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agut\FDAS\"/>
    </mc:Choice>
  </mc:AlternateContent>
  <xr:revisionPtr revIDLastSave="0" documentId="13_ncr:1_{4ECBE328-A58E-494B-ADB8-A95486408785}" xr6:coauthVersionLast="45" xr6:coauthVersionMax="45" xr10:uidLastSave="{00000000-0000-0000-0000-000000000000}"/>
  <bookViews>
    <workbookView xWindow="-120" yWindow="-120" windowWidth="29040" windowHeight="15840" tabRatio="927" xr2:uid="{00000000-000D-0000-FFFF-FFFF00000000}"/>
  </bookViews>
  <sheets>
    <sheet name="2way" sheetId="1" r:id="rId1"/>
    <sheet name="3way" sheetId="2" r:id="rId2"/>
    <sheet name="cs_lookup" sheetId="5" r:id="rId3"/>
    <sheet name="OV-UN model DIVS" sheetId="3" r:id="rId4"/>
    <sheet name="OV-UN model TEAMS" sheetId="8" r:id="rId5"/>
    <sheet name="1X2 Model compare" sheetId="7" r:id="rId6"/>
    <sheet name="Correct score" sheetId="4" r:id="rId7"/>
    <sheet name="1X2" sheetId="6" r:id="rId8"/>
    <sheet name="Financials DIVS" sheetId="9" r:id="rId9"/>
    <sheet name="Financials TEAMS" sheetId="10" r:id="rId10"/>
  </sheets>
  <definedNames>
    <definedName name="_xlnm._FilterDatabase" localSheetId="0" hidden="1">'2way'!$A$1:$AF$4256</definedName>
    <definedName name="_xlnm._FilterDatabase" localSheetId="1" hidden="1">'3way'!$A$1:$AE$1316</definedName>
    <definedName name="_xlnm._FilterDatabase" localSheetId="9" hidden="1">'Financials TEAMS'!$A$2:$K$406</definedName>
    <definedName name="_xlnm._FilterDatabase" localSheetId="3" hidden="1">'OV-UN model DIVS'!$A$4:$AA$20</definedName>
    <definedName name="_xlnm._FilterDatabase" localSheetId="4" hidden="1">'OV-UN model TEAMS'!$A$1:$AB$407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H373" i="2" l="1"/>
  <c r="AH374" i="2"/>
  <c r="AH375" i="2"/>
  <c r="AH376" i="2"/>
  <c r="AH377" i="2"/>
  <c r="AH378" i="2"/>
  <c r="AH379" i="2"/>
  <c r="AH380" i="2"/>
  <c r="AH381" i="2"/>
  <c r="AH382" i="2"/>
  <c r="AH383" i="2"/>
  <c r="AH384" i="2"/>
  <c r="AH385" i="2"/>
  <c r="AH386" i="2"/>
  <c r="AH387" i="2"/>
  <c r="AH388" i="2"/>
  <c r="AH389" i="2"/>
  <c r="AH390" i="2"/>
  <c r="AH391" i="2"/>
  <c r="AH392" i="2"/>
  <c r="AH393" i="2"/>
  <c r="AH394" i="2"/>
  <c r="AH395" i="2"/>
  <c r="AH396" i="2"/>
  <c r="AH397" i="2"/>
  <c r="AH398" i="2"/>
  <c r="AH399" i="2"/>
  <c r="AH400" i="2"/>
  <c r="AH401" i="2"/>
  <c r="AH402" i="2"/>
  <c r="AH403" i="2"/>
  <c r="AH404" i="2"/>
  <c r="AH405" i="2"/>
  <c r="AH406" i="2"/>
  <c r="AH407" i="2"/>
  <c r="AH408" i="2"/>
  <c r="AH409" i="2"/>
  <c r="AH410" i="2"/>
  <c r="AH411" i="2"/>
  <c r="AH412" i="2"/>
  <c r="AH413" i="2"/>
  <c r="AH414" i="2"/>
  <c r="AH415" i="2"/>
  <c r="AH416" i="2"/>
  <c r="AH417" i="2"/>
  <c r="AH418" i="2"/>
  <c r="AH419" i="2"/>
  <c r="AH420" i="2"/>
  <c r="AH421" i="2"/>
  <c r="AH422" i="2"/>
  <c r="AH423" i="2"/>
  <c r="AH424" i="2"/>
  <c r="AH425" i="2"/>
  <c r="AH426" i="2"/>
  <c r="AH427" i="2"/>
  <c r="AH428" i="2"/>
  <c r="AH429" i="2"/>
  <c r="AH430" i="2"/>
  <c r="AH431" i="2"/>
  <c r="AH432" i="2"/>
  <c r="AH433" i="2"/>
  <c r="AH434" i="2"/>
  <c r="P434" i="2"/>
  <c r="S434" i="2" s="1"/>
  <c r="H434" i="2"/>
  <c r="O434" i="2" s="1"/>
  <c r="R434" i="2" s="1"/>
  <c r="F434" i="2"/>
  <c r="K434" i="2" s="1"/>
  <c r="W434" i="2" s="1"/>
  <c r="E434" i="2"/>
  <c r="J434" i="2" s="1"/>
  <c r="V434" i="2" s="1"/>
  <c r="D434" i="2"/>
  <c r="I434" i="2" s="1"/>
  <c r="U434" i="2" s="1"/>
  <c r="P433" i="2"/>
  <c r="S433" i="2" s="1"/>
  <c r="H433" i="2"/>
  <c r="O433" i="2" s="1"/>
  <c r="R433" i="2" s="1"/>
  <c r="F433" i="2"/>
  <c r="K433" i="2" s="1"/>
  <c r="W433" i="2" s="1"/>
  <c r="E433" i="2"/>
  <c r="J433" i="2" s="1"/>
  <c r="V433" i="2" s="1"/>
  <c r="D433" i="2"/>
  <c r="I433" i="2" s="1"/>
  <c r="U433" i="2" s="1"/>
  <c r="P432" i="2"/>
  <c r="S432" i="2" s="1"/>
  <c r="H432" i="2"/>
  <c r="O432" i="2" s="1"/>
  <c r="R432" i="2" s="1"/>
  <c r="F432" i="2"/>
  <c r="K432" i="2" s="1"/>
  <c r="W432" i="2" s="1"/>
  <c r="E432" i="2"/>
  <c r="J432" i="2" s="1"/>
  <c r="V432" i="2" s="1"/>
  <c r="D432" i="2"/>
  <c r="I432" i="2" s="1"/>
  <c r="U432" i="2" s="1"/>
  <c r="P431" i="2"/>
  <c r="S431" i="2" s="1"/>
  <c r="H431" i="2"/>
  <c r="O431" i="2" s="1"/>
  <c r="R431" i="2" s="1"/>
  <c r="F431" i="2"/>
  <c r="K431" i="2" s="1"/>
  <c r="W431" i="2" s="1"/>
  <c r="E431" i="2"/>
  <c r="J431" i="2" s="1"/>
  <c r="V431" i="2" s="1"/>
  <c r="D431" i="2"/>
  <c r="I431" i="2" s="1"/>
  <c r="U431" i="2" s="1"/>
  <c r="P430" i="2"/>
  <c r="S430" i="2" s="1"/>
  <c r="H430" i="2"/>
  <c r="O430" i="2" s="1"/>
  <c r="R430" i="2" s="1"/>
  <c r="F430" i="2"/>
  <c r="K430" i="2" s="1"/>
  <c r="W430" i="2" s="1"/>
  <c r="E430" i="2"/>
  <c r="J430" i="2" s="1"/>
  <c r="V430" i="2" s="1"/>
  <c r="D430" i="2"/>
  <c r="I430" i="2" s="1"/>
  <c r="U430" i="2" s="1"/>
  <c r="P429" i="2"/>
  <c r="S429" i="2" s="1"/>
  <c r="H429" i="2"/>
  <c r="O429" i="2" s="1"/>
  <c r="R429" i="2" s="1"/>
  <c r="F429" i="2"/>
  <c r="K429" i="2" s="1"/>
  <c r="W429" i="2" s="1"/>
  <c r="E429" i="2"/>
  <c r="J429" i="2" s="1"/>
  <c r="V429" i="2" s="1"/>
  <c r="D429" i="2"/>
  <c r="I429" i="2" s="1"/>
  <c r="U429" i="2" s="1"/>
  <c r="P428" i="2"/>
  <c r="S428" i="2" s="1"/>
  <c r="H428" i="2"/>
  <c r="O428" i="2" s="1"/>
  <c r="R428" i="2" s="1"/>
  <c r="F428" i="2"/>
  <c r="K428" i="2" s="1"/>
  <c r="W428" i="2" s="1"/>
  <c r="E428" i="2"/>
  <c r="J428" i="2" s="1"/>
  <c r="V428" i="2" s="1"/>
  <c r="D428" i="2"/>
  <c r="I428" i="2" s="1"/>
  <c r="U428" i="2" s="1"/>
  <c r="P427" i="2"/>
  <c r="S427" i="2" s="1"/>
  <c r="H427" i="2"/>
  <c r="O427" i="2" s="1"/>
  <c r="R427" i="2" s="1"/>
  <c r="F427" i="2"/>
  <c r="K427" i="2" s="1"/>
  <c r="W427" i="2" s="1"/>
  <c r="E427" i="2"/>
  <c r="J427" i="2" s="1"/>
  <c r="V427" i="2" s="1"/>
  <c r="D427" i="2"/>
  <c r="I427" i="2" s="1"/>
  <c r="U427" i="2" s="1"/>
  <c r="P426" i="2"/>
  <c r="S426" i="2" s="1"/>
  <c r="H426" i="2"/>
  <c r="O426" i="2" s="1"/>
  <c r="R426" i="2" s="1"/>
  <c r="F426" i="2"/>
  <c r="K426" i="2" s="1"/>
  <c r="W426" i="2" s="1"/>
  <c r="E426" i="2"/>
  <c r="J426" i="2" s="1"/>
  <c r="V426" i="2" s="1"/>
  <c r="D426" i="2"/>
  <c r="I426" i="2" s="1"/>
  <c r="U426" i="2" s="1"/>
  <c r="P425" i="2"/>
  <c r="S425" i="2" s="1"/>
  <c r="H425" i="2"/>
  <c r="O425" i="2" s="1"/>
  <c r="R425" i="2" s="1"/>
  <c r="F425" i="2"/>
  <c r="K425" i="2" s="1"/>
  <c r="W425" i="2" s="1"/>
  <c r="E425" i="2"/>
  <c r="J425" i="2" s="1"/>
  <c r="V425" i="2" s="1"/>
  <c r="D425" i="2"/>
  <c r="I425" i="2" s="1"/>
  <c r="U425" i="2" s="1"/>
  <c r="P424" i="2"/>
  <c r="S424" i="2" s="1"/>
  <c r="H424" i="2"/>
  <c r="O424" i="2" s="1"/>
  <c r="R424" i="2" s="1"/>
  <c r="F424" i="2"/>
  <c r="K424" i="2" s="1"/>
  <c r="W424" i="2" s="1"/>
  <c r="E424" i="2"/>
  <c r="J424" i="2" s="1"/>
  <c r="V424" i="2" s="1"/>
  <c r="D424" i="2"/>
  <c r="I424" i="2" s="1"/>
  <c r="U424" i="2" s="1"/>
  <c r="P423" i="2"/>
  <c r="S423" i="2" s="1"/>
  <c r="H423" i="2"/>
  <c r="O423" i="2" s="1"/>
  <c r="R423" i="2" s="1"/>
  <c r="F423" i="2"/>
  <c r="K423" i="2" s="1"/>
  <c r="W423" i="2" s="1"/>
  <c r="E423" i="2"/>
  <c r="J423" i="2" s="1"/>
  <c r="V423" i="2" s="1"/>
  <c r="D423" i="2"/>
  <c r="I423" i="2" s="1"/>
  <c r="U423" i="2" s="1"/>
  <c r="P422" i="2"/>
  <c r="S422" i="2" s="1"/>
  <c r="H422" i="2"/>
  <c r="O422" i="2" s="1"/>
  <c r="R422" i="2" s="1"/>
  <c r="F422" i="2"/>
  <c r="K422" i="2" s="1"/>
  <c r="W422" i="2" s="1"/>
  <c r="E422" i="2"/>
  <c r="J422" i="2" s="1"/>
  <c r="V422" i="2" s="1"/>
  <c r="D422" i="2"/>
  <c r="I422" i="2" s="1"/>
  <c r="U422" i="2" s="1"/>
  <c r="P421" i="2"/>
  <c r="S421" i="2" s="1"/>
  <c r="H421" i="2"/>
  <c r="O421" i="2" s="1"/>
  <c r="R421" i="2" s="1"/>
  <c r="F421" i="2"/>
  <c r="K421" i="2" s="1"/>
  <c r="W421" i="2" s="1"/>
  <c r="E421" i="2"/>
  <c r="J421" i="2" s="1"/>
  <c r="V421" i="2" s="1"/>
  <c r="D421" i="2"/>
  <c r="I421" i="2" s="1"/>
  <c r="U421" i="2" s="1"/>
  <c r="T420" i="2"/>
  <c r="Q420" i="2"/>
  <c r="P420" i="2"/>
  <c r="S420" i="2" s="1"/>
  <c r="H420" i="2"/>
  <c r="O420" i="2" s="1"/>
  <c r="R420" i="2" s="1"/>
  <c r="F420" i="2"/>
  <c r="K420" i="2" s="1"/>
  <c r="W420" i="2" s="1"/>
  <c r="E420" i="2"/>
  <c r="J420" i="2" s="1"/>
  <c r="V420" i="2" s="1"/>
  <c r="D420" i="2"/>
  <c r="I420" i="2" s="1"/>
  <c r="U420" i="2" s="1"/>
  <c r="T419" i="2"/>
  <c r="Q419" i="2"/>
  <c r="P419" i="2"/>
  <c r="S419" i="2" s="1"/>
  <c r="H419" i="2"/>
  <c r="O419" i="2" s="1"/>
  <c r="R419" i="2" s="1"/>
  <c r="F419" i="2"/>
  <c r="K419" i="2" s="1"/>
  <c r="W419" i="2" s="1"/>
  <c r="E419" i="2"/>
  <c r="J419" i="2" s="1"/>
  <c r="V419" i="2" s="1"/>
  <c r="D419" i="2"/>
  <c r="I419" i="2" s="1"/>
  <c r="U419" i="2" s="1"/>
  <c r="T418" i="2"/>
  <c r="Q418" i="2"/>
  <c r="P418" i="2"/>
  <c r="S418" i="2" s="1"/>
  <c r="H418" i="2"/>
  <c r="O418" i="2" s="1"/>
  <c r="R418" i="2" s="1"/>
  <c r="F418" i="2"/>
  <c r="K418" i="2" s="1"/>
  <c r="W418" i="2" s="1"/>
  <c r="E418" i="2"/>
  <c r="J418" i="2" s="1"/>
  <c r="V418" i="2" s="1"/>
  <c r="D418" i="2"/>
  <c r="I418" i="2" s="1"/>
  <c r="U418" i="2" s="1"/>
  <c r="T417" i="2"/>
  <c r="Q417" i="2"/>
  <c r="P417" i="2"/>
  <c r="S417" i="2" s="1"/>
  <c r="H417" i="2"/>
  <c r="O417" i="2" s="1"/>
  <c r="R417" i="2" s="1"/>
  <c r="F417" i="2"/>
  <c r="K417" i="2" s="1"/>
  <c r="W417" i="2" s="1"/>
  <c r="E417" i="2"/>
  <c r="J417" i="2" s="1"/>
  <c r="V417" i="2" s="1"/>
  <c r="D417" i="2"/>
  <c r="I417" i="2" s="1"/>
  <c r="U417" i="2" s="1"/>
  <c r="T416" i="2"/>
  <c r="Q416" i="2"/>
  <c r="P416" i="2"/>
  <c r="S416" i="2" s="1"/>
  <c r="H416" i="2"/>
  <c r="O416" i="2" s="1"/>
  <c r="R416" i="2" s="1"/>
  <c r="F416" i="2"/>
  <c r="K416" i="2" s="1"/>
  <c r="W416" i="2" s="1"/>
  <c r="E416" i="2"/>
  <c r="J416" i="2" s="1"/>
  <c r="V416" i="2" s="1"/>
  <c r="D416" i="2"/>
  <c r="I416" i="2" s="1"/>
  <c r="U416" i="2" s="1"/>
  <c r="T415" i="2"/>
  <c r="Q415" i="2"/>
  <c r="P415" i="2"/>
  <c r="S415" i="2" s="1"/>
  <c r="H415" i="2"/>
  <c r="O415" i="2" s="1"/>
  <c r="R415" i="2" s="1"/>
  <c r="F415" i="2"/>
  <c r="K415" i="2" s="1"/>
  <c r="W415" i="2" s="1"/>
  <c r="E415" i="2"/>
  <c r="J415" i="2" s="1"/>
  <c r="V415" i="2" s="1"/>
  <c r="D415" i="2"/>
  <c r="I415" i="2" s="1"/>
  <c r="U415" i="2" s="1"/>
  <c r="T414" i="2"/>
  <c r="Q414" i="2"/>
  <c r="P414" i="2"/>
  <c r="S414" i="2" s="1"/>
  <c r="H414" i="2"/>
  <c r="O414" i="2" s="1"/>
  <c r="R414" i="2" s="1"/>
  <c r="F414" i="2"/>
  <c r="K414" i="2" s="1"/>
  <c r="W414" i="2" s="1"/>
  <c r="E414" i="2"/>
  <c r="J414" i="2" s="1"/>
  <c r="V414" i="2" s="1"/>
  <c r="D414" i="2"/>
  <c r="I414" i="2" s="1"/>
  <c r="U414" i="2" s="1"/>
  <c r="T413" i="2"/>
  <c r="Q413" i="2"/>
  <c r="P413" i="2"/>
  <c r="S413" i="2" s="1"/>
  <c r="H413" i="2"/>
  <c r="O413" i="2" s="1"/>
  <c r="R413" i="2" s="1"/>
  <c r="F413" i="2"/>
  <c r="K413" i="2" s="1"/>
  <c r="W413" i="2" s="1"/>
  <c r="E413" i="2"/>
  <c r="J413" i="2" s="1"/>
  <c r="V413" i="2" s="1"/>
  <c r="D413" i="2"/>
  <c r="I413" i="2" s="1"/>
  <c r="U413" i="2" s="1"/>
  <c r="T412" i="2"/>
  <c r="Q412" i="2"/>
  <c r="P412" i="2"/>
  <c r="S412" i="2" s="1"/>
  <c r="H412" i="2"/>
  <c r="O412" i="2" s="1"/>
  <c r="R412" i="2" s="1"/>
  <c r="F412" i="2"/>
  <c r="K412" i="2" s="1"/>
  <c r="W412" i="2" s="1"/>
  <c r="E412" i="2"/>
  <c r="J412" i="2" s="1"/>
  <c r="V412" i="2" s="1"/>
  <c r="D412" i="2"/>
  <c r="I412" i="2" s="1"/>
  <c r="U412" i="2" s="1"/>
  <c r="T411" i="2"/>
  <c r="Q411" i="2"/>
  <c r="P411" i="2"/>
  <c r="S411" i="2" s="1"/>
  <c r="H411" i="2"/>
  <c r="O411" i="2" s="1"/>
  <c r="R411" i="2" s="1"/>
  <c r="F411" i="2"/>
  <c r="K411" i="2" s="1"/>
  <c r="W411" i="2" s="1"/>
  <c r="E411" i="2"/>
  <c r="J411" i="2" s="1"/>
  <c r="V411" i="2" s="1"/>
  <c r="D411" i="2"/>
  <c r="I411" i="2" s="1"/>
  <c r="U411" i="2" s="1"/>
  <c r="Q410" i="2"/>
  <c r="T410" i="2" s="1"/>
  <c r="P410" i="2"/>
  <c r="S410" i="2" s="1"/>
  <c r="H410" i="2"/>
  <c r="O410" i="2" s="1"/>
  <c r="R410" i="2" s="1"/>
  <c r="F410" i="2"/>
  <c r="K410" i="2" s="1"/>
  <c r="W410" i="2" s="1"/>
  <c r="E410" i="2"/>
  <c r="J410" i="2" s="1"/>
  <c r="V410" i="2" s="1"/>
  <c r="D410" i="2"/>
  <c r="I410" i="2" s="1"/>
  <c r="U410" i="2" s="1"/>
  <c r="T409" i="2"/>
  <c r="Q409" i="2"/>
  <c r="P409" i="2"/>
  <c r="S409" i="2" s="1"/>
  <c r="J409" i="2"/>
  <c r="V409" i="2" s="1"/>
  <c r="H409" i="2"/>
  <c r="O409" i="2" s="1"/>
  <c r="R409" i="2" s="1"/>
  <c r="F409" i="2"/>
  <c r="K409" i="2" s="1"/>
  <c r="W409" i="2" s="1"/>
  <c r="E409" i="2"/>
  <c r="D409" i="2"/>
  <c r="I409" i="2" s="1"/>
  <c r="U409" i="2" s="1"/>
  <c r="Q408" i="2"/>
  <c r="T408" i="2" s="1"/>
  <c r="P408" i="2"/>
  <c r="S408" i="2" s="1"/>
  <c r="H408" i="2"/>
  <c r="O408" i="2" s="1"/>
  <c r="R408" i="2" s="1"/>
  <c r="F408" i="2"/>
  <c r="K408" i="2" s="1"/>
  <c r="W408" i="2" s="1"/>
  <c r="E408" i="2"/>
  <c r="J408" i="2" s="1"/>
  <c r="V408" i="2" s="1"/>
  <c r="D408" i="2"/>
  <c r="I408" i="2" s="1"/>
  <c r="U408" i="2" s="1"/>
  <c r="T407" i="2"/>
  <c r="Q407" i="2"/>
  <c r="P407" i="2"/>
  <c r="S407" i="2" s="1"/>
  <c r="H407" i="2"/>
  <c r="O407" i="2" s="1"/>
  <c r="R407" i="2" s="1"/>
  <c r="F407" i="2"/>
  <c r="K407" i="2" s="1"/>
  <c r="W407" i="2" s="1"/>
  <c r="E407" i="2"/>
  <c r="J407" i="2" s="1"/>
  <c r="V407" i="2" s="1"/>
  <c r="D407" i="2"/>
  <c r="I407" i="2" s="1"/>
  <c r="U407" i="2" s="1"/>
  <c r="O406" i="2"/>
  <c r="R406" i="2" s="1"/>
  <c r="H406" i="2"/>
  <c r="F406" i="2"/>
  <c r="K406" i="2" s="1"/>
  <c r="W406" i="2" s="1"/>
  <c r="E406" i="2"/>
  <c r="J406" i="2" s="1"/>
  <c r="V406" i="2" s="1"/>
  <c r="D406" i="2"/>
  <c r="H405" i="2"/>
  <c r="F405" i="2"/>
  <c r="E405" i="2"/>
  <c r="D405" i="2"/>
  <c r="O404" i="2"/>
  <c r="R404" i="2" s="1"/>
  <c r="H404" i="2"/>
  <c r="F404" i="2"/>
  <c r="K404" i="2" s="1"/>
  <c r="W404" i="2" s="1"/>
  <c r="E404" i="2"/>
  <c r="J404" i="2" s="1"/>
  <c r="V404" i="2" s="1"/>
  <c r="D404" i="2"/>
  <c r="H403" i="2"/>
  <c r="F403" i="2"/>
  <c r="E403" i="2"/>
  <c r="D403" i="2"/>
  <c r="O402" i="2"/>
  <c r="R402" i="2" s="1"/>
  <c r="H402" i="2"/>
  <c r="F402" i="2"/>
  <c r="K402" i="2" s="1"/>
  <c r="W402" i="2" s="1"/>
  <c r="E402" i="2"/>
  <c r="J402" i="2" s="1"/>
  <c r="V402" i="2" s="1"/>
  <c r="D402" i="2"/>
  <c r="H401" i="2"/>
  <c r="F401" i="2"/>
  <c r="E401" i="2"/>
  <c r="D401" i="2"/>
  <c r="O400" i="2"/>
  <c r="R400" i="2" s="1"/>
  <c r="H400" i="2"/>
  <c r="F400" i="2"/>
  <c r="K400" i="2" s="1"/>
  <c r="W400" i="2" s="1"/>
  <c r="E400" i="2"/>
  <c r="J400" i="2" s="1"/>
  <c r="V400" i="2" s="1"/>
  <c r="D400" i="2"/>
  <c r="H399" i="2"/>
  <c r="F399" i="2"/>
  <c r="E399" i="2"/>
  <c r="D399" i="2"/>
  <c r="W398" i="2"/>
  <c r="O398" i="2"/>
  <c r="R398" i="2" s="1"/>
  <c r="H398" i="2"/>
  <c r="F398" i="2"/>
  <c r="K398" i="2" s="1"/>
  <c r="E398" i="2"/>
  <c r="J398" i="2" s="1"/>
  <c r="V398" i="2" s="1"/>
  <c r="D398" i="2"/>
  <c r="H397" i="2"/>
  <c r="F397" i="2"/>
  <c r="E397" i="2"/>
  <c r="D397" i="2"/>
  <c r="O396" i="2"/>
  <c r="R396" i="2" s="1"/>
  <c r="H396" i="2"/>
  <c r="F396" i="2"/>
  <c r="K396" i="2" s="1"/>
  <c r="W396" i="2" s="1"/>
  <c r="E396" i="2"/>
  <c r="J396" i="2" s="1"/>
  <c r="V396" i="2" s="1"/>
  <c r="D396" i="2"/>
  <c r="H395" i="2"/>
  <c r="F395" i="2"/>
  <c r="E395" i="2"/>
  <c r="D395" i="2"/>
  <c r="O394" i="2"/>
  <c r="R394" i="2" s="1"/>
  <c r="H394" i="2"/>
  <c r="F394" i="2"/>
  <c r="K394" i="2" s="1"/>
  <c r="W394" i="2" s="1"/>
  <c r="E394" i="2"/>
  <c r="J394" i="2" s="1"/>
  <c r="V394" i="2" s="1"/>
  <c r="D394" i="2"/>
  <c r="H393" i="2"/>
  <c r="F393" i="2"/>
  <c r="E393" i="2"/>
  <c r="D393" i="2"/>
  <c r="O392" i="2"/>
  <c r="R392" i="2" s="1"/>
  <c r="H392" i="2"/>
  <c r="F392" i="2"/>
  <c r="K392" i="2" s="1"/>
  <c r="W392" i="2" s="1"/>
  <c r="E392" i="2"/>
  <c r="J392" i="2" s="1"/>
  <c r="V392" i="2" s="1"/>
  <c r="D392" i="2"/>
  <c r="H391" i="2"/>
  <c r="F391" i="2"/>
  <c r="E391" i="2"/>
  <c r="D391" i="2"/>
  <c r="W390" i="2"/>
  <c r="O390" i="2"/>
  <c r="R390" i="2" s="1"/>
  <c r="H390" i="2"/>
  <c r="F390" i="2"/>
  <c r="K390" i="2" s="1"/>
  <c r="E390" i="2"/>
  <c r="J390" i="2" s="1"/>
  <c r="V390" i="2" s="1"/>
  <c r="D390" i="2"/>
  <c r="H389" i="2"/>
  <c r="F389" i="2"/>
  <c r="E389" i="2"/>
  <c r="D389" i="2"/>
  <c r="O388" i="2"/>
  <c r="R388" i="2" s="1"/>
  <c r="H388" i="2"/>
  <c r="F388" i="2"/>
  <c r="K388" i="2" s="1"/>
  <c r="W388" i="2" s="1"/>
  <c r="E388" i="2"/>
  <c r="J388" i="2" s="1"/>
  <c r="V388" i="2" s="1"/>
  <c r="D388" i="2"/>
  <c r="H387" i="2"/>
  <c r="F387" i="2"/>
  <c r="E387" i="2"/>
  <c r="D387" i="2"/>
  <c r="O386" i="2"/>
  <c r="R386" i="2" s="1"/>
  <c r="H386" i="2"/>
  <c r="F386" i="2"/>
  <c r="K386" i="2" s="1"/>
  <c r="W386" i="2" s="1"/>
  <c r="E386" i="2"/>
  <c r="J386" i="2" s="1"/>
  <c r="V386" i="2" s="1"/>
  <c r="D386" i="2"/>
  <c r="H385" i="2"/>
  <c r="F385" i="2"/>
  <c r="E385" i="2"/>
  <c r="D385" i="2"/>
  <c r="O384" i="2"/>
  <c r="R384" i="2" s="1"/>
  <c r="H384" i="2"/>
  <c r="F384" i="2"/>
  <c r="K384" i="2" s="1"/>
  <c r="W384" i="2" s="1"/>
  <c r="E384" i="2"/>
  <c r="J384" i="2" s="1"/>
  <c r="V384" i="2" s="1"/>
  <c r="D384" i="2"/>
  <c r="H383" i="2"/>
  <c r="F383" i="2"/>
  <c r="E383" i="2"/>
  <c r="D383" i="2"/>
  <c r="O382" i="2"/>
  <c r="R382" i="2" s="1"/>
  <c r="J382" i="2"/>
  <c r="V382" i="2" s="1"/>
  <c r="H382" i="2"/>
  <c r="F382" i="2"/>
  <c r="K382" i="2" s="1"/>
  <c r="W382" i="2" s="1"/>
  <c r="E382" i="2"/>
  <c r="D382" i="2"/>
  <c r="I382" i="2" s="1"/>
  <c r="U382" i="2" s="1"/>
  <c r="Q381" i="2"/>
  <c r="T381" i="2" s="1"/>
  <c r="H381" i="2"/>
  <c r="F381" i="2"/>
  <c r="E381" i="2"/>
  <c r="D381" i="2"/>
  <c r="W380" i="2"/>
  <c r="S380" i="2"/>
  <c r="R380" i="2"/>
  <c r="O380" i="2"/>
  <c r="J380" i="2"/>
  <c r="V380" i="2" s="1"/>
  <c r="H380" i="2"/>
  <c r="P380" i="2" s="1"/>
  <c r="F380" i="2"/>
  <c r="K380" i="2" s="1"/>
  <c r="E380" i="2"/>
  <c r="D380" i="2"/>
  <c r="I380" i="2" s="1"/>
  <c r="U380" i="2" s="1"/>
  <c r="S379" i="2"/>
  <c r="K379" i="2"/>
  <c r="W379" i="2" s="1"/>
  <c r="H379" i="2"/>
  <c r="P379" i="2" s="1"/>
  <c r="F379" i="2"/>
  <c r="E379" i="2"/>
  <c r="J379" i="2" s="1"/>
  <c r="V379" i="2" s="1"/>
  <c r="D379" i="2"/>
  <c r="U378" i="2"/>
  <c r="O378" i="2"/>
  <c r="R378" i="2" s="1"/>
  <c r="J378" i="2"/>
  <c r="V378" i="2" s="1"/>
  <c r="H378" i="2"/>
  <c r="P378" i="2" s="1"/>
  <c r="S378" i="2" s="1"/>
  <c r="F378" i="2"/>
  <c r="K378" i="2" s="1"/>
  <c r="W378" i="2" s="1"/>
  <c r="E378" i="2"/>
  <c r="D378" i="2"/>
  <c r="I378" i="2" s="1"/>
  <c r="Q377" i="2"/>
  <c r="T377" i="2" s="1"/>
  <c r="H377" i="2"/>
  <c r="F377" i="2"/>
  <c r="E377" i="2"/>
  <c r="D377" i="2"/>
  <c r="W376" i="2"/>
  <c r="S376" i="2"/>
  <c r="R376" i="2"/>
  <c r="O376" i="2"/>
  <c r="J376" i="2"/>
  <c r="V376" i="2" s="1"/>
  <c r="H376" i="2"/>
  <c r="P376" i="2" s="1"/>
  <c r="F376" i="2"/>
  <c r="K376" i="2" s="1"/>
  <c r="E376" i="2"/>
  <c r="D376" i="2"/>
  <c r="I376" i="2" s="1"/>
  <c r="U376" i="2" s="1"/>
  <c r="T375" i="2"/>
  <c r="Q375" i="2"/>
  <c r="P375" i="2"/>
  <c r="S375" i="2" s="1"/>
  <c r="H375" i="2"/>
  <c r="O375" i="2" s="1"/>
  <c r="R375" i="2" s="1"/>
  <c r="F375" i="2"/>
  <c r="K375" i="2" s="1"/>
  <c r="W375" i="2" s="1"/>
  <c r="E375" i="2"/>
  <c r="J375" i="2" s="1"/>
  <c r="V375" i="2" s="1"/>
  <c r="D375" i="2"/>
  <c r="I375" i="2" s="1"/>
  <c r="U375" i="2" s="1"/>
  <c r="T374" i="2"/>
  <c r="Q374" i="2"/>
  <c r="P374" i="2"/>
  <c r="S374" i="2" s="1"/>
  <c r="H374" i="2"/>
  <c r="O374" i="2" s="1"/>
  <c r="R374" i="2" s="1"/>
  <c r="F374" i="2"/>
  <c r="K374" i="2" s="1"/>
  <c r="W374" i="2" s="1"/>
  <c r="E374" i="2"/>
  <c r="J374" i="2" s="1"/>
  <c r="V374" i="2" s="1"/>
  <c r="D374" i="2"/>
  <c r="I374" i="2" s="1"/>
  <c r="U374" i="2" s="1"/>
  <c r="T373" i="2"/>
  <c r="Q373" i="2"/>
  <c r="P373" i="2"/>
  <c r="S373" i="2" s="1"/>
  <c r="H373" i="2"/>
  <c r="O373" i="2" s="1"/>
  <c r="R373" i="2" s="1"/>
  <c r="F373" i="2"/>
  <c r="K373" i="2" s="1"/>
  <c r="W373" i="2" s="1"/>
  <c r="E373" i="2"/>
  <c r="J373" i="2" s="1"/>
  <c r="V373" i="2" s="1"/>
  <c r="D373" i="2"/>
  <c r="I373" i="2" s="1"/>
  <c r="U373" i="2" s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Y434" i="1"/>
  <c r="G434" i="1"/>
  <c r="O434" i="1" s="1"/>
  <c r="F434" i="1"/>
  <c r="L434" i="1" s="1"/>
  <c r="N434" i="1" s="1"/>
  <c r="D434" i="1"/>
  <c r="H434" i="1" s="1"/>
  <c r="P434" i="1" s="1"/>
  <c r="C434" i="1"/>
  <c r="Y433" i="1"/>
  <c r="G433" i="1"/>
  <c r="O433" i="1" s="1"/>
  <c r="F433" i="1"/>
  <c r="L433" i="1" s="1"/>
  <c r="N433" i="1" s="1"/>
  <c r="D433" i="1"/>
  <c r="H433" i="1" s="1"/>
  <c r="P433" i="1" s="1"/>
  <c r="C433" i="1"/>
  <c r="Y432" i="1"/>
  <c r="G432" i="1"/>
  <c r="O432" i="1" s="1"/>
  <c r="F432" i="1"/>
  <c r="L432" i="1" s="1"/>
  <c r="N432" i="1" s="1"/>
  <c r="D432" i="1"/>
  <c r="H432" i="1" s="1"/>
  <c r="P432" i="1" s="1"/>
  <c r="C432" i="1"/>
  <c r="Y431" i="1"/>
  <c r="G431" i="1"/>
  <c r="O431" i="1" s="1"/>
  <c r="F431" i="1"/>
  <c r="L431" i="1" s="1"/>
  <c r="N431" i="1" s="1"/>
  <c r="D431" i="1"/>
  <c r="H431" i="1" s="1"/>
  <c r="P431" i="1" s="1"/>
  <c r="C431" i="1"/>
  <c r="Y430" i="1"/>
  <c r="G430" i="1"/>
  <c r="O430" i="1" s="1"/>
  <c r="F430" i="1"/>
  <c r="L430" i="1" s="1"/>
  <c r="N430" i="1" s="1"/>
  <c r="D430" i="1"/>
  <c r="H430" i="1" s="1"/>
  <c r="P430" i="1" s="1"/>
  <c r="C430" i="1"/>
  <c r="Y429" i="1"/>
  <c r="G429" i="1"/>
  <c r="O429" i="1" s="1"/>
  <c r="F429" i="1"/>
  <c r="L429" i="1" s="1"/>
  <c r="N429" i="1" s="1"/>
  <c r="D429" i="1"/>
  <c r="H429" i="1" s="1"/>
  <c r="P429" i="1" s="1"/>
  <c r="C429" i="1"/>
  <c r="Y428" i="1"/>
  <c r="G428" i="1"/>
  <c r="O428" i="1" s="1"/>
  <c r="F428" i="1"/>
  <c r="L428" i="1" s="1"/>
  <c r="N428" i="1" s="1"/>
  <c r="D428" i="1"/>
  <c r="H428" i="1" s="1"/>
  <c r="P428" i="1" s="1"/>
  <c r="C428" i="1"/>
  <c r="Y427" i="1"/>
  <c r="G427" i="1"/>
  <c r="O427" i="1" s="1"/>
  <c r="F427" i="1"/>
  <c r="L427" i="1" s="1"/>
  <c r="N427" i="1" s="1"/>
  <c r="D427" i="1"/>
  <c r="H427" i="1" s="1"/>
  <c r="P427" i="1" s="1"/>
  <c r="C427" i="1"/>
  <c r="Y426" i="1"/>
  <c r="G426" i="1"/>
  <c r="O426" i="1" s="1"/>
  <c r="F426" i="1"/>
  <c r="L426" i="1" s="1"/>
  <c r="N426" i="1" s="1"/>
  <c r="D426" i="1"/>
  <c r="H426" i="1" s="1"/>
  <c r="P426" i="1" s="1"/>
  <c r="C426" i="1"/>
  <c r="Y425" i="1"/>
  <c r="G425" i="1"/>
  <c r="O425" i="1" s="1"/>
  <c r="F425" i="1"/>
  <c r="L425" i="1" s="1"/>
  <c r="N425" i="1" s="1"/>
  <c r="D425" i="1"/>
  <c r="H425" i="1" s="1"/>
  <c r="P425" i="1" s="1"/>
  <c r="C425" i="1"/>
  <c r="Y424" i="1"/>
  <c r="G424" i="1"/>
  <c r="O424" i="1" s="1"/>
  <c r="F424" i="1"/>
  <c r="L424" i="1" s="1"/>
  <c r="N424" i="1" s="1"/>
  <c r="D424" i="1"/>
  <c r="H424" i="1" s="1"/>
  <c r="P424" i="1" s="1"/>
  <c r="C424" i="1"/>
  <c r="Y423" i="1"/>
  <c r="G423" i="1"/>
  <c r="O423" i="1" s="1"/>
  <c r="F423" i="1"/>
  <c r="L423" i="1" s="1"/>
  <c r="N423" i="1" s="1"/>
  <c r="D423" i="1"/>
  <c r="H423" i="1" s="1"/>
  <c r="P423" i="1" s="1"/>
  <c r="C423" i="1"/>
  <c r="Y422" i="1"/>
  <c r="G422" i="1"/>
  <c r="O422" i="1" s="1"/>
  <c r="F422" i="1"/>
  <c r="L422" i="1" s="1"/>
  <c r="N422" i="1" s="1"/>
  <c r="D422" i="1"/>
  <c r="H422" i="1" s="1"/>
  <c r="P422" i="1" s="1"/>
  <c r="C422" i="1"/>
  <c r="Y421" i="1"/>
  <c r="G421" i="1"/>
  <c r="O421" i="1" s="1"/>
  <c r="F421" i="1"/>
  <c r="L421" i="1" s="1"/>
  <c r="N421" i="1" s="1"/>
  <c r="D421" i="1"/>
  <c r="H421" i="1" s="1"/>
  <c r="P421" i="1" s="1"/>
  <c r="C421" i="1"/>
  <c r="Y420" i="1"/>
  <c r="G420" i="1"/>
  <c r="O420" i="1" s="1"/>
  <c r="F420" i="1"/>
  <c r="L420" i="1" s="1"/>
  <c r="N420" i="1" s="1"/>
  <c r="D420" i="1"/>
  <c r="H420" i="1" s="1"/>
  <c r="P420" i="1" s="1"/>
  <c r="C420" i="1"/>
  <c r="Y419" i="1"/>
  <c r="G419" i="1"/>
  <c r="O419" i="1" s="1"/>
  <c r="F419" i="1"/>
  <c r="L419" i="1" s="1"/>
  <c r="N419" i="1" s="1"/>
  <c r="D419" i="1"/>
  <c r="H419" i="1" s="1"/>
  <c r="P419" i="1" s="1"/>
  <c r="C419" i="1"/>
  <c r="Y418" i="1"/>
  <c r="G418" i="1"/>
  <c r="O418" i="1" s="1"/>
  <c r="F418" i="1"/>
  <c r="L418" i="1" s="1"/>
  <c r="N418" i="1" s="1"/>
  <c r="D418" i="1"/>
  <c r="H418" i="1" s="1"/>
  <c r="P418" i="1" s="1"/>
  <c r="C418" i="1"/>
  <c r="Y417" i="1"/>
  <c r="G417" i="1"/>
  <c r="O417" i="1" s="1"/>
  <c r="F417" i="1"/>
  <c r="L417" i="1" s="1"/>
  <c r="N417" i="1" s="1"/>
  <c r="D417" i="1"/>
  <c r="H417" i="1" s="1"/>
  <c r="P417" i="1" s="1"/>
  <c r="C417" i="1"/>
  <c r="Y416" i="1"/>
  <c r="G416" i="1"/>
  <c r="O416" i="1" s="1"/>
  <c r="F416" i="1"/>
  <c r="L416" i="1" s="1"/>
  <c r="N416" i="1" s="1"/>
  <c r="D416" i="1"/>
  <c r="H416" i="1" s="1"/>
  <c r="P416" i="1" s="1"/>
  <c r="C416" i="1"/>
  <c r="Y415" i="1"/>
  <c r="G415" i="1"/>
  <c r="O415" i="1" s="1"/>
  <c r="F415" i="1"/>
  <c r="L415" i="1" s="1"/>
  <c r="N415" i="1" s="1"/>
  <c r="D415" i="1"/>
  <c r="H415" i="1" s="1"/>
  <c r="P415" i="1" s="1"/>
  <c r="C415" i="1"/>
  <c r="Y414" i="1"/>
  <c r="G414" i="1"/>
  <c r="O414" i="1" s="1"/>
  <c r="F414" i="1"/>
  <c r="L414" i="1" s="1"/>
  <c r="N414" i="1" s="1"/>
  <c r="D414" i="1"/>
  <c r="H414" i="1" s="1"/>
  <c r="P414" i="1" s="1"/>
  <c r="C414" i="1"/>
  <c r="Y413" i="1"/>
  <c r="G413" i="1"/>
  <c r="O413" i="1" s="1"/>
  <c r="F413" i="1"/>
  <c r="L413" i="1" s="1"/>
  <c r="N413" i="1" s="1"/>
  <c r="D413" i="1"/>
  <c r="H413" i="1" s="1"/>
  <c r="P413" i="1" s="1"/>
  <c r="C413" i="1"/>
  <c r="Y412" i="1"/>
  <c r="G412" i="1"/>
  <c r="O412" i="1" s="1"/>
  <c r="F412" i="1"/>
  <c r="L412" i="1" s="1"/>
  <c r="N412" i="1" s="1"/>
  <c r="D412" i="1"/>
  <c r="H412" i="1" s="1"/>
  <c r="P412" i="1" s="1"/>
  <c r="C412" i="1"/>
  <c r="Y411" i="1"/>
  <c r="G411" i="1"/>
  <c r="O411" i="1" s="1"/>
  <c r="F411" i="1"/>
  <c r="D411" i="1"/>
  <c r="H411" i="1" s="1"/>
  <c r="P411" i="1" s="1"/>
  <c r="C411" i="1"/>
  <c r="Y410" i="1"/>
  <c r="M410" i="1"/>
  <c r="L410" i="1"/>
  <c r="N410" i="1" s="1"/>
  <c r="G410" i="1"/>
  <c r="O410" i="1" s="1"/>
  <c r="F410" i="1"/>
  <c r="K410" i="1" s="1"/>
  <c r="D410" i="1"/>
  <c r="H410" i="1" s="1"/>
  <c r="P410" i="1" s="1"/>
  <c r="C410" i="1"/>
  <c r="Y409" i="1"/>
  <c r="M409" i="1"/>
  <c r="L409" i="1"/>
  <c r="N409" i="1" s="1"/>
  <c r="G409" i="1"/>
  <c r="O409" i="1" s="1"/>
  <c r="F409" i="1"/>
  <c r="K409" i="1" s="1"/>
  <c r="D409" i="1"/>
  <c r="H409" i="1" s="1"/>
  <c r="P409" i="1" s="1"/>
  <c r="C409" i="1"/>
  <c r="Y408" i="1"/>
  <c r="M408" i="1"/>
  <c r="L408" i="1"/>
  <c r="N408" i="1" s="1"/>
  <c r="G408" i="1"/>
  <c r="O408" i="1" s="1"/>
  <c r="F408" i="1"/>
  <c r="K408" i="1" s="1"/>
  <c r="D408" i="1"/>
  <c r="H408" i="1" s="1"/>
  <c r="P408" i="1" s="1"/>
  <c r="C408" i="1"/>
  <c r="Y407" i="1"/>
  <c r="M407" i="1"/>
  <c r="L407" i="1"/>
  <c r="N407" i="1" s="1"/>
  <c r="G407" i="1"/>
  <c r="O407" i="1" s="1"/>
  <c r="F407" i="1"/>
  <c r="K407" i="1" s="1"/>
  <c r="D407" i="1"/>
  <c r="H407" i="1" s="1"/>
  <c r="P407" i="1" s="1"/>
  <c r="C407" i="1"/>
  <c r="Y406" i="1"/>
  <c r="M406" i="1"/>
  <c r="L406" i="1"/>
  <c r="N406" i="1" s="1"/>
  <c r="G406" i="1"/>
  <c r="O406" i="1" s="1"/>
  <c r="F406" i="1"/>
  <c r="K406" i="1" s="1"/>
  <c r="D406" i="1"/>
  <c r="H406" i="1" s="1"/>
  <c r="P406" i="1" s="1"/>
  <c r="C406" i="1"/>
  <c r="Y405" i="1"/>
  <c r="M405" i="1"/>
  <c r="L405" i="1"/>
  <c r="N405" i="1" s="1"/>
  <c r="G405" i="1"/>
  <c r="O405" i="1" s="1"/>
  <c r="F405" i="1"/>
  <c r="K405" i="1" s="1"/>
  <c r="D405" i="1"/>
  <c r="H405" i="1" s="1"/>
  <c r="P405" i="1" s="1"/>
  <c r="C405" i="1"/>
  <c r="Y404" i="1"/>
  <c r="M404" i="1"/>
  <c r="L404" i="1"/>
  <c r="N404" i="1" s="1"/>
  <c r="G404" i="1"/>
  <c r="O404" i="1" s="1"/>
  <c r="F404" i="1"/>
  <c r="K404" i="1" s="1"/>
  <c r="D404" i="1"/>
  <c r="H404" i="1" s="1"/>
  <c r="P404" i="1" s="1"/>
  <c r="C404" i="1"/>
  <c r="Y403" i="1"/>
  <c r="M403" i="1"/>
  <c r="L403" i="1"/>
  <c r="N403" i="1" s="1"/>
  <c r="G403" i="1"/>
  <c r="O403" i="1" s="1"/>
  <c r="F403" i="1"/>
  <c r="K403" i="1" s="1"/>
  <c r="D403" i="1"/>
  <c r="H403" i="1" s="1"/>
  <c r="P403" i="1" s="1"/>
  <c r="C403" i="1"/>
  <c r="Y402" i="1"/>
  <c r="M402" i="1"/>
  <c r="L402" i="1"/>
  <c r="N402" i="1" s="1"/>
  <c r="G402" i="1"/>
  <c r="O402" i="1" s="1"/>
  <c r="F402" i="1"/>
  <c r="K402" i="1" s="1"/>
  <c r="D402" i="1"/>
  <c r="H402" i="1" s="1"/>
  <c r="P402" i="1" s="1"/>
  <c r="C402" i="1"/>
  <c r="Y401" i="1"/>
  <c r="M401" i="1"/>
  <c r="L401" i="1"/>
  <c r="N401" i="1" s="1"/>
  <c r="G401" i="1"/>
  <c r="O401" i="1" s="1"/>
  <c r="F401" i="1"/>
  <c r="K401" i="1" s="1"/>
  <c r="D401" i="1"/>
  <c r="H401" i="1" s="1"/>
  <c r="P401" i="1" s="1"/>
  <c r="C401" i="1"/>
  <c r="Y400" i="1"/>
  <c r="M400" i="1"/>
  <c r="L400" i="1"/>
  <c r="N400" i="1" s="1"/>
  <c r="G400" i="1"/>
  <c r="O400" i="1" s="1"/>
  <c r="F400" i="1"/>
  <c r="K400" i="1" s="1"/>
  <c r="D400" i="1"/>
  <c r="H400" i="1" s="1"/>
  <c r="P400" i="1" s="1"/>
  <c r="C400" i="1"/>
  <c r="Y399" i="1"/>
  <c r="M399" i="1"/>
  <c r="L399" i="1"/>
  <c r="N399" i="1" s="1"/>
  <c r="G399" i="1"/>
  <c r="O399" i="1" s="1"/>
  <c r="F399" i="1"/>
  <c r="K399" i="1" s="1"/>
  <c r="D399" i="1"/>
  <c r="H399" i="1" s="1"/>
  <c r="P399" i="1" s="1"/>
  <c r="C399" i="1"/>
  <c r="Y398" i="1"/>
  <c r="M398" i="1"/>
  <c r="L398" i="1"/>
  <c r="N398" i="1" s="1"/>
  <c r="G398" i="1"/>
  <c r="O398" i="1" s="1"/>
  <c r="F398" i="1"/>
  <c r="K398" i="1" s="1"/>
  <c r="D398" i="1"/>
  <c r="H398" i="1" s="1"/>
  <c r="P398" i="1" s="1"/>
  <c r="C398" i="1"/>
  <c r="Y397" i="1"/>
  <c r="M397" i="1"/>
  <c r="L397" i="1"/>
  <c r="N397" i="1" s="1"/>
  <c r="G397" i="1"/>
  <c r="O397" i="1" s="1"/>
  <c r="F397" i="1"/>
  <c r="K397" i="1" s="1"/>
  <c r="D397" i="1"/>
  <c r="H397" i="1" s="1"/>
  <c r="P397" i="1" s="1"/>
  <c r="C397" i="1"/>
  <c r="Y396" i="1"/>
  <c r="M396" i="1"/>
  <c r="L396" i="1"/>
  <c r="N396" i="1" s="1"/>
  <c r="G396" i="1"/>
  <c r="O396" i="1" s="1"/>
  <c r="F396" i="1"/>
  <c r="K396" i="1" s="1"/>
  <c r="D396" i="1"/>
  <c r="H396" i="1" s="1"/>
  <c r="P396" i="1" s="1"/>
  <c r="C396" i="1"/>
  <c r="Y395" i="1"/>
  <c r="M395" i="1"/>
  <c r="L395" i="1"/>
  <c r="N395" i="1" s="1"/>
  <c r="G395" i="1"/>
  <c r="O395" i="1" s="1"/>
  <c r="F395" i="1"/>
  <c r="K395" i="1" s="1"/>
  <c r="D395" i="1"/>
  <c r="H395" i="1" s="1"/>
  <c r="P395" i="1" s="1"/>
  <c r="C395" i="1"/>
  <c r="Y394" i="1"/>
  <c r="M394" i="1"/>
  <c r="L394" i="1"/>
  <c r="N394" i="1" s="1"/>
  <c r="G394" i="1"/>
  <c r="O394" i="1" s="1"/>
  <c r="F394" i="1"/>
  <c r="K394" i="1" s="1"/>
  <c r="D394" i="1"/>
  <c r="H394" i="1" s="1"/>
  <c r="P394" i="1" s="1"/>
  <c r="C394" i="1"/>
  <c r="Y393" i="1"/>
  <c r="M393" i="1"/>
  <c r="L393" i="1"/>
  <c r="N393" i="1" s="1"/>
  <c r="G393" i="1"/>
  <c r="O393" i="1" s="1"/>
  <c r="F393" i="1"/>
  <c r="K393" i="1" s="1"/>
  <c r="D393" i="1"/>
  <c r="H393" i="1" s="1"/>
  <c r="P393" i="1" s="1"/>
  <c r="C393" i="1"/>
  <c r="Y392" i="1"/>
  <c r="K392" i="1"/>
  <c r="M392" i="1" s="1"/>
  <c r="F392" i="1"/>
  <c r="L392" i="1" s="1"/>
  <c r="N392" i="1" s="1"/>
  <c r="D392" i="1"/>
  <c r="H392" i="1" s="1"/>
  <c r="P392" i="1" s="1"/>
  <c r="C392" i="1"/>
  <c r="Y391" i="1"/>
  <c r="K391" i="1"/>
  <c r="M391" i="1" s="1"/>
  <c r="F391" i="1"/>
  <c r="L391" i="1" s="1"/>
  <c r="N391" i="1" s="1"/>
  <c r="D391" i="1"/>
  <c r="H391" i="1" s="1"/>
  <c r="P391" i="1" s="1"/>
  <c r="C391" i="1"/>
  <c r="Y390" i="1"/>
  <c r="K390" i="1"/>
  <c r="M390" i="1" s="1"/>
  <c r="F390" i="1"/>
  <c r="L390" i="1" s="1"/>
  <c r="N390" i="1" s="1"/>
  <c r="D390" i="1"/>
  <c r="H390" i="1" s="1"/>
  <c r="P390" i="1" s="1"/>
  <c r="C390" i="1"/>
  <c r="Y389" i="1"/>
  <c r="K389" i="1"/>
  <c r="M389" i="1" s="1"/>
  <c r="F389" i="1"/>
  <c r="L389" i="1" s="1"/>
  <c r="N389" i="1" s="1"/>
  <c r="D389" i="1"/>
  <c r="H389" i="1" s="1"/>
  <c r="P389" i="1" s="1"/>
  <c r="C389" i="1"/>
  <c r="Y388" i="1"/>
  <c r="K388" i="1"/>
  <c r="M388" i="1" s="1"/>
  <c r="F388" i="1"/>
  <c r="L388" i="1" s="1"/>
  <c r="N388" i="1" s="1"/>
  <c r="D388" i="1"/>
  <c r="H388" i="1" s="1"/>
  <c r="P388" i="1" s="1"/>
  <c r="C388" i="1"/>
  <c r="Y387" i="1"/>
  <c r="K387" i="1"/>
  <c r="M387" i="1" s="1"/>
  <c r="F387" i="1"/>
  <c r="L387" i="1" s="1"/>
  <c r="N387" i="1" s="1"/>
  <c r="D387" i="1"/>
  <c r="H387" i="1" s="1"/>
  <c r="P387" i="1" s="1"/>
  <c r="C387" i="1"/>
  <c r="Y386" i="1"/>
  <c r="K386" i="1"/>
  <c r="M386" i="1" s="1"/>
  <c r="F386" i="1"/>
  <c r="G386" i="1" s="1"/>
  <c r="O386" i="1" s="1"/>
  <c r="D386" i="1"/>
  <c r="H386" i="1" s="1"/>
  <c r="P386" i="1" s="1"/>
  <c r="C386" i="1"/>
  <c r="Y385" i="1"/>
  <c r="K385" i="1"/>
  <c r="M385" i="1" s="1"/>
  <c r="F385" i="1"/>
  <c r="G385" i="1" s="1"/>
  <c r="O385" i="1" s="1"/>
  <c r="D385" i="1"/>
  <c r="H385" i="1" s="1"/>
  <c r="P385" i="1" s="1"/>
  <c r="C385" i="1"/>
  <c r="Y384" i="1"/>
  <c r="K384" i="1"/>
  <c r="M384" i="1" s="1"/>
  <c r="F384" i="1"/>
  <c r="G384" i="1" s="1"/>
  <c r="O384" i="1" s="1"/>
  <c r="D384" i="1"/>
  <c r="H384" i="1" s="1"/>
  <c r="P384" i="1" s="1"/>
  <c r="C384" i="1"/>
  <c r="Y383" i="1"/>
  <c r="K383" i="1"/>
  <c r="M383" i="1" s="1"/>
  <c r="F383" i="1"/>
  <c r="L383" i="1" s="1"/>
  <c r="N383" i="1" s="1"/>
  <c r="D383" i="1"/>
  <c r="H383" i="1" s="1"/>
  <c r="P383" i="1" s="1"/>
  <c r="C383" i="1"/>
  <c r="Y382" i="1"/>
  <c r="K382" i="1"/>
  <c r="M382" i="1" s="1"/>
  <c r="F382" i="1"/>
  <c r="L382" i="1" s="1"/>
  <c r="N382" i="1" s="1"/>
  <c r="D382" i="1"/>
  <c r="H382" i="1" s="1"/>
  <c r="P382" i="1" s="1"/>
  <c r="C382" i="1"/>
  <c r="Y381" i="1"/>
  <c r="K381" i="1"/>
  <c r="M381" i="1" s="1"/>
  <c r="F381" i="1"/>
  <c r="L381" i="1" s="1"/>
  <c r="N381" i="1" s="1"/>
  <c r="D381" i="1"/>
  <c r="H381" i="1" s="1"/>
  <c r="P381" i="1" s="1"/>
  <c r="C381" i="1"/>
  <c r="Y380" i="1"/>
  <c r="K380" i="1"/>
  <c r="M380" i="1" s="1"/>
  <c r="F380" i="1"/>
  <c r="L380" i="1" s="1"/>
  <c r="N380" i="1" s="1"/>
  <c r="D380" i="1"/>
  <c r="H380" i="1" s="1"/>
  <c r="P380" i="1" s="1"/>
  <c r="C380" i="1"/>
  <c r="Y379" i="1"/>
  <c r="K379" i="1"/>
  <c r="M379" i="1" s="1"/>
  <c r="F379" i="1"/>
  <c r="L379" i="1" s="1"/>
  <c r="N379" i="1" s="1"/>
  <c r="D379" i="1"/>
  <c r="H379" i="1" s="1"/>
  <c r="P379" i="1" s="1"/>
  <c r="C379" i="1"/>
  <c r="Y378" i="1"/>
  <c r="K378" i="1"/>
  <c r="M378" i="1" s="1"/>
  <c r="F378" i="1"/>
  <c r="G378" i="1" s="1"/>
  <c r="O378" i="1" s="1"/>
  <c r="D378" i="1"/>
  <c r="H378" i="1" s="1"/>
  <c r="P378" i="1" s="1"/>
  <c r="C378" i="1"/>
  <c r="Y377" i="1"/>
  <c r="K377" i="1"/>
  <c r="M377" i="1" s="1"/>
  <c r="F377" i="1"/>
  <c r="G377" i="1" s="1"/>
  <c r="O377" i="1" s="1"/>
  <c r="D377" i="1"/>
  <c r="H377" i="1" s="1"/>
  <c r="P377" i="1" s="1"/>
  <c r="C377" i="1"/>
  <c r="Y376" i="1"/>
  <c r="K376" i="1"/>
  <c r="M376" i="1" s="1"/>
  <c r="F376" i="1"/>
  <c r="L376" i="1" s="1"/>
  <c r="N376" i="1" s="1"/>
  <c r="D376" i="1"/>
  <c r="H376" i="1" s="1"/>
  <c r="P376" i="1" s="1"/>
  <c r="C376" i="1"/>
  <c r="Y375" i="1"/>
  <c r="K375" i="1"/>
  <c r="M375" i="1" s="1"/>
  <c r="F375" i="1"/>
  <c r="G375" i="1" s="1"/>
  <c r="O375" i="1" s="1"/>
  <c r="D375" i="1"/>
  <c r="H375" i="1" s="1"/>
  <c r="P375" i="1" s="1"/>
  <c r="C375" i="1"/>
  <c r="Y374" i="1"/>
  <c r="K374" i="1"/>
  <c r="M374" i="1" s="1"/>
  <c r="F374" i="1"/>
  <c r="G374" i="1" s="1"/>
  <c r="O374" i="1" s="1"/>
  <c r="D374" i="1"/>
  <c r="H374" i="1" s="1"/>
  <c r="P374" i="1" s="1"/>
  <c r="C374" i="1"/>
  <c r="Y373" i="1"/>
  <c r="K373" i="1"/>
  <c r="M373" i="1" s="1"/>
  <c r="F373" i="1"/>
  <c r="L373" i="1" s="1"/>
  <c r="N373" i="1" s="1"/>
  <c r="D373" i="1"/>
  <c r="H373" i="1" s="1"/>
  <c r="P373" i="1" s="1"/>
  <c r="C373" i="1"/>
  <c r="J377" i="2" l="1"/>
  <c r="V377" i="2" s="1"/>
  <c r="J381" i="2"/>
  <c r="V381" i="2" s="1"/>
  <c r="Q389" i="2"/>
  <c r="T389" i="2" s="1"/>
  <c r="P389" i="2"/>
  <c r="S389" i="2" s="1"/>
  <c r="O389" i="2"/>
  <c r="R389" i="2" s="1"/>
  <c r="K389" i="2"/>
  <c r="W389" i="2" s="1"/>
  <c r="Q397" i="2"/>
  <c r="T397" i="2" s="1"/>
  <c r="P397" i="2"/>
  <c r="S397" i="2" s="1"/>
  <c r="O397" i="2"/>
  <c r="R397" i="2" s="1"/>
  <c r="K397" i="2"/>
  <c r="W397" i="2" s="1"/>
  <c r="Q383" i="2"/>
  <c r="T383" i="2" s="1"/>
  <c r="P383" i="2"/>
  <c r="S383" i="2" s="1"/>
  <c r="O383" i="2"/>
  <c r="R383" i="2" s="1"/>
  <c r="K383" i="2"/>
  <c r="W383" i="2" s="1"/>
  <c r="Q399" i="2"/>
  <c r="T399" i="2" s="1"/>
  <c r="P399" i="2"/>
  <c r="S399" i="2" s="1"/>
  <c r="O399" i="2"/>
  <c r="R399" i="2" s="1"/>
  <c r="K399" i="2"/>
  <c r="W399" i="2" s="1"/>
  <c r="Q387" i="2"/>
  <c r="T387" i="2" s="1"/>
  <c r="P387" i="2"/>
  <c r="S387" i="2" s="1"/>
  <c r="O387" i="2"/>
  <c r="R387" i="2" s="1"/>
  <c r="K387" i="2"/>
  <c r="W387" i="2" s="1"/>
  <c r="Q395" i="2"/>
  <c r="T395" i="2" s="1"/>
  <c r="P395" i="2"/>
  <c r="S395" i="2" s="1"/>
  <c r="O395" i="2"/>
  <c r="R395" i="2" s="1"/>
  <c r="K395" i="2"/>
  <c r="W395" i="2" s="1"/>
  <c r="Q391" i="2"/>
  <c r="T391" i="2" s="1"/>
  <c r="P391" i="2"/>
  <c r="S391" i="2" s="1"/>
  <c r="O391" i="2"/>
  <c r="R391" i="2" s="1"/>
  <c r="K391" i="2"/>
  <c r="W391" i="2" s="1"/>
  <c r="P377" i="2"/>
  <c r="S377" i="2" s="1"/>
  <c r="O377" i="2"/>
  <c r="R377" i="2" s="1"/>
  <c r="K377" i="2"/>
  <c r="W377" i="2" s="1"/>
  <c r="P381" i="2"/>
  <c r="S381" i="2" s="1"/>
  <c r="O381" i="2"/>
  <c r="R381" i="2" s="1"/>
  <c r="K381" i="2"/>
  <c r="W381" i="2" s="1"/>
  <c r="Q385" i="2"/>
  <c r="T385" i="2" s="1"/>
  <c r="P385" i="2"/>
  <c r="S385" i="2" s="1"/>
  <c r="O385" i="2"/>
  <c r="R385" i="2" s="1"/>
  <c r="K385" i="2"/>
  <c r="W385" i="2" s="1"/>
  <c r="Q393" i="2"/>
  <c r="T393" i="2" s="1"/>
  <c r="P393" i="2"/>
  <c r="S393" i="2" s="1"/>
  <c r="O393" i="2"/>
  <c r="R393" i="2" s="1"/>
  <c r="K393" i="2"/>
  <c r="W393" i="2" s="1"/>
  <c r="Q401" i="2"/>
  <c r="T401" i="2" s="1"/>
  <c r="P401" i="2"/>
  <c r="S401" i="2" s="1"/>
  <c r="O401" i="2"/>
  <c r="R401" i="2" s="1"/>
  <c r="K401" i="2"/>
  <c r="W401" i="2" s="1"/>
  <c r="Q403" i="2"/>
  <c r="T403" i="2" s="1"/>
  <c r="P403" i="2"/>
  <c r="S403" i="2" s="1"/>
  <c r="Q405" i="2"/>
  <c r="T405" i="2" s="1"/>
  <c r="P405" i="2"/>
  <c r="S405" i="2" s="1"/>
  <c r="I377" i="2"/>
  <c r="U377" i="2" s="1"/>
  <c r="Q378" i="2"/>
  <c r="T378" i="2" s="1"/>
  <c r="O379" i="2"/>
  <c r="R379" i="2" s="1"/>
  <c r="I381" i="2"/>
  <c r="U381" i="2" s="1"/>
  <c r="Q382" i="2"/>
  <c r="T382" i="2" s="1"/>
  <c r="P382" i="2"/>
  <c r="S382" i="2" s="1"/>
  <c r="I383" i="2"/>
  <c r="U383" i="2" s="1"/>
  <c r="I385" i="2"/>
  <c r="U385" i="2" s="1"/>
  <c r="I387" i="2"/>
  <c r="U387" i="2" s="1"/>
  <c r="I389" i="2"/>
  <c r="U389" i="2" s="1"/>
  <c r="I391" i="2"/>
  <c r="U391" i="2" s="1"/>
  <c r="I393" i="2"/>
  <c r="U393" i="2" s="1"/>
  <c r="I395" i="2"/>
  <c r="U395" i="2" s="1"/>
  <c r="I397" i="2"/>
  <c r="U397" i="2" s="1"/>
  <c r="I399" i="2"/>
  <c r="U399" i="2" s="1"/>
  <c r="I401" i="2"/>
  <c r="U401" i="2" s="1"/>
  <c r="I403" i="2"/>
  <c r="U403" i="2" s="1"/>
  <c r="K403" i="2"/>
  <c r="W403" i="2" s="1"/>
  <c r="I405" i="2"/>
  <c r="U405" i="2" s="1"/>
  <c r="K405" i="2"/>
  <c r="W405" i="2" s="1"/>
  <c r="Q379" i="2"/>
  <c r="T379" i="2" s="1"/>
  <c r="Q386" i="2"/>
  <c r="T386" i="2" s="1"/>
  <c r="P386" i="2"/>
  <c r="S386" i="2" s="1"/>
  <c r="J387" i="2"/>
  <c r="V387" i="2" s="1"/>
  <c r="Q390" i="2"/>
  <c r="T390" i="2" s="1"/>
  <c r="P390" i="2"/>
  <c r="S390" i="2" s="1"/>
  <c r="J391" i="2"/>
  <c r="V391" i="2" s="1"/>
  <c r="Q392" i="2"/>
  <c r="T392" i="2" s="1"/>
  <c r="P392" i="2"/>
  <c r="S392" i="2" s="1"/>
  <c r="J393" i="2"/>
  <c r="V393" i="2" s="1"/>
  <c r="Q394" i="2"/>
  <c r="T394" i="2" s="1"/>
  <c r="P394" i="2"/>
  <c r="S394" i="2" s="1"/>
  <c r="J395" i="2"/>
  <c r="V395" i="2" s="1"/>
  <c r="Q396" i="2"/>
  <c r="T396" i="2" s="1"/>
  <c r="P396" i="2"/>
  <c r="S396" i="2" s="1"/>
  <c r="J397" i="2"/>
  <c r="V397" i="2" s="1"/>
  <c r="Q398" i="2"/>
  <c r="T398" i="2" s="1"/>
  <c r="P398" i="2"/>
  <c r="S398" i="2" s="1"/>
  <c r="J399" i="2"/>
  <c r="V399" i="2" s="1"/>
  <c r="Q400" i="2"/>
  <c r="T400" i="2" s="1"/>
  <c r="P400" i="2"/>
  <c r="S400" i="2" s="1"/>
  <c r="J401" i="2"/>
  <c r="V401" i="2" s="1"/>
  <c r="Q402" i="2"/>
  <c r="T402" i="2" s="1"/>
  <c r="P402" i="2"/>
  <c r="S402" i="2" s="1"/>
  <c r="J403" i="2"/>
  <c r="V403" i="2" s="1"/>
  <c r="O403" i="2"/>
  <c r="R403" i="2" s="1"/>
  <c r="Q404" i="2"/>
  <c r="T404" i="2" s="1"/>
  <c r="P404" i="2"/>
  <c r="S404" i="2" s="1"/>
  <c r="J405" i="2"/>
  <c r="V405" i="2" s="1"/>
  <c r="O405" i="2"/>
  <c r="R405" i="2" s="1"/>
  <c r="Q406" i="2"/>
  <c r="T406" i="2" s="1"/>
  <c r="P406" i="2"/>
  <c r="S406" i="2" s="1"/>
  <c r="J383" i="2"/>
  <c r="V383" i="2" s="1"/>
  <c r="Q384" i="2"/>
  <c r="T384" i="2" s="1"/>
  <c r="P384" i="2"/>
  <c r="S384" i="2" s="1"/>
  <c r="J385" i="2"/>
  <c r="V385" i="2" s="1"/>
  <c r="Q388" i="2"/>
  <c r="T388" i="2" s="1"/>
  <c r="P388" i="2"/>
  <c r="S388" i="2" s="1"/>
  <c r="J389" i="2"/>
  <c r="V389" i="2" s="1"/>
  <c r="Q376" i="2"/>
  <c r="T376" i="2" s="1"/>
  <c r="I379" i="2"/>
  <c r="U379" i="2" s="1"/>
  <c r="Q380" i="2"/>
  <c r="T380" i="2" s="1"/>
  <c r="I384" i="2"/>
  <c r="U384" i="2" s="1"/>
  <c r="I386" i="2"/>
  <c r="U386" i="2" s="1"/>
  <c r="I388" i="2"/>
  <c r="U388" i="2" s="1"/>
  <c r="I390" i="2"/>
  <c r="U390" i="2" s="1"/>
  <c r="I392" i="2"/>
  <c r="U392" i="2" s="1"/>
  <c r="I394" i="2"/>
  <c r="U394" i="2" s="1"/>
  <c r="I396" i="2"/>
  <c r="U396" i="2" s="1"/>
  <c r="I398" i="2"/>
  <c r="U398" i="2" s="1"/>
  <c r="I400" i="2"/>
  <c r="U400" i="2" s="1"/>
  <c r="I402" i="2"/>
  <c r="U402" i="2" s="1"/>
  <c r="I404" i="2"/>
  <c r="U404" i="2" s="1"/>
  <c r="I406" i="2"/>
  <c r="U406" i="2" s="1"/>
  <c r="Q421" i="2"/>
  <c r="T421" i="2" s="1"/>
  <c r="Q422" i="2"/>
  <c r="T422" i="2" s="1"/>
  <c r="Q423" i="2"/>
  <c r="T423" i="2" s="1"/>
  <c r="Q424" i="2"/>
  <c r="T424" i="2" s="1"/>
  <c r="Q425" i="2"/>
  <c r="T425" i="2" s="1"/>
  <c r="Q426" i="2"/>
  <c r="T426" i="2" s="1"/>
  <c r="Q427" i="2"/>
  <c r="T427" i="2" s="1"/>
  <c r="Q428" i="2"/>
  <c r="T428" i="2" s="1"/>
  <c r="Q429" i="2"/>
  <c r="T429" i="2" s="1"/>
  <c r="Q430" i="2"/>
  <c r="T430" i="2" s="1"/>
  <c r="Q431" i="2"/>
  <c r="T431" i="2" s="1"/>
  <c r="Q432" i="2"/>
  <c r="T432" i="2" s="1"/>
  <c r="Q433" i="2"/>
  <c r="T433" i="2" s="1"/>
  <c r="Q434" i="2"/>
  <c r="T434" i="2" s="1"/>
  <c r="L377" i="1"/>
  <c r="N377" i="1" s="1"/>
  <c r="L378" i="1"/>
  <c r="N378" i="1" s="1"/>
  <c r="L384" i="1"/>
  <c r="N384" i="1" s="1"/>
  <c r="L385" i="1"/>
  <c r="N385" i="1" s="1"/>
  <c r="L386" i="1"/>
  <c r="N386" i="1" s="1"/>
  <c r="G376" i="1"/>
  <c r="O376" i="1" s="1"/>
  <c r="G379" i="1"/>
  <c r="O379" i="1" s="1"/>
  <c r="G380" i="1"/>
  <c r="O380" i="1" s="1"/>
  <c r="G381" i="1"/>
  <c r="O381" i="1" s="1"/>
  <c r="G382" i="1"/>
  <c r="O382" i="1" s="1"/>
  <c r="G383" i="1"/>
  <c r="O383" i="1" s="1"/>
  <c r="G387" i="1"/>
  <c r="O387" i="1" s="1"/>
  <c r="G388" i="1"/>
  <c r="O388" i="1" s="1"/>
  <c r="G389" i="1"/>
  <c r="O389" i="1" s="1"/>
  <c r="G390" i="1"/>
  <c r="O390" i="1" s="1"/>
  <c r="G391" i="1"/>
  <c r="O391" i="1" s="1"/>
  <c r="G392" i="1"/>
  <c r="O392" i="1" s="1"/>
  <c r="L374" i="1"/>
  <c r="N374" i="1" s="1"/>
  <c r="L375" i="1"/>
  <c r="N375" i="1" s="1"/>
  <c r="G373" i="1"/>
  <c r="O373" i="1" s="1"/>
  <c r="L411" i="1"/>
  <c r="N411" i="1" s="1"/>
  <c r="K411" i="1"/>
  <c r="M411" i="1" s="1"/>
  <c r="K412" i="1"/>
  <c r="M412" i="1" s="1"/>
  <c r="K413" i="1"/>
  <c r="M413" i="1" s="1"/>
  <c r="K414" i="1"/>
  <c r="M414" i="1" s="1"/>
  <c r="K415" i="1"/>
  <c r="M415" i="1" s="1"/>
  <c r="K416" i="1"/>
  <c r="M416" i="1" s="1"/>
  <c r="K417" i="1"/>
  <c r="M417" i="1" s="1"/>
  <c r="K418" i="1"/>
  <c r="M418" i="1" s="1"/>
  <c r="K419" i="1"/>
  <c r="M419" i="1" s="1"/>
  <c r="K420" i="1"/>
  <c r="M420" i="1" s="1"/>
  <c r="K421" i="1"/>
  <c r="M421" i="1" s="1"/>
  <c r="K422" i="1"/>
  <c r="M422" i="1" s="1"/>
  <c r="K423" i="1"/>
  <c r="M423" i="1" s="1"/>
  <c r="K424" i="1"/>
  <c r="M424" i="1" s="1"/>
  <c r="K425" i="1"/>
  <c r="M425" i="1" s="1"/>
  <c r="K426" i="1"/>
  <c r="M426" i="1" s="1"/>
  <c r="K427" i="1"/>
  <c r="M427" i="1" s="1"/>
  <c r="K428" i="1"/>
  <c r="M428" i="1" s="1"/>
  <c r="K429" i="1"/>
  <c r="M429" i="1" s="1"/>
  <c r="K430" i="1"/>
  <c r="M430" i="1" s="1"/>
  <c r="K431" i="1"/>
  <c r="M431" i="1" s="1"/>
  <c r="K432" i="1"/>
  <c r="M432" i="1" s="1"/>
  <c r="K433" i="1"/>
  <c r="M433" i="1" s="1"/>
  <c r="K434" i="1"/>
  <c r="M434" i="1" s="1"/>
  <c r="AH227" i="2"/>
  <c r="AH228" i="2"/>
  <c r="AH229" i="2"/>
  <c r="AH230" i="2"/>
  <c r="AH231" i="2"/>
  <c r="AH232" i="2"/>
  <c r="AH233" i="2"/>
  <c r="AH234" i="2"/>
  <c r="AH235" i="2"/>
  <c r="AH236" i="2"/>
  <c r="AH237" i="2"/>
  <c r="AH238" i="2"/>
  <c r="AH239" i="2"/>
  <c r="AH240" i="2"/>
  <c r="AH241" i="2"/>
  <c r="AH242" i="2"/>
  <c r="AH243" i="2"/>
  <c r="AH244" i="2"/>
  <c r="AH245" i="2"/>
  <c r="AH246" i="2"/>
  <c r="AH247" i="2"/>
  <c r="AH248" i="2"/>
  <c r="AH249" i="2"/>
  <c r="AH250" i="2"/>
  <c r="AH251" i="2"/>
  <c r="AH252" i="2"/>
  <c r="AH253" i="2"/>
  <c r="AH254" i="2"/>
  <c r="AH255" i="2"/>
  <c r="AH256" i="2"/>
  <c r="AH257" i="2"/>
  <c r="AH258" i="2"/>
  <c r="AH259" i="2"/>
  <c r="AH260" i="2"/>
  <c r="AH261" i="2"/>
  <c r="AH262" i="2"/>
  <c r="AH263" i="2"/>
  <c r="AH264" i="2"/>
  <c r="AH265" i="2"/>
  <c r="AH266" i="2"/>
  <c r="AH267" i="2"/>
  <c r="AH268" i="2"/>
  <c r="AH269" i="2"/>
  <c r="AH270" i="2"/>
  <c r="AH271" i="2"/>
  <c r="AH272" i="2"/>
  <c r="AH273" i="2"/>
  <c r="AH274" i="2"/>
  <c r="AH275" i="2"/>
  <c r="AH276" i="2"/>
  <c r="AH277" i="2"/>
  <c r="AH278" i="2"/>
  <c r="AH279" i="2"/>
  <c r="AH280" i="2"/>
  <c r="AH281" i="2"/>
  <c r="AH282" i="2"/>
  <c r="AH283" i="2"/>
  <c r="AH284" i="2"/>
  <c r="AH285" i="2"/>
  <c r="AH286" i="2"/>
  <c r="AH287" i="2"/>
  <c r="AH288" i="2"/>
  <c r="AH289" i="2"/>
  <c r="AH290" i="2"/>
  <c r="AH291" i="2"/>
  <c r="AH292" i="2"/>
  <c r="AH293" i="2"/>
  <c r="AH294" i="2"/>
  <c r="AH295" i="2"/>
  <c r="AH296" i="2"/>
  <c r="AH297" i="2"/>
  <c r="AH298" i="2"/>
  <c r="AH299" i="2"/>
  <c r="AH300" i="2"/>
  <c r="AH301" i="2"/>
  <c r="AH302" i="2"/>
  <c r="AH303" i="2"/>
  <c r="AH304" i="2"/>
  <c r="AH305" i="2"/>
  <c r="AH306" i="2"/>
  <c r="AH307" i="2"/>
  <c r="AH308" i="2"/>
  <c r="AH309" i="2"/>
  <c r="AH310" i="2"/>
  <c r="AH311" i="2"/>
  <c r="AH312" i="2"/>
  <c r="AH313" i="2"/>
  <c r="AH314" i="2"/>
  <c r="AH315" i="2"/>
  <c r="AH316" i="2"/>
  <c r="AH317" i="2"/>
  <c r="AH318" i="2"/>
  <c r="AH319" i="2"/>
  <c r="AH320" i="2"/>
  <c r="AH321" i="2"/>
  <c r="AH322" i="2"/>
  <c r="AH323" i="2"/>
  <c r="AH324" i="2"/>
  <c r="AH325" i="2"/>
  <c r="AH326" i="2"/>
  <c r="AH327" i="2"/>
  <c r="AH328" i="2"/>
  <c r="AH329" i="2"/>
  <c r="AH330" i="2"/>
  <c r="AH331" i="2"/>
  <c r="AH332" i="2"/>
  <c r="AH333" i="2"/>
  <c r="AH334" i="2"/>
  <c r="AH335" i="2"/>
  <c r="AH336" i="2"/>
  <c r="AH337" i="2"/>
  <c r="AH338" i="2"/>
  <c r="AH339" i="2"/>
  <c r="AH340" i="2"/>
  <c r="AH341" i="2"/>
  <c r="AH342" i="2"/>
  <c r="AH343" i="2"/>
  <c r="AH344" i="2"/>
  <c r="AH345" i="2"/>
  <c r="AH346" i="2"/>
  <c r="AH347" i="2"/>
  <c r="AH348" i="2"/>
  <c r="AH349" i="2"/>
  <c r="AH350" i="2"/>
  <c r="AH351" i="2"/>
  <c r="AH352" i="2"/>
  <c r="AH353" i="2"/>
  <c r="AH354" i="2"/>
  <c r="AH355" i="2"/>
  <c r="AH356" i="2"/>
  <c r="AH357" i="2"/>
  <c r="AH358" i="2"/>
  <c r="AH359" i="2"/>
  <c r="AH360" i="2"/>
  <c r="AH361" i="2"/>
  <c r="AH362" i="2"/>
  <c r="AH363" i="2"/>
  <c r="AH364" i="2"/>
  <c r="AH365" i="2"/>
  <c r="AH366" i="2"/>
  <c r="AH367" i="2"/>
  <c r="AH368" i="2"/>
  <c r="AH369" i="2"/>
  <c r="AH370" i="2"/>
  <c r="AH371" i="2"/>
  <c r="AH372" i="2"/>
  <c r="H372" i="2"/>
  <c r="O372" i="2" s="1"/>
  <c r="R372" i="2" s="1"/>
  <c r="F372" i="2"/>
  <c r="K372" i="2" s="1"/>
  <c r="W372" i="2" s="1"/>
  <c r="E372" i="2"/>
  <c r="J372" i="2" s="1"/>
  <c r="V372" i="2" s="1"/>
  <c r="D372" i="2"/>
  <c r="I372" i="2" s="1"/>
  <c r="U372" i="2" s="1"/>
  <c r="H371" i="2"/>
  <c r="O371" i="2" s="1"/>
  <c r="R371" i="2" s="1"/>
  <c r="F371" i="2"/>
  <c r="K371" i="2" s="1"/>
  <c r="W371" i="2" s="1"/>
  <c r="E371" i="2"/>
  <c r="J371" i="2" s="1"/>
  <c r="V371" i="2" s="1"/>
  <c r="D371" i="2"/>
  <c r="I371" i="2" s="1"/>
  <c r="U371" i="2" s="1"/>
  <c r="H370" i="2"/>
  <c r="O370" i="2" s="1"/>
  <c r="R370" i="2" s="1"/>
  <c r="F370" i="2"/>
  <c r="K370" i="2" s="1"/>
  <c r="W370" i="2" s="1"/>
  <c r="E370" i="2"/>
  <c r="J370" i="2" s="1"/>
  <c r="V370" i="2" s="1"/>
  <c r="D370" i="2"/>
  <c r="I370" i="2" s="1"/>
  <c r="U370" i="2" s="1"/>
  <c r="H369" i="2"/>
  <c r="O369" i="2" s="1"/>
  <c r="R369" i="2" s="1"/>
  <c r="F369" i="2"/>
  <c r="K369" i="2" s="1"/>
  <c r="W369" i="2" s="1"/>
  <c r="E369" i="2"/>
  <c r="J369" i="2" s="1"/>
  <c r="V369" i="2" s="1"/>
  <c r="D369" i="2"/>
  <c r="I369" i="2" s="1"/>
  <c r="U369" i="2" s="1"/>
  <c r="H368" i="2"/>
  <c r="O368" i="2" s="1"/>
  <c r="R368" i="2" s="1"/>
  <c r="F368" i="2"/>
  <c r="K368" i="2" s="1"/>
  <c r="W368" i="2" s="1"/>
  <c r="E368" i="2"/>
  <c r="J368" i="2" s="1"/>
  <c r="V368" i="2" s="1"/>
  <c r="D368" i="2"/>
  <c r="I368" i="2" s="1"/>
  <c r="U368" i="2" s="1"/>
  <c r="H367" i="2"/>
  <c r="O367" i="2" s="1"/>
  <c r="R367" i="2" s="1"/>
  <c r="F367" i="2"/>
  <c r="K367" i="2" s="1"/>
  <c r="W367" i="2" s="1"/>
  <c r="E367" i="2"/>
  <c r="J367" i="2" s="1"/>
  <c r="V367" i="2" s="1"/>
  <c r="D367" i="2"/>
  <c r="I367" i="2" s="1"/>
  <c r="U367" i="2" s="1"/>
  <c r="H366" i="2"/>
  <c r="O366" i="2" s="1"/>
  <c r="R366" i="2" s="1"/>
  <c r="F366" i="2"/>
  <c r="K366" i="2" s="1"/>
  <c r="W366" i="2" s="1"/>
  <c r="E366" i="2"/>
  <c r="J366" i="2" s="1"/>
  <c r="V366" i="2" s="1"/>
  <c r="D366" i="2"/>
  <c r="I366" i="2" s="1"/>
  <c r="U366" i="2" s="1"/>
  <c r="H365" i="2"/>
  <c r="O365" i="2" s="1"/>
  <c r="R365" i="2" s="1"/>
  <c r="F365" i="2"/>
  <c r="K365" i="2" s="1"/>
  <c r="W365" i="2" s="1"/>
  <c r="E365" i="2"/>
  <c r="J365" i="2" s="1"/>
  <c r="V365" i="2" s="1"/>
  <c r="D365" i="2"/>
  <c r="I365" i="2" s="1"/>
  <c r="U365" i="2" s="1"/>
  <c r="H364" i="2"/>
  <c r="O364" i="2" s="1"/>
  <c r="R364" i="2" s="1"/>
  <c r="F364" i="2"/>
  <c r="K364" i="2" s="1"/>
  <c r="W364" i="2" s="1"/>
  <c r="E364" i="2"/>
  <c r="J364" i="2" s="1"/>
  <c r="V364" i="2" s="1"/>
  <c r="D364" i="2"/>
  <c r="I364" i="2" s="1"/>
  <c r="U364" i="2" s="1"/>
  <c r="H363" i="2"/>
  <c r="O363" i="2" s="1"/>
  <c r="R363" i="2" s="1"/>
  <c r="F363" i="2"/>
  <c r="K363" i="2" s="1"/>
  <c r="W363" i="2" s="1"/>
  <c r="E363" i="2"/>
  <c r="J363" i="2" s="1"/>
  <c r="V363" i="2" s="1"/>
  <c r="D363" i="2"/>
  <c r="I363" i="2" s="1"/>
  <c r="U363" i="2" s="1"/>
  <c r="H362" i="2"/>
  <c r="O362" i="2" s="1"/>
  <c r="R362" i="2" s="1"/>
  <c r="F362" i="2"/>
  <c r="K362" i="2" s="1"/>
  <c r="W362" i="2" s="1"/>
  <c r="E362" i="2"/>
  <c r="J362" i="2" s="1"/>
  <c r="V362" i="2" s="1"/>
  <c r="D362" i="2"/>
  <c r="I362" i="2" s="1"/>
  <c r="U362" i="2" s="1"/>
  <c r="Q361" i="2"/>
  <c r="T361" i="2" s="1"/>
  <c r="H361" i="2"/>
  <c r="O361" i="2" s="1"/>
  <c r="R361" i="2" s="1"/>
  <c r="F361" i="2"/>
  <c r="K361" i="2" s="1"/>
  <c r="W361" i="2" s="1"/>
  <c r="E361" i="2"/>
  <c r="J361" i="2" s="1"/>
  <c r="V361" i="2" s="1"/>
  <c r="D361" i="2"/>
  <c r="I361" i="2" s="1"/>
  <c r="U361" i="2" s="1"/>
  <c r="Q360" i="2"/>
  <c r="T360" i="2" s="1"/>
  <c r="H360" i="2"/>
  <c r="O360" i="2" s="1"/>
  <c r="R360" i="2" s="1"/>
  <c r="F360" i="2"/>
  <c r="K360" i="2" s="1"/>
  <c r="W360" i="2" s="1"/>
  <c r="E360" i="2"/>
  <c r="J360" i="2" s="1"/>
  <c r="V360" i="2" s="1"/>
  <c r="D360" i="2"/>
  <c r="I360" i="2" s="1"/>
  <c r="U360" i="2" s="1"/>
  <c r="Q359" i="2"/>
  <c r="T359" i="2" s="1"/>
  <c r="H359" i="2"/>
  <c r="O359" i="2" s="1"/>
  <c r="R359" i="2" s="1"/>
  <c r="F359" i="2"/>
  <c r="K359" i="2" s="1"/>
  <c r="W359" i="2" s="1"/>
  <c r="E359" i="2"/>
  <c r="J359" i="2" s="1"/>
  <c r="V359" i="2" s="1"/>
  <c r="D359" i="2"/>
  <c r="I359" i="2" s="1"/>
  <c r="U359" i="2" s="1"/>
  <c r="Q358" i="2"/>
  <c r="T358" i="2" s="1"/>
  <c r="H358" i="2"/>
  <c r="O358" i="2" s="1"/>
  <c r="R358" i="2" s="1"/>
  <c r="F358" i="2"/>
  <c r="K358" i="2" s="1"/>
  <c r="W358" i="2" s="1"/>
  <c r="E358" i="2"/>
  <c r="J358" i="2" s="1"/>
  <c r="V358" i="2" s="1"/>
  <c r="D358" i="2"/>
  <c r="I358" i="2" s="1"/>
  <c r="U358" i="2" s="1"/>
  <c r="Q357" i="2"/>
  <c r="T357" i="2" s="1"/>
  <c r="H357" i="2"/>
  <c r="O357" i="2" s="1"/>
  <c r="R357" i="2" s="1"/>
  <c r="F357" i="2"/>
  <c r="K357" i="2" s="1"/>
  <c r="W357" i="2" s="1"/>
  <c r="E357" i="2"/>
  <c r="J357" i="2" s="1"/>
  <c r="V357" i="2" s="1"/>
  <c r="D357" i="2"/>
  <c r="I357" i="2" s="1"/>
  <c r="U357" i="2" s="1"/>
  <c r="Q356" i="2"/>
  <c r="T356" i="2" s="1"/>
  <c r="H356" i="2"/>
  <c r="O356" i="2" s="1"/>
  <c r="R356" i="2" s="1"/>
  <c r="F356" i="2"/>
  <c r="K356" i="2" s="1"/>
  <c r="W356" i="2" s="1"/>
  <c r="E356" i="2"/>
  <c r="J356" i="2" s="1"/>
  <c r="V356" i="2" s="1"/>
  <c r="D356" i="2"/>
  <c r="I356" i="2" s="1"/>
  <c r="U356" i="2" s="1"/>
  <c r="Q355" i="2"/>
  <c r="T355" i="2" s="1"/>
  <c r="H355" i="2"/>
  <c r="O355" i="2" s="1"/>
  <c r="R355" i="2" s="1"/>
  <c r="F355" i="2"/>
  <c r="K355" i="2" s="1"/>
  <c r="W355" i="2" s="1"/>
  <c r="E355" i="2"/>
  <c r="J355" i="2" s="1"/>
  <c r="V355" i="2" s="1"/>
  <c r="D355" i="2"/>
  <c r="I355" i="2" s="1"/>
  <c r="U355" i="2" s="1"/>
  <c r="Q354" i="2"/>
  <c r="T354" i="2" s="1"/>
  <c r="H354" i="2"/>
  <c r="O354" i="2" s="1"/>
  <c r="R354" i="2" s="1"/>
  <c r="F354" i="2"/>
  <c r="K354" i="2" s="1"/>
  <c r="W354" i="2" s="1"/>
  <c r="E354" i="2"/>
  <c r="J354" i="2" s="1"/>
  <c r="V354" i="2" s="1"/>
  <c r="D354" i="2"/>
  <c r="I354" i="2" s="1"/>
  <c r="U354" i="2" s="1"/>
  <c r="Q353" i="2"/>
  <c r="T353" i="2" s="1"/>
  <c r="H353" i="2"/>
  <c r="O353" i="2" s="1"/>
  <c r="R353" i="2" s="1"/>
  <c r="F353" i="2"/>
  <c r="K353" i="2" s="1"/>
  <c r="W353" i="2" s="1"/>
  <c r="E353" i="2"/>
  <c r="J353" i="2" s="1"/>
  <c r="V353" i="2" s="1"/>
  <c r="D353" i="2"/>
  <c r="I353" i="2" s="1"/>
  <c r="U353" i="2" s="1"/>
  <c r="H352" i="2"/>
  <c r="O352" i="2" s="1"/>
  <c r="R352" i="2" s="1"/>
  <c r="F352" i="2"/>
  <c r="K352" i="2" s="1"/>
  <c r="W352" i="2" s="1"/>
  <c r="E352" i="2"/>
  <c r="J352" i="2" s="1"/>
  <c r="V352" i="2" s="1"/>
  <c r="D352" i="2"/>
  <c r="I352" i="2" s="1"/>
  <c r="U352" i="2" s="1"/>
  <c r="H351" i="2"/>
  <c r="O351" i="2" s="1"/>
  <c r="R351" i="2" s="1"/>
  <c r="F351" i="2"/>
  <c r="K351" i="2" s="1"/>
  <c r="W351" i="2" s="1"/>
  <c r="E351" i="2"/>
  <c r="J351" i="2" s="1"/>
  <c r="V351" i="2" s="1"/>
  <c r="D351" i="2"/>
  <c r="I351" i="2" s="1"/>
  <c r="U351" i="2" s="1"/>
  <c r="H350" i="2"/>
  <c r="O350" i="2" s="1"/>
  <c r="R350" i="2" s="1"/>
  <c r="F350" i="2"/>
  <c r="K350" i="2" s="1"/>
  <c r="W350" i="2" s="1"/>
  <c r="E350" i="2"/>
  <c r="J350" i="2" s="1"/>
  <c r="V350" i="2" s="1"/>
  <c r="D350" i="2"/>
  <c r="I350" i="2" s="1"/>
  <c r="U350" i="2" s="1"/>
  <c r="Q349" i="2"/>
  <c r="T349" i="2" s="1"/>
  <c r="H349" i="2"/>
  <c r="O349" i="2" s="1"/>
  <c r="R349" i="2" s="1"/>
  <c r="F349" i="2"/>
  <c r="K349" i="2" s="1"/>
  <c r="W349" i="2" s="1"/>
  <c r="E349" i="2"/>
  <c r="J349" i="2" s="1"/>
  <c r="V349" i="2" s="1"/>
  <c r="D349" i="2"/>
  <c r="I349" i="2" s="1"/>
  <c r="U349" i="2" s="1"/>
  <c r="Q348" i="2"/>
  <c r="T348" i="2" s="1"/>
  <c r="H348" i="2"/>
  <c r="O348" i="2" s="1"/>
  <c r="R348" i="2" s="1"/>
  <c r="F348" i="2"/>
  <c r="K348" i="2" s="1"/>
  <c r="W348" i="2" s="1"/>
  <c r="E348" i="2"/>
  <c r="J348" i="2" s="1"/>
  <c r="V348" i="2" s="1"/>
  <c r="D348" i="2"/>
  <c r="I348" i="2" s="1"/>
  <c r="U348" i="2" s="1"/>
  <c r="Q347" i="2"/>
  <c r="T347" i="2" s="1"/>
  <c r="P347" i="2"/>
  <c r="S347" i="2" s="1"/>
  <c r="H347" i="2"/>
  <c r="O347" i="2" s="1"/>
  <c r="R347" i="2" s="1"/>
  <c r="F347" i="2"/>
  <c r="K347" i="2" s="1"/>
  <c r="W347" i="2" s="1"/>
  <c r="E347" i="2"/>
  <c r="J347" i="2" s="1"/>
  <c r="V347" i="2" s="1"/>
  <c r="D347" i="2"/>
  <c r="I347" i="2" s="1"/>
  <c r="U347" i="2" s="1"/>
  <c r="T346" i="2"/>
  <c r="Q346" i="2"/>
  <c r="P346" i="2"/>
  <c r="S346" i="2" s="1"/>
  <c r="H346" i="2"/>
  <c r="O346" i="2" s="1"/>
  <c r="R346" i="2" s="1"/>
  <c r="F346" i="2"/>
  <c r="K346" i="2" s="1"/>
  <c r="W346" i="2" s="1"/>
  <c r="E346" i="2"/>
  <c r="J346" i="2" s="1"/>
  <c r="V346" i="2" s="1"/>
  <c r="D346" i="2"/>
  <c r="I346" i="2" s="1"/>
  <c r="U346" i="2" s="1"/>
  <c r="P345" i="2"/>
  <c r="S345" i="2" s="1"/>
  <c r="H345" i="2"/>
  <c r="O345" i="2" s="1"/>
  <c r="R345" i="2" s="1"/>
  <c r="F345" i="2"/>
  <c r="K345" i="2" s="1"/>
  <c r="W345" i="2" s="1"/>
  <c r="E345" i="2"/>
  <c r="J345" i="2" s="1"/>
  <c r="V345" i="2" s="1"/>
  <c r="D345" i="2"/>
  <c r="I345" i="2" s="1"/>
  <c r="U345" i="2" s="1"/>
  <c r="H344" i="2"/>
  <c r="P344" i="2" s="1"/>
  <c r="S344" i="2" s="1"/>
  <c r="F344" i="2"/>
  <c r="K344" i="2" s="1"/>
  <c r="W344" i="2" s="1"/>
  <c r="E344" i="2"/>
  <c r="J344" i="2" s="1"/>
  <c r="V344" i="2" s="1"/>
  <c r="D344" i="2"/>
  <c r="I344" i="2" s="1"/>
  <c r="U344" i="2" s="1"/>
  <c r="H343" i="2"/>
  <c r="P343" i="2" s="1"/>
  <c r="S343" i="2" s="1"/>
  <c r="F343" i="2"/>
  <c r="K343" i="2" s="1"/>
  <c r="W343" i="2" s="1"/>
  <c r="E343" i="2"/>
  <c r="J343" i="2" s="1"/>
  <c r="V343" i="2" s="1"/>
  <c r="D343" i="2"/>
  <c r="I343" i="2" s="1"/>
  <c r="U343" i="2" s="1"/>
  <c r="H342" i="2"/>
  <c r="P342" i="2" s="1"/>
  <c r="S342" i="2" s="1"/>
  <c r="F342" i="2"/>
  <c r="K342" i="2" s="1"/>
  <c r="W342" i="2" s="1"/>
  <c r="E342" i="2"/>
  <c r="J342" i="2" s="1"/>
  <c r="V342" i="2" s="1"/>
  <c r="D342" i="2"/>
  <c r="I342" i="2" s="1"/>
  <c r="U342" i="2" s="1"/>
  <c r="H341" i="2"/>
  <c r="P341" i="2" s="1"/>
  <c r="S341" i="2" s="1"/>
  <c r="F341" i="2"/>
  <c r="K341" i="2" s="1"/>
  <c r="W341" i="2" s="1"/>
  <c r="E341" i="2"/>
  <c r="J341" i="2" s="1"/>
  <c r="V341" i="2" s="1"/>
  <c r="D341" i="2"/>
  <c r="I341" i="2" s="1"/>
  <c r="U341" i="2" s="1"/>
  <c r="H340" i="2"/>
  <c r="P340" i="2" s="1"/>
  <c r="S340" i="2" s="1"/>
  <c r="F340" i="2"/>
  <c r="K340" i="2" s="1"/>
  <c r="W340" i="2" s="1"/>
  <c r="E340" i="2"/>
  <c r="J340" i="2" s="1"/>
  <c r="V340" i="2" s="1"/>
  <c r="D340" i="2"/>
  <c r="I340" i="2" s="1"/>
  <c r="U340" i="2" s="1"/>
  <c r="H339" i="2"/>
  <c r="P339" i="2" s="1"/>
  <c r="S339" i="2" s="1"/>
  <c r="F339" i="2"/>
  <c r="K339" i="2" s="1"/>
  <c r="W339" i="2" s="1"/>
  <c r="E339" i="2"/>
  <c r="J339" i="2" s="1"/>
  <c r="V339" i="2" s="1"/>
  <c r="D339" i="2"/>
  <c r="I339" i="2" s="1"/>
  <c r="U339" i="2" s="1"/>
  <c r="H338" i="2"/>
  <c r="P338" i="2" s="1"/>
  <c r="S338" i="2" s="1"/>
  <c r="F338" i="2"/>
  <c r="K338" i="2" s="1"/>
  <c r="W338" i="2" s="1"/>
  <c r="E338" i="2"/>
  <c r="J338" i="2" s="1"/>
  <c r="V338" i="2" s="1"/>
  <c r="D338" i="2"/>
  <c r="I338" i="2" s="1"/>
  <c r="U338" i="2" s="1"/>
  <c r="H337" i="2"/>
  <c r="P337" i="2" s="1"/>
  <c r="S337" i="2" s="1"/>
  <c r="F337" i="2"/>
  <c r="K337" i="2" s="1"/>
  <c r="W337" i="2" s="1"/>
  <c r="E337" i="2"/>
  <c r="J337" i="2" s="1"/>
  <c r="V337" i="2" s="1"/>
  <c r="D337" i="2"/>
  <c r="I337" i="2" s="1"/>
  <c r="U337" i="2" s="1"/>
  <c r="P336" i="2"/>
  <c r="S336" i="2" s="1"/>
  <c r="H336" i="2"/>
  <c r="O336" i="2" s="1"/>
  <c r="R336" i="2" s="1"/>
  <c r="F336" i="2"/>
  <c r="K336" i="2" s="1"/>
  <c r="W336" i="2" s="1"/>
  <c r="E336" i="2"/>
  <c r="J336" i="2" s="1"/>
  <c r="V336" i="2" s="1"/>
  <c r="D336" i="2"/>
  <c r="I336" i="2" s="1"/>
  <c r="U336" i="2" s="1"/>
  <c r="P335" i="2"/>
  <c r="S335" i="2" s="1"/>
  <c r="H335" i="2"/>
  <c r="O335" i="2" s="1"/>
  <c r="R335" i="2" s="1"/>
  <c r="F335" i="2"/>
  <c r="K335" i="2" s="1"/>
  <c r="W335" i="2" s="1"/>
  <c r="E335" i="2"/>
  <c r="J335" i="2" s="1"/>
  <c r="V335" i="2" s="1"/>
  <c r="D335" i="2"/>
  <c r="I335" i="2" s="1"/>
  <c r="U335" i="2" s="1"/>
  <c r="W334" i="2"/>
  <c r="T334" i="2"/>
  <c r="P334" i="2"/>
  <c r="S334" i="2" s="1"/>
  <c r="O334" i="2"/>
  <c r="R334" i="2" s="1"/>
  <c r="H334" i="2"/>
  <c r="Q334" i="2" s="1"/>
  <c r="F334" i="2"/>
  <c r="K334" i="2" s="1"/>
  <c r="E334" i="2"/>
  <c r="J334" i="2" s="1"/>
  <c r="V334" i="2" s="1"/>
  <c r="D334" i="2"/>
  <c r="I334" i="2" s="1"/>
  <c r="U334" i="2" s="1"/>
  <c r="H333" i="2"/>
  <c r="Q333" i="2" s="1"/>
  <c r="T333" i="2" s="1"/>
  <c r="F333" i="2"/>
  <c r="E333" i="2"/>
  <c r="D333" i="2"/>
  <c r="I333" i="2" s="1"/>
  <c r="U333" i="2" s="1"/>
  <c r="W332" i="2"/>
  <c r="T332" i="2"/>
  <c r="P332" i="2"/>
  <c r="S332" i="2" s="1"/>
  <c r="O332" i="2"/>
  <c r="R332" i="2" s="1"/>
  <c r="H332" i="2"/>
  <c r="Q332" i="2" s="1"/>
  <c r="F332" i="2"/>
  <c r="K332" i="2" s="1"/>
  <c r="E332" i="2"/>
  <c r="J332" i="2" s="1"/>
  <c r="V332" i="2" s="1"/>
  <c r="D332" i="2"/>
  <c r="I332" i="2" s="1"/>
  <c r="U332" i="2" s="1"/>
  <c r="H331" i="2"/>
  <c r="F331" i="2"/>
  <c r="E331" i="2"/>
  <c r="D331" i="2"/>
  <c r="W330" i="2"/>
  <c r="T330" i="2"/>
  <c r="P330" i="2"/>
  <c r="S330" i="2" s="1"/>
  <c r="O330" i="2"/>
  <c r="R330" i="2" s="1"/>
  <c r="H330" i="2"/>
  <c r="Q330" i="2" s="1"/>
  <c r="F330" i="2"/>
  <c r="K330" i="2" s="1"/>
  <c r="E330" i="2"/>
  <c r="J330" i="2" s="1"/>
  <c r="V330" i="2" s="1"/>
  <c r="D330" i="2"/>
  <c r="I330" i="2" s="1"/>
  <c r="U330" i="2" s="1"/>
  <c r="H329" i="2"/>
  <c r="F329" i="2"/>
  <c r="K329" i="2" s="1"/>
  <c r="W329" i="2" s="1"/>
  <c r="E329" i="2"/>
  <c r="D329" i="2"/>
  <c r="T328" i="2"/>
  <c r="O328" i="2"/>
  <c r="R328" i="2" s="1"/>
  <c r="H328" i="2"/>
  <c r="Q328" i="2" s="1"/>
  <c r="F328" i="2"/>
  <c r="K328" i="2" s="1"/>
  <c r="W328" i="2" s="1"/>
  <c r="E328" i="2"/>
  <c r="J328" i="2" s="1"/>
  <c r="V328" i="2" s="1"/>
  <c r="D328" i="2"/>
  <c r="I328" i="2" s="1"/>
  <c r="U328" i="2" s="1"/>
  <c r="T327" i="2"/>
  <c r="P327" i="2"/>
  <c r="S327" i="2" s="1"/>
  <c r="O327" i="2"/>
  <c r="R327" i="2" s="1"/>
  <c r="H327" i="2"/>
  <c r="Q327" i="2" s="1"/>
  <c r="F327" i="2"/>
  <c r="K327" i="2" s="1"/>
  <c r="W327" i="2" s="1"/>
  <c r="E327" i="2"/>
  <c r="D327" i="2"/>
  <c r="I327" i="2" s="1"/>
  <c r="U327" i="2" s="1"/>
  <c r="H326" i="2"/>
  <c r="P326" i="2" s="1"/>
  <c r="S326" i="2" s="1"/>
  <c r="F326" i="2"/>
  <c r="E326" i="2"/>
  <c r="D326" i="2"/>
  <c r="I326" i="2" s="1"/>
  <c r="U326" i="2" s="1"/>
  <c r="W325" i="2"/>
  <c r="T325" i="2"/>
  <c r="R325" i="2"/>
  <c r="O325" i="2"/>
  <c r="K325" i="2"/>
  <c r="H325" i="2"/>
  <c r="Q325" i="2" s="1"/>
  <c r="F325" i="2"/>
  <c r="E325" i="2"/>
  <c r="J325" i="2" s="1"/>
  <c r="V325" i="2" s="1"/>
  <c r="D325" i="2"/>
  <c r="I325" i="2" s="1"/>
  <c r="U325" i="2" s="1"/>
  <c r="T324" i="2"/>
  <c r="O324" i="2"/>
  <c r="R324" i="2" s="1"/>
  <c r="H324" i="2"/>
  <c r="Q324" i="2" s="1"/>
  <c r="F324" i="2"/>
  <c r="K324" i="2" s="1"/>
  <c r="W324" i="2" s="1"/>
  <c r="E324" i="2"/>
  <c r="J324" i="2" s="1"/>
  <c r="V324" i="2" s="1"/>
  <c r="D324" i="2"/>
  <c r="I324" i="2" s="1"/>
  <c r="U324" i="2" s="1"/>
  <c r="T323" i="2"/>
  <c r="P323" i="2"/>
  <c r="S323" i="2" s="1"/>
  <c r="O323" i="2"/>
  <c r="R323" i="2" s="1"/>
  <c r="H323" i="2"/>
  <c r="Q323" i="2" s="1"/>
  <c r="F323" i="2"/>
  <c r="K323" i="2" s="1"/>
  <c r="W323" i="2" s="1"/>
  <c r="E323" i="2"/>
  <c r="D323" i="2"/>
  <c r="I323" i="2" s="1"/>
  <c r="U323" i="2" s="1"/>
  <c r="H322" i="2"/>
  <c r="P322" i="2" s="1"/>
  <c r="S322" i="2" s="1"/>
  <c r="F322" i="2"/>
  <c r="E322" i="2"/>
  <c r="D322" i="2"/>
  <c r="I322" i="2" s="1"/>
  <c r="U322" i="2" s="1"/>
  <c r="T321" i="2"/>
  <c r="R321" i="2"/>
  <c r="O321" i="2"/>
  <c r="K321" i="2"/>
  <c r="W321" i="2" s="1"/>
  <c r="H321" i="2"/>
  <c r="Q321" i="2" s="1"/>
  <c r="F321" i="2"/>
  <c r="E321" i="2"/>
  <c r="J321" i="2" s="1"/>
  <c r="V321" i="2" s="1"/>
  <c r="D321" i="2"/>
  <c r="I321" i="2" s="1"/>
  <c r="U321" i="2" s="1"/>
  <c r="T320" i="2"/>
  <c r="O320" i="2"/>
  <c r="R320" i="2" s="1"/>
  <c r="H320" i="2"/>
  <c r="Q320" i="2" s="1"/>
  <c r="F320" i="2"/>
  <c r="K320" i="2" s="1"/>
  <c r="W320" i="2" s="1"/>
  <c r="E320" i="2"/>
  <c r="J320" i="2" s="1"/>
  <c r="V320" i="2" s="1"/>
  <c r="D320" i="2"/>
  <c r="I320" i="2" s="1"/>
  <c r="U320" i="2" s="1"/>
  <c r="T319" i="2"/>
  <c r="P319" i="2"/>
  <c r="S319" i="2" s="1"/>
  <c r="O319" i="2"/>
  <c r="R319" i="2" s="1"/>
  <c r="H319" i="2"/>
  <c r="Q319" i="2" s="1"/>
  <c r="F319" i="2"/>
  <c r="K319" i="2" s="1"/>
  <c r="W319" i="2" s="1"/>
  <c r="E319" i="2"/>
  <c r="D319" i="2"/>
  <c r="I319" i="2" s="1"/>
  <c r="U319" i="2" s="1"/>
  <c r="H318" i="2"/>
  <c r="P318" i="2" s="1"/>
  <c r="S318" i="2" s="1"/>
  <c r="F318" i="2"/>
  <c r="E318" i="2"/>
  <c r="D318" i="2"/>
  <c r="I318" i="2" s="1"/>
  <c r="U318" i="2" s="1"/>
  <c r="T317" i="2"/>
  <c r="R317" i="2"/>
  <c r="O317" i="2"/>
  <c r="K317" i="2"/>
  <c r="W317" i="2" s="1"/>
  <c r="H317" i="2"/>
  <c r="Q317" i="2" s="1"/>
  <c r="F317" i="2"/>
  <c r="E317" i="2"/>
  <c r="J317" i="2" s="1"/>
  <c r="V317" i="2" s="1"/>
  <c r="D317" i="2"/>
  <c r="I317" i="2" s="1"/>
  <c r="U317" i="2" s="1"/>
  <c r="P316" i="2"/>
  <c r="S316" i="2" s="1"/>
  <c r="H316" i="2"/>
  <c r="Q316" i="2" s="1"/>
  <c r="T316" i="2" s="1"/>
  <c r="F316" i="2"/>
  <c r="K316" i="2" s="1"/>
  <c r="W316" i="2" s="1"/>
  <c r="E316" i="2"/>
  <c r="D316" i="2"/>
  <c r="I316" i="2" s="1"/>
  <c r="U316" i="2" s="1"/>
  <c r="T315" i="2"/>
  <c r="O315" i="2"/>
  <c r="R315" i="2" s="1"/>
  <c r="H315" i="2"/>
  <c r="Q315" i="2" s="1"/>
  <c r="F315" i="2"/>
  <c r="E315" i="2"/>
  <c r="J315" i="2" s="1"/>
  <c r="V315" i="2" s="1"/>
  <c r="D315" i="2"/>
  <c r="I315" i="2" s="1"/>
  <c r="U315" i="2" s="1"/>
  <c r="H314" i="2"/>
  <c r="Q314" i="2" s="1"/>
  <c r="T314" i="2" s="1"/>
  <c r="F314" i="2"/>
  <c r="E314" i="2"/>
  <c r="D314" i="2"/>
  <c r="I314" i="2" s="1"/>
  <c r="U314" i="2" s="1"/>
  <c r="T313" i="2"/>
  <c r="O313" i="2"/>
  <c r="R313" i="2" s="1"/>
  <c r="H313" i="2"/>
  <c r="Q313" i="2" s="1"/>
  <c r="F313" i="2"/>
  <c r="E313" i="2"/>
  <c r="J313" i="2" s="1"/>
  <c r="V313" i="2" s="1"/>
  <c r="D313" i="2"/>
  <c r="I313" i="2" s="1"/>
  <c r="U313" i="2" s="1"/>
  <c r="H312" i="2"/>
  <c r="Q312" i="2" s="1"/>
  <c r="T312" i="2" s="1"/>
  <c r="F312" i="2"/>
  <c r="E312" i="2"/>
  <c r="D312" i="2"/>
  <c r="I312" i="2" s="1"/>
  <c r="U312" i="2" s="1"/>
  <c r="T311" i="2"/>
  <c r="O311" i="2"/>
  <c r="R311" i="2" s="1"/>
  <c r="H311" i="2"/>
  <c r="Q311" i="2" s="1"/>
  <c r="F311" i="2"/>
  <c r="E311" i="2"/>
  <c r="J311" i="2" s="1"/>
  <c r="V311" i="2" s="1"/>
  <c r="D311" i="2"/>
  <c r="I311" i="2" s="1"/>
  <c r="U311" i="2" s="1"/>
  <c r="H310" i="2"/>
  <c r="Q310" i="2" s="1"/>
  <c r="T310" i="2" s="1"/>
  <c r="F310" i="2"/>
  <c r="E310" i="2"/>
  <c r="D310" i="2"/>
  <c r="I310" i="2" s="1"/>
  <c r="U310" i="2" s="1"/>
  <c r="T309" i="2"/>
  <c r="O309" i="2"/>
  <c r="R309" i="2" s="1"/>
  <c r="H309" i="2"/>
  <c r="Q309" i="2" s="1"/>
  <c r="F309" i="2"/>
  <c r="E309" i="2"/>
  <c r="J309" i="2" s="1"/>
  <c r="V309" i="2" s="1"/>
  <c r="D309" i="2"/>
  <c r="I309" i="2" s="1"/>
  <c r="U309" i="2" s="1"/>
  <c r="H308" i="2"/>
  <c r="Q308" i="2" s="1"/>
  <c r="T308" i="2" s="1"/>
  <c r="F308" i="2"/>
  <c r="E308" i="2"/>
  <c r="D308" i="2"/>
  <c r="I308" i="2" s="1"/>
  <c r="U308" i="2" s="1"/>
  <c r="T307" i="2"/>
  <c r="O307" i="2"/>
  <c r="R307" i="2" s="1"/>
  <c r="H307" i="2"/>
  <c r="Q307" i="2" s="1"/>
  <c r="F307" i="2"/>
  <c r="E307" i="2"/>
  <c r="J307" i="2" s="1"/>
  <c r="V307" i="2" s="1"/>
  <c r="D307" i="2"/>
  <c r="I307" i="2" s="1"/>
  <c r="U307" i="2" s="1"/>
  <c r="H306" i="2"/>
  <c r="Q306" i="2" s="1"/>
  <c r="T306" i="2" s="1"/>
  <c r="F306" i="2"/>
  <c r="E306" i="2"/>
  <c r="D306" i="2"/>
  <c r="I306" i="2" s="1"/>
  <c r="U306" i="2" s="1"/>
  <c r="T305" i="2"/>
  <c r="O305" i="2"/>
  <c r="R305" i="2" s="1"/>
  <c r="H305" i="2"/>
  <c r="Q305" i="2" s="1"/>
  <c r="F305" i="2"/>
  <c r="E305" i="2"/>
  <c r="J305" i="2" s="1"/>
  <c r="V305" i="2" s="1"/>
  <c r="D305" i="2"/>
  <c r="I305" i="2" s="1"/>
  <c r="U305" i="2" s="1"/>
  <c r="H304" i="2"/>
  <c r="Q304" i="2" s="1"/>
  <c r="T304" i="2" s="1"/>
  <c r="F304" i="2"/>
  <c r="E304" i="2"/>
  <c r="D304" i="2"/>
  <c r="I304" i="2" s="1"/>
  <c r="U304" i="2" s="1"/>
  <c r="T303" i="2"/>
  <c r="O303" i="2"/>
  <c r="R303" i="2" s="1"/>
  <c r="H303" i="2"/>
  <c r="Q303" i="2" s="1"/>
  <c r="F303" i="2"/>
  <c r="E303" i="2"/>
  <c r="J303" i="2" s="1"/>
  <c r="V303" i="2" s="1"/>
  <c r="D303" i="2"/>
  <c r="I303" i="2" s="1"/>
  <c r="U303" i="2" s="1"/>
  <c r="H302" i="2"/>
  <c r="Q302" i="2" s="1"/>
  <c r="T302" i="2" s="1"/>
  <c r="F302" i="2"/>
  <c r="K302" i="2" s="1"/>
  <c r="W302" i="2" s="1"/>
  <c r="E302" i="2"/>
  <c r="D302" i="2"/>
  <c r="I302" i="2" s="1"/>
  <c r="U302" i="2" s="1"/>
  <c r="P301" i="2"/>
  <c r="S301" i="2" s="1"/>
  <c r="H301" i="2"/>
  <c r="O301" i="2" s="1"/>
  <c r="R301" i="2" s="1"/>
  <c r="F301" i="2"/>
  <c r="K301" i="2" s="1"/>
  <c r="W301" i="2" s="1"/>
  <c r="E301" i="2"/>
  <c r="J301" i="2" s="1"/>
  <c r="V301" i="2" s="1"/>
  <c r="D301" i="2"/>
  <c r="I301" i="2" s="1"/>
  <c r="U301" i="2" s="1"/>
  <c r="P300" i="2"/>
  <c r="S300" i="2" s="1"/>
  <c r="H300" i="2"/>
  <c r="O300" i="2" s="1"/>
  <c r="R300" i="2" s="1"/>
  <c r="F300" i="2"/>
  <c r="K300" i="2" s="1"/>
  <c r="W300" i="2" s="1"/>
  <c r="E300" i="2"/>
  <c r="J300" i="2" s="1"/>
  <c r="V300" i="2" s="1"/>
  <c r="D300" i="2"/>
  <c r="I300" i="2" s="1"/>
  <c r="U300" i="2" s="1"/>
  <c r="P299" i="2"/>
  <c r="S299" i="2" s="1"/>
  <c r="H299" i="2"/>
  <c r="O299" i="2" s="1"/>
  <c r="R299" i="2" s="1"/>
  <c r="F299" i="2"/>
  <c r="K299" i="2" s="1"/>
  <c r="W299" i="2" s="1"/>
  <c r="E299" i="2"/>
  <c r="J299" i="2" s="1"/>
  <c r="V299" i="2" s="1"/>
  <c r="D299" i="2"/>
  <c r="I299" i="2" s="1"/>
  <c r="U299" i="2" s="1"/>
  <c r="P298" i="2"/>
  <c r="S298" i="2" s="1"/>
  <c r="H298" i="2"/>
  <c r="O298" i="2" s="1"/>
  <c r="R298" i="2" s="1"/>
  <c r="F298" i="2"/>
  <c r="K298" i="2" s="1"/>
  <c r="W298" i="2" s="1"/>
  <c r="E298" i="2"/>
  <c r="J298" i="2" s="1"/>
  <c r="V298" i="2" s="1"/>
  <c r="D298" i="2"/>
  <c r="I298" i="2" s="1"/>
  <c r="U298" i="2" s="1"/>
  <c r="P297" i="2"/>
  <c r="S297" i="2" s="1"/>
  <c r="H297" i="2"/>
  <c r="O297" i="2" s="1"/>
  <c r="R297" i="2" s="1"/>
  <c r="F297" i="2"/>
  <c r="K297" i="2" s="1"/>
  <c r="W297" i="2" s="1"/>
  <c r="E297" i="2"/>
  <c r="J297" i="2" s="1"/>
  <c r="V297" i="2" s="1"/>
  <c r="D297" i="2"/>
  <c r="I297" i="2" s="1"/>
  <c r="U297" i="2" s="1"/>
  <c r="P296" i="2"/>
  <c r="S296" i="2" s="1"/>
  <c r="H296" i="2"/>
  <c r="O296" i="2" s="1"/>
  <c r="R296" i="2" s="1"/>
  <c r="F296" i="2"/>
  <c r="K296" i="2" s="1"/>
  <c r="W296" i="2" s="1"/>
  <c r="E296" i="2"/>
  <c r="J296" i="2" s="1"/>
  <c r="V296" i="2" s="1"/>
  <c r="D296" i="2"/>
  <c r="I296" i="2" s="1"/>
  <c r="U296" i="2" s="1"/>
  <c r="P295" i="2"/>
  <c r="S295" i="2" s="1"/>
  <c r="H295" i="2"/>
  <c r="O295" i="2" s="1"/>
  <c r="R295" i="2" s="1"/>
  <c r="F295" i="2"/>
  <c r="K295" i="2" s="1"/>
  <c r="W295" i="2" s="1"/>
  <c r="E295" i="2"/>
  <c r="J295" i="2" s="1"/>
  <c r="V295" i="2" s="1"/>
  <c r="D295" i="2"/>
  <c r="I295" i="2" s="1"/>
  <c r="U295" i="2" s="1"/>
  <c r="P294" i="2"/>
  <c r="S294" i="2" s="1"/>
  <c r="H294" i="2"/>
  <c r="O294" i="2" s="1"/>
  <c r="R294" i="2" s="1"/>
  <c r="F294" i="2"/>
  <c r="K294" i="2" s="1"/>
  <c r="W294" i="2" s="1"/>
  <c r="E294" i="2"/>
  <c r="J294" i="2" s="1"/>
  <c r="V294" i="2" s="1"/>
  <c r="D294" i="2"/>
  <c r="I294" i="2" s="1"/>
  <c r="U294" i="2" s="1"/>
  <c r="T293" i="2"/>
  <c r="P293" i="2"/>
  <c r="S293" i="2" s="1"/>
  <c r="H293" i="2"/>
  <c r="Q293" i="2" s="1"/>
  <c r="F293" i="2"/>
  <c r="K293" i="2" s="1"/>
  <c r="W293" i="2" s="1"/>
  <c r="E293" i="2"/>
  <c r="D293" i="2"/>
  <c r="I293" i="2" s="1"/>
  <c r="U293" i="2" s="1"/>
  <c r="T292" i="2"/>
  <c r="P292" i="2"/>
  <c r="S292" i="2" s="1"/>
  <c r="O292" i="2"/>
  <c r="R292" i="2" s="1"/>
  <c r="H292" i="2"/>
  <c r="Q292" i="2" s="1"/>
  <c r="F292" i="2"/>
  <c r="K292" i="2" s="1"/>
  <c r="W292" i="2" s="1"/>
  <c r="E292" i="2"/>
  <c r="J292" i="2" s="1"/>
  <c r="V292" i="2" s="1"/>
  <c r="D292" i="2"/>
  <c r="I292" i="2" s="1"/>
  <c r="U292" i="2" s="1"/>
  <c r="T291" i="2"/>
  <c r="P291" i="2"/>
  <c r="S291" i="2" s="1"/>
  <c r="H291" i="2"/>
  <c r="Q291" i="2" s="1"/>
  <c r="F291" i="2"/>
  <c r="K291" i="2" s="1"/>
  <c r="W291" i="2" s="1"/>
  <c r="E291" i="2"/>
  <c r="D291" i="2"/>
  <c r="I291" i="2" s="1"/>
  <c r="U291" i="2" s="1"/>
  <c r="T290" i="2"/>
  <c r="P290" i="2"/>
  <c r="S290" i="2" s="1"/>
  <c r="O290" i="2"/>
  <c r="R290" i="2" s="1"/>
  <c r="H290" i="2"/>
  <c r="Q290" i="2" s="1"/>
  <c r="F290" i="2"/>
  <c r="K290" i="2" s="1"/>
  <c r="W290" i="2" s="1"/>
  <c r="E290" i="2"/>
  <c r="J290" i="2" s="1"/>
  <c r="V290" i="2" s="1"/>
  <c r="D290" i="2"/>
  <c r="I290" i="2" s="1"/>
  <c r="U290" i="2" s="1"/>
  <c r="T289" i="2"/>
  <c r="P289" i="2"/>
  <c r="S289" i="2" s="1"/>
  <c r="H289" i="2"/>
  <c r="Q289" i="2" s="1"/>
  <c r="F289" i="2"/>
  <c r="K289" i="2" s="1"/>
  <c r="W289" i="2" s="1"/>
  <c r="E289" i="2"/>
  <c r="D289" i="2"/>
  <c r="I289" i="2" s="1"/>
  <c r="U289" i="2" s="1"/>
  <c r="T288" i="2"/>
  <c r="P288" i="2"/>
  <c r="S288" i="2" s="1"/>
  <c r="O288" i="2"/>
  <c r="R288" i="2" s="1"/>
  <c r="H288" i="2"/>
  <c r="Q288" i="2" s="1"/>
  <c r="F288" i="2"/>
  <c r="K288" i="2" s="1"/>
  <c r="W288" i="2" s="1"/>
  <c r="E288" i="2"/>
  <c r="J288" i="2" s="1"/>
  <c r="V288" i="2" s="1"/>
  <c r="D288" i="2"/>
  <c r="I288" i="2" s="1"/>
  <c r="U288" i="2" s="1"/>
  <c r="T287" i="2"/>
  <c r="P287" i="2"/>
  <c r="S287" i="2" s="1"/>
  <c r="H287" i="2"/>
  <c r="Q287" i="2" s="1"/>
  <c r="F287" i="2"/>
  <c r="K287" i="2" s="1"/>
  <c r="W287" i="2" s="1"/>
  <c r="E287" i="2"/>
  <c r="D287" i="2"/>
  <c r="I287" i="2" s="1"/>
  <c r="U287" i="2" s="1"/>
  <c r="T286" i="2"/>
  <c r="P286" i="2"/>
  <c r="S286" i="2" s="1"/>
  <c r="O286" i="2"/>
  <c r="R286" i="2" s="1"/>
  <c r="H286" i="2"/>
  <c r="Q286" i="2" s="1"/>
  <c r="F286" i="2"/>
  <c r="K286" i="2" s="1"/>
  <c r="W286" i="2" s="1"/>
  <c r="E286" i="2"/>
  <c r="J286" i="2" s="1"/>
  <c r="V286" i="2" s="1"/>
  <c r="D286" i="2"/>
  <c r="I286" i="2" s="1"/>
  <c r="U286" i="2" s="1"/>
  <c r="H285" i="2"/>
  <c r="Q285" i="2" s="1"/>
  <c r="T285" i="2" s="1"/>
  <c r="F285" i="2"/>
  <c r="E285" i="2"/>
  <c r="D285" i="2"/>
  <c r="I285" i="2" s="1"/>
  <c r="U285" i="2" s="1"/>
  <c r="T284" i="2"/>
  <c r="P284" i="2"/>
  <c r="S284" i="2" s="1"/>
  <c r="O284" i="2"/>
  <c r="R284" i="2" s="1"/>
  <c r="H284" i="2"/>
  <c r="Q284" i="2" s="1"/>
  <c r="F284" i="2"/>
  <c r="K284" i="2" s="1"/>
  <c r="W284" i="2" s="1"/>
  <c r="E284" i="2"/>
  <c r="J284" i="2" s="1"/>
  <c r="V284" i="2" s="1"/>
  <c r="D284" i="2"/>
  <c r="I284" i="2" s="1"/>
  <c r="U284" i="2" s="1"/>
  <c r="H283" i="2"/>
  <c r="Q283" i="2" s="1"/>
  <c r="T283" i="2" s="1"/>
  <c r="F283" i="2"/>
  <c r="E283" i="2"/>
  <c r="D283" i="2"/>
  <c r="I283" i="2" s="1"/>
  <c r="U283" i="2" s="1"/>
  <c r="W282" i="2"/>
  <c r="T282" i="2"/>
  <c r="P282" i="2"/>
  <c r="S282" i="2" s="1"/>
  <c r="O282" i="2"/>
  <c r="R282" i="2" s="1"/>
  <c r="H282" i="2"/>
  <c r="Q282" i="2" s="1"/>
  <c r="F282" i="2"/>
  <c r="K282" i="2" s="1"/>
  <c r="E282" i="2"/>
  <c r="J282" i="2" s="1"/>
  <c r="V282" i="2" s="1"/>
  <c r="D282" i="2"/>
  <c r="I282" i="2" s="1"/>
  <c r="U282" i="2" s="1"/>
  <c r="H281" i="2"/>
  <c r="Q281" i="2" s="1"/>
  <c r="T281" i="2" s="1"/>
  <c r="F281" i="2"/>
  <c r="E281" i="2"/>
  <c r="D281" i="2"/>
  <c r="I281" i="2" s="1"/>
  <c r="U281" i="2" s="1"/>
  <c r="W280" i="2"/>
  <c r="T280" i="2"/>
  <c r="P280" i="2"/>
  <c r="S280" i="2" s="1"/>
  <c r="O280" i="2"/>
  <c r="R280" i="2" s="1"/>
  <c r="H280" i="2"/>
  <c r="Q280" i="2" s="1"/>
  <c r="F280" i="2"/>
  <c r="K280" i="2" s="1"/>
  <c r="E280" i="2"/>
  <c r="J280" i="2" s="1"/>
  <c r="V280" i="2" s="1"/>
  <c r="D280" i="2"/>
  <c r="I280" i="2" s="1"/>
  <c r="U280" i="2" s="1"/>
  <c r="H279" i="2"/>
  <c r="Q279" i="2" s="1"/>
  <c r="T279" i="2" s="1"/>
  <c r="F279" i="2"/>
  <c r="E279" i="2"/>
  <c r="D279" i="2"/>
  <c r="I279" i="2" s="1"/>
  <c r="U279" i="2" s="1"/>
  <c r="W278" i="2"/>
  <c r="T278" i="2"/>
  <c r="P278" i="2"/>
  <c r="S278" i="2" s="1"/>
  <c r="O278" i="2"/>
  <c r="R278" i="2" s="1"/>
  <c r="H278" i="2"/>
  <c r="Q278" i="2" s="1"/>
  <c r="F278" i="2"/>
  <c r="K278" i="2" s="1"/>
  <c r="E278" i="2"/>
  <c r="J278" i="2" s="1"/>
  <c r="V278" i="2" s="1"/>
  <c r="D278" i="2"/>
  <c r="I278" i="2" s="1"/>
  <c r="U278" i="2" s="1"/>
  <c r="H277" i="2"/>
  <c r="Q277" i="2" s="1"/>
  <c r="T277" i="2" s="1"/>
  <c r="F277" i="2"/>
  <c r="E277" i="2"/>
  <c r="D277" i="2"/>
  <c r="I277" i="2" s="1"/>
  <c r="U277" i="2" s="1"/>
  <c r="W276" i="2"/>
  <c r="T276" i="2"/>
  <c r="P276" i="2"/>
  <c r="S276" i="2" s="1"/>
  <c r="O276" i="2"/>
  <c r="R276" i="2" s="1"/>
  <c r="H276" i="2"/>
  <c r="Q276" i="2" s="1"/>
  <c r="F276" i="2"/>
  <c r="K276" i="2" s="1"/>
  <c r="E276" i="2"/>
  <c r="J276" i="2" s="1"/>
  <c r="V276" i="2" s="1"/>
  <c r="D276" i="2"/>
  <c r="I276" i="2" s="1"/>
  <c r="U276" i="2" s="1"/>
  <c r="H275" i="2"/>
  <c r="Q275" i="2" s="1"/>
  <c r="T275" i="2" s="1"/>
  <c r="F275" i="2"/>
  <c r="E275" i="2"/>
  <c r="D275" i="2"/>
  <c r="I275" i="2" s="1"/>
  <c r="U275" i="2" s="1"/>
  <c r="W274" i="2"/>
  <c r="T274" i="2"/>
  <c r="P274" i="2"/>
  <c r="S274" i="2" s="1"/>
  <c r="O274" i="2"/>
  <c r="R274" i="2" s="1"/>
  <c r="H274" i="2"/>
  <c r="Q274" i="2" s="1"/>
  <c r="F274" i="2"/>
  <c r="K274" i="2" s="1"/>
  <c r="E274" i="2"/>
  <c r="J274" i="2" s="1"/>
  <c r="V274" i="2" s="1"/>
  <c r="D274" i="2"/>
  <c r="I274" i="2" s="1"/>
  <c r="U274" i="2" s="1"/>
  <c r="H273" i="2"/>
  <c r="Q273" i="2" s="1"/>
  <c r="T273" i="2" s="1"/>
  <c r="F273" i="2"/>
  <c r="E273" i="2"/>
  <c r="D273" i="2"/>
  <c r="I273" i="2" s="1"/>
  <c r="U273" i="2" s="1"/>
  <c r="W272" i="2"/>
  <c r="T272" i="2"/>
  <c r="P272" i="2"/>
  <c r="S272" i="2" s="1"/>
  <c r="O272" i="2"/>
  <c r="R272" i="2" s="1"/>
  <c r="H272" i="2"/>
  <c r="Q272" i="2" s="1"/>
  <c r="F272" i="2"/>
  <c r="K272" i="2" s="1"/>
  <c r="E272" i="2"/>
  <c r="J272" i="2" s="1"/>
  <c r="V272" i="2" s="1"/>
  <c r="D272" i="2"/>
  <c r="I272" i="2" s="1"/>
  <c r="U272" i="2" s="1"/>
  <c r="H271" i="2"/>
  <c r="Q271" i="2" s="1"/>
  <c r="T271" i="2" s="1"/>
  <c r="F271" i="2"/>
  <c r="E271" i="2"/>
  <c r="D271" i="2"/>
  <c r="I271" i="2" s="1"/>
  <c r="U271" i="2" s="1"/>
  <c r="W270" i="2"/>
  <c r="T270" i="2"/>
  <c r="P270" i="2"/>
  <c r="S270" i="2" s="1"/>
  <c r="O270" i="2"/>
  <c r="R270" i="2" s="1"/>
  <c r="H270" i="2"/>
  <c r="Q270" i="2" s="1"/>
  <c r="F270" i="2"/>
  <c r="K270" i="2" s="1"/>
  <c r="E270" i="2"/>
  <c r="J270" i="2" s="1"/>
  <c r="V270" i="2" s="1"/>
  <c r="D270" i="2"/>
  <c r="I270" i="2" s="1"/>
  <c r="U270" i="2" s="1"/>
  <c r="H269" i="2"/>
  <c r="Q269" i="2" s="1"/>
  <c r="T269" i="2" s="1"/>
  <c r="F269" i="2"/>
  <c r="E269" i="2"/>
  <c r="D269" i="2"/>
  <c r="I269" i="2" s="1"/>
  <c r="U269" i="2" s="1"/>
  <c r="W268" i="2"/>
  <c r="T268" i="2"/>
  <c r="P268" i="2"/>
  <c r="S268" i="2" s="1"/>
  <c r="O268" i="2"/>
  <c r="R268" i="2" s="1"/>
  <c r="H268" i="2"/>
  <c r="Q268" i="2" s="1"/>
  <c r="F268" i="2"/>
  <c r="K268" i="2" s="1"/>
  <c r="E268" i="2"/>
  <c r="J268" i="2" s="1"/>
  <c r="V268" i="2" s="1"/>
  <c r="D268" i="2"/>
  <c r="I268" i="2" s="1"/>
  <c r="U268" i="2" s="1"/>
  <c r="H267" i="2"/>
  <c r="Q267" i="2" s="1"/>
  <c r="T267" i="2" s="1"/>
  <c r="F267" i="2"/>
  <c r="E267" i="2"/>
  <c r="D267" i="2"/>
  <c r="I267" i="2" s="1"/>
  <c r="U267" i="2" s="1"/>
  <c r="W266" i="2"/>
  <c r="T266" i="2"/>
  <c r="P266" i="2"/>
  <c r="S266" i="2" s="1"/>
  <c r="O266" i="2"/>
  <c r="R266" i="2" s="1"/>
  <c r="H266" i="2"/>
  <c r="Q266" i="2" s="1"/>
  <c r="F266" i="2"/>
  <c r="K266" i="2" s="1"/>
  <c r="E266" i="2"/>
  <c r="J266" i="2" s="1"/>
  <c r="V266" i="2" s="1"/>
  <c r="D266" i="2"/>
  <c r="I266" i="2" s="1"/>
  <c r="U266" i="2" s="1"/>
  <c r="H265" i="2"/>
  <c r="Q265" i="2" s="1"/>
  <c r="T265" i="2" s="1"/>
  <c r="F265" i="2"/>
  <c r="E265" i="2"/>
  <c r="D265" i="2"/>
  <c r="I265" i="2" s="1"/>
  <c r="U265" i="2" s="1"/>
  <c r="W264" i="2"/>
  <c r="T264" i="2"/>
  <c r="P264" i="2"/>
  <c r="S264" i="2" s="1"/>
  <c r="O264" i="2"/>
  <c r="R264" i="2" s="1"/>
  <c r="H264" i="2"/>
  <c r="Q264" i="2" s="1"/>
  <c r="F264" i="2"/>
  <c r="K264" i="2" s="1"/>
  <c r="E264" i="2"/>
  <c r="J264" i="2" s="1"/>
  <c r="V264" i="2" s="1"/>
  <c r="D264" i="2"/>
  <c r="I264" i="2" s="1"/>
  <c r="U264" i="2" s="1"/>
  <c r="H263" i="2"/>
  <c r="Q263" i="2" s="1"/>
  <c r="T263" i="2" s="1"/>
  <c r="F263" i="2"/>
  <c r="E263" i="2"/>
  <c r="D263" i="2"/>
  <c r="I263" i="2" s="1"/>
  <c r="U263" i="2" s="1"/>
  <c r="W262" i="2"/>
  <c r="T262" i="2"/>
  <c r="P262" i="2"/>
  <c r="S262" i="2" s="1"/>
  <c r="O262" i="2"/>
  <c r="R262" i="2" s="1"/>
  <c r="H262" i="2"/>
  <c r="Q262" i="2" s="1"/>
  <c r="F262" i="2"/>
  <c r="K262" i="2" s="1"/>
  <c r="E262" i="2"/>
  <c r="J262" i="2" s="1"/>
  <c r="V262" i="2" s="1"/>
  <c r="D262" i="2"/>
  <c r="I262" i="2" s="1"/>
  <c r="U262" i="2" s="1"/>
  <c r="H261" i="2"/>
  <c r="Q261" i="2" s="1"/>
  <c r="T261" i="2" s="1"/>
  <c r="F261" i="2"/>
  <c r="E261" i="2"/>
  <c r="D261" i="2"/>
  <c r="I261" i="2" s="1"/>
  <c r="U261" i="2" s="1"/>
  <c r="W260" i="2"/>
  <c r="T260" i="2"/>
  <c r="P260" i="2"/>
  <c r="S260" i="2" s="1"/>
  <c r="O260" i="2"/>
  <c r="R260" i="2" s="1"/>
  <c r="H260" i="2"/>
  <c r="Q260" i="2" s="1"/>
  <c r="F260" i="2"/>
  <c r="K260" i="2" s="1"/>
  <c r="E260" i="2"/>
  <c r="J260" i="2" s="1"/>
  <c r="V260" i="2" s="1"/>
  <c r="D260" i="2"/>
  <c r="I260" i="2" s="1"/>
  <c r="U260" i="2" s="1"/>
  <c r="H259" i="2"/>
  <c r="Q259" i="2" s="1"/>
  <c r="T259" i="2" s="1"/>
  <c r="F259" i="2"/>
  <c r="K259" i="2" s="1"/>
  <c r="W259" i="2" s="1"/>
  <c r="E259" i="2"/>
  <c r="J259" i="2" s="1"/>
  <c r="V259" i="2" s="1"/>
  <c r="D259" i="2"/>
  <c r="I259" i="2" s="1"/>
  <c r="U259" i="2" s="1"/>
  <c r="H258" i="2"/>
  <c r="Q258" i="2" s="1"/>
  <c r="T258" i="2" s="1"/>
  <c r="F258" i="2"/>
  <c r="K258" i="2" s="1"/>
  <c r="W258" i="2" s="1"/>
  <c r="E258" i="2"/>
  <c r="J258" i="2" s="1"/>
  <c r="V258" i="2" s="1"/>
  <c r="D258" i="2"/>
  <c r="I258" i="2" s="1"/>
  <c r="U258" i="2" s="1"/>
  <c r="H257" i="2"/>
  <c r="Q257" i="2" s="1"/>
  <c r="T257" i="2" s="1"/>
  <c r="F257" i="2"/>
  <c r="K257" i="2" s="1"/>
  <c r="W257" i="2" s="1"/>
  <c r="E257" i="2"/>
  <c r="J257" i="2" s="1"/>
  <c r="V257" i="2" s="1"/>
  <c r="D257" i="2"/>
  <c r="I257" i="2" s="1"/>
  <c r="U257" i="2" s="1"/>
  <c r="H256" i="2"/>
  <c r="Q256" i="2" s="1"/>
  <c r="T256" i="2" s="1"/>
  <c r="F256" i="2"/>
  <c r="K256" i="2" s="1"/>
  <c r="W256" i="2" s="1"/>
  <c r="E256" i="2"/>
  <c r="J256" i="2" s="1"/>
  <c r="V256" i="2" s="1"/>
  <c r="D256" i="2"/>
  <c r="I256" i="2" s="1"/>
  <c r="U256" i="2" s="1"/>
  <c r="H255" i="2"/>
  <c r="Q255" i="2" s="1"/>
  <c r="T255" i="2" s="1"/>
  <c r="F255" i="2"/>
  <c r="K255" i="2" s="1"/>
  <c r="W255" i="2" s="1"/>
  <c r="E255" i="2"/>
  <c r="J255" i="2" s="1"/>
  <c r="V255" i="2" s="1"/>
  <c r="D255" i="2"/>
  <c r="I255" i="2" s="1"/>
  <c r="U255" i="2" s="1"/>
  <c r="H254" i="2"/>
  <c r="Q254" i="2" s="1"/>
  <c r="T254" i="2" s="1"/>
  <c r="F254" i="2"/>
  <c r="K254" i="2" s="1"/>
  <c r="W254" i="2" s="1"/>
  <c r="E254" i="2"/>
  <c r="J254" i="2" s="1"/>
  <c r="V254" i="2" s="1"/>
  <c r="D254" i="2"/>
  <c r="I254" i="2" s="1"/>
  <c r="U254" i="2" s="1"/>
  <c r="H253" i="2"/>
  <c r="Q253" i="2" s="1"/>
  <c r="T253" i="2" s="1"/>
  <c r="F253" i="2"/>
  <c r="K253" i="2" s="1"/>
  <c r="W253" i="2" s="1"/>
  <c r="E253" i="2"/>
  <c r="J253" i="2" s="1"/>
  <c r="V253" i="2" s="1"/>
  <c r="D253" i="2"/>
  <c r="I253" i="2" s="1"/>
  <c r="U253" i="2" s="1"/>
  <c r="H252" i="2"/>
  <c r="F252" i="2"/>
  <c r="K252" i="2" s="1"/>
  <c r="W252" i="2" s="1"/>
  <c r="E252" i="2"/>
  <c r="J252" i="2" s="1"/>
  <c r="V252" i="2" s="1"/>
  <c r="D252" i="2"/>
  <c r="O251" i="2"/>
  <c r="R251" i="2" s="1"/>
  <c r="H251" i="2"/>
  <c r="F251" i="2"/>
  <c r="K251" i="2" s="1"/>
  <c r="W251" i="2" s="1"/>
  <c r="E251" i="2"/>
  <c r="J251" i="2" s="1"/>
  <c r="V251" i="2" s="1"/>
  <c r="D251" i="2"/>
  <c r="I251" i="2" s="1"/>
  <c r="U251" i="2" s="1"/>
  <c r="O250" i="2"/>
  <c r="R250" i="2" s="1"/>
  <c r="H250" i="2"/>
  <c r="F250" i="2"/>
  <c r="E250" i="2"/>
  <c r="D250" i="2"/>
  <c r="I250" i="2" s="1"/>
  <c r="U250" i="2" s="1"/>
  <c r="H249" i="2"/>
  <c r="O249" i="2" s="1"/>
  <c r="R249" i="2" s="1"/>
  <c r="F249" i="2"/>
  <c r="E249" i="2"/>
  <c r="D249" i="2"/>
  <c r="H248" i="2"/>
  <c r="F248" i="2"/>
  <c r="K248" i="2" s="1"/>
  <c r="W248" i="2" s="1"/>
  <c r="E248" i="2"/>
  <c r="J248" i="2" s="1"/>
  <c r="V248" i="2" s="1"/>
  <c r="D248" i="2"/>
  <c r="O247" i="2"/>
  <c r="R247" i="2" s="1"/>
  <c r="H247" i="2"/>
  <c r="F247" i="2"/>
  <c r="K247" i="2" s="1"/>
  <c r="W247" i="2" s="1"/>
  <c r="E247" i="2"/>
  <c r="J247" i="2" s="1"/>
  <c r="V247" i="2" s="1"/>
  <c r="D247" i="2"/>
  <c r="I247" i="2" s="1"/>
  <c r="U247" i="2" s="1"/>
  <c r="O246" i="2"/>
  <c r="R246" i="2" s="1"/>
  <c r="H246" i="2"/>
  <c r="F246" i="2"/>
  <c r="E246" i="2"/>
  <c r="D246" i="2"/>
  <c r="I246" i="2" s="1"/>
  <c r="U246" i="2" s="1"/>
  <c r="H245" i="2"/>
  <c r="O245" i="2" s="1"/>
  <c r="R245" i="2" s="1"/>
  <c r="F245" i="2"/>
  <c r="E245" i="2"/>
  <c r="D245" i="2"/>
  <c r="H244" i="2"/>
  <c r="F244" i="2"/>
  <c r="K244" i="2" s="1"/>
  <c r="W244" i="2" s="1"/>
  <c r="E244" i="2"/>
  <c r="J244" i="2" s="1"/>
  <c r="V244" i="2" s="1"/>
  <c r="D244" i="2"/>
  <c r="O243" i="2"/>
  <c r="R243" i="2" s="1"/>
  <c r="H243" i="2"/>
  <c r="F243" i="2"/>
  <c r="K243" i="2" s="1"/>
  <c r="W243" i="2" s="1"/>
  <c r="E243" i="2"/>
  <c r="J243" i="2" s="1"/>
  <c r="V243" i="2" s="1"/>
  <c r="D243" i="2"/>
  <c r="I243" i="2" s="1"/>
  <c r="U243" i="2" s="1"/>
  <c r="Q242" i="2"/>
  <c r="T242" i="2" s="1"/>
  <c r="H242" i="2"/>
  <c r="P242" i="2" s="1"/>
  <c r="S242" i="2" s="1"/>
  <c r="F242" i="2"/>
  <c r="K242" i="2" s="1"/>
  <c r="W242" i="2" s="1"/>
  <c r="E242" i="2"/>
  <c r="J242" i="2" s="1"/>
  <c r="V242" i="2" s="1"/>
  <c r="D242" i="2"/>
  <c r="I242" i="2" s="1"/>
  <c r="U242" i="2" s="1"/>
  <c r="Q241" i="2"/>
  <c r="T241" i="2" s="1"/>
  <c r="H241" i="2"/>
  <c r="P241" i="2" s="1"/>
  <c r="S241" i="2" s="1"/>
  <c r="F241" i="2"/>
  <c r="K241" i="2" s="1"/>
  <c r="W241" i="2" s="1"/>
  <c r="E241" i="2"/>
  <c r="J241" i="2" s="1"/>
  <c r="V241" i="2" s="1"/>
  <c r="D241" i="2"/>
  <c r="I241" i="2" s="1"/>
  <c r="U241" i="2" s="1"/>
  <c r="Q240" i="2"/>
  <c r="T240" i="2" s="1"/>
  <c r="H240" i="2"/>
  <c r="P240" i="2" s="1"/>
  <c r="S240" i="2" s="1"/>
  <c r="F240" i="2"/>
  <c r="K240" i="2" s="1"/>
  <c r="W240" i="2" s="1"/>
  <c r="E240" i="2"/>
  <c r="J240" i="2" s="1"/>
  <c r="V240" i="2" s="1"/>
  <c r="D240" i="2"/>
  <c r="I240" i="2" s="1"/>
  <c r="U240" i="2" s="1"/>
  <c r="Q239" i="2"/>
  <c r="T239" i="2" s="1"/>
  <c r="H239" i="2"/>
  <c r="P239" i="2" s="1"/>
  <c r="S239" i="2" s="1"/>
  <c r="F239" i="2"/>
  <c r="K239" i="2" s="1"/>
  <c r="W239" i="2" s="1"/>
  <c r="E239" i="2"/>
  <c r="J239" i="2" s="1"/>
  <c r="V239" i="2" s="1"/>
  <c r="D239" i="2"/>
  <c r="I239" i="2" s="1"/>
  <c r="U239" i="2" s="1"/>
  <c r="Q238" i="2"/>
  <c r="T238" i="2" s="1"/>
  <c r="H238" i="2"/>
  <c r="P238" i="2" s="1"/>
  <c r="S238" i="2" s="1"/>
  <c r="F238" i="2"/>
  <c r="K238" i="2" s="1"/>
  <c r="W238" i="2" s="1"/>
  <c r="E238" i="2"/>
  <c r="J238" i="2" s="1"/>
  <c r="V238" i="2" s="1"/>
  <c r="D238" i="2"/>
  <c r="I238" i="2" s="1"/>
  <c r="U238" i="2" s="1"/>
  <c r="Q237" i="2"/>
  <c r="T237" i="2" s="1"/>
  <c r="H237" i="2"/>
  <c r="P237" i="2" s="1"/>
  <c r="S237" i="2" s="1"/>
  <c r="F237" i="2"/>
  <c r="K237" i="2" s="1"/>
  <c r="W237" i="2" s="1"/>
  <c r="E237" i="2"/>
  <c r="J237" i="2" s="1"/>
  <c r="V237" i="2" s="1"/>
  <c r="D237" i="2"/>
  <c r="I237" i="2" s="1"/>
  <c r="U237" i="2" s="1"/>
  <c r="Q236" i="2"/>
  <c r="T236" i="2" s="1"/>
  <c r="H236" i="2"/>
  <c r="P236" i="2" s="1"/>
  <c r="S236" i="2" s="1"/>
  <c r="F236" i="2"/>
  <c r="K236" i="2" s="1"/>
  <c r="W236" i="2" s="1"/>
  <c r="E236" i="2"/>
  <c r="J236" i="2" s="1"/>
  <c r="V236" i="2" s="1"/>
  <c r="D236" i="2"/>
  <c r="I236" i="2" s="1"/>
  <c r="U236" i="2" s="1"/>
  <c r="Q235" i="2"/>
  <c r="T235" i="2" s="1"/>
  <c r="H235" i="2"/>
  <c r="P235" i="2" s="1"/>
  <c r="S235" i="2" s="1"/>
  <c r="F235" i="2"/>
  <c r="K235" i="2" s="1"/>
  <c r="W235" i="2" s="1"/>
  <c r="E235" i="2"/>
  <c r="J235" i="2" s="1"/>
  <c r="V235" i="2" s="1"/>
  <c r="D235" i="2"/>
  <c r="I235" i="2" s="1"/>
  <c r="U235" i="2" s="1"/>
  <c r="Q234" i="2"/>
  <c r="T234" i="2" s="1"/>
  <c r="H234" i="2"/>
  <c r="P234" i="2" s="1"/>
  <c r="S234" i="2" s="1"/>
  <c r="F234" i="2"/>
  <c r="K234" i="2" s="1"/>
  <c r="W234" i="2" s="1"/>
  <c r="E234" i="2"/>
  <c r="J234" i="2" s="1"/>
  <c r="V234" i="2" s="1"/>
  <c r="D234" i="2"/>
  <c r="I234" i="2" s="1"/>
  <c r="U234" i="2" s="1"/>
  <c r="Q233" i="2"/>
  <c r="T233" i="2" s="1"/>
  <c r="H233" i="2"/>
  <c r="P233" i="2" s="1"/>
  <c r="S233" i="2" s="1"/>
  <c r="F233" i="2"/>
  <c r="K233" i="2" s="1"/>
  <c r="W233" i="2" s="1"/>
  <c r="E233" i="2"/>
  <c r="J233" i="2" s="1"/>
  <c r="V233" i="2" s="1"/>
  <c r="D233" i="2"/>
  <c r="I233" i="2" s="1"/>
  <c r="U233" i="2" s="1"/>
  <c r="Q232" i="2"/>
  <c r="T232" i="2" s="1"/>
  <c r="H232" i="2"/>
  <c r="P232" i="2" s="1"/>
  <c r="S232" i="2" s="1"/>
  <c r="F232" i="2"/>
  <c r="K232" i="2" s="1"/>
  <c r="W232" i="2" s="1"/>
  <c r="E232" i="2"/>
  <c r="J232" i="2" s="1"/>
  <c r="V232" i="2" s="1"/>
  <c r="D232" i="2"/>
  <c r="I232" i="2" s="1"/>
  <c r="U232" i="2" s="1"/>
  <c r="Q231" i="2"/>
  <c r="T231" i="2" s="1"/>
  <c r="H231" i="2"/>
  <c r="P231" i="2" s="1"/>
  <c r="S231" i="2" s="1"/>
  <c r="F231" i="2"/>
  <c r="K231" i="2" s="1"/>
  <c r="W231" i="2" s="1"/>
  <c r="E231" i="2"/>
  <c r="J231" i="2" s="1"/>
  <c r="V231" i="2" s="1"/>
  <c r="D231" i="2"/>
  <c r="I231" i="2" s="1"/>
  <c r="U231" i="2" s="1"/>
  <c r="Q230" i="2"/>
  <c r="T230" i="2" s="1"/>
  <c r="H230" i="2"/>
  <c r="P230" i="2" s="1"/>
  <c r="S230" i="2" s="1"/>
  <c r="F230" i="2"/>
  <c r="K230" i="2" s="1"/>
  <c r="W230" i="2" s="1"/>
  <c r="E230" i="2"/>
  <c r="J230" i="2" s="1"/>
  <c r="V230" i="2" s="1"/>
  <c r="D230" i="2"/>
  <c r="I230" i="2" s="1"/>
  <c r="U230" i="2" s="1"/>
  <c r="Q229" i="2"/>
  <c r="T229" i="2" s="1"/>
  <c r="H229" i="2"/>
  <c r="P229" i="2" s="1"/>
  <c r="S229" i="2" s="1"/>
  <c r="F229" i="2"/>
  <c r="K229" i="2" s="1"/>
  <c r="W229" i="2" s="1"/>
  <c r="E229" i="2"/>
  <c r="J229" i="2" s="1"/>
  <c r="V229" i="2" s="1"/>
  <c r="D229" i="2"/>
  <c r="I229" i="2" s="1"/>
  <c r="U229" i="2" s="1"/>
  <c r="Q228" i="2"/>
  <c r="T228" i="2" s="1"/>
  <c r="H228" i="2"/>
  <c r="P228" i="2" s="1"/>
  <c r="S228" i="2" s="1"/>
  <c r="F228" i="2"/>
  <c r="K228" i="2" s="1"/>
  <c r="W228" i="2" s="1"/>
  <c r="E228" i="2"/>
  <c r="J228" i="2" s="1"/>
  <c r="V228" i="2" s="1"/>
  <c r="D228" i="2"/>
  <c r="I228" i="2" s="1"/>
  <c r="U228" i="2" s="1"/>
  <c r="Q227" i="2"/>
  <c r="T227" i="2" s="1"/>
  <c r="H227" i="2"/>
  <c r="P227" i="2" s="1"/>
  <c r="S227" i="2" s="1"/>
  <c r="F227" i="2"/>
  <c r="K227" i="2" s="1"/>
  <c r="W227" i="2" s="1"/>
  <c r="E227" i="2"/>
  <c r="J227" i="2" s="1"/>
  <c r="V227" i="2" s="1"/>
  <c r="D227" i="2"/>
  <c r="I227" i="2" s="1"/>
  <c r="U227" i="2" s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Y372" i="1"/>
  <c r="H372" i="1"/>
  <c r="P372" i="1" s="1"/>
  <c r="F372" i="1"/>
  <c r="L372" i="1" s="1"/>
  <c r="N372" i="1" s="1"/>
  <c r="D372" i="1"/>
  <c r="C372" i="1"/>
  <c r="G372" i="1" s="1"/>
  <c r="O372" i="1" s="1"/>
  <c r="Y371" i="1"/>
  <c r="H371" i="1"/>
  <c r="P371" i="1" s="1"/>
  <c r="F371" i="1"/>
  <c r="L371" i="1" s="1"/>
  <c r="N371" i="1" s="1"/>
  <c r="D371" i="1"/>
  <c r="C371" i="1"/>
  <c r="G371" i="1" s="1"/>
  <c r="O371" i="1" s="1"/>
  <c r="Y370" i="1"/>
  <c r="H370" i="1"/>
  <c r="P370" i="1" s="1"/>
  <c r="F370" i="1"/>
  <c r="L370" i="1" s="1"/>
  <c r="N370" i="1" s="1"/>
  <c r="D370" i="1"/>
  <c r="C370" i="1"/>
  <c r="G370" i="1" s="1"/>
  <c r="O370" i="1" s="1"/>
  <c r="Y369" i="1"/>
  <c r="H369" i="1"/>
  <c r="P369" i="1" s="1"/>
  <c r="F369" i="1"/>
  <c r="L369" i="1" s="1"/>
  <c r="N369" i="1" s="1"/>
  <c r="D369" i="1"/>
  <c r="C369" i="1"/>
  <c r="G369" i="1" s="1"/>
  <c r="O369" i="1" s="1"/>
  <c r="Y368" i="1"/>
  <c r="H368" i="1"/>
  <c r="P368" i="1" s="1"/>
  <c r="F368" i="1"/>
  <c r="L368" i="1" s="1"/>
  <c r="N368" i="1" s="1"/>
  <c r="D368" i="1"/>
  <c r="C368" i="1"/>
  <c r="G368" i="1" s="1"/>
  <c r="O368" i="1" s="1"/>
  <c r="Y367" i="1"/>
  <c r="H367" i="1"/>
  <c r="P367" i="1" s="1"/>
  <c r="F367" i="1"/>
  <c r="L367" i="1" s="1"/>
  <c r="N367" i="1" s="1"/>
  <c r="D367" i="1"/>
  <c r="C367" i="1"/>
  <c r="G367" i="1" s="1"/>
  <c r="O367" i="1" s="1"/>
  <c r="Y366" i="1"/>
  <c r="H366" i="1"/>
  <c r="P366" i="1" s="1"/>
  <c r="F366" i="1"/>
  <c r="L366" i="1" s="1"/>
  <c r="N366" i="1" s="1"/>
  <c r="D366" i="1"/>
  <c r="C366" i="1"/>
  <c r="G366" i="1" s="1"/>
  <c r="O366" i="1" s="1"/>
  <c r="Y365" i="1"/>
  <c r="H365" i="1"/>
  <c r="P365" i="1" s="1"/>
  <c r="F365" i="1"/>
  <c r="L365" i="1" s="1"/>
  <c r="N365" i="1" s="1"/>
  <c r="D365" i="1"/>
  <c r="C365" i="1"/>
  <c r="G365" i="1" s="1"/>
  <c r="O365" i="1" s="1"/>
  <c r="Y364" i="1"/>
  <c r="H364" i="1"/>
  <c r="P364" i="1" s="1"/>
  <c r="F364" i="1"/>
  <c r="L364" i="1" s="1"/>
  <c r="N364" i="1" s="1"/>
  <c r="D364" i="1"/>
  <c r="C364" i="1"/>
  <c r="G364" i="1" s="1"/>
  <c r="O364" i="1" s="1"/>
  <c r="Y363" i="1"/>
  <c r="H363" i="1"/>
  <c r="P363" i="1" s="1"/>
  <c r="F363" i="1"/>
  <c r="L363" i="1" s="1"/>
  <c r="N363" i="1" s="1"/>
  <c r="D363" i="1"/>
  <c r="C363" i="1"/>
  <c r="G363" i="1" s="1"/>
  <c r="O363" i="1" s="1"/>
  <c r="Y362" i="1"/>
  <c r="H362" i="1"/>
  <c r="P362" i="1" s="1"/>
  <c r="F362" i="1"/>
  <c r="L362" i="1" s="1"/>
  <c r="N362" i="1" s="1"/>
  <c r="D362" i="1"/>
  <c r="C362" i="1"/>
  <c r="G362" i="1" s="1"/>
  <c r="O362" i="1" s="1"/>
  <c r="Y361" i="1"/>
  <c r="H361" i="1"/>
  <c r="P361" i="1" s="1"/>
  <c r="F361" i="1"/>
  <c r="L361" i="1" s="1"/>
  <c r="N361" i="1" s="1"/>
  <c r="D361" i="1"/>
  <c r="C361" i="1"/>
  <c r="G361" i="1" s="1"/>
  <c r="O361" i="1" s="1"/>
  <c r="Y360" i="1"/>
  <c r="H360" i="1"/>
  <c r="P360" i="1" s="1"/>
  <c r="F360" i="1"/>
  <c r="L360" i="1" s="1"/>
  <c r="N360" i="1" s="1"/>
  <c r="D360" i="1"/>
  <c r="C360" i="1"/>
  <c r="G360" i="1" s="1"/>
  <c r="O360" i="1" s="1"/>
  <c r="Y359" i="1"/>
  <c r="H359" i="1"/>
  <c r="P359" i="1" s="1"/>
  <c r="F359" i="1"/>
  <c r="L359" i="1" s="1"/>
  <c r="N359" i="1" s="1"/>
  <c r="D359" i="1"/>
  <c r="C359" i="1"/>
  <c r="G359" i="1" s="1"/>
  <c r="O359" i="1" s="1"/>
  <c r="Y358" i="1"/>
  <c r="H358" i="1"/>
  <c r="P358" i="1" s="1"/>
  <c r="F358" i="1"/>
  <c r="L358" i="1" s="1"/>
  <c r="N358" i="1" s="1"/>
  <c r="D358" i="1"/>
  <c r="C358" i="1"/>
  <c r="G358" i="1" s="1"/>
  <c r="O358" i="1" s="1"/>
  <c r="Y357" i="1"/>
  <c r="H357" i="1"/>
  <c r="P357" i="1" s="1"/>
  <c r="F357" i="1"/>
  <c r="L357" i="1" s="1"/>
  <c r="N357" i="1" s="1"/>
  <c r="D357" i="1"/>
  <c r="C357" i="1"/>
  <c r="G357" i="1" s="1"/>
  <c r="O357" i="1" s="1"/>
  <c r="Y356" i="1"/>
  <c r="H356" i="1"/>
  <c r="P356" i="1" s="1"/>
  <c r="F356" i="1"/>
  <c r="L356" i="1" s="1"/>
  <c r="N356" i="1" s="1"/>
  <c r="D356" i="1"/>
  <c r="C356" i="1"/>
  <c r="G356" i="1" s="1"/>
  <c r="O356" i="1" s="1"/>
  <c r="Y355" i="1"/>
  <c r="H355" i="1"/>
  <c r="P355" i="1" s="1"/>
  <c r="F355" i="1"/>
  <c r="L355" i="1" s="1"/>
  <c r="N355" i="1" s="1"/>
  <c r="D355" i="1"/>
  <c r="C355" i="1"/>
  <c r="G355" i="1" s="1"/>
  <c r="O355" i="1" s="1"/>
  <c r="Y354" i="1"/>
  <c r="H354" i="1"/>
  <c r="P354" i="1" s="1"/>
  <c r="F354" i="1"/>
  <c r="L354" i="1" s="1"/>
  <c r="N354" i="1" s="1"/>
  <c r="D354" i="1"/>
  <c r="C354" i="1"/>
  <c r="G354" i="1" s="1"/>
  <c r="O354" i="1" s="1"/>
  <c r="Y353" i="1"/>
  <c r="H353" i="1"/>
  <c r="P353" i="1" s="1"/>
  <c r="F353" i="1"/>
  <c r="L353" i="1" s="1"/>
  <c r="N353" i="1" s="1"/>
  <c r="D353" i="1"/>
  <c r="C353" i="1"/>
  <c r="G353" i="1" s="1"/>
  <c r="O353" i="1" s="1"/>
  <c r="Y352" i="1"/>
  <c r="H352" i="1"/>
  <c r="P352" i="1" s="1"/>
  <c r="F352" i="1"/>
  <c r="L352" i="1" s="1"/>
  <c r="N352" i="1" s="1"/>
  <c r="D352" i="1"/>
  <c r="C352" i="1"/>
  <c r="G352" i="1" s="1"/>
  <c r="O352" i="1" s="1"/>
  <c r="Y351" i="1"/>
  <c r="H351" i="1"/>
  <c r="P351" i="1" s="1"/>
  <c r="F351" i="1"/>
  <c r="L351" i="1" s="1"/>
  <c r="N351" i="1" s="1"/>
  <c r="D351" i="1"/>
  <c r="C351" i="1"/>
  <c r="G351" i="1" s="1"/>
  <c r="O351" i="1" s="1"/>
  <c r="Y350" i="1"/>
  <c r="H350" i="1"/>
  <c r="P350" i="1" s="1"/>
  <c r="F350" i="1"/>
  <c r="L350" i="1" s="1"/>
  <c r="N350" i="1" s="1"/>
  <c r="D350" i="1"/>
  <c r="C350" i="1"/>
  <c r="G350" i="1" s="1"/>
  <c r="O350" i="1" s="1"/>
  <c r="Y349" i="1"/>
  <c r="H349" i="1"/>
  <c r="P349" i="1" s="1"/>
  <c r="F349" i="1"/>
  <c r="L349" i="1" s="1"/>
  <c r="N349" i="1" s="1"/>
  <c r="D349" i="1"/>
  <c r="C349" i="1"/>
  <c r="G349" i="1" s="1"/>
  <c r="O349" i="1" s="1"/>
  <c r="Y348" i="1"/>
  <c r="H348" i="1"/>
  <c r="P348" i="1" s="1"/>
  <c r="F348" i="1"/>
  <c r="L348" i="1" s="1"/>
  <c r="N348" i="1" s="1"/>
  <c r="D348" i="1"/>
  <c r="C348" i="1"/>
  <c r="G348" i="1" s="1"/>
  <c r="O348" i="1" s="1"/>
  <c r="Y347" i="1"/>
  <c r="H347" i="1"/>
  <c r="P347" i="1" s="1"/>
  <c r="F347" i="1"/>
  <c r="L347" i="1" s="1"/>
  <c r="N347" i="1" s="1"/>
  <c r="D347" i="1"/>
  <c r="C347" i="1"/>
  <c r="G347" i="1" s="1"/>
  <c r="O347" i="1" s="1"/>
  <c r="Y346" i="1"/>
  <c r="H346" i="1"/>
  <c r="P346" i="1" s="1"/>
  <c r="F346" i="1"/>
  <c r="L346" i="1" s="1"/>
  <c r="N346" i="1" s="1"/>
  <c r="D346" i="1"/>
  <c r="C346" i="1"/>
  <c r="G346" i="1" s="1"/>
  <c r="O346" i="1" s="1"/>
  <c r="Y345" i="1"/>
  <c r="H345" i="1"/>
  <c r="P345" i="1" s="1"/>
  <c r="F345" i="1"/>
  <c r="L345" i="1" s="1"/>
  <c r="N345" i="1" s="1"/>
  <c r="D345" i="1"/>
  <c r="C345" i="1"/>
  <c r="G345" i="1" s="1"/>
  <c r="O345" i="1" s="1"/>
  <c r="Y344" i="1"/>
  <c r="H344" i="1"/>
  <c r="P344" i="1" s="1"/>
  <c r="F344" i="1"/>
  <c r="L344" i="1" s="1"/>
  <c r="N344" i="1" s="1"/>
  <c r="D344" i="1"/>
  <c r="C344" i="1"/>
  <c r="G344" i="1" s="1"/>
  <c r="O344" i="1" s="1"/>
  <c r="Y343" i="1"/>
  <c r="H343" i="1"/>
  <c r="P343" i="1" s="1"/>
  <c r="F343" i="1"/>
  <c r="L343" i="1" s="1"/>
  <c r="N343" i="1" s="1"/>
  <c r="D343" i="1"/>
  <c r="C343" i="1"/>
  <c r="G343" i="1" s="1"/>
  <c r="O343" i="1" s="1"/>
  <c r="Y342" i="1"/>
  <c r="H342" i="1"/>
  <c r="P342" i="1" s="1"/>
  <c r="F342" i="1"/>
  <c r="L342" i="1" s="1"/>
  <c r="N342" i="1" s="1"/>
  <c r="D342" i="1"/>
  <c r="C342" i="1"/>
  <c r="G342" i="1" s="1"/>
  <c r="O342" i="1" s="1"/>
  <c r="Y341" i="1"/>
  <c r="H341" i="1"/>
  <c r="P341" i="1" s="1"/>
  <c r="F341" i="1"/>
  <c r="L341" i="1" s="1"/>
  <c r="N341" i="1" s="1"/>
  <c r="D341" i="1"/>
  <c r="C341" i="1"/>
  <c r="G341" i="1" s="1"/>
  <c r="O341" i="1" s="1"/>
  <c r="Y340" i="1"/>
  <c r="H340" i="1"/>
  <c r="P340" i="1" s="1"/>
  <c r="F340" i="1"/>
  <c r="L340" i="1" s="1"/>
  <c r="N340" i="1" s="1"/>
  <c r="D340" i="1"/>
  <c r="C340" i="1"/>
  <c r="G340" i="1" s="1"/>
  <c r="O340" i="1" s="1"/>
  <c r="Y339" i="1"/>
  <c r="H339" i="1"/>
  <c r="P339" i="1" s="1"/>
  <c r="F339" i="1"/>
  <c r="L339" i="1" s="1"/>
  <c r="N339" i="1" s="1"/>
  <c r="D339" i="1"/>
  <c r="C339" i="1"/>
  <c r="G339" i="1" s="1"/>
  <c r="O339" i="1" s="1"/>
  <c r="Y338" i="1"/>
  <c r="H338" i="1"/>
  <c r="P338" i="1" s="1"/>
  <c r="F338" i="1"/>
  <c r="L338" i="1" s="1"/>
  <c r="N338" i="1" s="1"/>
  <c r="D338" i="1"/>
  <c r="C338" i="1"/>
  <c r="G338" i="1" s="1"/>
  <c r="O338" i="1" s="1"/>
  <c r="Y337" i="1"/>
  <c r="H337" i="1"/>
  <c r="P337" i="1" s="1"/>
  <c r="F337" i="1"/>
  <c r="L337" i="1" s="1"/>
  <c r="N337" i="1" s="1"/>
  <c r="D337" i="1"/>
  <c r="C337" i="1"/>
  <c r="G337" i="1" s="1"/>
  <c r="O337" i="1" s="1"/>
  <c r="Y336" i="1"/>
  <c r="M336" i="1"/>
  <c r="K336" i="1"/>
  <c r="H336" i="1"/>
  <c r="P336" i="1" s="1"/>
  <c r="F336" i="1"/>
  <c r="L336" i="1" s="1"/>
  <c r="N336" i="1" s="1"/>
  <c r="D336" i="1"/>
  <c r="C336" i="1"/>
  <c r="G336" i="1" s="1"/>
  <c r="O336" i="1" s="1"/>
  <c r="Y335" i="1"/>
  <c r="N335" i="1"/>
  <c r="M335" i="1"/>
  <c r="K335" i="1"/>
  <c r="H335" i="1"/>
  <c r="P335" i="1" s="1"/>
  <c r="G335" i="1"/>
  <c r="O335" i="1" s="1"/>
  <c r="F335" i="1"/>
  <c r="L335" i="1" s="1"/>
  <c r="D335" i="1"/>
  <c r="C335" i="1"/>
  <c r="Y334" i="1"/>
  <c r="M334" i="1"/>
  <c r="K334" i="1"/>
  <c r="H334" i="1"/>
  <c r="P334" i="1" s="1"/>
  <c r="F334" i="1"/>
  <c r="L334" i="1" s="1"/>
  <c r="N334" i="1" s="1"/>
  <c r="D334" i="1"/>
  <c r="C334" i="1"/>
  <c r="G334" i="1" s="1"/>
  <c r="O334" i="1" s="1"/>
  <c r="Y333" i="1"/>
  <c r="N333" i="1"/>
  <c r="M333" i="1"/>
  <c r="K333" i="1"/>
  <c r="H333" i="1"/>
  <c r="P333" i="1" s="1"/>
  <c r="G333" i="1"/>
  <c r="O333" i="1" s="1"/>
  <c r="F333" i="1"/>
  <c r="L333" i="1" s="1"/>
  <c r="D333" i="1"/>
  <c r="C333" i="1"/>
  <c r="Y332" i="1"/>
  <c r="M332" i="1"/>
  <c r="K332" i="1"/>
  <c r="H332" i="1"/>
  <c r="P332" i="1" s="1"/>
  <c r="F332" i="1"/>
  <c r="L332" i="1" s="1"/>
  <c r="N332" i="1" s="1"/>
  <c r="D332" i="1"/>
  <c r="C332" i="1"/>
  <c r="G332" i="1" s="1"/>
  <c r="O332" i="1" s="1"/>
  <c r="Y331" i="1"/>
  <c r="N331" i="1"/>
  <c r="M331" i="1"/>
  <c r="K331" i="1"/>
  <c r="G331" i="1"/>
  <c r="O331" i="1" s="1"/>
  <c r="F331" i="1"/>
  <c r="L331" i="1" s="1"/>
  <c r="D331" i="1"/>
  <c r="H331" i="1" s="1"/>
  <c r="P331" i="1" s="1"/>
  <c r="C331" i="1"/>
  <c r="Y330" i="1"/>
  <c r="H330" i="1"/>
  <c r="P330" i="1" s="1"/>
  <c r="F330" i="1"/>
  <c r="L330" i="1" s="1"/>
  <c r="N330" i="1" s="1"/>
  <c r="D330" i="1"/>
  <c r="C330" i="1"/>
  <c r="G330" i="1" s="1"/>
  <c r="O330" i="1" s="1"/>
  <c r="Y329" i="1"/>
  <c r="H329" i="1"/>
  <c r="P329" i="1" s="1"/>
  <c r="F329" i="1"/>
  <c r="L329" i="1" s="1"/>
  <c r="N329" i="1" s="1"/>
  <c r="D329" i="1"/>
  <c r="C329" i="1"/>
  <c r="G329" i="1" s="1"/>
  <c r="O329" i="1" s="1"/>
  <c r="Y328" i="1"/>
  <c r="H328" i="1"/>
  <c r="P328" i="1" s="1"/>
  <c r="F328" i="1"/>
  <c r="L328" i="1" s="1"/>
  <c r="N328" i="1" s="1"/>
  <c r="D328" i="1"/>
  <c r="C328" i="1"/>
  <c r="G328" i="1" s="1"/>
  <c r="O328" i="1" s="1"/>
  <c r="Y327" i="1"/>
  <c r="H327" i="1"/>
  <c r="P327" i="1" s="1"/>
  <c r="F327" i="1"/>
  <c r="L327" i="1" s="1"/>
  <c r="N327" i="1" s="1"/>
  <c r="D327" i="1"/>
  <c r="C327" i="1"/>
  <c r="G327" i="1" s="1"/>
  <c r="O327" i="1" s="1"/>
  <c r="Y326" i="1"/>
  <c r="H326" i="1"/>
  <c r="P326" i="1" s="1"/>
  <c r="F326" i="1"/>
  <c r="L326" i="1" s="1"/>
  <c r="N326" i="1" s="1"/>
  <c r="D326" i="1"/>
  <c r="C326" i="1"/>
  <c r="G326" i="1" s="1"/>
  <c r="O326" i="1" s="1"/>
  <c r="Y325" i="1"/>
  <c r="H325" i="1"/>
  <c r="P325" i="1" s="1"/>
  <c r="F325" i="1"/>
  <c r="L325" i="1" s="1"/>
  <c r="N325" i="1" s="1"/>
  <c r="D325" i="1"/>
  <c r="C325" i="1"/>
  <c r="G325" i="1" s="1"/>
  <c r="O325" i="1" s="1"/>
  <c r="Y324" i="1"/>
  <c r="H324" i="1"/>
  <c r="P324" i="1" s="1"/>
  <c r="F324" i="1"/>
  <c r="L324" i="1" s="1"/>
  <c r="N324" i="1" s="1"/>
  <c r="D324" i="1"/>
  <c r="C324" i="1"/>
  <c r="G324" i="1" s="1"/>
  <c r="O324" i="1" s="1"/>
  <c r="Y323" i="1"/>
  <c r="H323" i="1"/>
  <c r="P323" i="1" s="1"/>
  <c r="F323" i="1"/>
  <c r="L323" i="1" s="1"/>
  <c r="N323" i="1" s="1"/>
  <c r="D323" i="1"/>
  <c r="C323" i="1"/>
  <c r="G323" i="1" s="1"/>
  <c r="O323" i="1" s="1"/>
  <c r="Y322" i="1"/>
  <c r="H322" i="1"/>
  <c r="P322" i="1" s="1"/>
  <c r="F322" i="1"/>
  <c r="L322" i="1" s="1"/>
  <c r="N322" i="1" s="1"/>
  <c r="D322" i="1"/>
  <c r="C322" i="1"/>
  <c r="G322" i="1" s="1"/>
  <c r="O322" i="1" s="1"/>
  <c r="Y321" i="1"/>
  <c r="H321" i="1"/>
  <c r="P321" i="1" s="1"/>
  <c r="F321" i="1"/>
  <c r="L321" i="1" s="1"/>
  <c r="N321" i="1" s="1"/>
  <c r="D321" i="1"/>
  <c r="C321" i="1"/>
  <c r="G321" i="1" s="1"/>
  <c r="O321" i="1" s="1"/>
  <c r="Y320" i="1"/>
  <c r="H320" i="1"/>
  <c r="P320" i="1" s="1"/>
  <c r="F320" i="1"/>
  <c r="L320" i="1" s="1"/>
  <c r="N320" i="1" s="1"/>
  <c r="D320" i="1"/>
  <c r="C320" i="1"/>
  <c r="G320" i="1" s="1"/>
  <c r="O320" i="1" s="1"/>
  <c r="Y319" i="1"/>
  <c r="H319" i="1"/>
  <c r="P319" i="1" s="1"/>
  <c r="F319" i="1"/>
  <c r="L319" i="1" s="1"/>
  <c r="N319" i="1" s="1"/>
  <c r="D319" i="1"/>
  <c r="C319" i="1"/>
  <c r="G319" i="1" s="1"/>
  <c r="O319" i="1" s="1"/>
  <c r="Y318" i="1"/>
  <c r="H318" i="1"/>
  <c r="P318" i="1" s="1"/>
  <c r="F318" i="1"/>
  <c r="L318" i="1" s="1"/>
  <c r="N318" i="1" s="1"/>
  <c r="D318" i="1"/>
  <c r="C318" i="1"/>
  <c r="G318" i="1" s="1"/>
  <c r="O318" i="1" s="1"/>
  <c r="Y317" i="1"/>
  <c r="H317" i="1"/>
  <c r="P317" i="1" s="1"/>
  <c r="F317" i="1"/>
  <c r="L317" i="1" s="1"/>
  <c r="N317" i="1" s="1"/>
  <c r="D317" i="1"/>
  <c r="C317" i="1"/>
  <c r="G317" i="1" s="1"/>
  <c r="O317" i="1" s="1"/>
  <c r="Y316" i="1"/>
  <c r="H316" i="1"/>
  <c r="P316" i="1" s="1"/>
  <c r="F316" i="1"/>
  <c r="L316" i="1" s="1"/>
  <c r="N316" i="1" s="1"/>
  <c r="D316" i="1"/>
  <c r="C316" i="1"/>
  <c r="G316" i="1" s="1"/>
  <c r="O316" i="1" s="1"/>
  <c r="Y315" i="1"/>
  <c r="H315" i="1"/>
  <c r="P315" i="1" s="1"/>
  <c r="F315" i="1"/>
  <c r="L315" i="1" s="1"/>
  <c r="N315" i="1" s="1"/>
  <c r="D315" i="1"/>
  <c r="C315" i="1"/>
  <c r="G315" i="1" s="1"/>
  <c r="O315" i="1" s="1"/>
  <c r="Y314" i="1"/>
  <c r="H314" i="1"/>
  <c r="P314" i="1" s="1"/>
  <c r="F314" i="1"/>
  <c r="L314" i="1" s="1"/>
  <c r="N314" i="1" s="1"/>
  <c r="D314" i="1"/>
  <c r="C314" i="1"/>
  <c r="G314" i="1" s="1"/>
  <c r="O314" i="1" s="1"/>
  <c r="Y313" i="1"/>
  <c r="H313" i="1"/>
  <c r="P313" i="1" s="1"/>
  <c r="F313" i="1"/>
  <c r="L313" i="1" s="1"/>
  <c r="N313" i="1" s="1"/>
  <c r="D313" i="1"/>
  <c r="C313" i="1"/>
  <c r="G313" i="1" s="1"/>
  <c r="O313" i="1" s="1"/>
  <c r="Y312" i="1"/>
  <c r="H312" i="1"/>
  <c r="P312" i="1" s="1"/>
  <c r="F312" i="1"/>
  <c r="L312" i="1" s="1"/>
  <c r="N312" i="1" s="1"/>
  <c r="D312" i="1"/>
  <c r="C312" i="1"/>
  <c r="G312" i="1" s="1"/>
  <c r="O312" i="1" s="1"/>
  <c r="Y311" i="1"/>
  <c r="L311" i="1"/>
  <c r="N311" i="1" s="1"/>
  <c r="H311" i="1"/>
  <c r="P311" i="1" s="1"/>
  <c r="F311" i="1"/>
  <c r="K311" i="1" s="1"/>
  <c r="M311" i="1" s="1"/>
  <c r="D311" i="1"/>
  <c r="C311" i="1"/>
  <c r="G311" i="1" s="1"/>
  <c r="O311" i="1" s="1"/>
  <c r="Y310" i="1"/>
  <c r="L310" i="1"/>
  <c r="N310" i="1" s="1"/>
  <c r="H310" i="1"/>
  <c r="P310" i="1" s="1"/>
  <c r="F310" i="1"/>
  <c r="K310" i="1" s="1"/>
  <c r="M310" i="1" s="1"/>
  <c r="D310" i="1"/>
  <c r="C310" i="1"/>
  <c r="G310" i="1" s="1"/>
  <c r="O310" i="1" s="1"/>
  <c r="Y309" i="1"/>
  <c r="L309" i="1"/>
  <c r="N309" i="1" s="1"/>
  <c r="H309" i="1"/>
  <c r="P309" i="1" s="1"/>
  <c r="F309" i="1"/>
  <c r="K309" i="1" s="1"/>
  <c r="M309" i="1" s="1"/>
  <c r="D309" i="1"/>
  <c r="C309" i="1"/>
  <c r="G309" i="1" s="1"/>
  <c r="O309" i="1" s="1"/>
  <c r="Y308" i="1"/>
  <c r="L308" i="1"/>
  <c r="N308" i="1" s="1"/>
  <c r="H308" i="1"/>
  <c r="P308" i="1" s="1"/>
  <c r="F308" i="1"/>
  <c r="K308" i="1" s="1"/>
  <c r="M308" i="1" s="1"/>
  <c r="D308" i="1"/>
  <c r="C308" i="1"/>
  <c r="G308" i="1" s="1"/>
  <c r="O308" i="1" s="1"/>
  <c r="Y307" i="1"/>
  <c r="L307" i="1"/>
  <c r="N307" i="1" s="1"/>
  <c r="H307" i="1"/>
  <c r="P307" i="1" s="1"/>
  <c r="F307" i="1"/>
  <c r="K307" i="1" s="1"/>
  <c r="M307" i="1" s="1"/>
  <c r="D307" i="1"/>
  <c r="C307" i="1"/>
  <c r="G307" i="1" s="1"/>
  <c r="O307" i="1" s="1"/>
  <c r="Y306" i="1"/>
  <c r="L306" i="1"/>
  <c r="N306" i="1" s="1"/>
  <c r="F306" i="1"/>
  <c r="K306" i="1" s="1"/>
  <c r="M306" i="1" s="1"/>
  <c r="D306" i="1"/>
  <c r="C306" i="1"/>
  <c r="G306" i="1" s="1"/>
  <c r="O306" i="1" s="1"/>
  <c r="Y305" i="1"/>
  <c r="L305" i="1"/>
  <c r="N305" i="1" s="1"/>
  <c r="F305" i="1"/>
  <c r="K305" i="1" s="1"/>
  <c r="M305" i="1" s="1"/>
  <c r="D305" i="1"/>
  <c r="C305" i="1"/>
  <c r="G305" i="1" s="1"/>
  <c r="O305" i="1" s="1"/>
  <c r="Y304" i="1"/>
  <c r="L304" i="1"/>
  <c r="N304" i="1" s="1"/>
  <c r="F304" i="1"/>
  <c r="K304" i="1" s="1"/>
  <c r="M304" i="1" s="1"/>
  <c r="D304" i="1"/>
  <c r="C304" i="1"/>
  <c r="G304" i="1" s="1"/>
  <c r="O304" i="1" s="1"/>
  <c r="Y303" i="1"/>
  <c r="L303" i="1"/>
  <c r="N303" i="1" s="1"/>
  <c r="F303" i="1"/>
  <c r="K303" i="1" s="1"/>
  <c r="M303" i="1" s="1"/>
  <c r="D303" i="1"/>
  <c r="C303" i="1"/>
  <c r="G303" i="1" s="1"/>
  <c r="O303" i="1" s="1"/>
  <c r="Y302" i="1"/>
  <c r="L302" i="1"/>
  <c r="N302" i="1" s="1"/>
  <c r="F302" i="1"/>
  <c r="K302" i="1" s="1"/>
  <c r="M302" i="1" s="1"/>
  <c r="D302" i="1"/>
  <c r="C302" i="1"/>
  <c r="G302" i="1" s="1"/>
  <c r="O302" i="1" s="1"/>
  <c r="Y301" i="1"/>
  <c r="L301" i="1"/>
  <c r="N301" i="1" s="1"/>
  <c r="F301" i="1"/>
  <c r="K301" i="1" s="1"/>
  <c r="M301" i="1" s="1"/>
  <c r="D301" i="1"/>
  <c r="C301" i="1"/>
  <c r="G301" i="1" s="1"/>
  <c r="O301" i="1" s="1"/>
  <c r="Y300" i="1"/>
  <c r="L300" i="1"/>
  <c r="N300" i="1" s="1"/>
  <c r="F300" i="1"/>
  <c r="K300" i="1" s="1"/>
  <c r="M300" i="1" s="1"/>
  <c r="D300" i="1"/>
  <c r="C300" i="1"/>
  <c r="G300" i="1" s="1"/>
  <c r="O300" i="1" s="1"/>
  <c r="Y299" i="1"/>
  <c r="L299" i="1"/>
  <c r="N299" i="1" s="1"/>
  <c r="F299" i="1"/>
  <c r="K299" i="1" s="1"/>
  <c r="M299" i="1" s="1"/>
  <c r="D299" i="1"/>
  <c r="C299" i="1"/>
  <c r="G299" i="1" s="1"/>
  <c r="O299" i="1" s="1"/>
  <c r="Y298" i="1"/>
  <c r="L298" i="1"/>
  <c r="N298" i="1" s="1"/>
  <c r="F298" i="1"/>
  <c r="K298" i="1" s="1"/>
  <c r="M298" i="1" s="1"/>
  <c r="D298" i="1"/>
  <c r="C298" i="1"/>
  <c r="G298" i="1" s="1"/>
  <c r="O298" i="1" s="1"/>
  <c r="Y297" i="1"/>
  <c r="L297" i="1"/>
  <c r="N297" i="1" s="1"/>
  <c r="F297" i="1"/>
  <c r="K297" i="1" s="1"/>
  <c r="M297" i="1" s="1"/>
  <c r="D297" i="1"/>
  <c r="C297" i="1"/>
  <c r="G297" i="1" s="1"/>
  <c r="O297" i="1" s="1"/>
  <c r="Y296" i="1"/>
  <c r="L296" i="1"/>
  <c r="N296" i="1" s="1"/>
  <c r="F296" i="1"/>
  <c r="K296" i="1" s="1"/>
  <c r="M296" i="1" s="1"/>
  <c r="D296" i="1"/>
  <c r="C296" i="1"/>
  <c r="G296" i="1" s="1"/>
  <c r="O296" i="1" s="1"/>
  <c r="Y295" i="1"/>
  <c r="F295" i="1"/>
  <c r="D295" i="1"/>
  <c r="C295" i="1"/>
  <c r="G295" i="1" s="1"/>
  <c r="O295" i="1" s="1"/>
  <c r="Y294" i="1"/>
  <c r="P294" i="1"/>
  <c r="H294" i="1"/>
  <c r="F294" i="1"/>
  <c r="K294" i="1" s="1"/>
  <c r="M294" i="1" s="1"/>
  <c r="D294" i="1"/>
  <c r="C294" i="1"/>
  <c r="G294" i="1" s="1"/>
  <c r="O294" i="1" s="1"/>
  <c r="Y293" i="1"/>
  <c r="F293" i="1"/>
  <c r="D293" i="1"/>
  <c r="C293" i="1"/>
  <c r="Y292" i="1"/>
  <c r="P292" i="1"/>
  <c r="H292" i="1"/>
  <c r="F292" i="1"/>
  <c r="K292" i="1" s="1"/>
  <c r="M292" i="1" s="1"/>
  <c r="D292" i="1"/>
  <c r="C292" i="1"/>
  <c r="G292" i="1" s="1"/>
  <c r="O292" i="1" s="1"/>
  <c r="Y291" i="1"/>
  <c r="F291" i="1"/>
  <c r="D291" i="1"/>
  <c r="C291" i="1"/>
  <c r="Y290" i="1"/>
  <c r="H290" i="1"/>
  <c r="P290" i="1" s="1"/>
  <c r="F290" i="1"/>
  <c r="K290" i="1" s="1"/>
  <c r="M290" i="1" s="1"/>
  <c r="D290" i="1"/>
  <c r="C290" i="1"/>
  <c r="G290" i="1" s="1"/>
  <c r="O290" i="1" s="1"/>
  <c r="Y289" i="1"/>
  <c r="M289" i="1"/>
  <c r="K289" i="1"/>
  <c r="G289" i="1"/>
  <c r="O289" i="1" s="1"/>
  <c r="F289" i="1"/>
  <c r="L289" i="1" s="1"/>
  <c r="N289" i="1" s="1"/>
  <c r="D289" i="1"/>
  <c r="H289" i="1" s="1"/>
  <c r="P289" i="1" s="1"/>
  <c r="C289" i="1"/>
  <c r="Y288" i="1"/>
  <c r="M288" i="1"/>
  <c r="K288" i="1"/>
  <c r="G288" i="1"/>
  <c r="O288" i="1" s="1"/>
  <c r="F288" i="1"/>
  <c r="L288" i="1" s="1"/>
  <c r="N288" i="1" s="1"/>
  <c r="D288" i="1"/>
  <c r="H288" i="1" s="1"/>
  <c r="P288" i="1" s="1"/>
  <c r="C288" i="1"/>
  <c r="Y287" i="1"/>
  <c r="M287" i="1"/>
  <c r="K287" i="1"/>
  <c r="G287" i="1"/>
  <c r="O287" i="1" s="1"/>
  <c r="F287" i="1"/>
  <c r="L287" i="1" s="1"/>
  <c r="N287" i="1" s="1"/>
  <c r="D287" i="1"/>
  <c r="H287" i="1" s="1"/>
  <c r="P287" i="1" s="1"/>
  <c r="C287" i="1"/>
  <c r="Y286" i="1"/>
  <c r="M286" i="1"/>
  <c r="K286" i="1"/>
  <c r="G286" i="1"/>
  <c r="O286" i="1" s="1"/>
  <c r="F286" i="1"/>
  <c r="L286" i="1" s="1"/>
  <c r="N286" i="1" s="1"/>
  <c r="D286" i="1"/>
  <c r="H286" i="1" s="1"/>
  <c r="P286" i="1" s="1"/>
  <c r="C286" i="1"/>
  <c r="Y285" i="1"/>
  <c r="M285" i="1"/>
  <c r="K285" i="1"/>
  <c r="G285" i="1"/>
  <c r="O285" i="1" s="1"/>
  <c r="F285" i="1"/>
  <c r="L285" i="1" s="1"/>
  <c r="N285" i="1" s="1"/>
  <c r="D285" i="1"/>
  <c r="H285" i="1" s="1"/>
  <c r="P285" i="1" s="1"/>
  <c r="C285" i="1"/>
  <c r="Y284" i="1"/>
  <c r="M284" i="1"/>
  <c r="K284" i="1"/>
  <c r="G284" i="1"/>
  <c r="O284" i="1" s="1"/>
  <c r="F284" i="1"/>
  <c r="L284" i="1" s="1"/>
  <c r="N284" i="1" s="1"/>
  <c r="D284" i="1"/>
  <c r="H284" i="1" s="1"/>
  <c r="P284" i="1" s="1"/>
  <c r="C284" i="1"/>
  <c r="Y283" i="1"/>
  <c r="M283" i="1"/>
  <c r="K283" i="1"/>
  <c r="G283" i="1"/>
  <c r="O283" i="1" s="1"/>
  <c r="F283" i="1"/>
  <c r="L283" i="1" s="1"/>
  <c r="N283" i="1" s="1"/>
  <c r="D283" i="1"/>
  <c r="H283" i="1" s="1"/>
  <c r="P283" i="1" s="1"/>
  <c r="C283" i="1"/>
  <c r="Y282" i="1"/>
  <c r="M282" i="1"/>
  <c r="K282" i="1"/>
  <c r="G282" i="1"/>
  <c r="O282" i="1" s="1"/>
  <c r="F282" i="1"/>
  <c r="L282" i="1" s="1"/>
  <c r="N282" i="1" s="1"/>
  <c r="D282" i="1"/>
  <c r="H282" i="1" s="1"/>
  <c r="P282" i="1" s="1"/>
  <c r="C282" i="1"/>
  <c r="Y281" i="1"/>
  <c r="M281" i="1"/>
  <c r="K281" i="1"/>
  <c r="G281" i="1"/>
  <c r="O281" i="1" s="1"/>
  <c r="F281" i="1"/>
  <c r="L281" i="1" s="1"/>
  <c r="N281" i="1" s="1"/>
  <c r="D281" i="1"/>
  <c r="H281" i="1" s="1"/>
  <c r="P281" i="1" s="1"/>
  <c r="C281" i="1"/>
  <c r="Y280" i="1"/>
  <c r="M280" i="1"/>
  <c r="K280" i="1"/>
  <c r="G280" i="1"/>
  <c r="O280" i="1" s="1"/>
  <c r="F280" i="1"/>
  <c r="L280" i="1" s="1"/>
  <c r="N280" i="1" s="1"/>
  <c r="D280" i="1"/>
  <c r="H280" i="1" s="1"/>
  <c r="P280" i="1" s="1"/>
  <c r="C280" i="1"/>
  <c r="Y279" i="1"/>
  <c r="M279" i="1"/>
  <c r="K279" i="1"/>
  <c r="G279" i="1"/>
  <c r="O279" i="1" s="1"/>
  <c r="F279" i="1"/>
  <c r="L279" i="1" s="1"/>
  <c r="N279" i="1" s="1"/>
  <c r="D279" i="1"/>
  <c r="H279" i="1" s="1"/>
  <c r="P279" i="1" s="1"/>
  <c r="C279" i="1"/>
  <c r="Y278" i="1"/>
  <c r="M278" i="1"/>
  <c r="K278" i="1"/>
  <c r="G278" i="1"/>
  <c r="O278" i="1" s="1"/>
  <c r="F278" i="1"/>
  <c r="L278" i="1" s="1"/>
  <c r="N278" i="1" s="1"/>
  <c r="D278" i="1"/>
  <c r="H278" i="1" s="1"/>
  <c r="P278" i="1" s="1"/>
  <c r="C278" i="1"/>
  <c r="Y277" i="1"/>
  <c r="M277" i="1"/>
  <c r="K277" i="1"/>
  <c r="G277" i="1"/>
  <c r="O277" i="1" s="1"/>
  <c r="F277" i="1"/>
  <c r="L277" i="1" s="1"/>
  <c r="N277" i="1" s="1"/>
  <c r="D277" i="1"/>
  <c r="H277" i="1" s="1"/>
  <c r="P277" i="1" s="1"/>
  <c r="C277" i="1"/>
  <c r="Y276" i="1"/>
  <c r="M276" i="1"/>
  <c r="K276" i="1"/>
  <c r="G276" i="1"/>
  <c r="O276" i="1" s="1"/>
  <c r="F276" i="1"/>
  <c r="L276" i="1" s="1"/>
  <c r="N276" i="1" s="1"/>
  <c r="D276" i="1"/>
  <c r="H276" i="1" s="1"/>
  <c r="P276" i="1" s="1"/>
  <c r="C276" i="1"/>
  <c r="Y275" i="1"/>
  <c r="K275" i="1"/>
  <c r="M275" i="1" s="1"/>
  <c r="G275" i="1"/>
  <c r="O275" i="1" s="1"/>
  <c r="F275" i="1"/>
  <c r="L275" i="1" s="1"/>
  <c r="N275" i="1" s="1"/>
  <c r="D275" i="1"/>
  <c r="H275" i="1" s="1"/>
  <c r="P275" i="1" s="1"/>
  <c r="C275" i="1"/>
  <c r="Y274" i="1"/>
  <c r="K274" i="1"/>
  <c r="M274" i="1" s="1"/>
  <c r="G274" i="1"/>
  <c r="O274" i="1" s="1"/>
  <c r="F274" i="1"/>
  <c r="L274" i="1" s="1"/>
  <c r="N274" i="1" s="1"/>
  <c r="D274" i="1"/>
  <c r="H274" i="1" s="1"/>
  <c r="P274" i="1" s="1"/>
  <c r="C274" i="1"/>
  <c r="Y273" i="1"/>
  <c r="M273" i="1"/>
  <c r="K273" i="1"/>
  <c r="G273" i="1"/>
  <c r="O273" i="1" s="1"/>
  <c r="F273" i="1"/>
  <c r="L273" i="1" s="1"/>
  <c r="N273" i="1" s="1"/>
  <c r="D273" i="1"/>
  <c r="H273" i="1" s="1"/>
  <c r="P273" i="1" s="1"/>
  <c r="C273" i="1"/>
  <c r="Y272" i="1"/>
  <c r="M272" i="1"/>
  <c r="K272" i="1"/>
  <c r="G272" i="1"/>
  <c r="O272" i="1" s="1"/>
  <c r="F272" i="1"/>
  <c r="L272" i="1" s="1"/>
  <c r="N272" i="1" s="1"/>
  <c r="D272" i="1"/>
  <c r="H272" i="1" s="1"/>
  <c r="P272" i="1" s="1"/>
  <c r="C272" i="1"/>
  <c r="Y271" i="1"/>
  <c r="M271" i="1"/>
  <c r="K271" i="1"/>
  <c r="G271" i="1"/>
  <c r="O271" i="1" s="1"/>
  <c r="F271" i="1"/>
  <c r="L271" i="1" s="1"/>
  <c r="N271" i="1" s="1"/>
  <c r="D271" i="1"/>
  <c r="H271" i="1" s="1"/>
  <c r="P271" i="1" s="1"/>
  <c r="C271" i="1"/>
  <c r="Y270" i="1"/>
  <c r="M270" i="1"/>
  <c r="K270" i="1"/>
  <c r="G270" i="1"/>
  <c r="O270" i="1" s="1"/>
  <c r="F270" i="1"/>
  <c r="L270" i="1" s="1"/>
  <c r="N270" i="1" s="1"/>
  <c r="D270" i="1"/>
  <c r="H270" i="1" s="1"/>
  <c r="P270" i="1" s="1"/>
  <c r="C270" i="1"/>
  <c r="Y269" i="1"/>
  <c r="M269" i="1"/>
  <c r="K269" i="1"/>
  <c r="G269" i="1"/>
  <c r="O269" i="1" s="1"/>
  <c r="F269" i="1"/>
  <c r="L269" i="1" s="1"/>
  <c r="N269" i="1" s="1"/>
  <c r="D269" i="1"/>
  <c r="H269" i="1" s="1"/>
  <c r="P269" i="1" s="1"/>
  <c r="C269" i="1"/>
  <c r="Y268" i="1"/>
  <c r="M268" i="1"/>
  <c r="K268" i="1"/>
  <c r="G268" i="1"/>
  <c r="O268" i="1" s="1"/>
  <c r="F268" i="1"/>
  <c r="L268" i="1" s="1"/>
  <c r="N268" i="1" s="1"/>
  <c r="D268" i="1"/>
  <c r="H268" i="1" s="1"/>
  <c r="P268" i="1" s="1"/>
  <c r="C268" i="1"/>
  <c r="Y267" i="1"/>
  <c r="M267" i="1"/>
  <c r="K267" i="1"/>
  <c r="G267" i="1"/>
  <c r="O267" i="1" s="1"/>
  <c r="F267" i="1"/>
  <c r="L267" i="1" s="1"/>
  <c r="N267" i="1" s="1"/>
  <c r="D267" i="1"/>
  <c r="H267" i="1" s="1"/>
  <c r="P267" i="1" s="1"/>
  <c r="C267" i="1"/>
  <c r="Y266" i="1"/>
  <c r="M266" i="1"/>
  <c r="K266" i="1"/>
  <c r="G266" i="1"/>
  <c r="O266" i="1" s="1"/>
  <c r="F266" i="1"/>
  <c r="L266" i="1" s="1"/>
  <c r="N266" i="1" s="1"/>
  <c r="D266" i="1"/>
  <c r="H266" i="1" s="1"/>
  <c r="P266" i="1" s="1"/>
  <c r="C266" i="1"/>
  <c r="Y265" i="1"/>
  <c r="M265" i="1"/>
  <c r="K265" i="1"/>
  <c r="G265" i="1"/>
  <c r="O265" i="1" s="1"/>
  <c r="F265" i="1"/>
  <c r="L265" i="1" s="1"/>
  <c r="N265" i="1" s="1"/>
  <c r="D265" i="1"/>
  <c r="H265" i="1" s="1"/>
  <c r="P265" i="1" s="1"/>
  <c r="C265" i="1"/>
  <c r="Y264" i="1"/>
  <c r="M264" i="1"/>
  <c r="K264" i="1"/>
  <c r="G264" i="1"/>
  <c r="O264" i="1" s="1"/>
  <c r="F264" i="1"/>
  <c r="L264" i="1" s="1"/>
  <c r="N264" i="1" s="1"/>
  <c r="D264" i="1"/>
  <c r="H264" i="1" s="1"/>
  <c r="P264" i="1" s="1"/>
  <c r="C264" i="1"/>
  <c r="Y263" i="1"/>
  <c r="M263" i="1"/>
  <c r="K263" i="1"/>
  <c r="G263" i="1"/>
  <c r="O263" i="1" s="1"/>
  <c r="F263" i="1"/>
  <c r="L263" i="1" s="1"/>
  <c r="N263" i="1" s="1"/>
  <c r="D263" i="1"/>
  <c r="H263" i="1" s="1"/>
  <c r="P263" i="1" s="1"/>
  <c r="C263" i="1"/>
  <c r="Y262" i="1"/>
  <c r="M262" i="1"/>
  <c r="K262" i="1"/>
  <c r="G262" i="1"/>
  <c r="O262" i="1" s="1"/>
  <c r="F262" i="1"/>
  <c r="L262" i="1" s="1"/>
  <c r="N262" i="1" s="1"/>
  <c r="D262" i="1"/>
  <c r="H262" i="1" s="1"/>
  <c r="P262" i="1" s="1"/>
  <c r="C262" i="1"/>
  <c r="Y261" i="1"/>
  <c r="L261" i="1"/>
  <c r="N261" i="1" s="1"/>
  <c r="G261" i="1"/>
  <c r="O261" i="1" s="1"/>
  <c r="F261" i="1"/>
  <c r="K261" i="1" s="1"/>
  <c r="M261" i="1" s="1"/>
  <c r="D261" i="1"/>
  <c r="H261" i="1" s="1"/>
  <c r="P261" i="1" s="1"/>
  <c r="C261" i="1"/>
  <c r="Y260" i="1"/>
  <c r="G260" i="1"/>
  <c r="O260" i="1" s="1"/>
  <c r="F260" i="1"/>
  <c r="K260" i="1" s="1"/>
  <c r="M260" i="1" s="1"/>
  <c r="D260" i="1"/>
  <c r="C260" i="1"/>
  <c r="Y259" i="1"/>
  <c r="G259" i="1"/>
  <c r="O259" i="1" s="1"/>
  <c r="F259" i="1"/>
  <c r="L259" i="1" s="1"/>
  <c r="N259" i="1" s="1"/>
  <c r="D259" i="1"/>
  <c r="H259" i="1" s="1"/>
  <c r="P259" i="1" s="1"/>
  <c r="C259" i="1"/>
  <c r="Y258" i="1"/>
  <c r="G258" i="1"/>
  <c r="O258" i="1" s="1"/>
  <c r="F258" i="1"/>
  <c r="L258" i="1" s="1"/>
  <c r="N258" i="1" s="1"/>
  <c r="D258" i="1"/>
  <c r="H258" i="1" s="1"/>
  <c r="P258" i="1" s="1"/>
  <c r="C258" i="1"/>
  <c r="Y257" i="1"/>
  <c r="G257" i="1"/>
  <c r="O257" i="1" s="1"/>
  <c r="F257" i="1"/>
  <c r="L257" i="1" s="1"/>
  <c r="N257" i="1" s="1"/>
  <c r="D257" i="1"/>
  <c r="H257" i="1" s="1"/>
  <c r="P257" i="1" s="1"/>
  <c r="C257" i="1"/>
  <c r="Y256" i="1"/>
  <c r="G256" i="1"/>
  <c r="O256" i="1" s="1"/>
  <c r="F256" i="1"/>
  <c r="L256" i="1" s="1"/>
  <c r="N256" i="1" s="1"/>
  <c r="D256" i="1"/>
  <c r="H256" i="1" s="1"/>
  <c r="P256" i="1" s="1"/>
  <c r="C256" i="1"/>
  <c r="Y255" i="1"/>
  <c r="G255" i="1"/>
  <c r="O255" i="1" s="1"/>
  <c r="F255" i="1"/>
  <c r="L255" i="1" s="1"/>
  <c r="N255" i="1" s="1"/>
  <c r="D255" i="1"/>
  <c r="H255" i="1" s="1"/>
  <c r="P255" i="1" s="1"/>
  <c r="C255" i="1"/>
  <c r="Y254" i="1"/>
  <c r="G254" i="1"/>
  <c r="O254" i="1" s="1"/>
  <c r="F254" i="1"/>
  <c r="L254" i="1" s="1"/>
  <c r="N254" i="1" s="1"/>
  <c r="D254" i="1"/>
  <c r="H254" i="1" s="1"/>
  <c r="P254" i="1" s="1"/>
  <c r="C254" i="1"/>
  <c r="Y253" i="1"/>
  <c r="G253" i="1"/>
  <c r="O253" i="1" s="1"/>
  <c r="F253" i="1"/>
  <c r="L253" i="1" s="1"/>
  <c r="N253" i="1" s="1"/>
  <c r="D253" i="1"/>
  <c r="H253" i="1" s="1"/>
  <c r="P253" i="1" s="1"/>
  <c r="C253" i="1"/>
  <c r="Y252" i="1"/>
  <c r="G252" i="1"/>
  <c r="O252" i="1" s="1"/>
  <c r="F252" i="1"/>
  <c r="L252" i="1" s="1"/>
  <c r="N252" i="1" s="1"/>
  <c r="D252" i="1"/>
  <c r="H252" i="1" s="1"/>
  <c r="P252" i="1" s="1"/>
  <c r="C252" i="1"/>
  <c r="Y251" i="1"/>
  <c r="G251" i="1"/>
  <c r="O251" i="1" s="1"/>
  <c r="F251" i="1"/>
  <c r="L251" i="1" s="1"/>
  <c r="N251" i="1" s="1"/>
  <c r="D251" i="1"/>
  <c r="H251" i="1" s="1"/>
  <c r="P251" i="1" s="1"/>
  <c r="C251" i="1"/>
  <c r="Y250" i="1"/>
  <c r="G250" i="1"/>
  <c r="O250" i="1" s="1"/>
  <c r="F250" i="1"/>
  <c r="L250" i="1" s="1"/>
  <c r="N250" i="1" s="1"/>
  <c r="D250" i="1"/>
  <c r="H250" i="1" s="1"/>
  <c r="P250" i="1" s="1"/>
  <c r="C250" i="1"/>
  <c r="Y249" i="1"/>
  <c r="G249" i="1"/>
  <c r="O249" i="1" s="1"/>
  <c r="F249" i="1"/>
  <c r="L249" i="1" s="1"/>
  <c r="N249" i="1" s="1"/>
  <c r="D249" i="1"/>
  <c r="H249" i="1" s="1"/>
  <c r="P249" i="1" s="1"/>
  <c r="C249" i="1"/>
  <c r="Y248" i="1"/>
  <c r="G248" i="1"/>
  <c r="O248" i="1" s="1"/>
  <c r="F248" i="1"/>
  <c r="L248" i="1" s="1"/>
  <c r="N248" i="1" s="1"/>
  <c r="D248" i="1"/>
  <c r="H248" i="1" s="1"/>
  <c r="P248" i="1" s="1"/>
  <c r="C248" i="1"/>
  <c r="Y247" i="1"/>
  <c r="G247" i="1"/>
  <c r="O247" i="1" s="1"/>
  <c r="F247" i="1"/>
  <c r="L247" i="1" s="1"/>
  <c r="N247" i="1" s="1"/>
  <c r="D247" i="1"/>
  <c r="H247" i="1" s="1"/>
  <c r="P247" i="1" s="1"/>
  <c r="C247" i="1"/>
  <c r="Y246" i="1"/>
  <c r="G246" i="1"/>
  <c r="O246" i="1" s="1"/>
  <c r="F246" i="1"/>
  <c r="L246" i="1" s="1"/>
  <c r="N246" i="1" s="1"/>
  <c r="D246" i="1"/>
  <c r="H246" i="1" s="1"/>
  <c r="P246" i="1" s="1"/>
  <c r="C246" i="1"/>
  <c r="Y245" i="1"/>
  <c r="G245" i="1"/>
  <c r="O245" i="1" s="1"/>
  <c r="F245" i="1"/>
  <c r="L245" i="1" s="1"/>
  <c r="N245" i="1" s="1"/>
  <c r="D245" i="1"/>
  <c r="H245" i="1" s="1"/>
  <c r="P245" i="1" s="1"/>
  <c r="C245" i="1"/>
  <c r="Y244" i="1"/>
  <c r="G244" i="1"/>
  <c r="O244" i="1" s="1"/>
  <c r="F244" i="1"/>
  <c r="L244" i="1" s="1"/>
  <c r="N244" i="1" s="1"/>
  <c r="D244" i="1"/>
  <c r="H244" i="1" s="1"/>
  <c r="P244" i="1" s="1"/>
  <c r="C244" i="1"/>
  <c r="Y243" i="1"/>
  <c r="G243" i="1"/>
  <c r="O243" i="1" s="1"/>
  <c r="F243" i="1"/>
  <c r="L243" i="1" s="1"/>
  <c r="N243" i="1" s="1"/>
  <c r="D243" i="1"/>
  <c r="H243" i="1" s="1"/>
  <c r="P243" i="1" s="1"/>
  <c r="C243" i="1"/>
  <c r="Y242" i="1"/>
  <c r="G242" i="1"/>
  <c r="O242" i="1" s="1"/>
  <c r="F242" i="1"/>
  <c r="L242" i="1" s="1"/>
  <c r="N242" i="1" s="1"/>
  <c r="D242" i="1"/>
  <c r="H242" i="1" s="1"/>
  <c r="P242" i="1" s="1"/>
  <c r="C242" i="1"/>
  <c r="Y241" i="1"/>
  <c r="G241" i="1"/>
  <c r="O241" i="1" s="1"/>
  <c r="F241" i="1"/>
  <c r="L241" i="1" s="1"/>
  <c r="N241" i="1" s="1"/>
  <c r="D241" i="1"/>
  <c r="H241" i="1" s="1"/>
  <c r="P241" i="1" s="1"/>
  <c r="C241" i="1"/>
  <c r="Y240" i="1"/>
  <c r="G240" i="1"/>
  <c r="O240" i="1" s="1"/>
  <c r="F240" i="1"/>
  <c r="L240" i="1" s="1"/>
  <c r="N240" i="1" s="1"/>
  <c r="D240" i="1"/>
  <c r="H240" i="1" s="1"/>
  <c r="P240" i="1" s="1"/>
  <c r="C240" i="1"/>
  <c r="Y239" i="1"/>
  <c r="G239" i="1"/>
  <c r="O239" i="1" s="1"/>
  <c r="F239" i="1"/>
  <c r="L239" i="1" s="1"/>
  <c r="N239" i="1" s="1"/>
  <c r="D239" i="1"/>
  <c r="H239" i="1" s="1"/>
  <c r="P239" i="1" s="1"/>
  <c r="C239" i="1"/>
  <c r="Y238" i="1"/>
  <c r="G238" i="1"/>
  <c r="O238" i="1" s="1"/>
  <c r="F238" i="1"/>
  <c r="L238" i="1" s="1"/>
  <c r="N238" i="1" s="1"/>
  <c r="D238" i="1"/>
  <c r="H238" i="1" s="1"/>
  <c r="P238" i="1" s="1"/>
  <c r="C238" i="1"/>
  <c r="Y237" i="1"/>
  <c r="G237" i="1"/>
  <c r="O237" i="1" s="1"/>
  <c r="F237" i="1"/>
  <c r="L237" i="1" s="1"/>
  <c r="N237" i="1" s="1"/>
  <c r="D237" i="1"/>
  <c r="H237" i="1" s="1"/>
  <c r="P237" i="1" s="1"/>
  <c r="C237" i="1"/>
  <c r="Y236" i="1"/>
  <c r="G236" i="1"/>
  <c r="O236" i="1" s="1"/>
  <c r="F236" i="1"/>
  <c r="L236" i="1" s="1"/>
  <c r="N236" i="1" s="1"/>
  <c r="D236" i="1"/>
  <c r="H236" i="1" s="1"/>
  <c r="P236" i="1" s="1"/>
  <c r="C236" i="1"/>
  <c r="Y235" i="1"/>
  <c r="G235" i="1"/>
  <c r="O235" i="1" s="1"/>
  <c r="F235" i="1"/>
  <c r="L235" i="1" s="1"/>
  <c r="N235" i="1" s="1"/>
  <c r="D235" i="1"/>
  <c r="H235" i="1" s="1"/>
  <c r="P235" i="1" s="1"/>
  <c r="C235" i="1"/>
  <c r="Y234" i="1"/>
  <c r="G234" i="1"/>
  <c r="O234" i="1" s="1"/>
  <c r="F234" i="1"/>
  <c r="L234" i="1" s="1"/>
  <c r="N234" i="1" s="1"/>
  <c r="D234" i="1"/>
  <c r="H234" i="1" s="1"/>
  <c r="P234" i="1" s="1"/>
  <c r="C234" i="1"/>
  <c r="Y233" i="1"/>
  <c r="G233" i="1"/>
  <c r="O233" i="1" s="1"/>
  <c r="F233" i="1"/>
  <c r="L233" i="1" s="1"/>
  <c r="N233" i="1" s="1"/>
  <c r="D233" i="1"/>
  <c r="H233" i="1" s="1"/>
  <c r="P233" i="1" s="1"/>
  <c r="C233" i="1"/>
  <c r="Y232" i="1"/>
  <c r="G232" i="1"/>
  <c r="O232" i="1" s="1"/>
  <c r="F232" i="1"/>
  <c r="L232" i="1" s="1"/>
  <c r="N232" i="1" s="1"/>
  <c r="D232" i="1"/>
  <c r="H232" i="1" s="1"/>
  <c r="P232" i="1" s="1"/>
  <c r="C232" i="1"/>
  <c r="Y231" i="1"/>
  <c r="G231" i="1"/>
  <c r="O231" i="1" s="1"/>
  <c r="F231" i="1"/>
  <c r="L231" i="1" s="1"/>
  <c r="N231" i="1" s="1"/>
  <c r="D231" i="1"/>
  <c r="H231" i="1" s="1"/>
  <c r="P231" i="1" s="1"/>
  <c r="C231" i="1"/>
  <c r="Y230" i="1"/>
  <c r="G230" i="1"/>
  <c r="O230" i="1" s="1"/>
  <c r="F230" i="1"/>
  <c r="L230" i="1" s="1"/>
  <c r="N230" i="1" s="1"/>
  <c r="D230" i="1"/>
  <c r="H230" i="1" s="1"/>
  <c r="P230" i="1" s="1"/>
  <c r="C230" i="1"/>
  <c r="Y229" i="1"/>
  <c r="G229" i="1"/>
  <c r="O229" i="1" s="1"/>
  <c r="F229" i="1"/>
  <c r="L229" i="1" s="1"/>
  <c r="N229" i="1" s="1"/>
  <c r="D229" i="1"/>
  <c r="H229" i="1" s="1"/>
  <c r="P229" i="1" s="1"/>
  <c r="C229" i="1"/>
  <c r="Y228" i="1"/>
  <c r="G228" i="1"/>
  <c r="O228" i="1" s="1"/>
  <c r="F228" i="1"/>
  <c r="L228" i="1" s="1"/>
  <c r="N228" i="1" s="1"/>
  <c r="D228" i="1"/>
  <c r="H228" i="1" s="1"/>
  <c r="P228" i="1" s="1"/>
  <c r="C228" i="1"/>
  <c r="Y227" i="1"/>
  <c r="G227" i="1"/>
  <c r="O227" i="1" s="1"/>
  <c r="F227" i="1"/>
  <c r="L227" i="1" s="1"/>
  <c r="N227" i="1" s="1"/>
  <c r="D227" i="1"/>
  <c r="H227" i="1" s="1"/>
  <c r="P227" i="1" s="1"/>
  <c r="C227" i="1"/>
  <c r="O227" i="2" l="1"/>
  <c r="R227" i="2" s="1"/>
  <c r="O228" i="2"/>
  <c r="R228" i="2" s="1"/>
  <c r="O229" i="2"/>
  <c r="R229" i="2" s="1"/>
  <c r="O230" i="2"/>
  <c r="R230" i="2" s="1"/>
  <c r="O231" i="2"/>
  <c r="R231" i="2" s="1"/>
  <c r="O232" i="2"/>
  <c r="R232" i="2" s="1"/>
  <c r="O233" i="2"/>
  <c r="R233" i="2" s="1"/>
  <c r="O234" i="2"/>
  <c r="R234" i="2" s="1"/>
  <c r="O235" i="2"/>
  <c r="R235" i="2" s="1"/>
  <c r="O236" i="2"/>
  <c r="R236" i="2" s="1"/>
  <c r="O237" i="2"/>
  <c r="R237" i="2" s="1"/>
  <c r="O238" i="2"/>
  <c r="R238" i="2" s="1"/>
  <c r="O239" i="2"/>
  <c r="R239" i="2" s="1"/>
  <c r="O240" i="2"/>
  <c r="R240" i="2" s="1"/>
  <c r="O241" i="2"/>
  <c r="R241" i="2" s="1"/>
  <c r="O242" i="2"/>
  <c r="R242" i="2" s="1"/>
  <c r="Q244" i="2"/>
  <c r="T244" i="2" s="1"/>
  <c r="P244" i="2"/>
  <c r="S244" i="2" s="1"/>
  <c r="I245" i="2"/>
  <c r="U245" i="2" s="1"/>
  <c r="J246" i="2"/>
  <c r="V246" i="2" s="1"/>
  <c r="Q248" i="2"/>
  <c r="T248" i="2" s="1"/>
  <c r="P248" i="2"/>
  <c r="S248" i="2" s="1"/>
  <c r="I249" i="2"/>
  <c r="U249" i="2" s="1"/>
  <c r="J250" i="2"/>
  <c r="V250" i="2" s="1"/>
  <c r="Q252" i="2"/>
  <c r="T252" i="2" s="1"/>
  <c r="P252" i="2"/>
  <c r="S252" i="2" s="1"/>
  <c r="Q245" i="2"/>
  <c r="T245" i="2" s="1"/>
  <c r="P245" i="2"/>
  <c r="S245" i="2" s="1"/>
  <c r="Q249" i="2"/>
  <c r="T249" i="2" s="1"/>
  <c r="P249" i="2"/>
  <c r="S249" i="2" s="1"/>
  <c r="Q243" i="2"/>
  <c r="T243" i="2" s="1"/>
  <c r="P243" i="2"/>
  <c r="S243" i="2" s="1"/>
  <c r="I244" i="2"/>
  <c r="U244" i="2" s="1"/>
  <c r="O244" i="2"/>
  <c r="R244" i="2" s="1"/>
  <c r="J245" i="2"/>
  <c r="V245" i="2" s="1"/>
  <c r="K246" i="2"/>
  <c r="W246" i="2" s="1"/>
  <c r="Q247" i="2"/>
  <c r="T247" i="2" s="1"/>
  <c r="P247" i="2"/>
  <c r="S247" i="2" s="1"/>
  <c r="I248" i="2"/>
  <c r="U248" i="2" s="1"/>
  <c r="O248" i="2"/>
  <c r="R248" i="2" s="1"/>
  <c r="J249" i="2"/>
  <c r="V249" i="2" s="1"/>
  <c r="K250" i="2"/>
  <c r="W250" i="2" s="1"/>
  <c r="Q251" i="2"/>
  <c r="T251" i="2" s="1"/>
  <c r="P251" i="2"/>
  <c r="S251" i="2" s="1"/>
  <c r="I252" i="2"/>
  <c r="U252" i="2" s="1"/>
  <c r="O252" i="2"/>
  <c r="R252" i="2" s="1"/>
  <c r="K245" i="2"/>
  <c r="W245" i="2" s="1"/>
  <c r="Q246" i="2"/>
  <c r="T246" i="2" s="1"/>
  <c r="P246" i="2"/>
  <c r="S246" i="2" s="1"/>
  <c r="K249" i="2"/>
  <c r="W249" i="2" s="1"/>
  <c r="Q250" i="2"/>
  <c r="T250" i="2" s="1"/>
  <c r="P250" i="2"/>
  <c r="S250" i="2" s="1"/>
  <c r="K261" i="2"/>
  <c r="W261" i="2" s="1"/>
  <c r="P261" i="2"/>
  <c r="S261" i="2" s="1"/>
  <c r="K263" i="2"/>
  <c r="W263" i="2" s="1"/>
  <c r="P263" i="2"/>
  <c r="S263" i="2" s="1"/>
  <c r="K265" i="2"/>
  <c r="W265" i="2" s="1"/>
  <c r="P265" i="2"/>
  <c r="S265" i="2" s="1"/>
  <c r="K267" i="2"/>
  <c r="W267" i="2" s="1"/>
  <c r="P267" i="2"/>
  <c r="S267" i="2" s="1"/>
  <c r="K269" i="2"/>
  <c r="W269" i="2" s="1"/>
  <c r="P269" i="2"/>
  <c r="S269" i="2" s="1"/>
  <c r="K271" i="2"/>
  <c r="W271" i="2" s="1"/>
  <c r="P271" i="2"/>
  <c r="S271" i="2" s="1"/>
  <c r="K273" i="2"/>
  <c r="W273" i="2" s="1"/>
  <c r="P273" i="2"/>
  <c r="S273" i="2" s="1"/>
  <c r="K275" i="2"/>
  <c r="W275" i="2" s="1"/>
  <c r="P275" i="2"/>
  <c r="S275" i="2" s="1"/>
  <c r="K277" i="2"/>
  <c r="W277" i="2" s="1"/>
  <c r="P277" i="2"/>
  <c r="S277" i="2" s="1"/>
  <c r="K279" i="2"/>
  <c r="W279" i="2" s="1"/>
  <c r="P279" i="2"/>
  <c r="S279" i="2" s="1"/>
  <c r="K281" i="2"/>
  <c r="W281" i="2" s="1"/>
  <c r="P281" i="2"/>
  <c r="S281" i="2" s="1"/>
  <c r="K283" i="2"/>
  <c r="W283" i="2" s="1"/>
  <c r="P283" i="2"/>
  <c r="S283" i="2" s="1"/>
  <c r="K285" i="2"/>
  <c r="W285" i="2" s="1"/>
  <c r="P285" i="2"/>
  <c r="S285" i="2" s="1"/>
  <c r="O253" i="2"/>
  <c r="R253" i="2" s="1"/>
  <c r="O254" i="2"/>
  <c r="R254" i="2" s="1"/>
  <c r="O255" i="2"/>
  <c r="R255" i="2" s="1"/>
  <c r="O256" i="2"/>
  <c r="R256" i="2" s="1"/>
  <c r="O257" i="2"/>
  <c r="R257" i="2" s="1"/>
  <c r="O258" i="2"/>
  <c r="R258" i="2" s="1"/>
  <c r="O259" i="2"/>
  <c r="R259" i="2" s="1"/>
  <c r="P253" i="2"/>
  <c r="S253" i="2" s="1"/>
  <c r="P254" i="2"/>
  <c r="S254" i="2" s="1"/>
  <c r="P255" i="2"/>
  <c r="S255" i="2" s="1"/>
  <c r="P256" i="2"/>
  <c r="S256" i="2" s="1"/>
  <c r="P257" i="2"/>
  <c r="S257" i="2" s="1"/>
  <c r="P258" i="2"/>
  <c r="S258" i="2" s="1"/>
  <c r="P259" i="2"/>
  <c r="S259" i="2" s="1"/>
  <c r="J261" i="2"/>
  <c r="V261" i="2" s="1"/>
  <c r="O261" i="2"/>
  <c r="R261" i="2" s="1"/>
  <c r="J263" i="2"/>
  <c r="V263" i="2" s="1"/>
  <c r="O263" i="2"/>
  <c r="R263" i="2" s="1"/>
  <c r="J265" i="2"/>
  <c r="V265" i="2" s="1"/>
  <c r="O265" i="2"/>
  <c r="R265" i="2" s="1"/>
  <c r="J267" i="2"/>
  <c r="V267" i="2" s="1"/>
  <c r="O267" i="2"/>
  <c r="R267" i="2" s="1"/>
  <c r="J269" i="2"/>
  <c r="V269" i="2" s="1"/>
  <c r="O269" i="2"/>
  <c r="R269" i="2" s="1"/>
  <c r="J271" i="2"/>
  <c r="V271" i="2" s="1"/>
  <c r="O271" i="2"/>
  <c r="R271" i="2" s="1"/>
  <c r="J273" i="2"/>
  <c r="V273" i="2" s="1"/>
  <c r="O273" i="2"/>
  <c r="R273" i="2" s="1"/>
  <c r="J275" i="2"/>
  <c r="V275" i="2" s="1"/>
  <c r="O275" i="2"/>
  <c r="R275" i="2" s="1"/>
  <c r="J277" i="2"/>
  <c r="V277" i="2" s="1"/>
  <c r="O277" i="2"/>
  <c r="R277" i="2" s="1"/>
  <c r="J279" i="2"/>
  <c r="V279" i="2" s="1"/>
  <c r="O279" i="2"/>
  <c r="R279" i="2" s="1"/>
  <c r="J281" i="2"/>
  <c r="V281" i="2" s="1"/>
  <c r="O281" i="2"/>
  <c r="R281" i="2" s="1"/>
  <c r="J283" i="2"/>
  <c r="V283" i="2" s="1"/>
  <c r="O283" i="2"/>
  <c r="R283" i="2" s="1"/>
  <c r="J285" i="2"/>
  <c r="V285" i="2" s="1"/>
  <c r="O285" i="2"/>
  <c r="R285" i="2" s="1"/>
  <c r="J287" i="2"/>
  <c r="V287" i="2" s="1"/>
  <c r="O287" i="2"/>
  <c r="R287" i="2" s="1"/>
  <c r="J289" i="2"/>
  <c r="V289" i="2" s="1"/>
  <c r="O289" i="2"/>
  <c r="R289" i="2" s="1"/>
  <c r="J291" i="2"/>
  <c r="V291" i="2" s="1"/>
  <c r="O291" i="2"/>
  <c r="R291" i="2" s="1"/>
  <c r="J293" i="2"/>
  <c r="V293" i="2" s="1"/>
  <c r="O293" i="2"/>
  <c r="R293" i="2" s="1"/>
  <c r="Q294" i="2"/>
  <c r="T294" i="2" s="1"/>
  <c r="Q295" i="2"/>
  <c r="T295" i="2" s="1"/>
  <c r="Q296" i="2"/>
  <c r="T296" i="2" s="1"/>
  <c r="Q297" i="2"/>
  <c r="T297" i="2" s="1"/>
  <c r="Q298" i="2"/>
  <c r="T298" i="2" s="1"/>
  <c r="Q299" i="2"/>
  <c r="T299" i="2" s="1"/>
  <c r="Q300" i="2"/>
  <c r="T300" i="2" s="1"/>
  <c r="Q301" i="2"/>
  <c r="T301" i="2" s="1"/>
  <c r="J302" i="2"/>
  <c r="V302" i="2" s="1"/>
  <c r="K303" i="2"/>
  <c r="W303" i="2" s="1"/>
  <c r="P303" i="2"/>
  <c r="S303" i="2" s="1"/>
  <c r="K305" i="2"/>
  <c r="W305" i="2" s="1"/>
  <c r="P305" i="2"/>
  <c r="S305" i="2" s="1"/>
  <c r="K307" i="2"/>
  <c r="W307" i="2" s="1"/>
  <c r="P307" i="2"/>
  <c r="S307" i="2" s="1"/>
  <c r="K309" i="2"/>
  <c r="W309" i="2" s="1"/>
  <c r="P309" i="2"/>
  <c r="S309" i="2" s="1"/>
  <c r="K311" i="2"/>
  <c r="W311" i="2" s="1"/>
  <c r="P311" i="2"/>
  <c r="S311" i="2" s="1"/>
  <c r="K313" i="2"/>
  <c r="W313" i="2" s="1"/>
  <c r="P313" i="2"/>
  <c r="S313" i="2" s="1"/>
  <c r="K315" i="2"/>
  <c r="W315" i="2" s="1"/>
  <c r="P315" i="2"/>
  <c r="S315" i="2" s="1"/>
  <c r="Q329" i="2"/>
  <c r="T329" i="2" s="1"/>
  <c r="O329" i="2"/>
  <c r="R329" i="2" s="1"/>
  <c r="I331" i="2"/>
  <c r="U331" i="2" s="1"/>
  <c r="O302" i="2"/>
  <c r="R302" i="2" s="1"/>
  <c r="J304" i="2"/>
  <c r="V304" i="2" s="1"/>
  <c r="O304" i="2"/>
  <c r="R304" i="2" s="1"/>
  <c r="J306" i="2"/>
  <c r="V306" i="2" s="1"/>
  <c r="O306" i="2"/>
  <c r="R306" i="2" s="1"/>
  <c r="J308" i="2"/>
  <c r="V308" i="2" s="1"/>
  <c r="O308" i="2"/>
  <c r="R308" i="2" s="1"/>
  <c r="J310" i="2"/>
  <c r="V310" i="2" s="1"/>
  <c r="O310" i="2"/>
  <c r="R310" i="2" s="1"/>
  <c r="J312" i="2"/>
  <c r="V312" i="2" s="1"/>
  <c r="O312" i="2"/>
  <c r="R312" i="2" s="1"/>
  <c r="J314" i="2"/>
  <c r="V314" i="2" s="1"/>
  <c r="O314" i="2"/>
  <c r="R314" i="2" s="1"/>
  <c r="J316" i="2"/>
  <c r="V316" i="2" s="1"/>
  <c r="O316" i="2"/>
  <c r="R316" i="2" s="1"/>
  <c r="I329" i="2"/>
  <c r="U329" i="2" s="1"/>
  <c r="P329" i="2"/>
  <c r="S329" i="2" s="1"/>
  <c r="P302" i="2"/>
  <c r="S302" i="2" s="1"/>
  <c r="K304" i="2"/>
  <c r="W304" i="2" s="1"/>
  <c r="P304" i="2"/>
  <c r="S304" i="2" s="1"/>
  <c r="K306" i="2"/>
  <c r="W306" i="2" s="1"/>
  <c r="P306" i="2"/>
  <c r="S306" i="2" s="1"/>
  <c r="K308" i="2"/>
  <c r="W308" i="2" s="1"/>
  <c r="P308" i="2"/>
  <c r="S308" i="2" s="1"/>
  <c r="K310" i="2"/>
  <c r="W310" i="2" s="1"/>
  <c r="P310" i="2"/>
  <c r="S310" i="2" s="1"/>
  <c r="K312" i="2"/>
  <c r="W312" i="2" s="1"/>
  <c r="P312" i="2"/>
  <c r="S312" i="2" s="1"/>
  <c r="K314" i="2"/>
  <c r="W314" i="2" s="1"/>
  <c r="P314" i="2"/>
  <c r="S314" i="2" s="1"/>
  <c r="Q318" i="2"/>
  <c r="T318" i="2" s="1"/>
  <c r="O318" i="2"/>
  <c r="R318" i="2" s="1"/>
  <c r="K318" i="2"/>
  <c r="W318" i="2" s="1"/>
  <c r="Q322" i="2"/>
  <c r="T322" i="2" s="1"/>
  <c r="O322" i="2"/>
  <c r="R322" i="2" s="1"/>
  <c r="K322" i="2"/>
  <c r="W322" i="2" s="1"/>
  <c r="Q326" i="2"/>
  <c r="T326" i="2" s="1"/>
  <c r="O326" i="2"/>
  <c r="R326" i="2" s="1"/>
  <c r="K326" i="2"/>
  <c r="W326" i="2" s="1"/>
  <c r="Q331" i="2"/>
  <c r="T331" i="2" s="1"/>
  <c r="P331" i="2"/>
  <c r="S331" i="2" s="1"/>
  <c r="O331" i="2"/>
  <c r="R331" i="2" s="1"/>
  <c r="J318" i="2"/>
  <c r="V318" i="2" s="1"/>
  <c r="P320" i="2"/>
  <c r="S320" i="2" s="1"/>
  <c r="J322" i="2"/>
  <c r="V322" i="2" s="1"/>
  <c r="P324" i="2"/>
  <c r="S324" i="2" s="1"/>
  <c r="J326" i="2"/>
  <c r="V326" i="2" s="1"/>
  <c r="P328" i="2"/>
  <c r="S328" i="2" s="1"/>
  <c r="P317" i="2"/>
  <c r="S317" i="2" s="1"/>
  <c r="J319" i="2"/>
  <c r="V319" i="2" s="1"/>
  <c r="P321" i="2"/>
  <c r="S321" i="2" s="1"/>
  <c r="J323" i="2"/>
  <c r="V323" i="2" s="1"/>
  <c r="P325" i="2"/>
  <c r="S325" i="2" s="1"/>
  <c r="J327" i="2"/>
  <c r="V327" i="2" s="1"/>
  <c r="J329" i="2"/>
  <c r="V329" i="2" s="1"/>
  <c r="J331" i="2"/>
  <c r="V331" i="2" s="1"/>
  <c r="J333" i="2"/>
  <c r="V333" i="2" s="1"/>
  <c r="O333" i="2"/>
  <c r="R333" i="2" s="1"/>
  <c r="K331" i="2"/>
  <c r="W331" i="2" s="1"/>
  <c r="K333" i="2"/>
  <c r="W333" i="2" s="1"/>
  <c r="P333" i="2"/>
  <c r="S333" i="2" s="1"/>
  <c r="Q335" i="2"/>
  <c r="T335" i="2" s="1"/>
  <c r="Q336" i="2"/>
  <c r="T336" i="2" s="1"/>
  <c r="Q337" i="2"/>
  <c r="T337" i="2" s="1"/>
  <c r="Q338" i="2"/>
  <c r="T338" i="2" s="1"/>
  <c r="Q339" i="2"/>
  <c r="T339" i="2" s="1"/>
  <c r="Q340" i="2"/>
  <c r="T340" i="2" s="1"/>
  <c r="Q341" i="2"/>
  <c r="T341" i="2" s="1"/>
  <c r="Q342" i="2"/>
  <c r="T342" i="2" s="1"/>
  <c r="Q343" i="2"/>
  <c r="T343" i="2" s="1"/>
  <c r="Q344" i="2"/>
  <c r="T344" i="2" s="1"/>
  <c r="O337" i="2"/>
  <c r="R337" i="2" s="1"/>
  <c r="O338" i="2"/>
  <c r="R338" i="2" s="1"/>
  <c r="O339" i="2"/>
  <c r="R339" i="2" s="1"/>
  <c r="O340" i="2"/>
  <c r="R340" i="2" s="1"/>
  <c r="O341" i="2"/>
  <c r="R341" i="2" s="1"/>
  <c r="O342" i="2"/>
  <c r="R342" i="2" s="1"/>
  <c r="O343" i="2"/>
  <c r="R343" i="2" s="1"/>
  <c r="O344" i="2"/>
  <c r="R344" i="2" s="1"/>
  <c r="P348" i="2"/>
  <c r="S348" i="2" s="1"/>
  <c r="P349" i="2"/>
  <c r="S349" i="2" s="1"/>
  <c r="P350" i="2"/>
  <c r="S350" i="2" s="1"/>
  <c r="P351" i="2"/>
  <c r="S351" i="2" s="1"/>
  <c r="P352" i="2"/>
  <c r="S352" i="2" s="1"/>
  <c r="P353" i="2"/>
  <c r="S353" i="2" s="1"/>
  <c r="P354" i="2"/>
  <c r="S354" i="2" s="1"/>
  <c r="P355" i="2"/>
  <c r="S355" i="2" s="1"/>
  <c r="P356" i="2"/>
  <c r="S356" i="2" s="1"/>
  <c r="P357" i="2"/>
  <c r="S357" i="2" s="1"/>
  <c r="P358" i="2"/>
  <c r="S358" i="2" s="1"/>
  <c r="P359" i="2"/>
  <c r="S359" i="2" s="1"/>
  <c r="P360" i="2"/>
  <c r="S360" i="2" s="1"/>
  <c r="P361" i="2"/>
  <c r="S361" i="2" s="1"/>
  <c r="P362" i="2"/>
  <c r="S362" i="2" s="1"/>
  <c r="P363" i="2"/>
  <c r="S363" i="2" s="1"/>
  <c r="P364" i="2"/>
  <c r="S364" i="2" s="1"/>
  <c r="P365" i="2"/>
  <c r="S365" i="2" s="1"/>
  <c r="P366" i="2"/>
  <c r="S366" i="2" s="1"/>
  <c r="P367" i="2"/>
  <c r="S367" i="2" s="1"/>
  <c r="P368" i="2"/>
  <c r="S368" i="2" s="1"/>
  <c r="P369" i="2"/>
  <c r="S369" i="2" s="1"/>
  <c r="P370" i="2"/>
  <c r="S370" i="2" s="1"/>
  <c r="P371" i="2"/>
  <c r="S371" i="2" s="1"/>
  <c r="P372" i="2"/>
  <c r="S372" i="2" s="1"/>
  <c r="Q345" i="2"/>
  <c r="T345" i="2" s="1"/>
  <c r="Q350" i="2"/>
  <c r="T350" i="2" s="1"/>
  <c r="Q351" i="2"/>
  <c r="T351" i="2" s="1"/>
  <c r="Q352" i="2"/>
  <c r="T352" i="2" s="1"/>
  <c r="Q362" i="2"/>
  <c r="T362" i="2" s="1"/>
  <c r="Q363" i="2"/>
  <c r="T363" i="2" s="1"/>
  <c r="Q364" i="2"/>
  <c r="T364" i="2" s="1"/>
  <c r="Q365" i="2"/>
  <c r="T365" i="2" s="1"/>
  <c r="Q366" i="2"/>
  <c r="T366" i="2" s="1"/>
  <c r="Q367" i="2"/>
  <c r="T367" i="2" s="1"/>
  <c r="Q368" i="2"/>
  <c r="T368" i="2" s="1"/>
  <c r="Q369" i="2"/>
  <c r="T369" i="2" s="1"/>
  <c r="Q370" i="2"/>
  <c r="T370" i="2" s="1"/>
  <c r="Q371" i="2"/>
  <c r="T371" i="2" s="1"/>
  <c r="Q372" i="2"/>
  <c r="T372" i="2" s="1"/>
  <c r="K227" i="1"/>
  <c r="M227" i="1" s="1"/>
  <c r="K228" i="1"/>
  <c r="M228" i="1" s="1"/>
  <c r="K229" i="1"/>
  <c r="M229" i="1" s="1"/>
  <c r="K230" i="1"/>
  <c r="M230" i="1" s="1"/>
  <c r="K231" i="1"/>
  <c r="M231" i="1" s="1"/>
  <c r="K232" i="1"/>
  <c r="M232" i="1" s="1"/>
  <c r="K233" i="1"/>
  <c r="M233" i="1" s="1"/>
  <c r="K234" i="1"/>
  <c r="M234" i="1" s="1"/>
  <c r="K235" i="1"/>
  <c r="M235" i="1" s="1"/>
  <c r="K236" i="1"/>
  <c r="M236" i="1" s="1"/>
  <c r="K237" i="1"/>
  <c r="M237" i="1" s="1"/>
  <c r="K238" i="1"/>
  <c r="M238" i="1" s="1"/>
  <c r="K239" i="1"/>
  <c r="M239" i="1" s="1"/>
  <c r="K240" i="1"/>
  <c r="M240" i="1" s="1"/>
  <c r="K241" i="1"/>
  <c r="M241" i="1" s="1"/>
  <c r="K242" i="1"/>
  <c r="M242" i="1" s="1"/>
  <c r="K243" i="1"/>
  <c r="M243" i="1" s="1"/>
  <c r="K244" i="1"/>
  <c r="M244" i="1" s="1"/>
  <c r="K245" i="1"/>
  <c r="M245" i="1" s="1"/>
  <c r="K246" i="1"/>
  <c r="M246" i="1" s="1"/>
  <c r="K247" i="1"/>
  <c r="M247" i="1" s="1"/>
  <c r="K248" i="1"/>
  <c r="M248" i="1" s="1"/>
  <c r="K249" i="1"/>
  <c r="M249" i="1" s="1"/>
  <c r="K250" i="1"/>
  <c r="M250" i="1" s="1"/>
  <c r="K251" i="1"/>
  <c r="M251" i="1" s="1"/>
  <c r="K252" i="1"/>
  <c r="M252" i="1" s="1"/>
  <c r="K253" i="1"/>
  <c r="M253" i="1" s="1"/>
  <c r="K254" i="1"/>
  <c r="M254" i="1" s="1"/>
  <c r="K255" i="1"/>
  <c r="M255" i="1" s="1"/>
  <c r="K256" i="1"/>
  <c r="M256" i="1" s="1"/>
  <c r="K257" i="1"/>
  <c r="M257" i="1" s="1"/>
  <c r="K258" i="1"/>
  <c r="M258" i="1" s="1"/>
  <c r="K259" i="1"/>
  <c r="M259" i="1" s="1"/>
  <c r="H260" i="1"/>
  <c r="P260" i="1" s="1"/>
  <c r="L260" i="1"/>
  <c r="N260" i="1" s="1"/>
  <c r="K291" i="1"/>
  <c r="M291" i="1" s="1"/>
  <c r="L291" i="1"/>
  <c r="N291" i="1" s="1"/>
  <c r="H291" i="1"/>
  <c r="P291" i="1" s="1"/>
  <c r="G293" i="1"/>
  <c r="O293" i="1" s="1"/>
  <c r="G291" i="1"/>
  <c r="O291" i="1" s="1"/>
  <c r="K295" i="1"/>
  <c r="M295" i="1" s="1"/>
  <c r="L295" i="1"/>
  <c r="N295" i="1" s="1"/>
  <c r="H295" i="1"/>
  <c r="P295" i="1" s="1"/>
  <c r="K293" i="1"/>
  <c r="M293" i="1" s="1"/>
  <c r="L293" i="1"/>
  <c r="N293" i="1" s="1"/>
  <c r="H293" i="1"/>
  <c r="P293" i="1" s="1"/>
  <c r="L290" i="1"/>
  <c r="N290" i="1" s="1"/>
  <c r="L292" i="1"/>
  <c r="N292" i="1" s="1"/>
  <c r="L294" i="1"/>
  <c r="N294" i="1" s="1"/>
  <c r="H296" i="1"/>
  <c r="P296" i="1" s="1"/>
  <c r="H297" i="1"/>
  <c r="P297" i="1" s="1"/>
  <c r="H298" i="1"/>
  <c r="P298" i="1" s="1"/>
  <c r="H299" i="1"/>
  <c r="P299" i="1" s="1"/>
  <c r="H300" i="1"/>
  <c r="P300" i="1" s="1"/>
  <c r="H301" i="1"/>
  <c r="P301" i="1" s="1"/>
  <c r="H302" i="1"/>
  <c r="P302" i="1" s="1"/>
  <c r="H303" i="1"/>
  <c r="P303" i="1" s="1"/>
  <c r="H304" i="1"/>
  <c r="P304" i="1" s="1"/>
  <c r="H305" i="1"/>
  <c r="P305" i="1" s="1"/>
  <c r="H306" i="1"/>
  <c r="P306" i="1" s="1"/>
  <c r="K312" i="1"/>
  <c r="M312" i="1" s="1"/>
  <c r="K313" i="1"/>
  <c r="M313" i="1" s="1"/>
  <c r="K314" i="1"/>
  <c r="M314" i="1" s="1"/>
  <c r="K315" i="1"/>
  <c r="M315" i="1" s="1"/>
  <c r="K316" i="1"/>
  <c r="M316" i="1" s="1"/>
  <c r="K317" i="1"/>
  <c r="M317" i="1" s="1"/>
  <c r="K318" i="1"/>
  <c r="M318" i="1" s="1"/>
  <c r="K319" i="1"/>
  <c r="M319" i="1" s="1"/>
  <c r="K320" i="1"/>
  <c r="M320" i="1" s="1"/>
  <c r="K321" i="1"/>
  <c r="M321" i="1" s="1"/>
  <c r="K322" i="1"/>
  <c r="M322" i="1" s="1"/>
  <c r="K323" i="1"/>
  <c r="M323" i="1" s="1"/>
  <c r="K324" i="1"/>
  <c r="M324" i="1" s="1"/>
  <c r="K325" i="1"/>
  <c r="M325" i="1" s="1"/>
  <c r="K326" i="1"/>
  <c r="M326" i="1" s="1"/>
  <c r="K327" i="1"/>
  <c r="M327" i="1" s="1"/>
  <c r="K328" i="1"/>
  <c r="M328" i="1" s="1"/>
  <c r="K329" i="1"/>
  <c r="M329" i="1" s="1"/>
  <c r="K330" i="1"/>
  <c r="M330" i="1" s="1"/>
  <c r="K337" i="1"/>
  <c r="M337" i="1" s="1"/>
  <c r="K338" i="1"/>
  <c r="M338" i="1" s="1"/>
  <c r="K339" i="1"/>
  <c r="M339" i="1" s="1"/>
  <c r="K340" i="1"/>
  <c r="M340" i="1" s="1"/>
  <c r="K341" i="1"/>
  <c r="M341" i="1" s="1"/>
  <c r="K342" i="1"/>
  <c r="M342" i="1" s="1"/>
  <c r="K343" i="1"/>
  <c r="M343" i="1" s="1"/>
  <c r="K344" i="1"/>
  <c r="M344" i="1" s="1"/>
  <c r="K345" i="1"/>
  <c r="M345" i="1" s="1"/>
  <c r="K346" i="1"/>
  <c r="M346" i="1" s="1"/>
  <c r="K347" i="1"/>
  <c r="M347" i="1" s="1"/>
  <c r="K348" i="1"/>
  <c r="M348" i="1" s="1"/>
  <c r="K349" i="1"/>
  <c r="M349" i="1" s="1"/>
  <c r="K350" i="1"/>
  <c r="M350" i="1" s="1"/>
  <c r="K351" i="1"/>
  <c r="M351" i="1" s="1"/>
  <c r="K352" i="1"/>
  <c r="M352" i="1" s="1"/>
  <c r="K353" i="1"/>
  <c r="M353" i="1" s="1"/>
  <c r="K354" i="1"/>
  <c r="M354" i="1" s="1"/>
  <c r="K355" i="1"/>
  <c r="M355" i="1" s="1"/>
  <c r="K356" i="1"/>
  <c r="M356" i="1" s="1"/>
  <c r="K357" i="1"/>
  <c r="M357" i="1" s="1"/>
  <c r="K358" i="1"/>
  <c r="M358" i="1" s="1"/>
  <c r="K359" i="1"/>
  <c r="M359" i="1" s="1"/>
  <c r="K360" i="1"/>
  <c r="M360" i="1" s="1"/>
  <c r="K361" i="1"/>
  <c r="M361" i="1" s="1"/>
  <c r="K362" i="1"/>
  <c r="M362" i="1" s="1"/>
  <c r="K363" i="1"/>
  <c r="M363" i="1" s="1"/>
  <c r="K364" i="1"/>
  <c r="M364" i="1" s="1"/>
  <c r="K365" i="1"/>
  <c r="M365" i="1" s="1"/>
  <c r="K366" i="1"/>
  <c r="M366" i="1" s="1"/>
  <c r="K367" i="1"/>
  <c r="M367" i="1" s="1"/>
  <c r="K368" i="1"/>
  <c r="M368" i="1" s="1"/>
  <c r="K369" i="1"/>
  <c r="M369" i="1" s="1"/>
  <c r="K370" i="1"/>
  <c r="M370" i="1" s="1"/>
  <c r="K371" i="1"/>
  <c r="M371" i="1" s="1"/>
  <c r="K372" i="1"/>
  <c r="M372" i="1" s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" i="1"/>
  <c r="AH3" i="2"/>
  <c r="AH4" i="2"/>
  <c r="AH5" i="2"/>
  <c r="AH6" i="2"/>
  <c r="AH7" i="2"/>
  <c r="AH8" i="2"/>
  <c r="AH9" i="2"/>
  <c r="AH10" i="2"/>
  <c r="AH11" i="2"/>
  <c r="AH12" i="2"/>
  <c r="AH13" i="2"/>
  <c r="AH14" i="2"/>
  <c r="AH15" i="2"/>
  <c r="AH16" i="2"/>
  <c r="AH17" i="2"/>
  <c r="AH18" i="2"/>
  <c r="AH19" i="2"/>
  <c r="AH20" i="2"/>
  <c r="AH21" i="2"/>
  <c r="AH22" i="2"/>
  <c r="AH23" i="2"/>
  <c r="AH24" i="2"/>
  <c r="AH25" i="2"/>
  <c r="AH26" i="2"/>
  <c r="AH27" i="2"/>
  <c r="AH28" i="2"/>
  <c r="AH29" i="2"/>
  <c r="AH30" i="2"/>
  <c r="AH31" i="2"/>
  <c r="AH32" i="2"/>
  <c r="AH33" i="2"/>
  <c r="AH34" i="2"/>
  <c r="AH35" i="2"/>
  <c r="AH36" i="2"/>
  <c r="AH37" i="2"/>
  <c r="AH38" i="2"/>
  <c r="AH39" i="2"/>
  <c r="AH40" i="2"/>
  <c r="AH41" i="2"/>
  <c r="AH42" i="2"/>
  <c r="AH43" i="2"/>
  <c r="AH44" i="2"/>
  <c r="AH45" i="2"/>
  <c r="AH46" i="2"/>
  <c r="AH47" i="2"/>
  <c r="AH48" i="2"/>
  <c r="AH49" i="2"/>
  <c r="AH50" i="2"/>
  <c r="AH51" i="2"/>
  <c r="AH52" i="2"/>
  <c r="AH53" i="2"/>
  <c r="AH54" i="2"/>
  <c r="AH55" i="2"/>
  <c r="AH56" i="2"/>
  <c r="AH57" i="2"/>
  <c r="AH58" i="2"/>
  <c r="AH59" i="2"/>
  <c r="AH60" i="2"/>
  <c r="AH61" i="2"/>
  <c r="AH62" i="2"/>
  <c r="AH63" i="2"/>
  <c r="AH64" i="2"/>
  <c r="AH65" i="2"/>
  <c r="AH66" i="2"/>
  <c r="AH67" i="2"/>
  <c r="AH68" i="2"/>
  <c r="AH69" i="2"/>
  <c r="AH70" i="2"/>
  <c r="AH71" i="2"/>
  <c r="AH72" i="2"/>
  <c r="AH73" i="2"/>
  <c r="AH74" i="2"/>
  <c r="AH75" i="2"/>
  <c r="AH76" i="2"/>
  <c r="AH77" i="2"/>
  <c r="AH78" i="2"/>
  <c r="AH79" i="2"/>
  <c r="AH80" i="2"/>
  <c r="AH81" i="2"/>
  <c r="AH82" i="2"/>
  <c r="AH83" i="2"/>
  <c r="AH84" i="2"/>
  <c r="AH85" i="2"/>
  <c r="AH86" i="2"/>
  <c r="AH87" i="2"/>
  <c r="AH88" i="2"/>
  <c r="AH89" i="2"/>
  <c r="AH90" i="2"/>
  <c r="AH91" i="2"/>
  <c r="AH92" i="2"/>
  <c r="AH93" i="2"/>
  <c r="AH94" i="2"/>
  <c r="AH95" i="2"/>
  <c r="AH96" i="2"/>
  <c r="AH97" i="2"/>
  <c r="AH98" i="2"/>
  <c r="AH99" i="2"/>
  <c r="AH100" i="2"/>
  <c r="AH101" i="2"/>
  <c r="AH102" i="2"/>
  <c r="AH103" i="2"/>
  <c r="AH104" i="2"/>
  <c r="AH105" i="2"/>
  <c r="AH106" i="2"/>
  <c r="AH107" i="2"/>
  <c r="AH108" i="2"/>
  <c r="AH109" i="2"/>
  <c r="AH110" i="2"/>
  <c r="AH111" i="2"/>
  <c r="AH112" i="2"/>
  <c r="AH113" i="2"/>
  <c r="AH114" i="2"/>
  <c r="AH115" i="2"/>
  <c r="AH116" i="2"/>
  <c r="AH117" i="2"/>
  <c r="AH118" i="2"/>
  <c r="AH119" i="2"/>
  <c r="AH120" i="2"/>
  <c r="AH121" i="2"/>
  <c r="AH122" i="2"/>
  <c r="AH123" i="2"/>
  <c r="AH124" i="2"/>
  <c r="AH125" i="2"/>
  <c r="AH126" i="2"/>
  <c r="AH127" i="2"/>
  <c r="AH128" i="2"/>
  <c r="AH129" i="2"/>
  <c r="AH130" i="2"/>
  <c r="AH131" i="2"/>
  <c r="AH132" i="2"/>
  <c r="AH133" i="2"/>
  <c r="AH134" i="2"/>
  <c r="AH135" i="2"/>
  <c r="AH136" i="2"/>
  <c r="AH137" i="2"/>
  <c r="AH138" i="2"/>
  <c r="AH139" i="2"/>
  <c r="AH140" i="2"/>
  <c r="AH141" i="2"/>
  <c r="AH142" i="2"/>
  <c r="AH143" i="2"/>
  <c r="AH144" i="2"/>
  <c r="AH145" i="2"/>
  <c r="AH146" i="2"/>
  <c r="AH147" i="2"/>
  <c r="AH148" i="2"/>
  <c r="AH149" i="2"/>
  <c r="AH150" i="2"/>
  <c r="AH151" i="2"/>
  <c r="AH152" i="2"/>
  <c r="AH153" i="2"/>
  <c r="AH154" i="2"/>
  <c r="AH155" i="2"/>
  <c r="AH156" i="2"/>
  <c r="AH157" i="2"/>
  <c r="AH158" i="2"/>
  <c r="AH159" i="2"/>
  <c r="AH160" i="2"/>
  <c r="AH161" i="2"/>
  <c r="AH162" i="2"/>
  <c r="AH163" i="2"/>
  <c r="AH164" i="2"/>
  <c r="AH165" i="2"/>
  <c r="AH166" i="2"/>
  <c r="AH167" i="2"/>
  <c r="AH168" i="2"/>
  <c r="AH169" i="2"/>
  <c r="AH170" i="2"/>
  <c r="AH171" i="2"/>
  <c r="AH172" i="2"/>
  <c r="AH173" i="2"/>
  <c r="AH174" i="2"/>
  <c r="AH175" i="2"/>
  <c r="AH176" i="2"/>
  <c r="AH177" i="2"/>
  <c r="AH178" i="2"/>
  <c r="AH179" i="2"/>
  <c r="AH180" i="2"/>
  <c r="AH181" i="2"/>
  <c r="AH182" i="2"/>
  <c r="AH183" i="2"/>
  <c r="AH184" i="2"/>
  <c r="AH185" i="2"/>
  <c r="AH186" i="2"/>
  <c r="AH187" i="2"/>
  <c r="AH188" i="2"/>
  <c r="AH189" i="2"/>
  <c r="AH190" i="2"/>
  <c r="AH191" i="2"/>
  <c r="AH192" i="2"/>
  <c r="AH193" i="2"/>
  <c r="AH194" i="2"/>
  <c r="AH195" i="2"/>
  <c r="AH196" i="2"/>
  <c r="AH197" i="2"/>
  <c r="AH198" i="2"/>
  <c r="AH199" i="2"/>
  <c r="AH200" i="2"/>
  <c r="AH201" i="2"/>
  <c r="AH202" i="2"/>
  <c r="AH203" i="2"/>
  <c r="AH204" i="2"/>
  <c r="AH205" i="2"/>
  <c r="AH206" i="2"/>
  <c r="AH207" i="2"/>
  <c r="AH208" i="2"/>
  <c r="AH209" i="2"/>
  <c r="AH210" i="2"/>
  <c r="AH211" i="2"/>
  <c r="AH212" i="2"/>
  <c r="AH213" i="2"/>
  <c r="AH214" i="2"/>
  <c r="AH215" i="2"/>
  <c r="AH216" i="2"/>
  <c r="AH217" i="2"/>
  <c r="AH218" i="2"/>
  <c r="AH219" i="2"/>
  <c r="AH220" i="2"/>
  <c r="AH221" i="2"/>
  <c r="AH222" i="2"/>
  <c r="AH223" i="2"/>
  <c r="AH224" i="2"/>
  <c r="AH225" i="2"/>
  <c r="AH226" i="2"/>
  <c r="AH2" i="2"/>
  <c r="G226" i="1" l="1"/>
  <c r="O226" i="1" s="1"/>
  <c r="F226" i="1"/>
  <c r="L226" i="1" s="1"/>
  <c r="N226" i="1" s="1"/>
  <c r="D226" i="1"/>
  <c r="H226" i="1" s="1"/>
  <c r="P226" i="1" s="1"/>
  <c r="C226" i="1"/>
  <c r="F225" i="1"/>
  <c r="D225" i="1"/>
  <c r="C225" i="1"/>
  <c r="K224" i="1"/>
  <c r="M224" i="1" s="1"/>
  <c r="F224" i="1"/>
  <c r="L224" i="1" s="1"/>
  <c r="N224" i="1" s="1"/>
  <c r="D224" i="1"/>
  <c r="H224" i="1" s="1"/>
  <c r="P224" i="1" s="1"/>
  <c r="C224" i="1"/>
  <c r="G224" i="1" s="1"/>
  <c r="O224" i="1" s="1"/>
  <c r="N223" i="1"/>
  <c r="H223" i="1"/>
  <c r="P223" i="1" s="1"/>
  <c r="F223" i="1"/>
  <c r="L223" i="1" s="1"/>
  <c r="D223" i="1"/>
  <c r="C223" i="1"/>
  <c r="G223" i="1" s="1"/>
  <c r="O223" i="1" s="1"/>
  <c r="M222" i="1"/>
  <c r="K222" i="1"/>
  <c r="G222" i="1"/>
  <c r="O222" i="1" s="1"/>
  <c r="F222" i="1"/>
  <c r="L222" i="1" s="1"/>
  <c r="N222" i="1" s="1"/>
  <c r="D222" i="1"/>
  <c r="H222" i="1" s="1"/>
  <c r="P222" i="1" s="1"/>
  <c r="C222" i="1"/>
  <c r="L221" i="1"/>
  <c r="N221" i="1" s="1"/>
  <c r="F221" i="1"/>
  <c r="D221" i="1"/>
  <c r="C221" i="1"/>
  <c r="G221" i="1" s="1"/>
  <c r="O221" i="1" s="1"/>
  <c r="O220" i="1"/>
  <c r="K220" i="1"/>
  <c r="M220" i="1" s="1"/>
  <c r="G220" i="1"/>
  <c r="F220" i="1"/>
  <c r="L220" i="1" s="1"/>
  <c r="N220" i="1" s="1"/>
  <c r="D220" i="1"/>
  <c r="H220" i="1" s="1"/>
  <c r="P220" i="1" s="1"/>
  <c r="C220" i="1"/>
  <c r="H219" i="1"/>
  <c r="P219" i="1" s="1"/>
  <c r="F219" i="1"/>
  <c r="L219" i="1" s="1"/>
  <c r="N219" i="1" s="1"/>
  <c r="D219" i="1"/>
  <c r="C219" i="1"/>
  <c r="G219" i="1" s="1"/>
  <c r="O219" i="1" s="1"/>
  <c r="M218" i="1"/>
  <c r="K218" i="1"/>
  <c r="G218" i="1"/>
  <c r="O218" i="1" s="1"/>
  <c r="F218" i="1"/>
  <c r="L218" i="1" s="1"/>
  <c r="N218" i="1" s="1"/>
  <c r="D218" i="1"/>
  <c r="H218" i="1" s="1"/>
  <c r="P218" i="1" s="1"/>
  <c r="C218" i="1"/>
  <c r="F217" i="1"/>
  <c r="D217" i="1"/>
  <c r="C217" i="1"/>
  <c r="O216" i="1"/>
  <c r="K216" i="1"/>
  <c r="M216" i="1" s="1"/>
  <c r="G216" i="1"/>
  <c r="F216" i="1"/>
  <c r="L216" i="1" s="1"/>
  <c r="N216" i="1" s="1"/>
  <c r="D216" i="1"/>
  <c r="H216" i="1" s="1"/>
  <c r="P216" i="1" s="1"/>
  <c r="C216" i="1"/>
  <c r="N215" i="1"/>
  <c r="H215" i="1"/>
  <c r="P215" i="1" s="1"/>
  <c r="F215" i="1"/>
  <c r="L215" i="1" s="1"/>
  <c r="D215" i="1"/>
  <c r="C215" i="1"/>
  <c r="G215" i="1" s="1"/>
  <c r="O215" i="1" s="1"/>
  <c r="M214" i="1"/>
  <c r="K214" i="1"/>
  <c r="G214" i="1"/>
  <c r="O214" i="1" s="1"/>
  <c r="F214" i="1"/>
  <c r="L214" i="1" s="1"/>
  <c r="N214" i="1" s="1"/>
  <c r="D214" i="1"/>
  <c r="H214" i="1" s="1"/>
  <c r="P214" i="1" s="1"/>
  <c r="C214" i="1"/>
  <c r="L213" i="1"/>
  <c r="N213" i="1" s="1"/>
  <c r="F213" i="1"/>
  <c r="D213" i="1"/>
  <c r="C213" i="1"/>
  <c r="G213" i="1" s="1"/>
  <c r="O213" i="1" s="1"/>
  <c r="O212" i="1"/>
  <c r="K212" i="1"/>
  <c r="M212" i="1" s="1"/>
  <c r="G212" i="1"/>
  <c r="F212" i="1"/>
  <c r="L212" i="1" s="1"/>
  <c r="N212" i="1" s="1"/>
  <c r="D212" i="1"/>
  <c r="H212" i="1" s="1"/>
  <c r="P212" i="1" s="1"/>
  <c r="C212" i="1"/>
  <c r="H211" i="1"/>
  <c r="P211" i="1" s="1"/>
  <c r="F211" i="1"/>
  <c r="L211" i="1" s="1"/>
  <c r="N211" i="1" s="1"/>
  <c r="D211" i="1"/>
  <c r="C211" i="1"/>
  <c r="G211" i="1" s="1"/>
  <c r="O211" i="1" s="1"/>
  <c r="M210" i="1"/>
  <c r="K210" i="1"/>
  <c r="G210" i="1"/>
  <c r="O210" i="1" s="1"/>
  <c r="F210" i="1"/>
  <c r="L210" i="1" s="1"/>
  <c r="N210" i="1" s="1"/>
  <c r="D210" i="1"/>
  <c r="H210" i="1" s="1"/>
  <c r="P210" i="1" s="1"/>
  <c r="C210" i="1"/>
  <c r="F209" i="1"/>
  <c r="D209" i="1"/>
  <c r="C209" i="1"/>
  <c r="O208" i="1"/>
  <c r="K208" i="1"/>
  <c r="M208" i="1" s="1"/>
  <c r="G208" i="1"/>
  <c r="F208" i="1"/>
  <c r="L208" i="1" s="1"/>
  <c r="N208" i="1" s="1"/>
  <c r="D208" i="1"/>
  <c r="H208" i="1" s="1"/>
  <c r="P208" i="1" s="1"/>
  <c r="C208" i="1"/>
  <c r="N207" i="1"/>
  <c r="H207" i="1"/>
  <c r="P207" i="1" s="1"/>
  <c r="F207" i="1"/>
  <c r="L207" i="1" s="1"/>
  <c r="D207" i="1"/>
  <c r="C207" i="1"/>
  <c r="G207" i="1" s="1"/>
  <c r="O207" i="1" s="1"/>
  <c r="M206" i="1"/>
  <c r="K206" i="1"/>
  <c r="G206" i="1"/>
  <c r="O206" i="1" s="1"/>
  <c r="F206" i="1"/>
  <c r="L206" i="1" s="1"/>
  <c r="N206" i="1" s="1"/>
  <c r="D206" i="1"/>
  <c r="H206" i="1" s="1"/>
  <c r="P206" i="1" s="1"/>
  <c r="C206" i="1"/>
  <c r="L205" i="1"/>
  <c r="N205" i="1" s="1"/>
  <c r="F205" i="1"/>
  <c r="D205" i="1"/>
  <c r="C205" i="1"/>
  <c r="O204" i="1"/>
  <c r="K204" i="1"/>
  <c r="M204" i="1" s="1"/>
  <c r="G204" i="1"/>
  <c r="F204" i="1"/>
  <c r="L204" i="1" s="1"/>
  <c r="N204" i="1" s="1"/>
  <c r="D204" i="1"/>
  <c r="H204" i="1" s="1"/>
  <c r="P204" i="1" s="1"/>
  <c r="C204" i="1"/>
  <c r="H203" i="1"/>
  <c r="P203" i="1" s="1"/>
  <c r="F203" i="1"/>
  <c r="L203" i="1" s="1"/>
  <c r="N203" i="1" s="1"/>
  <c r="D203" i="1"/>
  <c r="C203" i="1"/>
  <c r="G203" i="1" s="1"/>
  <c r="O203" i="1" s="1"/>
  <c r="M202" i="1"/>
  <c r="K202" i="1"/>
  <c r="G202" i="1"/>
  <c r="O202" i="1" s="1"/>
  <c r="F202" i="1"/>
  <c r="L202" i="1" s="1"/>
  <c r="N202" i="1" s="1"/>
  <c r="D202" i="1"/>
  <c r="H202" i="1" s="1"/>
  <c r="P202" i="1" s="1"/>
  <c r="C202" i="1"/>
  <c r="F201" i="1"/>
  <c r="D201" i="1"/>
  <c r="C201" i="1"/>
  <c r="O200" i="1"/>
  <c r="K200" i="1"/>
  <c r="M200" i="1" s="1"/>
  <c r="G200" i="1"/>
  <c r="F200" i="1"/>
  <c r="L200" i="1" s="1"/>
  <c r="N200" i="1" s="1"/>
  <c r="D200" i="1"/>
  <c r="H200" i="1" s="1"/>
  <c r="P200" i="1" s="1"/>
  <c r="C200" i="1"/>
  <c r="N199" i="1"/>
  <c r="H199" i="1"/>
  <c r="P199" i="1" s="1"/>
  <c r="F199" i="1"/>
  <c r="L199" i="1" s="1"/>
  <c r="D199" i="1"/>
  <c r="C199" i="1"/>
  <c r="G199" i="1" s="1"/>
  <c r="O199" i="1" s="1"/>
  <c r="M198" i="1"/>
  <c r="K198" i="1"/>
  <c r="G198" i="1"/>
  <c r="O198" i="1" s="1"/>
  <c r="F198" i="1"/>
  <c r="L198" i="1" s="1"/>
  <c r="N198" i="1" s="1"/>
  <c r="D198" i="1"/>
  <c r="H198" i="1" s="1"/>
  <c r="P198" i="1" s="1"/>
  <c r="C198" i="1"/>
  <c r="L197" i="1"/>
  <c r="N197" i="1" s="1"/>
  <c r="F197" i="1"/>
  <c r="D197" i="1"/>
  <c r="C197" i="1"/>
  <c r="O196" i="1"/>
  <c r="K196" i="1"/>
  <c r="M196" i="1" s="1"/>
  <c r="G196" i="1"/>
  <c r="F196" i="1"/>
  <c r="L196" i="1" s="1"/>
  <c r="N196" i="1" s="1"/>
  <c r="D196" i="1"/>
  <c r="H196" i="1" s="1"/>
  <c r="P196" i="1" s="1"/>
  <c r="C196" i="1"/>
  <c r="H195" i="1"/>
  <c r="P195" i="1" s="1"/>
  <c r="F195" i="1"/>
  <c r="L195" i="1" s="1"/>
  <c r="N195" i="1" s="1"/>
  <c r="D195" i="1"/>
  <c r="C195" i="1"/>
  <c r="G195" i="1" s="1"/>
  <c r="O195" i="1" s="1"/>
  <c r="M194" i="1"/>
  <c r="K194" i="1"/>
  <c r="G194" i="1"/>
  <c r="O194" i="1" s="1"/>
  <c r="F194" i="1"/>
  <c r="L194" i="1" s="1"/>
  <c r="N194" i="1" s="1"/>
  <c r="D194" i="1"/>
  <c r="H194" i="1" s="1"/>
  <c r="P194" i="1" s="1"/>
  <c r="C194" i="1"/>
  <c r="F193" i="1"/>
  <c r="D193" i="1"/>
  <c r="C193" i="1"/>
  <c r="G193" i="1" s="1"/>
  <c r="O193" i="1" s="1"/>
  <c r="O192" i="1"/>
  <c r="K192" i="1"/>
  <c r="M192" i="1" s="1"/>
  <c r="G192" i="1"/>
  <c r="F192" i="1"/>
  <c r="L192" i="1" s="1"/>
  <c r="N192" i="1" s="1"/>
  <c r="D192" i="1"/>
  <c r="H192" i="1" s="1"/>
  <c r="P192" i="1" s="1"/>
  <c r="C192" i="1"/>
  <c r="N191" i="1"/>
  <c r="H191" i="1"/>
  <c r="P191" i="1" s="1"/>
  <c r="F191" i="1"/>
  <c r="L191" i="1" s="1"/>
  <c r="D191" i="1"/>
  <c r="C191" i="1"/>
  <c r="G191" i="1" s="1"/>
  <c r="O191" i="1" s="1"/>
  <c r="M190" i="1"/>
  <c r="K190" i="1"/>
  <c r="G190" i="1"/>
  <c r="O190" i="1" s="1"/>
  <c r="F190" i="1"/>
  <c r="L190" i="1" s="1"/>
  <c r="N190" i="1" s="1"/>
  <c r="D190" i="1"/>
  <c r="H190" i="1" s="1"/>
  <c r="P190" i="1" s="1"/>
  <c r="C190" i="1"/>
  <c r="L189" i="1"/>
  <c r="N189" i="1" s="1"/>
  <c r="F189" i="1"/>
  <c r="D189" i="1"/>
  <c r="C189" i="1"/>
  <c r="O188" i="1"/>
  <c r="K188" i="1"/>
  <c r="M188" i="1" s="1"/>
  <c r="G188" i="1"/>
  <c r="F188" i="1"/>
  <c r="L188" i="1" s="1"/>
  <c r="N188" i="1" s="1"/>
  <c r="D188" i="1"/>
  <c r="H188" i="1" s="1"/>
  <c r="P188" i="1" s="1"/>
  <c r="C188" i="1"/>
  <c r="H187" i="1"/>
  <c r="P187" i="1" s="1"/>
  <c r="F187" i="1"/>
  <c r="L187" i="1" s="1"/>
  <c r="N187" i="1" s="1"/>
  <c r="D187" i="1"/>
  <c r="C187" i="1"/>
  <c r="G187" i="1" s="1"/>
  <c r="O187" i="1" s="1"/>
  <c r="M186" i="1"/>
  <c r="K186" i="1"/>
  <c r="G186" i="1"/>
  <c r="O186" i="1" s="1"/>
  <c r="F186" i="1"/>
  <c r="L186" i="1" s="1"/>
  <c r="N186" i="1" s="1"/>
  <c r="D186" i="1"/>
  <c r="H186" i="1" s="1"/>
  <c r="P186" i="1" s="1"/>
  <c r="C186" i="1"/>
  <c r="H185" i="1"/>
  <c r="P185" i="1" s="1"/>
  <c r="F185" i="1"/>
  <c r="K185" i="1" s="1"/>
  <c r="M185" i="1" s="1"/>
  <c r="D185" i="1"/>
  <c r="C185" i="1"/>
  <c r="K184" i="1"/>
  <c r="M184" i="1" s="1"/>
  <c r="F184" i="1"/>
  <c r="L184" i="1" s="1"/>
  <c r="N184" i="1" s="1"/>
  <c r="D184" i="1"/>
  <c r="H184" i="1" s="1"/>
  <c r="P184" i="1" s="1"/>
  <c r="C184" i="1"/>
  <c r="G184" i="1" s="1"/>
  <c r="O184" i="1" s="1"/>
  <c r="M183" i="1"/>
  <c r="K183" i="1"/>
  <c r="H183" i="1"/>
  <c r="P183" i="1" s="1"/>
  <c r="F183" i="1"/>
  <c r="L183" i="1" s="1"/>
  <c r="N183" i="1" s="1"/>
  <c r="D183" i="1"/>
  <c r="C183" i="1"/>
  <c r="G183" i="1" s="1"/>
  <c r="O183" i="1" s="1"/>
  <c r="G182" i="1"/>
  <c r="O182" i="1" s="1"/>
  <c r="F182" i="1"/>
  <c r="L182" i="1" s="1"/>
  <c r="N182" i="1" s="1"/>
  <c r="D182" i="1"/>
  <c r="C182" i="1"/>
  <c r="P181" i="1"/>
  <c r="F181" i="1"/>
  <c r="D181" i="1"/>
  <c r="H181" i="1" s="1"/>
  <c r="C181" i="1"/>
  <c r="K180" i="1"/>
  <c r="M180" i="1" s="1"/>
  <c r="F180" i="1"/>
  <c r="L180" i="1" s="1"/>
  <c r="N180" i="1" s="1"/>
  <c r="D180" i="1"/>
  <c r="H180" i="1" s="1"/>
  <c r="P180" i="1" s="1"/>
  <c r="C180" i="1"/>
  <c r="G180" i="1" s="1"/>
  <c r="O180" i="1" s="1"/>
  <c r="M179" i="1"/>
  <c r="K179" i="1"/>
  <c r="H179" i="1"/>
  <c r="P179" i="1" s="1"/>
  <c r="F179" i="1"/>
  <c r="L179" i="1" s="1"/>
  <c r="N179" i="1" s="1"/>
  <c r="D179" i="1"/>
  <c r="C179" i="1"/>
  <c r="G179" i="1" s="1"/>
  <c r="O179" i="1" s="1"/>
  <c r="G178" i="1"/>
  <c r="O178" i="1" s="1"/>
  <c r="F178" i="1"/>
  <c r="L178" i="1" s="1"/>
  <c r="N178" i="1" s="1"/>
  <c r="D178" i="1"/>
  <c r="C178" i="1"/>
  <c r="F177" i="1"/>
  <c r="D177" i="1"/>
  <c r="C177" i="1"/>
  <c r="K176" i="1"/>
  <c r="M176" i="1" s="1"/>
  <c r="F176" i="1"/>
  <c r="L176" i="1" s="1"/>
  <c r="N176" i="1" s="1"/>
  <c r="D176" i="1"/>
  <c r="H176" i="1" s="1"/>
  <c r="P176" i="1" s="1"/>
  <c r="C176" i="1"/>
  <c r="G176" i="1" s="1"/>
  <c r="O176" i="1" s="1"/>
  <c r="M175" i="1"/>
  <c r="K175" i="1"/>
  <c r="H175" i="1"/>
  <c r="P175" i="1" s="1"/>
  <c r="F175" i="1"/>
  <c r="L175" i="1" s="1"/>
  <c r="N175" i="1" s="1"/>
  <c r="D175" i="1"/>
  <c r="C175" i="1"/>
  <c r="G175" i="1" s="1"/>
  <c r="O175" i="1" s="1"/>
  <c r="G174" i="1"/>
  <c r="O174" i="1" s="1"/>
  <c r="F174" i="1"/>
  <c r="L174" i="1" s="1"/>
  <c r="N174" i="1" s="1"/>
  <c r="D174" i="1"/>
  <c r="C174" i="1"/>
  <c r="P173" i="1"/>
  <c r="F173" i="1"/>
  <c r="D173" i="1"/>
  <c r="H173" i="1" s="1"/>
  <c r="C173" i="1"/>
  <c r="K172" i="1"/>
  <c r="M172" i="1" s="1"/>
  <c r="F172" i="1"/>
  <c r="L172" i="1" s="1"/>
  <c r="N172" i="1" s="1"/>
  <c r="D172" i="1"/>
  <c r="H172" i="1" s="1"/>
  <c r="P172" i="1" s="1"/>
  <c r="C172" i="1"/>
  <c r="G172" i="1" s="1"/>
  <c r="O172" i="1" s="1"/>
  <c r="M171" i="1"/>
  <c r="K171" i="1"/>
  <c r="H171" i="1"/>
  <c r="P171" i="1" s="1"/>
  <c r="F171" i="1"/>
  <c r="L171" i="1" s="1"/>
  <c r="N171" i="1" s="1"/>
  <c r="D171" i="1"/>
  <c r="C171" i="1"/>
  <c r="G171" i="1" s="1"/>
  <c r="O171" i="1" s="1"/>
  <c r="G170" i="1"/>
  <c r="O170" i="1" s="1"/>
  <c r="F170" i="1"/>
  <c r="L170" i="1" s="1"/>
  <c r="N170" i="1" s="1"/>
  <c r="D170" i="1"/>
  <c r="C170" i="1"/>
  <c r="F169" i="1"/>
  <c r="D169" i="1"/>
  <c r="C169" i="1"/>
  <c r="K168" i="1"/>
  <c r="M168" i="1" s="1"/>
  <c r="F168" i="1"/>
  <c r="L168" i="1" s="1"/>
  <c r="N168" i="1" s="1"/>
  <c r="D168" i="1"/>
  <c r="H168" i="1" s="1"/>
  <c r="P168" i="1" s="1"/>
  <c r="C168" i="1"/>
  <c r="G168" i="1" s="1"/>
  <c r="O168" i="1" s="1"/>
  <c r="M167" i="1"/>
  <c r="K167" i="1"/>
  <c r="H167" i="1"/>
  <c r="P167" i="1" s="1"/>
  <c r="F167" i="1"/>
  <c r="L167" i="1" s="1"/>
  <c r="N167" i="1" s="1"/>
  <c r="D167" i="1"/>
  <c r="C167" i="1"/>
  <c r="G167" i="1" s="1"/>
  <c r="O167" i="1" s="1"/>
  <c r="L166" i="1"/>
  <c r="N166" i="1" s="1"/>
  <c r="F166" i="1"/>
  <c r="K166" i="1" s="1"/>
  <c r="M166" i="1" s="1"/>
  <c r="D166" i="1"/>
  <c r="C166" i="1"/>
  <c r="F165" i="1"/>
  <c r="D165" i="1"/>
  <c r="C165" i="1"/>
  <c r="O164" i="1"/>
  <c r="L164" i="1"/>
  <c r="N164" i="1" s="1"/>
  <c r="K164" i="1"/>
  <c r="M164" i="1" s="1"/>
  <c r="H164" i="1"/>
  <c r="P164" i="1" s="1"/>
  <c r="F164" i="1"/>
  <c r="D164" i="1"/>
  <c r="C164" i="1"/>
  <c r="G164" i="1" s="1"/>
  <c r="K163" i="1"/>
  <c r="M163" i="1" s="1"/>
  <c r="H163" i="1"/>
  <c r="P163" i="1" s="1"/>
  <c r="F163" i="1"/>
  <c r="L163" i="1" s="1"/>
  <c r="N163" i="1" s="1"/>
  <c r="D163" i="1"/>
  <c r="C163" i="1"/>
  <c r="G163" i="1" s="1"/>
  <c r="O163" i="1" s="1"/>
  <c r="L162" i="1"/>
  <c r="N162" i="1" s="1"/>
  <c r="F162" i="1"/>
  <c r="K162" i="1" s="1"/>
  <c r="M162" i="1" s="1"/>
  <c r="D162" i="1"/>
  <c r="C162" i="1"/>
  <c r="F161" i="1"/>
  <c r="D161" i="1"/>
  <c r="C161" i="1"/>
  <c r="O160" i="1"/>
  <c r="L160" i="1"/>
  <c r="N160" i="1" s="1"/>
  <c r="K160" i="1"/>
  <c r="M160" i="1" s="1"/>
  <c r="H160" i="1"/>
  <c r="P160" i="1" s="1"/>
  <c r="F160" i="1"/>
  <c r="D160" i="1"/>
  <c r="C160" i="1"/>
  <c r="G160" i="1" s="1"/>
  <c r="K159" i="1"/>
  <c r="M159" i="1" s="1"/>
  <c r="H159" i="1"/>
  <c r="P159" i="1" s="1"/>
  <c r="F159" i="1"/>
  <c r="L159" i="1" s="1"/>
  <c r="N159" i="1" s="1"/>
  <c r="D159" i="1"/>
  <c r="C159" i="1"/>
  <c r="G159" i="1" s="1"/>
  <c r="O159" i="1" s="1"/>
  <c r="L158" i="1"/>
  <c r="N158" i="1" s="1"/>
  <c r="F158" i="1"/>
  <c r="K158" i="1" s="1"/>
  <c r="M158" i="1" s="1"/>
  <c r="D158" i="1"/>
  <c r="C158" i="1"/>
  <c r="F157" i="1"/>
  <c r="D157" i="1"/>
  <c r="C157" i="1"/>
  <c r="O156" i="1"/>
  <c r="L156" i="1"/>
  <c r="N156" i="1" s="1"/>
  <c r="K156" i="1"/>
  <c r="M156" i="1" s="1"/>
  <c r="H156" i="1"/>
  <c r="P156" i="1" s="1"/>
  <c r="F156" i="1"/>
  <c r="D156" i="1"/>
  <c r="C156" i="1"/>
  <c r="G156" i="1" s="1"/>
  <c r="K155" i="1"/>
  <c r="M155" i="1" s="1"/>
  <c r="H155" i="1"/>
  <c r="P155" i="1" s="1"/>
  <c r="F155" i="1"/>
  <c r="L155" i="1" s="1"/>
  <c r="N155" i="1" s="1"/>
  <c r="D155" i="1"/>
  <c r="C155" i="1"/>
  <c r="G155" i="1" s="1"/>
  <c r="O155" i="1" s="1"/>
  <c r="L154" i="1"/>
  <c r="N154" i="1" s="1"/>
  <c r="F154" i="1"/>
  <c r="K154" i="1" s="1"/>
  <c r="M154" i="1" s="1"/>
  <c r="D154" i="1"/>
  <c r="C154" i="1"/>
  <c r="F153" i="1"/>
  <c r="D153" i="1"/>
  <c r="C153" i="1"/>
  <c r="O152" i="1"/>
  <c r="L152" i="1"/>
  <c r="N152" i="1" s="1"/>
  <c r="K152" i="1"/>
  <c r="M152" i="1" s="1"/>
  <c r="H152" i="1"/>
  <c r="P152" i="1" s="1"/>
  <c r="F152" i="1"/>
  <c r="D152" i="1"/>
  <c r="C152" i="1"/>
  <c r="G152" i="1" s="1"/>
  <c r="O151" i="1"/>
  <c r="K151" i="1"/>
  <c r="M151" i="1" s="1"/>
  <c r="H151" i="1"/>
  <c r="P151" i="1" s="1"/>
  <c r="F151" i="1"/>
  <c r="L151" i="1" s="1"/>
  <c r="N151" i="1" s="1"/>
  <c r="D151" i="1"/>
  <c r="C151" i="1"/>
  <c r="G151" i="1" s="1"/>
  <c r="L150" i="1"/>
  <c r="N150" i="1" s="1"/>
  <c r="F150" i="1"/>
  <c r="K150" i="1" s="1"/>
  <c r="M150" i="1" s="1"/>
  <c r="D150" i="1"/>
  <c r="C150" i="1"/>
  <c r="F149" i="1"/>
  <c r="D149" i="1"/>
  <c r="C149" i="1"/>
  <c r="K148" i="1"/>
  <c r="M148" i="1" s="1"/>
  <c r="H148" i="1"/>
  <c r="P148" i="1" s="1"/>
  <c r="F148" i="1"/>
  <c r="L148" i="1" s="1"/>
  <c r="N148" i="1" s="1"/>
  <c r="D148" i="1"/>
  <c r="C148" i="1"/>
  <c r="G148" i="1" s="1"/>
  <c r="O148" i="1" s="1"/>
  <c r="M147" i="1"/>
  <c r="K147" i="1"/>
  <c r="H147" i="1"/>
  <c r="P147" i="1" s="1"/>
  <c r="G147" i="1"/>
  <c r="O147" i="1" s="1"/>
  <c r="F147" i="1"/>
  <c r="L147" i="1" s="1"/>
  <c r="N147" i="1" s="1"/>
  <c r="D147" i="1"/>
  <c r="C147" i="1"/>
  <c r="L146" i="1"/>
  <c r="N146" i="1" s="1"/>
  <c r="F146" i="1"/>
  <c r="D146" i="1"/>
  <c r="C146" i="1"/>
  <c r="O145" i="1"/>
  <c r="K145" i="1"/>
  <c r="M145" i="1" s="1"/>
  <c r="F145" i="1"/>
  <c r="G145" i="1" s="1"/>
  <c r="D145" i="1"/>
  <c r="H145" i="1" s="1"/>
  <c r="P145" i="1" s="1"/>
  <c r="C145" i="1"/>
  <c r="K144" i="1"/>
  <c r="M144" i="1" s="1"/>
  <c r="H144" i="1"/>
  <c r="P144" i="1" s="1"/>
  <c r="F144" i="1"/>
  <c r="L144" i="1" s="1"/>
  <c r="N144" i="1" s="1"/>
  <c r="D144" i="1"/>
  <c r="C144" i="1"/>
  <c r="G144" i="1" s="1"/>
  <c r="O144" i="1" s="1"/>
  <c r="H143" i="1"/>
  <c r="P143" i="1" s="1"/>
  <c r="G143" i="1"/>
  <c r="O143" i="1" s="1"/>
  <c r="F143" i="1"/>
  <c r="L143" i="1" s="1"/>
  <c r="N143" i="1" s="1"/>
  <c r="D143" i="1"/>
  <c r="C143" i="1"/>
  <c r="F142" i="1"/>
  <c r="D142" i="1"/>
  <c r="H142" i="1" s="1"/>
  <c r="P142" i="1" s="1"/>
  <c r="C142" i="1"/>
  <c r="K141" i="1"/>
  <c r="M141" i="1" s="1"/>
  <c r="F141" i="1"/>
  <c r="L141" i="1" s="1"/>
  <c r="N141" i="1" s="1"/>
  <c r="D141" i="1"/>
  <c r="H141" i="1" s="1"/>
  <c r="P141" i="1" s="1"/>
  <c r="C141" i="1"/>
  <c r="G141" i="1" s="1"/>
  <c r="O141" i="1" s="1"/>
  <c r="N140" i="1"/>
  <c r="K140" i="1"/>
  <c r="M140" i="1" s="1"/>
  <c r="H140" i="1"/>
  <c r="P140" i="1" s="1"/>
  <c r="F140" i="1"/>
  <c r="L140" i="1" s="1"/>
  <c r="D140" i="1"/>
  <c r="C140" i="1"/>
  <c r="G140" i="1" s="1"/>
  <c r="O140" i="1" s="1"/>
  <c r="H139" i="1"/>
  <c r="P139" i="1" s="1"/>
  <c r="G139" i="1"/>
  <c r="O139" i="1" s="1"/>
  <c r="F139" i="1"/>
  <c r="L139" i="1" s="1"/>
  <c r="N139" i="1" s="1"/>
  <c r="D139" i="1"/>
  <c r="C139" i="1"/>
  <c r="L138" i="1"/>
  <c r="N138" i="1" s="1"/>
  <c r="F138" i="1"/>
  <c r="K138" i="1" s="1"/>
  <c r="M138" i="1" s="1"/>
  <c r="D138" i="1"/>
  <c r="H138" i="1" s="1"/>
  <c r="P138" i="1" s="1"/>
  <c r="C138" i="1"/>
  <c r="L137" i="1"/>
  <c r="N137" i="1" s="1"/>
  <c r="K137" i="1"/>
  <c r="M137" i="1" s="1"/>
  <c r="F137" i="1"/>
  <c r="D137" i="1"/>
  <c r="H137" i="1" s="1"/>
  <c r="P137" i="1" s="1"/>
  <c r="C137" i="1"/>
  <c r="G137" i="1" s="1"/>
  <c r="O137" i="1" s="1"/>
  <c r="O136" i="1"/>
  <c r="K136" i="1"/>
  <c r="M136" i="1" s="1"/>
  <c r="H136" i="1"/>
  <c r="P136" i="1" s="1"/>
  <c r="F136" i="1"/>
  <c r="L136" i="1" s="1"/>
  <c r="N136" i="1" s="1"/>
  <c r="D136" i="1"/>
  <c r="C136" i="1"/>
  <c r="G136" i="1" s="1"/>
  <c r="H135" i="1"/>
  <c r="P135" i="1" s="1"/>
  <c r="G135" i="1"/>
  <c r="O135" i="1" s="1"/>
  <c r="F135" i="1"/>
  <c r="L135" i="1" s="1"/>
  <c r="N135" i="1" s="1"/>
  <c r="D135" i="1"/>
  <c r="C135" i="1"/>
  <c r="M134" i="1"/>
  <c r="L134" i="1"/>
  <c r="N134" i="1" s="1"/>
  <c r="F134" i="1"/>
  <c r="K134" i="1" s="1"/>
  <c r="D134" i="1"/>
  <c r="H134" i="1" s="1"/>
  <c r="P134" i="1" s="1"/>
  <c r="C134" i="1"/>
  <c r="L133" i="1"/>
  <c r="N133" i="1" s="1"/>
  <c r="K133" i="1"/>
  <c r="M133" i="1" s="1"/>
  <c r="F133" i="1"/>
  <c r="D133" i="1"/>
  <c r="H133" i="1" s="1"/>
  <c r="P133" i="1" s="1"/>
  <c r="C133" i="1"/>
  <c r="G133" i="1" s="1"/>
  <c r="O133" i="1" s="1"/>
  <c r="O132" i="1"/>
  <c r="K132" i="1"/>
  <c r="M132" i="1" s="1"/>
  <c r="H132" i="1"/>
  <c r="P132" i="1" s="1"/>
  <c r="F132" i="1"/>
  <c r="L132" i="1" s="1"/>
  <c r="N132" i="1" s="1"/>
  <c r="D132" i="1"/>
  <c r="C132" i="1"/>
  <c r="G132" i="1" s="1"/>
  <c r="H131" i="1"/>
  <c r="P131" i="1" s="1"/>
  <c r="G131" i="1"/>
  <c r="O131" i="1" s="1"/>
  <c r="F131" i="1"/>
  <c r="L131" i="1" s="1"/>
  <c r="N131" i="1" s="1"/>
  <c r="D131" i="1"/>
  <c r="C131" i="1"/>
  <c r="M130" i="1"/>
  <c r="L130" i="1"/>
  <c r="N130" i="1" s="1"/>
  <c r="F130" i="1"/>
  <c r="K130" i="1" s="1"/>
  <c r="D130" i="1"/>
  <c r="H130" i="1" s="1"/>
  <c r="P130" i="1" s="1"/>
  <c r="C130" i="1"/>
  <c r="L129" i="1"/>
  <c r="N129" i="1" s="1"/>
  <c r="K129" i="1"/>
  <c r="M129" i="1" s="1"/>
  <c r="F129" i="1"/>
  <c r="D129" i="1"/>
  <c r="H129" i="1" s="1"/>
  <c r="P129" i="1" s="1"/>
  <c r="C129" i="1"/>
  <c r="G129" i="1" s="1"/>
  <c r="O129" i="1" s="1"/>
  <c r="O128" i="1"/>
  <c r="K128" i="1"/>
  <c r="M128" i="1" s="1"/>
  <c r="H128" i="1"/>
  <c r="P128" i="1" s="1"/>
  <c r="F128" i="1"/>
  <c r="L128" i="1" s="1"/>
  <c r="N128" i="1" s="1"/>
  <c r="D128" i="1"/>
  <c r="C128" i="1"/>
  <c r="G128" i="1" s="1"/>
  <c r="M127" i="1"/>
  <c r="K127" i="1"/>
  <c r="H127" i="1"/>
  <c r="P127" i="1" s="1"/>
  <c r="G127" i="1"/>
  <c r="O127" i="1" s="1"/>
  <c r="F127" i="1"/>
  <c r="L127" i="1" s="1"/>
  <c r="N127" i="1" s="1"/>
  <c r="D127" i="1"/>
  <c r="C127" i="1"/>
  <c r="M126" i="1"/>
  <c r="F126" i="1"/>
  <c r="K126" i="1" s="1"/>
  <c r="D126" i="1"/>
  <c r="H126" i="1" s="1"/>
  <c r="P126" i="1" s="1"/>
  <c r="C126" i="1"/>
  <c r="K125" i="1"/>
  <c r="M125" i="1" s="1"/>
  <c r="H125" i="1"/>
  <c r="P125" i="1" s="1"/>
  <c r="F125" i="1"/>
  <c r="L125" i="1" s="1"/>
  <c r="N125" i="1" s="1"/>
  <c r="D125" i="1"/>
  <c r="C125" i="1"/>
  <c r="G125" i="1" s="1"/>
  <c r="O125" i="1" s="1"/>
  <c r="M124" i="1"/>
  <c r="K124" i="1"/>
  <c r="H124" i="1"/>
  <c r="P124" i="1" s="1"/>
  <c r="G124" i="1"/>
  <c r="O124" i="1" s="1"/>
  <c r="F124" i="1"/>
  <c r="L124" i="1" s="1"/>
  <c r="N124" i="1" s="1"/>
  <c r="D124" i="1"/>
  <c r="C124" i="1"/>
  <c r="L123" i="1"/>
  <c r="N123" i="1" s="1"/>
  <c r="F123" i="1"/>
  <c r="D123" i="1"/>
  <c r="C123" i="1"/>
  <c r="O122" i="1"/>
  <c r="K122" i="1"/>
  <c r="M122" i="1" s="1"/>
  <c r="F122" i="1"/>
  <c r="G122" i="1" s="1"/>
  <c r="D122" i="1"/>
  <c r="H122" i="1" s="1"/>
  <c r="P122" i="1" s="1"/>
  <c r="C122" i="1"/>
  <c r="K121" i="1"/>
  <c r="M121" i="1" s="1"/>
  <c r="H121" i="1"/>
  <c r="P121" i="1" s="1"/>
  <c r="F121" i="1"/>
  <c r="L121" i="1" s="1"/>
  <c r="N121" i="1" s="1"/>
  <c r="D121" i="1"/>
  <c r="C121" i="1"/>
  <c r="G121" i="1" s="1"/>
  <c r="O121" i="1" s="1"/>
  <c r="M120" i="1"/>
  <c r="K120" i="1"/>
  <c r="H120" i="1"/>
  <c r="P120" i="1" s="1"/>
  <c r="G120" i="1"/>
  <c r="O120" i="1" s="1"/>
  <c r="F120" i="1"/>
  <c r="L120" i="1" s="1"/>
  <c r="N120" i="1" s="1"/>
  <c r="D120" i="1"/>
  <c r="C120" i="1"/>
  <c r="L119" i="1"/>
  <c r="N119" i="1" s="1"/>
  <c r="F119" i="1"/>
  <c r="D119" i="1"/>
  <c r="C119" i="1"/>
  <c r="O118" i="1"/>
  <c r="K118" i="1"/>
  <c r="M118" i="1" s="1"/>
  <c r="F118" i="1"/>
  <c r="G118" i="1" s="1"/>
  <c r="D118" i="1"/>
  <c r="H118" i="1" s="1"/>
  <c r="P118" i="1" s="1"/>
  <c r="C118" i="1"/>
  <c r="K117" i="1"/>
  <c r="M117" i="1" s="1"/>
  <c r="H117" i="1"/>
  <c r="P117" i="1" s="1"/>
  <c r="F117" i="1"/>
  <c r="L117" i="1" s="1"/>
  <c r="N117" i="1" s="1"/>
  <c r="D117" i="1"/>
  <c r="C117" i="1"/>
  <c r="G117" i="1" s="1"/>
  <c r="O117" i="1" s="1"/>
  <c r="M116" i="1"/>
  <c r="K116" i="1"/>
  <c r="H116" i="1"/>
  <c r="P116" i="1" s="1"/>
  <c r="G116" i="1"/>
  <c r="O116" i="1" s="1"/>
  <c r="F116" i="1"/>
  <c r="L116" i="1" s="1"/>
  <c r="N116" i="1" s="1"/>
  <c r="D116" i="1"/>
  <c r="C116" i="1"/>
  <c r="F115" i="1"/>
  <c r="D115" i="1"/>
  <c r="C115" i="1"/>
  <c r="K114" i="1"/>
  <c r="M114" i="1" s="1"/>
  <c r="F114" i="1"/>
  <c r="G114" i="1" s="1"/>
  <c r="O114" i="1" s="1"/>
  <c r="D114" i="1"/>
  <c r="H114" i="1" s="1"/>
  <c r="P114" i="1" s="1"/>
  <c r="C114" i="1"/>
  <c r="N113" i="1"/>
  <c r="K113" i="1"/>
  <c r="M113" i="1" s="1"/>
  <c r="H113" i="1"/>
  <c r="P113" i="1" s="1"/>
  <c r="F113" i="1"/>
  <c r="L113" i="1" s="1"/>
  <c r="D113" i="1"/>
  <c r="C113" i="1"/>
  <c r="G113" i="1" s="1"/>
  <c r="O113" i="1" s="1"/>
  <c r="H112" i="1"/>
  <c r="P112" i="1" s="1"/>
  <c r="G112" i="1"/>
  <c r="O112" i="1" s="1"/>
  <c r="F112" i="1"/>
  <c r="L112" i="1" s="1"/>
  <c r="N112" i="1" s="1"/>
  <c r="D112" i="1"/>
  <c r="C112" i="1"/>
  <c r="L111" i="1"/>
  <c r="N111" i="1" s="1"/>
  <c r="F111" i="1"/>
  <c r="D111" i="1"/>
  <c r="C111" i="1"/>
  <c r="K110" i="1"/>
  <c r="M110" i="1" s="1"/>
  <c r="F110" i="1"/>
  <c r="L110" i="1" s="1"/>
  <c r="N110" i="1" s="1"/>
  <c r="D110" i="1"/>
  <c r="H110" i="1" s="1"/>
  <c r="P110" i="1" s="1"/>
  <c r="C110" i="1"/>
  <c r="G110" i="1" s="1"/>
  <c r="O110" i="1" s="1"/>
  <c r="K109" i="1"/>
  <c r="M109" i="1" s="1"/>
  <c r="H109" i="1"/>
  <c r="P109" i="1" s="1"/>
  <c r="F109" i="1"/>
  <c r="L109" i="1" s="1"/>
  <c r="N109" i="1" s="1"/>
  <c r="D109" i="1"/>
  <c r="C109" i="1"/>
  <c r="G109" i="1" s="1"/>
  <c r="O109" i="1" s="1"/>
  <c r="H108" i="1"/>
  <c r="P108" i="1" s="1"/>
  <c r="G108" i="1"/>
  <c r="O108" i="1" s="1"/>
  <c r="F108" i="1"/>
  <c r="L108" i="1" s="1"/>
  <c r="N108" i="1" s="1"/>
  <c r="D108" i="1"/>
  <c r="C108" i="1"/>
  <c r="F107" i="1"/>
  <c r="D107" i="1"/>
  <c r="C107" i="1"/>
  <c r="K106" i="1"/>
  <c r="M106" i="1" s="1"/>
  <c r="F106" i="1"/>
  <c r="L106" i="1" s="1"/>
  <c r="N106" i="1" s="1"/>
  <c r="D106" i="1"/>
  <c r="H106" i="1" s="1"/>
  <c r="P106" i="1" s="1"/>
  <c r="C106" i="1"/>
  <c r="G106" i="1" s="1"/>
  <c r="O106" i="1" s="1"/>
  <c r="N105" i="1"/>
  <c r="K105" i="1"/>
  <c r="M105" i="1" s="1"/>
  <c r="H105" i="1"/>
  <c r="P105" i="1" s="1"/>
  <c r="F105" i="1"/>
  <c r="L105" i="1" s="1"/>
  <c r="D105" i="1"/>
  <c r="C105" i="1"/>
  <c r="G105" i="1" s="1"/>
  <c r="O105" i="1" s="1"/>
  <c r="H104" i="1"/>
  <c r="P104" i="1" s="1"/>
  <c r="G104" i="1"/>
  <c r="O104" i="1" s="1"/>
  <c r="F104" i="1"/>
  <c r="L104" i="1" s="1"/>
  <c r="N104" i="1" s="1"/>
  <c r="D104" i="1"/>
  <c r="C104" i="1"/>
  <c r="L103" i="1"/>
  <c r="N103" i="1" s="1"/>
  <c r="F103" i="1"/>
  <c r="D103" i="1"/>
  <c r="C103" i="1"/>
  <c r="K102" i="1"/>
  <c r="M102" i="1" s="1"/>
  <c r="F102" i="1"/>
  <c r="L102" i="1" s="1"/>
  <c r="N102" i="1" s="1"/>
  <c r="D102" i="1"/>
  <c r="H102" i="1" s="1"/>
  <c r="P102" i="1" s="1"/>
  <c r="C102" i="1"/>
  <c r="G102" i="1" s="1"/>
  <c r="O102" i="1" s="1"/>
  <c r="K101" i="1"/>
  <c r="M101" i="1" s="1"/>
  <c r="H101" i="1"/>
  <c r="P101" i="1" s="1"/>
  <c r="F101" i="1"/>
  <c r="L101" i="1" s="1"/>
  <c r="N101" i="1" s="1"/>
  <c r="D101" i="1"/>
  <c r="C101" i="1"/>
  <c r="G101" i="1" s="1"/>
  <c r="O101" i="1" s="1"/>
  <c r="H100" i="1"/>
  <c r="P100" i="1" s="1"/>
  <c r="G100" i="1"/>
  <c r="O100" i="1" s="1"/>
  <c r="F100" i="1"/>
  <c r="L100" i="1" s="1"/>
  <c r="N100" i="1" s="1"/>
  <c r="D100" i="1"/>
  <c r="C100" i="1"/>
  <c r="F99" i="1"/>
  <c r="D99" i="1"/>
  <c r="C99" i="1"/>
  <c r="K98" i="1"/>
  <c r="M98" i="1" s="1"/>
  <c r="F98" i="1"/>
  <c r="L98" i="1" s="1"/>
  <c r="N98" i="1" s="1"/>
  <c r="D98" i="1"/>
  <c r="H98" i="1" s="1"/>
  <c r="P98" i="1" s="1"/>
  <c r="C98" i="1"/>
  <c r="G98" i="1" s="1"/>
  <c r="O98" i="1" s="1"/>
  <c r="N97" i="1"/>
  <c r="K97" i="1"/>
  <c r="M97" i="1" s="1"/>
  <c r="H97" i="1"/>
  <c r="P97" i="1" s="1"/>
  <c r="F97" i="1"/>
  <c r="L97" i="1" s="1"/>
  <c r="D97" i="1"/>
  <c r="C97" i="1"/>
  <c r="G97" i="1" s="1"/>
  <c r="O97" i="1" s="1"/>
  <c r="H96" i="1"/>
  <c r="P96" i="1" s="1"/>
  <c r="G96" i="1"/>
  <c r="O96" i="1" s="1"/>
  <c r="F96" i="1"/>
  <c r="L96" i="1" s="1"/>
  <c r="N96" i="1" s="1"/>
  <c r="D96" i="1"/>
  <c r="C96" i="1"/>
  <c r="L95" i="1"/>
  <c r="N95" i="1" s="1"/>
  <c r="F95" i="1"/>
  <c r="D95" i="1"/>
  <c r="C95" i="1"/>
  <c r="K94" i="1"/>
  <c r="M94" i="1" s="1"/>
  <c r="F94" i="1"/>
  <c r="L94" i="1" s="1"/>
  <c r="N94" i="1" s="1"/>
  <c r="D94" i="1"/>
  <c r="H94" i="1" s="1"/>
  <c r="P94" i="1" s="1"/>
  <c r="C94" i="1"/>
  <c r="G94" i="1" s="1"/>
  <c r="O94" i="1" s="1"/>
  <c r="K93" i="1"/>
  <c r="M93" i="1" s="1"/>
  <c r="H93" i="1"/>
  <c r="P93" i="1" s="1"/>
  <c r="F93" i="1"/>
  <c r="L93" i="1" s="1"/>
  <c r="N93" i="1" s="1"/>
  <c r="D93" i="1"/>
  <c r="C93" i="1"/>
  <c r="G93" i="1" s="1"/>
  <c r="O93" i="1" s="1"/>
  <c r="H92" i="1"/>
  <c r="P92" i="1" s="1"/>
  <c r="G92" i="1"/>
  <c r="O92" i="1" s="1"/>
  <c r="F92" i="1"/>
  <c r="L92" i="1" s="1"/>
  <c r="N92" i="1" s="1"/>
  <c r="D92" i="1"/>
  <c r="C92" i="1"/>
  <c r="F91" i="1"/>
  <c r="D91" i="1"/>
  <c r="C91" i="1"/>
  <c r="K90" i="1"/>
  <c r="M90" i="1" s="1"/>
  <c r="F90" i="1"/>
  <c r="L90" i="1" s="1"/>
  <c r="N90" i="1" s="1"/>
  <c r="D90" i="1"/>
  <c r="H90" i="1" s="1"/>
  <c r="P90" i="1" s="1"/>
  <c r="C90" i="1"/>
  <c r="G90" i="1" s="1"/>
  <c r="O90" i="1" s="1"/>
  <c r="N89" i="1"/>
  <c r="K89" i="1"/>
  <c r="M89" i="1" s="1"/>
  <c r="H89" i="1"/>
  <c r="P89" i="1" s="1"/>
  <c r="F89" i="1"/>
  <c r="L89" i="1" s="1"/>
  <c r="D89" i="1"/>
  <c r="C89" i="1"/>
  <c r="G89" i="1" s="1"/>
  <c r="O89" i="1" s="1"/>
  <c r="H88" i="1"/>
  <c r="P88" i="1" s="1"/>
  <c r="G88" i="1"/>
  <c r="O88" i="1" s="1"/>
  <c r="F88" i="1"/>
  <c r="L88" i="1" s="1"/>
  <c r="N88" i="1" s="1"/>
  <c r="D88" i="1"/>
  <c r="C88" i="1"/>
  <c r="L87" i="1"/>
  <c r="N87" i="1" s="1"/>
  <c r="F87" i="1"/>
  <c r="D87" i="1"/>
  <c r="C87" i="1"/>
  <c r="K86" i="1"/>
  <c r="M86" i="1" s="1"/>
  <c r="F86" i="1"/>
  <c r="L86" i="1" s="1"/>
  <c r="N86" i="1" s="1"/>
  <c r="D86" i="1"/>
  <c r="H86" i="1" s="1"/>
  <c r="P86" i="1" s="1"/>
  <c r="C86" i="1"/>
  <c r="G86" i="1" s="1"/>
  <c r="O86" i="1" s="1"/>
  <c r="K85" i="1"/>
  <c r="M85" i="1" s="1"/>
  <c r="H85" i="1"/>
  <c r="P85" i="1" s="1"/>
  <c r="F85" i="1"/>
  <c r="L85" i="1" s="1"/>
  <c r="N85" i="1" s="1"/>
  <c r="D85" i="1"/>
  <c r="C85" i="1"/>
  <c r="G85" i="1" s="1"/>
  <c r="O85" i="1" s="1"/>
  <c r="H84" i="1"/>
  <c r="P84" i="1" s="1"/>
  <c r="G84" i="1"/>
  <c r="O84" i="1" s="1"/>
  <c r="F84" i="1"/>
  <c r="L84" i="1" s="1"/>
  <c r="N84" i="1" s="1"/>
  <c r="D84" i="1"/>
  <c r="C84" i="1"/>
  <c r="F83" i="1"/>
  <c r="D83" i="1"/>
  <c r="C83" i="1"/>
  <c r="K82" i="1"/>
  <c r="M82" i="1" s="1"/>
  <c r="F82" i="1"/>
  <c r="L82" i="1" s="1"/>
  <c r="N82" i="1" s="1"/>
  <c r="D82" i="1"/>
  <c r="H82" i="1" s="1"/>
  <c r="P82" i="1" s="1"/>
  <c r="C82" i="1"/>
  <c r="G82" i="1" s="1"/>
  <c r="O82" i="1" s="1"/>
  <c r="N81" i="1"/>
  <c r="K81" i="1"/>
  <c r="M81" i="1" s="1"/>
  <c r="H81" i="1"/>
  <c r="P81" i="1" s="1"/>
  <c r="F81" i="1"/>
  <c r="L81" i="1" s="1"/>
  <c r="D81" i="1"/>
  <c r="C81" i="1"/>
  <c r="G81" i="1" s="1"/>
  <c r="O81" i="1" s="1"/>
  <c r="H80" i="1"/>
  <c r="P80" i="1" s="1"/>
  <c r="G80" i="1"/>
  <c r="O80" i="1" s="1"/>
  <c r="F80" i="1"/>
  <c r="L80" i="1" s="1"/>
  <c r="N80" i="1" s="1"/>
  <c r="D80" i="1"/>
  <c r="C80" i="1"/>
  <c r="L79" i="1"/>
  <c r="N79" i="1" s="1"/>
  <c r="F79" i="1"/>
  <c r="D79" i="1"/>
  <c r="C79" i="1"/>
  <c r="K78" i="1"/>
  <c r="M78" i="1" s="1"/>
  <c r="F78" i="1"/>
  <c r="L78" i="1" s="1"/>
  <c r="N78" i="1" s="1"/>
  <c r="D78" i="1"/>
  <c r="H78" i="1" s="1"/>
  <c r="P78" i="1" s="1"/>
  <c r="C78" i="1"/>
  <c r="G78" i="1" s="1"/>
  <c r="O78" i="1" s="1"/>
  <c r="K77" i="1"/>
  <c r="M77" i="1" s="1"/>
  <c r="H77" i="1"/>
  <c r="P77" i="1" s="1"/>
  <c r="F77" i="1"/>
  <c r="L77" i="1" s="1"/>
  <c r="N77" i="1" s="1"/>
  <c r="D77" i="1"/>
  <c r="C77" i="1"/>
  <c r="G77" i="1" s="1"/>
  <c r="O77" i="1" s="1"/>
  <c r="M76" i="1"/>
  <c r="K76" i="1"/>
  <c r="H76" i="1"/>
  <c r="P76" i="1" s="1"/>
  <c r="G76" i="1"/>
  <c r="O76" i="1" s="1"/>
  <c r="F76" i="1"/>
  <c r="L76" i="1" s="1"/>
  <c r="N76" i="1" s="1"/>
  <c r="D76" i="1"/>
  <c r="C76" i="1"/>
  <c r="L75" i="1"/>
  <c r="N75" i="1" s="1"/>
  <c r="F75" i="1"/>
  <c r="D75" i="1"/>
  <c r="C75" i="1"/>
  <c r="O74" i="1"/>
  <c r="K74" i="1"/>
  <c r="M74" i="1" s="1"/>
  <c r="F74" i="1"/>
  <c r="G74" i="1" s="1"/>
  <c r="D74" i="1"/>
  <c r="H74" i="1" s="1"/>
  <c r="P74" i="1" s="1"/>
  <c r="C74" i="1"/>
  <c r="K73" i="1"/>
  <c r="M73" i="1" s="1"/>
  <c r="H73" i="1"/>
  <c r="P73" i="1" s="1"/>
  <c r="F73" i="1"/>
  <c r="L73" i="1" s="1"/>
  <c r="N73" i="1" s="1"/>
  <c r="D73" i="1"/>
  <c r="C73" i="1"/>
  <c r="G73" i="1" s="1"/>
  <c r="O73" i="1" s="1"/>
  <c r="M72" i="1"/>
  <c r="K72" i="1"/>
  <c r="H72" i="1"/>
  <c r="P72" i="1" s="1"/>
  <c r="G72" i="1"/>
  <c r="O72" i="1" s="1"/>
  <c r="F72" i="1"/>
  <c r="L72" i="1" s="1"/>
  <c r="N72" i="1" s="1"/>
  <c r="D72" i="1"/>
  <c r="C72" i="1"/>
  <c r="F71" i="1"/>
  <c r="D71" i="1"/>
  <c r="C71" i="1"/>
  <c r="K70" i="1"/>
  <c r="M70" i="1" s="1"/>
  <c r="F70" i="1"/>
  <c r="G70" i="1" s="1"/>
  <c r="O70" i="1" s="1"/>
  <c r="D70" i="1"/>
  <c r="H70" i="1" s="1"/>
  <c r="P70" i="1" s="1"/>
  <c r="C70" i="1"/>
  <c r="N69" i="1"/>
  <c r="K69" i="1"/>
  <c r="M69" i="1" s="1"/>
  <c r="H69" i="1"/>
  <c r="P69" i="1" s="1"/>
  <c r="F69" i="1"/>
  <c r="L69" i="1" s="1"/>
  <c r="D69" i="1"/>
  <c r="C69" i="1"/>
  <c r="G69" i="1" s="1"/>
  <c r="O69" i="1" s="1"/>
  <c r="N68" i="1"/>
  <c r="M68" i="1"/>
  <c r="K68" i="1"/>
  <c r="H68" i="1"/>
  <c r="P68" i="1" s="1"/>
  <c r="F68" i="1"/>
  <c r="L68" i="1" s="1"/>
  <c r="D68" i="1"/>
  <c r="C68" i="1"/>
  <c r="G68" i="1" s="1"/>
  <c r="O68" i="1" s="1"/>
  <c r="L67" i="1"/>
  <c r="N67" i="1" s="1"/>
  <c r="G67" i="1"/>
  <c r="O67" i="1" s="1"/>
  <c r="F67" i="1"/>
  <c r="D67" i="1"/>
  <c r="C67" i="1"/>
  <c r="K66" i="1"/>
  <c r="M66" i="1" s="1"/>
  <c r="F66" i="1"/>
  <c r="G66" i="1" s="1"/>
  <c r="O66" i="1" s="1"/>
  <c r="D66" i="1"/>
  <c r="C66" i="1"/>
  <c r="O65" i="1"/>
  <c r="K65" i="1"/>
  <c r="M65" i="1" s="1"/>
  <c r="F65" i="1"/>
  <c r="L65" i="1" s="1"/>
  <c r="N65" i="1" s="1"/>
  <c r="D65" i="1"/>
  <c r="H65" i="1" s="1"/>
  <c r="P65" i="1" s="1"/>
  <c r="C65" i="1"/>
  <c r="G65" i="1" s="1"/>
  <c r="H64" i="1"/>
  <c r="P64" i="1" s="1"/>
  <c r="F64" i="1"/>
  <c r="L64" i="1" s="1"/>
  <c r="N64" i="1" s="1"/>
  <c r="D64" i="1"/>
  <c r="C64" i="1"/>
  <c r="G64" i="1" s="1"/>
  <c r="O64" i="1" s="1"/>
  <c r="L63" i="1"/>
  <c r="N63" i="1" s="1"/>
  <c r="G63" i="1"/>
  <c r="O63" i="1" s="1"/>
  <c r="F63" i="1"/>
  <c r="K63" i="1" s="1"/>
  <c r="M63" i="1" s="1"/>
  <c r="D63" i="1"/>
  <c r="C63" i="1"/>
  <c r="K62" i="1"/>
  <c r="M62" i="1" s="1"/>
  <c r="F62" i="1"/>
  <c r="L62" i="1" s="1"/>
  <c r="N62" i="1" s="1"/>
  <c r="D62" i="1"/>
  <c r="C62" i="1"/>
  <c r="O61" i="1"/>
  <c r="K61" i="1"/>
  <c r="M61" i="1" s="1"/>
  <c r="F61" i="1"/>
  <c r="L61" i="1" s="1"/>
  <c r="N61" i="1" s="1"/>
  <c r="D61" i="1"/>
  <c r="H61" i="1" s="1"/>
  <c r="P61" i="1" s="1"/>
  <c r="C61" i="1"/>
  <c r="G61" i="1" s="1"/>
  <c r="H60" i="1"/>
  <c r="P60" i="1" s="1"/>
  <c r="F60" i="1"/>
  <c r="L60" i="1" s="1"/>
  <c r="N60" i="1" s="1"/>
  <c r="D60" i="1"/>
  <c r="C60" i="1"/>
  <c r="G60" i="1" s="1"/>
  <c r="O60" i="1" s="1"/>
  <c r="L59" i="1"/>
  <c r="N59" i="1" s="1"/>
  <c r="G59" i="1"/>
  <c r="O59" i="1" s="1"/>
  <c r="F59" i="1"/>
  <c r="K59" i="1" s="1"/>
  <c r="M59" i="1" s="1"/>
  <c r="D59" i="1"/>
  <c r="C59" i="1"/>
  <c r="K58" i="1"/>
  <c r="M58" i="1" s="1"/>
  <c r="F58" i="1"/>
  <c r="L58" i="1" s="1"/>
  <c r="N58" i="1" s="1"/>
  <c r="D58" i="1"/>
  <c r="C58" i="1"/>
  <c r="O57" i="1"/>
  <c r="K57" i="1"/>
  <c r="M57" i="1" s="1"/>
  <c r="F57" i="1"/>
  <c r="L57" i="1" s="1"/>
  <c r="N57" i="1" s="1"/>
  <c r="D57" i="1"/>
  <c r="H57" i="1" s="1"/>
  <c r="P57" i="1" s="1"/>
  <c r="C57" i="1"/>
  <c r="G57" i="1" s="1"/>
  <c r="H56" i="1"/>
  <c r="P56" i="1" s="1"/>
  <c r="F56" i="1"/>
  <c r="L56" i="1" s="1"/>
  <c r="N56" i="1" s="1"/>
  <c r="D56" i="1"/>
  <c r="C56" i="1"/>
  <c r="G56" i="1" s="1"/>
  <c r="O56" i="1" s="1"/>
  <c r="L55" i="1"/>
  <c r="N55" i="1" s="1"/>
  <c r="G55" i="1"/>
  <c r="O55" i="1" s="1"/>
  <c r="F55" i="1"/>
  <c r="K55" i="1" s="1"/>
  <c r="M55" i="1" s="1"/>
  <c r="D55" i="1"/>
  <c r="C55" i="1"/>
  <c r="K54" i="1"/>
  <c r="M54" i="1" s="1"/>
  <c r="F54" i="1"/>
  <c r="L54" i="1" s="1"/>
  <c r="N54" i="1" s="1"/>
  <c r="D54" i="1"/>
  <c r="C54" i="1"/>
  <c r="O53" i="1"/>
  <c r="K53" i="1"/>
  <c r="M53" i="1" s="1"/>
  <c r="F53" i="1"/>
  <c r="L53" i="1" s="1"/>
  <c r="N53" i="1" s="1"/>
  <c r="D53" i="1"/>
  <c r="H53" i="1" s="1"/>
  <c r="P53" i="1" s="1"/>
  <c r="C53" i="1"/>
  <c r="G53" i="1" s="1"/>
  <c r="G52" i="1"/>
  <c r="O52" i="1" s="1"/>
  <c r="F52" i="1"/>
  <c r="K52" i="1" s="1"/>
  <c r="M52" i="1" s="1"/>
  <c r="D52" i="1"/>
  <c r="C52" i="1"/>
  <c r="K51" i="1"/>
  <c r="M51" i="1" s="1"/>
  <c r="G51" i="1"/>
  <c r="O51" i="1" s="1"/>
  <c r="F51" i="1"/>
  <c r="L51" i="1" s="1"/>
  <c r="N51" i="1" s="1"/>
  <c r="D51" i="1"/>
  <c r="C51" i="1"/>
  <c r="L50" i="1"/>
  <c r="N50" i="1" s="1"/>
  <c r="K50" i="1"/>
  <c r="M50" i="1" s="1"/>
  <c r="F50" i="1"/>
  <c r="D50" i="1"/>
  <c r="H50" i="1" s="1"/>
  <c r="P50" i="1" s="1"/>
  <c r="C50" i="1"/>
  <c r="G50" i="1" s="1"/>
  <c r="O50" i="1" s="1"/>
  <c r="M49" i="1"/>
  <c r="K49" i="1"/>
  <c r="F49" i="1"/>
  <c r="L49" i="1" s="1"/>
  <c r="N49" i="1" s="1"/>
  <c r="D49" i="1"/>
  <c r="H49" i="1" s="1"/>
  <c r="P49" i="1" s="1"/>
  <c r="C49" i="1"/>
  <c r="G49" i="1" s="1"/>
  <c r="O49" i="1" s="1"/>
  <c r="N48" i="1"/>
  <c r="L48" i="1"/>
  <c r="G48" i="1"/>
  <c r="O48" i="1" s="1"/>
  <c r="F48" i="1"/>
  <c r="K48" i="1" s="1"/>
  <c r="M48" i="1" s="1"/>
  <c r="D48" i="1"/>
  <c r="C48" i="1"/>
  <c r="K47" i="1"/>
  <c r="M47" i="1" s="1"/>
  <c r="F47" i="1"/>
  <c r="G47" i="1" s="1"/>
  <c r="O47" i="1" s="1"/>
  <c r="D47" i="1"/>
  <c r="C47" i="1"/>
  <c r="O46" i="1"/>
  <c r="L46" i="1"/>
  <c r="N46" i="1" s="1"/>
  <c r="K46" i="1"/>
  <c r="M46" i="1" s="1"/>
  <c r="F46" i="1"/>
  <c r="D46" i="1"/>
  <c r="H46" i="1" s="1"/>
  <c r="P46" i="1" s="1"/>
  <c r="C46" i="1"/>
  <c r="G46" i="1" s="1"/>
  <c r="M45" i="1"/>
  <c r="K45" i="1"/>
  <c r="H45" i="1"/>
  <c r="P45" i="1" s="1"/>
  <c r="F45" i="1"/>
  <c r="L45" i="1" s="1"/>
  <c r="N45" i="1" s="1"/>
  <c r="D45" i="1"/>
  <c r="C45" i="1"/>
  <c r="G45" i="1" s="1"/>
  <c r="O45" i="1" s="1"/>
  <c r="N44" i="1"/>
  <c r="L44" i="1"/>
  <c r="G44" i="1"/>
  <c r="O44" i="1" s="1"/>
  <c r="F44" i="1"/>
  <c r="K44" i="1" s="1"/>
  <c r="M44" i="1" s="1"/>
  <c r="D44" i="1"/>
  <c r="H44" i="1" s="1"/>
  <c r="P44" i="1" s="1"/>
  <c r="C44" i="1"/>
  <c r="F43" i="1"/>
  <c r="K43" i="1" s="1"/>
  <c r="M43" i="1" s="1"/>
  <c r="D43" i="1"/>
  <c r="C43" i="1"/>
  <c r="G43" i="1" s="1"/>
  <c r="O43" i="1" s="1"/>
  <c r="O42" i="1"/>
  <c r="K42" i="1"/>
  <c r="M42" i="1" s="1"/>
  <c r="G42" i="1"/>
  <c r="F42" i="1"/>
  <c r="L42" i="1" s="1"/>
  <c r="N42" i="1" s="1"/>
  <c r="D42" i="1"/>
  <c r="H42" i="1" s="1"/>
  <c r="P42" i="1" s="1"/>
  <c r="C42" i="1"/>
  <c r="H41" i="1"/>
  <c r="P41" i="1" s="1"/>
  <c r="F41" i="1"/>
  <c r="L41" i="1" s="1"/>
  <c r="N41" i="1" s="1"/>
  <c r="D41" i="1"/>
  <c r="C41" i="1"/>
  <c r="G41" i="1" s="1"/>
  <c r="O41" i="1" s="1"/>
  <c r="M40" i="1"/>
  <c r="K40" i="1"/>
  <c r="G40" i="1"/>
  <c r="O40" i="1" s="1"/>
  <c r="F40" i="1"/>
  <c r="L40" i="1" s="1"/>
  <c r="N40" i="1" s="1"/>
  <c r="D40" i="1"/>
  <c r="H40" i="1" s="1"/>
  <c r="P40" i="1" s="1"/>
  <c r="C40" i="1"/>
  <c r="F39" i="1"/>
  <c r="K39" i="1" s="1"/>
  <c r="M39" i="1" s="1"/>
  <c r="D39" i="1"/>
  <c r="C39" i="1"/>
  <c r="G39" i="1" s="1"/>
  <c r="O39" i="1" s="1"/>
  <c r="O38" i="1"/>
  <c r="K38" i="1"/>
  <c r="M38" i="1" s="1"/>
  <c r="G38" i="1"/>
  <c r="F38" i="1"/>
  <c r="L38" i="1" s="1"/>
  <c r="N38" i="1" s="1"/>
  <c r="D38" i="1"/>
  <c r="H38" i="1" s="1"/>
  <c r="P38" i="1" s="1"/>
  <c r="C38" i="1"/>
  <c r="H37" i="1"/>
  <c r="P37" i="1" s="1"/>
  <c r="F37" i="1"/>
  <c r="L37" i="1" s="1"/>
  <c r="N37" i="1" s="1"/>
  <c r="D37" i="1"/>
  <c r="C37" i="1"/>
  <c r="G37" i="1" s="1"/>
  <c r="O37" i="1" s="1"/>
  <c r="M36" i="1"/>
  <c r="K36" i="1"/>
  <c r="G36" i="1"/>
  <c r="O36" i="1" s="1"/>
  <c r="F36" i="1"/>
  <c r="L36" i="1" s="1"/>
  <c r="N36" i="1" s="1"/>
  <c r="D36" i="1"/>
  <c r="H36" i="1" s="1"/>
  <c r="P36" i="1" s="1"/>
  <c r="C36" i="1"/>
  <c r="F35" i="1"/>
  <c r="K35" i="1" s="1"/>
  <c r="M35" i="1" s="1"/>
  <c r="D35" i="1"/>
  <c r="C35" i="1"/>
  <c r="G35" i="1" s="1"/>
  <c r="O35" i="1" s="1"/>
  <c r="O34" i="1"/>
  <c r="K34" i="1"/>
  <c r="M34" i="1" s="1"/>
  <c r="G34" i="1"/>
  <c r="F34" i="1"/>
  <c r="L34" i="1" s="1"/>
  <c r="N34" i="1" s="1"/>
  <c r="D34" i="1"/>
  <c r="H34" i="1" s="1"/>
  <c r="P34" i="1" s="1"/>
  <c r="C34" i="1"/>
  <c r="H33" i="1"/>
  <c r="P33" i="1" s="1"/>
  <c r="F33" i="1"/>
  <c r="L33" i="1" s="1"/>
  <c r="N33" i="1" s="1"/>
  <c r="D33" i="1"/>
  <c r="C33" i="1"/>
  <c r="G33" i="1" s="1"/>
  <c r="O33" i="1" s="1"/>
  <c r="M32" i="1"/>
  <c r="K32" i="1"/>
  <c r="G32" i="1"/>
  <c r="O32" i="1" s="1"/>
  <c r="F32" i="1"/>
  <c r="L32" i="1" s="1"/>
  <c r="N32" i="1" s="1"/>
  <c r="D32" i="1"/>
  <c r="H32" i="1" s="1"/>
  <c r="P32" i="1" s="1"/>
  <c r="C32" i="1"/>
  <c r="F31" i="1"/>
  <c r="K31" i="1" s="1"/>
  <c r="M31" i="1" s="1"/>
  <c r="D31" i="1"/>
  <c r="C31" i="1"/>
  <c r="G31" i="1" s="1"/>
  <c r="O31" i="1" s="1"/>
  <c r="O30" i="1"/>
  <c r="K30" i="1"/>
  <c r="M30" i="1" s="1"/>
  <c r="G30" i="1"/>
  <c r="F30" i="1"/>
  <c r="L30" i="1" s="1"/>
  <c r="N30" i="1" s="1"/>
  <c r="D30" i="1"/>
  <c r="H30" i="1" s="1"/>
  <c r="P30" i="1" s="1"/>
  <c r="C30" i="1"/>
  <c r="H29" i="1"/>
  <c r="P29" i="1" s="1"/>
  <c r="F29" i="1"/>
  <c r="L29" i="1" s="1"/>
  <c r="N29" i="1" s="1"/>
  <c r="D29" i="1"/>
  <c r="C29" i="1"/>
  <c r="G29" i="1" s="1"/>
  <c r="O29" i="1" s="1"/>
  <c r="M28" i="1"/>
  <c r="K28" i="1"/>
  <c r="G28" i="1"/>
  <c r="O28" i="1" s="1"/>
  <c r="F28" i="1"/>
  <c r="L28" i="1" s="1"/>
  <c r="N28" i="1" s="1"/>
  <c r="D28" i="1"/>
  <c r="H28" i="1" s="1"/>
  <c r="P28" i="1" s="1"/>
  <c r="C28" i="1"/>
  <c r="F27" i="1"/>
  <c r="K27" i="1" s="1"/>
  <c r="M27" i="1" s="1"/>
  <c r="D27" i="1"/>
  <c r="C27" i="1"/>
  <c r="G27" i="1" s="1"/>
  <c r="O27" i="1" s="1"/>
  <c r="O26" i="1"/>
  <c r="K26" i="1"/>
  <c r="M26" i="1" s="1"/>
  <c r="G26" i="1"/>
  <c r="F26" i="1"/>
  <c r="L26" i="1" s="1"/>
  <c r="N26" i="1" s="1"/>
  <c r="D26" i="1"/>
  <c r="H26" i="1" s="1"/>
  <c r="P26" i="1" s="1"/>
  <c r="C26" i="1"/>
  <c r="H25" i="1"/>
  <c r="P25" i="1" s="1"/>
  <c r="F25" i="1"/>
  <c r="L25" i="1" s="1"/>
  <c r="N25" i="1" s="1"/>
  <c r="D25" i="1"/>
  <c r="C25" i="1"/>
  <c r="G25" i="1" s="1"/>
  <c r="O25" i="1" s="1"/>
  <c r="M24" i="1"/>
  <c r="K24" i="1"/>
  <c r="G24" i="1"/>
  <c r="O24" i="1" s="1"/>
  <c r="F24" i="1"/>
  <c r="L24" i="1" s="1"/>
  <c r="N24" i="1" s="1"/>
  <c r="D24" i="1"/>
  <c r="H24" i="1" s="1"/>
  <c r="P24" i="1" s="1"/>
  <c r="C24" i="1"/>
  <c r="F23" i="1"/>
  <c r="K23" i="1" s="1"/>
  <c r="M23" i="1" s="1"/>
  <c r="D23" i="1"/>
  <c r="C23" i="1"/>
  <c r="G23" i="1" s="1"/>
  <c r="O23" i="1" s="1"/>
  <c r="O22" i="1"/>
  <c r="K22" i="1"/>
  <c r="M22" i="1" s="1"/>
  <c r="G22" i="1"/>
  <c r="F22" i="1"/>
  <c r="L22" i="1" s="1"/>
  <c r="N22" i="1" s="1"/>
  <c r="D22" i="1"/>
  <c r="H22" i="1" s="1"/>
  <c r="P22" i="1" s="1"/>
  <c r="C22" i="1"/>
  <c r="H21" i="1"/>
  <c r="P21" i="1" s="1"/>
  <c r="F21" i="1"/>
  <c r="L21" i="1" s="1"/>
  <c r="N21" i="1" s="1"/>
  <c r="D21" i="1"/>
  <c r="C21" i="1"/>
  <c r="G21" i="1" s="1"/>
  <c r="O21" i="1" s="1"/>
  <c r="M20" i="1"/>
  <c r="K20" i="1"/>
  <c r="G20" i="1"/>
  <c r="O20" i="1" s="1"/>
  <c r="F20" i="1"/>
  <c r="L20" i="1" s="1"/>
  <c r="N20" i="1" s="1"/>
  <c r="D20" i="1"/>
  <c r="H20" i="1" s="1"/>
  <c r="P20" i="1" s="1"/>
  <c r="C20" i="1"/>
  <c r="F19" i="1"/>
  <c r="K19" i="1" s="1"/>
  <c r="M19" i="1" s="1"/>
  <c r="D19" i="1"/>
  <c r="C19" i="1"/>
  <c r="G19" i="1" s="1"/>
  <c r="O19" i="1" s="1"/>
  <c r="O18" i="1"/>
  <c r="K18" i="1"/>
  <c r="M18" i="1" s="1"/>
  <c r="G18" i="1"/>
  <c r="F18" i="1"/>
  <c r="L18" i="1" s="1"/>
  <c r="N18" i="1" s="1"/>
  <c r="D18" i="1"/>
  <c r="H18" i="1" s="1"/>
  <c r="P18" i="1" s="1"/>
  <c r="C18" i="1"/>
  <c r="H17" i="1"/>
  <c r="P17" i="1" s="1"/>
  <c r="F17" i="1"/>
  <c r="L17" i="1" s="1"/>
  <c r="N17" i="1" s="1"/>
  <c r="D17" i="1"/>
  <c r="C17" i="1"/>
  <c r="G17" i="1" s="1"/>
  <c r="O17" i="1" s="1"/>
  <c r="M16" i="1"/>
  <c r="K16" i="1"/>
  <c r="G16" i="1"/>
  <c r="O16" i="1" s="1"/>
  <c r="F16" i="1"/>
  <c r="L16" i="1" s="1"/>
  <c r="N16" i="1" s="1"/>
  <c r="D16" i="1"/>
  <c r="H16" i="1" s="1"/>
  <c r="P16" i="1" s="1"/>
  <c r="C16" i="1"/>
  <c r="F15" i="1"/>
  <c r="K15" i="1" s="1"/>
  <c r="M15" i="1" s="1"/>
  <c r="D15" i="1"/>
  <c r="C15" i="1"/>
  <c r="G15" i="1" s="1"/>
  <c r="O15" i="1" s="1"/>
  <c r="O14" i="1"/>
  <c r="K14" i="1"/>
  <c r="M14" i="1" s="1"/>
  <c r="G14" i="1"/>
  <c r="F14" i="1"/>
  <c r="L14" i="1" s="1"/>
  <c r="N14" i="1" s="1"/>
  <c r="D14" i="1"/>
  <c r="H14" i="1" s="1"/>
  <c r="P14" i="1" s="1"/>
  <c r="C14" i="1"/>
  <c r="H13" i="1"/>
  <c r="P13" i="1" s="1"/>
  <c r="F13" i="1"/>
  <c r="L13" i="1" s="1"/>
  <c r="N13" i="1" s="1"/>
  <c r="D13" i="1"/>
  <c r="C13" i="1"/>
  <c r="G13" i="1" s="1"/>
  <c r="O13" i="1" s="1"/>
  <c r="M12" i="1"/>
  <c r="K12" i="1"/>
  <c r="G12" i="1"/>
  <c r="O12" i="1" s="1"/>
  <c r="F12" i="1"/>
  <c r="L12" i="1" s="1"/>
  <c r="N12" i="1" s="1"/>
  <c r="D12" i="1"/>
  <c r="H12" i="1" s="1"/>
  <c r="P12" i="1" s="1"/>
  <c r="C12" i="1"/>
  <c r="F11" i="1"/>
  <c r="K11" i="1" s="1"/>
  <c r="M11" i="1" s="1"/>
  <c r="D11" i="1"/>
  <c r="C11" i="1"/>
  <c r="G11" i="1" s="1"/>
  <c r="O11" i="1" s="1"/>
  <c r="O10" i="1"/>
  <c r="K10" i="1"/>
  <c r="M10" i="1" s="1"/>
  <c r="G10" i="1"/>
  <c r="F10" i="1"/>
  <c r="L10" i="1" s="1"/>
  <c r="N10" i="1" s="1"/>
  <c r="D10" i="1"/>
  <c r="H10" i="1" s="1"/>
  <c r="P10" i="1" s="1"/>
  <c r="C10" i="1"/>
  <c r="H9" i="1"/>
  <c r="P9" i="1" s="1"/>
  <c r="F9" i="1"/>
  <c r="L9" i="1" s="1"/>
  <c r="N9" i="1" s="1"/>
  <c r="D9" i="1"/>
  <c r="C9" i="1"/>
  <c r="G9" i="1" s="1"/>
  <c r="O9" i="1" s="1"/>
  <c r="M8" i="1"/>
  <c r="K8" i="1"/>
  <c r="G8" i="1"/>
  <c r="O8" i="1" s="1"/>
  <c r="F8" i="1"/>
  <c r="L8" i="1" s="1"/>
  <c r="N8" i="1" s="1"/>
  <c r="D8" i="1"/>
  <c r="H8" i="1" s="1"/>
  <c r="P8" i="1" s="1"/>
  <c r="C8" i="1"/>
  <c r="F7" i="1"/>
  <c r="D7" i="1"/>
  <c r="C7" i="1"/>
  <c r="G7" i="1" s="1"/>
  <c r="O7" i="1" s="1"/>
  <c r="O6" i="1"/>
  <c r="K6" i="1"/>
  <c r="M6" i="1" s="1"/>
  <c r="G6" i="1"/>
  <c r="F6" i="1"/>
  <c r="L6" i="1" s="1"/>
  <c r="N6" i="1" s="1"/>
  <c r="D6" i="1"/>
  <c r="H6" i="1" s="1"/>
  <c r="P6" i="1" s="1"/>
  <c r="C6" i="1"/>
  <c r="N5" i="1"/>
  <c r="H5" i="1"/>
  <c r="P5" i="1" s="1"/>
  <c r="F5" i="1"/>
  <c r="L5" i="1" s="1"/>
  <c r="D5" i="1"/>
  <c r="C5" i="1"/>
  <c r="G5" i="1" s="1"/>
  <c r="O5" i="1" s="1"/>
  <c r="M4" i="1"/>
  <c r="K4" i="1"/>
  <c r="G4" i="1"/>
  <c r="O4" i="1" s="1"/>
  <c r="F4" i="1"/>
  <c r="L4" i="1" s="1"/>
  <c r="N4" i="1" s="1"/>
  <c r="D4" i="1"/>
  <c r="H4" i="1" s="1"/>
  <c r="P4" i="1" s="1"/>
  <c r="C4" i="1"/>
  <c r="F3" i="1"/>
  <c r="L3" i="1" s="1"/>
  <c r="N3" i="1" s="1"/>
  <c r="D3" i="1"/>
  <c r="C3" i="1"/>
  <c r="T226" i="2"/>
  <c r="R226" i="2"/>
  <c r="Q226" i="2"/>
  <c r="P226" i="2"/>
  <c r="S226" i="2" s="1"/>
  <c r="J226" i="2"/>
  <c r="V226" i="2" s="1"/>
  <c r="H226" i="2"/>
  <c r="O226" i="2" s="1"/>
  <c r="F226" i="2"/>
  <c r="K226" i="2" s="1"/>
  <c r="W226" i="2" s="1"/>
  <c r="E226" i="2"/>
  <c r="D226" i="2"/>
  <c r="I226" i="2" s="1"/>
  <c r="U226" i="2" s="1"/>
  <c r="T225" i="2"/>
  <c r="Q225" i="2"/>
  <c r="P225" i="2"/>
  <c r="S225" i="2" s="1"/>
  <c r="K225" i="2"/>
  <c r="W225" i="2" s="1"/>
  <c r="H225" i="2"/>
  <c r="O225" i="2" s="1"/>
  <c r="R225" i="2" s="1"/>
  <c r="F225" i="2"/>
  <c r="E225" i="2"/>
  <c r="J225" i="2" s="1"/>
  <c r="V225" i="2" s="1"/>
  <c r="D225" i="2"/>
  <c r="I225" i="2" s="1"/>
  <c r="U225" i="2" s="1"/>
  <c r="V224" i="2"/>
  <c r="Q224" i="2"/>
  <c r="T224" i="2" s="1"/>
  <c r="P224" i="2"/>
  <c r="S224" i="2" s="1"/>
  <c r="H224" i="2"/>
  <c r="O224" i="2" s="1"/>
  <c r="R224" i="2" s="1"/>
  <c r="F224" i="2"/>
  <c r="K224" i="2" s="1"/>
  <c r="W224" i="2" s="1"/>
  <c r="E224" i="2"/>
  <c r="J224" i="2" s="1"/>
  <c r="D224" i="2"/>
  <c r="I224" i="2" s="1"/>
  <c r="U224" i="2" s="1"/>
  <c r="R223" i="2"/>
  <c r="Q223" i="2"/>
  <c r="T223" i="2" s="1"/>
  <c r="P223" i="2"/>
  <c r="S223" i="2" s="1"/>
  <c r="H223" i="2"/>
  <c r="O223" i="2" s="1"/>
  <c r="F223" i="2"/>
  <c r="K223" i="2" s="1"/>
  <c r="W223" i="2" s="1"/>
  <c r="E223" i="2"/>
  <c r="J223" i="2" s="1"/>
  <c r="V223" i="2" s="1"/>
  <c r="D223" i="2"/>
  <c r="I223" i="2" s="1"/>
  <c r="U223" i="2" s="1"/>
  <c r="T222" i="2"/>
  <c r="R222" i="2"/>
  <c r="Q222" i="2"/>
  <c r="P222" i="2"/>
  <c r="S222" i="2" s="1"/>
  <c r="K222" i="2"/>
  <c r="W222" i="2" s="1"/>
  <c r="J222" i="2"/>
  <c r="V222" i="2" s="1"/>
  <c r="H222" i="2"/>
  <c r="O222" i="2" s="1"/>
  <c r="F222" i="2"/>
  <c r="E222" i="2"/>
  <c r="D222" i="2"/>
  <c r="I222" i="2" s="1"/>
  <c r="U222" i="2" s="1"/>
  <c r="T221" i="2"/>
  <c r="Q221" i="2"/>
  <c r="P221" i="2"/>
  <c r="S221" i="2" s="1"/>
  <c r="H221" i="2"/>
  <c r="O221" i="2" s="1"/>
  <c r="R221" i="2" s="1"/>
  <c r="F221" i="2"/>
  <c r="K221" i="2" s="1"/>
  <c r="W221" i="2" s="1"/>
  <c r="E221" i="2"/>
  <c r="J221" i="2" s="1"/>
  <c r="V221" i="2" s="1"/>
  <c r="D221" i="2"/>
  <c r="I221" i="2" s="1"/>
  <c r="U221" i="2" s="1"/>
  <c r="V220" i="2"/>
  <c r="U220" i="2"/>
  <c r="Q220" i="2"/>
  <c r="T220" i="2" s="1"/>
  <c r="P220" i="2"/>
  <c r="S220" i="2" s="1"/>
  <c r="H220" i="2"/>
  <c r="O220" i="2" s="1"/>
  <c r="R220" i="2" s="1"/>
  <c r="F220" i="2"/>
  <c r="K220" i="2" s="1"/>
  <c r="W220" i="2" s="1"/>
  <c r="E220" i="2"/>
  <c r="J220" i="2" s="1"/>
  <c r="D220" i="2"/>
  <c r="I220" i="2" s="1"/>
  <c r="R219" i="2"/>
  <c r="Q219" i="2"/>
  <c r="T219" i="2" s="1"/>
  <c r="P219" i="2"/>
  <c r="S219" i="2" s="1"/>
  <c r="H219" i="2"/>
  <c r="O219" i="2" s="1"/>
  <c r="F219" i="2"/>
  <c r="K219" i="2" s="1"/>
  <c r="W219" i="2" s="1"/>
  <c r="E219" i="2"/>
  <c r="J219" i="2" s="1"/>
  <c r="V219" i="2" s="1"/>
  <c r="D219" i="2"/>
  <c r="I219" i="2" s="1"/>
  <c r="U219" i="2" s="1"/>
  <c r="T218" i="2"/>
  <c r="R218" i="2"/>
  <c r="Q218" i="2"/>
  <c r="P218" i="2"/>
  <c r="S218" i="2" s="1"/>
  <c r="J218" i="2"/>
  <c r="V218" i="2" s="1"/>
  <c r="H218" i="2"/>
  <c r="O218" i="2" s="1"/>
  <c r="F218" i="2"/>
  <c r="K218" i="2" s="1"/>
  <c r="W218" i="2" s="1"/>
  <c r="E218" i="2"/>
  <c r="D218" i="2"/>
  <c r="I218" i="2" s="1"/>
  <c r="U218" i="2" s="1"/>
  <c r="T217" i="2"/>
  <c r="Q217" i="2"/>
  <c r="P217" i="2"/>
  <c r="S217" i="2" s="1"/>
  <c r="K217" i="2"/>
  <c r="W217" i="2" s="1"/>
  <c r="H217" i="2"/>
  <c r="O217" i="2" s="1"/>
  <c r="R217" i="2" s="1"/>
  <c r="F217" i="2"/>
  <c r="E217" i="2"/>
  <c r="J217" i="2" s="1"/>
  <c r="V217" i="2" s="1"/>
  <c r="D217" i="2"/>
  <c r="I217" i="2" s="1"/>
  <c r="U217" i="2" s="1"/>
  <c r="V216" i="2"/>
  <c r="Q216" i="2"/>
  <c r="T216" i="2" s="1"/>
  <c r="P216" i="2"/>
  <c r="S216" i="2" s="1"/>
  <c r="H216" i="2"/>
  <c r="O216" i="2" s="1"/>
  <c r="R216" i="2" s="1"/>
  <c r="F216" i="2"/>
  <c r="K216" i="2" s="1"/>
  <c r="W216" i="2" s="1"/>
  <c r="E216" i="2"/>
  <c r="J216" i="2" s="1"/>
  <c r="D216" i="2"/>
  <c r="I216" i="2" s="1"/>
  <c r="U216" i="2" s="1"/>
  <c r="R215" i="2"/>
  <c r="Q215" i="2"/>
  <c r="T215" i="2" s="1"/>
  <c r="P215" i="2"/>
  <c r="S215" i="2" s="1"/>
  <c r="H215" i="2"/>
  <c r="O215" i="2" s="1"/>
  <c r="F215" i="2"/>
  <c r="K215" i="2" s="1"/>
  <c r="W215" i="2" s="1"/>
  <c r="E215" i="2"/>
  <c r="J215" i="2" s="1"/>
  <c r="V215" i="2" s="1"/>
  <c r="D215" i="2"/>
  <c r="I215" i="2" s="1"/>
  <c r="U215" i="2" s="1"/>
  <c r="T214" i="2"/>
  <c r="R214" i="2"/>
  <c r="Q214" i="2"/>
  <c r="P214" i="2"/>
  <c r="S214" i="2" s="1"/>
  <c r="K214" i="2"/>
  <c r="W214" i="2" s="1"/>
  <c r="J214" i="2"/>
  <c r="V214" i="2" s="1"/>
  <c r="H214" i="2"/>
  <c r="O214" i="2" s="1"/>
  <c r="F214" i="2"/>
  <c r="E214" i="2"/>
  <c r="D214" i="2"/>
  <c r="I214" i="2" s="1"/>
  <c r="U214" i="2" s="1"/>
  <c r="T213" i="2"/>
  <c r="Q213" i="2"/>
  <c r="P213" i="2"/>
  <c r="S213" i="2" s="1"/>
  <c r="H213" i="2"/>
  <c r="O213" i="2" s="1"/>
  <c r="R213" i="2" s="1"/>
  <c r="F213" i="2"/>
  <c r="K213" i="2" s="1"/>
  <c r="W213" i="2" s="1"/>
  <c r="E213" i="2"/>
  <c r="J213" i="2" s="1"/>
  <c r="V213" i="2" s="1"/>
  <c r="D213" i="2"/>
  <c r="I213" i="2" s="1"/>
  <c r="U213" i="2" s="1"/>
  <c r="V212" i="2"/>
  <c r="U212" i="2"/>
  <c r="Q212" i="2"/>
  <c r="T212" i="2" s="1"/>
  <c r="P212" i="2"/>
  <c r="S212" i="2" s="1"/>
  <c r="H212" i="2"/>
  <c r="O212" i="2" s="1"/>
  <c r="R212" i="2" s="1"/>
  <c r="F212" i="2"/>
  <c r="K212" i="2" s="1"/>
  <c r="W212" i="2" s="1"/>
  <c r="E212" i="2"/>
  <c r="J212" i="2" s="1"/>
  <c r="D212" i="2"/>
  <c r="I212" i="2" s="1"/>
  <c r="R211" i="2"/>
  <c r="Q211" i="2"/>
  <c r="T211" i="2" s="1"/>
  <c r="P211" i="2"/>
  <c r="S211" i="2" s="1"/>
  <c r="H211" i="2"/>
  <c r="O211" i="2" s="1"/>
  <c r="F211" i="2"/>
  <c r="K211" i="2" s="1"/>
  <c r="W211" i="2" s="1"/>
  <c r="E211" i="2"/>
  <c r="J211" i="2" s="1"/>
  <c r="V211" i="2" s="1"/>
  <c r="D211" i="2"/>
  <c r="I211" i="2" s="1"/>
  <c r="U211" i="2" s="1"/>
  <c r="T210" i="2"/>
  <c r="R210" i="2"/>
  <c r="Q210" i="2"/>
  <c r="P210" i="2"/>
  <c r="S210" i="2" s="1"/>
  <c r="J210" i="2"/>
  <c r="V210" i="2" s="1"/>
  <c r="H210" i="2"/>
  <c r="O210" i="2" s="1"/>
  <c r="F210" i="2"/>
  <c r="K210" i="2" s="1"/>
  <c r="W210" i="2" s="1"/>
  <c r="E210" i="2"/>
  <c r="D210" i="2"/>
  <c r="I210" i="2" s="1"/>
  <c r="U210" i="2" s="1"/>
  <c r="T209" i="2"/>
  <c r="Q209" i="2"/>
  <c r="P209" i="2"/>
  <c r="S209" i="2" s="1"/>
  <c r="K209" i="2"/>
  <c r="W209" i="2" s="1"/>
  <c r="H209" i="2"/>
  <c r="O209" i="2" s="1"/>
  <c r="R209" i="2" s="1"/>
  <c r="F209" i="2"/>
  <c r="E209" i="2"/>
  <c r="J209" i="2" s="1"/>
  <c r="V209" i="2" s="1"/>
  <c r="D209" i="2"/>
  <c r="I209" i="2" s="1"/>
  <c r="U209" i="2" s="1"/>
  <c r="V208" i="2"/>
  <c r="Q208" i="2"/>
  <c r="T208" i="2" s="1"/>
  <c r="P208" i="2"/>
  <c r="S208" i="2" s="1"/>
  <c r="H208" i="2"/>
  <c r="O208" i="2" s="1"/>
  <c r="R208" i="2" s="1"/>
  <c r="F208" i="2"/>
  <c r="K208" i="2" s="1"/>
  <c r="W208" i="2" s="1"/>
  <c r="E208" i="2"/>
  <c r="J208" i="2" s="1"/>
  <c r="D208" i="2"/>
  <c r="I208" i="2" s="1"/>
  <c r="U208" i="2" s="1"/>
  <c r="R207" i="2"/>
  <c r="Q207" i="2"/>
  <c r="T207" i="2" s="1"/>
  <c r="P207" i="2"/>
  <c r="S207" i="2" s="1"/>
  <c r="H207" i="2"/>
  <c r="O207" i="2" s="1"/>
  <c r="F207" i="2"/>
  <c r="K207" i="2" s="1"/>
  <c r="W207" i="2" s="1"/>
  <c r="E207" i="2"/>
  <c r="J207" i="2" s="1"/>
  <c r="V207" i="2" s="1"/>
  <c r="D207" i="2"/>
  <c r="I207" i="2" s="1"/>
  <c r="U207" i="2" s="1"/>
  <c r="T206" i="2"/>
  <c r="R206" i="2"/>
  <c r="Q206" i="2"/>
  <c r="P206" i="2"/>
  <c r="S206" i="2" s="1"/>
  <c r="K206" i="2"/>
  <c r="W206" i="2" s="1"/>
  <c r="J206" i="2"/>
  <c r="V206" i="2" s="1"/>
  <c r="H206" i="2"/>
  <c r="O206" i="2" s="1"/>
  <c r="F206" i="2"/>
  <c r="E206" i="2"/>
  <c r="D206" i="2"/>
  <c r="I206" i="2" s="1"/>
  <c r="U206" i="2" s="1"/>
  <c r="T205" i="2"/>
  <c r="Q205" i="2"/>
  <c r="P205" i="2"/>
  <c r="S205" i="2" s="1"/>
  <c r="H205" i="2"/>
  <c r="O205" i="2" s="1"/>
  <c r="R205" i="2" s="1"/>
  <c r="F205" i="2"/>
  <c r="K205" i="2" s="1"/>
  <c r="W205" i="2" s="1"/>
  <c r="E205" i="2"/>
  <c r="J205" i="2" s="1"/>
  <c r="V205" i="2" s="1"/>
  <c r="D205" i="2"/>
  <c r="I205" i="2" s="1"/>
  <c r="U205" i="2" s="1"/>
  <c r="V204" i="2"/>
  <c r="U204" i="2"/>
  <c r="Q204" i="2"/>
  <c r="T204" i="2" s="1"/>
  <c r="P204" i="2"/>
  <c r="S204" i="2" s="1"/>
  <c r="H204" i="2"/>
  <c r="O204" i="2" s="1"/>
  <c r="R204" i="2" s="1"/>
  <c r="F204" i="2"/>
  <c r="K204" i="2" s="1"/>
  <c r="W204" i="2" s="1"/>
  <c r="E204" i="2"/>
  <c r="J204" i="2" s="1"/>
  <c r="D204" i="2"/>
  <c r="I204" i="2" s="1"/>
  <c r="R203" i="2"/>
  <c r="Q203" i="2"/>
  <c r="T203" i="2" s="1"/>
  <c r="P203" i="2"/>
  <c r="S203" i="2" s="1"/>
  <c r="H203" i="2"/>
  <c r="O203" i="2" s="1"/>
  <c r="F203" i="2"/>
  <c r="K203" i="2" s="1"/>
  <c r="W203" i="2" s="1"/>
  <c r="E203" i="2"/>
  <c r="J203" i="2" s="1"/>
  <c r="V203" i="2" s="1"/>
  <c r="D203" i="2"/>
  <c r="I203" i="2" s="1"/>
  <c r="U203" i="2" s="1"/>
  <c r="T202" i="2"/>
  <c r="R202" i="2"/>
  <c r="Q202" i="2"/>
  <c r="P202" i="2"/>
  <c r="S202" i="2" s="1"/>
  <c r="J202" i="2"/>
  <c r="V202" i="2" s="1"/>
  <c r="H202" i="2"/>
  <c r="O202" i="2" s="1"/>
  <c r="F202" i="2"/>
  <c r="K202" i="2" s="1"/>
  <c r="W202" i="2" s="1"/>
  <c r="E202" i="2"/>
  <c r="D202" i="2"/>
  <c r="I202" i="2" s="1"/>
  <c r="U202" i="2" s="1"/>
  <c r="T201" i="2"/>
  <c r="Q201" i="2"/>
  <c r="P201" i="2"/>
  <c r="S201" i="2" s="1"/>
  <c r="K201" i="2"/>
  <c r="W201" i="2" s="1"/>
  <c r="H201" i="2"/>
  <c r="O201" i="2" s="1"/>
  <c r="R201" i="2" s="1"/>
  <c r="F201" i="2"/>
  <c r="E201" i="2"/>
  <c r="J201" i="2" s="1"/>
  <c r="V201" i="2" s="1"/>
  <c r="D201" i="2"/>
  <c r="I201" i="2" s="1"/>
  <c r="U201" i="2" s="1"/>
  <c r="V200" i="2"/>
  <c r="Q200" i="2"/>
  <c r="T200" i="2" s="1"/>
  <c r="P200" i="2"/>
  <c r="S200" i="2" s="1"/>
  <c r="H200" i="2"/>
  <c r="O200" i="2" s="1"/>
  <c r="R200" i="2" s="1"/>
  <c r="F200" i="2"/>
  <c r="K200" i="2" s="1"/>
  <c r="W200" i="2" s="1"/>
  <c r="E200" i="2"/>
  <c r="J200" i="2" s="1"/>
  <c r="D200" i="2"/>
  <c r="I200" i="2" s="1"/>
  <c r="U200" i="2" s="1"/>
  <c r="R199" i="2"/>
  <c r="Q199" i="2"/>
  <c r="T199" i="2" s="1"/>
  <c r="P199" i="2"/>
  <c r="S199" i="2" s="1"/>
  <c r="H199" i="2"/>
  <c r="O199" i="2" s="1"/>
  <c r="F199" i="2"/>
  <c r="K199" i="2" s="1"/>
  <c r="W199" i="2" s="1"/>
  <c r="E199" i="2"/>
  <c r="J199" i="2" s="1"/>
  <c r="V199" i="2" s="1"/>
  <c r="D199" i="2"/>
  <c r="I199" i="2" s="1"/>
  <c r="U199" i="2" s="1"/>
  <c r="H198" i="2"/>
  <c r="F198" i="2"/>
  <c r="E198" i="2"/>
  <c r="D198" i="2"/>
  <c r="I198" i="2" s="1"/>
  <c r="U198" i="2" s="1"/>
  <c r="P197" i="2"/>
  <c r="S197" i="2" s="1"/>
  <c r="O197" i="2"/>
  <c r="R197" i="2" s="1"/>
  <c r="H197" i="2"/>
  <c r="Q197" i="2" s="1"/>
  <c r="T197" i="2" s="1"/>
  <c r="F197" i="2"/>
  <c r="K197" i="2" s="1"/>
  <c r="W197" i="2" s="1"/>
  <c r="E197" i="2"/>
  <c r="J197" i="2" s="1"/>
  <c r="V197" i="2" s="1"/>
  <c r="D197" i="2"/>
  <c r="I197" i="2" s="1"/>
  <c r="U197" i="2" s="1"/>
  <c r="H196" i="2"/>
  <c r="F196" i="2"/>
  <c r="E196" i="2"/>
  <c r="D196" i="2"/>
  <c r="P195" i="2"/>
  <c r="S195" i="2" s="1"/>
  <c r="O195" i="2"/>
  <c r="R195" i="2" s="1"/>
  <c r="H195" i="2"/>
  <c r="Q195" i="2" s="1"/>
  <c r="T195" i="2" s="1"/>
  <c r="F195" i="2"/>
  <c r="K195" i="2" s="1"/>
  <c r="W195" i="2" s="1"/>
  <c r="E195" i="2"/>
  <c r="J195" i="2" s="1"/>
  <c r="V195" i="2" s="1"/>
  <c r="D195" i="2"/>
  <c r="I195" i="2" s="1"/>
  <c r="U195" i="2" s="1"/>
  <c r="H194" i="2"/>
  <c r="F194" i="2"/>
  <c r="E194" i="2"/>
  <c r="D194" i="2"/>
  <c r="I194" i="2" s="1"/>
  <c r="U194" i="2" s="1"/>
  <c r="P193" i="2"/>
  <c r="S193" i="2" s="1"/>
  <c r="O193" i="2"/>
  <c r="R193" i="2" s="1"/>
  <c r="H193" i="2"/>
  <c r="Q193" i="2" s="1"/>
  <c r="T193" i="2" s="1"/>
  <c r="F193" i="2"/>
  <c r="K193" i="2" s="1"/>
  <c r="W193" i="2" s="1"/>
  <c r="E193" i="2"/>
  <c r="J193" i="2" s="1"/>
  <c r="V193" i="2" s="1"/>
  <c r="D193" i="2"/>
  <c r="I193" i="2" s="1"/>
  <c r="U193" i="2" s="1"/>
  <c r="H192" i="2"/>
  <c r="F192" i="2"/>
  <c r="E192" i="2"/>
  <c r="D192" i="2"/>
  <c r="P191" i="2"/>
  <c r="S191" i="2" s="1"/>
  <c r="O191" i="2"/>
  <c r="R191" i="2" s="1"/>
  <c r="H191" i="2"/>
  <c r="Q191" i="2" s="1"/>
  <c r="T191" i="2" s="1"/>
  <c r="F191" i="2"/>
  <c r="K191" i="2" s="1"/>
  <c r="W191" i="2" s="1"/>
  <c r="E191" i="2"/>
  <c r="J191" i="2" s="1"/>
  <c r="V191" i="2" s="1"/>
  <c r="D191" i="2"/>
  <c r="I191" i="2" s="1"/>
  <c r="U191" i="2" s="1"/>
  <c r="H190" i="2"/>
  <c r="F190" i="2"/>
  <c r="E190" i="2"/>
  <c r="D190" i="2"/>
  <c r="I190" i="2" s="1"/>
  <c r="U190" i="2" s="1"/>
  <c r="P189" i="2"/>
  <c r="S189" i="2" s="1"/>
  <c r="O189" i="2"/>
  <c r="R189" i="2" s="1"/>
  <c r="H189" i="2"/>
  <c r="Q189" i="2" s="1"/>
  <c r="T189" i="2" s="1"/>
  <c r="F189" i="2"/>
  <c r="K189" i="2" s="1"/>
  <c r="W189" i="2" s="1"/>
  <c r="E189" i="2"/>
  <c r="J189" i="2" s="1"/>
  <c r="V189" i="2" s="1"/>
  <c r="D189" i="2"/>
  <c r="I189" i="2" s="1"/>
  <c r="U189" i="2" s="1"/>
  <c r="H188" i="2"/>
  <c r="F188" i="2"/>
  <c r="E188" i="2"/>
  <c r="D188" i="2"/>
  <c r="W187" i="2"/>
  <c r="P187" i="2"/>
  <c r="S187" i="2" s="1"/>
  <c r="H187" i="2"/>
  <c r="Q187" i="2" s="1"/>
  <c r="T187" i="2" s="1"/>
  <c r="F187" i="2"/>
  <c r="K187" i="2" s="1"/>
  <c r="E187" i="2"/>
  <c r="D187" i="2"/>
  <c r="I187" i="2" s="1"/>
  <c r="U187" i="2" s="1"/>
  <c r="K186" i="2"/>
  <c r="W186" i="2" s="1"/>
  <c r="H186" i="2"/>
  <c r="F186" i="2"/>
  <c r="E186" i="2"/>
  <c r="D186" i="2"/>
  <c r="I186" i="2" s="1"/>
  <c r="U186" i="2" s="1"/>
  <c r="H185" i="2"/>
  <c r="F185" i="2"/>
  <c r="E185" i="2"/>
  <c r="D185" i="2"/>
  <c r="I185" i="2" s="1"/>
  <c r="U185" i="2" s="1"/>
  <c r="W184" i="2"/>
  <c r="K184" i="2"/>
  <c r="H184" i="2"/>
  <c r="Q184" i="2" s="1"/>
  <c r="T184" i="2" s="1"/>
  <c r="F184" i="2"/>
  <c r="E184" i="2"/>
  <c r="J184" i="2" s="1"/>
  <c r="V184" i="2" s="1"/>
  <c r="D184" i="2"/>
  <c r="I184" i="2" s="1"/>
  <c r="U184" i="2" s="1"/>
  <c r="T183" i="2"/>
  <c r="O183" i="2"/>
  <c r="R183" i="2" s="1"/>
  <c r="K183" i="2"/>
  <c r="W183" i="2" s="1"/>
  <c r="H183" i="2"/>
  <c r="Q183" i="2" s="1"/>
  <c r="F183" i="2"/>
  <c r="E183" i="2"/>
  <c r="J183" i="2" s="1"/>
  <c r="V183" i="2" s="1"/>
  <c r="D183" i="2"/>
  <c r="I183" i="2" s="1"/>
  <c r="U183" i="2" s="1"/>
  <c r="P182" i="2"/>
  <c r="S182" i="2" s="1"/>
  <c r="O182" i="2"/>
  <c r="R182" i="2" s="1"/>
  <c r="H182" i="2"/>
  <c r="Q182" i="2" s="1"/>
  <c r="T182" i="2" s="1"/>
  <c r="F182" i="2"/>
  <c r="E182" i="2"/>
  <c r="D182" i="2"/>
  <c r="I182" i="2" s="1"/>
  <c r="U182" i="2" s="1"/>
  <c r="P181" i="2"/>
  <c r="S181" i="2" s="1"/>
  <c r="H181" i="2"/>
  <c r="F181" i="2"/>
  <c r="K181" i="2" s="1"/>
  <c r="W181" i="2" s="1"/>
  <c r="E181" i="2"/>
  <c r="D181" i="2"/>
  <c r="I181" i="2" s="1"/>
  <c r="U181" i="2" s="1"/>
  <c r="K180" i="2"/>
  <c r="W180" i="2" s="1"/>
  <c r="H180" i="2"/>
  <c r="Q180" i="2" s="1"/>
  <c r="T180" i="2" s="1"/>
  <c r="F180" i="2"/>
  <c r="E180" i="2"/>
  <c r="J180" i="2" s="1"/>
  <c r="V180" i="2" s="1"/>
  <c r="D180" i="2"/>
  <c r="I180" i="2" s="1"/>
  <c r="U180" i="2" s="1"/>
  <c r="T179" i="2"/>
  <c r="O179" i="2"/>
  <c r="R179" i="2" s="1"/>
  <c r="H179" i="2"/>
  <c r="Q179" i="2" s="1"/>
  <c r="F179" i="2"/>
  <c r="K179" i="2" s="1"/>
  <c r="W179" i="2" s="1"/>
  <c r="E179" i="2"/>
  <c r="J179" i="2" s="1"/>
  <c r="V179" i="2" s="1"/>
  <c r="D179" i="2"/>
  <c r="I179" i="2" s="1"/>
  <c r="U179" i="2" s="1"/>
  <c r="H178" i="2"/>
  <c r="F178" i="2"/>
  <c r="K178" i="2" s="1"/>
  <c r="W178" i="2" s="1"/>
  <c r="E178" i="2"/>
  <c r="D178" i="2"/>
  <c r="H177" i="2"/>
  <c r="F177" i="2"/>
  <c r="E177" i="2"/>
  <c r="D177" i="2"/>
  <c r="I177" i="2" s="1"/>
  <c r="U177" i="2" s="1"/>
  <c r="W176" i="2"/>
  <c r="K176" i="2"/>
  <c r="H176" i="2"/>
  <c r="Q176" i="2" s="1"/>
  <c r="T176" i="2" s="1"/>
  <c r="F176" i="2"/>
  <c r="E176" i="2"/>
  <c r="J176" i="2" s="1"/>
  <c r="V176" i="2" s="1"/>
  <c r="D176" i="2"/>
  <c r="I176" i="2" s="1"/>
  <c r="U176" i="2" s="1"/>
  <c r="T175" i="2"/>
  <c r="O175" i="2"/>
  <c r="R175" i="2" s="1"/>
  <c r="K175" i="2"/>
  <c r="W175" i="2" s="1"/>
  <c r="H175" i="2"/>
  <c r="Q175" i="2" s="1"/>
  <c r="F175" i="2"/>
  <c r="E175" i="2"/>
  <c r="J175" i="2" s="1"/>
  <c r="V175" i="2" s="1"/>
  <c r="D175" i="2"/>
  <c r="I175" i="2" s="1"/>
  <c r="U175" i="2" s="1"/>
  <c r="P174" i="2"/>
  <c r="S174" i="2" s="1"/>
  <c r="O174" i="2"/>
  <c r="R174" i="2" s="1"/>
  <c r="H174" i="2"/>
  <c r="Q174" i="2" s="1"/>
  <c r="T174" i="2" s="1"/>
  <c r="F174" i="2"/>
  <c r="E174" i="2"/>
  <c r="D174" i="2"/>
  <c r="I174" i="2" s="1"/>
  <c r="U174" i="2" s="1"/>
  <c r="P173" i="2"/>
  <c r="S173" i="2" s="1"/>
  <c r="H173" i="2"/>
  <c r="F173" i="2"/>
  <c r="K173" i="2" s="1"/>
  <c r="W173" i="2" s="1"/>
  <c r="E173" i="2"/>
  <c r="D173" i="2"/>
  <c r="I173" i="2" s="1"/>
  <c r="U173" i="2" s="1"/>
  <c r="K172" i="2"/>
  <c r="W172" i="2" s="1"/>
  <c r="H172" i="2"/>
  <c r="Q172" i="2" s="1"/>
  <c r="T172" i="2" s="1"/>
  <c r="F172" i="2"/>
  <c r="E172" i="2"/>
  <c r="J172" i="2" s="1"/>
  <c r="V172" i="2" s="1"/>
  <c r="D172" i="2"/>
  <c r="I172" i="2" s="1"/>
  <c r="U172" i="2" s="1"/>
  <c r="T171" i="2"/>
  <c r="O171" i="2"/>
  <c r="R171" i="2" s="1"/>
  <c r="H171" i="2"/>
  <c r="Q171" i="2" s="1"/>
  <c r="F171" i="2"/>
  <c r="K171" i="2" s="1"/>
  <c r="W171" i="2" s="1"/>
  <c r="E171" i="2"/>
  <c r="J171" i="2" s="1"/>
  <c r="V171" i="2" s="1"/>
  <c r="D171" i="2"/>
  <c r="I171" i="2" s="1"/>
  <c r="U171" i="2" s="1"/>
  <c r="H170" i="2"/>
  <c r="F170" i="2"/>
  <c r="K170" i="2" s="1"/>
  <c r="W170" i="2" s="1"/>
  <c r="E170" i="2"/>
  <c r="D170" i="2"/>
  <c r="H169" i="2"/>
  <c r="F169" i="2"/>
  <c r="E169" i="2"/>
  <c r="D169" i="2"/>
  <c r="I169" i="2" s="1"/>
  <c r="U169" i="2" s="1"/>
  <c r="K168" i="2"/>
  <c r="W168" i="2" s="1"/>
  <c r="H168" i="2"/>
  <c r="Q168" i="2" s="1"/>
  <c r="T168" i="2" s="1"/>
  <c r="F168" i="2"/>
  <c r="E168" i="2"/>
  <c r="J168" i="2" s="1"/>
  <c r="V168" i="2" s="1"/>
  <c r="D168" i="2"/>
  <c r="I168" i="2" s="1"/>
  <c r="U168" i="2" s="1"/>
  <c r="T167" i="2"/>
  <c r="O167" i="2"/>
  <c r="R167" i="2" s="1"/>
  <c r="K167" i="2"/>
  <c r="W167" i="2" s="1"/>
  <c r="H167" i="2"/>
  <c r="Q167" i="2" s="1"/>
  <c r="F167" i="2"/>
  <c r="E167" i="2"/>
  <c r="J167" i="2" s="1"/>
  <c r="V167" i="2" s="1"/>
  <c r="D167" i="2"/>
  <c r="I167" i="2" s="1"/>
  <c r="U167" i="2" s="1"/>
  <c r="P166" i="2"/>
  <c r="S166" i="2" s="1"/>
  <c r="O166" i="2"/>
  <c r="R166" i="2" s="1"/>
  <c r="H166" i="2"/>
  <c r="Q166" i="2" s="1"/>
  <c r="T166" i="2" s="1"/>
  <c r="F166" i="2"/>
  <c r="E166" i="2"/>
  <c r="D166" i="2"/>
  <c r="I166" i="2" s="1"/>
  <c r="U166" i="2" s="1"/>
  <c r="P165" i="2"/>
  <c r="S165" i="2" s="1"/>
  <c r="H165" i="2"/>
  <c r="F165" i="2"/>
  <c r="K165" i="2" s="1"/>
  <c r="W165" i="2" s="1"/>
  <c r="E165" i="2"/>
  <c r="D165" i="2"/>
  <c r="I165" i="2" s="1"/>
  <c r="U165" i="2" s="1"/>
  <c r="K164" i="2"/>
  <c r="W164" i="2" s="1"/>
  <c r="H164" i="2"/>
  <c r="Q164" i="2" s="1"/>
  <c r="T164" i="2" s="1"/>
  <c r="F164" i="2"/>
  <c r="E164" i="2"/>
  <c r="J164" i="2" s="1"/>
  <c r="V164" i="2" s="1"/>
  <c r="D164" i="2"/>
  <c r="I164" i="2" s="1"/>
  <c r="U164" i="2" s="1"/>
  <c r="T163" i="2"/>
  <c r="O163" i="2"/>
  <c r="R163" i="2" s="1"/>
  <c r="H163" i="2"/>
  <c r="Q163" i="2" s="1"/>
  <c r="F163" i="2"/>
  <c r="K163" i="2" s="1"/>
  <c r="W163" i="2" s="1"/>
  <c r="E163" i="2"/>
  <c r="J163" i="2" s="1"/>
  <c r="V163" i="2" s="1"/>
  <c r="D163" i="2"/>
  <c r="I163" i="2" s="1"/>
  <c r="U163" i="2" s="1"/>
  <c r="H162" i="2"/>
  <c r="F162" i="2"/>
  <c r="E162" i="2"/>
  <c r="D162" i="2"/>
  <c r="H161" i="2"/>
  <c r="F161" i="2"/>
  <c r="E161" i="2"/>
  <c r="D161" i="2"/>
  <c r="I161" i="2" s="1"/>
  <c r="U161" i="2" s="1"/>
  <c r="K160" i="2"/>
  <c r="W160" i="2" s="1"/>
  <c r="H160" i="2"/>
  <c r="Q160" i="2" s="1"/>
  <c r="T160" i="2" s="1"/>
  <c r="F160" i="2"/>
  <c r="E160" i="2"/>
  <c r="J160" i="2" s="1"/>
  <c r="V160" i="2" s="1"/>
  <c r="D160" i="2"/>
  <c r="I160" i="2" s="1"/>
  <c r="U160" i="2" s="1"/>
  <c r="T159" i="2"/>
  <c r="O159" i="2"/>
  <c r="R159" i="2" s="1"/>
  <c r="K159" i="2"/>
  <c r="W159" i="2" s="1"/>
  <c r="H159" i="2"/>
  <c r="Q159" i="2" s="1"/>
  <c r="F159" i="2"/>
  <c r="E159" i="2"/>
  <c r="J159" i="2" s="1"/>
  <c r="V159" i="2" s="1"/>
  <c r="D159" i="2"/>
  <c r="I159" i="2" s="1"/>
  <c r="U159" i="2" s="1"/>
  <c r="P158" i="2"/>
  <c r="S158" i="2" s="1"/>
  <c r="O158" i="2"/>
  <c r="R158" i="2" s="1"/>
  <c r="H158" i="2"/>
  <c r="Q158" i="2" s="1"/>
  <c r="T158" i="2" s="1"/>
  <c r="F158" i="2"/>
  <c r="E158" i="2"/>
  <c r="D158" i="2"/>
  <c r="I158" i="2" s="1"/>
  <c r="U158" i="2" s="1"/>
  <c r="P157" i="2"/>
  <c r="S157" i="2" s="1"/>
  <c r="H157" i="2"/>
  <c r="F157" i="2"/>
  <c r="K157" i="2" s="1"/>
  <c r="W157" i="2" s="1"/>
  <c r="E157" i="2"/>
  <c r="D157" i="2"/>
  <c r="I157" i="2" s="1"/>
  <c r="U157" i="2" s="1"/>
  <c r="K156" i="2"/>
  <c r="W156" i="2" s="1"/>
  <c r="H156" i="2"/>
  <c r="Q156" i="2" s="1"/>
  <c r="T156" i="2" s="1"/>
  <c r="F156" i="2"/>
  <c r="E156" i="2"/>
  <c r="J156" i="2" s="1"/>
  <c r="V156" i="2" s="1"/>
  <c r="D156" i="2"/>
  <c r="I156" i="2" s="1"/>
  <c r="U156" i="2" s="1"/>
  <c r="T155" i="2"/>
  <c r="O155" i="2"/>
  <c r="R155" i="2" s="1"/>
  <c r="H155" i="2"/>
  <c r="Q155" i="2" s="1"/>
  <c r="F155" i="2"/>
  <c r="K155" i="2" s="1"/>
  <c r="W155" i="2" s="1"/>
  <c r="E155" i="2"/>
  <c r="J155" i="2" s="1"/>
  <c r="V155" i="2" s="1"/>
  <c r="D155" i="2"/>
  <c r="I155" i="2" s="1"/>
  <c r="U155" i="2" s="1"/>
  <c r="H154" i="2"/>
  <c r="F154" i="2"/>
  <c r="E154" i="2"/>
  <c r="D154" i="2"/>
  <c r="H153" i="2"/>
  <c r="F153" i="2"/>
  <c r="E153" i="2"/>
  <c r="D153" i="2"/>
  <c r="I153" i="2" s="1"/>
  <c r="U153" i="2" s="1"/>
  <c r="W152" i="2"/>
  <c r="K152" i="2"/>
  <c r="H152" i="2"/>
  <c r="Q152" i="2" s="1"/>
  <c r="T152" i="2" s="1"/>
  <c r="F152" i="2"/>
  <c r="E152" i="2"/>
  <c r="J152" i="2" s="1"/>
  <c r="V152" i="2" s="1"/>
  <c r="D152" i="2"/>
  <c r="I152" i="2" s="1"/>
  <c r="U152" i="2" s="1"/>
  <c r="T151" i="2"/>
  <c r="O151" i="2"/>
  <c r="R151" i="2" s="1"/>
  <c r="K151" i="2"/>
  <c r="W151" i="2" s="1"/>
  <c r="H151" i="2"/>
  <c r="Q151" i="2" s="1"/>
  <c r="F151" i="2"/>
  <c r="E151" i="2"/>
  <c r="J151" i="2" s="1"/>
  <c r="V151" i="2" s="1"/>
  <c r="D151" i="2"/>
  <c r="I151" i="2" s="1"/>
  <c r="U151" i="2" s="1"/>
  <c r="P150" i="2"/>
  <c r="S150" i="2" s="1"/>
  <c r="O150" i="2"/>
  <c r="R150" i="2" s="1"/>
  <c r="H150" i="2"/>
  <c r="Q150" i="2" s="1"/>
  <c r="T150" i="2" s="1"/>
  <c r="F150" i="2"/>
  <c r="E150" i="2"/>
  <c r="D150" i="2"/>
  <c r="I150" i="2" s="1"/>
  <c r="U150" i="2" s="1"/>
  <c r="P149" i="2"/>
  <c r="S149" i="2" s="1"/>
  <c r="H149" i="2"/>
  <c r="F149" i="2"/>
  <c r="K149" i="2" s="1"/>
  <c r="W149" i="2" s="1"/>
  <c r="E149" i="2"/>
  <c r="D149" i="2"/>
  <c r="I149" i="2" s="1"/>
  <c r="U149" i="2" s="1"/>
  <c r="K148" i="2"/>
  <c r="W148" i="2" s="1"/>
  <c r="H148" i="2"/>
  <c r="Q148" i="2" s="1"/>
  <c r="T148" i="2" s="1"/>
  <c r="F148" i="2"/>
  <c r="E148" i="2"/>
  <c r="J148" i="2" s="1"/>
  <c r="V148" i="2" s="1"/>
  <c r="D148" i="2"/>
  <c r="I148" i="2" s="1"/>
  <c r="U148" i="2" s="1"/>
  <c r="T147" i="2"/>
  <c r="O147" i="2"/>
  <c r="R147" i="2" s="1"/>
  <c r="H147" i="2"/>
  <c r="Q147" i="2" s="1"/>
  <c r="F147" i="2"/>
  <c r="K147" i="2" s="1"/>
  <c r="W147" i="2" s="1"/>
  <c r="E147" i="2"/>
  <c r="J147" i="2" s="1"/>
  <c r="V147" i="2" s="1"/>
  <c r="D147" i="2"/>
  <c r="I147" i="2" s="1"/>
  <c r="U147" i="2" s="1"/>
  <c r="H146" i="2"/>
  <c r="F146" i="2"/>
  <c r="K146" i="2" s="1"/>
  <c r="W146" i="2" s="1"/>
  <c r="E146" i="2"/>
  <c r="D146" i="2"/>
  <c r="O145" i="2"/>
  <c r="R145" i="2" s="1"/>
  <c r="K145" i="2"/>
  <c r="W145" i="2" s="1"/>
  <c r="H145" i="2"/>
  <c r="F145" i="2"/>
  <c r="E145" i="2"/>
  <c r="J145" i="2" s="1"/>
  <c r="V145" i="2" s="1"/>
  <c r="D145" i="2"/>
  <c r="I145" i="2" s="1"/>
  <c r="U145" i="2" s="1"/>
  <c r="H144" i="2"/>
  <c r="F144" i="2"/>
  <c r="E144" i="2"/>
  <c r="D144" i="2"/>
  <c r="W143" i="2"/>
  <c r="V143" i="2"/>
  <c r="O143" i="2"/>
  <c r="R143" i="2" s="1"/>
  <c r="K143" i="2"/>
  <c r="H143" i="2"/>
  <c r="F143" i="2"/>
  <c r="E143" i="2"/>
  <c r="J143" i="2" s="1"/>
  <c r="D143" i="2"/>
  <c r="I143" i="2" s="1"/>
  <c r="U143" i="2" s="1"/>
  <c r="H142" i="2"/>
  <c r="F142" i="2"/>
  <c r="K142" i="2" s="1"/>
  <c r="W142" i="2" s="1"/>
  <c r="E142" i="2"/>
  <c r="D142" i="2"/>
  <c r="O141" i="2"/>
  <c r="R141" i="2" s="1"/>
  <c r="K141" i="2"/>
  <c r="W141" i="2" s="1"/>
  <c r="H141" i="2"/>
  <c r="F141" i="2"/>
  <c r="E141" i="2"/>
  <c r="J141" i="2" s="1"/>
  <c r="V141" i="2" s="1"/>
  <c r="D141" i="2"/>
  <c r="I141" i="2" s="1"/>
  <c r="U141" i="2" s="1"/>
  <c r="H140" i="2"/>
  <c r="F140" i="2"/>
  <c r="E140" i="2"/>
  <c r="D140" i="2"/>
  <c r="W139" i="2"/>
  <c r="V139" i="2"/>
  <c r="O139" i="2"/>
  <c r="R139" i="2" s="1"/>
  <c r="K139" i="2"/>
  <c r="H139" i="2"/>
  <c r="F139" i="2"/>
  <c r="E139" i="2"/>
  <c r="J139" i="2" s="1"/>
  <c r="D139" i="2"/>
  <c r="I139" i="2" s="1"/>
  <c r="U139" i="2" s="1"/>
  <c r="H138" i="2"/>
  <c r="F138" i="2"/>
  <c r="K138" i="2" s="1"/>
  <c r="W138" i="2" s="1"/>
  <c r="E138" i="2"/>
  <c r="D138" i="2"/>
  <c r="O137" i="2"/>
  <c r="R137" i="2" s="1"/>
  <c r="K137" i="2"/>
  <c r="W137" i="2" s="1"/>
  <c r="H137" i="2"/>
  <c r="F137" i="2"/>
  <c r="E137" i="2"/>
  <c r="J137" i="2" s="1"/>
  <c r="V137" i="2" s="1"/>
  <c r="D137" i="2"/>
  <c r="I137" i="2" s="1"/>
  <c r="U137" i="2" s="1"/>
  <c r="H136" i="2"/>
  <c r="F136" i="2"/>
  <c r="E136" i="2"/>
  <c r="D136" i="2"/>
  <c r="W135" i="2"/>
  <c r="V135" i="2"/>
  <c r="O135" i="2"/>
  <c r="R135" i="2" s="1"/>
  <c r="K135" i="2"/>
  <c r="H135" i="2"/>
  <c r="F135" i="2"/>
  <c r="E135" i="2"/>
  <c r="J135" i="2" s="1"/>
  <c r="D135" i="2"/>
  <c r="I135" i="2" s="1"/>
  <c r="U135" i="2" s="1"/>
  <c r="H134" i="2"/>
  <c r="F134" i="2"/>
  <c r="K134" i="2" s="1"/>
  <c r="W134" i="2" s="1"/>
  <c r="E134" i="2"/>
  <c r="D134" i="2"/>
  <c r="Q133" i="2"/>
  <c r="T133" i="2" s="1"/>
  <c r="O133" i="2"/>
  <c r="R133" i="2" s="1"/>
  <c r="H133" i="2"/>
  <c r="P133" i="2" s="1"/>
  <c r="S133" i="2" s="1"/>
  <c r="F133" i="2"/>
  <c r="K133" i="2" s="1"/>
  <c r="W133" i="2" s="1"/>
  <c r="E133" i="2"/>
  <c r="J133" i="2" s="1"/>
  <c r="V133" i="2" s="1"/>
  <c r="D133" i="2"/>
  <c r="H132" i="2"/>
  <c r="F132" i="2"/>
  <c r="K132" i="2" s="1"/>
  <c r="W132" i="2" s="1"/>
  <c r="E132" i="2"/>
  <c r="D132" i="2"/>
  <c r="W131" i="2"/>
  <c r="S131" i="2"/>
  <c r="K131" i="2"/>
  <c r="J131" i="2"/>
  <c r="V131" i="2" s="1"/>
  <c r="H131" i="2"/>
  <c r="P131" i="2" s="1"/>
  <c r="F131" i="2"/>
  <c r="E131" i="2"/>
  <c r="D131" i="2"/>
  <c r="I131" i="2" s="1"/>
  <c r="U131" i="2" s="1"/>
  <c r="U130" i="2"/>
  <c r="S130" i="2"/>
  <c r="O130" i="2"/>
  <c r="R130" i="2" s="1"/>
  <c r="K130" i="2"/>
  <c r="W130" i="2" s="1"/>
  <c r="H130" i="2"/>
  <c r="P130" i="2" s="1"/>
  <c r="F130" i="2"/>
  <c r="E130" i="2"/>
  <c r="J130" i="2" s="1"/>
  <c r="V130" i="2" s="1"/>
  <c r="D130" i="2"/>
  <c r="I130" i="2" s="1"/>
  <c r="H129" i="2"/>
  <c r="P129" i="2" s="1"/>
  <c r="S129" i="2" s="1"/>
  <c r="F129" i="2"/>
  <c r="E129" i="2"/>
  <c r="D129" i="2"/>
  <c r="W128" i="2"/>
  <c r="Q128" i="2"/>
  <c r="T128" i="2" s="1"/>
  <c r="H128" i="2"/>
  <c r="P128" i="2" s="1"/>
  <c r="S128" i="2" s="1"/>
  <c r="F128" i="2"/>
  <c r="K128" i="2" s="1"/>
  <c r="E128" i="2"/>
  <c r="J128" i="2" s="1"/>
  <c r="V128" i="2" s="1"/>
  <c r="D128" i="2"/>
  <c r="I128" i="2" s="1"/>
  <c r="U128" i="2" s="1"/>
  <c r="Q127" i="2"/>
  <c r="T127" i="2" s="1"/>
  <c r="P127" i="2"/>
  <c r="S127" i="2" s="1"/>
  <c r="H127" i="2"/>
  <c r="O127" i="2" s="1"/>
  <c r="R127" i="2" s="1"/>
  <c r="F127" i="2"/>
  <c r="K127" i="2" s="1"/>
  <c r="W127" i="2" s="1"/>
  <c r="E127" i="2"/>
  <c r="J127" i="2" s="1"/>
  <c r="V127" i="2" s="1"/>
  <c r="D127" i="2"/>
  <c r="I127" i="2" s="1"/>
  <c r="U127" i="2" s="1"/>
  <c r="T126" i="2"/>
  <c r="Q126" i="2"/>
  <c r="P126" i="2"/>
  <c r="S126" i="2" s="1"/>
  <c r="H126" i="2"/>
  <c r="O126" i="2" s="1"/>
  <c r="R126" i="2" s="1"/>
  <c r="F126" i="2"/>
  <c r="K126" i="2" s="1"/>
  <c r="W126" i="2" s="1"/>
  <c r="E126" i="2"/>
  <c r="J126" i="2" s="1"/>
  <c r="V126" i="2" s="1"/>
  <c r="D126" i="2"/>
  <c r="I126" i="2" s="1"/>
  <c r="U126" i="2" s="1"/>
  <c r="Q125" i="2"/>
  <c r="T125" i="2" s="1"/>
  <c r="P125" i="2"/>
  <c r="S125" i="2" s="1"/>
  <c r="H125" i="2"/>
  <c r="O125" i="2" s="1"/>
  <c r="R125" i="2" s="1"/>
  <c r="F125" i="2"/>
  <c r="K125" i="2" s="1"/>
  <c r="W125" i="2" s="1"/>
  <c r="E125" i="2"/>
  <c r="J125" i="2" s="1"/>
  <c r="V125" i="2" s="1"/>
  <c r="D125" i="2"/>
  <c r="I125" i="2" s="1"/>
  <c r="U125" i="2" s="1"/>
  <c r="T124" i="2"/>
  <c r="Q124" i="2"/>
  <c r="P124" i="2"/>
  <c r="S124" i="2" s="1"/>
  <c r="H124" i="2"/>
  <c r="O124" i="2" s="1"/>
  <c r="R124" i="2" s="1"/>
  <c r="F124" i="2"/>
  <c r="K124" i="2" s="1"/>
  <c r="W124" i="2" s="1"/>
  <c r="E124" i="2"/>
  <c r="J124" i="2" s="1"/>
  <c r="V124" i="2" s="1"/>
  <c r="D124" i="2"/>
  <c r="I124" i="2" s="1"/>
  <c r="U124" i="2" s="1"/>
  <c r="Q123" i="2"/>
  <c r="T123" i="2" s="1"/>
  <c r="P123" i="2"/>
  <c r="S123" i="2" s="1"/>
  <c r="H123" i="2"/>
  <c r="O123" i="2" s="1"/>
  <c r="R123" i="2" s="1"/>
  <c r="F123" i="2"/>
  <c r="K123" i="2" s="1"/>
  <c r="W123" i="2" s="1"/>
  <c r="E123" i="2"/>
  <c r="J123" i="2" s="1"/>
  <c r="V123" i="2" s="1"/>
  <c r="D123" i="2"/>
  <c r="I123" i="2" s="1"/>
  <c r="U123" i="2" s="1"/>
  <c r="T122" i="2"/>
  <c r="Q122" i="2"/>
  <c r="P122" i="2"/>
  <c r="S122" i="2" s="1"/>
  <c r="J122" i="2"/>
  <c r="V122" i="2" s="1"/>
  <c r="H122" i="2"/>
  <c r="O122" i="2" s="1"/>
  <c r="R122" i="2" s="1"/>
  <c r="F122" i="2"/>
  <c r="K122" i="2" s="1"/>
  <c r="W122" i="2" s="1"/>
  <c r="E122" i="2"/>
  <c r="D122" i="2"/>
  <c r="I122" i="2" s="1"/>
  <c r="U122" i="2" s="1"/>
  <c r="Q121" i="2"/>
  <c r="T121" i="2" s="1"/>
  <c r="P121" i="2"/>
  <c r="S121" i="2" s="1"/>
  <c r="H121" i="2"/>
  <c r="O121" i="2" s="1"/>
  <c r="R121" i="2" s="1"/>
  <c r="F121" i="2"/>
  <c r="K121" i="2" s="1"/>
  <c r="W121" i="2" s="1"/>
  <c r="E121" i="2"/>
  <c r="J121" i="2" s="1"/>
  <c r="V121" i="2" s="1"/>
  <c r="D121" i="2"/>
  <c r="I121" i="2" s="1"/>
  <c r="U121" i="2" s="1"/>
  <c r="T120" i="2"/>
  <c r="Q120" i="2"/>
  <c r="P120" i="2"/>
  <c r="S120" i="2" s="1"/>
  <c r="J120" i="2"/>
  <c r="V120" i="2" s="1"/>
  <c r="H120" i="2"/>
  <c r="O120" i="2" s="1"/>
  <c r="R120" i="2" s="1"/>
  <c r="F120" i="2"/>
  <c r="K120" i="2" s="1"/>
  <c r="W120" i="2" s="1"/>
  <c r="E120" i="2"/>
  <c r="D120" i="2"/>
  <c r="I120" i="2" s="1"/>
  <c r="U120" i="2" s="1"/>
  <c r="Q119" i="2"/>
  <c r="T119" i="2" s="1"/>
  <c r="P119" i="2"/>
  <c r="S119" i="2" s="1"/>
  <c r="H119" i="2"/>
  <c r="O119" i="2" s="1"/>
  <c r="R119" i="2" s="1"/>
  <c r="F119" i="2"/>
  <c r="K119" i="2" s="1"/>
  <c r="W119" i="2" s="1"/>
  <c r="E119" i="2"/>
  <c r="J119" i="2" s="1"/>
  <c r="V119" i="2" s="1"/>
  <c r="D119" i="2"/>
  <c r="I119" i="2" s="1"/>
  <c r="U119" i="2" s="1"/>
  <c r="T118" i="2"/>
  <c r="Q118" i="2"/>
  <c r="P118" i="2"/>
  <c r="S118" i="2" s="1"/>
  <c r="H118" i="2"/>
  <c r="O118" i="2" s="1"/>
  <c r="R118" i="2" s="1"/>
  <c r="F118" i="2"/>
  <c r="K118" i="2" s="1"/>
  <c r="W118" i="2" s="1"/>
  <c r="E118" i="2"/>
  <c r="J118" i="2" s="1"/>
  <c r="V118" i="2" s="1"/>
  <c r="D118" i="2"/>
  <c r="I118" i="2" s="1"/>
  <c r="U118" i="2" s="1"/>
  <c r="Q117" i="2"/>
  <c r="T117" i="2" s="1"/>
  <c r="P117" i="2"/>
  <c r="S117" i="2" s="1"/>
  <c r="H117" i="2"/>
  <c r="O117" i="2" s="1"/>
  <c r="R117" i="2" s="1"/>
  <c r="F117" i="2"/>
  <c r="K117" i="2" s="1"/>
  <c r="W117" i="2" s="1"/>
  <c r="E117" i="2"/>
  <c r="J117" i="2" s="1"/>
  <c r="V117" i="2" s="1"/>
  <c r="D117" i="2"/>
  <c r="I117" i="2" s="1"/>
  <c r="U117" i="2" s="1"/>
  <c r="T116" i="2"/>
  <c r="Q116" i="2"/>
  <c r="P116" i="2"/>
  <c r="S116" i="2" s="1"/>
  <c r="H116" i="2"/>
  <c r="O116" i="2" s="1"/>
  <c r="R116" i="2" s="1"/>
  <c r="F116" i="2"/>
  <c r="K116" i="2" s="1"/>
  <c r="W116" i="2" s="1"/>
  <c r="E116" i="2"/>
  <c r="J116" i="2" s="1"/>
  <c r="V116" i="2" s="1"/>
  <c r="D116" i="2"/>
  <c r="I116" i="2" s="1"/>
  <c r="U116" i="2" s="1"/>
  <c r="Q115" i="2"/>
  <c r="T115" i="2" s="1"/>
  <c r="P115" i="2"/>
  <c r="S115" i="2" s="1"/>
  <c r="H115" i="2"/>
  <c r="O115" i="2" s="1"/>
  <c r="R115" i="2" s="1"/>
  <c r="F115" i="2"/>
  <c r="K115" i="2" s="1"/>
  <c r="W115" i="2" s="1"/>
  <c r="E115" i="2"/>
  <c r="J115" i="2" s="1"/>
  <c r="V115" i="2" s="1"/>
  <c r="D115" i="2"/>
  <c r="I115" i="2" s="1"/>
  <c r="U115" i="2" s="1"/>
  <c r="T114" i="2"/>
  <c r="Q114" i="2"/>
  <c r="P114" i="2"/>
  <c r="S114" i="2" s="1"/>
  <c r="J114" i="2"/>
  <c r="V114" i="2" s="1"/>
  <c r="H114" i="2"/>
  <c r="O114" i="2" s="1"/>
  <c r="R114" i="2" s="1"/>
  <c r="F114" i="2"/>
  <c r="K114" i="2" s="1"/>
  <c r="W114" i="2" s="1"/>
  <c r="E114" i="2"/>
  <c r="D114" i="2"/>
  <c r="I114" i="2" s="1"/>
  <c r="U114" i="2" s="1"/>
  <c r="Q113" i="2"/>
  <c r="T113" i="2" s="1"/>
  <c r="P113" i="2"/>
  <c r="S113" i="2" s="1"/>
  <c r="H113" i="2"/>
  <c r="O113" i="2" s="1"/>
  <c r="R113" i="2" s="1"/>
  <c r="F113" i="2"/>
  <c r="K113" i="2" s="1"/>
  <c r="W113" i="2" s="1"/>
  <c r="E113" i="2"/>
  <c r="J113" i="2" s="1"/>
  <c r="V113" i="2" s="1"/>
  <c r="D113" i="2"/>
  <c r="I113" i="2" s="1"/>
  <c r="U113" i="2" s="1"/>
  <c r="T112" i="2"/>
  <c r="Q112" i="2"/>
  <c r="P112" i="2"/>
  <c r="S112" i="2" s="1"/>
  <c r="J112" i="2"/>
  <c r="V112" i="2" s="1"/>
  <c r="H112" i="2"/>
  <c r="O112" i="2" s="1"/>
  <c r="R112" i="2" s="1"/>
  <c r="F112" i="2"/>
  <c r="K112" i="2" s="1"/>
  <c r="W112" i="2" s="1"/>
  <c r="E112" i="2"/>
  <c r="D112" i="2"/>
  <c r="I112" i="2" s="1"/>
  <c r="U112" i="2" s="1"/>
  <c r="Q111" i="2"/>
  <c r="T111" i="2" s="1"/>
  <c r="P111" i="2"/>
  <c r="S111" i="2" s="1"/>
  <c r="H111" i="2"/>
  <c r="O111" i="2" s="1"/>
  <c r="R111" i="2" s="1"/>
  <c r="F111" i="2"/>
  <c r="K111" i="2" s="1"/>
  <c r="W111" i="2" s="1"/>
  <c r="E111" i="2"/>
  <c r="J111" i="2" s="1"/>
  <c r="V111" i="2" s="1"/>
  <c r="D111" i="2"/>
  <c r="I111" i="2" s="1"/>
  <c r="U111" i="2" s="1"/>
  <c r="T110" i="2"/>
  <c r="Q110" i="2"/>
  <c r="P110" i="2"/>
  <c r="S110" i="2" s="1"/>
  <c r="J110" i="2"/>
  <c r="V110" i="2" s="1"/>
  <c r="H110" i="2"/>
  <c r="O110" i="2" s="1"/>
  <c r="R110" i="2" s="1"/>
  <c r="F110" i="2"/>
  <c r="K110" i="2" s="1"/>
  <c r="W110" i="2" s="1"/>
  <c r="E110" i="2"/>
  <c r="D110" i="2"/>
  <c r="I110" i="2" s="1"/>
  <c r="U110" i="2" s="1"/>
  <c r="Q109" i="2"/>
  <c r="T109" i="2" s="1"/>
  <c r="P109" i="2"/>
  <c r="S109" i="2" s="1"/>
  <c r="H109" i="2"/>
  <c r="O109" i="2" s="1"/>
  <c r="R109" i="2" s="1"/>
  <c r="F109" i="2"/>
  <c r="K109" i="2" s="1"/>
  <c r="W109" i="2" s="1"/>
  <c r="E109" i="2"/>
  <c r="J109" i="2" s="1"/>
  <c r="V109" i="2" s="1"/>
  <c r="D109" i="2"/>
  <c r="I109" i="2" s="1"/>
  <c r="U109" i="2" s="1"/>
  <c r="T108" i="2"/>
  <c r="Q108" i="2"/>
  <c r="P108" i="2"/>
  <c r="S108" i="2" s="1"/>
  <c r="H108" i="2"/>
  <c r="O108" i="2" s="1"/>
  <c r="R108" i="2" s="1"/>
  <c r="F108" i="2"/>
  <c r="K108" i="2" s="1"/>
  <c r="W108" i="2" s="1"/>
  <c r="E108" i="2"/>
  <c r="J108" i="2" s="1"/>
  <c r="V108" i="2" s="1"/>
  <c r="D108" i="2"/>
  <c r="I108" i="2" s="1"/>
  <c r="U108" i="2" s="1"/>
  <c r="Q107" i="2"/>
  <c r="T107" i="2" s="1"/>
  <c r="P107" i="2"/>
  <c r="S107" i="2" s="1"/>
  <c r="H107" i="2"/>
  <c r="O107" i="2" s="1"/>
  <c r="R107" i="2" s="1"/>
  <c r="F107" i="2"/>
  <c r="K107" i="2" s="1"/>
  <c r="W107" i="2" s="1"/>
  <c r="E107" i="2"/>
  <c r="J107" i="2" s="1"/>
  <c r="V107" i="2" s="1"/>
  <c r="D107" i="2"/>
  <c r="I107" i="2" s="1"/>
  <c r="U107" i="2" s="1"/>
  <c r="T106" i="2"/>
  <c r="Q106" i="2"/>
  <c r="P106" i="2"/>
  <c r="S106" i="2" s="1"/>
  <c r="J106" i="2"/>
  <c r="V106" i="2" s="1"/>
  <c r="H106" i="2"/>
  <c r="O106" i="2" s="1"/>
  <c r="R106" i="2" s="1"/>
  <c r="F106" i="2"/>
  <c r="K106" i="2" s="1"/>
  <c r="W106" i="2" s="1"/>
  <c r="E106" i="2"/>
  <c r="D106" i="2"/>
  <c r="I106" i="2" s="1"/>
  <c r="U106" i="2" s="1"/>
  <c r="Q105" i="2"/>
  <c r="T105" i="2" s="1"/>
  <c r="P105" i="2"/>
  <c r="S105" i="2" s="1"/>
  <c r="H105" i="2"/>
  <c r="O105" i="2" s="1"/>
  <c r="R105" i="2" s="1"/>
  <c r="F105" i="2"/>
  <c r="K105" i="2" s="1"/>
  <c r="W105" i="2" s="1"/>
  <c r="E105" i="2"/>
  <c r="J105" i="2" s="1"/>
  <c r="V105" i="2" s="1"/>
  <c r="D105" i="2"/>
  <c r="I105" i="2" s="1"/>
  <c r="U105" i="2" s="1"/>
  <c r="T104" i="2"/>
  <c r="Q104" i="2"/>
  <c r="P104" i="2"/>
  <c r="S104" i="2" s="1"/>
  <c r="J104" i="2"/>
  <c r="V104" i="2" s="1"/>
  <c r="H104" i="2"/>
  <c r="O104" i="2" s="1"/>
  <c r="R104" i="2" s="1"/>
  <c r="F104" i="2"/>
  <c r="K104" i="2" s="1"/>
  <c r="W104" i="2" s="1"/>
  <c r="E104" i="2"/>
  <c r="D104" i="2"/>
  <c r="I104" i="2" s="1"/>
  <c r="U104" i="2" s="1"/>
  <c r="Q103" i="2"/>
  <c r="T103" i="2" s="1"/>
  <c r="P103" i="2"/>
  <c r="S103" i="2" s="1"/>
  <c r="H103" i="2"/>
  <c r="O103" i="2" s="1"/>
  <c r="R103" i="2" s="1"/>
  <c r="F103" i="2"/>
  <c r="K103" i="2" s="1"/>
  <c r="W103" i="2" s="1"/>
  <c r="E103" i="2"/>
  <c r="J103" i="2" s="1"/>
  <c r="V103" i="2" s="1"/>
  <c r="D103" i="2"/>
  <c r="I103" i="2" s="1"/>
  <c r="U103" i="2" s="1"/>
  <c r="T102" i="2"/>
  <c r="Q102" i="2"/>
  <c r="P102" i="2"/>
  <c r="S102" i="2" s="1"/>
  <c r="H102" i="2"/>
  <c r="O102" i="2" s="1"/>
  <c r="R102" i="2" s="1"/>
  <c r="F102" i="2"/>
  <c r="K102" i="2" s="1"/>
  <c r="W102" i="2" s="1"/>
  <c r="E102" i="2"/>
  <c r="J102" i="2" s="1"/>
  <c r="V102" i="2" s="1"/>
  <c r="D102" i="2"/>
  <c r="I102" i="2" s="1"/>
  <c r="U102" i="2" s="1"/>
  <c r="Q101" i="2"/>
  <c r="T101" i="2" s="1"/>
  <c r="P101" i="2"/>
  <c r="S101" i="2" s="1"/>
  <c r="H101" i="2"/>
  <c r="O101" i="2" s="1"/>
  <c r="R101" i="2" s="1"/>
  <c r="F101" i="2"/>
  <c r="K101" i="2" s="1"/>
  <c r="W101" i="2" s="1"/>
  <c r="E101" i="2"/>
  <c r="J101" i="2" s="1"/>
  <c r="V101" i="2" s="1"/>
  <c r="D101" i="2"/>
  <c r="I101" i="2" s="1"/>
  <c r="U101" i="2" s="1"/>
  <c r="T100" i="2"/>
  <c r="Q100" i="2"/>
  <c r="P100" i="2"/>
  <c r="S100" i="2" s="1"/>
  <c r="H100" i="2"/>
  <c r="O100" i="2" s="1"/>
  <c r="R100" i="2" s="1"/>
  <c r="F100" i="2"/>
  <c r="K100" i="2" s="1"/>
  <c r="W100" i="2" s="1"/>
  <c r="E100" i="2"/>
  <c r="J100" i="2" s="1"/>
  <c r="V100" i="2" s="1"/>
  <c r="D100" i="2"/>
  <c r="I100" i="2" s="1"/>
  <c r="U100" i="2" s="1"/>
  <c r="Q99" i="2"/>
  <c r="T99" i="2" s="1"/>
  <c r="P99" i="2"/>
  <c r="S99" i="2" s="1"/>
  <c r="H99" i="2"/>
  <c r="O99" i="2" s="1"/>
  <c r="R99" i="2" s="1"/>
  <c r="F99" i="2"/>
  <c r="K99" i="2" s="1"/>
  <c r="W99" i="2" s="1"/>
  <c r="E99" i="2"/>
  <c r="J99" i="2" s="1"/>
  <c r="V99" i="2" s="1"/>
  <c r="D99" i="2"/>
  <c r="I99" i="2" s="1"/>
  <c r="U99" i="2" s="1"/>
  <c r="T98" i="2"/>
  <c r="Q98" i="2"/>
  <c r="P98" i="2"/>
  <c r="S98" i="2" s="1"/>
  <c r="J98" i="2"/>
  <c r="V98" i="2" s="1"/>
  <c r="H98" i="2"/>
  <c r="O98" i="2" s="1"/>
  <c r="R98" i="2" s="1"/>
  <c r="F98" i="2"/>
  <c r="K98" i="2" s="1"/>
  <c r="W98" i="2" s="1"/>
  <c r="E98" i="2"/>
  <c r="D98" i="2"/>
  <c r="I98" i="2" s="1"/>
  <c r="U98" i="2" s="1"/>
  <c r="Q97" i="2"/>
  <c r="T97" i="2" s="1"/>
  <c r="P97" i="2"/>
  <c r="S97" i="2" s="1"/>
  <c r="H97" i="2"/>
  <c r="O97" i="2" s="1"/>
  <c r="R97" i="2" s="1"/>
  <c r="F97" i="2"/>
  <c r="K97" i="2" s="1"/>
  <c r="W97" i="2" s="1"/>
  <c r="E97" i="2"/>
  <c r="J97" i="2" s="1"/>
  <c r="V97" i="2" s="1"/>
  <c r="D97" i="2"/>
  <c r="I97" i="2" s="1"/>
  <c r="U97" i="2" s="1"/>
  <c r="T96" i="2"/>
  <c r="Q96" i="2"/>
  <c r="P96" i="2"/>
  <c r="S96" i="2" s="1"/>
  <c r="J96" i="2"/>
  <c r="V96" i="2" s="1"/>
  <c r="H96" i="2"/>
  <c r="O96" i="2" s="1"/>
  <c r="R96" i="2" s="1"/>
  <c r="F96" i="2"/>
  <c r="K96" i="2" s="1"/>
  <c r="W96" i="2" s="1"/>
  <c r="E96" i="2"/>
  <c r="D96" i="2"/>
  <c r="I96" i="2" s="1"/>
  <c r="U96" i="2" s="1"/>
  <c r="Q95" i="2"/>
  <c r="T95" i="2" s="1"/>
  <c r="P95" i="2"/>
  <c r="S95" i="2" s="1"/>
  <c r="H95" i="2"/>
  <c r="O95" i="2" s="1"/>
  <c r="R95" i="2" s="1"/>
  <c r="F95" i="2"/>
  <c r="K95" i="2" s="1"/>
  <c r="W95" i="2" s="1"/>
  <c r="E95" i="2"/>
  <c r="J95" i="2" s="1"/>
  <c r="V95" i="2" s="1"/>
  <c r="D95" i="2"/>
  <c r="I95" i="2" s="1"/>
  <c r="U95" i="2" s="1"/>
  <c r="T94" i="2"/>
  <c r="Q94" i="2"/>
  <c r="P94" i="2"/>
  <c r="S94" i="2" s="1"/>
  <c r="H94" i="2"/>
  <c r="O94" i="2" s="1"/>
  <c r="R94" i="2" s="1"/>
  <c r="F94" i="2"/>
  <c r="K94" i="2" s="1"/>
  <c r="W94" i="2" s="1"/>
  <c r="E94" i="2"/>
  <c r="J94" i="2" s="1"/>
  <c r="V94" i="2" s="1"/>
  <c r="D94" i="2"/>
  <c r="I94" i="2" s="1"/>
  <c r="U94" i="2" s="1"/>
  <c r="Q93" i="2"/>
  <c r="T93" i="2" s="1"/>
  <c r="P93" i="2"/>
  <c r="S93" i="2" s="1"/>
  <c r="H93" i="2"/>
  <c r="O93" i="2" s="1"/>
  <c r="R93" i="2" s="1"/>
  <c r="F93" i="2"/>
  <c r="K93" i="2" s="1"/>
  <c r="W93" i="2" s="1"/>
  <c r="E93" i="2"/>
  <c r="J93" i="2" s="1"/>
  <c r="V93" i="2" s="1"/>
  <c r="D93" i="2"/>
  <c r="I93" i="2" s="1"/>
  <c r="U93" i="2" s="1"/>
  <c r="T92" i="2"/>
  <c r="Q92" i="2"/>
  <c r="P92" i="2"/>
  <c r="S92" i="2" s="1"/>
  <c r="H92" i="2"/>
  <c r="O92" i="2" s="1"/>
  <c r="R92" i="2" s="1"/>
  <c r="F92" i="2"/>
  <c r="K92" i="2" s="1"/>
  <c r="W92" i="2" s="1"/>
  <c r="E92" i="2"/>
  <c r="J92" i="2" s="1"/>
  <c r="V92" i="2" s="1"/>
  <c r="D92" i="2"/>
  <c r="I92" i="2" s="1"/>
  <c r="U92" i="2" s="1"/>
  <c r="Q91" i="2"/>
  <c r="T91" i="2" s="1"/>
  <c r="P91" i="2"/>
  <c r="S91" i="2" s="1"/>
  <c r="H91" i="2"/>
  <c r="O91" i="2" s="1"/>
  <c r="R91" i="2" s="1"/>
  <c r="F91" i="2"/>
  <c r="K91" i="2" s="1"/>
  <c r="W91" i="2" s="1"/>
  <c r="E91" i="2"/>
  <c r="J91" i="2" s="1"/>
  <c r="V91" i="2" s="1"/>
  <c r="D91" i="2"/>
  <c r="I91" i="2" s="1"/>
  <c r="U91" i="2" s="1"/>
  <c r="T90" i="2"/>
  <c r="Q90" i="2"/>
  <c r="P90" i="2"/>
  <c r="S90" i="2" s="1"/>
  <c r="J90" i="2"/>
  <c r="V90" i="2" s="1"/>
  <c r="H90" i="2"/>
  <c r="O90" i="2" s="1"/>
  <c r="R90" i="2" s="1"/>
  <c r="F90" i="2"/>
  <c r="K90" i="2" s="1"/>
  <c r="W90" i="2" s="1"/>
  <c r="E90" i="2"/>
  <c r="D90" i="2"/>
  <c r="I90" i="2" s="1"/>
  <c r="U90" i="2" s="1"/>
  <c r="Q89" i="2"/>
  <c r="T89" i="2" s="1"/>
  <c r="P89" i="2"/>
  <c r="S89" i="2" s="1"/>
  <c r="H89" i="2"/>
  <c r="O89" i="2" s="1"/>
  <c r="R89" i="2" s="1"/>
  <c r="F89" i="2"/>
  <c r="K89" i="2" s="1"/>
  <c r="W89" i="2" s="1"/>
  <c r="E89" i="2"/>
  <c r="J89" i="2" s="1"/>
  <c r="V89" i="2" s="1"/>
  <c r="D89" i="2"/>
  <c r="I89" i="2" s="1"/>
  <c r="U89" i="2" s="1"/>
  <c r="T88" i="2"/>
  <c r="Q88" i="2"/>
  <c r="P88" i="2"/>
  <c r="S88" i="2" s="1"/>
  <c r="J88" i="2"/>
  <c r="V88" i="2" s="1"/>
  <c r="H88" i="2"/>
  <c r="O88" i="2" s="1"/>
  <c r="R88" i="2" s="1"/>
  <c r="F88" i="2"/>
  <c r="K88" i="2" s="1"/>
  <c r="W88" i="2" s="1"/>
  <c r="E88" i="2"/>
  <c r="D88" i="2"/>
  <c r="I88" i="2" s="1"/>
  <c r="U88" i="2" s="1"/>
  <c r="Q87" i="2"/>
  <c r="T87" i="2" s="1"/>
  <c r="P87" i="2"/>
  <c r="S87" i="2" s="1"/>
  <c r="H87" i="2"/>
  <c r="O87" i="2" s="1"/>
  <c r="R87" i="2" s="1"/>
  <c r="F87" i="2"/>
  <c r="K87" i="2" s="1"/>
  <c r="W87" i="2" s="1"/>
  <c r="E87" i="2"/>
  <c r="J87" i="2" s="1"/>
  <c r="V87" i="2" s="1"/>
  <c r="D87" i="2"/>
  <c r="I87" i="2" s="1"/>
  <c r="U87" i="2" s="1"/>
  <c r="T86" i="2"/>
  <c r="Q86" i="2"/>
  <c r="P86" i="2"/>
  <c r="S86" i="2" s="1"/>
  <c r="H86" i="2"/>
  <c r="O86" i="2" s="1"/>
  <c r="R86" i="2" s="1"/>
  <c r="F86" i="2"/>
  <c r="K86" i="2" s="1"/>
  <c r="W86" i="2" s="1"/>
  <c r="E86" i="2"/>
  <c r="J86" i="2" s="1"/>
  <c r="V86" i="2" s="1"/>
  <c r="D86" i="2"/>
  <c r="I86" i="2" s="1"/>
  <c r="U86" i="2" s="1"/>
  <c r="Q85" i="2"/>
  <c r="T85" i="2" s="1"/>
  <c r="P85" i="2"/>
  <c r="S85" i="2" s="1"/>
  <c r="H85" i="2"/>
  <c r="O85" i="2" s="1"/>
  <c r="R85" i="2" s="1"/>
  <c r="F85" i="2"/>
  <c r="K85" i="2" s="1"/>
  <c r="W85" i="2" s="1"/>
  <c r="E85" i="2"/>
  <c r="J85" i="2" s="1"/>
  <c r="V85" i="2" s="1"/>
  <c r="D85" i="2"/>
  <c r="I85" i="2" s="1"/>
  <c r="U85" i="2" s="1"/>
  <c r="T84" i="2"/>
  <c r="Q84" i="2"/>
  <c r="P84" i="2"/>
  <c r="S84" i="2" s="1"/>
  <c r="H84" i="2"/>
  <c r="O84" i="2" s="1"/>
  <c r="R84" i="2" s="1"/>
  <c r="F84" i="2"/>
  <c r="K84" i="2" s="1"/>
  <c r="W84" i="2" s="1"/>
  <c r="E84" i="2"/>
  <c r="J84" i="2" s="1"/>
  <c r="V84" i="2" s="1"/>
  <c r="D84" i="2"/>
  <c r="I84" i="2" s="1"/>
  <c r="U84" i="2" s="1"/>
  <c r="Q83" i="2"/>
  <c r="T83" i="2" s="1"/>
  <c r="P83" i="2"/>
  <c r="S83" i="2" s="1"/>
  <c r="H83" i="2"/>
  <c r="O83" i="2" s="1"/>
  <c r="R83" i="2" s="1"/>
  <c r="F83" i="2"/>
  <c r="K83" i="2" s="1"/>
  <c r="W83" i="2" s="1"/>
  <c r="E83" i="2"/>
  <c r="J83" i="2" s="1"/>
  <c r="V83" i="2" s="1"/>
  <c r="D83" i="2"/>
  <c r="I83" i="2" s="1"/>
  <c r="U83" i="2" s="1"/>
  <c r="T82" i="2"/>
  <c r="Q82" i="2"/>
  <c r="P82" i="2"/>
  <c r="S82" i="2" s="1"/>
  <c r="J82" i="2"/>
  <c r="V82" i="2" s="1"/>
  <c r="H82" i="2"/>
  <c r="O82" i="2" s="1"/>
  <c r="R82" i="2" s="1"/>
  <c r="F82" i="2"/>
  <c r="K82" i="2" s="1"/>
  <c r="W82" i="2" s="1"/>
  <c r="E82" i="2"/>
  <c r="D82" i="2"/>
  <c r="I82" i="2" s="1"/>
  <c r="U82" i="2" s="1"/>
  <c r="Q81" i="2"/>
  <c r="T81" i="2" s="1"/>
  <c r="P81" i="2"/>
  <c r="S81" i="2" s="1"/>
  <c r="H81" i="2"/>
  <c r="O81" i="2" s="1"/>
  <c r="R81" i="2" s="1"/>
  <c r="F81" i="2"/>
  <c r="K81" i="2" s="1"/>
  <c r="W81" i="2" s="1"/>
  <c r="E81" i="2"/>
  <c r="J81" i="2" s="1"/>
  <c r="V81" i="2" s="1"/>
  <c r="D81" i="2"/>
  <c r="I81" i="2" s="1"/>
  <c r="U81" i="2" s="1"/>
  <c r="T80" i="2"/>
  <c r="Q80" i="2"/>
  <c r="P80" i="2"/>
  <c r="S80" i="2" s="1"/>
  <c r="J80" i="2"/>
  <c r="V80" i="2" s="1"/>
  <c r="H80" i="2"/>
  <c r="O80" i="2" s="1"/>
  <c r="R80" i="2" s="1"/>
  <c r="F80" i="2"/>
  <c r="K80" i="2" s="1"/>
  <c r="W80" i="2" s="1"/>
  <c r="E80" i="2"/>
  <c r="D80" i="2"/>
  <c r="I80" i="2" s="1"/>
  <c r="U80" i="2" s="1"/>
  <c r="Q79" i="2"/>
  <c r="T79" i="2" s="1"/>
  <c r="P79" i="2"/>
  <c r="S79" i="2" s="1"/>
  <c r="H79" i="2"/>
  <c r="O79" i="2" s="1"/>
  <c r="R79" i="2" s="1"/>
  <c r="F79" i="2"/>
  <c r="K79" i="2" s="1"/>
  <c r="W79" i="2" s="1"/>
  <c r="E79" i="2"/>
  <c r="J79" i="2" s="1"/>
  <c r="V79" i="2" s="1"/>
  <c r="D79" i="2"/>
  <c r="I79" i="2" s="1"/>
  <c r="U79" i="2" s="1"/>
  <c r="T78" i="2"/>
  <c r="Q78" i="2"/>
  <c r="P78" i="2"/>
  <c r="S78" i="2" s="1"/>
  <c r="H78" i="2"/>
  <c r="O78" i="2" s="1"/>
  <c r="R78" i="2" s="1"/>
  <c r="F78" i="2"/>
  <c r="K78" i="2" s="1"/>
  <c r="W78" i="2" s="1"/>
  <c r="E78" i="2"/>
  <c r="J78" i="2" s="1"/>
  <c r="V78" i="2" s="1"/>
  <c r="D78" i="2"/>
  <c r="I78" i="2" s="1"/>
  <c r="U78" i="2" s="1"/>
  <c r="Q77" i="2"/>
  <c r="T77" i="2" s="1"/>
  <c r="P77" i="2"/>
  <c r="S77" i="2" s="1"/>
  <c r="H77" i="2"/>
  <c r="O77" i="2" s="1"/>
  <c r="R77" i="2" s="1"/>
  <c r="F77" i="2"/>
  <c r="K77" i="2" s="1"/>
  <c r="W77" i="2" s="1"/>
  <c r="E77" i="2"/>
  <c r="J77" i="2" s="1"/>
  <c r="V77" i="2" s="1"/>
  <c r="D77" i="2"/>
  <c r="I77" i="2" s="1"/>
  <c r="U77" i="2" s="1"/>
  <c r="T76" i="2"/>
  <c r="Q76" i="2"/>
  <c r="P76" i="2"/>
  <c r="S76" i="2" s="1"/>
  <c r="H76" i="2"/>
  <c r="O76" i="2" s="1"/>
  <c r="R76" i="2" s="1"/>
  <c r="F76" i="2"/>
  <c r="K76" i="2" s="1"/>
  <c r="W76" i="2" s="1"/>
  <c r="E76" i="2"/>
  <c r="J76" i="2" s="1"/>
  <c r="V76" i="2" s="1"/>
  <c r="D76" i="2"/>
  <c r="I76" i="2" s="1"/>
  <c r="U76" i="2" s="1"/>
  <c r="Q75" i="2"/>
  <c r="T75" i="2" s="1"/>
  <c r="P75" i="2"/>
  <c r="S75" i="2" s="1"/>
  <c r="I75" i="2"/>
  <c r="U75" i="2" s="1"/>
  <c r="H75" i="2"/>
  <c r="O75" i="2" s="1"/>
  <c r="R75" i="2" s="1"/>
  <c r="F75" i="2"/>
  <c r="K75" i="2" s="1"/>
  <c r="W75" i="2" s="1"/>
  <c r="E75" i="2"/>
  <c r="J75" i="2" s="1"/>
  <c r="V75" i="2" s="1"/>
  <c r="D75" i="2"/>
  <c r="Q74" i="2"/>
  <c r="T74" i="2" s="1"/>
  <c r="H74" i="2"/>
  <c r="P74" i="2" s="1"/>
  <c r="S74" i="2" s="1"/>
  <c r="F74" i="2"/>
  <c r="E74" i="2"/>
  <c r="J74" i="2" s="1"/>
  <c r="V74" i="2" s="1"/>
  <c r="D74" i="2"/>
  <c r="I74" i="2" s="1"/>
  <c r="U74" i="2" s="1"/>
  <c r="T73" i="2"/>
  <c r="Q73" i="2"/>
  <c r="O73" i="2"/>
  <c r="R73" i="2" s="1"/>
  <c r="J73" i="2"/>
  <c r="V73" i="2" s="1"/>
  <c r="H73" i="2"/>
  <c r="P73" i="2" s="1"/>
  <c r="S73" i="2" s="1"/>
  <c r="F73" i="2"/>
  <c r="K73" i="2" s="1"/>
  <c r="W73" i="2" s="1"/>
  <c r="E73" i="2"/>
  <c r="D73" i="2"/>
  <c r="I73" i="2" s="1"/>
  <c r="U73" i="2" s="1"/>
  <c r="O72" i="2"/>
  <c r="R72" i="2" s="1"/>
  <c r="H72" i="2"/>
  <c r="Q72" i="2" s="1"/>
  <c r="T72" i="2" s="1"/>
  <c r="F72" i="2"/>
  <c r="K72" i="2" s="1"/>
  <c r="W72" i="2" s="1"/>
  <c r="E72" i="2"/>
  <c r="J72" i="2" s="1"/>
  <c r="V72" i="2" s="1"/>
  <c r="D72" i="2"/>
  <c r="I72" i="2" s="1"/>
  <c r="U72" i="2" s="1"/>
  <c r="P71" i="2"/>
  <c r="S71" i="2" s="1"/>
  <c r="H71" i="2"/>
  <c r="F71" i="2"/>
  <c r="E71" i="2"/>
  <c r="J71" i="2" s="1"/>
  <c r="V71" i="2" s="1"/>
  <c r="D71" i="2"/>
  <c r="I71" i="2" s="1"/>
  <c r="U71" i="2" s="1"/>
  <c r="Q70" i="2"/>
  <c r="T70" i="2" s="1"/>
  <c r="H70" i="2"/>
  <c r="P70" i="2" s="1"/>
  <c r="S70" i="2" s="1"/>
  <c r="F70" i="2"/>
  <c r="E70" i="2"/>
  <c r="J70" i="2" s="1"/>
  <c r="V70" i="2" s="1"/>
  <c r="D70" i="2"/>
  <c r="I70" i="2" s="1"/>
  <c r="U70" i="2" s="1"/>
  <c r="T69" i="2"/>
  <c r="Q69" i="2"/>
  <c r="O69" i="2"/>
  <c r="R69" i="2" s="1"/>
  <c r="J69" i="2"/>
  <c r="V69" i="2" s="1"/>
  <c r="H69" i="2"/>
  <c r="P69" i="2" s="1"/>
  <c r="S69" i="2" s="1"/>
  <c r="F69" i="2"/>
  <c r="K69" i="2" s="1"/>
  <c r="W69" i="2" s="1"/>
  <c r="E69" i="2"/>
  <c r="D69" i="2"/>
  <c r="I69" i="2" s="1"/>
  <c r="U69" i="2" s="1"/>
  <c r="O68" i="2"/>
  <c r="R68" i="2" s="1"/>
  <c r="H68" i="2"/>
  <c r="P68" i="2" s="1"/>
  <c r="S68" i="2" s="1"/>
  <c r="F68" i="2"/>
  <c r="K68" i="2" s="1"/>
  <c r="W68" i="2" s="1"/>
  <c r="E68" i="2"/>
  <c r="J68" i="2" s="1"/>
  <c r="V68" i="2" s="1"/>
  <c r="D68" i="2"/>
  <c r="I68" i="2" s="1"/>
  <c r="U68" i="2" s="1"/>
  <c r="P67" i="2"/>
  <c r="S67" i="2" s="1"/>
  <c r="H67" i="2"/>
  <c r="F67" i="2"/>
  <c r="E67" i="2"/>
  <c r="J67" i="2" s="1"/>
  <c r="V67" i="2" s="1"/>
  <c r="D67" i="2"/>
  <c r="I67" i="2" s="1"/>
  <c r="U67" i="2" s="1"/>
  <c r="Q66" i="2"/>
  <c r="T66" i="2" s="1"/>
  <c r="H66" i="2"/>
  <c r="P66" i="2" s="1"/>
  <c r="S66" i="2" s="1"/>
  <c r="F66" i="2"/>
  <c r="E66" i="2"/>
  <c r="J66" i="2" s="1"/>
  <c r="V66" i="2" s="1"/>
  <c r="D66" i="2"/>
  <c r="I66" i="2" s="1"/>
  <c r="U66" i="2" s="1"/>
  <c r="T65" i="2"/>
  <c r="Q65" i="2"/>
  <c r="O65" i="2"/>
  <c r="R65" i="2" s="1"/>
  <c r="J65" i="2"/>
  <c r="V65" i="2" s="1"/>
  <c r="H65" i="2"/>
  <c r="P65" i="2" s="1"/>
  <c r="S65" i="2" s="1"/>
  <c r="F65" i="2"/>
  <c r="K65" i="2" s="1"/>
  <c r="W65" i="2" s="1"/>
  <c r="E65" i="2"/>
  <c r="D65" i="2"/>
  <c r="I65" i="2" s="1"/>
  <c r="U65" i="2" s="1"/>
  <c r="O64" i="2"/>
  <c r="R64" i="2" s="1"/>
  <c r="H64" i="2"/>
  <c r="P64" i="2" s="1"/>
  <c r="S64" i="2" s="1"/>
  <c r="F64" i="2"/>
  <c r="K64" i="2" s="1"/>
  <c r="W64" i="2" s="1"/>
  <c r="E64" i="2"/>
  <c r="J64" i="2" s="1"/>
  <c r="V64" i="2" s="1"/>
  <c r="D64" i="2"/>
  <c r="I64" i="2" s="1"/>
  <c r="U64" i="2" s="1"/>
  <c r="P63" i="2"/>
  <c r="S63" i="2" s="1"/>
  <c r="H63" i="2"/>
  <c r="F63" i="2"/>
  <c r="E63" i="2"/>
  <c r="J63" i="2" s="1"/>
  <c r="V63" i="2" s="1"/>
  <c r="D63" i="2"/>
  <c r="I63" i="2" s="1"/>
  <c r="U63" i="2" s="1"/>
  <c r="Q62" i="2"/>
  <c r="T62" i="2" s="1"/>
  <c r="H62" i="2"/>
  <c r="P62" i="2" s="1"/>
  <c r="S62" i="2" s="1"/>
  <c r="F62" i="2"/>
  <c r="E62" i="2"/>
  <c r="J62" i="2" s="1"/>
  <c r="V62" i="2" s="1"/>
  <c r="D62" i="2"/>
  <c r="I62" i="2" s="1"/>
  <c r="U62" i="2" s="1"/>
  <c r="T61" i="2"/>
  <c r="Q61" i="2"/>
  <c r="O61" i="2"/>
  <c r="R61" i="2" s="1"/>
  <c r="J61" i="2"/>
  <c r="V61" i="2" s="1"/>
  <c r="H61" i="2"/>
  <c r="P61" i="2" s="1"/>
  <c r="S61" i="2" s="1"/>
  <c r="F61" i="2"/>
  <c r="K61" i="2" s="1"/>
  <c r="W61" i="2" s="1"/>
  <c r="E61" i="2"/>
  <c r="D61" i="2"/>
  <c r="I61" i="2" s="1"/>
  <c r="U61" i="2" s="1"/>
  <c r="O60" i="2"/>
  <c r="R60" i="2" s="1"/>
  <c r="H60" i="2"/>
  <c r="P60" i="2" s="1"/>
  <c r="S60" i="2" s="1"/>
  <c r="F60" i="2"/>
  <c r="K60" i="2" s="1"/>
  <c r="W60" i="2" s="1"/>
  <c r="E60" i="2"/>
  <c r="J60" i="2" s="1"/>
  <c r="V60" i="2" s="1"/>
  <c r="D60" i="2"/>
  <c r="I60" i="2" s="1"/>
  <c r="U60" i="2" s="1"/>
  <c r="P59" i="2"/>
  <c r="S59" i="2" s="1"/>
  <c r="H59" i="2"/>
  <c r="F59" i="2"/>
  <c r="E59" i="2"/>
  <c r="J59" i="2" s="1"/>
  <c r="V59" i="2" s="1"/>
  <c r="D59" i="2"/>
  <c r="I59" i="2" s="1"/>
  <c r="U59" i="2" s="1"/>
  <c r="Q58" i="2"/>
  <c r="T58" i="2" s="1"/>
  <c r="H58" i="2"/>
  <c r="P58" i="2" s="1"/>
  <c r="S58" i="2" s="1"/>
  <c r="F58" i="2"/>
  <c r="E58" i="2"/>
  <c r="J58" i="2" s="1"/>
  <c r="V58" i="2" s="1"/>
  <c r="D58" i="2"/>
  <c r="I58" i="2" s="1"/>
  <c r="U58" i="2" s="1"/>
  <c r="T57" i="2"/>
  <c r="Q57" i="2"/>
  <c r="O57" i="2"/>
  <c r="R57" i="2" s="1"/>
  <c r="J57" i="2"/>
  <c r="V57" i="2" s="1"/>
  <c r="H57" i="2"/>
  <c r="P57" i="2" s="1"/>
  <c r="S57" i="2" s="1"/>
  <c r="F57" i="2"/>
  <c r="K57" i="2" s="1"/>
  <c r="W57" i="2" s="1"/>
  <c r="E57" i="2"/>
  <c r="D57" i="2"/>
  <c r="I57" i="2" s="1"/>
  <c r="U57" i="2" s="1"/>
  <c r="O56" i="2"/>
  <c r="R56" i="2" s="1"/>
  <c r="H56" i="2"/>
  <c r="P56" i="2" s="1"/>
  <c r="S56" i="2" s="1"/>
  <c r="F56" i="2"/>
  <c r="K56" i="2" s="1"/>
  <c r="W56" i="2" s="1"/>
  <c r="E56" i="2"/>
  <c r="J56" i="2" s="1"/>
  <c r="V56" i="2" s="1"/>
  <c r="D56" i="2"/>
  <c r="I56" i="2" s="1"/>
  <c r="U56" i="2" s="1"/>
  <c r="P55" i="2"/>
  <c r="S55" i="2" s="1"/>
  <c r="H55" i="2"/>
  <c r="F55" i="2"/>
  <c r="E55" i="2"/>
  <c r="J55" i="2" s="1"/>
  <c r="V55" i="2" s="1"/>
  <c r="D55" i="2"/>
  <c r="I55" i="2" s="1"/>
  <c r="U55" i="2" s="1"/>
  <c r="Q54" i="2"/>
  <c r="T54" i="2" s="1"/>
  <c r="H54" i="2"/>
  <c r="P54" i="2" s="1"/>
  <c r="S54" i="2" s="1"/>
  <c r="F54" i="2"/>
  <c r="E54" i="2"/>
  <c r="J54" i="2" s="1"/>
  <c r="V54" i="2" s="1"/>
  <c r="D54" i="2"/>
  <c r="I54" i="2" s="1"/>
  <c r="U54" i="2" s="1"/>
  <c r="T53" i="2"/>
  <c r="Q53" i="2"/>
  <c r="O53" i="2"/>
  <c r="R53" i="2" s="1"/>
  <c r="J53" i="2"/>
  <c r="V53" i="2" s="1"/>
  <c r="H53" i="2"/>
  <c r="P53" i="2" s="1"/>
  <c r="S53" i="2" s="1"/>
  <c r="F53" i="2"/>
  <c r="K53" i="2" s="1"/>
  <c r="W53" i="2" s="1"/>
  <c r="E53" i="2"/>
  <c r="D53" i="2"/>
  <c r="I53" i="2" s="1"/>
  <c r="U53" i="2" s="1"/>
  <c r="O52" i="2"/>
  <c r="R52" i="2" s="1"/>
  <c r="H52" i="2"/>
  <c r="P52" i="2" s="1"/>
  <c r="S52" i="2" s="1"/>
  <c r="F52" i="2"/>
  <c r="K52" i="2" s="1"/>
  <c r="W52" i="2" s="1"/>
  <c r="E52" i="2"/>
  <c r="J52" i="2" s="1"/>
  <c r="V52" i="2" s="1"/>
  <c r="D52" i="2"/>
  <c r="I52" i="2" s="1"/>
  <c r="U52" i="2" s="1"/>
  <c r="P51" i="2"/>
  <c r="S51" i="2" s="1"/>
  <c r="H51" i="2"/>
  <c r="F51" i="2"/>
  <c r="E51" i="2"/>
  <c r="J51" i="2" s="1"/>
  <c r="V51" i="2" s="1"/>
  <c r="D51" i="2"/>
  <c r="I51" i="2" s="1"/>
  <c r="U51" i="2" s="1"/>
  <c r="S50" i="2"/>
  <c r="Q50" i="2"/>
  <c r="T50" i="2" s="1"/>
  <c r="P50" i="2"/>
  <c r="H50" i="2"/>
  <c r="O50" i="2" s="1"/>
  <c r="R50" i="2" s="1"/>
  <c r="F50" i="2"/>
  <c r="K50" i="2" s="1"/>
  <c r="W50" i="2" s="1"/>
  <c r="E50" i="2"/>
  <c r="J50" i="2" s="1"/>
  <c r="V50" i="2" s="1"/>
  <c r="D50" i="2"/>
  <c r="I50" i="2" s="1"/>
  <c r="U50" i="2" s="1"/>
  <c r="U49" i="2"/>
  <c r="Q49" i="2"/>
  <c r="T49" i="2" s="1"/>
  <c r="P49" i="2"/>
  <c r="S49" i="2" s="1"/>
  <c r="H49" i="2"/>
  <c r="O49" i="2" s="1"/>
  <c r="R49" i="2" s="1"/>
  <c r="F49" i="2"/>
  <c r="K49" i="2" s="1"/>
  <c r="W49" i="2" s="1"/>
  <c r="E49" i="2"/>
  <c r="J49" i="2" s="1"/>
  <c r="V49" i="2" s="1"/>
  <c r="D49" i="2"/>
  <c r="I49" i="2" s="1"/>
  <c r="U48" i="2"/>
  <c r="Q48" i="2"/>
  <c r="T48" i="2" s="1"/>
  <c r="P48" i="2"/>
  <c r="S48" i="2" s="1"/>
  <c r="H48" i="2"/>
  <c r="O48" i="2" s="1"/>
  <c r="R48" i="2" s="1"/>
  <c r="F48" i="2"/>
  <c r="K48" i="2" s="1"/>
  <c r="W48" i="2" s="1"/>
  <c r="E48" i="2"/>
  <c r="J48" i="2" s="1"/>
  <c r="V48" i="2" s="1"/>
  <c r="D48" i="2"/>
  <c r="I48" i="2" s="1"/>
  <c r="U47" i="2"/>
  <c r="Q47" i="2"/>
  <c r="T47" i="2" s="1"/>
  <c r="P47" i="2"/>
  <c r="S47" i="2" s="1"/>
  <c r="H47" i="2"/>
  <c r="O47" i="2" s="1"/>
  <c r="R47" i="2" s="1"/>
  <c r="F47" i="2"/>
  <c r="K47" i="2" s="1"/>
  <c r="W47" i="2" s="1"/>
  <c r="E47" i="2"/>
  <c r="J47" i="2" s="1"/>
  <c r="V47" i="2" s="1"/>
  <c r="D47" i="2"/>
  <c r="I47" i="2" s="1"/>
  <c r="U46" i="2"/>
  <c r="Q46" i="2"/>
  <c r="T46" i="2" s="1"/>
  <c r="P46" i="2"/>
  <c r="S46" i="2" s="1"/>
  <c r="H46" i="2"/>
  <c r="O46" i="2" s="1"/>
  <c r="R46" i="2" s="1"/>
  <c r="F46" i="2"/>
  <c r="K46" i="2" s="1"/>
  <c r="W46" i="2" s="1"/>
  <c r="E46" i="2"/>
  <c r="J46" i="2" s="1"/>
  <c r="V46" i="2" s="1"/>
  <c r="D46" i="2"/>
  <c r="I46" i="2" s="1"/>
  <c r="U45" i="2"/>
  <c r="Q45" i="2"/>
  <c r="T45" i="2" s="1"/>
  <c r="P45" i="2"/>
  <c r="S45" i="2" s="1"/>
  <c r="H45" i="2"/>
  <c r="O45" i="2" s="1"/>
  <c r="R45" i="2" s="1"/>
  <c r="F45" i="2"/>
  <c r="K45" i="2" s="1"/>
  <c r="W45" i="2" s="1"/>
  <c r="E45" i="2"/>
  <c r="J45" i="2" s="1"/>
  <c r="V45" i="2" s="1"/>
  <c r="D45" i="2"/>
  <c r="I45" i="2" s="1"/>
  <c r="U44" i="2"/>
  <c r="Q44" i="2"/>
  <c r="T44" i="2" s="1"/>
  <c r="P44" i="2"/>
  <c r="S44" i="2" s="1"/>
  <c r="H44" i="2"/>
  <c r="O44" i="2" s="1"/>
  <c r="R44" i="2" s="1"/>
  <c r="F44" i="2"/>
  <c r="K44" i="2" s="1"/>
  <c r="W44" i="2" s="1"/>
  <c r="E44" i="2"/>
  <c r="J44" i="2" s="1"/>
  <c r="V44" i="2" s="1"/>
  <c r="D44" i="2"/>
  <c r="I44" i="2" s="1"/>
  <c r="U43" i="2"/>
  <c r="Q43" i="2"/>
  <c r="T43" i="2" s="1"/>
  <c r="P43" i="2"/>
  <c r="S43" i="2" s="1"/>
  <c r="H43" i="2"/>
  <c r="O43" i="2" s="1"/>
  <c r="R43" i="2" s="1"/>
  <c r="F43" i="2"/>
  <c r="K43" i="2" s="1"/>
  <c r="W43" i="2" s="1"/>
  <c r="E43" i="2"/>
  <c r="J43" i="2" s="1"/>
  <c r="V43" i="2" s="1"/>
  <c r="D43" i="2"/>
  <c r="I43" i="2" s="1"/>
  <c r="U42" i="2"/>
  <c r="Q42" i="2"/>
  <c r="T42" i="2" s="1"/>
  <c r="P42" i="2"/>
  <c r="S42" i="2" s="1"/>
  <c r="H42" i="2"/>
  <c r="O42" i="2" s="1"/>
  <c r="R42" i="2" s="1"/>
  <c r="F42" i="2"/>
  <c r="K42" i="2" s="1"/>
  <c r="W42" i="2" s="1"/>
  <c r="E42" i="2"/>
  <c r="J42" i="2" s="1"/>
  <c r="V42" i="2" s="1"/>
  <c r="D42" i="2"/>
  <c r="I42" i="2" s="1"/>
  <c r="U41" i="2"/>
  <c r="Q41" i="2"/>
  <c r="T41" i="2" s="1"/>
  <c r="P41" i="2"/>
  <c r="S41" i="2" s="1"/>
  <c r="H41" i="2"/>
  <c r="O41" i="2" s="1"/>
  <c r="R41" i="2" s="1"/>
  <c r="F41" i="2"/>
  <c r="K41" i="2" s="1"/>
  <c r="W41" i="2" s="1"/>
  <c r="E41" i="2"/>
  <c r="J41" i="2" s="1"/>
  <c r="V41" i="2" s="1"/>
  <c r="D41" i="2"/>
  <c r="I41" i="2" s="1"/>
  <c r="U40" i="2"/>
  <c r="Q40" i="2"/>
  <c r="T40" i="2" s="1"/>
  <c r="P40" i="2"/>
  <c r="S40" i="2" s="1"/>
  <c r="H40" i="2"/>
  <c r="O40" i="2" s="1"/>
  <c r="R40" i="2" s="1"/>
  <c r="F40" i="2"/>
  <c r="K40" i="2" s="1"/>
  <c r="W40" i="2" s="1"/>
  <c r="E40" i="2"/>
  <c r="J40" i="2" s="1"/>
  <c r="V40" i="2" s="1"/>
  <c r="D40" i="2"/>
  <c r="I40" i="2" s="1"/>
  <c r="U39" i="2"/>
  <c r="Q39" i="2"/>
  <c r="T39" i="2" s="1"/>
  <c r="P39" i="2"/>
  <c r="S39" i="2" s="1"/>
  <c r="H39" i="2"/>
  <c r="O39" i="2" s="1"/>
  <c r="R39" i="2" s="1"/>
  <c r="F39" i="2"/>
  <c r="K39" i="2" s="1"/>
  <c r="W39" i="2" s="1"/>
  <c r="E39" i="2"/>
  <c r="J39" i="2" s="1"/>
  <c r="V39" i="2" s="1"/>
  <c r="D39" i="2"/>
  <c r="I39" i="2" s="1"/>
  <c r="U38" i="2"/>
  <c r="Q38" i="2"/>
  <c r="T38" i="2" s="1"/>
  <c r="P38" i="2"/>
  <c r="S38" i="2" s="1"/>
  <c r="H38" i="2"/>
  <c r="O38" i="2" s="1"/>
  <c r="R38" i="2" s="1"/>
  <c r="F38" i="2"/>
  <c r="K38" i="2" s="1"/>
  <c r="W38" i="2" s="1"/>
  <c r="E38" i="2"/>
  <c r="J38" i="2" s="1"/>
  <c r="V38" i="2" s="1"/>
  <c r="D38" i="2"/>
  <c r="I38" i="2" s="1"/>
  <c r="U37" i="2"/>
  <c r="Q37" i="2"/>
  <c r="T37" i="2" s="1"/>
  <c r="P37" i="2"/>
  <c r="S37" i="2" s="1"/>
  <c r="H37" i="2"/>
  <c r="O37" i="2" s="1"/>
  <c r="R37" i="2" s="1"/>
  <c r="F37" i="2"/>
  <c r="K37" i="2" s="1"/>
  <c r="W37" i="2" s="1"/>
  <c r="E37" i="2"/>
  <c r="J37" i="2" s="1"/>
  <c r="V37" i="2" s="1"/>
  <c r="D37" i="2"/>
  <c r="I37" i="2" s="1"/>
  <c r="U36" i="2"/>
  <c r="Q36" i="2"/>
  <c r="T36" i="2" s="1"/>
  <c r="P36" i="2"/>
  <c r="S36" i="2" s="1"/>
  <c r="H36" i="2"/>
  <c r="O36" i="2" s="1"/>
  <c r="R36" i="2" s="1"/>
  <c r="F36" i="2"/>
  <c r="K36" i="2" s="1"/>
  <c r="W36" i="2" s="1"/>
  <c r="E36" i="2"/>
  <c r="J36" i="2" s="1"/>
  <c r="V36" i="2" s="1"/>
  <c r="D36" i="2"/>
  <c r="I36" i="2" s="1"/>
  <c r="U35" i="2"/>
  <c r="Q35" i="2"/>
  <c r="T35" i="2" s="1"/>
  <c r="P35" i="2"/>
  <c r="S35" i="2" s="1"/>
  <c r="H35" i="2"/>
  <c r="O35" i="2" s="1"/>
  <c r="R35" i="2" s="1"/>
  <c r="F35" i="2"/>
  <c r="K35" i="2" s="1"/>
  <c r="W35" i="2" s="1"/>
  <c r="E35" i="2"/>
  <c r="J35" i="2" s="1"/>
  <c r="V35" i="2" s="1"/>
  <c r="D35" i="2"/>
  <c r="I35" i="2" s="1"/>
  <c r="U34" i="2"/>
  <c r="Q34" i="2"/>
  <c r="T34" i="2" s="1"/>
  <c r="P34" i="2"/>
  <c r="S34" i="2" s="1"/>
  <c r="H34" i="2"/>
  <c r="O34" i="2" s="1"/>
  <c r="R34" i="2" s="1"/>
  <c r="F34" i="2"/>
  <c r="K34" i="2" s="1"/>
  <c r="W34" i="2" s="1"/>
  <c r="E34" i="2"/>
  <c r="J34" i="2" s="1"/>
  <c r="V34" i="2" s="1"/>
  <c r="D34" i="2"/>
  <c r="I34" i="2" s="1"/>
  <c r="U33" i="2"/>
  <c r="Q33" i="2"/>
  <c r="T33" i="2" s="1"/>
  <c r="P33" i="2"/>
  <c r="S33" i="2" s="1"/>
  <c r="H33" i="2"/>
  <c r="O33" i="2" s="1"/>
  <c r="R33" i="2" s="1"/>
  <c r="F33" i="2"/>
  <c r="K33" i="2" s="1"/>
  <c r="W33" i="2" s="1"/>
  <c r="E33" i="2"/>
  <c r="J33" i="2" s="1"/>
  <c r="V33" i="2" s="1"/>
  <c r="D33" i="2"/>
  <c r="I33" i="2" s="1"/>
  <c r="U32" i="2"/>
  <c r="Q32" i="2"/>
  <c r="T32" i="2" s="1"/>
  <c r="P32" i="2"/>
  <c r="S32" i="2" s="1"/>
  <c r="H32" i="2"/>
  <c r="O32" i="2" s="1"/>
  <c r="R32" i="2" s="1"/>
  <c r="F32" i="2"/>
  <c r="K32" i="2" s="1"/>
  <c r="W32" i="2" s="1"/>
  <c r="E32" i="2"/>
  <c r="J32" i="2" s="1"/>
  <c r="V32" i="2" s="1"/>
  <c r="D32" i="2"/>
  <c r="I32" i="2" s="1"/>
  <c r="U31" i="2"/>
  <c r="Q31" i="2"/>
  <c r="T31" i="2" s="1"/>
  <c r="P31" i="2"/>
  <c r="S31" i="2" s="1"/>
  <c r="H31" i="2"/>
  <c r="O31" i="2" s="1"/>
  <c r="R31" i="2" s="1"/>
  <c r="F31" i="2"/>
  <c r="K31" i="2" s="1"/>
  <c r="W31" i="2" s="1"/>
  <c r="E31" i="2"/>
  <c r="J31" i="2" s="1"/>
  <c r="V31" i="2" s="1"/>
  <c r="D31" i="2"/>
  <c r="I31" i="2" s="1"/>
  <c r="U30" i="2"/>
  <c r="Q30" i="2"/>
  <c r="T30" i="2" s="1"/>
  <c r="P30" i="2"/>
  <c r="S30" i="2" s="1"/>
  <c r="H30" i="2"/>
  <c r="O30" i="2" s="1"/>
  <c r="R30" i="2" s="1"/>
  <c r="F30" i="2"/>
  <c r="K30" i="2" s="1"/>
  <c r="W30" i="2" s="1"/>
  <c r="E30" i="2"/>
  <c r="J30" i="2" s="1"/>
  <c r="V30" i="2" s="1"/>
  <c r="D30" i="2"/>
  <c r="I30" i="2" s="1"/>
  <c r="U29" i="2"/>
  <c r="Q29" i="2"/>
  <c r="T29" i="2" s="1"/>
  <c r="P29" i="2"/>
  <c r="S29" i="2" s="1"/>
  <c r="H29" i="2"/>
  <c r="O29" i="2" s="1"/>
  <c r="R29" i="2" s="1"/>
  <c r="F29" i="2"/>
  <c r="K29" i="2" s="1"/>
  <c r="W29" i="2" s="1"/>
  <c r="E29" i="2"/>
  <c r="J29" i="2" s="1"/>
  <c r="V29" i="2" s="1"/>
  <c r="D29" i="2"/>
  <c r="I29" i="2" s="1"/>
  <c r="U28" i="2"/>
  <c r="Q28" i="2"/>
  <c r="T28" i="2" s="1"/>
  <c r="P28" i="2"/>
  <c r="S28" i="2" s="1"/>
  <c r="H28" i="2"/>
  <c r="O28" i="2" s="1"/>
  <c r="R28" i="2" s="1"/>
  <c r="F28" i="2"/>
  <c r="K28" i="2" s="1"/>
  <c r="W28" i="2" s="1"/>
  <c r="E28" i="2"/>
  <c r="J28" i="2" s="1"/>
  <c r="V28" i="2" s="1"/>
  <c r="D28" i="2"/>
  <c r="I28" i="2" s="1"/>
  <c r="U27" i="2"/>
  <c r="Q27" i="2"/>
  <c r="T27" i="2" s="1"/>
  <c r="P27" i="2"/>
  <c r="S27" i="2" s="1"/>
  <c r="H27" i="2"/>
  <c r="O27" i="2" s="1"/>
  <c r="R27" i="2" s="1"/>
  <c r="F27" i="2"/>
  <c r="K27" i="2" s="1"/>
  <c r="W27" i="2" s="1"/>
  <c r="E27" i="2"/>
  <c r="J27" i="2" s="1"/>
  <c r="V27" i="2" s="1"/>
  <c r="D27" i="2"/>
  <c r="I27" i="2" s="1"/>
  <c r="U26" i="2"/>
  <c r="Q26" i="2"/>
  <c r="T26" i="2" s="1"/>
  <c r="P26" i="2"/>
  <c r="S26" i="2" s="1"/>
  <c r="H26" i="2"/>
  <c r="O26" i="2" s="1"/>
  <c r="R26" i="2" s="1"/>
  <c r="F26" i="2"/>
  <c r="K26" i="2" s="1"/>
  <c r="W26" i="2" s="1"/>
  <c r="E26" i="2"/>
  <c r="J26" i="2" s="1"/>
  <c r="V26" i="2" s="1"/>
  <c r="D26" i="2"/>
  <c r="I26" i="2" s="1"/>
  <c r="U25" i="2"/>
  <c r="Q25" i="2"/>
  <c r="T25" i="2" s="1"/>
  <c r="P25" i="2"/>
  <c r="S25" i="2" s="1"/>
  <c r="H25" i="2"/>
  <c r="O25" i="2" s="1"/>
  <c r="R25" i="2" s="1"/>
  <c r="F25" i="2"/>
  <c r="K25" i="2" s="1"/>
  <c r="W25" i="2" s="1"/>
  <c r="E25" i="2"/>
  <c r="J25" i="2" s="1"/>
  <c r="V25" i="2" s="1"/>
  <c r="D25" i="2"/>
  <c r="I25" i="2" s="1"/>
  <c r="U24" i="2"/>
  <c r="Q24" i="2"/>
  <c r="T24" i="2" s="1"/>
  <c r="P24" i="2"/>
  <c r="S24" i="2" s="1"/>
  <c r="H24" i="2"/>
  <c r="O24" i="2" s="1"/>
  <c r="R24" i="2" s="1"/>
  <c r="F24" i="2"/>
  <c r="K24" i="2" s="1"/>
  <c r="W24" i="2" s="1"/>
  <c r="E24" i="2"/>
  <c r="J24" i="2" s="1"/>
  <c r="V24" i="2" s="1"/>
  <c r="D24" i="2"/>
  <c r="I24" i="2" s="1"/>
  <c r="U23" i="2"/>
  <c r="Q23" i="2"/>
  <c r="T23" i="2" s="1"/>
  <c r="P23" i="2"/>
  <c r="S23" i="2" s="1"/>
  <c r="H23" i="2"/>
  <c r="O23" i="2" s="1"/>
  <c r="R23" i="2" s="1"/>
  <c r="F23" i="2"/>
  <c r="K23" i="2" s="1"/>
  <c r="W23" i="2" s="1"/>
  <c r="E23" i="2"/>
  <c r="J23" i="2" s="1"/>
  <c r="V23" i="2" s="1"/>
  <c r="D23" i="2"/>
  <c r="I23" i="2" s="1"/>
  <c r="U22" i="2"/>
  <c r="Q22" i="2"/>
  <c r="T22" i="2" s="1"/>
  <c r="P22" i="2"/>
  <c r="S22" i="2" s="1"/>
  <c r="H22" i="2"/>
  <c r="O22" i="2" s="1"/>
  <c r="R22" i="2" s="1"/>
  <c r="F22" i="2"/>
  <c r="K22" i="2" s="1"/>
  <c r="W22" i="2" s="1"/>
  <c r="E22" i="2"/>
  <c r="J22" i="2" s="1"/>
  <c r="V22" i="2" s="1"/>
  <c r="D22" i="2"/>
  <c r="I22" i="2" s="1"/>
  <c r="U21" i="2"/>
  <c r="Q21" i="2"/>
  <c r="T21" i="2" s="1"/>
  <c r="P21" i="2"/>
  <c r="S21" i="2" s="1"/>
  <c r="H21" i="2"/>
  <c r="O21" i="2" s="1"/>
  <c r="R21" i="2" s="1"/>
  <c r="F21" i="2"/>
  <c r="K21" i="2" s="1"/>
  <c r="W21" i="2" s="1"/>
  <c r="E21" i="2"/>
  <c r="J21" i="2" s="1"/>
  <c r="V21" i="2" s="1"/>
  <c r="D21" i="2"/>
  <c r="I21" i="2" s="1"/>
  <c r="U20" i="2"/>
  <c r="Q20" i="2"/>
  <c r="T20" i="2" s="1"/>
  <c r="P20" i="2"/>
  <c r="S20" i="2" s="1"/>
  <c r="H20" i="2"/>
  <c r="O20" i="2" s="1"/>
  <c r="R20" i="2" s="1"/>
  <c r="F20" i="2"/>
  <c r="K20" i="2" s="1"/>
  <c r="W20" i="2" s="1"/>
  <c r="E20" i="2"/>
  <c r="J20" i="2" s="1"/>
  <c r="V20" i="2" s="1"/>
  <c r="D20" i="2"/>
  <c r="I20" i="2" s="1"/>
  <c r="U19" i="2"/>
  <c r="Q19" i="2"/>
  <c r="T19" i="2" s="1"/>
  <c r="P19" i="2"/>
  <c r="S19" i="2" s="1"/>
  <c r="H19" i="2"/>
  <c r="O19" i="2" s="1"/>
  <c r="R19" i="2" s="1"/>
  <c r="F19" i="2"/>
  <c r="K19" i="2" s="1"/>
  <c r="W19" i="2" s="1"/>
  <c r="E19" i="2"/>
  <c r="J19" i="2" s="1"/>
  <c r="V19" i="2" s="1"/>
  <c r="D19" i="2"/>
  <c r="I19" i="2" s="1"/>
  <c r="U18" i="2"/>
  <c r="Q18" i="2"/>
  <c r="T18" i="2" s="1"/>
  <c r="P18" i="2"/>
  <c r="S18" i="2" s="1"/>
  <c r="H18" i="2"/>
  <c r="O18" i="2" s="1"/>
  <c r="R18" i="2" s="1"/>
  <c r="F18" i="2"/>
  <c r="K18" i="2" s="1"/>
  <c r="W18" i="2" s="1"/>
  <c r="E18" i="2"/>
  <c r="J18" i="2" s="1"/>
  <c r="V18" i="2" s="1"/>
  <c r="D18" i="2"/>
  <c r="I18" i="2" s="1"/>
  <c r="U17" i="2"/>
  <c r="Q17" i="2"/>
  <c r="T17" i="2" s="1"/>
  <c r="P17" i="2"/>
  <c r="S17" i="2" s="1"/>
  <c r="H17" i="2"/>
  <c r="O17" i="2" s="1"/>
  <c r="R17" i="2" s="1"/>
  <c r="F17" i="2"/>
  <c r="K17" i="2" s="1"/>
  <c r="W17" i="2" s="1"/>
  <c r="E17" i="2"/>
  <c r="J17" i="2" s="1"/>
  <c r="V17" i="2" s="1"/>
  <c r="D17" i="2"/>
  <c r="I17" i="2" s="1"/>
  <c r="U16" i="2"/>
  <c r="Q16" i="2"/>
  <c r="T16" i="2" s="1"/>
  <c r="P16" i="2"/>
  <c r="S16" i="2" s="1"/>
  <c r="H16" i="2"/>
  <c r="O16" i="2" s="1"/>
  <c r="R16" i="2" s="1"/>
  <c r="F16" i="2"/>
  <c r="K16" i="2" s="1"/>
  <c r="W16" i="2" s="1"/>
  <c r="E16" i="2"/>
  <c r="J16" i="2" s="1"/>
  <c r="V16" i="2" s="1"/>
  <c r="D16" i="2"/>
  <c r="I16" i="2" s="1"/>
  <c r="U15" i="2"/>
  <c r="Q15" i="2"/>
  <c r="T15" i="2" s="1"/>
  <c r="P15" i="2"/>
  <c r="S15" i="2" s="1"/>
  <c r="H15" i="2"/>
  <c r="O15" i="2" s="1"/>
  <c r="R15" i="2" s="1"/>
  <c r="F15" i="2"/>
  <c r="K15" i="2" s="1"/>
  <c r="W15" i="2" s="1"/>
  <c r="E15" i="2"/>
  <c r="J15" i="2" s="1"/>
  <c r="V15" i="2" s="1"/>
  <c r="D15" i="2"/>
  <c r="I15" i="2" s="1"/>
  <c r="U14" i="2"/>
  <c r="Q14" i="2"/>
  <c r="T14" i="2" s="1"/>
  <c r="P14" i="2"/>
  <c r="S14" i="2" s="1"/>
  <c r="H14" i="2"/>
  <c r="O14" i="2" s="1"/>
  <c r="R14" i="2" s="1"/>
  <c r="F14" i="2"/>
  <c r="K14" i="2" s="1"/>
  <c r="W14" i="2" s="1"/>
  <c r="E14" i="2"/>
  <c r="J14" i="2" s="1"/>
  <c r="V14" i="2" s="1"/>
  <c r="D14" i="2"/>
  <c r="I14" i="2" s="1"/>
  <c r="U13" i="2"/>
  <c r="Q13" i="2"/>
  <c r="T13" i="2" s="1"/>
  <c r="P13" i="2"/>
  <c r="S13" i="2" s="1"/>
  <c r="H13" i="2"/>
  <c r="O13" i="2" s="1"/>
  <c r="R13" i="2" s="1"/>
  <c r="F13" i="2"/>
  <c r="K13" i="2" s="1"/>
  <c r="W13" i="2" s="1"/>
  <c r="E13" i="2"/>
  <c r="J13" i="2" s="1"/>
  <c r="V13" i="2" s="1"/>
  <c r="D13" i="2"/>
  <c r="I13" i="2" s="1"/>
  <c r="U12" i="2"/>
  <c r="Q12" i="2"/>
  <c r="T12" i="2" s="1"/>
  <c r="P12" i="2"/>
  <c r="S12" i="2" s="1"/>
  <c r="H12" i="2"/>
  <c r="O12" i="2" s="1"/>
  <c r="R12" i="2" s="1"/>
  <c r="F12" i="2"/>
  <c r="K12" i="2" s="1"/>
  <c r="W12" i="2" s="1"/>
  <c r="E12" i="2"/>
  <c r="J12" i="2" s="1"/>
  <c r="V12" i="2" s="1"/>
  <c r="D12" i="2"/>
  <c r="I12" i="2" s="1"/>
  <c r="U11" i="2"/>
  <c r="Q11" i="2"/>
  <c r="T11" i="2" s="1"/>
  <c r="P11" i="2"/>
  <c r="S11" i="2" s="1"/>
  <c r="H11" i="2"/>
  <c r="O11" i="2" s="1"/>
  <c r="R11" i="2" s="1"/>
  <c r="F11" i="2"/>
  <c r="K11" i="2" s="1"/>
  <c r="W11" i="2" s="1"/>
  <c r="E11" i="2"/>
  <c r="J11" i="2" s="1"/>
  <c r="V11" i="2" s="1"/>
  <c r="D11" i="2"/>
  <c r="I11" i="2" s="1"/>
  <c r="U10" i="2"/>
  <c r="Q10" i="2"/>
  <c r="T10" i="2" s="1"/>
  <c r="P10" i="2"/>
  <c r="S10" i="2" s="1"/>
  <c r="H10" i="2"/>
  <c r="O10" i="2" s="1"/>
  <c r="R10" i="2" s="1"/>
  <c r="F10" i="2"/>
  <c r="K10" i="2" s="1"/>
  <c r="W10" i="2" s="1"/>
  <c r="E10" i="2"/>
  <c r="J10" i="2" s="1"/>
  <c r="V10" i="2" s="1"/>
  <c r="D10" i="2"/>
  <c r="I10" i="2" s="1"/>
  <c r="U9" i="2"/>
  <c r="Q9" i="2"/>
  <c r="T9" i="2" s="1"/>
  <c r="P9" i="2"/>
  <c r="S9" i="2" s="1"/>
  <c r="H9" i="2"/>
  <c r="O9" i="2" s="1"/>
  <c r="R9" i="2" s="1"/>
  <c r="F9" i="2"/>
  <c r="K9" i="2" s="1"/>
  <c r="W9" i="2" s="1"/>
  <c r="E9" i="2"/>
  <c r="J9" i="2" s="1"/>
  <c r="V9" i="2" s="1"/>
  <c r="D9" i="2"/>
  <c r="I9" i="2" s="1"/>
  <c r="U8" i="2"/>
  <c r="Q8" i="2"/>
  <c r="T8" i="2" s="1"/>
  <c r="P8" i="2"/>
  <c r="S8" i="2" s="1"/>
  <c r="H8" i="2"/>
  <c r="O8" i="2" s="1"/>
  <c r="R8" i="2" s="1"/>
  <c r="F8" i="2"/>
  <c r="K8" i="2" s="1"/>
  <c r="W8" i="2" s="1"/>
  <c r="E8" i="2"/>
  <c r="J8" i="2" s="1"/>
  <c r="V8" i="2" s="1"/>
  <c r="D8" i="2"/>
  <c r="I8" i="2" s="1"/>
  <c r="U7" i="2"/>
  <c r="Q7" i="2"/>
  <c r="T7" i="2" s="1"/>
  <c r="P7" i="2"/>
  <c r="S7" i="2" s="1"/>
  <c r="H7" i="2"/>
  <c r="O7" i="2" s="1"/>
  <c r="R7" i="2" s="1"/>
  <c r="F7" i="2"/>
  <c r="K7" i="2" s="1"/>
  <c r="W7" i="2" s="1"/>
  <c r="E7" i="2"/>
  <c r="J7" i="2" s="1"/>
  <c r="V7" i="2" s="1"/>
  <c r="D7" i="2"/>
  <c r="I7" i="2" s="1"/>
  <c r="U6" i="2"/>
  <c r="Q6" i="2"/>
  <c r="T6" i="2" s="1"/>
  <c r="P6" i="2"/>
  <c r="S6" i="2" s="1"/>
  <c r="H6" i="2"/>
  <c r="O6" i="2" s="1"/>
  <c r="R6" i="2" s="1"/>
  <c r="F6" i="2"/>
  <c r="K6" i="2" s="1"/>
  <c r="W6" i="2" s="1"/>
  <c r="E6" i="2"/>
  <c r="J6" i="2" s="1"/>
  <c r="V6" i="2" s="1"/>
  <c r="D6" i="2"/>
  <c r="I6" i="2" s="1"/>
  <c r="U5" i="2"/>
  <c r="Q5" i="2"/>
  <c r="T5" i="2" s="1"/>
  <c r="P5" i="2"/>
  <c r="S5" i="2" s="1"/>
  <c r="H5" i="2"/>
  <c r="O5" i="2" s="1"/>
  <c r="R5" i="2" s="1"/>
  <c r="F5" i="2"/>
  <c r="K5" i="2" s="1"/>
  <c r="W5" i="2" s="1"/>
  <c r="E5" i="2"/>
  <c r="J5" i="2" s="1"/>
  <c r="V5" i="2" s="1"/>
  <c r="D5" i="2"/>
  <c r="I5" i="2" s="1"/>
  <c r="U4" i="2"/>
  <c r="Q4" i="2"/>
  <c r="T4" i="2" s="1"/>
  <c r="P4" i="2"/>
  <c r="S4" i="2" s="1"/>
  <c r="H4" i="2"/>
  <c r="O4" i="2" s="1"/>
  <c r="R4" i="2" s="1"/>
  <c r="F4" i="2"/>
  <c r="K4" i="2" s="1"/>
  <c r="W4" i="2" s="1"/>
  <c r="E4" i="2"/>
  <c r="J4" i="2" s="1"/>
  <c r="V4" i="2" s="1"/>
  <c r="D4" i="2"/>
  <c r="I4" i="2" s="1"/>
  <c r="U3" i="2"/>
  <c r="Q3" i="2"/>
  <c r="T3" i="2" s="1"/>
  <c r="P3" i="2"/>
  <c r="S3" i="2" s="1"/>
  <c r="H3" i="2"/>
  <c r="O3" i="2" s="1"/>
  <c r="R3" i="2" s="1"/>
  <c r="F3" i="2"/>
  <c r="K3" i="2" s="1"/>
  <c r="W3" i="2" s="1"/>
  <c r="E3" i="2"/>
  <c r="J3" i="2" s="1"/>
  <c r="V3" i="2" s="1"/>
  <c r="D3" i="2"/>
  <c r="I3" i="2" s="1"/>
  <c r="G3" i="1" l="1"/>
  <c r="O3" i="1" s="1"/>
  <c r="K7" i="1"/>
  <c r="M7" i="1" s="1"/>
  <c r="H7" i="1"/>
  <c r="P7" i="1" s="1"/>
  <c r="K3" i="1"/>
  <c r="M3" i="1" s="1"/>
  <c r="H3" i="1"/>
  <c r="P3" i="1" s="1"/>
  <c r="L7" i="1"/>
  <c r="N7" i="1" s="1"/>
  <c r="L11" i="1"/>
  <c r="N11" i="1" s="1"/>
  <c r="L19" i="1"/>
  <c r="N19" i="1" s="1"/>
  <c r="L31" i="1"/>
  <c r="N31" i="1" s="1"/>
  <c r="L35" i="1"/>
  <c r="N35" i="1" s="1"/>
  <c r="L39" i="1"/>
  <c r="N39" i="1" s="1"/>
  <c r="L43" i="1"/>
  <c r="N43" i="1" s="1"/>
  <c r="K71" i="1"/>
  <c r="M71" i="1" s="1"/>
  <c r="H71" i="1"/>
  <c r="P71" i="1" s="1"/>
  <c r="G71" i="1"/>
  <c r="O71" i="1" s="1"/>
  <c r="K83" i="1"/>
  <c r="M83" i="1" s="1"/>
  <c r="G83" i="1"/>
  <c r="O83" i="1" s="1"/>
  <c r="K91" i="1"/>
  <c r="M91" i="1" s="1"/>
  <c r="G91" i="1"/>
  <c r="O91" i="1" s="1"/>
  <c r="K99" i="1"/>
  <c r="M99" i="1" s="1"/>
  <c r="G99" i="1"/>
  <c r="O99" i="1" s="1"/>
  <c r="K107" i="1"/>
  <c r="M107" i="1" s="1"/>
  <c r="G107" i="1"/>
  <c r="O107" i="1" s="1"/>
  <c r="K115" i="1"/>
  <c r="M115" i="1" s="1"/>
  <c r="H115" i="1"/>
  <c r="P115" i="1" s="1"/>
  <c r="G115" i="1"/>
  <c r="O115" i="1" s="1"/>
  <c r="K5" i="1"/>
  <c r="M5" i="1" s="1"/>
  <c r="K9" i="1"/>
  <c r="M9" i="1" s="1"/>
  <c r="K13" i="1"/>
  <c r="M13" i="1" s="1"/>
  <c r="K17" i="1"/>
  <c r="M17" i="1" s="1"/>
  <c r="K21" i="1"/>
  <c r="M21" i="1" s="1"/>
  <c r="K25" i="1"/>
  <c r="M25" i="1" s="1"/>
  <c r="K29" i="1"/>
  <c r="M29" i="1" s="1"/>
  <c r="K33" i="1"/>
  <c r="M33" i="1" s="1"/>
  <c r="K37" i="1"/>
  <c r="M37" i="1" s="1"/>
  <c r="K41" i="1"/>
  <c r="M41" i="1" s="1"/>
  <c r="H47" i="1"/>
  <c r="P47" i="1" s="1"/>
  <c r="L47" i="1"/>
  <c r="N47" i="1" s="1"/>
  <c r="H48" i="1"/>
  <c r="P48" i="1" s="1"/>
  <c r="H51" i="1"/>
  <c r="P51" i="1" s="1"/>
  <c r="H52" i="1"/>
  <c r="P52" i="1" s="1"/>
  <c r="G54" i="1"/>
  <c r="O54" i="1" s="1"/>
  <c r="H55" i="1"/>
  <c r="P55" i="1" s="1"/>
  <c r="G58" i="1"/>
  <c r="O58" i="1" s="1"/>
  <c r="H59" i="1"/>
  <c r="P59" i="1" s="1"/>
  <c r="G62" i="1"/>
  <c r="O62" i="1" s="1"/>
  <c r="H63" i="1"/>
  <c r="P63" i="1" s="1"/>
  <c r="L66" i="1"/>
  <c r="N66" i="1" s="1"/>
  <c r="L71" i="1"/>
  <c r="N71" i="1" s="1"/>
  <c r="H79" i="1"/>
  <c r="P79" i="1" s="1"/>
  <c r="L83" i="1"/>
  <c r="N83" i="1" s="1"/>
  <c r="H87" i="1"/>
  <c r="P87" i="1" s="1"/>
  <c r="L91" i="1"/>
  <c r="N91" i="1" s="1"/>
  <c r="H95" i="1"/>
  <c r="P95" i="1" s="1"/>
  <c r="L99" i="1"/>
  <c r="N99" i="1" s="1"/>
  <c r="H103" i="1"/>
  <c r="P103" i="1" s="1"/>
  <c r="L107" i="1"/>
  <c r="N107" i="1" s="1"/>
  <c r="H111" i="1"/>
  <c r="P111" i="1" s="1"/>
  <c r="L115" i="1"/>
  <c r="N115" i="1" s="1"/>
  <c r="K177" i="1"/>
  <c r="M177" i="1" s="1"/>
  <c r="G177" i="1"/>
  <c r="O177" i="1" s="1"/>
  <c r="L177" i="1"/>
  <c r="N177" i="1" s="1"/>
  <c r="L23" i="1"/>
  <c r="N23" i="1" s="1"/>
  <c r="L27" i="1"/>
  <c r="N27" i="1" s="1"/>
  <c r="H11" i="1"/>
  <c r="P11" i="1" s="1"/>
  <c r="H15" i="1"/>
  <c r="P15" i="1" s="1"/>
  <c r="H19" i="1"/>
  <c r="P19" i="1" s="1"/>
  <c r="H23" i="1"/>
  <c r="P23" i="1" s="1"/>
  <c r="H27" i="1"/>
  <c r="P27" i="1" s="1"/>
  <c r="H31" i="1"/>
  <c r="P31" i="1" s="1"/>
  <c r="H35" i="1"/>
  <c r="P35" i="1" s="1"/>
  <c r="H39" i="1"/>
  <c r="P39" i="1" s="1"/>
  <c r="H43" i="1"/>
  <c r="P43" i="1" s="1"/>
  <c r="L52" i="1"/>
  <c r="N52" i="1" s="1"/>
  <c r="H54" i="1"/>
  <c r="P54" i="1" s="1"/>
  <c r="H58" i="1"/>
  <c r="P58" i="1" s="1"/>
  <c r="H62" i="1"/>
  <c r="P62" i="1" s="1"/>
  <c r="H66" i="1"/>
  <c r="P66" i="1" s="1"/>
  <c r="K67" i="1"/>
  <c r="M67" i="1" s="1"/>
  <c r="H67" i="1"/>
  <c r="P67" i="1" s="1"/>
  <c r="K79" i="1"/>
  <c r="M79" i="1" s="1"/>
  <c r="G79" i="1"/>
  <c r="O79" i="1" s="1"/>
  <c r="K87" i="1"/>
  <c r="M87" i="1" s="1"/>
  <c r="G87" i="1"/>
  <c r="O87" i="1" s="1"/>
  <c r="K95" i="1"/>
  <c r="M95" i="1" s="1"/>
  <c r="G95" i="1"/>
  <c r="O95" i="1" s="1"/>
  <c r="K103" i="1"/>
  <c r="M103" i="1" s="1"/>
  <c r="G103" i="1"/>
  <c r="O103" i="1" s="1"/>
  <c r="K111" i="1"/>
  <c r="M111" i="1" s="1"/>
  <c r="G111" i="1"/>
  <c r="O111" i="1" s="1"/>
  <c r="K123" i="1"/>
  <c r="M123" i="1" s="1"/>
  <c r="H123" i="1"/>
  <c r="P123" i="1" s="1"/>
  <c r="G123" i="1"/>
  <c r="O123" i="1" s="1"/>
  <c r="L161" i="1"/>
  <c r="N161" i="1" s="1"/>
  <c r="K161" i="1"/>
  <c r="M161" i="1" s="1"/>
  <c r="G161" i="1"/>
  <c r="O161" i="1" s="1"/>
  <c r="K169" i="1"/>
  <c r="M169" i="1" s="1"/>
  <c r="G169" i="1"/>
  <c r="O169" i="1" s="1"/>
  <c r="L169" i="1"/>
  <c r="N169" i="1" s="1"/>
  <c r="L15" i="1"/>
  <c r="N15" i="1" s="1"/>
  <c r="K75" i="1"/>
  <c r="M75" i="1" s="1"/>
  <c r="H75" i="1"/>
  <c r="P75" i="1" s="1"/>
  <c r="G75" i="1"/>
  <c r="O75" i="1" s="1"/>
  <c r="H83" i="1"/>
  <c r="P83" i="1" s="1"/>
  <c r="H91" i="1"/>
  <c r="P91" i="1" s="1"/>
  <c r="H99" i="1"/>
  <c r="P99" i="1" s="1"/>
  <c r="H107" i="1"/>
  <c r="P107" i="1" s="1"/>
  <c r="K119" i="1"/>
  <c r="M119" i="1" s="1"/>
  <c r="H119" i="1"/>
  <c r="P119" i="1" s="1"/>
  <c r="G119" i="1"/>
  <c r="O119" i="1" s="1"/>
  <c r="L70" i="1"/>
  <c r="N70" i="1" s="1"/>
  <c r="L74" i="1"/>
  <c r="N74" i="1" s="1"/>
  <c r="L114" i="1"/>
  <c r="N114" i="1" s="1"/>
  <c r="L118" i="1"/>
  <c r="N118" i="1" s="1"/>
  <c r="L122" i="1"/>
  <c r="N122" i="1" s="1"/>
  <c r="K142" i="1"/>
  <c r="M142" i="1" s="1"/>
  <c r="G142" i="1"/>
  <c r="O142" i="1" s="1"/>
  <c r="L149" i="1"/>
  <c r="N149" i="1" s="1"/>
  <c r="K149" i="1"/>
  <c r="M149" i="1" s="1"/>
  <c r="G149" i="1"/>
  <c r="O149" i="1" s="1"/>
  <c r="L165" i="1"/>
  <c r="N165" i="1" s="1"/>
  <c r="K165" i="1"/>
  <c r="M165" i="1" s="1"/>
  <c r="G165" i="1"/>
  <c r="O165" i="1" s="1"/>
  <c r="K56" i="1"/>
  <c r="M56" i="1" s="1"/>
  <c r="K60" i="1"/>
  <c r="M60" i="1" s="1"/>
  <c r="K64" i="1"/>
  <c r="M64" i="1" s="1"/>
  <c r="K80" i="1"/>
  <c r="M80" i="1" s="1"/>
  <c r="K84" i="1"/>
  <c r="M84" i="1" s="1"/>
  <c r="K88" i="1"/>
  <c r="M88" i="1" s="1"/>
  <c r="K92" i="1"/>
  <c r="M92" i="1" s="1"/>
  <c r="K96" i="1"/>
  <c r="M96" i="1" s="1"/>
  <c r="K100" i="1"/>
  <c r="M100" i="1" s="1"/>
  <c r="K104" i="1"/>
  <c r="M104" i="1" s="1"/>
  <c r="K108" i="1"/>
  <c r="M108" i="1" s="1"/>
  <c r="K112" i="1"/>
  <c r="M112" i="1" s="1"/>
  <c r="G126" i="1"/>
  <c r="O126" i="1" s="1"/>
  <c r="L142" i="1"/>
  <c r="N142" i="1" s="1"/>
  <c r="L153" i="1"/>
  <c r="N153" i="1" s="1"/>
  <c r="K153" i="1"/>
  <c r="M153" i="1" s="1"/>
  <c r="G153" i="1"/>
  <c r="O153" i="1" s="1"/>
  <c r="L126" i="1"/>
  <c r="N126" i="1" s="1"/>
  <c r="G130" i="1"/>
  <c r="O130" i="1" s="1"/>
  <c r="G134" i="1"/>
  <c r="O134" i="1" s="1"/>
  <c r="G138" i="1"/>
  <c r="O138" i="1" s="1"/>
  <c r="K146" i="1"/>
  <c r="M146" i="1" s="1"/>
  <c r="H146" i="1"/>
  <c r="P146" i="1" s="1"/>
  <c r="G146" i="1"/>
  <c r="O146" i="1" s="1"/>
  <c r="L157" i="1"/>
  <c r="N157" i="1" s="1"/>
  <c r="K157" i="1"/>
  <c r="M157" i="1" s="1"/>
  <c r="G157" i="1"/>
  <c r="O157" i="1" s="1"/>
  <c r="L145" i="1"/>
  <c r="N145" i="1" s="1"/>
  <c r="K131" i="1"/>
  <c r="M131" i="1" s="1"/>
  <c r="K135" i="1"/>
  <c r="M135" i="1" s="1"/>
  <c r="K139" i="1"/>
  <c r="M139" i="1" s="1"/>
  <c r="K143" i="1"/>
  <c r="M143" i="1" s="1"/>
  <c r="G150" i="1"/>
  <c r="O150" i="1" s="1"/>
  <c r="G154" i="1"/>
  <c r="O154" i="1" s="1"/>
  <c r="G158" i="1"/>
  <c r="O158" i="1" s="1"/>
  <c r="G162" i="1"/>
  <c r="O162" i="1" s="1"/>
  <c r="G166" i="1"/>
  <c r="O166" i="1" s="1"/>
  <c r="K173" i="1"/>
  <c r="M173" i="1" s="1"/>
  <c r="G173" i="1"/>
  <c r="O173" i="1" s="1"/>
  <c r="K181" i="1"/>
  <c r="M181" i="1" s="1"/>
  <c r="G181" i="1"/>
  <c r="O181" i="1" s="1"/>
  <c r="H149" i="1"/>
  <c r="P149" i="1" s="1"/>
  <c r="H150" i="1"/>
  <c r="P150" i="1" s="1"/>
  <c r="H153" i="1"/>
  <c r="P153" i="1" s="1"/>
  <c r="H154" i="1"/>
  <c r="P154" i="1" s="1"/>
  <c r="H157" i="1"/>
  <c r="P157" i="1" s="1"/>
  <c r="H158" i="1"/>
  <c r="P158" i="1" s="1"/>
  <c r="H161" i="1"/>
  <c r="P161" i="1" s="1"/>
  <c r="H162" i="1"/>
  <c r="P162" i="1" s="1"/>
  <c r="H165" i="1"/>
  <c r="P165" i="1" s="1"/>
  <c r="H166" i="1"/>
  <c r="P166" i="1" s="1"/>
  <c r="H169" i="1"/>
  <c r="P169" i="1" s="1"/>
  <c r="L173" i="1"/>
  <c r="N173" i="1" s="1"/>
  <c r="H177" i="1"/>
  <c r="P177" i="1" s="1"/>
  <c r="L181" i="1"/>
  <c r="N181" i="1" s="1"/>
  <c r="K225" i="1"/>
  <c r="M225" i="1" s="1"/>
  <c r="L225" i="1"/>
  <c r="N225" i="1" s="1"/>
  <c r="H170" i="1"/>
  <c r="P170" i="1" s="1"/>
  <c r="H174" i="1"/>
  <c r="P174" i="1" s="1"/>
  <c r="H178" i="1"/>
  <c r="P178" i="1" s="1"/>
  <c r="H182" i="1"/>
  <c r="P182" i="1" s="1"/>
  <c r="G185" i="1"/>
  <c r="O185" i="1" s="1"/>
  <c r="L185" i="1"/>
  <c r="N185" i="1" s="1"/>
  <c r="G189" i="1"/>
  <c r="O189" i="1" s="1"/>
  <c r="K193" i="1"/>
  <c r="M193" i="1" s="1"/>
  <c r="H193" i="1"/>
  <c r="P193" i="1" s="1"/>
  <c r="G197" i="1"/>
  <c r="O197" i="1" s="1"/>
  <c r="K201" i="1"/>
  <c r="M201" i="1" s="1"/>
  <c r="H201" i="1"/>
  <c r="P201" i="1" s="1"/>
  <c r="G205" i="1"/>
  <c r="O205" i="1" s="1"/>
  <c r="K209" i="1"/>
  <c r="M209" i="1" s="1"/>
  <c r="H209" i="1"/>
  <c r="P209" i="1" s="1"/>
  <c r="K217" i="1"/>
  <c r="M217" i="1" s="1"/>
  <c r="H217" i="1"/>
  <c r="P217" i="1" s="1"/>
  <c r="K170" i="1"/>
  <c r="M170" i="1" s="1"/>
  <c r="K174" i="1"/>
  <c r="M174" i="1" s="1"/>
  <c r="K178" i="1"/>
  <c r="M178" i="1" s="1"/>
  <c r="K182" i="1"/>
  <c r="M182" i="1" s="1"/>
  <c r="L193" i="1"/>
  <c r="N193" i="1" s="1"/>
  <c r="L201" i="1"/>
  <c r="N201" i="1" s="1"/>
  <c r="L209" i="1"/>
  <c r="N209" i="1" s="1"/>
  <c r="L217" i="1"/>
  <c r="N217" i="1" s="1"/>
  <c r="G225" i="1"/>
  <c r="O225" i="1" s="1"/>
  <c r="K189" i="1"/>
  <c r="M189" i="1" s="1"/>
  <c r="H189" i="1"/>
  <c r="P189" i="1" s="1"/>
  <c r="K197" i="1"/>
  <c r="M197" i="1" s="1"/>
  <c r="H197" i="1"/>
  <c r="P197" i="1" s="1"/>
  <c r="G201" i="1"/>
  <c r="O201" i="1" s="1"/>
  <c r="K205" i="1"/>
  <c r="M205" i="1" s="1"/>
  <c r="H205" i="1"/>
  <c r="P205" i="1" s="1"/>
  <c r="G209" i="1"/>
  <c r="O209" i="1" s="1"/>
  <c r="K213" i="1"/>
  <c r="M213" i="1" s="1"/>
  <c r="H213" i="1"/>
  <c r="P213" i="1" s="1"/>
  <c r="G217" i="1"/>
  <c r="O217" i="1" s="1"/>
  <c r="K221" i="1"/>
  <c r="M221" i="1" s="1"/>
  <c r="H221" i="1"/>
  <c r="P221" i="1" s="1"/>
  <c r="H225" i="1"/>
  <c r="P225" i="1" s="1"/>
  <c r="K187" i="1"/>
  <c r="M187" i="1" s="1"/>
  <c r="K191" i="1"/>
  <c r="M191" i="1" s="1"/>
  <c r="K195" i="1"/>
  <c r="M195" i="1" s="1"/>
  <c r="K199" i="1"/>
  <c r="M199" i="1" s="1"/>
  <c r="K203" i="1"/>
  <c r="M203" i="1" s="1"/>
  <c r="K207" i="1"/>
  <c r="M207" i="1" s="1"/>
  <c r="K211" i="1"/>
  <c r="M211" i="1" s="1"/>
  <c r="K215" i="1"/>
  <c r="M215" i="1" s="1"/>
  <c r="K219" i="1"/>
  <c r="M219" i="1" s="1"/>
  <c r="K223" i="1"/>
  <c r="M223" i="1" s="1"/>
  <c r="K226" i="1"/>
  <c r="M226" i="1" s="1"/>
  <c r="O51" i="2"/>
  <c r="R51" i="2" s="1"/>
  <c r="Q51" i="2"/>
  <c r="T51" i="2" s="1"/>
  <c r="O55" i="2"/>
  <c r="R55" i="2" s="1"/>
  <c r="Q55" i="2"/>
  <c r="T55" i="2" s="1"/>
  <c r="O59" i="2"/>
  <c r="R59" i="2" s="1"/>
  <c r="Q59" i="2"/>
  <c r="T59" i="2" s="1"/>
  <c r="O63" i="2"/>
  <c r="R63" i="2" s="1"/>
  <c r="Q63" i="2"/>
  <c r="T63" i="2" s="1"/>
  <c r="O67" i="2"/>
  <c r="R67" i="2" s="1"/>
  <c r="Q67" i="2"/>
  <c r="T67" i="2" s="1"/>
  <c r="O71" i="2"/>
  <c r="R71" i="2" s="1"/>
  <c r="Q71" i="2"/>
  <c r="T71" i="2" s="1"/>
  <c r="Q136" i="2"/>
  <c r="T136" i="2" s="1"/>
  <c r="P136" i="2"/>
  <c r="S136" i="2" s="1"/>
  <c r="O136" i="2"/>
  <c r="R136" i="2" s="1"/>
  <c r="Q140" i="2"/>
  <c r="T140" i="2" s="1"/>
  <c r="P140" i="2"/>
  <c r="S140" i="2" s="1"/>
  <c r="O140" i="2"/>
  <c r="R140" i="2" s="1"/>
  <c r="Q144" i="2"/>
  <c r="T144" i="2" s="1"/>
  <c r="P144" i="2"/>
  <c r="S144" i="2" s="1"/>
  <c r="O144" i="2"/>
  <c r="R144" i="2" s="1"/>
  <c r="P72" i="2"/>
  <c r="S72" i="2" s="1"/>
  <c r="O129" i="2"/>
  <c r="R129" i="2" s="1"/>
  <c r="P132" i="2"/>
  <c r="S132" i="2" s="1"/>
  <c r="O132" i="2"/>
  <c r="R132" i="2" s="1"/>
  <c r="Q161" i="2"/>
  <c r="T161" i="2" s="1"/>
  <c r="O161" i="2"/>
  <c r="R161" i="2" s="1"/>
  <c r="P161" i="2"/>
  <c r="S161" i="2" s="1"/>
  <c r="Q52" i="2"/>
  <c r="T52" i="2" s="1"/>
  <c r="K54" i="2"/>
  <c r="W54" i="2" s="1"/>
  <c r="O54" i="2"/>
  <c r="R54" i="2" s="1"/>
  <c r="Q56" i="2"/>
  <c r="T56" i="2" s="1"/>
  <c r="K58" i="2"/>
  <c r="W58" i="2" s="1"/>
  <c r="O58" i="2"/>
  <c r="R58" i="2" s="1"/>
  <c r="Q60" i="2"/>
  <c r="T60" i="2" s="1"/>
  <c r="K62" i="2"/>
  <c r="W62" i="2" s="1"/>
  <c r="O62" i="2"/>
  <c r="R62" i="2" s="1"/>
  <c r="Q64" i="2"/>
  <c r="T64" i="2" s="1"/>
  <c r="K66" i="2"/>
  <c r="W66" i="2" s="1"/>
  <c r="O66" i="2"/>
  <c r="R66" i="2" s="1"/>
  <c r="Q68" i="2"/>
  <c r="T68" i="2" s="1"/>
  <c r="K70" i="2"/>
  <c r="W70" i="2" s="1"/>
  <c r="O70" i="2"/>
  <c r="R70" i="2" s="1"/>
  <c r="K74" i="2"/>
  <c r="W74" i="2" s="1"/>
  <c r="O74" i="2"/>
  <c r="R74" i="2" s="1"/>
  <c r="J129" i="2"/>
  <c r="V129" i="2" s="1"/>
  <c r="Q129" i="2"/>
  <c r="T129" i="2" s="1"/>
  <c r="I132" i="2"/>
  <c r="U132" i="2" s="1"/>
  <c r="J132" i="2"/>
  <c r="V132" i="2" s="1"/>
  <c r="Q134" i="2"/>
  <c r="T134" i="2" s="1"/>
  <c r="P134" i="2"/>
  <c r="S134" i="2" s="1"/>
  <c r="O134" i="2"/>
  <c r="R134" i="2" s="1"/>
  <c r="Q138" i="2"/>
  <c r="T138" i="2" s="1"/>
  <c r="P138" i="2"/>
  <c r="S138" i="2" s="1"/>
  <c r="O138" i="2"/>
  <c r="R138" i="2" s="1"/>
  <c r="Q142" i="2"/>
  <c r="T142" i="2" s="1"/>
  <c r="P142" i="2"/>
  <c r="S142" i="2" s="1"/>
  <c r="O142" i="2"/>
  <c r="R142" i="2" s="1"/>
  <c r="Q146" i="2"/>
  <c r="T146" i="2" s="1"/>
  <c r="P146" i="2"/>
  <c r="S146" i="2" s="1"/>
  <c r="O146" i="2"/>
  <c r="R146" i="2" s="1"/>
  <c r="K154" i="2"/>
  <c r="W154" i="2" s="1"/>
  <c r="Q169" i="2"/>
  <c r="T169" i="2" s="1"/>
  <c r="O169" i="2"/>
  <c r="R169" i="2" s="1"/>
  <c r="P169" i="2"/>
  <c r="S169" i="2" s="1"/>
  <c r="Q178" i="2"/>
  <c r="T178" i="2" s="1"/>
  <c r="P178" i="2"/>
  <c r="S178" i="2" s="1"/>
  <c r="O178" i="2"/>
  <c r="R178" i="2" s="1"/>
  <c r="Q186" i="2"/>
  <c r="T186" i="2" s="1"/>
  <c r="P186" i="2"/>
  <c r="S186" i="2" s="1"/>
  <c r="O186" i="2"/>
  <c r="R186" i="2" s="1"/>
  <c r="Q153" i="2"/>
  <c r="T153" i="2" s="1"/>
  <c r="O153" i="2"/>
  <c r="R153" i="2" s="1"/>
  <c r="P153" i="2"/>
  <c r="S153" i="2" s="1"/>
  <c r="Q162" i="2"/>
  <c r="T162" i="2" s="1"/>
  <c r="P162" i="2"/>
  <c r="S162" i="2" s="1"/>
  <c r="O162" i="2"/>
  <c r="R162" i="2" s="1"/>
  <c r="Q185" i="2"/>
  <c r="T185" i="2" s="1"/>
  <c r="O185" i="2"/>
  <c r="R185" i="2" s="1"/>
  <c r="P185" i="2"/>
  <c r="S185" i="2" s="1"/>
  <c r="Q170" i="2"/>
  <c r="T170" i="2" s="1"/>
  <c r="P170" i="2"/>
  <c r="S170" i="2" s="1"/>
  <c r="O170" i="2"/>
  <c r="R170" i="2" s="1"/>
  <c r="Q188" i="2"/>
  <c r="T188" i="2" s="1"/>
  <c r="P188" i="2"/>
  <c r="S188" i="2" s="1"/>
  <c r="O188" i="2"/>
  <c r="R188" i="2" s="1"/>
  <c r="Q196" i="2"/>
  <c r="T196" i="2" s="1"/>
  <c r="P196" i="2"/>
  <c r="S196" i="2" s="1"/>
  <c r="O196" i="2"/>
  <c r="R196" i="2" s="1"/>
  <c r="K51" i="2"/>
  <c r="W51" i="2" s="1"/>
  <c r="K55" i="2"/>
  <c r="W55" i="2" s="1"/>
  <c r="K59" i="2"/>
  <c r="W59" i="2" s="1"/>
  <c r="K63" i="2"/>
  <c r="W63" i="2" s="1"/>
  <c r="K67" i="2"/>
  <c r="W67" i="2" s="1"/>
  <c r="K71" i="2"/>
  <c r="W71" i="2" s="1"/>
  <c r="K129" i="2"/>
  <c r="W129" i="2" s="1"/>
  <c r="Q132" i="2"/>
  <c r="T132" i="2" s="1"/>
  <c r="K136" i="2"/>
  <c r="W136" i="2" s="1"/>
  <c r="K140" i="2"/>
  <c r="W140" i="2" s="1"/>
  <c r="K144" i="2"/>
  <c r="W144" i="2" s="1"/>
  <c r="Q154" i="2"/>
  <c r="T154" i="2" s="1"/>
  <c r="P154" i="2"/>
  <c r="S154" i="2" s="1"/>
  <c r="O154" i="2"/>
  <c r="R154" i="2" s="1"/>
  <c r="K162" i="2"/>
  <c r="W162" i="2" s="1"/>
  <c r="Q177" i="2"/>
  <c r="T177" i="2" s="1"/>
  <c r="O177" i="2"/>
  <c r="R177" i="2" s="1"/>
  <c r="P177" i="2"/>
  <c r="S177" i="2" s="1"/>
  <c r="Q192" i="2"/>
  <c r="T192" i="2" s="1"/>
  <c r="P192" i="2"/>
  <c r="S192" i="2" s="1"/>
  <c r="O192" i="2"/>
  <c r="R192" i="2" s="1"/>
  <c r="I129" i="2"/>
  <c r="U129" i="2" s="1"/>
  <c r="Q130" i="2"/>
  <c r="T130" i="2" s="1"/>
  <c r="O131" i="2"/>
  <c r="R131" i="2" s="1"/>
  <c r="I133" i="2"/>
  <c r="U133" i="2" s="1"/>
  <c r="I134" i="2"/>
  <c r="U134" i="2" s="1"/>
  <c r="I136" i="2"/>
  <c r="U136" i="2" s="1"/>
  <c r="I138" i="2"/>
  <c r="U138" i="2" s="1"/>
  <c r="I140" i="2"/>
  <c r="U140" i="2" s="1"/>
  <c r="I142" i="2"/>
  <c r="U142" i="2" s="1"/>
  <c r="I144" i="2"/>
  <c r="U144" i="2" s="1"/>
  <c r="I146" i="2"/>
  <c r="U146" i="2" s="1"/>
  <c r="Q149" i="2"/>
  <c r="T149" i="2" s="1"/>
  <c r="O149" i="2"/>
  <c r="R149" i="2" s="1"/>
  <c r="K150" i="2"/>
  <c r="W150" i="2" s="1"/>
  <c r="I154" i="2"/>
  <c r="U154" i="2" s="1"/>
  <c r="Q157" i="2"/>
  <c r="T157" i="2" s="1"/>
  <c r="O157" i="2"/>
  <c r="R157" i="2" s="1"/>
  <c r="K158" i="2"/>
  <c r="W158" i="2" s="1"/>
  <c r="I162" i="2"/>
  <c r="U162" i="2" s="1"/>
  <c r="Q165" i="2"/>
  <c r="T165" i="2" s="1"/>
  <c r="O165" i="2"/>
  <c r="R165" i="2" s="1"/>
  <c r="K166" i="2"/>
  <c r="W166" i="2" s="1"/>
  <c r="I170" i="2"/>
  <c r="U170" i="2" s="1"/>
  <c r="Q173" i="2"/>
  <c r="T173" i="2" s="1"/>
  <c r="O173" i="2"/>
  <c r="R173" i="2" s="1"/>
  <c r="K174" i="2"/>
  <c r="W174" i="2" s="1"/>
  <c r="I178" i="2"/>
  <c r="U178" i="2" s="1"/>
  <c r="Q181" i="2"/>
  <c r="T181" i="2" s="1"/>
  <c r="O181" i="2"/>
  <c r="R181" i="2" s="1"/>
  <c r="K182" i="2"/>
  <c r="W182" i="2" s="1"/>
  <c r="I188" i="2"/>
  <c r="U188" i="2" s="1"/>
  <c r="I192" i="2"/>
  <c r="U192" i="2" s="1"/>
  <c r="I196" i="2"/>
  <c r="U196" i="2" s="1"/>
  <c r="O128" i="2"/>
  <c r="R128" i="2" s="1"/>
  <c r="Q131" i="2"/>
  <c r="T131" i="2" s="1"/>
  <c r="J134" i="2"/>
  <c r="V134" i="2" s="1"/>
  <c r="Q135" i="2"/>
  <c r="T135" i="2" s="1"/>
  <c r="P135" i="2"/>
  <c r="S135" i="2" s="1"/>
  <c r="J136" i="2"/>
  <c r="V136" i="2" s="1"/>
  <c r="Q137" i="2"/>
  <c r="T137" i="2" s="1"/>
  <c r="P137" i="2"/>
  <c r="S137" i="2" s="1"/>
  <c r="J138" i="2"/>
  <c r="V138" i="2" s="1"/>
  <c r="Q139" i="2"/>
  <c r="T139" i="2" s="1"/>
  <c r="P139" i="2"/>
  <c r="S139" i="2" s="1"/>
  <c r="J140" i="2"/>
  <c r="V140" i="2" s="1"/>
  <c r="Q141" i="2"/>
  <c r="T141" i="2" s="1"/>
  <c r="P141" i="2"/>
  <c r="S141" i="2" s="1"/>
  <c r="J142" i="2"/>
  <c r="V142" i="2" s="1"/>
  <c r="Q143" i="2"/>
  <c r="T143" i="2" s="1"/>
  <c r="P143" i="2"/>
  <c r="S143" i="2" s="1"/>
  <c r="J144" i="2"/>
  <c r="V144" i="2" s="1"/>
  <c r="Q145" i="2"/>
  <c r="T145" i="2" s="1"/>
  <c r="P145" i="2"/>
  <c r="S145" i="2" s="1"/>
  <c r="K153" i="2"/>
  <c r="W153" i="2" s="1"/>
  <c r="K161" i="2"/>
  <c r="W161" i="2" s="1"/>
  <c r="K169" i="2"/>
  <c r="W169" i="2" s="1"/>
  <c r="K177" i="2"/>
  <c r="W177" i="2" s="1"/>
  <c r="K185" i="2"/>
  <c r="W185" i="2" s="1"/>
  <c r="P147" i="2"/>
  <c r="S147" i="2" s="1"/>
  <c r="O148" i="2"/>
  <c r="R148" i="2" s="1"/>
  <c r="J149" i="2"/>
  <c r="V149" i="2" s="1"/>
  <c r="P151" i="2"/>
  <c r="S151" i="2" s="1"/>
  <c r="O152" i="2"/>
  <c r="R152" i="2" s="1"/>
  <c r="J153" i="2"/>
  <c r="V153" i="2" s="1"/>
  <c r="P155" i="2"/>
  <c r="S155" i="2" s="1"/>
  <c r="O156" i="2"/>
  <c r="R156" i="2" s="1"/>
  <c r="J157" i="2"/>
  <c r="V157" i="2" s="1"/>
  <c r="P159" i="2"/>
  <c r="S159" i="2" s="1"/>
  <c r="O160" i="2"/>
  <c r="R160" i="2" s="1"/>
  <c r="J161" i="2"/>
  <c r="V161" i="2" s="1"/>
  <c r="P163" i="2"/>
  <c r="S163" i="2" s="1"/>
  <c r="O164" i="2"/>
  <c r="R164" i="2" s="1"/>
  <c r="J165" i="2"/>
  <c r="V165" i="2" s="1"/>
  <c r="P167" i="2"/>
  <c r="S167" i="2" s="1"/>
  <c r="O168" i="2"/>
  <c r="R168" i="2" s="1"/>
  <c r="J169" i="2"/>
  <c r="V169" i="2" s="1"/>
  <c r="P171" i="2"/>
  <c r="S171" i="2" s="1"/>
  <c r="O172" i="2"/>
  <c r="R172" i="2" s="1"/>
  <c r="J173" i="2"/>
  <c r="V173" i="2" s="1"/>
  <c r="P175" i="2"/>
  <c r="S175" i="2" s="1"/>
  <c r="O176" i="2"/>
  <c r="R176" i="2" s="1"/>
  <c r="J177" i="2"/>
  <c r="V177" i="2" s="1"/>
  <c r="P179" i="2"/>
  <c r="S179" i="2" s="1"/>
  <c r="O180" i="2"/>
  <c r="R180" i="2" s="1"/>
  <c r="J181" i="2"/>
  <c r="V181" i="2" s="1"/>
  <c r="P183" i="2"/>
  <c r="S183" i="2" s="1"/>
  <c r="O184" i="2"/>
  <c r="R184" i="2" s="1"/>
  <c r="J185" i="2"/>
  <c r="V185" i="2" s="1"/>
  <c r="J186" i="2"/>
  <c r="V186" i="2" s="1"/>
  <c r="J146" i="2"/>
  <c r="V146" i="2" s="1"/>
  <c r="P148" i="2"/>
  <c r="S148" i="2" s="1"/>
  <c r="J150" i="2"/>
  <c r="V150" i="2" s="1"/>
  <c r="P152" i="2"/>
  <c r="S152" i="2" s="1"/>
  <c r="J154" i="2"/>
  <c r="V154" i="2" s="1"/>
  <c r="P156" i="2"/>
  <c r="S156" i="2" s="1"/>
  <c r="J158" i="2"/>
  <c r="V158" i="2" s="1"/>
  <c r="P160" i="2"/>
  <c r="S160" i="2" s="1"/>
  <c r="J162" i="2"/>
  <c r="V162" i="2" s="1"/>
  <c r="P164" i="2"/>
  <c r="S164" i="2" s="1"/>
  <c r="J166" i="2"/>
  <c r="V166" i="2" s="1"/>
  <c r="P168" i="2"/>
  <c r="S168" i="2" s="1"/>
  <c r="J170" i="2"/>
  <c r="V170" i="2" s="1"/>
  <c r="P172" i="2"/>
  <c r="S172" i="2" s="1"/>
  <c r="J174" i="2"/>
  <c r="V174" i="2" s="1"/>
  <c r="P176" i="2"/>
  <c r="S176" i="2" s="1"/>
  <c r="J178" i="2"/>
  <c r="V178" i="2" s="1"/>
  <c r="P180" i="2"/>
  <c r="S180" i="2" s="1"/>
  <c r="J182" i="2"/>
  <c r="V182" i="2" s="1"/>
  <c r="P184" i="2"/>
  <c r="S184" i="2" s="1"/>
  <c r="O187" i="2"/>
  <c r="R187" i="2" s="1"/>
  <c r="Q190" i="2"/>
  <c r="T190" i="2" s="1"/>
  <c r="P190" i="2"/>
  <c r="S190" i="2" s="1"/>
  <c r="O190" i="2"/>
  <c r="R190" i="2" s="1"/>
  <c r="Q194" i="2"/>
  <c r="T194" i="2" s="1"/>
  <c r="P194" i="2"/>
  <c r="S194" i="2" s="1"/>
  <c r="O194" i="2"/>
  <c r="R194" i="2" s="1"/>
  <c r="Q198" i="2"/>
  <c r="T198" i="2" s="1"/>
  <c r="P198" i="2"/>
  <c r="S198" i="2" s="1"/>
  <c r="O198" i="2"/>
  <c r="R198" i="2" s="1"/>
  <c r="J188" i="2"/>
  <c r="V188" i="2" s="1"/>
  <c r="J190" i="2"/>
  <c r="V190" i="2" s="1"/>
  <c r="J192" i="2"/>
  <c r="V192" i="2" s="1"/>
  <c r="J194" i="2"/>
  <c r="V194" i="2" s="1"/>
  <c r="J196" i="2"/>
  <c r="V196" i="2" s="1"/>
  <c r="J198" i="2"/>
  <c r="V198" i="2" s="1"/>
  <c r="J187" i="2"/>
  <c r="V187" i="2" s="1"/>
  <c r="K188" i="2"/>
  <c r="W188" i="2" s="1"/>
  <c r="K190" i="2"/>
  <c r="W190" i="2" s="1"/>
  <c r="K192" i="2"/>
  <c r="W192" i="2" s="1"/>
  <c r="K194" i="2"/>
  <c r="W194" i="2" s="1"/>
  <c r="K196" i="2"/>
  <c r="W196" i="2" s="1"/>
  <c r="K198" i="2"/>
  <c r="W198" i="2" s="1"/>
  <c r="F4" i="3" l="1"/>
  <c r="F19" i="3" l="1"/>
  <c r="K19" i="3"/>
  <c r="L19" i="3"/>
  <c r="M19" i="3"/>
  <c r="N19" i="3"/>
  <c r="O19" i="3"/>
  <c r="AD19" i="3" l="1"/>
  <c r="S19" i="3"/>
  <c r="Q19" i="3"/>
  <c r="Z19" i="3"/>
  <c r="AA19" i="3" s="1"/>
  <c r="P19" i="3"/>
  <c r="R19" i="3"/>
  <c r="AE19" i="3"/>
  <c r="V19" i="3"/>
  <c r="W19" i="3" s="1"/>
  <c r="J324" i="10" l="1"/>
  <c r="J325" i="10"/>
  <c r="J327" i="10"/>
  <c r="J332" i="10"/>
  <c r="J334" i="10"/>
  <c r="J336" i="10"/>
  <c r="J337" i="10"/>
  <c r="J338" i="10"/>
  <c r="J339" i="10"/>
  <c r="J340" i="10"/>
  <c r="J341" i="10"/>
  <c r="J342" i="10"/>
  <c r="I324" i="10"/>
  <c r="I325" i="10"/>
  <c r="I327" i="10"/>
  <c r="I332" i="10"/>
  <c r="I334" i="10"/>
  <c r="I336" i="10"/>
  <c r="I337" i="10"/>
  <c r="I338" i="10"/>
  <c r="I339" i="10"/>
  <c r="I340" i="10"/>
  <c r="I341" i="10"/>
  <c r="I342" i="10"/>
  <c r="F324" i="10"/>
  <c r="F325" i="10"/>
  <c r="F327" i="10"/>
  <c r="F332" i="10"/>
  <c r="F334" i="10"/>
  <c r="F336" i="10"/>
  <c r="F337" i="10"/>
  <c r="F338" i="10"/>
  <c r="F339" i="10"/>
  <c r="F340" i="10"/>
  <c r="F341" i="10"/>
  <c r="F342" i="10"/>
  <c r="D324" i="10"/>
  <c r="G324" i="10" s="1"/>
  <c r="D327" i="10"/>
  <c r="G327" i="10" s="1"/>
  <c r="C324" i="10"/>
  <c r="C325" i="10"/>
  <c r="C327" i="10"/>
  <c r="C332" i="10"/>
  <c r="C334" i="10"/>
  <c r="C336" i="10"/>
  <c r="C337" i="10"/>
  <c r="C338" i="10"/>
  <c r="C339" i="10"/>
  <c r="C340" i="10"/>
  <c r="C341" i="10"/>
  <c r="C342" i="10"/>
  <c r="H324" i="10" l="1"/>
  <c r="H327" i="10"/>
  <c r="K342" i="10"/>
  <c r="K340" i="10"/>
  <c r="K338" i="10"/>
  <c r="K336" i="10"/>
  <c r="K334" i="10"/>
  <c r="K332" i="10"/>
  <c r="K324" i="10"/>
  <c r="E327" i="10"/>
  <c r="E324" i="10"/>
  <c r="K341" i="10"/>
  <c r="K339" i="10"/>
  <c r="K337" i="10"/>
  <c r="K327" i="10"/>
  <c r="K325" i="10"/>
  <c r="P27" i="8" l="1"/>
  <c r="P28" i="8"/>
  <c r="P29" i="8"/>
  <c r="P30" i="8"/>
  <c r="P31" i="8"/>
  <c r="P32" i="8"/>
  <c r="P33" i="8"/>
  <c r="P34" i="8"/>
  <c r="P35" i="8"/>
  <c r="P36" i="8"/>
  <c r="P37" i="8"/>
  <c r="P38" i="8"/>
  <c r="P39" i="8"/>
  <c r="P40" i="8"/>
  <c r="P41" i="8"/>
  <c r="P42" i="8"/>
  <c r="P43" i="8"/>
  <c r="P44" i="8"/>
  <c r="P45" i="8"/>
  <c r="P46" i="8"/>
  <c r="P47" i="8"/>
  <c r="P48" i="8"/>
  <c r="P49" i="8"/>
  <c r="P50" i="8"/>
  <c r="P51" i="8"/>
  <c r="P52" i="8"/>
  <c r="P53" i="8"/>
  <c r="P54" i="8"/>
  <c r="P55" i="8"/>
  <c r="P56" i="8"/>
  <c r="P57" i="8"/>
  <c r="P58" i="8"/>
  <c r="P59" i="8"/>
  <c r="P60" i="8"/>
  <c r="P61" i="8"/>
  <c r="P62" i="8"/>
  <c r="P63" i="8"/>
  <c r="P64" i="8"/>
  <c r="P65" i="8"/>
  <c r="P66" i="8"/>
  <c r="P67" i="8"/>
  <c r="P68" i="8"/>
  <c r="P69" i="8"/>
  <c r="P70" i="8"/>
  <c r="P71" i="8"/>
  <c r="P72" i="8"/>
  <c r="P73" i="8"/>
  <c r="P74" i="8"/>
  <c r="P75" i="8"/>
  <c r="P76" i="8"/>
  <c r="P77" i="8"/>
  <c r="P78" i="8"/>
  <c r="P79" i="8"/>
  <c r="P80" i="8"/>
  <c r="P81" i="8"/>
  <c r="P82" i="8"/>
  <c r="P83" i="8"/>
  <c r="P84" i="8"/>
  <c r="P85" i="8"/>
  <c r="P86" i="8"/>
  <c r="P87" i="8"/>
  <c r="P88" i="8"/>
  <c r="P89" i="8"/>
  <c r="P90" i="8"/>
  <c r="P91" i="8"/>
  <c r="P92" i="8"/>
  <c r="P93" i="8"/>
  <c r="P94" i="8"/>
  <c r="P95" i="8"/>
  <c r="P96" i="8"/>
  <c r="P97" i="8"/>
  <c r="P98" i="8"/>
  <c r="P99" i="8"/>
  <c r="P100" i="8"/>
  <c r="P101" i="8"/>
  <c r="P102" i="8"/>
  <c r="P103" i="8"/>
  <c r="P104" i="8"/>
  <c r="P105" i="8"/>
  <c r="P106" i="8"/>
  <c r="P107" i="8"/>
  <c r="P108" i="8"/>
  <c r="P109" i="8"/>
  <c r="P110" i="8"/>
  <c r="P111" i="8"/>
  <c r="P112" i="8"/>
  <c r="P113" i="8"/>
  <c r="P114" i="8"/>
  <c r="P115" i="8"/>
  <c r="P116" i="8"/>
  <c r="P117" i="8"/>
  <c r="P118" i="8"/>
  <c r="P119" i="8"/>
  <c r="P120" i="8"/>
  <c r="P121" i="8"/>
  <c r="P122" i="8"/>
  <c r="P123" i="8"/>
  <c r="P124" i="8"/>
  <c r="P125" i="8"/>
  <c r="P126" i="8"/>
  <c r="P127" i="8"/>
  <c r="P128" i="8"/>
  <c r="P129" i="8"/>
  <c r="P130" i="8"/>
  <c r="P131" i="8"/>
  <c r="P132" i="8"/>
  <c r="P133" i="8"/>
  <c r="P134" i="8"/>
  <c r="P135" i="8"/>
  <c r="P136" i="8"/>
  <c r="P137" i="8"/>
  <c r="P138" i="8"/>
  <c r="P139" i="8"/>
  <c r="P140" i="8"/>
  <c r="P141" i="8"/>
  <c r="P142" i="8"/>
  <c r="P143" i="8"/>
  <c r="P144" i="8"/>
  <c r="P145" i="8"/>
  <c r="P146" i="8"/>
  <c r="P147" i="8"/>
  <c r="P148" i="8"/>
  <c r="P149" i="8"/>
  <c r="P150" i="8"/>
  <c r="P151" i="8"/>
  <c r="P152" i="8"/>
  <c r="P153" i="8"/>
  <c r="P154" i="8"/>
  <c r="P155" i="8"/>
  <c r="P156" i="8"/>
  <c r="P157" i="8"/>
  <c r="P158" i="8"/>
  <c r="P159" i="8"/>
  <c r="P160" i="8"/>
  <c r="P161" i="8"/>
  <c r="P162" i="8"/>
  <c r="P163" i="8"/>
  <c r="P164" i="8"/>
  <c r="P165" i="8"/>
  <c r="P166" i="8"/>
  <c r="P167" i="8"/>
  <c r="P168" i="8"/>
  <c r="P169" i="8"/>
  <c r="P170" i="8"/>
  <c r="P171" i="8"/>
  <c r="P172" i="8"/>
  <c r="P173" i="8"/>
  <c r="P174" i="8"/>
  <c r="P175" i="8"/>
  <c r="P176" i="8"/>
  <c r="P177" i="8"/>
  <c r="P178" i="8"/>
  <c r="P179" i="8"/>
  <c r="P180" i="8"/>
  <c r="P181" i="8"/>
  <c r="P182" i="8"/>
  <c r="P183" i="8"/>
  <c r="P184" i="8"/>
  <c r="P185" i="8"/>
  <c r="P186" i="8"/>
  <c r="P187" i="8"/>
  <c r="P188" i="8"/>
  <c r="P189" i="8"/>
  <c r="P190" i="8"/>
  <c r="P191" i="8"/>
  <c r="P192" i="8"/>
  <c r="P193" i="8"/>
  <c r="P194" i="8"/>
  <c r="P195" i="8"/>
  <c r="P196" i="8"/>
  <c r="P197" i="8"/>
  <c r="P198" i="8"/>
  <c r="P199" i="8"/>
  <c r="P200" i="8"/>
  <c r="P201" i="8"/>
  <c r="P202" i="8"/>
  <c r="P203" i="8"/>
  <c r="P204" i="8"/>
  <c r="P205" i="8"/>
  <c r="P206" i="8"/>
  <c r="P207" i="8"/>
  <c r="P208" i="8"/>
  <c r="P209" i="8"/>
  <c r="P210" i="8"/>
  <c r="P211" i="8"/>
  <c r="P212" i="8"/>
  <c r="P213" i="8"/>
  <c r="P214" i="8"/>
  <c r="P215" i="8"/>
  <c r="P216" i="8"/>
  <c r="P217" i="8"/>
  <c r="P218" i="8"/>
  <c r="P219" i="8"/>
  <c r="P220" i="8"/>
  <c r="P221" i="8"/>
  <c r="P222" i="8"/>
  <c r="P223" i="8"/>
  <c r="P224" i="8"/>
  <c r="P225" i="8"/>
  <c r="P226" i="8"/>
  <c r="P227" i="8"/>
  <c r="P228" i="8"/>
  <c r="P229" i="8"/>
  <c r="P230" i="8"/>
  <c r="P231" i="8"/>
  <c r="P232" i="8"/>
  <c r="P233" i="8"/>
  <c r="P234" i="8"/>
  <c r="P235" i="8"/>
  <c r="P236" i="8"/>
  <c r="P237" i="8"/>
  <c r="P238" i="8"/>
  <c r="P239" i="8"/>
  <c r="P240" i="8"/>
  <c r="P241" i="8"/>
  <c r="P242" i="8"/>
  <c r="P243" i="8"/>
  <c r="P244" i="8"/>
  <c r="P245" i="8"/>
  <c r="P246" i="8"/>
  <c r="P247" i="8"/>
  <c r="P248" i="8"/>
  <c r="P249" i="8"/>
  <c r="P250" i="8"/>
  <c r="P251" i="8"/>
  <c r="P252" i="8"/>
  <c r="P253" i="8"/>
  <c r="P254" i="8"/>
  <c r="P255" i="8"/>
  <c r="P256" i="8"/>
  <c r="P257" i="8"/>
  <c r="P258" i="8"/>
  <c r="P259" i="8"/>
  <c r="P260" i="8"/>
  <c r="P261" i="8"/>
  <c r="P262" i="8"/>
  <c r="P263" i="8"/>
  <c r="P264" i="8"/>
  <c r="P265" i="8"/>
  <c r="P266" i="8"/>
  <c r="P267" i="8"/>
  <c r="P268" i="8"/>
  <c r="P15" i="8"/>
  <c r="P16" i="8"/>
  <c r="P17" i="8"/>
  <c r="P18" i="8"/>
  <c r="P19" i="8"/>
  <c r="P20" i="8"/>
  <c r="P21" i="8"/>
  <c r="P22" i="8"/>
  <c r="P23" i="8"/>
  <c r="P24" i="8"/>
  <c r="P25" i="8"/>
  <c r="P26" i="8"/>
  <c r="P5" i="8"/>
  <c r="P6" i="8"/>
  <c r="P7" i="8"/>
  <c r="P8" i="8"/>
  <c r="P9" i="8"/>
  <c r="P10" i="8"/>
  <c r="P11" i="8"/>
  <c r="P12" i="8"/>
  <c r="P13" i="8"/>
  <c r="P14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6" i="8"/>
  <c r="G7" i="8"/>
  <c r="G8" i="8"/>
  <c r="G9" i="8"/>
  <c r="P4" i="8"/>
  <c r="G5" i="8"/>
  <c r="G4" i="8"/>
  <c r="B12" i="6" l="1"/>
  <c r="B13" i="6"/>
  <c r="B14" i="6"/>
  <c r="B15" i="6"/>
  <c r="B16" i="6"/>
  <c r="B17" i="6"/>
  <c r="B18" i="6"/>
  <c r="B19" i="6"/>
  <c r="B5" i="6"/>
  <c r="B6" i="6"/>
  <c r="B7" i="6"/>
  <c r="B8" i="6"/>
  <c r="B9" i="6"/>
  <c r="B10" i="6"/>
  <c r="B11" i="6"/>
  <c r="B4" i="6"/>
  <c r="E6" i="7" l="1"/>
  <c r="K6" i="7" s="1"/>
  <c r="E8" i="7"/>
  <c r="K8" i="7" s="1"/>
  <c r="E10" i="7"/>
  <c r="K10" i="7" s="1"/>
  <c r="E12" i="7"/>
  <c r="K12" i="7" s="1"/>
  <c r="E14" i="7"/>
  <c r="K14" i="7" s="1"/>
  <c r="E16" i="7"/>
  <c r="K16" i="7" s="1"/>
  <c r="E18" i="7"/>
  <c r="K18" i="7" s="1"/>
  <c r="E4" i="7"/>
  <c r="K4" i="7" s="1"/>
  <c r="D6" i="7"/>
  <c r="J6" i="7" s="1"/>
  <c r="D8" i="7"/>
  <c r="J8" i="7" s="1"/>
  <c r="D10" i="7"/>
  <c r="J10" i="7" s="1"/>
  <c r="D12" i="7"/>
  <c r="J12" i="7" s="1"/>
  <c r="D14" i="7"/>
  <c r="J14" i="7" s="1"/>
  <c r="D16" i="7"/>
  <c r="J16" i="7" s="1"/>
  <c r="D18" i="7"/>
  <c r="J18" i="7" s="1"/>
  <c r="D4" i="7"/>
  <c r="J4" i="7" s="1"/>
  <c r="E5" i="7"/>
  <c r="K5" i="7" s="1"/>
  <c r="E7" i="7"/>
  <c r="K7" i="7" s="1"/>
  <c r="E9" i="7"/>
  <c r="K9" i="7" s="1"/>
  <c r="E11" i="7"/>
  <c r="K11" i="7" s="1"/>
  <c r="E13" i="7"/>
  <c r="K13" i="7" s="1"/>
  <c r="E15" i="7"/>
  <c r="K15" i="7" s="1"/>
  <c r="E17" i="7"/>
  <c r="K17" i="7" s="1"/>
  <c r="E19" i="7"/>
  <c r="K19" i="7" s="1"/>
  <c r="D5" i="7"/>
  <c r="J5" i="7" s="1"/>
  <c r="D7" i="7"/>
  <c r="J7" i="7" s="1"/>
  <c r="D9" i="7"/>
  <c r="J9" i="7" s="1"/>
  <c r="D11" i="7"/>
  <c r="J11" i="7" s="1"/>
  <c r="D13" i="7"/>
  <c r="J13" i="7" s="1"/>
  <c r="D15" i="7"/>
  <c r="J15" i="7" s="1"/>
  <c r="D17" i="7"/>
  <c r="J17" i="7" s="1"/>
  <c r="D19" i="7"/>
  <c r="J19" i="7" s="1"/>
  <c r="G6" i="7"/>
  <c r="M6" i="7" s="1"/>
  <c r="G8" i="7"/>
  <c r="M8" i="7" s="1"/>
  <c r="G10" i="7"/>
  <c r="M10" i="7" s="1"/>
  <c r="G12" i="7"/>
  <c r="M12" i="7" s="1"/>
  <c r="G14" i="7"/>
  <c r="M14" i="7" s="1"/>
  <c r="G16" i="7"/>
  <c r="M16" i="7" s="1"/>
  <c r="G18" i="7"/>
  <c r="M18" i="7" s="1"/>
  <c r="G4" i="7"/>
  <c r="F6" i="7"/>
  <c r="L6" i="7" s="1"/>
  <c r="F8" i="7"/>
  <c r="L8" i="7" s="1"/>
  <c r="F10" i="7"/>
  <c r="L10" i="7" s="1"/>
  <c r="F12" i="7"/>
  <c r="L12" i="7" s="1"/>
  <c r="F14" i="7"/>
  <c r="L14" i="7" s="1"/>
  <c r="F16" i="7"/>
  <c r="L16" i="7" s="1"/>
  <c r="F18" i="7"/>
  <c r="L18" i="7" s="1"/>
  <c r="F4" i="7"/>
  <c r="L4" i="7" s="1"/>
  <c r="G5" i="7"/>
  <c r="M5" i="7" s="1"/>
  <c r="G7" i="7"/>
  <c r="M7" i="7" s="1"/>
  <c r="G9" i="7"/>
  <c r="M9" i="7" s="1"/>
  <c r="G11" i="7"/>
  <c r="M11" i="7" s="1"/>
  <c r="G13" i="7"/>
  <c r="M13" i="7" s="1"/>
  <c r="G15" i="7"/>
  <c r="M15" i="7" s="1"/>
  <c r="G17" i="7"/>
  <c r="M17" i="7" s="1"/>
  <c r="G19" i="7"/>
  <c r="M19" i="7" s="1"/>
  <c r="F5" i="7"/>
  <c r="L5" i="7" s="1"/>
  <c r="F7" i="7"/>
  <c r="L7" i="7" s="1"/>
  <c r="F9" i="7"/>
  <c r="L9" i="7" s="1"/>
  <c r="F11" i="7"/>
  <c r="L11" i="7" s="1"/>
  <c r="F13" i="7"/>
  <c r="L13" i="7" s="1"/>
  <c r="F15" i="7"/>
  <c r="L15" i="7" s="1"/>
  <c r="F17" i="7"/>
  <c r="L17" i="7" s="1"/>
  <c r="F19" i="7"/>
  <c r="L19" i="7" s="1"/>
  <c r="C7" i="7"/>
  <c r="C11" i="7"/>
  <c r="C15" i="7"/>
  <c r="C19" i="7"/>
  <c r="B5" i="7"/>
  <c r="H5" i="7" s="1"/>
  <c r="B9" i="7"/>
  <c r="H9" i="7" s="1"/>
  <c r="B13" i="7"/>
  <c r="H13" i="7" s="1"/>
  <c r="B17" i="7"/>
  <c r="H17" i="7" s="1"/>
  <c r="C18" i="7"/>
  <c r="C8" i="7"/>
  <c r="C12" i="7"/>
  <c r="C16" i="7"/>
  <c r="B6" i="7"/>
  <c r="H6" i="7" s="1"/>
  <c r="B10" i="7"/>
  <c r="H10" i="7" s="1"/>
  <c r="B14" i="7"/>
  <c r="H14" i="7" s="1"/>
  <c r="B18" i="7"/>
  <c r="H18" i="7" s="1"/>
  <c r="B4" i="7"/>
  <c r="H4" i="7" s="1"/>
  <c r="C6" i="7"/>
  <c r="C14" i="7"/>
  <c r="C4" i="7"/>
  <c r="B8" i="7"/>
  <c r="H8" i="7" s="1"/>
  <c r="C5" i="7"/>
  <c r="C9" i="7"/>
  <c r="C13" i="7"/>
  <c r="C17" i="7"/>
  <c r="B7" i="7"/>
  <c r="H7" i="7" s="1"/>
  <c r="B11" i="7"/>
  <c r="H11" i="7" s="1"/>
  <c r="B15" i="7"/>
  <c r="H15" i="7" s="1"/>
  <c r="B19" i="7"/>
  <c r="H19" i="7" s="1"/>
  <c r="C10" i="7"/>
  <c r="B12" i="7"/>
  <c r="H12" i="7" s="1"/>
  <c r="B16" i="7"/>
  <c r="H16" i="7" s="1"/>
  <c r="I7" i="6"/>
  <c r="C6" i="6"/>
  <c r="D12" i="6"/>
  <c r="C18" i="6"/>
  <c r="D8" i="6"/>
  <c r="I6" i="6"/>
  <c r="I10" i="6"/>
  <c r="I14" i="6"/>
  <c r="I18" i="6"/>
  <c r="C14" i="6"/>
  <c r="J8" i="6"/>
  <c r="J12" i="6"/>
  <c r="J16" i="6"/>
  <c r="G15" i="6"/>
  <c r="G19" i="6"/>
  <c r="G6" i="6"/>
  <c r="G10" i="6"/>
  <c r="D5" i="6"/>
  <c r="D9" i="6"/>
  <c r="D13" i="6"/>
  <c r="D17" i="6"/>
  <c r="C7" i="6"/>
  <c r="C11" i="6"/>
  <c r="C15" i="6"/>
  <c r="C19" i="6"/>
  <c r="J5" i="6"/>
  <c r="J9" i="6"/>
  <c r="J13" i="6"/>
  <c r="J17" i="6"/>
  <c r="G16" i="6"/>
  <c r="G7" i="6"/>
  <c r="G11" i="6"/>
  <c r="D6" i="6"/>
  <c r="D10" i="6"/>
  <c r="D14" i="6"/>
  <c r="D18" i="6"/>
  <c r="D4" i="6"/>
  <c r="C8" i="6"/>
  <c r="C12" i="6"/>
  <c r="C16" i="6"/>
  <c r="J6" i="6"/>
  <c r="J10" i="6"/>
  <c r="J14" i="6"/>
  <c r="J18" i="6"/>
  <c r="G13" i="6"/>
  <c r="G17" i="6"/>
  <c r="G8" i="6"/>
  <c r="G12" i="6"/>
  <c r="D7" i="6"/>
  <c r="D11" i="6"/>
  <c r="D15" i="6"/>
  <c r="D19" i="6"/>
  <c r="C5" i="6"/>
  <c r="C9" i="6"/>
  <c r="C13" i="6"/>
  <c r="C17" i="6"/>
  <c r="J7" i="6"/>
  <c r="J11" i="6"/>
  <c r="J15" i="6"/>
  <c r="J19" i="6"/>
  <c r="J4" i="6"/>
  <c r="G14" i="6"/>
  <c r="G18" i="6"/>
  <c r="G5" i="6"/>
  <c r="G9" i="6"/>
  <c r="G4" i="6"/>
  <c r="F5" i="6"/>
  <c r="F9" i="6"/>
  <c r="F13" i="6"/>
  <c r="F17" i="6"/>
  <c r="F6" i="6"/>
  <c r="F10" i="6"/>
  <c r="F14" i="6"/>
  <c r="F18" i="6"/>
  <c r="F4" i="6"/>
  <c r="F7" i="6"/>
  <c r="F11" i="6"/>
  <c r="F15" i="6"/>
  <c r="F19" i="6"/>
  <c r="F8" i="6"/>
  <c r="F12" i="6"/>
  <c r="F16" i="6"/>
  <c r="C4" i="6"/>
  <c r="C10" i="6"/>
  <c r="D16" i="6"/>
  <c r="I17" i="6"/>
  <c r="K17" i="6" s="1"/>
  <c r="I13" i="6"/>
  <c r="I9" i="6"/>
  <c r="K9" i="6" s="1"/>
  <c r="I5" i="6"/>
  <c r="I16" i="6"/>
  <c r="I12" i="6"/>
  <c r="I8" i="6"/>
  <c r="I4" i="6"/>
  <c r="I19" i="6"/>
  <c r="I15" i="6"/>
  <c r="I11" i="6"/>
  <c r="H4" i="6" l="1"/>
  <c r="K8" i="6"/>
  <c r="K16" i="6"/>
  <c r="K12" i="6"/>
  <c r="K5" i="6"/>
  <c r="E10" i="6"/>
  <c r="H15" i="6"/>
  <c r="H12" i="6"/>
  <c r="K13" i="6"/>
  <c r="K4" i="6"/>
  <c r="H14" i="6"/>
  <c r="K15" i="6"/>
  <c r="E4" i="6"/>
  <c r="H16" i="6"/>
  <c r="H11" i="6"/>
  <c r="H10" i="6"/>
  <c r="H17" i="6"/>
  <c r="E17" i="6"/>
  <c r="E9" i="6"/>
  <c r="E8" i="6"/>
  <c r="M4" i="7"/>
  <c r="G20" i="7"/>
  <c r="M20" i="7" s="1"/>
  <c r="Z12" i="7"/>
  <c r="AA12" i="7" s="1"/>
  <c r="AD10" i="7"/>
  <c r="AE10" i="7" s="1"/>
  <c r="I10" i="7"/>
  <c r="Z19" i="7"/>
  <c r="AA19" i="7" s="1"/>
  <c r="Z11" i="7"/>
  <c r="AA11" i="7" s="1"/>
  <c r="AD17" i="7"/>
  <c r="AE17" i="7" s="1"/>
  <c r="I17" i="7"/>
  <c r="AD9" i="7"/>
  <c r="AE9" i="7" s="1"/>
  <c r="I9" i="7"/>
  <c r="AD4" i="7"/>
  <c r="AE4" i="7" s="1"/>
  <c r="I4" i="7"/>
  <c r="AD6" i="7"/>
  <c r="AE6" i="7" s="1"/>
  <c r="I6" i="7"/>
  <c r="Z14" i="7"/>
  <c r="AA14" i="7" s="1"/>
  <c r="Z6" i="7"/>
  <c r="AA6" i="7" s="1"/>
  <c r="AD12" i="7"/>
  <c r="AE12" i="7" s="1"/>
  <c r="I12" i="7"/>
  <c r="AD18" i="7"/>
  <c r="AE18" i="7" s="1"/>
  <c r="I18" i="7"/>
  <c r="Z13" i="7"/>
  <c r="AA13" i="7" s="1"/>
  <c r="Z5" i="7"/>
  <c r="AA5" i="7" s="1"/>
  <c r="AD19" i="7"/>
  <c r="AE19" i="7" s="1"/>
  <c r="I19" i="7"/>
  <c r="AD11" i="7"/>
  <c r="AE11" i="7" s="1"/>
  <c r="I11" i="7"/>
  <c r="Z16" i="7"/>
  <c r="AA16" i="7" s="1"/>
  <c r="Z15" i="7"/>
  <c r="AA15" i="7" s="1"/>
  <c r="Z7" i="7"/>
  <c r="AA7" i="7" s="1"/>
  <c r="AD13" i="7"/>
  <c r="AE13" i="7" s="1"/>
  <c r="I13" i="7"/>
  <c r="AD5" i="7"/>
  <c r="AE5" i="7" s="1"/>
  <c r="I5" i="7"/>
  <c r="Z8" i="7"/>
  <c r="AA8" i="7" s="1"/>
  <c r="AD14" i="7"/>
  <c r="AE14" i="7" s="1"/>
  <c r="I14" i="7"/>
  <c r="Z4" i="7"/>
  <c r="AA4" i="7" s="1"/>
  <c r="Z18" i="7"/>
  <c r="AA18" i="7" s="1"/>
  <c r="Z10" i="7"/>
  <c r="AA10" i="7" s="1"/>
  <c r="AD16" i="7"/>
  <c r="AE16" i="7" s="1"/>
  <c r="I16" i="7"/>
  <c r="AD8" i="7"/>
  <c r="AE8" i="7" s="1"/>
  <c r="I8" i="7"/>
  <c r="Z17" i="7"/>
  <c r="AA17" i="7" s="1"/>
  <c r="Z9" i="7"/>
  <c r="AA9" i="7" s="1"/>
  <c r="AD15" i="7"/>
  <c r="AE15" i="7" s="1"/>
  <c r="I15" i="7"/>
  <c r="AD7" i="7"/>
  <c r="AE7" i="7" s="1"/>
  <c r="I7" i="7"/>
  <c r="E13" i="6"/>
  <c r="H6" i="6"/>
  <c r="H13" i="6"/>
  <c r="K19" i="6"/>
  <c r="H8" i="6"/>
  <c r="H9" i="6"/>
  <c r="C20" i="7"/>
  <c r="H18" i="6"/>
  <c r="F20" i="7"/>
  <c r="L20" i="7" s="1"/>
  <c r="E20" i="7"/>
  <c r="K20" i="7" s="1"/>
  <c r="D20" i="7"/>
  <c r="J20" i="7" s="1"/>
  <c r="B20" i="7"/>
  <c r="K11" i="6"/>
  <c r="H7" i="6"/>
  <c r="H19" i="6"/>
  <c r="E5" i="6"/>
  <c r="E12" i="6"/>
  <c r="E15" i="6"/>
  <c r="K6" i="6"/>
  <c r="H5" i="6"/>
  <c r="E11" i="6"/>
  <c r="K18" i="6"/>
  <c r="E6" i="6"/>
  <c r="E16" i="6"/>
  <c r="E7" i="6"/>
  <c r="K14" i="6"/>
  <c r="E19" i="6"/>
  <c r="E14" i="6"/>
  <c r="K10" i="6"/>
  <c r="E18" i="6"/>
  <c r="K7" i="6"/>
  <c r="I20" i="7" l="1"/>
  <c r="AD20" i="7"/>
  <c r="AE20" i="7" s="1"/>
  <c r="Z20" i="7"/>
  <c r="AA20" i="7" s="1"/>
  <c r="H20" i="7"/>
  <c r="AK5" i="4"/>
  <c r="AK6" i="4"/>
  <c r="AK7" i="4"/>
  <c r="AK8" i="4"/>
  <c r="AK9" i="4"/>
  <c r="AK10" i="4"/>
  <c r="AK11" i="4"/>
  <c r="AK12" i="4"/>
  <c r="AK13" i="4"/>
  <c r="AK14" i="4"/>
  <c r="AK15" i="4"/>
  <c r="AK16" i="4"/>
  <c r="AK17" i="4"/>
  <c r="AK18" i="4"/>
  <c r="AK19" i="4"/>
  <c r="AK4" i="4"/>
  <c r="AJ5" i="4"/>
  <c r="AJ6" i="4"/>
  <c r="AJ7" i="4"/>
  <c r="AL7" i="4" s="1"/>
  <c r="AJ8" i="4"/>
  <c r="AJ9" i="4"/>
  <c r="AJ10" i="4"/>
  <c r="AJ11" i="4"/>
  <c r="AL11" i="4" s="1"/>
  <c r="AJ12" i="4"/>
  <c r="AJ13" i="4"/>
  <c r="AJ14" i="4"/>
  <c r="AJ15" i="4"/>
  <c r="AL15" i="4" s="1"/>
  <c r="AJ16" i="4"/>
  <c r="AJ17" i="4"/>
  <c r="AJ18" i="4"/>
  <c r="AJ19" i="4"/>
  <c r="AL19" i="4" s="1"/>
  <c r="AJ4" i="4"/>
  <c r="AH5" i="4"/>
  <c r="AH6" i="4"/>
  <c r="AH7" i="4"/>
  <c r="AH8" i="4"/>
  <c r="AH9" i="4"/>
  <c r="AH10" i="4"/>
  <c r="AH11" i="4"/>
  <c r="AH12" i="4"/>
  <c r="AH13" i="4"/>
  <c r="AH14" i="4"/>
  <c r="AH15" i="4"/>
  <c r="AH16" i="4"/>
  <c r="AH17" i="4"/>
  <c r="AH18" i="4"/>
  <c r="AH19" i="4"/>
  <c r="AH4" i="4"/>
  <c r="AG5" i="4"/>
  <c r="AG6" i="4"/>
  <c r="AG7" i="4"/>
  <c r="AI7" i="4" s="1"/>
  <c r="AG8" i="4"/>
  <c r="AG9" i="4"/>
  <c r="AG10" i="4"/>
  <c r="AG11" i="4"/>
  <c r="AI11" i="4" s="1"/>
  <c r="AG12" i="4"/>
  <c r="AG13" i="4"/>
  <c r="AG14" i="4"/>
  <c r="AG15" i="4"/>
  <c r="AG16" i="4"/>
  <c r="AG17" i="4"/>
  <c r="AG18" i="4"/>
  <c r="AG19" i="4"/>
  <c r="AG4" i="4"/>
  <c r="AE5" i="4"/>
  <c r="AE6" i="4"/>
  <c r="AE7" i="4"/>
  <c r="AE8" i="4"/>
  <c r="AE9" i="4"/>
  <c r="AE10" i="4"/>
  <c r="AE11" i="4"/>
  <c r="AE12" i="4"/>
  <c r="AE13" i="4"/>
  <c r="AE14" i="4"/>
  <c r="AE15" i="4"/>
  <c r="AE16" i="4"/>
  <c r="AE17" i="4"/>
  <c r="AE18" i="4"/>
  <c r="AE19" i="4"/>
  <c r="AD5" i="4"/>
  <c r="AD6" i="4"/>
  <c r="AD7" i="4"/>
  <c r="AD8" i="4"/>
  <c r="AD9" i="4"/>
  <c r="AD10" i="4"/>
  <c r="AD11" i="4"/>
  <c r="AD12" i="4"/>
  <c r="AD13" i="4"/>
  <c r="AD14" i="4"/>
  <c r="AD15" i="4"/>
  <c r="AD16" i="4"/>
  <c r="AD17" i="4"/>
  <c r="AD18" i="4"/>
  <c r="AD19" i="4"/>
  <c r="AE4" i="4"/>
  <c r="AD4" i="4"/>
  <c r="AB5" i="4"/>
  <c r="AB6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A5" i="4"/>
  <c r="AA6" i="4"/>
  <c r="AA7" i="4"/>
  <c r="AA8" i="4"/>
  <c r="AA9" i="4"/>
  <c r="AA10" i="4"/>
  <c r="AA11" i="4"/>
  <c r="AA12" i="4"/>
  <c r="AA13" i="4"/>
  <c r="AA14" i="4"/>
  <c r="AA15" i="4"/>
  <c r="AA16" i="4"/>
  <c r="AA17" i="4"/>
  <c r="AA18" i="4"/>
  <c r="AA19" i="4"/>
  <c r="AB4" i="4"/>
  <c r="AA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Y4" i="4"/>
  <c r="X4" i="4"/>
  <c r="V5" i="4"/>
  <c r="V6" i="4"/>
  <c r="V7" i="4"/>
  <c r="V8" i="4"/>
  <c r="V9" i="4"/>
  <c r="V10" i="4"/>
  <c r="V11" i="4"/>
  <c r="V12" i="4"/>
  <c r="V13" i="4"/>
  <c r="V14" i="4"/>
  <c r="V15" i="4"/>
  <c r="V16" i="4"/>
  <c r="V17" i="4"/>
  <c r="V18" i="4"/>
  <c r="V19" i="4"/>
  <c r="U5" i="4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V4" i="4"/>
  <c r="U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S4" i="4"/>
  <c r="R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P4" i="4"/>
  <c r="O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M4" i="4"/>
  <c r="L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J4" i="4"/>
  <c r="I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4" i="4"/>
  <c r="AI6" i="4" l="1"/>
  <c r="AL14" i="4"/>
  <c r="AL10" i="4"/>
  <c r="AL6" i="4"/>
  <c r="Y20" i="4"/>
  <c r="AB20" i="4"/>
  <c r="AE20" i="4"/>
  <c r="M20" i="4"/>
  <c r="P20" i="4"/>
  <c r="V20" i="4"/>
  <c r="AJ20" i="4"/>
  <c r="AG20" i="4"/>
  <c r="AH20" i="4"/>
  <c r="AD20" i="4"/>
  <c r="L20" i="4"/>
  <c r="X20" i="4"/>
  <c r="AA20" i="4"/>
  <c r="J20" i="4"/>
  <c r="S20" i="4"/>
  <c r="AK20" i="4"/>
  <c r="F20" i="4"/>
  <c r="G20" i="4"/>
  <c r="I20" i="4"/>
  <c r="O20" i="4"/>
  <c r="R20" i="4"/>
  <c r="U20" i="4"/>
  <c r="AL18" i="4"/>
  <c r="AC19" i="4"/>
  <c r="AC15" i="4"/>
  <c r="AC11" i="4"/>
  <c r="AC7" i="4"/>
  <c r="AF19" i="4"/>
  <c r="AF15" i="4"/>
  <c r="AF11" i="4"/>
  <c r="AF7" i="4"/>
  <c r="AI19" i="4"/>
  <c r="AI15" i="4"/>
  <c r="N19" i="4"/>
  <c r="N15" i="4"/>
  <c r="H17" i="4"/>
  <c r="H13" i="4"/>
  <c r="H9" i="4"/>
  <c r="H5" i="4"/>
  <c r="N17" i="4"/>
  <c r="AC17" i="4"/>
  <c r="AC13" i="4"/>
  <c r="AC9" i="4"/>
  <c r="AC5" i="4"/>
  <c r="AI18" i="4"/>
  <c r="AI14" i="4"/>
  <c r="AI10" i="4"/>
  <c r="N18" i="4"/>
  <c r="N14" i="4"/>
  <c r="N10" i="4"/>
  <c r="N6" i="4"/>
  <c r="W18" i="4"/>
  <c r="W14" i="4"/>
  <c r="W10" i="4"/>
  <c r="W6" i="4"/>
  <c r="Z18" i="4"/>
  <c r="Z14" i="4"/>
  <c r="Z10" i="4"/>
  <c r="Z6" i="4"/>
  <c r="AC18" i="4"/>
  <c r="AC14" i="4"/>
  <c r="AC10" i="4"/>
  <c r="AC6" i="4"/>
  <c r="AF18" i="4"/>
  <c r="AF14" i="4"/>
  <c r="AF10" i="4"/>
  <c r="AF6" i="4"/>
  <c r="H12" i="4"/>
  <c r="H8" i="4"/>
  <c r="AI16" i="4"/>
  <c r="AI12" i="4"/>
  <c r="AI8" i="4"/>
  <c r="AL16" i="4"/>
  <c r="AL12" i="4"/>
  <c r="AL8" i="4"/>
  <c r="H19" i="4"/>
  <c r="H15" i="4"/>
  <c r="H11" i="4"/>
  <c r="H7" i="4"/>
  <c r="W16" i="4"/>
  <c r="W12" i="4"/>
  <c r="W8" i="4"/>
  <c r="Z16" i="4"/>
  <c r="Z12" i="4"/>
  <c r="Z8" i="4"/>
  <c r="AF16" i="4"/>
  <c r="AF12" i="4"/>
  <c r="AF8" i="4"/>
  <c r="K19" i="4"/>
  <c r="K17" i="4"/>
  <c r="K15" i="4"/>
  <c r="K13" i="4"/>
  <c r="K11" i="4"/>
  <c r="K9" i="4"/>
  <c r="K7" i="4"/>
  <c r="K5" i="4"/>
  <c r="N13" i="4"/>
  <c r="N11" i="4"/>
  <c r="N9" i="4"/>
  <c r="N7" i="4"/>
  <c r="N5" i="4"/>
  <c r="Q19" i="4"/>
  <c r="Q17" i="4"/>
  <c r="Q15" i="4"/>
  <c r="Q13" i="4"/>
  <c r="Q11" i="4"/>
  <c r="Q9" i="4"/>
  <c r="Q7" i="4"/>
  <c r="Q5" i="4"/>
  <c r="T17" i="4"/>
  <c r="T13" i="4"/>
  <c r="T9" i="4"/>
  <c r="T5" i="4"/>
  <c r="W19" i="4"/>
  <c r="W15" i="4"/>
  <c r="W11" i="4"/>
  <c r="W9" i="4"/>
  <c r="W7" i="4"/>
  <c r="W5" i="4"/>
  <c r="Z17" i="4"/>
  <c r="Z13" i="4"/>
  <c r="Z9" i="4"/>
  <c r="Z5" i="4"/>
  <c r="T8" i="4"/>
  <c r="Q16" i="4"/>
  <c r="Q12" i="4"/>
  <c r="Q8" i="4"/>
  <c r="T18" i="4"/>
  <c r="T16" i="4"/>
  <c r="T14" i="4"/>
  <c r="T12" i="4"/>
  <c r="T10" i="4"/>
  <c r="T6" i="4"/>
  <c r="H18" i="4"/>
  <c r="H14" i="4"/>
  <c r="H10" i="4"/>
  <c r="H6" i="4"/>
  <c r="T19" i="4"/>
  <c r="T15" i="4"/>
  <c r="T11" i="4"/>
  <c r="T7" i="4"/>
  <c r="H16" i="4"/>
  <c r="K16" i="4"/>
  <c r="K12" i="4"/>
  <c r="K8" i="4"/>
  <c r="AI17" i="4"/>
  <c r="AI13" i="4"/>
  <c r="AI9" i="4"/>
  <c r="AI5" i="4"/>
  <c r="AL17" i="4"/>
  <c r="AL13" i="4"/>
  <c r="AL9" i="4"/>
  <c r="AL5" i="4"/>
  <c r="K18" i="4"/>
  <c r="K14" i="4"/>
  <c r="K10" i="4"/>
  <c r="K6" i="4"/>
  <c r="N16" i="4"/>
  <c r="N12" i="4"/>
  <c r="N8" i="4"/>
  <c r="Q18" i="4"/>
  <c r="Q14" i="4"/>
  <c r="Q10" i="4"/>
  <c r="Q6" i="4"/>
  <c r="W17" i="4"/>
  <c r="W13" i="4"/>
  <c r="Z19" i="4"/>
  <c r="Z15" i="4"/>
  <c r="Z11" i="4"/>
  <c r="Z7" i="4"/>
  <c r="AC16" i="4"/>
  <c r="AC12" i="4"/>
  <c r="AC8" i="4"/>
  <c r="AF17" i="4"/>
  <c r="AF13" i="4"/>
  <c r="AF9" i="4"/>
  <c r="AF5" i="4"/>
  <c r="AL4" i="4"/>
  <c r="AI4" i="4"/>
  <c r="AF4" i="4"/>
  <c r="AC4" i="4"/>
  <c r="Z4" i="4"/>
  <c r="W4" i="4"/>
  <c r="T4" i="4"/>
  <c r="Q4" i="4"/>
  <c r="N4" i="4"/>
  <c r="K4" i="4"/>
  <c r="H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4" i="4"/>
  <c r="C5" i="4"/>
  <c r="C6" i="4"/>
  <c r="C7" i="4"/>
  <c r="E7" i="4" s="1"/>
  <c r="C8" i="4"/>
  <c r="C9" i="4"/>
  <c r="C10" i="4"/>
  <c r="C11" i="4"/>
  <c r="E11" i="4" s="1"/>
  <c r="C12" i="4"/>
  <c r="C13" i="4"/>
  <c r="C14" i="4"/>
  <c r="C15" i="4"/>
  <c r="E15" i="4" s="1"/>
  <c r="C16" i="4"/>
  <c r="C17" i="4"/>
  <c r="C18" i="4"/>
  <c r="C19" i="4"/>
  <c r="E19" i="4" s="1"/>
  <c r="C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4" i="4"/>
  <c r="T20" i="4" l="1"/>
  <c r="E16" i="4"/>
  <c r="E12" i="4"/>
  <c r="E8" i="4"/>
  <c r="AC20" i="4"/>
  <c r="Q20" i="4"/>
  <c r="AL20" i="4"/>
  <c r="Z20" i="4"/>
  <c r="AF20" i="4"/>
  <c r="N20" i="4"/>
  <c r="W20" i="4"/>
  <c r="AI20" i="4"/>
  <c r="C20" i="4"/>
  <c r="K20" i="4"/>
  <c r="D20" i="4"/>
  <c r="H20" i="4"/>
  <c r="E17" i="4"/>
  <c r="E13" i="4"/>
  <c r="E9" i="4"/>
  <c r="E5" i="4"/>
  <c r="E4" i="4"/>
  <c r="E18" i="4"/>
  <c r="E14" i="4"/>
  <c r="E10" i="4"/>
  <c r="E6" i="4"/>
  <c r="E20" i="4" l="1"/>
  <c r="F7" i="3"/>
  <c r="O7" i="3"/>
  <c r="F8" i="3"/>
  <c r="O8" i="3"/>
  <c r="F9" i="3"/>
  <c r="O9" i="3"/>
  <c r="F10" i="3"/>
  <c r="O10" i="3"/>
  <c r="F11" i="3"/>
  <c r="O11" i="3"/>
  <c r="F12" i="3"/>
  <c r="O12" i="3"/>
  <c r="F13" i="3"/>
  <c r="O13" i="3"/>
  <c r="F14" i="3"/>
  <c r="O14" i="3"/>
  <c r="F15" i="3"/>
  <c r="O15" i="3"/>
  <c r="F16" i="3"/>
  <c r="O16" i="3"/>
  <c r="F17" i="3"/>
  <c r="O17" i="3"/>
  <c r="F18" i="3"/>
  <c r="O18" i="3"/>
  <c r="F6" i="3"/>
  <c r="O6" i="3"/>
  <c r="O4" i="3" l="1"/>
  <c r="O5" i="3"/>
  <c r="F5" i="3"/>
  <c r="F20" i="3" l="1"/>
  <c r="O20" i="3"/>
  <c r="E4" i="3" l="1"/>
  <c r="D4" i="3"/>
  <c r="D19" i="3"/>
  <c r="E19" i="3"/>
  <c r="C4" i="3"/>
  <c r="B4" i="3"/>
  <c r="G4" i="3" s="1"/>
  <c r="B19" i="3"/>
  <c r="C19" i="3"/>
  <c r="I100" i="10"/>
  <c r="F100" i="10"/>
  <c r="C100" i="10"/>
  <c r="I92" i="10"/>
  <c r="F92" i="10"/>
  <c r="C92" i="10"/>
  <c r="I89" i="10"/>
  <c r="F89" i="10"/>
  <c r="C89" i="10"/>
  <c r="F84" i="10"/>
  <c r="I84" i="10"/>
  <c r="C84" i="10"/>
  <c r="I86" i="10"/>
  <c r="F86" i="10"/>
  <c r="C86" i="10"/>
  <c r="I74" i="10"/>
  <c r="C74" i="10"/>
  <c r="F74" i="10"/>
  <c r="I62" i="10"/>
  <c r="F62" i="10"/>
  <c r="C62" i="10"/>
  <c r="I56" i="10"/>
  <c r="F56" i="10"/>
  <c r="C56" i="10"/>
  <c r="I39" i="10"/>
  <c r="F39" i="10"/>
  <c r="C39" i="10"/>
  <c r="I28" i="10"/>
  <c r="F28" i="10"/>
  <c r="C28" i="10"/>
  <c r="I29" i="10"/>
  <c r="F29" i="10"/>
  <c r="C29" i="10"/>
  <c r="I25" i="10"/>
  <c r="F25" i="10"/>
  <c r="C25" i="10"/>
  <c r="I96" i="10"/>
  <c r="F96" i="10"/>
  <c r="C96" i="10"/>
  <c r="I189" i="10"/>
  <c r="F189" i="10"/>
  <c r="C189" i="10"/>
  <c r="I187" i="10"/>
  <c r="F187" i="10"/>
  <c r="C187" i="10"/>
  <c r="I183" i="10"/>
  <c r="F183" i="10"/>
  <c r="C183" i="10"/>
  <c r="I175" i="10"/>
  <c r="F175" i="10"/>
  <c r="C175" i="10"/>
  <c r="I165" i="10"/>
  <c r="F165" i="10"/>
  <c r="C165" i="10"/>
  <c r="I159" i="10"/>
  <c r="F159" i="10"/>
  <c r="C159" i="10"/>
  <c r="I142" i="10"/>
  <c r="F142" i="10"/>
  <c r="C142" i="10"/>
  <c r="I122" i="10"/>
  <c r="C122" i="10"/>
  <c r="F122" i="10"/>
  <c r="I120" i="10"/>
  <c r="F120" i="10"/>
  <c r="C120" i="10"/>
  <c r="I113" i="10"/>
  <c r="F113" i="10"/>
  <c r="C113" i="10"/>
  <c r="I51" i="10"/>
  <c r="F51" i="10"/>
  <c r="C51" i="10"/>
  <c r="I33" i="10"/>
  <c r="F33" i="10"/>
  <c r="C33" i="10"/>
  <c r="I34" i="10"/>
  <c r="F34" i="10"/>
  <c r="C34" i="10"/>
  <c r="I30" i="10"/>
  <c r="F30" i="10"/>
  <c r="C30" i="10"/>
  <c r="I15" i="10"/>
  <c r="F15" i="10"/>
  <c r="C15" i="10"/>
  <c r="I6" i="10"/>
  <c r="C6" i="10"/>
  <c r="F6" i="10"/>
  <c r="I385" i="10"/>
  <c r="F385" i="10"/>
  <c r="C385" i="10"/>
  <c r="I287" i="10"/>
  <c r="F287" i="10"/>
  <c r="C287" i="10"/>
  <c r="I285" i="10"/>
  <c r="F285" i="10"/>
  <c r="C285" i="10"/>
  <c r="I205" i="10"/>
  <c r="F205" i="10"/>
  <c r="C205" i="10"/>
  <c r="I203" i="10"/>
  <c r="F203" i="10"/>
  <c r="C203" i="10"/>
  <c r="I199" i="10"/>
  <c r="F199" i="10"/>
  <c r="C199" i="10"/>
  <c r="I106" i="10"/>
  <c r="C106" i="10"/>
  <c r="F106" i="10"/>
  <c r="I49" i="10"/>
  <c r="F49" i="10"/>
  <c r="C49" i="10"/>
  <c r="I393" i="10"/>
  <c r="F393" i="10"/>
  <c r="C393" i="10"/>
  <c r="I216" i="10"/>
  <c r="F216" i="10"/>
  <c r="C216" i="10"/>
  <c r="I214" i="10"/>
  <c r="F214" i="10"/>
  <c r="C214" i="10"/>
  <c r="F388" i="10"/>
  <c r="I388" i="10"/>
  <c r="C388" i="10"/>
  <c r="F396" i="10"/>
  <c r="I396" i="10"/>
  <c r="C396" i="10"/>
  <c r="I391" i="10"/>
  <c r="F391" i="10"/>
  <c r="C391" i="10"/>
  <c r="I236" i="10"/>
  <c r="F236" i="10"/>
  <c r="C236" i="10"/>
  <c r="I243" i="10"/>
  <c r="F243" i="10"/>
  <c r="C243" i="10"/>
  <c r="I240" i="10"/>
  <c r="F240" i="10"/>
  <c r="C240" i="10"/>
  <c r="I230" i="10"/>
  <c r="F230" i="10"/>
  <c r="C230" i="10"/>
  <c r="I215" i="10"/>
  <c r="F215" i="10"/>
  <c r="C215" i="10"/>
  <c r="I212" i="10"/>
  <c r="F212" i="10"/>
  <c r="C212" i="10"/>
  <c r="I190" i="10"/>
  <c r="F190" i="10"/>
  <c r="C190" i="10"/>
  <c r="I180" i="10"/>
  <c r="F180" i="10"/>
  <c r="C180" i="10"/>
  <c r="I177" i="10"/>
  <c r="F177" i="10"/>
  <c r="C177" i="10"/>
  <c r="I184" i="10"/>
  <c r="F184" i="10"/>
  <c r="C184" i="10"/>
  <c r="I178" i="10"/>
  <c r="F178" i="10"/>
  <c r="C178" i="10"/>
  <c r="I402" i="10"/>
  <c r="F402" i="10"/>
  <c r="C402" i="10"/>
  <c r="I395" i="10"/>
  <c r="F395" i="10"/>
  <c r="C395" i="10"/>
  <c r="I210" i="10"/>
  <c r="F210" i="10"/>
  <c r="C210" i="10"/>
  <c r="I208" i="10"/>
  <c r="F208" i="10"/>
  <c r="C208" i="10"/>
  <c r="I201" i="10"/>
  <c r="F201" i="10"/>
  <c r="C201" i="10"/>
  <c r="I196" i="10"/>
  <c r="F196" i="10"/>
  <c r="C196" i="10"/>
  <c r="I192" i="10"/>
  <c r="F192" i="10"/>
  <c r="C192" i="10"/>
  <c r="I163" i="10"/>
  <c r="F163" i="10"/>
  <c r="C163" i="10"/>
  <c r="F400" i="10"/>
  <c r="I400" i="10"/>
  <c r="C400" i="10"/>
  <c r="I371" i="10"/>
  <c r="F371" i="10"/>
  <c r="C371" i="10"/>
  <c r="I295" i="10"/>
  <c r="F295" i="10"/>
  <c r="C295" i="10"/>
  <c r="I247" i="10"/>
  <c r="F247" i="10"/>
  <c r="C247" i="10"/>
  <c r="I259" i="10"/>
  <c r="F259" i="10"/>
  <c r="C259" i="10"/>
  <c r="I246" i="10"/>
  <c r="F246" i="10"/>
  <c r="C246" i="10"/>
  <c r="I263" i="10"/>
  <c r="F263" i="10"/>
  <c r="C263" i="10"/>
  <c r="I218" i="10"/>
  <c r="C218" i="10"/>
  <c r="F218" i="10"/>
  <c r="I72" i="10"/>
  <c r="F72" i="10"/>
  <c r="C72" i="10"/>
  <c r="I401" i="10"/>
  <c r="F401" i="10"/>
  <c r="C401" i="10"/>
  <c r="I403" i="10"/>
  <c r="F403" i="10"/>
  <c r="C403" i="10"/>
  <c r="I366" i="10"/>
  <c r="F366" i="10"/>
  <c r="C366" i="10"/>
  <c r="F372" i="10"/>
  <c r="I372" i="10"/>
  <c r="C372" i="10"/>
  <c r="I347" i="10"/>
  <c r="I355" i="10"/>
  <c r="F347" i="10"/>
  <c r="F355" i="10"/>
  <c r="C347" i="10"/>
  <c r="C355" i="10"/>
  <c r="I351" i="10"/>
  <c r="F351" i="10"/>
  <c r="C351" i="10"/>
  <c r="I345" i="10"/>
  <c r="F345" i="10"/>
  <c r="C345" i="10"/>
  <c r="F294" i="10"/>
  <c r="I294" i="10"/>
  <c r="C294" i="10"/>
  <c r="I301" i="10"/>
  <c r="F301" i="10"/>
  <c r="C301" i="10"/>
  <c r="I227" i="10"/>
  <c r="F227" i="10"/>
  <c r="C227" i="10"/>
  <c r="I239" i="10"/>
  <c r="F239" i="10"/>
  <c r="C239" i="10"/>
  <c r="I232" i="10"/>
  <c r="F232" i="10"/>
  <c r="C232" i="10"/>
  <c r="I229" i="10"/>
  <c r="F229" i="10"/>
  <c r="C229" i="10"/>
  <c r="I233" i="10"/>
  <c r="F233" i="10"/>
  <c r="C233" i="10"/>
  <c r="I219" i="10"/>
  <c r="F219" i="10"/>
  <c r="C219" i="10"/>
  <c r="I224" i="10"/>
  <c r="F224" i="10"/>
  <c r="C224" i="10"/>
  <c r="I61" i="10"/>
  <c r="F61" i="10"/>
  <c r="C61" i="10"/>
  <c r="I48" i="10"/>
  <c r="F48" i="10"/>
  <c r="C48" i="10"/>
  <c r="I45" i="10"/>
  <c r="F45" i="10"/>
  <c r="C45" i="10"/>
  <c r="I42" i="10"/>
  <c r="C42" i="10"/>
  <c r="F42" i="10"/>
  <c r="F24" i="10"/>
  <c r="C24" i="10"/>
  <c r="I24" i="10"/>
  <c r="I394" i="10"/>
  <c r="F394" i="10"/>
  <c r="C394" i="10"/>
  <c r="I386" i="10"/>
  <c r="F386" i="10"/>
  <c r="C386" i="10"/>
  <c r="F392" i="10"/>
  <c r="C392" i="10"/>
  <c r="I392" i="10"/>
  <c r="I374" i="10"/>
  <c r="F374" i="10"/>
  <c r="C374" i="10"/>
  <c r="I373" i="10"/>
  <c r="I370" i="10"/>
  <c r="F370" i="10"/>
  <c r="C370" i="10"/>
  <c r="F373" i="10"/>
  <c r="C373" i="10"/>
  <c r="I353" i="10"/>
  <c r="F353" i="10"/>
  <c r="C353" i="10"/>
  <c r="I363" i="10"/>
  <c r="F363" i="10"/>
  <c r="C363" i="10"/>
  <c r="I331" i="10"/>
  <c r="F330" i="10"/>
  <c r="F331" i="10"/>
  <c r="C330" i="10"/>
  <c r="I330" i="10"/>
  <c r="C331" i="10"/>
  <c r="I333" i="10"/>
  <c r="I326" i="10"/>
  <c r="F326" i="10"/>
  <c r="F333" i="10"/>
  <c r="C326" i="10"/>
  <c r="C333" i="10"/>
  <c r="F322" i="10"/>
  <c r="C322" i="10"/>
  <c r="I322" i="10"/>
  <c r="F316" i="10"/>
  <c r="I316" i="10"/>
  <c r="C316" i="10"/>
  <c r="I311" i="10"/>
  <c r="F311" i="10"/>
  <c r="C311" i="10"/>
  <c r="F306" i="10"/>
  <c r="C306" i="10"/>
  <c r="I306" i="10"/>
  <c r="F302" i="10"/>
  <c r="I302" i="10"/>
  <c r="C302" i="10"/>
  <c r="I300" i="10"/>
  <c r="F300" i="10"/>
  <c r="C300" i="10"/>
  <c r="I171" i="10"/>
  <c r="F171" i="10"/>
  <c r="C171" i="10"/>
  <c r="I168" i="10"/>
  <c r="F168" i="10"/>
  <c r="C168" i="10"/>
  <c r="I154" i="10"/>
  <c r="C154" i="10"/>
  <c r="F154" i="10"/>
  <c r="I146" i="10"/>
  <c r="F146" i="10"/>
  <c r="C146" i="10"/>
  <c r="I137" i="10"/>
  <c r="F137" i="10"/>
  <c r="C137" i="10"/>
  <c r="I134" i="10"/>
  <c r="F134" i="10"/>
  <c r="C134" i="10"/>
  <c r="I118" i="10"/>
  <c r="F118" i="10"/>
  <c r="C118" i="10"/>
  <c r="I111" i="10"/>
  <c r="F111" i="10"/>
  <c r="C111" i="10"/>
  <c r="I103" i="10"/>
  <c r="I104" i="10"/>
  <c r="F103" i="10"/>
  <c r="F104" i="10"/>
  <c r="C104" i="10"/>
  <c r="C103" i="10"/>
  <c r="I323" i="10"/>
  <c r="F323" i="10"/>
  <c r="C323" i="10"/>
  <c r="I152" i="10"/>
  <c r="F152" i="10"/>
  <c r="C152" i="10"/>
  <c r="I149" i="10"/>
  <c r="F149" i="10"/>
  <c r="C149" i="10"/>
  <c r="I166" i="10"/>
  <c r="F166" i="10"/>
  <c r="C166" i="10"/>
  <c r="I319" i="10"/>
  <c r="F319" i="10"/>
  <c r="C319" i="10"/>
  <c r="F161" i="10"/>
  <c r="C161" i="10"/>
  <c r="I161" i="10"/>
  <c r="I167" i="10"/>
  <c r="F167" i="10"/>
  <c r="C167" i="10"/>
  <c r="I156" i="10"/>
  <c r="F156" i="10"/>
  <c r="C156" i="10"/>
  <c r="I124" i="10"/>
  <c r="F124" i="10"/>
  <c r="C124" i="10"/>
  <c r="I58" i="10"/>
  <c r="C58" i="10"/>
  <c r="F58" i="10"/>
  <c r="I143" i="10"/>
  <c r="F143" i="10"/>
  <c r="C143" i="10"/>
  <c r="I290" i="10"/>
  <c r="F290" i="10"/>
  <c r="C290" i="10"/>
  <c r="F10" i="10"/>
  <c r="C10" i="10"/>
  <c r="I10" i="10"/>
  <c r="I91" i="10"/>
  <c r="F91" i="10"/>
  <c r="C91" i="10"/>
  <c r="F8" i="10"/>
  <c r="I8" i="10"/>
  <c r="C8" i="10"/>
  <c r="I155" i="10"/>
  <c r="F155" i="10"/>
  <c r="C155" i="10"/>
  <c r="I130" i="10"/>
  <c r="F130" i="10"/>
  <c r="C130" i="10"/>
  <c r="I114" i="10"/>
  <c r="F114" i="10"/>
  <c r="C114" i="10"/>
  <c r="I107" i="10"/>
  <c r="F107" i="10"/>
  <c r="C107" i="10"/>
  <c r="I95" i="10"/>
  <c r="F95" i="10"/>
  <c r="C95" i="10"/>
  <c r="I32" i="10"/>
  <c r="F32" i="10"/>
  <c r="C32" i="10"/>
  <c r="I262" i="10"/>
  <c r="F262" i="10"/>
  <c r="C262" i="10"/>
  <c r="I256" i="10"/>
  <c r="F256" i="10"/>
  <c r="C256" i="10"/>
  <c r="I185" i="10"/>
  <c r="F185" i="10"/>
  <c r="C185" i="10"/>
  <c r="I67" i="10"/>
  <c r="F67" i="10"/>
  <c r="C67" i="10"/>
  <c r="I11" i="10"/>
  <c r="F11" i="10"/>
  <c r="C11" i="10"/>
  <c r="I266" i="10"/>
  <c r="F266" i="10"/>
  <c r="C266" i="10"/>
  <c r="I258" i="10"/>
  <c r="F258" i="10"/>
  <c r="C258" i="10"/>
  <c r="I255" i="10"/>
  <c r="F255" i="10"/>
  <c r="C255" i="10"/>
  <c r="I140" i="10"/>
  <c r="F140" i="10"/>
  <c r="C140" i="10"/>
  <c r="I136" i="10"/>
  <c r="F136" i="10"/>
  <c r="C136" i="10"/>
  <c r="I123" i="10"/>
  <c r="F123" i="10"/>
  <c r="C123" i="10"/>
  <c r="I102" i="10"/>
  <c r="F102" i="10"/>
  <c r="C102" i="10"/>
  <c r="I77" i="10"/>
  <c r="F77" i="10"/>
  <c r="C77" i="10"/>
  <c r="I83" i="10"/>
  <c r="F83" i="10"/>
  <c r="C83" i="10"/>
  <c r="I88" i="10"/>
  <c r="F88" i="10"/>
  <c r="C88" i="10"/>
  <c r="I64" i="10"/>
  <c r="F64" i="10"/>
  <c r="C64" i="10"/>
  <c r="I65" i="10"/>
  <c r="F65" i="10"/>
  <c r="C65" i="10"/>
  <c r="I38" i="10"/>
  <c r="F38" i="10"/>
  <c r="C38" i="10"/>
  <c r="I19" i="10"/>
  <c r="F19" i="10"/>
  <c r="C19" i="10"/>
  <c r="I321" i="10"/>
  <c r="F321" i="10"/>
  <c r="C321" i="10"/>
  <c r="I248" i="10"/>
  <c r="F248" i="10"/>
  <c r="C248" i="10"/>
  <c r="I277" i="10"/>
  <c r="F277" i="10"/>
  <c r="C277" i="10"/>
  <c r="I57" i="10"/>
  <c r="F57" i="10"/>
  <c r="C57" i="10"/>
  <c r="I271" i="10"/>
  <c r="F271" i="10"/>
  <c r="C271" i="10"/>
  <c r="I275" i="10"/>
  <c r="F275" i="10"/>
  <c r="C275" i="10"/>
  <c r="I141" i="10"/>
  <c r="F141" i="10"/>
  <c r="C141" i="10"/>
  <c r="I68" i="10"/>
  <c r="F68" i="10"/>
  <c r="C68" i="10"/>
  <c r="I346" i="10"/>
  <c r="F346" i="10"/>
  <c r="C346" i="10"/>
  <c r="I304" i="10"/>
  <c r="F304" i="10"/>
  <c r="C304" i="10"/>
  <c r="I280" i="10"/>
  <c r="F280" i="10"/>
  <c r="C280" i="10"/>
  <c r="I133" i="10"/>
  <c r="F133" i="10"/>
  <c r="C133" i="10"/>
  <c r="I80" i="10"/>
  <c r="F80" i="10"/>
  <c r="C80" i="10"/>
  <c r="I76" i="10"/>
  <c r="F76" i="10"/>
  <c r="C76" i="10"/>
  <c r="I71" i="10"/>
  <c r="F71" i="10"/>
  <c r="C71" i="10"/>
  <c r="I381" i="10"/>
  <c r="F381" i="10"/>
  <c r="C381" i="10"/>
  <c r="I40" i="10"/>
  <c r="F40" i="10"/>
  <c r="C40" i="10"/>
  <c r="I369" i="10"/>
  <c r="F369" i="10"/>
  <c r="C369" i="10"/>
  <c r="I383" i="10"/>
  <c r="F383" i="10"/>
  <c r="C383" i="10"/>
  <c r="I362" i="10"/>
  <c r="F362" i="10"/>
  <c r="C362" i="10"/>
  <c r="I349" i="10"/>
  <c r="F349" i="10"/>
  <c r="C349" i="10"/>
  <c r="I308" i="10"/>
  <c r="F308" i="10"/>
  <c r="C308" i="10"/>
  <c r="I284" i="10"/>
  <c r="F284" i="10"/>
  <c r="C284" i="10"/>
  <c r="I267" i="10"/>
  <c r="F267" i="10"/>
  <c r="C267" i="10"/>
  <c r="I273" i="10"/>
  <c r="F273" i="10"/>
  <c r="C273" i="10"/>
  <c r="I245" i="10"/>
  <c r="F245" i="10"/>
  <c r="C245" i="10"/>
  <c r="I53" i="10"/>
  <c r="F53" i="10"/>
  <c r="C53" i="10"/>
  <c r="I41" i="10"/>
  <c r="F41" i="10"/>
  <c r="C41" i="10"/>
  <c r="I21" i="10"/>
  <c r="F21" i="10"/>
  <c r="C21" i="10"/>
  <c r="F16" i="10"/>
  <c r="C16" i="10"/>
  <c r="I16" i="10"/>
  <c r="I13" i="10"/>
  <c r="F13" i="10"/>
  <c r="C13" i="10"/>
  <c r="F376" i="10"/>
  <c r="C376" i="10"/>
  <c r="I376" i="10"/>
  <c r="I357" i="10"/>
  <c r="F357" i="10"/>
  <c r="C357" i="10"/>
  <c r="I359" i="10"/>
  <c r="F359" i="10"/>
  <c r="C359" i="10"/>
  <c r="I292" i="10"/>
  <c r="F292" i="10"/>
  <c r="C292" i="10"/>
  <c r="I283" i="10"/>
  <c r="F283" i="10"/>
  <c r="C283" i="10"/>
  <c r="I269" i="10"/>
  <c r="F269" i="10"/>
  <c r="C269" i="10"/>
  <c r="I97" i="10"/>
  <c r="F97" i="10"/>
  <c r="C97" i="10"/>
  <c r="I98" i="10"/>
  <c r="F98" i="10"/>
  <c r="C98" i="10"/>
  <c r="I90" i="10"/>
  <c r="C90" i="10"/>
  <c r="F90" i="10"/>
  <c r="I87" i="10"/>
  <c r="F87" i="10"/>
  <c r="C87" i="10"/>
  <c r="I78" i="10"/>
  <c r="F78" i="10"/>
  <c r="C78" i="10"/>
  <c r="I59" i="10"/>
  <c r="F59" i="10"/>
  <c r="C59" i="10"/>
  <c r="I73" i="10"/>
  <c r="F73" i="10"/>
  <c r="C73" i="10"/>
  <c r="I47" i="10"/>
  <c r="F47" i="10"/>
  <c r="C47" i="10"/>
  <c r="I35" i="10"/>
  <c r="F35" i="10"/>
  <c r="C35" i="10"/>
  <c r="I37" i="10"/>
  <c r="F37" i="10"/>
  <c r="C37" i="10"/>
  <c r="I26" i="10"/>
  <c r="C26" i="10"/>
  <c r="F26" i="10"/>
  <c r="I23" i="10"/>
  <c r="F23" i="10"/>
  <c r="C23" i="10"/>
  <c r="I69" i="10"/>
  <c r="F69" i="10"/>
  <c r="C69" i="10"/>
  <c r="I186" i="10"/>
  <c r="C186" i="10"/>
  <c r="F186" i="10"/>
  <c r="I182" i="10"/>
  <c r="F182" i="10"/>
  <c r="C182" i="10"/>
  <c r="I176" i="10"/>
  <c r="F176" i="10"/>
  <c r="C176" i="10"/>
  <c r="I173" i="10"/>
  <c r="F173" i="10"/>
  <c r="C173" i="10"/>
  <c r="I158" i="10"/>
  <c r="F158" i="10"/>
  <c r="C158" i="10"/>
  <c r="I145" i="10"/>
  <c r="F145" i="10"/>
  <c r="C145" i="10"/>
  <c r="I128" i="10"/>
  <c r="F128" i="10"/>
  <c r="C128" i="10"/>
  <c r="I112" i="10"/>
  <c r="F112" i="10"/>
  <c r="C112" i="10"/>
  <c r="I110" i="10"/>
  <c r="F110" i="10"/>
  <c r="C110" i="10"/>
  <c r="I55" i="10"/>
  <c r="F55" i="10"/>
  <c r="C55" i="10"/>
  <c r="I50" i="10"/>
  <c r="F50" i="10"/>
  <c r="C50" i="10"/>
  <c r="I36" i="10"/>
  <c r="F36" i="10"/>
  <c r="C36" i="10"/>
  <c r="I31" i="10"/>
  <c r="F31" i="10"/>
  <c r="C31" i="10"/>
  <c r="I27" i="10"/>
  <c r="F27" i="10"/>
  <c r="C27" i="10"/>
  <c r="F12" i="10"/>
  <c r="C12" i="10"/>
  <c r="I12" i="10"/>
  <c r="F20" i="10"/>
  <c r="C20" i="10"/>
  <c r="I20" i="10"/>
  <c r="I350" i="10"/>
  <c r="F350" i="10"/>
  <c r="C350" i="10"/>
  <c r="I297" i="10"/>
  <c r="F297" i="10"/>
  <c r="C297" i="10"/>
  <c r="I293" i="10"/>
  <c r="F293" i="10"/>
  <c r="C293" i="10"/>
  <c r="I206" i="10"/>
  <c r="F206" i="10"/>
  <c r="C206" i="10"/>
  <c r="I204" i="10"/>
  <c r="F204" i="10"/>
  <c r="C204" i="10"/>
  <c r="I202" i="10"/>
  <c r="C202" i="10"/>
  <c r="F202" i="10"/>
  <c r="I197" i="10"/>
  <c r="F197" i="10"/>
  <c r="C197" i="10"/>
  <c r="I54" i="10"/>
  <c r="F54" i="10"/>
  <c r="C54" i="10"/>
  <c r="I299" i="10"/>
  <c r="F299" i="10"/>
  <c r="C299" i="10"/>
  <c r="I220" i="10"/>
  <c r="F220" i="10"/>
  <c r="C220" i="10"/>
  <c r="I389" i="10"/>
  <c r="F389" i="10"/>
  <c r="C389" i="10"/>
  <c r="I405" i="10"/>
  <c r="F405" i="10"/>
  <c r="C405" i="10"/>
  <c r="I390" i="10"/>
  <c r="F390" i="10"/>
  <c r="C390" i="10"/>
  <c r="I237" i="10"/>
  <c r="F237" i="10"/>
  <c r="C237" i="10"/>
  <c r="I241" i="10"/>
  <c r="F241" i="10"/>
  <c r="C241" i="10"/>
  <c r="I235" i="10"/>
  <c r="F235" i="10"/>
  <c r="C235" i="10"/>
  <c r="I228" i="10"/>
  <c r="F228" i="10"/>
  <c r="C228" i="10"/>
  <c r="I213" i="10"/>
  <c r="F213" i="10"/>
  <c r="C213" i="10"/>
  <c r="I188" i="10"/>
  <c r="F188" i="10"/>
  <c r="C188" i="10"/>
  <c r="I179" i="10"/>
  <c r="F179" i="10"/>
  <c r="C179" i="10"/>
  <c r="I191" i="10"/>
  <c r="F191" i="10"/>
  <c r="C191" i="10"/>
  <c r="I181" i="10"/>
  <c r="F181" i="10"/>
  <c r="C181" i="10"/>
  <c r="I174" i="10"/>
  <c r="F174" i="10"/>
  <c r="C174" i="10"/>
  <c r="I9" i="10"/>
  <c r="F9" i="10"/>
  <c r="C9" i="10"/>
  <c r="I406" i="10"/>
  <c r="F406" i="10"/>
  <c r="C406" i="10"/>
  <c r="I211" i="10"/>
  <c r="F211" i="10"/>
  <c r="C211" i="10"/>
  <c r="I209" i="10"/>
  <c r="F209" i="10"/>
  <c r="C209" i="10"/>
  <c r="I207" i="10"/>
  <c r="F207" i="10"/>
  <c r="C207" i="10"/>
  <c r="I198" i="10"/>
  <c r="F198" i="10"/>
  <c r="C198" i="10"/>
  <c r="I194" i="10"/>
  <c r="F194" i="10"/>
  <c r="C194" i="10"/>
  <c r="I375" i="10"/>
  <c r="F375" i="10"/>
  <c r="C375" i="10"/>
  <c r="I361" i="10"/>
  <c r="F361" i="10"/>
  <c r="C361" i="10"/>
  <c r="I289" i="10"/>
  <c r="F289" i="10"/>
  <c r="C289" i="10"/>
  <c r="I261" i="10"/>
  <c r="F261" i="10"/>
  <c r="C261" i="10"/>
  <c r="I251" i="10"/>
  <c r="F251" i="10"/>
  <c r="C251" i="10"/>
  <c r="I254" i="10"/>
  <c r="F254" i="10"/>
  <c r="C254" i="10"/>
  <c r="I250" i="10"/>
  <c r="C250" i="10"/>
  <c r="F250" i="10"/>
  <c r="I225" i="10"/>
  <c r="F225" i="10"/>
  <c r="C225" i="10"/>
  <c r="I43" i="10"/>
  <c r="F43" i="10"/>
  <c r="C43" i="10"/>
  <c r="I399" i="10"/>
  <c r="F399" i="10"/>
  <c r="C399" i="10"/>
  <c r="I379" i="10"/>
  <c r="F379" i="10"/>
  <c r="C379" i="10"/>
  <c r="F364" i="10"/>
  <c r="I364" i="10"/>
  <c r="C364" i="10"/>
  <c r="F368" i="10"/>
  <c r="I368" i="10"/>
  <c r="C368" i="10"/>
  <c r="F360" i="10"/>
  <c r="C360" i="10"/>
  <c r="I360" i="10"/>
  <c r="F344" i="10"/>
  <c r="C344" i="10"/>
  <c r="I344" i="10"/>
  <c r="I296" i="10"/>
  <c r="F296" i="10"/>
  <c r="C296" i="10"/>
  <c r="I291" i="10"/>
  <c r="F291" i="10"/>
  <c r="C291" i="10"/>
  <c r="I234" i="10"/>
  <c r="C234" i="10"/>
  <c r="F234" i="10"/>
  <c r="I242" i="10"/>
  <c r="F242" i="10"/>
  <c r="C242" i="10"/>
  <c r="I238" i="10"/>
  <c r="F238" i="10"/>
  <c r="C238" i="10"/>
  <c r="I231" i="10"/>
  <c r="F231" i="10"/>
  <c r="C231" i="10"/>
  <c r="I226" i="10"/>
  <c r="F226" i="10"/>
  <c r="C226" i="10"/>
  <c r="I221" i="10"/>
  <c r="F221" i="10"/>
  <c r="C221" i="10"/>
  <c r="I217" i="10"/>
  <c r="F217" i="10"/>
  <c r="C217" i="10"/>
  <c r="I223" i="10"/>
  <c r="F223" i="10"/>
  <c r="C223" i="10"/>
  <c r="I70" i="10"/>
  <c r="F70" i="10"/>
  <c r="C70" i="10"/>
  <c r="I46" i="10"/>
  <c r="F46" i="10"/>
  <c r="C46" i="10"/>
  <c r="I44" i="10"/>
  <c r="F44" i="10"/>
  <c r="C44" i="10"/>
  <c r="F22" i="10"/>
  <c r="C22" i="10"/>
  <c r="I22" i="10"/>
  <c r="I398" i="10"/>
  <c r="F398" i="10"/>
  <c r="C398" i="10"/>
  <c r="I387" i="10"/>
  <c r="F387" i="10"/>
  <c r="C387" i="10"/>
  <c r="F404" i="10"/>
  <c r="I404" i="10"/>
  <c r="C404" i="10"/>
  <c r="I367" i="10"/>
  <c r="F367" i="10"/>
  <c r="C367" i="10"/>
  <c r="F384" i="10"/>
  <c r="I384" i="10"/>
  <c r="C384" i="10"/>
  <c r="I358" i="10"/>
  <c r="F358" i="10"/>
  <c r="C358" i="10"/>
  <c r="F348" i="10"/>
  <c r="I348" i="10"/>
  <c r="C348" i="10"/>
  <c r="I335" i="10"/>
  <c r="I343" i="10"/>
  <c r="F335" i="10"/>
  <c r="F343" i="10"/>
  <c r="C335" i="10"/>
  <c r="C343" i="10"/>
  <c r="I329" i="10"/>
  <c r="I328" i="10"/>
  <c r="F328" i="10"/>
  <c r="F329" i="10"/>
  <c r="C328" i="10"/>
  <c r="C329" i="10"/>
  <c r="I317" i="10"/>
  <c r="F317" i="10"/>
  <c r="C317" i="10"/>
  <c r="F314" i="10"/>
  <c r="I314" i="10"/>
  <c r="C314" i="10"/>
  <c r="I307" i="10"/>
  <c r="F307" i="10"/>
  <c r="C307" i="10"/>
  <c r="I305" i="10"/>
  <c r="F305" i="10"/>
  <c r="C305" i="10"/>
  <c r="F310" i="10"/>
  <c r="I310" i="10"/>
  <c r="C310" i="10"/>
  <c r="I151" i="10"/>
  <c r="F151" i="10"/>
  <c r="C151" i="10"/>
  <c r="I169" i="10"/>
  <c r="F169" i="10"/>
  <c r="C169" i="10"/>
  <c r="I164" i="10"/>
  <c r="F164" i="10"/>
  <c r="C164" i="10"/>
  <c r="I129" i="10"/>
  <c r="F129" i="10"/>
  <c r="I148" i="10"/>
  <c r="F148" i="10"/>
  <c r="C148" i="10"/>
  <c r="C129" i="10"/>
  <c r="I138" i="10"/>
  <c r="C138" i="10"/>
  <c r="F138" i="10"/>
  <c r="I135" i="10"/>
  <c r="F135" i="10"/>
  <c r="C135" i="10"/>
  <c r="I126" i="10"/>
  <c r="F126" i="10"/>
  <c r="C126" i="10"/>
  <c r="F132" i="10"/>
  <c r="I132" i="10"/>
  <c r="C132" i="10"/>
  <c r="I115" i="10"/>
  <c r="F115" i="10"/>
  <c r="C115" i="10"/>
  <c r="I105" i="10"/>
  <c r="F105" i="10"/>
  <c r="C105" i="10"/>
  <c r="I101" i="10"/>
  <c r="F101" i="10"/>
  <c r="C101" i="10"/>
  <c r="I320" i="10"/>
  <c r="F320" i="10"/>
  <c r="C320" i="10"/>
  <c r="F63" i="10"/>
  <c r="I63" i="10"/>
  <c r="C63" i="10"/>
  <c r="I150" i="10"/>
  <c r="F150" i="10"/>
  <c r="C150" i="10"/>
  <c r="F318" i="10"/>
  <c r="I318" i="10"/>
  <c r="C318" i="10"/>
  <c r="I253" i="10"/>
  <c r="F253" i="10"/>
  <c r="C253" i="10"/>
  <c r="I162" i="10"/>
  <c r="F162" i="10"/>
  <c r="C162" i="10"/>
  <c r="I153" i="10"/>
  <c r="F153" i="10"/>
  <c r="C153" i="10"/>
  <c r="I127" i="10"/>
  <c r="F127" i="10"/>
  <c r="C127" i="10"/>
  <c r="I121" i="10"/>
  <c r="C121" i="10"/>
  <c r="F121" i="10"/>
  <c r="I116" i="10"/>
  <c r="F116" i="10"/>
  <c r="C116" i="10"/>
  <c r="I93" i="10"/>
  <c r="F93" i="10"/>
  <c r="C93" i="10"/>
  <c r="I315" i="10"/>
  <c r="F315" i="10"/>
  <c r="C315" i="10"/>
  <c r="I265" i="10"/>
  <c r="F265" i="10"/>
  <c r="C265" i="10"/>
  <c r="I81" i="10"/>
  <c r="F81" i="10"/>
  <c r="C81" i="10"/>
  <c r="I4" i="10"/>
  <c r="F4" i="10"/>
  <c r="C4" i="10"/>
  <c r="I157" i="10"/>
  <c r="F157" i="10"/>
  <c r="I160" i="10"/>
  <c r="F160" i="10"/>
  <c r="C160" i="10"/>
  <c r="C157" i="10"/>
  <c r="I147" i="10"/>
  <c r="F147" i="10"/>
  <c r="C147" i="10"/>
  <c r="I139" i="10"/>
  <c r="F139" i="10"/>
  <c r="C139" i="10"/>
  <c r="I119" i="10"/>
  <c r="F119" i="10"/>
  <c r="C119" i="10"/>
  <c r="I108" i="10"/>
  <c r="F108" i="10"/>
  <c r="C108" i="10"/>
  <c r="I94" i="10"/>
  <c r="F94" i="10"/>
  <c r="C94" i="10"/>
  <c r="F3" i="10"/>
  <c r="I3" i="10"/>
  <c r="I309" i="10"/>
  <c r="F309" i="10"/>
  <c r="C309" i="10"/>
  <c r="F298" i="10"/>
  <c r="I298" i="10"/>
  <c r="C298" i="10"/>
  <c r="I272" i="10"/>
  <c r="F272" i="10"/>
  <c r="C272" i="10"/>
  <c r="I252" i="10"/>
  <c r="F252" i="10"/>
  <c r="C252" i="10"/>
  <c r="I312" i="10"/>
  <c r="F312" i="10"/>
  <c r="C312" i="10"/>
  <c r="I260" i="10"/>
  <c r="F260" i="10"/>
  <c r="C260" i="10"/>
  <c r="I257" i="10"/>
  <c r="F257" i="10"/>
  <c r="C257" i="10"/>
  <c r="I249" i="10"/>
  <c r="F249" i="10"/>
  <c r="C249" i="10"/>
  <c r="I193" i="10"/>
  <c r="F193" i="10"/>
  <c r="C193" i="10"/>
  <c r="I172" i="10"/>
  <c r="F172" i="10"/>
  <c r="C172" i="10"/>
  <c r="I170" i="10"/>
  <c r="C170" i="10"/>
  <c r="F170" i="10"/>
  <c r="I131" i="10"/>
  <c r="F131" i="10"/>
  <c r="C131" i="10"/>
  <c r="I125" i="10"/>
  <c r="F125" i="10"/>
  <c r="C125" i="10"/>
  <c r="I117" i="10"/>
  <c r="F117" i="10"/>
  <c r="C117" i="10"/>
  <c r="I109" i="10"/>
  <c r="F109" i="10"/>
  <c r="C109" i="10"/>
  <c r="I99" i="10"/>
  <c r="F99" i="10"/>
  <c r="C99" i="10"/>
  <c r="I85" i="10"/>
  <c r="F85" i="10"/>
  <c r="C85" i="10"/>
  <c r="I82" i="10"/>
  <c r="F82" i="10"/>
  <c r="C82" i="10"/>
  <c r="I79" i="10"/>
  <c r="F79" i="10"/>
  <c r="C79" i="10"/>
  <c r="I66" i="10"/>
  <c r="F66" i="10"/>
  <c r="C66" i="10"/>
  <c r="I75" i="10"/>
  <c r="F75" i="10"/>
  <c r="C75" i="10"/>
  <c r="I7" i="10"/>
  <c r="F7" i="10"/>
  <c r="C7" i="10"/>
  <c r="F14" i="10"/>
  <c r="C14" i="10"/>
  <c r="I14" i="10"/>
  <c r="I264" i="10"/>
  <c r="F264" i="10"/>
  <c r="C264" i="10"/>
  <c r="I282" i="10"/>
  <c r="F282" i="10"/>
  <c r="C282" i="10"/>
  <c r="I270" i="10"/>
  <c r="F270" i="10"/>
  <c r="C270" i="10"/>
  <c r="I268" i="10"/>
  <c r="F268" i="10"/>
  <c r="C268" i="10"/>
  <c r="I144" i="10"/>
  <c r="F144" i="10"/>
  <c r="C144" i="10"/>
  <c r="I60" i="10"/>
  <c r="F60" i="10"/>
  <c r="C60" i="10"/>
  <c r="F380" i="10"/>
  <c r="I380" i="10"/>
  <c r="C380" i="10"/>
  <c r="I303" i="10"/>
  <c r="F303" i="10"/>
  <c r="C303" i="10"/>
  <c r="I195" i="10"/>
  <c r="F195" i="10"/>
  <c r="C195" i="10"/>
  <c r="F18" i="10"/>
  <c r="C18" i="10"/>
  <c r="I18" i="10"/>
  <c r="I382" i="10"/>
  <c r="F382" i="10"/>
  <c r="C382" i="10"/>
  <c r="I377" i="10"/>
  <c r="F377" i="10"/>
  <c r="C377" i="10"/>
  <c r="F352" i="10"/>
  <c r="I352" i="10"/>
  <c r="C352" i="10"/>
  <c r="F356" i="10"/>
  <c r="I356" i="10"/>
  <c r="C356" i="10"/>
  <c r="I288" i="10"/>
  <c r="F288" i="10"/>
  <c r="C288" i="10"/>
  <c r="I279" i="10"/>
  <c r="F279" i="10"/>
  <c r="C279" i="10"/>
  <c r="I276" i="10"/>
  <c r="F276" i="10"/>
  <c r="C276" i="10"/>
  <c r="I244" i="10"/>
  <c r="F244" i="10"/>
  <c r="C244" i="10"/>
  <c r="I222" i="10"/>
  <c r="F222" i="10"/>
  <c r="C222" i="10"/>
  <c r="I52" i="10"/>
  <c r="F52" i="10"/>
  <c r="C52" i="10"/>
  <c r="I17" i="10"/>
  <c r="F17" i="10"/>
  <c r="C17" i="10"/>
  <c r="I5" i="10"/>
  <c r="F5" i="10"/>
  <c r="C5" i="10"/>
  <c r="I397" i="10"/>
  <c r="F397" i="10"/>
  <c r="C397" i="10"/>
  <c r="I365" i="10"/>
  <c r="F365" i="10"/>
  <c r="C365" i="10"/>
  <c r="I378" i="10"/>
  <c r="F378" i="10"/>
  <c r="C378" i="10"/>
  <c r="I354" i="10"/>
  <c r="F354" i="10"/>
  <c r="C354" i="10"/>
  <c r="I313" i="10"/>
  <c r="F313" i="10"/>
  <c r="C313" i="10"/>
  <c r="I286" i="10"/>
  <c r="F286" i="10"/>
  <c r="C286" i="10"/>
  <c r="I278" i="10"/>
  <c r="F278" i="10"/>
  <c r="C278" i="10"/>
  <c r="I274" i="10"/>
  <c r="F274" i="10"/>
  <c r="C274" i="10"/>
  <c r="I281" i="10"/>
  <c r="F281" i="10"/>
  <c r="C281" i="10"/>
  <c r="I200" i="10"/>
  <c r="F200" i="10"/>
  <c r="C200" i="10"/>
  <c r="H5" i="9"/>
  <c r="E5" i="9"/>
  <c r="B5" i="9"/>
  <c r="H7" i="9"/>
  <c r="E7" i="9"/>
  <c r="B7" i="9"/>
  <c r="H12" i="9"/>
  <c r="E12" i="9"/>
  <c r="B12" i="9"/>
  <c r="H14" i="9"/>
  <c r="E14" i="9"/>
  <c r="B14" i="9"/>
  <c r="H17" i="9"/>
  <c r="E17" i="9"/>
  <c r="B17" i="9"/>
  <c r="H10" i="9"/>
  <c r="E10" i="9"/>
  <c r="B10" i="9"/>
  <c r="H4" i="9"/>
  <c r="E4" i="9"/>
  <c r="B4" i="9"/>
  <c r="H6" i="9"/>
  <c r="B6" i="9"/>
  <c r="E6" i="9"/>
  <c r="H11" i="9"/>
  <c r="E11" i="9"/>
  <c r="B11" i="9"/>
  <c r="H3" i="9"/>
  <c r="E3" i="9"/>
  <c r="B3" i="9"/>
  <c r="H15" i="9"/>
  <c r="E15" i="9"/>
  <c r="B15" i="9"/>
  <c r="H13" i="9"/>
  <c r="E13" i="9"/>
  <c r="B13" i="9"/>
  <c r="H18" i="9"/>
  <c r="E18" i="9"/>
  <c r="B18" i="9"/>
  <c r="H9" i="9"/>
  <c r="E9" i="9"/>
  <c r="B9" i="9"/>
  <c r="H8" i="9"/>
  <c r="E8" i="9"/>
  <c r="B8" i="9"/>
  <c r="C3" i="10"/>
  <c r="H16" i="9"/>
  <c r="E16" i="9"/>
  <c r="B16" i="9"/>
  <c r="J333" i="10"/>
  <c r="K333" i="10" s="1"/>
  <c r="J367" i="10"/>
  <c r="J320" i="10"/>
  <c r="K320" i="10" s="1"/>
  <c r="J157" i="10"/>
  <c r="J356" i="10"/>
  <c r="J288" i="10"/>
  <c r="J366" i="10"/>
  <c r="K366" i="10" s="1"/>
  <c r="J345" i="10"/>
  <c r="K345" i="10" s="1"/>
  <c r="J331" i="10"/>
  <c r="K331" i="10" s="1"/>
  <c r="J162" i="10"/>
  <c r="K162" i="10" s="1"/>
  <c r="D162" i="10"/>
  <c r="J119" i="10"/>
  <c r="J369" i="10"/>
  <c r="K369" i="10" s="1"/>
  <c r="J362" i="10"/>
  <c r="K362" i="10" s="1"/>
  <c r="J297" i="10"/>
  <c r="K297" i="10" s="1"/>
  <c r="J299" i="10"/>
  <c r="K299" i="10" s="1"/>
  <c r="J389" i="10"/>
  <c r="K389" i="10" s="1"/>
  <c r="J211" i="10"/>
  <c r="K211" i="10" s="1"/>
  <c r="J194" i="10"/>
  <c r="K194" i="10" s="1"/>
  <c r="J360" i="10"/>
  <c r="K360" i="10" s="1"/>
  <c r="J296" i="10"/>
  <c r="K296" i="10" s="1"/>
  <c r="J398" i="10"/>
  <c r="K398" i="10" s="1"/>
  <c r="J384" i="10"/>
  <c r="J348" i="10"/>
  <c r="K348" i="10" s="1"/>
  <c r="J329" i="10"/>
  <c r="K329" i="10" s="1"/>
  <c r="J314" i="10"/>
  <c r="J305" i="10"/>
  <c r="K305" i="10" s="1"/>
  <c r="J151" i="10"/>
  <c r="K151" i="10" s="1"/>
  <c r="J380" i="10"/>
  <c r="K380" i="10" s="1"/>
  <c r="J315" i="10"/>
  <c r="J312" i="10"/>
  <c r="J274" i="10"/>
  <c r="J303" i="10"/>
  <c r="J352" i="10"/>
  <c r="J279" i="10"/>
  <c r="D279" i="10"/>
  <c r="J397" i="10"/>
  <c r="J378" i="10"/>
  <c r="J313" i="10"/>
  <c r="K313" i="10" s="1"/>
  <c r="F29" i="8"/>
  <c r="K29" i="8" s="1"/>
  <c r="F33" i="8"/>
  <c r="K33" i="8" s="1"/>
  <c r="F37" i="8"/>
  <c r="K37" i="8" s="1"/>
  <c r="F41" i="8"/>
  <c r="K41" i="8" s="1"/>
  <c r="F45" i="8"/>
  <c r="K45" i="8" s="1"/>
  <c r="F49" i="8"/>
  <c r="K49" i="8" s="1"/>
  <c r="F53" i="8"/>
  <c r="K53" i="8" s="1"/>
  <c r="F57" i="8"/>
  <c r="K57" i="8" s="1"/>
  <c r="F61" i="8"/>
  <c r="K61" i="8" s="1"/>
  <c r="F65" i="8"/>
  <c r="K65" i="8" s="1"/>
  <c r="F69" i="8"/>
  <c r="K69" i="8" s="1"/>
  <c r="F73" i="8"/>
  <c r="K73" i="8" s="1"/>
  <c r="F77" i="8"/>
  <c r="K77" i="8" s="1"/>
  <c r="F81" i="8"/>
  <c r="K81" i="8" s="1"/>
  <c r="F85" i="8"/>
  <c r="K85" i="8" s="1"/>
  <c r="F89" i="8"/>
  <c r="K89" i="8" s="1"/>
  <c r="F93" i="8"/>
  <c r="K93" i="8" s="1"/>
  <c r="F97" i="8"/>
  <c r="K97" i="8" s="1"/>
  <c r="F101" i="8"/>
  <c r="K101" i="8" s="1"/>
  <c r="F105" i="8"/>
  <c r="K105" i="8" s="1"/>
  <c r="F109" i="8"/>
  <c r="K109" i="8" s="1"/>
  <c r="F113" i="8"/>
  <c r="K113" i="8" s="1"/>
  <c r="F117" i="8"/>
  <c r="K117" i="8" s="1"/>
  <c r="F121" i="8"/>
  <c r="K121" i="8" s="1"/>
  <c r="F125" i="8"/>
  <c r="K125" i="8" s="1"/>
  <c r="F129" i="8"/>
  <c r="K129" i="8" s="1"/>
  <c r="F133" i="8"/>
  <c r="K133" i="8" s="1"/>
  <c r="F137" i="8"/>
  <c r="K137" i="8" s="1"/>
  <c r="F141" i="8"/>
  <c r="K141" i="8" s="1"/>
  <c r="F145" i="8"/>
  <c r="K145" i="8" s="1"/>
  <c r="F149" i="8"/>
  <c r="K149" i="8" s="1"/>
  <c r="F153" i="8"/>
  <c r="K153" i="8" s="1"/>
  <c r="F157" i="8"/>
  <c r="K157" i="8" s="1"/>
  <c r="F161" i="8"/>
  <c r="K161" i="8" s="1"/>
  <c r="F165" i="8"/>
  <c r="K165" i="8" s="1"/>
  <c r="F169" i="8"/>
  <c r="K169" i="8" s="1"/>
  <c r="F173" i="8"/>
  <c r="K173" i="8" s="1"/>
  <c r="F177" i="8"/>
  <c r="K177" i="8" s="1"/>
  <c r="F181" i="8"/>
  <c r="K181" i="8" s="1"/>
  <c r="F185" i="8"/>
  <c r="K185" i="8" s="1"/>
  <c r="F189" i="8"/>
  <c r="K189" i="8" s="1"/>
  <c r="F193" i="8"/>
  <c r="K193" i="8" s="1"/>
  <c r="F197" i="8"/>
  <c r="K197" i="8" s="1"/>
  <c r="F201" i="8"/>
  <c r="K201" i="8" s="1"/>
  <c r="F205" i="8"/>
  <c r="K205" i="8" s="1"/>
  <c r="F209" i="8"/>
  <c r="K209" i="8" s="1"/>
  <c r="F213" i="8"/>
  <c r="K213" i="8" s="1"/>
  <c r="F217" i="8"/>
  <c r="K217" i="8" s="1"/>
  <c r="F221" i="8"/>
  <c r="K221" i="8" s="1"/>
  <c r="F225" i="8"/>
  <c r="K225" i="8" s="1"/>
  <c r="F229" i="8"/>
  <c r="K229" i="8" s="1"/>
  <c r="F233" i="8"/>
  <c r="K233" i="8" s="1"/>
  <c r="F237" i="8"/>
  <c r="K237" i="8" s="1"/>
  <c r="F241" i="8"/>
  <c r="K241" i="8" s="1"/>
  <c r="F245" i="8"/>
  <c r="K245" i="8" s="1"/>
  <c r="F249" i="8"/>
  <c r="K249" i="8" s="1"/>
  <c r="F253" i="8"/>
  <c r="K253" i="8" s="1"/>
  <c r="F257" i="8"/>
  <c r="K257" i="8" s="1"/>
  <c r="F261" i="8"/>
  <c r="K261" i="8" s="1"/>
  <c r="F265" i="8"/>
  <c r="K265" i="8" s="1"/>
  <c r="F30" i="8"/>
  <c r="K30" i="8" s="1"/>
  <c r="F35" i="8"/>
  <c r="K35" i="8" s="1"/>
  <c r="F40" i="8"/>
  <c r="K40" i="8" s="1"/>
  <c r="F46" i="8"/>
  <c r="K46" i="8" s="1"/>
  <c r="F51" i="8"/>
  <c r="K51" i="8" s="1"/>
  <c r="F56" i="8"/>
  <c r="K56" i="8" s="1"/>
  <c r="F62" i="8"/>
  <c r="K62" i="8" s="1"/>
  <c r="F67" i="8"/>
  <c r="K67" i="8" s="1"/>
  <c r="F72" i="8"/>
  <c r="K72" i="8" s="1"/>
  <c r="F78" i="8"/>
  <c r="K78" i="8" s="1"/>
  <c r="F83" i="8"/>
  <c r="K83" i="8" s="1"/>
  <c r="F88" i="8"/>
  <c r="K88" i="8" s="1"/>
  <c r="F94" i="8"/>
  <c r="K94" i="8" s="1"/>
  <c r="F99" i="8"/>
  <c r="K99" i="8" s="1"/>
  <c r="F104" i="8"/>
  <c r="K104" i="8" s="1"/>
  <c r="F110" i="8"/>
  <c r="K110" i="8" s="1"/>
  <c r="F115" i="8"/>
  <c r="K115" i="8" s="1"/>
  <c r="F120" i="8"/>
  <c r="K120" i="8" s="1"/>
  <c r="F126" i="8"/>
  <c r="K126" i="8" s="1"/>
  <c r="F131" i="8"/>
  <c r="K131" i="8" s="1"/>
  <c r="F136" i="8"/>
  <c r="K136" i="8" s="1"/>
  <c r="F142" i="8"/>
  <c r="K142" i="8" s="1"/>
  <c r="F147" i="8"/>
  <c r="K147" i="8" s="1"/>
  <c r="F152" i="8"/>
  <c r="K152" i="8" s="1"/>
  <c r="F158" i="8"/>
  <c r="K158" i="8" s="1"/>
  <c r="F163" i="8"/>
  <c r="K163" i="8" s="1"/>
  <c r="F168" i="8"/>
  <c r="K168" i="8" s="1"/>
  <c r="F174" i="8"/>
  <c r="K174" i="8" s="1"/>
  <c r="F179" i="8"/>
  <c r="K179" i="8" s="1"/>
  <c r="F184" i="8"/>
  <c r="K184" i="8" s="1"/>
  <c r="F190" i="8"/>
  <c r="K190" i="8" s="1"/>
  <c r="F195" i="8"/>
  <c r="K195" i="8" s="1"/>
  <c r="F200" i="8"/>
  <c r="K200" i="8" s="1"/>
  <c r="F206" i="8"/>
  <c r="K206" i="8" s="1"/>
  <c r="F211" i="8"/>
  <c r="K211" i="8" s="1"/>
  <c r="F216" i="8"/>
  <c r="K216" i="8" s="1"/>
  <c r="F222" i="8"/>
  <c r="K222" i="8" s="1"/>
  <c r="F227" i="8"/>
  <c r="K227" i="8" s="1"/>
  <c r="F232" i="8"/>
  <c r="K232" i="8" s="1"/>
  <c r="F238" i="8"/>
  <c r="K238" i="8" s="1"/>
  <c r="F243" i="8"/>
  <c r="K243" i="8" s="1"/>
  <c r="F248" i="8"/>
  <c r="K248" i="8" s="1"/>
  <c r="F254" i="8"/>
  <c r="K254" i="8" s="1"/>
  <c r="F259" i="8"/>
  <c r="K259" i="8" s="1"/>
  <c r="F264" i="8"/>
  <c r="K264" i="8" s="1"/>
  <c r="F5" i="8"/>
  <c r="K5" i="8" s="1"/>
  <c r="F9" i="8"/>
  <c r="K9" i="8" s="1"/>
  <c r="F13" i="8"/>
  <c r="K13" i="8" s="1"/>
  <c r="F17" i="8"/>
  <c r="K17" i="8" s="1"/>
  <c r="F21" i="8"/>
  <c r="K21" i="8" s="1"/>
  <c r="F25" i="8"/>
  <c r="K25" i="8" s="1"/>
  <c r="E28" i="8"/>
  <c r="J28" i="8" s="1"/>
  <c r="E32" i="8"/>
  <c r="J32" i="8" s="1"/>
  <c r="E36" i="8"/>
  <c r="J36" i="8" s="1"/>
  <c r="E40" i="8"/>
  <c r="J40" i="8" s="1"/>
  <c r="E44" i="8"/>
  <c r="J44" i="8" s="1"/>
  <c r="E48" i="8"/>
  <c r="J48" i="8" s="1"/>
  <c r="E52" i="8"/>
  <c r="J52" i="8" s="1"/>
  <c r="E56" i="8"/>
  <c r="J56" i="8" s="1"/>
  <c r="E60" i="8"/>
  <c r="J60" i="8" s="1"/>
  <c r="E64" i="8"/>
  <c r="J64" i="8" s="1"/>
  <c r="E68" i="8"/>
  <c r="J68" i="8" s="1"/>
  <c r="E72" i="8"/>
  <c r="J72" i="8" s="1"/>
  <c r="E76" i="8"/>
  <c r="J76" i="8" s="1"/>
  <c r="E80" i="8"/>
  <c r="J80" i="8" s="1"/>
  <c r="E84" i="8"/>
  <c r="J84" i="8" s="1"/>
  <c r="E88" i="8"/>
  <c r="J88" i="8" s="1"/>
  <c r="E92" i="8"/>
  <c r="J92" i="8" s="1"/>
  <c r="E96" i="8"/>
  <c r="J96" i="8" s="1"/>
  <c r="E100" i="8"/>
  <c r="J100" i="8" s="1"/>
  <c r="E104" i="8"/>
  <c r="J104" i="8" s="1"/>
  <c r="E108" i="8"/>
  <c r="J108" i="8" s="1"/>
  <c r="E112" i="8"/>
  <c r="J112" i="8" s="1"/>
  <c r="E116" i="8"/>
  <c r="J116" i="8" s="1"/>
  <c r="E120" i="8"/>
  <c r="J120" i="8" s="1"/>
  <c r="E124" i="8"/>
  <c r="J124" i="8" s="1"/>
  <c r="E128" i="8"/>
  <c r="J128" i="8" s="1"/>
  <c r="E132" i="8"/>
  <c r="J132" i="8" s="1"/>
  <c r="E136" i="8"/>
  <c r="J136" i="8" s="1"/>
  <c r="E140" i="8"/>
  <c r="J140" i="8" s="1"/>
  <c r="E144" i="8"/>
  <c r="J144" i="8" s="1"/>
  <c r="E148" i="8"/>
  <c r="J148" i="8" s="1"/>
  <c r="E152" i="8"/>
  <c r="J152" i="8" s="1"/>
  <c r="E156" i="8"/>
  <c r="J156" i="8" s="1"/>
  <c r="E160" i="8"/>
  <c r="J160" i="8" s="1"/>
  <c r="E164" i="8"/>
  <c r="J164" i="8" s="1"/>
  <c r="E168" i="8"/>
  <c r="J168" i="8" s="1"/>
  <c r="E172" i="8"/>
  <c r="J172" i="8" s="1"/>
  <c r="E176" i="8"/>
  <c r="J176" i="8" s="1"/>
  <c r="E180" i="8"/>
  <c r="J180" i="8" s="1"/>
  <c r="E184" i="8"/>
  <c r="J184" i="8" s="1"/>
  <c r="E188" i="8"/>
  <c r="J188" i="8" s="1"/>
  <c r="E192" i="8"/>
  <c r="J192" i="8" s="1"/>
  <c r="E196" i="8"/>
  <c r="J196" i="8" s="1"/>
  <c r="E200" i="8"/>
  <c r="J200" i="8" s="1"/>
  <c r="E204" i="8"/>
  <c r="J204" i="8" s="1"/>
  <c r="E208" i="8"/>
  <c r="J208" i="8" s="1"/>
  <c r="E212" i="8"/>
  <c r="J212" i="8" s="1"/>
  <c r="E216" i="8"/>
  <c r="J216" i="8" s="1"/>
  <c r="E220" i="8"/>
  <c r="J220" i="8" s="1"/>
  <c r="E224" i="8"/>
  <c r="J224" i="8" s="1"/>
  <c r="E228" i="8"/>
  <c r="J228" i="8" s="1"/>
  <c r="E232" i="8"/>
  <c r="J232" i="8" s="1"/>
  <c r="E236" i="8"/>
  <c r="J236" i="8" s="1"/>
  <c r="E240" i="8"/>
  <c r="J240" i="8" s="1"/>
  <c r="E244" i="8"/>
  <c r="J244" i="8" s="1"/>
  <c r="E248" i="8"/>
  <c r="J248" i="8" s="1"/>
  <c r="E252" i="8"/>
  <c r="J252" i="8" s="1"/>
  <c r="E256" i="8"/>
  <c r="J256" i="8" s="1"/>
  <c r="E260" i="8"/>
  <c r="J260" i="8" s="1"/>
  <c r="E264" i="8"/>
  <c r="J264" i="8" s="1"/>
  <c r="E268" i="8"/>
  <c r="J268" i="8" s="1"/>
  <c r="F26" i="8"/>
  <c r="K26" i="8" s="1"/>
  <c r="F31" i="8"/>
  <c r="K31" i="8" s="1"/>
  <c r="F36" i="8"/>
  <c r="K36" i="8" s="1"/>
  <c r="F42" i="8"/>
  <c r="K42" i="8" s="1"/>
  <c r="F47" i="8"/>
  <c r="K47" i="8" s="1"/>
  <c r="F52" i="8"/>
  <c r="K52" i="8" s="1"/>
  <c r="F58" i="8"/>
  <c r="K58" i="8" s="1"/>
  <c r="F63" i="8"/>
  <c r="K63" i="8" s="1"/>
  <c r="F68" i="8"/>
  <c r="K68" i="8" s="1"/>
  <c r="F74" i="8"/>
  <c r="K74" i="8" s="1"/>
  <c r="F79" i="8"/>
  <c r="K79" i="8" s="1"/>
  <c r="F84" i="8"/>
  <c r="K84" i="8" s="1"/>
  <c r="F90" i="8"/>
  <c r="K90" i="8" s="1"/>
  <c r="F95" i="8"/>
  <c r="K95" i="8" s="1"/>
  <c r="F100" i="8"/>
  <c r="K100" i="8" s="1"/>
  <c r="F106" i="8"/>
  <c r="K106" i="8" s="1"/>
  <c r="F111" i="8"/>
  <c r="K111" i="8" s="1"/>
  <c r="F116" i="8"/>
  <c r="K116" i="8" s="1"/>
  <c r="F122" i="8"/>
  <c r="K122" i="8" s="1"/>
  <c r="F127" i="8"/>
  <c r="K127" i="8" s="1"/>
  <c r="F132" i="8"/>
  <c r="K132" i="8" s="1"/>
  <c r="F138" i="8"/>
  <c r="K138" i="8" s="1"/>
  <c r="F143" i="8"/>
  <c r="K143" i="8" s="1"/>
  <c r="F148" i="8"/>
  <c r="K148" i="8" s="1"/>
  <c r="F154" i="8"/>
  <c r="K154" i="8" s="1"/>
  <c r="F159" i="8"/>
  <c r="K159" i="8" s="1"/>
  <c r="F164" i="8"/>
  <c r="K164" i="8" s="1"/>
  <c r="F170" i="8"/>
  <c r="K170" i="8" s="1"/>
  <c r="F175" i="8"/>
  <c r="K175" i="8" s="1"/>
  <c r="F180" i="8"/>
  <c r="K180" i="8" s="1"/>
  <c r="F186" i="8"/>
  <c r="K186" i="8" s="1"/>
  <c r="F191" i="8"/>
  <c r="K191" i="8" s="1"/>
  <c r="F196" i="8"/>
  <c r="K196" i="8" s="1"/>
  <c r="F202" i="8"/>
  <c r="K202" i="8" s="1"/>
  <c r="F207" i="8"/>
  <c r="K207" i="8" s="1"/>
  <c r="F212" i="8"/>
  <c r="K212" i="8" s="1"/>
  <c r="F218" i="8"/>
  <c r="K218" i="8" s="1"/>
  <c r="F223" i="8"/>
  <c r="K223" i="8" s="1"/>
  <c r="F228" i="8"/>
  <c r="K228" i="8" s="1"/>
  <c r="F234" i="8"/>
  <c r="K234" i="8" s="1"/>
  <c r="F239" i="8"/>
  <c r="K239" i="8" s="1"/>
  <c r="F244" i="8"/>
  <c r="K244" i="8" s="1"/>
  <c r="F250" i="8"/>
  <c r="K250" i="8" s="1"/>
  <c r="F255" i="8"/>
  <c r="K255" i="8" s="1"/>
  <c r="F260" i="8"/>
  <c r="K260" i="8" s="1"/>
  <c r="F266" i="8"/>
  <c r="K266" i="8" s="1"/>
  <c r="F6" i="8"/>
  <c r="K6" i="8" s="1"/>
  <c r="F10" i="8"/>
  <c r="K10" i="8" s="1"/>
  <c r="F14" i="8"/>
  <c r="K14" i="8" s="1"/>
  <c r="F18" i="8"/>
  <c r="K18" i="8" s="1"/>
  <c r="F22" i="8"/>
  <c r="K22" i="8" s="1"/>
  <c r="F4" i="8"/>
  <c r="E29" i="8"/>
  <c r="J29" i="8" s="1"/>
  <c r="E33" i="8"/>
  <c r="J33" i="8" s="1"/>
  <c r="E37" i="8"/>
  <c r="J37" i="8" s="1"/>
  <c r="F34" i="8"/>
  <c r="K34" i="8" s="1"/>
  <c r="F44" i="8"/>
  <c r="K44" i="8" s="1"/>
  <c r="F55" i="8"/>
  <c r="K55" i="8" s="1"/>
  <c r="F66" i="8"/>
  <c r="K66" i="8" s="1"/>
  <c r="F76" i="8"/>
  <c r="K76" i="8" s="1"/>
  <c r="F87" i="8"/>
  <c r="K87" i="8" s="1"/>
  <c r="F98" i="8"/>
  <c r="K98" i="8" s="1"/>
  <c r="F108" i="8"/>
  <c r="K108" i="8" s="1"/>
  <c r="F119" i="8"/>
  <c r="K119" i="8" s="1"/>
  <c r="F130" i="8"/>
  <c r="K130" i="8" s="1"/>
  <c r="F140" i="8"/>
  <c r="K140" i="8" s="1"/>
  <c r="F151" i="8"/>
  <c r="K151" i="8" s="1"/>
  <c r="F162" i="8"/>
  <c r="K162" i="8" s="1"/>
  <c r="F172" i="8"/>
  <c r="K172" i="8" s="1"/>
  <c r="F183" i="8"/>
  <c r="K183" i="8" s="1"/>
  <c r="F194" i="8"/>
  <c r="K194" i="8" s="1"/>
  <c r="F204" i="8"/>
  <c r="K204" i="8" s="1"/>
  <c r="F215" i="8"/>
  <c r="K215" i="8" s="1"/>
  <c r="F226" i="8"/>
  <c r="K226" i="8" s="1"/>
  <c r="F236" i="8"/>
  <c r="K236" i="8" s="1"/>
  <c r="F247" i="8"/>
  <c r="K247" i="8" s="1"/>
  <c r="F258" i="8"/>
  <c r="K258" i="8" s="1"/>
  <c r="F268" i="8"/>
  <c r="K268" i="8" s="1"/>
  <c r="F12" i="8"/>
  <c r="K12" i="8" s="1"/>
  <c r="F20" i="8"/>
  <c r="K20" i="8" s="1"/>
  <c r="E27" i="8"/>
  <c r="J27" i="8" s="1"/>
  <c r="E35" i="8"/>
  <c r="J35" i="8" s="1"/>
  <c r="E42" i="8"/>
  <c r="J42" i="8" s="1"/>
  <c r="E47" i="8"/>
  <c r="J47" i="8" s="1"/>
  <c r="E53" i="8"/>
  <c r="J53" i="8" s="1"/>
  <c r="E58" i="8"/>
  <c r="J58" i="8" s="1"/>
  <c r="E63" i="8"/>
  <c r="J63" i="8" s="1"/>
  <c r="E69" i="8"/>
  <c r="J69" i="8" s="1"/>
  <c r="E74" i="8"/>
  <c r="J74" i="8" s="1"/>
  <c r="E79" i="8"/>
  <c r="J79" i="8" s="1"/>
  <c r="E85" i="8"/>
  <c r="J85" i="8" s="1"/>
  <c r="E90" i="8"/>
  <c r="J90" i="8" s="1"/>
  <c r="E95" i="8"/>
  <c r="J95" i="8" s="1"/>
  <c r="E101" i="8"/>
  <c r="J101" i="8" s="1"/>
  <c r="E106" i="8"/>
  <c r="J106" i="8" s="1"/>
  <c r="E111" i="8"/>
  <c r="J111" i="8" s="1"/>
  <c r="E117" i="8"/>
  <c r="J117" i="8" s="1"/>
  <c r="E122" i="8"/>
  <c r="J122" i="8" s="1"/>
  <c r="E127" i="8"/>
  <c r="J127" i="8" s="1"/>
  <c r="E133" i="8"/>
  <c r="J133" i="8" s="1"/>
  <c r="E138" i="8"/>
  <c r="J138" i="8" s="1"/>
  <c r="E143" i="8"/>
  <c r="J143" i="8" s="1"/>
  <c r="E149" i="8"/>
  <c r="J149" i="8" s="1"/>
  <c r="E154" i="8"/>
  <c r="J154" i="8" s="1"/>
  <c r="E159" i="8"/>
  <c r="J159" i="8" s="1"/>
  <c r="E165" i="8"/>
  <c r="J165" i="8" s="1"/>
  <c r="E170" i="8"/>
  <c r="J170" i="8" s="1"/>
  <c r="E175" i="8"/>
  <c r="J175" i="8" s="1"/>
  <c r="E181" i="8"/>
  <c r="J181" i="8" s="1"/>
  <c r="E186" i="8"/>
  <c r="J186" i="8" s="1"/>
  <c r="E191" i="8"/>
  <c r="J191" i="8" s="1"/>
  <c r="E197" i="8"/>
  <c r="J197" i="8" s="1"/>
  <c r="E202" i="8"/>
  <c r="J202" i="8" s="1"/>
  <c r="E207" i="8"/>
  <c r="J207" i="8" s="1"/>
  <c r="E213" i="8"/>
  <c r="J213" i="8" s="1"/>
  <c r="E218" i="8"/>
  <c r="J218" i="8" s="1"/>
  <c r="E223" i="8"/>
  <c r="J223" i="8" s="1"/>
  <c r="E229" i="8"/>
  <c r="J229" i="8" s="1"/>
  <c r="E234" i="8"/>
  <c r="J234" i="8" s="1"/>
  <c r="E239" i="8"/>
  <c r="J239" i="8" s="1"/>
  <c r="E245" i="8"/>
  <c r="J245" i="8" s="1"/>
  <c r="E250" i="8"/>
  <c r="J250" i="8" s="1"/>
  <c r="E255" i="8"/>
  <c r="J255" i="8" s="1"/>
  <c r="E261" i="8"/>
  <c r="J261" i="8" s="1"/>
  <c r="E266" i="8"/>
  <c r="J266" i="8" s="1"/>
  <c r="E6" i="8"/>
  <c r="J6" i="8" s="1"/>
  <c r="E10" i="8"/>
  <c r="J10" i="8" s="1"/>
  <c r="E14" i="8"/>
  <c r="J14" i="8" s="1"/>
  <c r="E18" i="8"/>
  <c r="J18" i="8" s="1"/>
  <c r="E22" i="8"/>
  <c r="J22" i="8" s="1"/>
  <c r="F27" i="8"/>
  <c r="K27" i="8" s="1"/>
  <c r="F38" i="8"/>
  <c r="K38" i="8" s="1"/>
  <c r="F48" i="8"/>
  <c r="K48" i="8" s="1"/>
  <c r="F59" i="8"/>
  <c r="K59" i="8" s="1"/>
  <c r="F70" i="8"/>
  <c r="K70" i="8" s="1"/>
  <c r="F80" i="8"/>
  <c r="K80" i="8" s="1"/>
  <c r="F91" i="8"/>
  <c r="K91" i="8" s="1"/>
  <c r="F102" i="8"/>
  <c r="K102" i="8" s="1"/>
  <c r="F112" i="8"/>
  <c r="K112" i="8" s="1"/>
  <c r="F123" i="8"/>
  <c r="K123" i="8" s="1"/>
  <c r="F134" i="8"/>
  <c r="K134" i="8" s="1"/>
  <c r="F144" i="8"/>
  <c r="K144" i="8" s="1"/>
  <c r="F155" i="8"/>
  <c r="K155" i="8" s="1"/>
  <c r="F166" i="8"/>
  <c r="K166" i="8" s="1"/>
  <c r="F176" i="8"/>
  <c r="K176" i="8" s="1"/>
  <c r="F187" i="8"/>
  <c r="K187" i="8" s="1"/>
  <c r="F198" i="8"/>
  <c r="K198" i="8" s="1"/>
  <c r="F208" i="8"/>
  <c r="K208" i="8" s="1"/>
  <c r="F219" i="8"/>
  <c r="K219" i="8" s="1"/>
  <c r="F230" i="8"/>
  <c r="K230" i="8" s="1"/>
  <c r="F240" i="8"/>
  <c r="K240" i="8" s="1"/>
  <c r="F251" i="8"/>
  <c r="K251" i="8" s="1"/>
  <c r="F262" i="8"/>
  <c r="K262" i="8" s="1"/>
  <c r="F7" i="8"/>
  <c r="K7" i="8" s="1"/>
  <c r="F15" i="8"/>
  <c r="K15" i="8" s="1"/>
  <c r="F23" i="8"/>
  <c r="K23" i="8" s="1"/>
  <c r="E30" i="8"/>
  <c r="J30" i="8" s="1"/>
  <c r="E38" i="8"/>
  <c r="J38" i="8" s="1"/>
  <c r="E43" i="8"/>
  <c r="J43" i="8" s="1"/>
  <c r="E49" i="8"/>
  <c r="J49" i="8" s="1"/>
  <c r="E54" i="8"/>
  <c r="J54" i="8" s="1"/>
  <c r="E59" i="8"/>
  <c r="J59" i="8" s="1"/>
  <c r="E65" i="8"/>
  <c r="J65" i="8" s="1"/>
  <c r="E70" i="8"/>
  <c r="J70" i="8" s="1"/>
  <c r="E75" i="8"/>
  <c r="J75" i="8" s="1"/>
  <c r="E81" i="8"/>
  <c r="J81" i="8" s="1"/>
  <c r="E86" i="8"/>
  <c r="J86" i="8" s="1"/>
  <c r="E91" i="8"/>
  <c r="J91" i="8" s="1"/>
  <c r="E97" i="8"/>
  <c r="J97" i="8" s="1"/>
  <c r="E102" i="8"/>
  <c r="J102" i="8" s="1"/>
  <c r="E107" i="8"/>
  <c r="J107" i="8" s="1"/>
  <c r="E113" i="8"/>
  <c r="J113" i="8" s="1"/>
  <c r="E118" i="8"/>
  <c r="J118" i="8" s="1"/>
  <c r="E123" i="8"/>
  <c r="J123" i="8" s="1"/>
  <c r="E129" i="8"/>
  <c r="J129" i="8" s="1"/>
  <c r="E134" i="8"/>
  <c r="J134" i="8" s="1"/>
  <c r="E139" i="8"/>
  <c r="J139" i="8" s="1"/>
  <c r="E145" i="8"/>
  <c r="J145" i="8" s="1"/>
  <c r="E150" i="8"/>
  <c r="J150" i="8" s="1"/>
  <c r="E155" i="8"/>
  <c r="J155" i="8" s="1"/>
  <c r="E161" i="8"/>
  <c r="J161" i="8" s="1"/>
  <c r="E166" i="8"/>
  <c r="J166" i="8" s="1"/>
  <c r="E171" i="8"/>
  <c r="J171" i="8" s="1"/>
  <c r="E177" i="8"/>
  <c r="J177" i="8" s="1"/>
  <c r="E182" i="8"/>
  <c r="J182" i="8" s="1"/>
  <c r="E187" i="8"/>
  <c r="J187" i="8" s="1"/>
  <c r="E193" i="8"/>
  <c r="J193" i="8" s="1"/>
  <c r="E198" i="8"/>
  <c r="J198" i="8" s="1"/>
  <c r="E203" i="8"/>
  <c r="J203" i="8" s="1"/>
  <c r="E209" i="8"/>
  <c r="J209" i="8" s="1"/>
  <c r="E214" i="8"/>
  <c r="J214" i="8" s="1"/>
  <c r="E219" i="8"/>
  <c r="J219" i="8" s="1"/>
  <c r="E225" i="8"/>
  <c r="J225" i="8" s="1"/>
  <c r="E230" i="8"/>
  <c r="J230" i="8" s="1"/>
  <c r="E235" i="8"/>
  <c r="J235" i="8" s="1"/>
  <c r="E241" i="8"/>
  <c r="J241" i="8" s="1"/>
  <c r="E246" i="8"/>
  <c r="J246" i="8" s="1"/>
  <c r="E251" i="8"/>
  <c r="J251" i="8" s="1"/>
  <c r="E257" i="8"/>
  <c r="J257" i="8" s="1"/>
  <c r="E262" i="8"/>
  <c r="J262" i="8" s="1"/>
  <c r="E267" i="8"/>
  <c r="J267" i="8" s="1"/>
  <c r="E7" i="8"/>
  <c r="J7" i="8" s="1"/>
  <c r="E11" i="8"/>
  <c r="J11" i="8" s="1"/>
  <c r="E15" i="8"/>
  <c r="J15" i="8" s="1"/>
  <c r="E19" i="8"/>
  <c r="J19" i="8" s="1"/>
  <c r="E23" i="8"/>
  <c r="J23" i="8" s="1"/>
  <c r="F43" i="8"/>
  <c r="K43" i="8" s="1"/>
  <c r="F64" i="8"/>
  <c r="K64" i="8" s="1"/>
  <c r="F86" i="8"/>
  <c r="K86" i="8" s="1"/>
  <c r="F107" i="8"/>
  <c r="K107" i="8" s="1"/>
  <c r="F128" i="8"/>
  <c r="K128" i="8" s="1"/>
  <c r="F150" i="8"/>
  <c r="K150" i="8" s="1"/>
  <c r="F171" i="8"/>
  <c r="K171" i="8" s="1"/>
  <c r="F192" i="8"/>
  <c r="K192" i="8" s="1"/>
  <c r="F214" i="8"/>
  <c r="K214" i="8" s="1"/>
  <c r="F235" i="8"/>
  <c r="K235" i="8" s="1"/>
  <c r="F256" i="8"/>
  <c r="K256" i="8" s="1"/>
  <c r="F19" i="8"/>
  <c r="K19" i="8" s="1"/>
  <c r="E34" i="8"/>
  <c r="J34" i="8" s="1"/>
  <c r="E46" i="8"/>
  <c r="J46" i="8" s="1"/>
  <c r="E57" i="8"/>
  <c r="J57" i="8" s="1"/>
  <c r="E67" i="8"/>
  <c r="J67" i="8" s="1"/>
  <c r="E78" i="8"/>
  <c r="J78" i="8" s="1"/>
  <c r="E89" i="8"/>
  <c r="J89" i="8" s="1"/>
  <c r="E99" i="8"/>
  <c r="J99" i="8" s="1"/>
  <c r="E110" i="8"/>
  <c r="J110" i="8" s="1"/>
  <c r="E121" i="8"/>
  <c r="J121" i="8" s="1"/>
  <c r="E131" i="8"/>
  <c r="J131" i="8" s="1"/>
  <c r="E142" i="8"/>
  <c r="J142" i="8" s="1"/>
  <c r="E153" i="8"/>
  <c r="J153" i="8" s="1"/>
  <c r="E163" i="8"/>
  <c r="J163" i="8" s="1"/>
  <c r="E174" i="8"/>
  <c r="J174" i="8" s="1"/>
  <c r="E185" i="8"/>
  <c r="J185" i="8" s="1"/>
  <c r="E195" i="8"/>
  <c r="J195" i="8" s="1"/>
  <c r="E206" i="8"/>
  <c r="J206" i="8" s="1"/>
  <c r="E217" i="8"/>
  <c r="J217" i="8" s="1"/>
  <c r="E227" i="8"/>
  <c r="J227" i="8" s="1"/>
  <c r="E238" i="8"/>
  <c r="J238" i="8" s="1"/>
  <c r="E249" i="8"/>
  <c r="J249" i="8" s="1"/>
  <c r="E259" i="8"/>
  <c r="J259" i="8" s="1"/>
  <c r="E9" i="8"/>
  <c r="J9" i="8" s="1"/>
  <c r="E17" i="8"/>
  <c r="J17" i="8" s="1"/>
  <c r="E25" i="8"/>
  <c r="J25" i="8" s="1"/>
  <c r="F28" i="8"/>
  <c r="K28" i="8" s="1"/>
  <c r="F50" i="8"/>
  <c r="K50" i="8" s="1"/>
  <c r="F71" i="8"/>
  <c r="K71" i="8" s="1"/>
  <c r="F92" i="8"/>
  <c r="K92" i="8" s="1"/>
  <c r="F114" i="8"/>
  <c r="K114" i="8" s="1"/>
  <c r="F135" i="8"/>
  <c r="K135" i="8" s="1"/>
  <c r="F156" i="8"/>
  <c r="K156" i="8" s="1"/>
  <c r="F178" i="8"/>
  <c r="K178" i="8" s="1"/>
  <c r="F199" i="8"/>
  <c r="K199" i="8" s="1"/>
  <c r="F220" i="8"/>
  <c r="K220" i="8" s="1"/>
  <c r="F242" i="8"/>
  <c r="K242" i="8" s="1"/>
  <c r="F263" i="8"/>
  <c r="K263" i="8" s="1"/>
  <c r="F8" i="8"/>
  <c r="K8" i="8" s="1"/>
  <c r="F24" i="8"/>
  <c r="K24" i="8" s="1"/>
  <c r="E39" i="8"/>
  <c r="J39" i="8" s="1"/>
  <c r="E50" i="8"/>
  <c r="J50" i="8" s="1"/>
  <c r="E61" i="8"/>
  <c r="J61" i="8" s="1"/>
  <c r="E71" i="8"/>
  <c r="J71" i="8" s="1"/>
  <c r="E82" i="8"/>
  <c r="J82" i="8" s="1"/>
  <c r="E93" i="8"/>
  <c r="J93" i="8" s="1"/>
  <c r="E103" i="8"/>
  <c r="J103" i="8" s="1"/>
  <c r="E114" i="8"/>
  <c r="J114" i="8" s="1"/>
  <c r="E125" i="8"/>
  <c r="J125" i="8" s="1"/>
  <c r="E135" i="8"/>
  <c r="J135" i="8" s="1"/>
  <c r="E146" i="8"/>
  <c r="J146" i="8" s="1"/>
  <c r="E157" i="8"/>
  <c r="J157" i="8" s="1"/>
  <c r="E167" i="8"/>
  <c r="J167" i="8" s="1"/>
  <c r="E178" i="8"/>
  <c r="J178" i="8" s="1"/>
  <c r="E189" i="8"/>
  <c r="J189" i="8" s="1"/>
  <c r="E199" i="8"/>
  <c r="J199" i="8" s="1"/>
  <c r="E210" i="8"/>
  <c r="J210" i="8" s="1"/>
  <c r="E221" i="8"/>
  <c r="J221" i="8" s="1"/>
  <c r="E231" i="8"/>
  <c r="J231" i="8" s="1"/>
  <c r="E242" i="8"/>
  <c r="J242" i="8" s="1"/>
  <c r="E253" i="8"/>
  <c r="J253" i="8" s="1"/>
  <c r="E263" i="8"/>
  <c r="J263" i="8" s="1"/>
  <c r="E12" i="8"/>
  <c r="J12" i="8" s="1"/>
  <c r="E20" i="8"/>
  <c r="J20" i="8" s="1"/>
  <c r="F54" i="8"/>
  <c r="K54" i="8" s="1"/>
  <c r="F96" i="8"/>
  <c r="K96" i="8" s="1"/>
  <c r="F139" i="8"/>
  <c r="K139" i="8" s="1"/>
  <c r="F182" i="8"/>
  <c r="K182" i="8" s="1"/>
  <c r="F224" i="8"/>
  <c r="K224" i="8" s="1"/>
  <c r="F267" i="8"/>
  <c r="K267" i="8" s="1"/>
  <c r="F11" i="8"/>
  <c r="K11" i="8" s="1"/>
  <c r="E41" i="8"/>
  <c r="J41" i="8" s="1"/>
  <c r="E62" i="8"/>
  <c r="J62" i="8" s="1"/>
  <c r="E83" i="8"/>
  <c r="J83" i="8" s="1"/>
  <c r="E105" i="8"/>
  <c r="J105" i="8" s="1"/>
  <c r="E126" i="8"/>
  <c r="J126" i="8" s="1"/>
  <c r="E147" i="8"/>
  <c r="J147" i="8" s="1"/>
  <c r="E169" i="8"/>
  <c r="J169" i="8" s="1"/>
  <c r="E190" i="8"/>
  <c r="J190" i="8" s="1"/>
  <c r="E211" i="8"/>
  <c r="J211" i="8" s="1"/>
  <c r="E233" i="8"/>
  <c r="J233" i="8" s="1"/>
  <c r="E254" i="8"/>
  <c r="J254" i="8" s="1"/>
  <c r="E13" i="8"/>
  <c r="J13" i="8" s="1"/>
  <c r="F60" i="8"/>
  <c r="K60" i="8" s="1"/>
  <c r="F103" i="8"/>
  <c r="K103" i="8" s="1"/>
  <c r="F146" i="8"/>
  <c r="K146" i="8" s="1"/>
  <c r="F188" i="8"/>
  <c r="K188" i="8" s="1"/>
  <c r="F231" i="8"/>
  <c r="K231" i="8" s="1"/>
  <c r="F16" i="8"/>
  <c r="K16" i="8" s="1"/>
  <c r="E45" i="8"/>
  <c r="J45" i="8" s="1"/>
  <c r="E66" i="8"/>
  <c r="J66" i="8" s="1"/>
  <c r="E87" i="8"/>
  <c r="J87" i="8" s="1"/>
  <c r="E109" i="8"/>
  <c r="J109" i="8" s="1"/>
  <c r="E130" i="8"/>
  <c r="J130" i="8" s="1"/>
  <c r="E151" i="8"/>
  <c r="J151" i="8" s="1"/>
  <c r="E173" i="8"/>
  <c r="J173" i="8" s="1"/>
  <c r="E194" i="8"/>
  <c r="J194" i="8" s="1"/>
  <c r="E215" i="8"/>
  <c r="J215" i="8" s="1"/>
  <c r="E237" i="8"/>
  <c r="J237" i="8" s="1"/>
  <c r="E258" i="8"/>
  <c r="J258" i="8" s="1"/>
  <c r="E16" i="8"/>
  <c r="J16" i="8" s="1"/>
  <c r="F32" i="8"/>
  <c r="K32" i="8" s="1"/>
  <c r="F75" i="8"/>
  <c r="K75" i="8" s="1"/>
  <c r="F118" i="8"/>
  <c r="K118" i="8" s="1"/>
  <c r="F160" i="8"/>
  <c r="K160" i="8" s="1"/>
  <c r="F203" i="8"/>
  <c r="K203" i="8" s="1"/>
  <c r="F246" i="8"/>
  <c r="K246" i="8" s="1"/>
  <c r="E26" i="8"/>
  <c r="J26" i="8" s="1"/>
  <c r="E51" i="8"/>
  <c r="J51" i="8" s="1"/>
  <c r="E73" i="8"/>
  <c r="J73" i="8" s="1"/>
  <c r="E94" i="8"/>
  <c r="J94" i="8" s="1"/>
  <c r="E115" i="8"/>
  <c r="J115" i="8" s="1"/>
  <c r="E137" i="8"/>
  <c r="J137" i="8" s="1"/>
  <c r="E158" i="8"/>
  <c r="J158" i="8" s="1"/>
  <c r="E179" i="8"/>
  <c r="J179" i="8" s="1"/>
  <c r="E201" i="8"/>
  <c r="J201" i="8" s="1"/>
  <c r="E222" i="8"/>
  <c r="J222" i="8" s="1"/>
  <c r="E243" i="8"/>
  <c r="J243" i="8" s="1"/>
  <c r="E265" i="8"/>
  <c r="J265" i="8" s="1"/>
  <c r="E21" i="8"/>
  <c r="J21" i="8" s="1"/>
  <c r="F39" i="8"/>
  <c r="K39" i="8" s="1"/>
  <c r="F82" i="8"/>
  <c r="K82" i="8" s="1"/>
  <c r="F124" i="8"/>
  <c r="K124" i="8" s="1"/>
  <c r="F167" i="8"/>
  <c r="K167" i="8" s="1"/>
  <c r="F210" i="8"/>
  <c r="K210" i="8" s="1"/>
  <c r="F252" i="8"/>
  <c r="K252" i="8" s="1"/>
  <c r="E31" i="8"/>
  <c r="J31" i="8" s="1"/>
  <c r="E55" i="8"/>
  <c r="J55" i="8" s="1"/>
  <c r="E77" i="8"/>
  <c r="J77" i="8" s="1"/>
  <c r="E98" i="8"/>
  <c r="J98" i="8" s="1"/>
  <c r="E119" i="8"/>
  <c r="J119" i="8" s="1"/>
  <c r="E141" i="8"/>
  <c r="J141" i="8" s="1"/>
  <c r="E162" i="8"/>
  <c r="J162" i="8" s="1"/>
  <c r="E183" i="8"/>
  <c r="J183" i="8" s="1"/>
  <c r="E205" i="8"/>
  <c r="J205" i="8" s="1"/>
  <c r="E226" i="8"/>
  <c r="J226" i="8" s="1"/>
  <c r="E247" i="8"/>
  <c r="J247" i="8" s="1"/>
  <c r="E8" i="8"/>
  <c r="J8" i="8" s="1"/>
  <c r="E24" i="8"/>
  <c r="J24" i="8" s="1"/>
  <c r="D26" i="8"/>
  <c r="D31" i="8"/>
  <c r="D47" i="8"/>
  <c r="D63" i="8"/>
  <c r="D79" i="8"/>
  <c r="D95" i="8"/>
  <c r="D111" i="8"/>
  <c r="D127" i="8"/>
  <c r="D143" i="8"/>
  <c r="D159" i="8"/>
  <c r="D175" i="8"/>
  <c r="D191" i="8"/>
  <c r="D207" i="8"/>
  <c r="D40" i="8"/>
  <c r="D61" i="8"/>
  <c r="D82" i="8"/>
  <c r="D104" i="8"/>
  <c r="D125" i="8"/>
  <c r="D146" i="8"/>
  <c r="D168" i="8"/>
  <c r="D189" i="8"/>
  <c r="D210" i="8"/>
  <c r="D228" i="8"/>
  <c r="D244" i="8"/>
  <c r="D260" i="8"/>
  <c r="D25" i="8"/>
  <c r="C35" i="8"/>
  <c r="C51" i="8"/>
  <c r="C67" i="8"/>
  <c r="C83" i="8"/>
  <c r="C99" i="8"/>
  <c r="D28" i="8"/>
  <c r="D52" i="8"/>
  <c r="D73" i="8"/>
  <c r="D94" i="8"/>
  <c r="D116" i="8"/>
  <c r="D137" i="8"/>
  <c r="D158" i="8"/>
  <c r="D180" i="8"/>
  <c r="D201" i="8"/>
  <c r="D221" i="8"/>
  <c r="D237" i="8"/>
  <c r="D253" i="8"/>
  <c r="D30" i="8"/>
  <c r="D35" i="8"/>
  <c r="D51" i="8"/>
  <c r="D67" i="8"/>
  <c r="D83" i="8"/>
  <c r="D99" i="8"/>
  <c r="D115" i="8"/>
  <c r="D131" i="8"/>
  <c r="D147" i="8"/>
  <c r="D163" i="8"/>
  <c r="D179" i="8"/>
  <c r="D195" i="8"/>
  <c r="D211" i="8"/>
  <c r="D45" i="8"/>
  <c r="D66" i="8"/>
  <c r="D88" i="8"/>
  <c r="D109" i="8"/>
  <c r="D130" i="8"/>
  <c r="D152" i="8"/>
  <c r="D173" i="8"/>
  <c r="D194" i="8"/>
  <c r="D216" i="8"/>
  <c r="D232" i="8"/>
  <c r="D248" i="8"/>
  <c r="D264" i="8"/>
  <c r="D13" i="8"/>
  <c r="D10" i="8"/>
  <c r="C39" i="8"/>
  <c r="C55" i="8"/>
  <c r="C71" i="8"/>
  <c r="C87" i="8"/>
  <c r="C103" i="8"/>
  <c r="D36" i="8"/>
  <c r="D57" i="8"/>
  <c r="D78" i="8"/>
  <c r="D100" i="8"/>
  <c r="D121" i="8"/>
  <c r="D142" i="8"/>
  <c r="D164" i="8"/>
  <c r="D185" i="8"/>
  <c r="D206" i="8"/>
  <c r="D225" i="8"/>
  <c r="D241" i="8"/>
  <c r="D257" i="8"/>
  <c r="D22" i="8"/>
  <c r="C32" i="8"/>
  <c r="C48" i="8"/>
  <c r="C64" i="8"/>
  <c r="D64" i="8"/>
  <c r="D106" i="8"/>
  <c r="D149" i="8"/>
  <c r="D192" i="8"/>
  <c r="D230" i="8"/>
  <c r="D262" i="8"/>
  <c r="D8" i="8"/>
  <c r="C53" i="8"/>
  <c r="C78" i="8"/>
  <c r="D32" i="8"/>
  <c r="D76" i="8"/>
  <c r="D118" i="8"/>
  <c r="D161" i="8"/>
  <c r="D204" i="8"/>
  <c r="D239" i="8"/>
  <c r="D34" i="8"/>
  <c r="D39" i="8"/>
  <c r="D55" i="8"/>
  <c r="D71" i="8"/>
  <c r="D87" i="8"/>
  <c r="D103" i="8"/>
  <c r="D119" i="8"/>
  <c r="D135" i="8"/>
  <c r="D151" i="8"/>
  <c r="D167" i="8"/>
  <c r="D183" i="8"/>
  <c r="D199" i="8"/>
  <c r="D215" i="8"/>
  <c r="D50" i="8"/>
  <c r="D72" i="8"/>
  <c r="D93" i="8"/>
  <c r="D114" i="8"/>
  <c r="D136" i="8"/>
  <c r="D157" i="8"/>
  <c r="D178" i="8"/>
  <c r="D200" i="8"/>
  <c r="D220" i="8"/>
  <c r="D236" i="8"/>
  <c r="D252" i="8"/>
  <c r="D268" i="8"/>
  <c r="D17" i="8"/>
  <c r="C27" i="8"/>
  <c r="C43" i="8"/>
  <c r="C59" i="8"/>
  <c r="C75" i="8"/>
  <c r="C91" i="8"/>
  <c r="C107" i="8"/>
  <c r="D41" i="8"/>
  <c r="D62" i="8"/>
  <c r="D84" i="8"/>
  <c r="D105" i="8"/>
  <c r="D126" i="8"/>
  <c r="D148" i="8"/>
  <c r="D169" i="8"/>
  <c r="D190" i="8"/>
  <c r="D212" i="8"/>
  <c r="D229" i="8"/>
  <c r="D245" i="8"/>
  <c r="D261" i="8"/>
  <c r="D7" i="8"/>
  <c r="C36" i="8"/>
  <c r="C52" i="8"/>
  <c r="D29" i="8"/>
  <c r="D74" i="8"/>
  <c r="D117" i="8"/>
  <c r="D160" i="8"/>
  <c r="D202" i="8"/>
  <c r="D238" i="8"/>
  <c r="C29" i="8"/>
  <c r="C61" i="8"/>
  <c r="D27" i="8"/>
  <c r="D43" i="8"/>
  <c r="D59" i="8"/>
  <c r="D75" i="8"/>
  <c r="D91" i="8"/>
  <c r="D107" i="8"/>
  <c r="D123" i="8"/>
  <c r="D139" i="8"/>
  <c r="D155" i="8"/>
  <c r="D171" i="8"/>
  <c r="D187" i="8"/>
  <c r="D203" i="8"/>
  <c r="D33" i="8"/>
  <c r="D56" i="8"/>
  <c r="D77" i="8"/>
  <c r="D98" i="8"/>
  <c r="D120" i="8"/>
  <c r="D141" i="8"/>
  <c r="D162" i="8"/>
  <c r="D184" i="8"/>
  <c r="D205" i="8"/>
  <c r="D224" i="8"/>
  <c r="D240" i="8"/>
  <c r="D256" i="8"/>
  <c r="D21" i="8"/>
  <c r="C31" i="8"/>
  <c r="C47" i="8"/>
  <c r="C63" i="8"/>
  <c r="C79" i="8"/>
  <c r="C95" i="8"/>
  <c r="C111" i="8"/>
  <c r="D46" i="8"/>
  <c r="D68" i="8"/>
  <c r="D89" i="8"/>
  <c r="D110" i="8"/>
  <c r="D132" i="8"/>
  <c r="D153" i="8"/>
  <c r="D174" i="8"/>
  <c r="D196" i="8"/>
  <c r="D217" i="8"/>
  <c r="D233" i="8"/>
  <c r="D249" i="8"/>
  <c r="D265" i="8"/>
  <c r="D14" i="8"/>
  <c r="D11" i="8"/>
  <c r="C40" i="8"/>
  <c r="C56" i="8"/>
  <c r="D42" i="8"/>
  <c r="D85" i="8"/>
  <c r="D128" i="8"/>
  <c r="D170" i="8"/>
  <c r="D213" i="8"/>
  <c r="D246" i="8"/>
  <c r="C37" i="8"/>
  <c r="C68" i="8"/>
  <c r="C89" i="8"/>
  <c r="D54" i="8"/>
  <c r="D97" i="8"/>
  <c r="D140" i="8"/>
  <c r="D182" i="8"/>
  <c r="D223" i="8"/>
  <c r="D255" i="8"/>
  <c r="C28" i="8"/>
  <c r="D96" i="8"/>
  <c r="D254" i="8"/>
  <c r="C84" i="8"/>
  <c r="D86" i="8"/>
  <c r="D172" i="8"/>
  <c r="D247" i="8"/>
  <c r="C30" i="8"/>
  <c r="C62" i="8"/>
  <c r="C85" i="8"/>
  <c r="C106" i="8"/>
  <c r="C124" i="8"/>
  <c r="C140" i="8"/>
  <c r="C156" i="8"/>
  <c r="C172" i="8"/>
  <c r="D37" i="8"/>
  <c r="D80" i="8"/>
  <c r="D122" i="8"/>
  <c r="D165" i="8"/>
  <c r="D208" i="8"/>
  <c r="D242" i="8"/>
  <c r="C33" i="8"/>
  <c r="C65" i="8"/>
  <c r="C86" i="8"/>
  <c r="C108" i="8"/>
  <c r="C125" i="8"/>
  <c r="C141" i="8"/>
  <c r="C157" i="8"/>
  <c r="C173" i="8"/>
  <c r="D70" i="8"/>
  <c r="D113" i="8"/>
  <c r="D156" i="8"/>
  <c r="D198" i="8"/>
  <c r="D235" i="8"/>
  <c r="C77" i="8"/>
  <c r="C126" i="8"/>
  <c r="C158" i="8"/>
  <c r="C185" i="8"/>
  <c r="C201" i="8"/>
  <c r="C217" i="8"/>
  <c r="C233" i="8"/>
  <c r="C249" i="8"/>
  <c r="C265" i="8"/>
  <c r="C8" i="8"/>
  <c r="C24" i="8"/>
  <c r="C82" i="8"/>
  <c r="C127" i="8"/>
  <c r="C159" i="8"/>
  <c r="C186" i="8"/>
  <c r="C202" i="8"/>
  <c r="C218" i="8"/>
  <c r="C234" i="8"/>
  <c r="C250" i="8"/>
  <c r="C266" i="8"/>
  <c r="C9" i="8"/>
  <c r="C25" i="8"/>
  <c r="U25" i="8" s="1"/>
  <c r="V25" i="8" s="1"/>
  <c r="C66" i="8"/>
  <c r="C122" i="8"/>
  <c r="C154" i="8"/>
  <c r="C182" i="8"/>
  <c r="C199" i="8"/>
  <c r="C215" i="8"/>
  <c r="C231" i="8"/>
  <c r="C247" i="8"/>
  <c r="C263" i="8"/>
  <c r="C22" i="8"/>
  <c r="C72" i="8"/>
  <c r="C123" i="8"/>
  <c r="C155" i="8"/>
  <c r="C183" i="8"/>
  <c r="C200" i="8"/>
  <c r="C216" i="8"/>
  <c r="C232" i="8"/>
  <c r="C248" i="8"/>
  <c r="C264" i="8"/>
  <c r="C7" i="8"/>
  <c r="C23" i="8"/>
  <c r="C44" i="8"/>
  <c r="D138" i="8"/>
  <c r="D19" i="8"/>
  <c r="C94" i="8"/>
  <c r="D108" i="8"/>
  <c r="D193" i="8"/>
  <c r="D263" i="8"/>
  <c r="C38" i="8"/>
  <c r="C69" i="8"/>
  <c r="C90" i="8"/>
  <c r="C112" i="8"/>
  <c r="C128" i="8"/>
  <c r="C144" i="8"/>
  <c r="C160" i="8"/>
  <c r="C176" i="8"/>
  <c r="D48" i="8"/>
  <c r="D90" i="8"/>
  <c r="D133" i="8"/>
  <c r="D176" i="8"/>
  <c r="D218" i="8"/>
  <c r="D250" i="8"/>
  <c r="D15" i="8"/>
  <c r="C41" i="8"/>
  <c r="C70" i="8"/>
  <c r="C92" i="8"/>
  <c r="C113" i="8"/>
  <c r="C129" i="8"/>
  <c r="C145" i="8"/>
  <c r="C161" i="8"/>
  <c r="D38" i="8"/>
  <c r="D81" i="8"/>
  <c r="D124" i="8"/>
  <c r="D166" i="8"/>
  <c r="D209" i="8"/>
  <c r="D259" i="8"/>
  <c r="C98" i="8"/>
  <c r="C134" i="8"/>
  <c r="C166" i="8"/>
  <c r="C189" i="8"/>
  <c r="C205" i="8"/>
  <c r="C221" i="8"/>
  <c r="C237" i="8"/>
  <c r="C253" i="8"/>
  <c r="C12" i="8"/>
  <c r="D267" i="8"/>
  <c r="C100" i="8"/>
  <c r="C135" i="8"/>
  <c r="C167" i="8"/>
  <c r="C190" i="8"/>
  <c r="C206" i="8"/>
  <c r="C222" i="8"/>
  <c r="C238" i="8"/>
  <c r="C254" i="8"/>
  <c r="C13" i="8"/>
  <c r="D243" i="8"/>
  <c r="C88" i="8"/>
  <c r="C130" i="8"/>
  <c r="C162" i="8"/>
  <c r="C187" i="8"/>
  <c r="C203" i="8"/>
  <c r="C219" i="8"/>
  <c r="C235" i="8"/>
  <c r="C251" i="8"/>
  <c r="C267" i="8"/>
  <c r="C10" i="8"/>
  <c r="D251" i="8"/>
  <c r="C93" i="8"/>
  <c r="C131" i="8"/>
  <c r="C163" i="8"/>
  <c r="C188" i="8"/>
  <c r="C204" i="8"/>
  <c r="C220" i="8"/>
  <c r="C236" i="8"/>
  <c r="C252" i="8"/>
  <c r="C268" i="8"/>
  <c r="C11" i="8"/>
  <c r="C60" i="8"/>
  <c r="D181" i="8"/>
  <c r="C45" i="8"/>
  <c r="D44" i="8"/>
  <c r="D129" i="8"/>
  <c r="D214" i="8"/>
  <c r="D20" i="8"/>
  <c r="C46" i="8"/>
  <c r="C74" i="8"/>
  <c r="C96" i="8"/>
  <c r="C116" i="8"/>
  <c r="C132" i="8"/>
  <c r="C148" i="8"/>
  <c r="C164" i="8"/>
  <c r="C180" i="8"/>
  <c r="D58" i="8"/>
  <c r="D101" i="8"/>
  <c r="D144" i="8"/>
  <c r="D186" i="8"/>
  <c r="D226" i="8"/>
  <c r="D258" i="8"/>
  <c r="D23" i="8"/>
  <c r="C49" i="8"/>
  <c r="C76" i="8"/>
  <c r="C97" i="8"/>
  <c r="C117" i="8"/>
  <c r="C133" i="8"/>
  <c r="C149" i="8"/>
  <c r="C165" i="8"/>
  <c r="D49" i="8"/>
  <c r="D92" i="8"/>
  <c r="D134" i="8"/>
  <c r="D177" i="8"/>
  <c r="D219" i="8"/>
  <c r="D24" i="8"/>
  <c r="C109" i="8"/>
  <c r="C142" i="8"/>
  <c r="C174" i="8"/>
  <c r="C193" i="8"/>
  <c r="C209" i="8"/>
  <c r="C225" i="8"/>
  <c r="C241" i="8"/>
  <c r="C257" i="8"/>
  <c r="C16" i="8"/>
  <c r="C26" i="8"/>
  <c r="C110" i="8"/>
  <c r="C143" i="8"/>
  <c r="C175" i="8"/>
  <c r="C194" i="8"/>
  <c r="C210" i="8"/>
  <c r="C226" i="8"/>
  <c r="C242" i="8"/>
  <c r="C258" i="8"/>
  <c r="C17" i="8"/>
  <c r="C104" i="8"/>
  <c r="C138" i="8"/>
  <c r="C170" i="8"/>
  <c r="C191" i="8"/>
  <c r="C207" i="8"/>
  <c r="C223" i="8"/>
  <c r="C239" i="8"/>
  <c r="C255" i="8"/>
  <c r="C14" i="8"/>
  <c r="D16" i="8"/>
  <c r="C105" i="8"/>
  <c r="C139" i="8"/>
  <c r="C171" i="8"/>
  <c r="C192" i="8"/>
  <c r="C208" i="8"/>
  <c r="C224" i="8"/>
  <c r="C240" i="8"/>
  <c r="C256" i="8"/>
  <c r="C15" i="8"/>
  <c r="D18" i="8"/>
  <c r="D53" i="8"/>
  <c r="D222" i="8"/>
  <c r="C73" i="8"/>
  <c r="D65" i="8"/>
  <c r="D150" i="8"/>
  <c r="D231" i="8"/>
  <c r="D9" i="8"/>
  <c r="C54" i="8"/>
  <c r="C80" i="8"/>
  <c r="C101" i="8"/>
  <c r="C120" i="8"/>
  <c r="C136" i="8"/>
  <c r="C152" i="8"/>
  <c r="C168" i="8"/>
  <c r="C184" i="8"/>
  <c r="D69" i="8"/>
  <c r="D112" i="8"/>
  <c r="D154" i="8"/>
  <c r="D197" i="8"/>
  <c r="D234" i="8"/>
  <c r="D266" i="8"/>
  <c r="D12" i="8"/>
  <c r="C57" i="8"/>
  <c r="C81" i="8"/>
  <c r="C102" i="8"/>
  <c r="C121" i="8"/>
  <c r="C137" i="8"/>
  <c r="C153" i="8"/>
  <c r="C169" i="8"/>
  <c r="D60" i="8"/>
  <c r="D102" i="8"/>
  <c r="D145" i="8"/>
  <c r="D188" i="8"/>
  <c r="D227" i="8"/>
  <c r="C50" i="8"/>
  <c r="C118" i="8"/>
  <c r="C150" i="8"/>
  <c r="C179" i="8"/>
  <c r="C197" i="8"/>
  <c r="C213" i="8"/>
  <c r="C229" i="8"/>
  <c r="C245" i="8"/>
  <c r="C261" i="8"/>
  <c r="C20" i="8"/>
  <c r="C58" i="8"/>
  <c r="C119" i="8"/>
  <c r="C151" i="8"/>
  <c r="C181" i="8"/>
  <c r="C198" i="8"/>
  <c r="C214" i="8"/>
  <c r="C230" i="8"/>
  <c r="C246" i="8"/>
  <c r="C262" i="8"/>
  <c r="C21" i="8"/>
  <c r="C34" i="8"/>
  <c r="C114" i="8"/>
  <c r="C146" i="8"/>
  <c r="C177" i="8"/>
  <c r="C195" i="8"/>
  <c r="C211" i="8"/>
  <c r="C227" i="8"/>
  <c r="C243" i="8"/>
  <c r="C259" i="8"/>
  <c r="C18" i="8"/>
  <c r="C42" i="8"/>
  <c r="C115" i="8"/>
  <c r="C147" i="8"/>
  <c r="C178" i="8"/>
  <c r="C196" i="8"/>
  <c r="C212" i="8"/>
  <c r="C228" i="8"/>
  <c r="C244" i="8"/>
  <c r="C260" i="8"/>
  <c r="C19" i="8"/>
  <c r="E5" i="8"/>
  <c r="J5" i="8" s="1"/>
  <c r="E4" i="8"/>
  <c r="J4" i="8" s="1"/>
  <c r="D6" i="8"/>
  <c r="C6" i="8"/>
  <c r="D5" i="8"/>
  <c r="D4" i="8"/>
  <c r="I4" i="8" s="1"/>
  <c r="C5" i="8"/>
  <c r="C4" i="8"/>
  <c r="B7" i="3"/>
  <c r="C10" i="3"/>
  <c r="C11" i="3"/>
  <c r="C14" i="3"/>
  <c r="B15" i="3"/>
  <c r="C18" i="3"/>
  <c r="B17" i="3"/>
  <c r="C7" i="3"/>
  <c r="B8" i="3"/>
  <c r="B12" i="3"/>
  <c r="C15" i="3"/>
  <c r="B16" i="3"/>
  <c r="C13" i="3"/>
  <c r="B14" i="3"/>
  <c r="C8" i="3"/>
  <c r="B9" i="3"/>
  <c r="C12" i="3"/>
  <c r="B13" i="3"/>
  <c r="C16" i="3"/>
  <c r="C17" i="3"/>
  <c r="C9" i="3"/>
  <c r="B10" i="3"/>
  <c r="B11" i="3"/>
  <c r="B18" i="3"/>
  <c r="E8" i="3"/>
  <c r="D9" i="3"/>
  <c r="E12" i="3"/>
  <c r="D13" i="3"/>
  <c r="E16" i="3"/>
  <c r="E17" i="3"/>
  <c r="D18" i="3"/>
  <c r="D17" i="3"/>
  <c r="I17" i="3" s="1"/>
  <c r="E9" i="3"/>
  <c r="D10" i="3"/>
  <c r="I10" i="3" s="1"/>
  <c r="D11" i="3"/>
  <c r="I11" i="3" s="1"/>
  <c r="E13" i="3"/>
  <c r="D14" i="3"/>
  <c r="D12" i="3"/>
  <c r="D7" i="3"/>
  <c r="E10" i="3"/>
  <c r="E11" i="3"/>
  <c r="E14" i="3"/>
  <c r="D15" i="3"/>
  <c r="I15" i="3" s="1"/>
  <c r="E18" i="3"/>
  <c r="E7" i="3"/>
  <c r="D8" i="3"/>
  <c r="E15" i="3"/>
  <c r="D16" i="3"/>
  <c r="D6" i="3"/>
  <c r="E6" i="3"/>
  <c r="B6" i="3"/>
  <c r="C6" i="3"/>
  <c r="C5" i="3"/>
  <c r="B5" i="3"/>
  <c r="E5" i="3"/>
  <c r="D5" i="3"/>
  <c r="H2" i="2"/>
  <c r="P2" i="2" s="1"/>
  <c r="S2" i="2" s="1"/>
  <c r="E2" i="2"/>
  <c r="D2" i="2"/>
  <c r="F2" i="1"/>
  <c r="L2" i="1" s="1"/>
  <c r="N2" i="1" s="1"/>
  <c r="D2" i="1"/>
  <c r="C2" i="1"/>
  <c r="K397" i="10" l="1"/>
  <c r="J15" i="3"/>
  <c r="K314" i="10"/>
  <c r="K157" i="10"/>
  <c r="K384" i="10"/>
  <c r="H4" i="3"/>
  <c r="J91" i="10"/>
  <c r="K91" i="10" s="1"/>
  <c r="J63" i="10"/>
  <c r="K63" i="10" s="1"/>
  <c r="J105" i="10"/>
  <c r="K105" i="10" s="1"/>
  <c r="J207" i="10"/>
  <c r="K207" i="10" s="1"/>
  <c r="J164" i="10"/>
  <c r="K164" i="10" s="1"/>
  <c r="J70" i="10"/>
  <c r="K70" i="10" s="1"/>
  <c r="J3" i="10"/>
  <c r="J126" i="10"/>
  <c r="K126" i="10" s="1"/>
  <c r="J226" i="10"/>
  <c r="K226" i="10" s="1"/>
  <c r="J182" i="10"/>
  <c r="K182" i="10" s="1"/>
  <c r="J237" i="10"/>
  <c r="K237" i="10" s="1"/>
  <c r="J65" i="10"/>
  <c r="K65" i="10" s="1"/>
  <c r="J252" i="10"/>
  <c r="J10" i="3"/>
  <c r="J58" i="10"/>
  <c r="K58" i="10" s="1"/>
  <c r="J5" i="10"/>
  <c r="J253" i="10"/>
  <c r="K253" i="10" s="1"/>
  <c r="D161" i="10"/>
  <c r="J82" i="10"/>
  <c r="J193" i="10"/>
  <c r="J260" i="10"/>
  <c r="J138" i="10"/>
  <c r="K138" i="10" s="1"/>
  <c r="J9" i="10"/>
  <c r="K9" i="10" s="1"/>
  <c r="J116" i="10"/>
  <c r="I6" i="3"/>
  <c r="J7" i="3"/>
  <c r="J11" i="3"/>
  <c r="I14" i="3"/>
  <c r="J9" i="3"/>
  <c r="J16" i="3"/>
  <c r="J8" i="3"/>
  <c r="H13" i="3"/>
  <c r="J60" i="10"/>
  <c r="J222" i="10"/>
  <c r="K222" i="10" s="1"/>
  <c r="J99" i="10"/>
  <c r="K99" i="10" s="1"/>
  <c r="J4" i="10"/>
  <c r="J8" i="10"/>
  <c r="K8" i="10" s="1"/>
  <c r="J109" i="10"/>
  <c r="J94" i="10"/>
  <c r="K94" i="10" s="1"/>
  <c r="J121" i="10"/>
  <c r="J161" i="10"/>
  <c r="K161" i="10" s="1"/>
  <c r="J5" i="3"/>
  <c r="G6" i="3"/>
  <c r="I7" i="3"/>
  <c r="I18" i="3"/>
  <c r="J12" i="3"/>
  <c r="G17" i="3"/>
  <c r="I16" i="9"/>
  <c r="J14" i="10"/>
  <c r="K14" i="10" s="1"/>
  <c r="J66" i="10"/>
  <c r="J117" i="10"/>
  <c r="K117" i="10" s="1"/>
  <c r="J172" i="10"/>
  <c r="K172" i="10" s="1"/>
  <c r="J244" i="10"/>
  <c r="H12" i="3"/>
  <c r="G8" i="3"/>
  <c r="G7" i="3"/>
  <c r="J52" i="10"/>
  <c r="J217" i="10"/>
  <c r="K217" i="10" s="1"/>
  <c r="J225" i="10"/>
  <c r="K225" i="10" s="1"/>
  <c r="H19" i="3"/>
  <c r="X19" i="3"/>
  <c r="Y19" i="3" s="1"/>
  <c r="J19" i="3"/>
  <c r="H5" i="3"/>
  <c r="H9" i="3"/>
  <c r="G15" i="3"/>
  <c r="I5" i="3"/>
  <c r="H6" i="3"/>
  <c r="I16" i="3"/>
  <c r="J18" i="3"/>
  <c r="J13" i="3"/>
  <c r="I13" i="3"/>
  <c r="G18" i="3"/>
  <c r="H17" i="3"/>
  <c r="G9" i="3"/>
  <c r="G16" i="3"/>
  <c r="H7" i="3"/>
  <c r="H14" i="3"/>
  <c r="J54" i="10"/>
  <c r="K54" i="10" s="1"/>
  <c r="J77" i="10"/>
  <c r="K77" i="10" s="1"/>
  <c r="J32" i="10"/>
  <c r="K32" i="10" s="1"/>
  <c r="J189" i="10"/>
  <c r="K189" i="10" s="1"/>
  <c r="J100" i="10"/>
  <c r="K100" i="10" s="1"/>
  <c r="J96" i="10"/>
  <c r="K96" i="10" s="1"/>
  <c r="G19" i="3"/>
  <c r="T19" i="3"/>
  <c r="U19" i="3" s="1"/>
  <c r="AB19" i="3"/>
  <c r="I19" i="3"/>
  <c r="AC19" i="3"/>
  <c r="G11" i="3"/>
  <c r="H8" i="3"/>
  <c r="J249" i="10"/>
  <c r="K249" i="10" s="1"/>
  <c r="J234" i="10"/>
  <c r="K234" i="10" s="1"/>
  <c r="J68" i="10"/>
  <c r="K68" i="10" s="1"/>
  <c r="J83" i="10"/>
  <c r="K83" i="10" s="1"/>
  <c r="I4" i="3"/>
  <c r="H16" i="3"/>
  <c r="H15" i="3"/>
  <c r="H11" i="3"/>
  <c r="G5" i="3"/>
  <c r="J6" i="3"/>
  <c r="I8" i="3"/>
  <c r="J14" i="3"/>
  <c r="I12" i="3"/>
  <c r="J17" i="3"/>
  <c r="I9" i="3"/>
  <c r="G10" i="3"/>
  <c r="G13" i="3"/>
  <c r="G14" i="3"/>
  <c r="G12" i="3"/>
  <c r="H18" i="3"/>
  <c r="H10" i="3"/>
  <c r="J206" i="10"/>
  <c r="K206" i="10" s="1"/>
  <c r="J87" i="10"/>
  <c r="K87" i="10" s="1"/>
  <c r="J19" i="10"/>
  <c r="K19" i="10" s="1"/>
  <c r="J67" i="10"/>
  <c r="K67" i="10" s="1"/>
  <c r="J4" i="3"/>
  <c r="K66" i="10"/>
  <c r="K312" i="10"/>
  <c r="K4" i="10"/>
  <c r="K121" i="10"/>
  <c r="K279" i="10"/>
  <c r="K352" i="10"/>
  <c r="K303" i="10"/>
  <c r="K60" i="10"/>
  <c r="K274" i="10"/>
  <c r="K82" i="10"/>
  <c r="K260" i="10"/>
  <c r="K3" i="10"/>
  <c r="K315" i="10"/>
  <c r="K116" i="10"/>
  <c r="K367" i="10"/>
  <c r="K252" i="10"/>
  <c r="K119" i="10"/>
  <c r="K109" i="10"/>
  <c r="K5" i="10"/>
  <c r="J16" i="9"/>
  <c r="K378" i="10"/>
  <c r="AB6" i="3"/>
  <c r="J404" i="10"/>
  <c r="K404" i="10" s="1"/>
  <c r="J261" i="10"/>
  <c r="K261" i="10" s="1"/>
  <c r="J202" i="10"/>
  <c r="K202" i="10" s="1"/>
  <c r="J27" i="10"/>
  <c r="K27" i="10" s="1"/>
  <c r="J308" i="10"/>
  <c r="K308" i="10" s="1"/>
  <c r="J133" i="10"/>
  <c r="K133" i="10" s="1"/>
  <c r="J57" i="10"/>
  <c r="K57" i="10" s="1"/>
  <c r="J264" i="10"/>
  <c r="K264" i="10" s="1"/>
  <c r="J85" i="10"/>
  <c r="K85" i="10" s="1"/>
  <c r="J115" i="10"/>
  <c r="K115" i="10" s="1"/>
  <c r="J174" i="10"/>
  <c r="K174" i="10" s="1"/>
  <c r="J80" i="10"/>
  <c r="K80" i="10" s="1"/>
  <c r="J248" i="10"/>
  <c r="K248" i="10" s="1"/>
  <c r="J136" i="10"/>
  <c r="K136" i="10" s="1"/>
  <c r="J254" i="10"/>
  <c r="K254" i="10" s="1"/>
  <c r="J390" i="10"/>
  <c r="K390" i="10" s="1"/>
  <c r="J16" i="10"/>
  <c r="K16" i="10" s="1"/>
  <c r="J167" i="10"/>
  <c r="K167" i="10" s="1"/>
  <c r="J22" i="10"/>
  <c r="K22" i="10" s="1"/>
  <c r="J251" i="10"/>
  <c r="K251" i="10" s="1"/>
  <c r="J375" i="10"/>
  <c r="K375" i="10" s="1"/>
  <c r="J256" i="10"/>
  <c r="K256" i="10" s="1"/>
  <c r="J262" i="10"/>
  <c r="K262" i="10" s="1"/>
  <c r="J278" i="10"/>
  <c r="K278" i="10" s="1"/>
  <c r="J125" i="10"/>
  <c r="J309" i="10"/>
  <c r="J139" i="10"/>
  <c r="K139" i="10" s="1"/>
  <c r="J20" i="10"/>
  <c r="K20" i="10" s="1"/>
  <c r="J36" i="10"/>
  <c r="K36" i="10" s="1"/>
  <c r="J112" i="10"/>
  <c r="K112" i="10" s="1"/>
  <c r="J173" i="10"/>
  <c r="K173" i="10" s="1"/>
  <c r="J23" i="10"/>
  <c r="K23" i="10" s="1"/>
  <c r="J37" i="10"/>
  <c r="K37" i="10" s="1"/>
  <c r="J47" i="10"/>
  <c r="K47" i="10" s="1"/>
  <c r="J59" i="10"/>
  <c r="K59" i="10" s="1"/>
  <c r="J98" i="10"/>
  <c r="K98" i="10" s="1"/>
  <c r="J269" i="10"/>
  <c r="K269" i="10" s="1"/>
  <c r="J359" i="10"/>
  <c r="K359" i="10" s="1"/>
  <c r="J41" i="10"/>
  <c r="K41" i="10" s="1"/>
  <c r="J267" i="10"/>
  <c r="K267" i="10" s="1"/>
  <c r="J76" i="10"/>
  <c r="K76" i="10" s="1"/>
  <c r="J304" i="10"/>
  <c r="K304" i="10" s="1"/>
  <c r="J275" i="10"/>
  <c r="K275" i="10" s="1"/>
  <c r="J277" i="10"/>
  <c r="K277" i="10" s="1"/>
  <c r="J88" i="10"/>
  <c r="K88" i="10" s="1"/>
  <c r="J255" i="10"/>
  <c r="K255" i="10" s="1"/>
  <c r="J266" i="10"/>
  <c r="K266" i="10" s="1"/>
  <c r="J95" i="10"/>
  <c r="K95" i="10" s="1"/>
  <c r="J156" i="10"/>
  <c r="K156" i="10" s="1"/>
  <c r="J149" i="10"/>
  <c r="K149" i="10" s="1"/>
  <c r="J111" i="10"/>
  <c r="K111" i="10" s="1"/>
  <c r="J134" i="10"/>
  <c r="K134" i="10" s="1"/>
  <c r="J146" i="10"/>
  <c r="K146" i="10" s="1"/>
  <c r="J168" i="10"/>
  <c r="K168" i="10" s="1"/>
  <c r="J300" i="10"/>
  <c r="K300" i="10" s="1"/>
  <c r="J306" i="10"/>
  <c r="K306" i="10" s="1"/>
  <c r="J322" i="10"/>
  <c r="K322" i="10" s="1"/>
  <c r="J353" i="10"/>
  <c r="K353" i="10" s="1"/>
  <c r="J374" i="10"/>
  <c r="K374" i="10" s="1"/>
  <c r="J386" i="10"/>
  <c r="K386" i="10" s="1"/>
  <c r="J24" i="10"/>
  <c r="K24" i="10" s="1"/>
  <c r="J45" i="10"/>
  <c r="K45" i="10" s="1"/>
  <c r="J61" i="10"/>
  <c r="K61" i="10" s="1"/>
  <c r="J219" i="10"/>
  <c r="K219" i="10" s="1"/>
  <c r="J229" i="10"/>
  <c r="K229" i="10" s="1"/>
  <c r="J239" i="10"/>
  <c r="K239" i="10" s="1"/>
  <c r="J301" i="10"/>
  <c r="K301" i="10" s="1"/>
  <c r="J355" i="10"/>
  <c r="K355" i="10" s="1"/>
  <c r="J401" i="10"/>
  <c r="K401" i="10" s="1"/>
  <c r="J218" i="10"/>
  <c r="K218" i="10" s="1"/>
  <c r="J246" i="10"/>
  <c r="K246" i="10" s="1"/>
  <c r="J247" i="10"/>
  <c r="K247" i="10" s="1"/>
  <c r="J371" i="10"/>
  <c r="K371" i="10" s="1"/>
  <c r="J163" i="10"/>
  <c r="K163" i="10" s="1"/>
  <c r="J196" i="10"/>
  <c r="K196" i="10" s="1"/>
  <c r="J208" i="10"/>
  <c r="K208" i="10" s="1"/>
  <c r="J395" i="10"/>
  <c r="K395" i="10" s="1"/>
  <c r="J184" i="10"/>
  <c r="K184" i="10" s="1"/>
  <c r="J180" i="10"/>
  <c r="K180" i="10" s="1"/>
  <c r="J212" i="10"/>
  <c r="K212" i="10" s="1"/>
  <c r="J240" i="10"/>
  <c r="K240" i="10" s="1"/>
  <c r="J236" i="10"/>
  <c r="K236" i="10" s="1"/>
  <c r="J396" i="10"/>
  <c r="K396" i="10" s="1"/>
  <c r="J214" i="10"/>
  <c r="K214" i="10" s="1"/>
  <c r="J393" i="10"/>
  <c r="K393" i="10" s="1"/>
  <c r="J203" i="10"/>
  <c r="K203" i="10" s="1"/>
  <c r="J287" i="10"/>
  <c r="K287" i="10" s="1"/>
  <c r="J30" i="10"/>
  <c r="K30" i="10" s="1"/>
  <c r="J113" i="10"/>
  <c r="K113" i="10" s="1"/>
  <c r="J159" i="10"/>
  <c r="K159" i="10" s="1"/>
  <c r="J183" i="10"/>
  <c r="K183" i="10" s="1"/>
  <c r="J200" i="10"/>
  <c r="J354" i="10"/>
  <c r="K354" i="10" s="1"/>
  <c r="J282" i="10"/>
  <c r="J7" i="10"/>
  <c r="K7" i="10" s="1"/>
  <c r="J79" i="10"/>
  <c r="J257" i="10"/>
  <c r="K257" i="10" s="1"/>
  <c r="J298" i="10"/>
  <c r="J93" i="10"/>
  <c r="K93" i="10" s="1"/>
  <c r="J150" i="10"/>
  <c r="K150" i="10" s="1"/>
  <c r="J204" i="10"/>
  <c r="K204" i="10" s="1"/>
  <c r="J350" i="10"/>
  <c r="K350" i="10" s="1"/>
  <c r="J31" i="10"/>
  <c r="K31" i="10" s="1"/>
  <c r="J110" i="10"/>
  <c r="K110" i="10" s="1"/>
  <c r="J158" i="10"/>
  <c r="K158" i="10" s="1"/>
  <c r="J186" i="10"/>
  <c r="K186" i="10" s="1"/>
  <c r="J69" i="10"/>
  <c r="K69" i="10" s="1"/>
  <c r="J26" i="10"/>
  <c r="K26" i="10" s="1"/>
  <c r="J35" i="10"/>
  <c r="K35" i="10" s="1"/>
  <c r="J73" i="10"/>
  <c r="K73" i="10" s="1"/>
  <c r="J78" i="10"/>
  <c r="K78" i="10" s="1"/>
  <c r="J90" i="10"/>
  <c r="K90" i="10" s="1"/>
  <c r="J97" i="10"/>
  <c r="K97" i="10" s="1"/>
  <c r="J21" i="10"/>
  <c r="K21" i="10" s="1"/>
  <c r="J273" i="10"/>
  <c r="K273" i="10" s="1"/>
  <c r="J349" i="10"/>
  <c r="K349" i="10" s="1"/>
  <c r="J71" i="10"/>
  <c r="K71" i="10" s="1"/>
  <c r="J280" i="10"/>
  <c r="K280" i="10" s="1"/>
  <c r="J141" i="10"/>
  <c r="K141" i="10" s="1"/>
  <c r="J38" i="10"/>
  <c r="K38" i="10" s="1"/>
  <c r="J64" i="10"/>
  <c r="K64" i="10" s="1"/>
  <c r="J11" i="10"/>
  <c r="K11" i="10" s="1"/>
  <c r="J114" i="10"/>
  <c r="K114" i="10" s="1"/>
  <c r="J155" i="10"/>
  <c r="K155" i="10" s="1"/>
  <c r="J290" i="10"/>
  <c r="K290" i="10" s="1"/>
  <c r="J319" i="10"/>
  <c r="K319" i="10" s="1"/>
  <c r="J166" i="10"/>
  <c r="K166" i="10" s="1"/>
  <c r="J323" i="10"/>
  <c r="K323" i="10" s="1"/>
  <c r="J103" i="10"/>
  <c r="K103" i="10" s="1"/>
  <c r="J118" i="10"/>
  <c r="K118" i="10" s="1"/>
  <c r="J137" i="10"/>
  <c r="K137" i="10" s="1"/>
  <c r="J154" i="10"/>
  <c r="K154" i="10" s="1"/>
  <c r="J171" i="10"/>
  <c r="K171" i="10" s="1"/>
  <c r="J302" i="10"/>
  <c r="K302" i="10" s="1"/>
  <c r="J311" i="10"/>
  <c r="K311" i="10" s="1"/>
  <c r="J363" i="10"/>
  <c r="K363" i="10" s="1"/>
  <c r="J370" i="10"/>
  <c r="K370" i="10" s="1"/>
  <c r="J392" i="10"/>
  <c r="K392" i="10" s="1"/>
  <c r="J394" i="10"/>
  <c r="K394" i="10" s="1"/>
  <c r="J42" i="10"/>
  <c r="K42" i="10" s="1"/>
  <c r="J48" i="10"/>
  <c r="K48" i="10" s="1"/>
  <c r="J224" i="10"/>
  <c r="K224" i="10" s="1"/>
  <c r="J233" i="10"/>
  <c r="K233" i="10" s="1"/>
  <c r="J232" i="10"/>
  <c r="K232" i="10" s="1"/>
  <c r="J227" i="10"/>
  <c r="K227" i="10" s="1"/>
  <c r="J294" i="10"/>
  <c r="K294" i="10" s="1"/>
  <c r="J351" i="10"/>
  <c r="K351" i="10" s="1"/>
  <c r="J372" i="10"/>
  <c r="K372" i="10" s="1"/>
  <c r="J403" i="10"/>
  <c r="K403" i="10" s="1"/>
  <c r="J72" i="10"/>
  <c r="K72" i="10" s="1"/>
  <c r="J263" i="10"/>
  <c r="K263" i="10" s="1"/>
  <c r="J259" i="10"/>
  <c r="K259" i="10" s="1"/>
  <c r="J295" i="10"/>
  <c r="K295" i="10" s="1"/>
  <c r="J400" i="10"/>
  <c r="K400" i="10" s="1"/>
  <c r="J192" i="10"/>
  <c r="K192" i="10" s="1"/>
  <c r="J201" i="10"/>
  <c r="K201" i="10" s="1"/>
  <c r="J210" i="10"/>
  <c r="K210" i="10" s="1"/>
  <c r="J402" i="10"/>
  <c r="K402" i="10" s="1"/>
  <c r="J178" i="10"/>
  <c r="K178" i="10" s="1"/>
  <c r="J177" i="10"/>
  <c r="K177" i="10" s="1"/>
  <c r="J190" i="10"/>
  <c r="K190" i="10" s="1"/>
  <c r="J215" i="10"/>
  <c r="K215" i="10" s="1"/>
  <c r="J230" i="10"/>
  <c r="K230" i="10" s="1"/>
  <c r="J243" i="10"/>
  <c r="K243" i="10" s="1"/>
  <c r="J391" i="10"/>
  <c r="K391" i="10" s="1"/>
  <c r="J388" i="10"/>
  <c r="K388" i="10" s="1"/>
  <c r="J216" i="10"/>
  <c r="K216" i="10" s="1"/>
  <c r="J199" i="10"/>
  <c r="K199" i="10" s="1"/>
  <c r="J285" i="10"/>
  <c r="K285" i="10" s="1"/>
  <c r="J15" i="10"/>
  <c r="K15" i="10" s="1"/>
  <c r="J51" i="10"/>
  <c r="K51" i="10" s="1"/>
  <c r="J142" i="10"/>
  <c r="K142" i="10" s="1"/>
  <c r="J268" i="10"/>
  <c r="K268" i="10" s="1"/>
  <c r="J44" i="10"/>
  <c r="K44" i="10" s="1"/>
  <c r="J238" i="10"/>
  <c r="K238" i="10" s="1"/>
  <c r="J364" i="10"/>
  <c r="K364" i="10" s="1"/>
  <c r="J399" i="10"/>
  <c r="K399" i="10" s="1"/>
  <c r="J361" i="10"/>
  <c r="K361" i="10" s="1"/>
  <c r="J181" i="10"/>
  <c r="K181" i="10" s="1"/>
  <c r="J179" i="10"/>
  <c r="K179" i="10" s="1"/>
  <c r="J213" i="10"/>
  <c r="K213" i="10" s="1"/>
  <c r="J235" i="10"/>
  <c r="K235" i="10" s="1"/>
  <c r="J55" i="10"/>
  <c r="K55" i="10" s="1"/>
  <c r="J145" i="10"/>
  <c r="K145" i="10" s="1"/>
  <c r="J292" i="10"/>
  <c r="K292" i="10" s="1"/>
  <c r="J376" i="10"/>
  <c r="K376" i="10" s="1"/>
  <c r="J321" i="10"/>
  <c r="K321" i="10" s="1"/>
  <c r="J185" i="10"/>
  <c r="K185" i="10" s="1"/>
  <c r="J107" i="10"/>
  <c r="K107" i="10" s="1"/>
  <c r="J10" i="10"/>
  <c r="K10" i="10" s="1"/>
  <c r="J18" i="10"/>
  <c r="K18" i="10" s="1"/>
  <c r="J106" i="10"/>
  <c r="K106" i="10" s="1"/>
  <c r="J6" i="10"/>
  <c r="K6" i="10" s="1"/>
  <c r="J33" i="10"/>
  <c r="K33" i="10" s="1"/>
  <c r="J122" i="10"/>
  <c r="K122" i="10" s="1"/>
  <c r="J175" i="10"/>
  <c r="K175" i="10" s="1"/>
  <c r="J25" i="10"/>
  <c r="K25" i="10" s="1"/>
  <c r="J28" i="10"/>
  <c r="K28" i="10" s="1"/>
  <c r="J56" i="10"/>
  <c r="K56" i="10" s="1"/>
  <c r="J74" i="10"/>
  <c r="K74" i="10" s="1"/>
  <c r="J89" i="10"/>
  <c r="K89" i="10" s="1"/>
  <c r="J286" i="10"/>
  <c r="K286" i="10" s="1"/>
  <c r="J365" i="10"/>
  <c r="K365" i="10" s="1"/>
  <c r="J17" i="10"/>
  <c r="K17" i="10" s="1"/>
  <c r="J276" i="10"/>
  <c r="K276" i="10" s="1"/>
  <c r="J144" i="10"/>
  <c r="K144" i="10" s="1"/>
  <c r="J75" i="10"/>
  <c r="K75" i="10" s="1"/>
  <c r="J131" i="10"/>
  <c r="K131" i="10" s="1"/>
  <c r="J170" i="10"/>
  <c r="K170" i="10" s="1"/>
  <c r="D272" i="10"/>
  <c r="G272" i="10" s="1"/>
  <c r="H272" i="10" s="1"/>
  <c r="J272" i="10"/>
  <c r="K272" i="10" s="1"/>
  <c r="J108" i="10"/>
  <c r="K108" i="10" s="1"/>
  <c r="J147" i="10"/>
  <c r="K147" i="10" s="1"/>
  <c r="J81" i="10"/>
  <c r="K81" i="10" s="1"/>
  <c r="J265" i="10"/>
  <c r="K265" i="10" s="1"/>
  <c r="D127" i="10"/>
  <c r="G127" i="10" s="1"/>
  <c r="H127" i="10" s="1"/>
  <c r="J127" i="10"/>
  <c r="K127" i="10" s="1"/>
  <c r="D153" i="10"/>
  <c r="E153" i="10" s="1"/>
  <c r="J153" i="10"/>
  <c r="K153" i="10" s="1"/>
  <c r="J318" i="10"/>
  <c r="K318" i="10" s="1"/>
  <c r="J101" i="10"/>
  <c r="K101" i="10" s="1"/>
  <c r="J135" i="10"/>
  <c r="K135" i="10" s="1"/>
  <c r="J148" i="10"/>
  <c r="K148" i="10" s="1"/>
  <c r="J169" i="10"/>
  <c r="K169" i="10" s="1"/>
  <c r="J310" i="10"/>
  <c r="K310" i="10" s="1"/>
  <c r="J307" i="10"/>
  <c r="K307" i="10" s="1"/>
  <c r="J317" i="10"/>
  <c r="K317" i="10" s="1"/>
  <c r="J358" i="10"/>
  <c r="K358" i="10" s="1"/>
  <c r="J387" i="10"/>
  <c r="K387" i="10" s="1"/>
  <c r="J46" i="10"/>
  <c r="K46" i="10" s="1"/>
  <c r="J223" i="10"/>
  <c r="K223" i="10" s="1"/>
  <c r="J221" i="10"/>
  <c r="K221" i="10" s="1"/>
  <c r="J231" i="10"/>
  <c r="K231" i="10" s="1"/>
  <c r="J242" i="10"/>
  <c r="K242" i="10" s="1"/>
  <c r="J291" i="10"/>
  <c r="K291" i="10" s="1"/>
  <c r="J344" i="10"/>
  <c r="K344" i="10" s="1"/>
  <c r="J368" i="10"/>
  <c r="K368" i="10" s="1"/>
  <c r="J379" i="10"/>
  <c r="K379" i="10" s="1"/>
  <c r="J43" i="10"/>
  <c r="K43" i="10" s="1"/>
  <c r="J250" i="10"/>
  <c r="K250" i="10" s="1"/>
  <c r="J289" i="10"/>
  <c r="K289" i="10" s="1"/>
  <c r="J198" i="10"/>
  <c r="K198" i="10" s="1"/>
  <c r="J209" i="10"/>
  <c r="K209" i="10" s="1"/>
  <c r="J406" i="10"/>
  <c r="K406" i="10" s="1"/>
  <c r="J191" i="10"/>
  <c r="K191" i="10" s="1"/>
  <c r="J188" i="10"/>
  <c r="K188" i="10" s="1"/>
  <c r="J228" i="10"/>
  <c r="K228" i="10" s="1"/>
  <c r="J241" i="10"/>
  <c r="K241" i="10" s="1"/>
  <c r="J405" i="10"/>
  <c r="K405" i="10" s="1"/>
  <c r="J220" i="10"/>
  <c r="K220" i="10" s="1"/>
  <c r="J197" i="10"/>
  <c r="K197" i="10" s="1"/>
  <c r="J293" i="10"/>
  <c r="K293" i="10" s="1"/>
  <c r="J12" i="10"/>
  <c r="K12" i="10" s="1"/>
  <c r="J50" i="10"/>
  <c r="K50" i="10" s="1"/>
  <c r="J128" i="10"/>
  <c r="K128" i="10" s="1"/>
  <c r="J176" i="10"/>
  <c r="K176" i="10" s="1"/>
  <c r="J283" i="10"/>
  <c r="K283" i="10" s="1"/>
  <c r="J357" i="10"/>
  <c r="K357" i="10" s="1"/>
  <c r="J13" i="10"/>
  <c r="K13" i="10" s="1"/>
  <c r="J53" i="10"/>
  <c r="K53" i="10" s="1"/>
  <c r="J245" i="10"/>
  <c r="K245" i="10" s="1"/>
  <c r="J284" i="10"/>
  <c r="K284" i="10" s="1"/>
  <c r="J383" i="10"/>
  <c r="K383" i="10" s="1"/>
  <c r="J40" i="10"/>
  <c r="K40" i="10" s="1"/>
  <c r="J381" i="10"/>
  <c r="K381" i="10" s="1"/>
  <c r="J346" i="10"/>
  <c r="K346" i="10" s="1"/>
  <c r="J271" i="10"/>
  <c r="K271" i="10" s="1"/>
  <c r="J102" i="10"/>
  <c r="K102" i="10" s="1"/>
  <c r="J123" i="10"/>
  <c r="K123" i="10" s="1"/>
  <c r="J140" i="10"/>
  <c r="K140" i="10" s="1"/>
  <c r="J258" i="10"/>
  <c r="K258" i="10" s="1"/>
  <c r="J130" i="10"/>
  <c r="K130" i="10" s="1"/>
  <c r="J143" i="10"/>
  <c r="K143" i="10" s="1"/>
  <c r="J124" i="10"/>
  <c r="K124" i="10" s="1"/>
  <c r="J195" i="10"/>
  <c r="K195" i="10" s="1"/>
  <c r="J270" i="10"/>
  <c r="K270" i="10" s="1"/>
  <c r="J152" i="10"/>
  <c r="K152" i="10" s="1"/>
  <c r="J49" i="10"/>
  <c r="K49" i="10" s="1"/>
  <c r="J205" i="10"/>
  <c r="K205" i="10" s="1"/>
  <c r="J385" i="10"/>
  <c r="K385" i="10" s="1"/>
  <c r="J34" i="10"/>
  <c r="K34" i="10" s="1"/>
  <c r="J120" i="10"/>
  <c r="K120" i="10" s="1"/>
  <c r="D165" i="10"/>
  <c r="G165" i="10" s="1"/>
  <c r="H165" i="10" s="1"/>
  <c r="J165" i="10"/>
  <c r="K165" i="10" s="1"/>
  <c r="J187" i="10"/>
  <c r="K187" i="10" s="1"/>
  <c r="J29" i="10"/>
  <c r="K29" i="10" s="1"/>
  <c r="J39" i="10"/>
  <c r="K39" i="10" s="1"/>
  <c r="J62" i="10"/>
  <c r="K62" i="10" s="1"/>
  <c r="J86" i="10"/>
  <c r="K86" i="10" s="1"/>
  <c r="J92" i="10"/>
  <c r="K92" i="10" s="1"/>
  <c r="AB17" i="3"/>
  <c r="AB10" i="3"/>
  <c r="K52" i="10"/>
  <c r="K244" i="10"/>
  <c r="K356" i="10"/>
  <c r="AB9" i="3"/>
  <c r="AB14" i="3"/>
  <c r="AB12" i="3"/>
  <c r="AC5" i="3"/>
  <c r="AC16" i="3"/>
  <c r="AC10" i="3"/>
  <c r="AC13" i="3"/>
  <c r="AC6" i="3"/>
  <c r="AC7" i="3"/>
  <c r="AC14" i="3"/>
  <c r="AB18" i="3"/>
  <c r="AB8" i="3"/>
  <c r="AB15" i="3"/>
  <c r="AB7" i="3"/>
  <c r="AB4" i="3"/>
  <c r="AC12" i="3"/>
  <c r="AC15" i="3"/>
  <c r="AC4" i="3"/>
  <c r="AB5" i="3"/>
  <c r="AC8" i="3"/>
  <c r="AC17" i="3"/>
  <c r="AC18" i="3"/>
  <c r="AC9" i="3"/>
  <c r="AB11" i="3"/>
  <c r="AB13" i="3"/>
  <c r="AB16" i="3"/>
  <c r="AC11" i="3"/>
  <c r="K125" i="10"/>
  <c r="K193" i="10"/>
  <c r="K309" i="10"/>
  <c r="K282" i="10"/>
  <c r="K79" i="10"/>
  <c r="K298" i="10"/>
  <c r="K200" i="10"/>
  <c r="K288" i="10"/>
  <c r="D281" i="10"/>
  <c r="G279" i="10"/>
  <c r="H279" i="10" s="1"/>
  <c r="E279" i="10"/>
  <c r="D160" i="10"/>
  <c r="D276" i="10"/>
  <c r="E127" i="10"/>
  <c r="D283" i="10"/>
  <c r="D271" i="10"/>
  <c r="D120" i="10"/>
  <c r="J377" i="10"/>
  <c r="K377" i="10" s="1"/>
  <c r="J382" i="10"/>
  <c r="K382" i="10" s="1"/>
  <c r="J160" i="10"/>
  <c r="K160" i="10" s="1"/>
  <c r="J129" i="10"/>
  <c r="K129" i="10" s="1"/>
  <c r="J328" i="10"/>
  <c r="K328" i="10" s="1"/>
  <c r="J343" i="10"/>
  <c r="K343" i="10" s="1"/>
  <c r="J84" i="10"/>
  <c r="K84" i="10" s="1"/>
  <c r="J132" i="10"/>
  <c r="K132" i="10" s="1"/>
  <c r="J104" i="10"/>
  <c r="K104" i="10" s="1"/>
  <c r="J326" i="10"/>
  <c r="K326" i="10" s="1"/>
  <c r="J373" i="10"/>
  <c r="K373" i="10" s="1"/>
  <c r="J347" i="10"/>
  <c r="K347" i="10" s="1"/>
  <c r="D278" i="10"/>
  <c r="D270" i="10"/>
  <c r="D112" i="10"/>
  <c r="D269" i="10"/>
  <c r="D275" i="10"/>
  <c r="D277" i="10"/>
  <c r="D274" i="10"/>
  <c r="D268" i="10"/>
  <c r="D282" i="10"/>
  <c r="E162" i="10"/>
  <c r="G162" i="10"/>
  <c r="H162" i="10" s="1"/>
  <c r="D273" i="10"/>
  <c r="D280" i="10"/>
  <c r="D114" i="10"/>
  <c r="G161" i="10"/>
  <c r="H161" i="10" s="1"/>
  <c r="E161" i="10"/>
  <c r="J281" i="10"/>
  <c r="K281" i="10" s="1"/>
  <c r="J335" i="10"/>
  <c r="K335" i="10" s="1"/>
  <c r="J316" i="10"/>
  <c r="K316" i="10" s="1"/>
  <c r="J330" i="10"/>
  <c r="K330" i="10" s="1"/>
  <c r="I9" i="9"/>
  <c r="J9" i="9" s="1"/>
  <c r="I3" i="9"/>
  <c r="F4" i="9"/>
  <c r="G4" i="9" s="1"/>
  <c r="F17" i="9"/>
  <c r="G17" i="9" s="1"/>
  <c r="I8" i="9"/>
  <c r="J8" i="9" s="1"/>
  <c r="I18" i="9"/>
  <c r="J18" i="9" s="1"/>
  <c r="I13" i="9"/>
  <c r="J13" i="9" s="1"/>
  <c r="I15" i="9"/>
  <c r="J15" i="9" s="1"/>
  <c r="I11" i="9"/>
  <c r="J11" i="9" s="1"/>
  <c r="F6" i="9"/>
  <c r="G6" i="9" s="1"/>
  <c r="F10" i="9"/>
  <c r="G10" i="9" s="1"/>
  <c r="F14" i="9"/>
  <c r="G14" i="9" s="1"/>
  <c r="F12" i="9"/>
  <c r="G12" i="9" s="1"/>
  <c r="I7" i="9"/>
  <c r="J7" i="9" s="1"/>
  <c r="I5" i="9"/>
  <c r="J5" i="9" s="1"/>
  <c r="F16" i="9"/>
  <c r="G16" i="9" s="1"/>
  <c r="F9" i="9"/>
  <c r="G9" i="9" s="1"/>
  <c r="F3" i="9"/>
  <c r="I4" i="9"/>
  <c r="J4" i="9" s="1"/>
  <c r="I17" i="9"/>
  <c r="J17" i="9" s="1"/>
  <c r="F8" i="9"/>
  <c r="G8" i="9" s="1"/>
  <c r="F18" i="9"/>
  <c r="G18" i="9" s="1"/>
  <c r="F13" i="9"/>
  <c r="G13" i="9" s="1"/>
  <c r="F15" i="9"/>
  <c r="G15" i="9" s="1"/>
  <c r="F11" i="9"/>
  <c r="G11" i="9" s="1"/>
  <c r="I6" i="9"/>
  <c r="J6" i="9" s="1"/>
  <c r="I10" i="9"/>
  <c r="J10" i="9" s="1"/>
  <c r="I14" i="9"/>
  <c r="J14" i="9" s="1"/>
  <c r="I12" i="9"/>
  <c r="J12" i="9" s="1"/>
  <c r="F7" i="9"/>
  <c r="G7" i="9" s="1"/>
  <c r="F5" i="9"/>
  <c r="G5" i="9" s="1"/>
  <c r="H244" i="8"/>
  <c r="U244" i="8"/>
  <c r="V244" i="8" s="1"/>
  <c r="H6" i="8"/>
  <c r="U6" i="8"/>
  <c r="V6" i="8" s="1"/>
  <c r="H19" i="8"/>
  <c r="U19" i="8"/>
  <c r="V19" i="8" s="1"/>
  <c r="H228" i="8"/>
  <c r="U228" i="8"/>
  <c r="V228" i="8" s="1"/>
  <c r="H147" i="8"/>
  <c r="U147" i="8"/>
  <c r="V147" i="8" s="1"/>
  <c r="H18" i="8"/>
  <c r="U18" i="8"/>
  <c r="V18" i="8" s="1"/>
  <c r="H227" i="8"/>
  <c r="U227" i="8"/>
  <c r="V227" i="8" s="1"/>
  <c r="H146" i="8"/>
  <c r="U146" i="8"/>
  <c r="V146" i="8" s="1"/>
  <c r="H21" i="8"/>
  <c r="U21" i="8"/>
  <c r="V21" i="8" s="1"/>
  <c r="H230" i="8"/>
  <c r="U230" i="8"/>
  <c r="V230" i="8" s="1"/>
  <c r="H151" i="8"/>
  <c r="U151" i="8"/>
  <c r="V151" i="8" s="1"/>
  <c r="H20" i="8"/>
  <c r="U20" i="8"/>
  <c r="V20" i="8" s="1"/>
  <c r="H229" i="8"/>
  <c r="U229" i="8"/>
  <c r="V229" i="8" s="1"/>
  <c r="H150" i="8"/>
  <c r="U150" i="8"/>
  <c r="V150" i="8" s="1"/>
  <c r="I227" i="8"/>
  <c r="Y227" i="8"/>
  <c r="Z227" i="8" s="1"/>
  <c r="I60" i="8"/>
  <c r="Y60" i="8"/>
  <c r="Z60" i="8" s="1"/>
  <c r="H121" i="8"/>
  <c r="U121" i="8"/>
  <c r="V121" i="8" s="1"/>
  <c r="I12" i="8"/>
  <c r="Y12" i="8"/>
  <c r="Z12" i="8" s="1"/>
  <c r="I154" i="8"/>
  <c r="Y154" i="8"/>
  <c r="Z154" i="8" s="1"/>
  <c r="H168" i="8"/>
  <c r="U168" i="8"/>
  <c r="V168" i="8" s="1"/>
  <c r="H101" i="8"/>
  <c r="U101" i="8"/>
  <c r="V101" i="8" s="1"/>
  <c r="I231" i="8"/>
  <c r="Y231" i="8"/>
  <c r="Z231" i="8" s="1"/>
  <c r="H240" i="8"/>
  <c r="U240" i="8"/>
  <c r="V240" i="8" s="1"/>
  <c r="H171" i="8"/>
  <c r="U171" i="8"/>
  <c r="V171" i="8" s="1"/>
  <c r="H239" i="8"/>
  <c r="U239" i="8"/>
  <c r="V239" i="8" s="1"/>
  <c r="H170" i="8"/>
  <c r="U170" i="8"/>
  <c r="V170" i="8" s="1"/>
  <c r="H242" i="8"/>
  <c r="U242" i="8"/>
  <c r="V242" i="8" s="1"/>
  <c r="H175" i="8"/>
  <c r="U175" i="8"/>
  <c r="V175" i="8" s="1"/>
  <c r="H241" i="8"/>
  <c r="U241" i="8"/>
  <c r="V241" i="8" s="1"/>
  <c r="H174" i="8"/>
  <c r="U174" i="8"/>
  <c r="V174" i="8" s="1"/>
  <c r="I92" i="8"/>
  <c r="Y92" i="8"/>
  <c r="Z92" i="8" s="1"/>
  <c r="H133" i="8"/>
  <c r="U133" i="8"/>
  <c r="V133" i="8" s="1"/>
  <c r="H49" i="8"/>
  <c r="U49" i="8"/>
  <c r="V49" i="8" s="1"/>
  <c r="I186" i="8"/>
  <c r="Y186" i="8"/>
  <c r="Z186" i="8" s="1"/>
  <c r="H180" i="8"/>
  <c r="U180" i="8"/>
  <c r="V180" i="8" s="1"/>
  <c r="H116" i="8"/>
  <c r="U116" i="8"/>
  <c r="V116" i="8" s="1"/>
  <c r="I20" i="8"/>
  <c r="Y20" i="8"/>
  <c r="Z20" i="8" s="1"/>
  <c r="H45" i="8"/>
  <c r="U45" i="8"/>
  <c r="V45" i="8" s="1"/>
  <c r="H252" i="8"/>
  <c r="U252" i="8"/>
  <c r="V252" i="8" s="1"/>
  <c r="H188" i="8"/>
  <c r="U188" i="8"/>
  <c r="V188" i="8" s="1"/>
  <c r="H251" i="8"/>
  <c r="U251" i="8"/>
  <c r="V251" i="8" s="1"/>
  <c r="H187" i="8"/>
  <c r="U187" i="8"/>
  <c r="V187" i="8" s="1"/>
  <c r="H254" i="8"/>
  <c r="U254" i="8"/>
  <c r="V254" i="8" s="1"/>
  <c r="H190" i="8"/>
  <c r="U190" i="8"/>
  <c r="V190" i="8" s="1"/>
  <c r="H253" i="8"/>
  <c r="U253" i="8"/>
  <c r="V253" i="8" s="1"/>
  <c r="H189" i="8"/>
  <c r="U189" i="8"/>
  <c r="V189" i="8" s="1"/>
  <c r="I124" i="8"/>
  <c r="Y124" i="8"/>
  <c r="Z124" i="8" s="1"/>
  <c r="H145" i="8"/>
  <c r="U145" i="8"/>
  <c r="V145" i="8" s="1"/>
  <c r="H70" i="8"/>
  <c r="U70" i="8"/>
  <c r="V70" i="8" s="1"/>
  <c r="I218" i="8"/>
  <c r="Y218" i="8"/>
  <c r="Z218" i="8" s="1"/>
  <c r="I48" i="8"/>
  <c r="Y48" i="8"/>
  <c r="Z48" i="8" s="1"/>
  <c r="H128" i="8"/>
  <c r="U128" i="8"/>
  <c r="V128" i="8" s="1"/>
  <c r="H38" i="8"/>
  <c r="U38" i="8"/>
  <c r="V38" i="8" s="1"/>
  <c r="H94" i="8"/>
  <c r="U94" i="8"/>
  <c r="V94" i="8" s="1"/>
  <c r="H44" i="8"/>
  <c r="U44" i="8"/>
  <c r="V44" i="8" s="1"/>
  <c r="H7" i="8"/>
  <c r="U7" i="8"/>
  <c r="V7" i="8" s="1"/>
  <c r="H216" i="8"/>
  <c r="U216" i="8"/>
  <c r="V216" i="8" s="1"/>
  <c r="H123" i="8"/>
  <c r="U123" i="8"/>
  <c r="V123" i="8" s="1"/>
  <c r="H215" i="8"/>
  <c r="U215" i="8"/>
  <c r="V215" i="8" s="1"/>
  <c r="H122" i="8"/>
  <c r="U122" i="8"/>
  <c r="V122" i="8" s="1"/>
  <c r="H9" i="8"/>
  <c r="U9" i="8"/>
  <c r="V9" i="8" s="1"/>
  <c r="H218" i="8"/>
  <c r="U218" i="8"/>
  <c r="V218" i="8" s="1"/>
  <c r="H127" i="8"/>
  <c r="U127" i="8"/>
  <c r="V127" i="8" s="1"/>
  <c r="H8" i="8"/>
  <c r="U8" i="8"/>
  <c r="V8" i="8" s="1"/>
  <c r="H217" i="8"/>
  <c r="U217" i="8"/>
  <c r="V217" i="8" s="1"/>
  <c r="H126" i="8"/>
  <c r="U126" i="8"/>
  <c r="V126" i="8" s="1"/>
  <c r="I198" i="8"/>
  <c r="Y198" i="8"/>
  <c r="Z198" i="8" s="1"/>
  <c r="H173" i="8"/>
  <c r="U173" i="8"/>
  <c r="V173" i="8" s="1"/>
  <c r="H108" i="8"/>
  <c r="U108" i="8"/>
  <c r="V108" i="8" s="1"/>
  <c r="I122" i="8"/>
  <c r="Y122" i="8"/>
  <c r="Z122" i="8" s="1"/>
  <c r="H156" i="8"/>
  <c r="U156" i="8"/>
  <c r="V156" i="8" s="1"/>
  <c r="H85" i="8"/>
  <c r="U85" i="8"/>
  <c r="V85" i="8" s="1"/>
  <c r="I172" i="8"/>
  <c r="Y172" i="8"/>
  <c r="Z172" i="8" s="1"/>
  <c r="I254" i="8"/>
  <c r="Y254" i="8"/>
  <c r="Z254" i="8" s="1"/>
  <c r="I182" i="8"/>
  <c r="Y182" i="8"/>
  <c r="Z182" i="8" s="1"/>
  <c r="H89" i="8"/>
  <c r="U89" i="8"/>
  <c r="V89" i="8" s="1"/>
  <c r="I246" i="8"/>
  <c r="Y246" i="8"/>
  <c r="Z246" i="8" s="1"/>
  <c r="I85" i="8"/>
  <c r="Y85" i="8"/>
  <c r="Z85" i="8" s="1"/>
  <c r="I11" i="8"/>
  <c r="Y11" i="8"/>
  <c r="Z11" i="8" s="1"/>
  <c r="I233" i="8"/>
  <c r="Y233" i="8"/>
  <c r="Z233" i="8" s="1"/>
  <c r="I153" i="8"/>
  <c r="Y153" i="8"/>
  <c r="Z153" i="8" s="1"/>
  <c r="I68" i="8"/>
  <c r="Y68" i="8"/>
  <c r="Z68" i="8" s="1"/>
  <c r="H79" i="8"/>
  <c r="U79" i="8"/>
  <c r="V79" i="8" s="1"/>
  <c r="I21" i="8"/>
  <c r="Y21" i="8"/>
  <c r="Z21" i="8" s="1"/>
  <c r="I224" i="8"/>
  <c r="Y224" i="8"/>
  <c r="Z224" i="8" s="1"/>
  <c r="I141" i="8"/>
  <c r="Y141" i="8"/>
  <c r="Z141" i="8" s="1"/>
  <c r="I56" i="8"/>
  <c r="Y56" i="8"/>
  <c r="Z56" i="8" s="1"/>
  <c r="I171" i="8"/>
  <c r="Y171" i="8"/>
  <c r="Z171" i="8" s="1"/>
  <c r="I107" i="8"/>
  <c r="Y107" i="8"/>
  <c r="Z107" i="8" s="1"/>
  <c r="I43" i="8"/>
  <c r="Y43" i="8"/>
  <c r="Z43" i="8" s="1"/>
  <c r="I117" i="8"/>
  <c r="Y117" i="8"/>
  <c r="Z117" i="8" s="1"/>
  <c r="H36" i="8"/>
  <c r="U36" i="8"/>
  <c r="V36" i="8" s="1"/>
  <c r="I245" i="8"/>
  <c r="Y245" i="8"/>
  <c r="Z245" i="8" s="1"/>
  <c r="I169" i="8"/>
  <c r="Y169" i="8"/>
  <c r="Z169" i="8" s="1"/>
  <c r="I84" i="8"/>
  <c r="Y84" i="8"/>
  <c r="Z84" i="8" s="1"/>
  <c r="H91" i="8"/>
  <c r="U91" i="8"/>
  <c r="V91" i="8" s="1"/>
  <c r="H27" i="8"/>
  <c r="U27" i="8"/>
  <c r="V27" i="8" s="1"/>
  <c r="I236" i="8"/>
  <c r="Y236" i="8"/>
  <c r="Z236" i="8" s="1"/>
  <c r="I157" i="8"/>
  <c r="Y157" i="8"/>
  <c r="Z157" i="8" s="1"/>
  <c r="I72" i="8"/>
  <c r="Y72" i="8"/>
  <c r="Z72" i="8" s="1"/>
  <c r="I183" i="8"/>
  <c r="Y183" i="8"/>
  <c r="Z183" i="8" s="1"/>
  <c r="I119" i="8"/>
  <c r="Y119" i="8"/>
  <c r="Z119" i="8" s="1"/>
  <c r="I55" i="8"/>
  <c r="Y55" i="8"/>
  <c r="Z55" i="8" s="1"/>
  <c r="I239" i="8"/>
  <c r="Y239" i="8"/>
  <c r="Z239" i="8" s="1"/>
  <c r="I76" i="8"/>
  <c r="Y76" i="8"/>
  <c r="Z76" i="8" s="1"/>
  <c r="I8" i="8"/>
  <c r="Y8" i="8"/>
  <c r="Z8" i="8" s="1"/>
  <c r="I149" i="8"/>
  <c r="Y149" i="8"/>
  <c r="Z149" i="8" s="1"/>
  <c r="H48" i="8"/>
  <c r="U48" i="8"/>
  <c r="V48" i="8" s="1"/>
  <c r="I257" i="8"/>
  <c r="Y257" i="8"/>
  <c r="Z257" i="8" s="1"/>
  <c r="I185" i="8"/>
  <c r="Y185" i="8"/>
  <c r="Z185" i="8" s="1"/>
  <c r="I100" i="8"/>
  <c r="Y100" i="8"/>
  <c r="Z100" i="8" s="1"/>
  <c r="H103" i="8"/>
  <c r="U103" i="8"/>
  <c r="V103" i="8" s="1"/>
  <c r="H39" i="8"/>
  <c r="U39" i="8"/>
  <c r="V39" i="8" s="1"/>
  <c r="I248" i="8"/>
  <c r="Y248" i="8"/>
  <c r="Z248" i="8" s="1"/>
  <c r="I173" i="8"/>
  <c r="Y173" i="8"/>
  <c r="Z173" i="8" s="1"/>
  <c r="I88" i="8"/>
  <c r="Y88" i="8"/>
  <c r="Z88" i="8" s="1"/>
  <c r="I195" i="8"/>
  <c r="Y195" i="8"/>
  <c r="Z195" i="8" s="1"/>
  <c r="I131" i="8"/>
  <c r="Y131" i="8"/>
  <c r="Z131" i="8" s="1"/>
  <c r="I67" i="8"/>
  <c r="Y67" i="8"/>
  <c r="Z67" i="8" s="1"/>
  <c r="I221" i="8"/>
  <c r="Y221" i="8"/>
  <c r="Z221" i="8" s="1"/>
  <c r="I137" i="8"/>
  <c r="Y137" i="8"/>
  <c r="Z137" i="8" s="1"/>
  <c r="I52" i="8"/>
  <c r="Y52" i="8"/>
  <c r="Z52" i="8" s="1"/>
  <c r="H67" i="8"/>
  <c r="U67" i="8"/>
  <c r="V67" i="8" s="1"/>
  <c r="I210" i="8"/>
  <c r="Y210" i="8"/>
  <c r="Z210" i="8" s="1"/>
  <c r="I125" i="8"/>
  <c r="Y125" i="8"/>
  <c r="Z125" i="8" s="1"/>
  <c r="I40" i="8"/>
  <c r="Y40" i="8"/>
  <c r="Z40" i="8" s="1"/>
  <c r="I159" i="8"/>
  <c r="Y159" i="8"/>
  <c r="Z159" i="8" s="1"/>
  <c r="I95" i="8"/>
  <c r="Y95" i="8"/>
  <c r="Z95" i="8" s="1"/>
  <c r="I31" i="8"/>
  <c r="Y31" i="8"/>
  <c r="Z31" i="8" s="1"/>
  <c r="I5" i="8"/>
  <c r="Y5" i="8"/>
  <c r="Z5" i="8" s="1"/>
  <c r="H5" i="8"/>
  <c r="U5" i="8"/>
  <c r="V5" i="8" s="1"/>
  <c r="I6" i="8"/>
  <c r="Y6" i="8"/>
  <c r="Z6" i="8" s="1"/>
  <c r="H212" i="8"/>
  <c r="U212" i="8"/>
  <c r="V212" i="8" s="1"/>
  <c r="H115" i="8"/>
  <c r="U115" i="8"/>
  <c r="V115" i="8" s="1"/>
  <c r="H211" i="8"/>
  <c r="U211" i="8"/>
  <c r="V211" i="8" s="1"/>
  <c r="H114" i="8"/>
  <c r="U114" i="8"/>
  <c r="V114" i="8" s="1"/>
  <c r="H214" i="8"/>
  <c r="U214" i="8"/>
  <c r="V214" i="8" s="1"/>
  <c r="H119" i="8"/>
  <c r="U119" i="8"/>
  <c r="V119" i="8" s="1"/>
  <c r="H213" i="8"/>
  <c r="U213" i="8"/>
  <c r="V213" i="8" s="1"/>
  <c r="H118" i="8"/>
  <c r="U118" i="8"/>
  <c r="V118" i="8" s="1"/>
  <c r="I188" i="8"/>
  <c r="Y188" i="8"/>
  <c r="Z188" i="8" s="1"/>
  <c r="H169" i="8"/>
  <c r="U169" i="8"/>
  <c r="V169" i="8" s="1"/>
  <c r="H102" i="8"/>
  <c r="U102" i="8"/>
  <c r="V102" i="8" s="1"/>
  <c r="I266" i="8"/>
  <c r="Y266" i="8"/>
  <c r="Z266" i="8" s="1"/>
  <c r="I112" i="8"/>
  <c r="Y112" i="8"/>
  <c r="Z112" i="8" s="1"/>
  <c r="H152" i="8"/>
  <c r="U152" i="8"/>
  <c r="V152" i="8" s="1"/>
  <c r="H80" i="8"/>
  <c r="U80" i="8"/>
  <c r="V80" i="8" s="1"/>
  <c r="I150" i="8"/>
  <c r="Y150" i="8"/>
  <c r="Z150" i="8" s="1"/>
  <c r="I222" i="8"/>
  <c r="Y222" i="8"/>
  <c r="Z222" i="8" s="1"/>
  <c r="H15" i="8"/>
  <c r="U15" i="8"/>
  <c r="V15" i="8" s="1"/>
  <c r="H224" i="8"/>
  <c r="U224" i="8"/>
  <c r="V224" i="8" s="1"/>
  <c r="H139" i="8"/>
  <c r="U139" i="8"/>
  <c r="V139" i="8" s="1"/>
  <c r="H14" i="8"/>
  <c r="U14" i="8"/>
  <c r="V14" i="8" s="1"/>
  <c r="H223" i="8"/>
  <c r="U223" i="8"/>
  <c r="V223" i="8" s="1"/>
  <c r="H138" i="8"/>
  <c r="U138" i="8"/>
  <c r="V138" i="8" s="1"/>
  <c r="H17" i="8"/>
  <c r="U17" i="8"/>
  <c r="V17" i="8" s="1"/>
  <c r="H226" i="8"/>
  <c r="U226" i="8"/>
  <c r="V226" i="8" s="1"/>
  <c r="H143" i="8"/>
  <c r="U143" i="8"/>
  <c r="V143" i="8" s="1"/>
  <c r="H16" i="8"/>
  <c r="U16" i="8"/>
  <c r="V16" i="8" s="1"/>
  <c r="H225" i="8"/>
  <c r="U225" i="8"/>
  <c r="V225" i="8" s="1"/>
  <c r="H142" i="8"/>
  <c r="U142" i="8"/>
  <c r="V142" i="8" s="1"/>
  <c r="I219" i="8"/>
  <c r="Y219" i="8"/>
  <c r="Z219" i="8" s="1"/>
  <c r="I49" i="8"/>
  <c r="Y49" i="8"/>
  <c r="Z49" i="8" s="1"/>
  <c r="H117" i="8"/>
  <c r="U117" i="8"/>
  <c r="V117" i="8" s="1"/>
  <c r="I23" i="8"/>
  <c r="Y23" i="8"/>
  <c r="Z23" i="8" s="1"/>
  <c r="I144" i="8"/>
  <c r="Y144" i="8"/>
  <c r="Z144" i="8" s="1"/>
  <c r="H164" i="8"/>
  <c r="U164" i="8"/>
  <c r="V164" i="8" s="1"/>
  <c r="H96" i="8"/>
  <c r="U96" i="8"/>
  <c r="V96" i="8" s="1"/>
  <c r="I214" i="8"/>
  <c r="Y214" i="8"/>
  <c r="Z214" i="8" s="1"/>
  <c r="H236" i="8"/>
  <c r="U236" i="8"/>
  <c r="V236" i="8" s="1"/>
  <c r="H163" i="8"/>
  <c r="U163" i="8"/>
  <c r="V163" i="8" s="1"/>
  <c r="I251" i="8"/>
  <c r="Y251" i="8"/>
  <c r="Z251" i="8" s="1"/>
  <c r="H235" i="8"/>
  <c r="U235" i="8"/>
  <c r="V235" i="8" s="1"/>
  <c r="H162" i="8"/>
  <c r="U162" i="8"/>
  <c r="V162" i="8" s="1"/>
  <c r="I243" i="8"/>
  <c r="Y243" i="8"/>
  <c r="Z243" i="8" s="1"/>
  <c r="H238" i="8"/>
  <c r="U238" i="8"/>
  <c r="V238" i="8" s="1"/>
  <c r="H167" i="8"/>
  <c r="U167" i="8"/>
  <c r="V167" i="8" s="1"/>
  <c r="I267" i="8"/>
  <c r="Y267" i="8"/>
  <c r="Z267" i="8" s="1"/>
  <c r="H237" i="8"/>
  <c r="U237" i="8"/>
  <c r="V237" i="8" s="1"/>
  <c r="H166" i="8"/>
  <c r="U166" i="8"/>
  <c r="V166" i="8" s="1"/>
  <c r="I259" i="8"/>
  <c r="Y259" i="8"/>
  <c r="Z259" i="8" s="1"/>
  <c r="I81" i="8"/>
  <c r="Y81" i="8"/>
  <c r="Z81" i="8" s="1"/>
  <c r="H129" i="8"/>
  <c r="U129" i="8"/>
  <c r="V129" i="8" s="1"/>
  <c r="H41" i="8"/>
  <c r="U41" i="8"/>
  <c r="V41" i="8" s="1"/>
  <c r="I176" i="8"/>
  <c r="Y176" i="8"/>
  <c r="Z176" i="8" s="1"/>
  <c r="H176" i="8"/>
  <c r="U176" i="8"/>
  <c r="V176" i="8" s="1"/>
  <c r="H112" i="8"/>
  <c r="U112" i="8"/>
  <c r="V112" i="8" s="1"/>
  <c r="I263" i="8"/>
  <c r="Y263" i="8"/>
  <c r="Z263" i="8" s="1"/>
  <c r="I19" i="8"/>
  <c r="Y19" i="8"/>
  <c r="Z19" i="8" s="1"/>
  <c r="H264" i="8"/>
  <c r="U264" i="8"/>
  <c r="V264" i="8" s="1"/>
  <c r="H200" i="8"/>
  <c r="U200" i="8"/>
  <c r="V200" i="8" s="1"/>
  <c r="H72" i="8"/>
  <c r="U72" i="8"/>
  <c r="V72" i="8" s="1"/>
  <c r="H263" i="8"/>
  <c r="U263" i="8"/>
  <c r="V263" i="8" s="1"/>
  <c r="H199" i="8"/>
  <c r="U199" i="8"/>
  <c r="V199" i="8" s="1"/>
  <c r="H66" i="8"/>
  <c r="U66" i="8"/>
  <c r="V66" i="8" s="1"/>
  <c r="H266" i="8"/>
  <c r="U266" i="8"/>
  <c r="V266" i="8" s="1"/>
  <c r="H202" i="8"/>
  <c r="U202" i="8"/>
  <c r="V202" i="8" s="1"/>
  <c r="H82" i="8"/>
  <c r="U82" i="8"/>
  <c r="V82" i="8" s="1"/>
  <c r="H265" i="8"/>
  <c r="U265" i="8"/>
  <c r="V265" i="8" s="1"/>
  <c r="H201" i="8"/>
  <c r="U201" i="8"/>
  <c r="V201" i="8" s="1"/>
  <c r="H77" i="8"/>
  <c r="U77" i="8"/>
  <c r="V77" i="8" s="1"/>
  <c r="I156" i="8"/>
  <c r="Y156" i="8"/>
  <c r="Z156" i="8" s="1"/>
  <c r="H157" i="8"/>
  <c r="U157" i="8"/>
  <c r="V157" i="8" s="1"/>
  <c r="H86" i="8"/>
  <c r="U86" i="8"/>
  <c r="V86" i="8" s="1"/>
  <c r="I242" i="8"/>
  <c r="Y242" i="8"/>
  <c r="Z242" i="8" s="1"/>
  <c r="I80" i="8"/>
  <c r="Y80" i="8"/>
  <c r="Z80" i="8" s="1"/>
  <c r="H140" i="8"/>
  <c r="U140" i="8"/>
  <c r="V140" i="8" s="1"/>
  <c r="H62" i="8"/>
  <c r="U62" i="8"/>
  <c r="V62" i="8" s="1"/>
  <c r="I86" i="8"/>
  <c r="Y86" i="8"/>
  <c r="Z86" i="8" s="1"/>
  <c r="I96" i="8"/>
  <c r="Y96" i="8"/>
  <c r="Z96" i="8" s="1"/>
  <c r="I140" i="8"/>
  <c r="Y140" i="8"/>
  <c r="Z140" i="8" s="1"/>
  <c r="H68" i="8"/>
  <c r="U68" i="8"/>
  <c r="V68" i="8" s="1"/>
  <c r="I213" i="8"/>
  <c r="Y213" i="8"/>
  <c r="Z213" i="8" s="1"/>
  <c r="I42" i="8"/>
  <c r="Y42" i="8"/>
  <c r="Z42" i="8" s="1"/>
  <c r="I14" i="8"/>
  <c r="Y14" i="8"/>
  <c r="Z14" i="8" s="1"/>
  <c r="I217" i="8"/>
  <c r="Y217" i="8"/>
  <c r="Z217" i="8" s="1"/>
  <c r="I132" i="8"/>
  <c r="Y132" i="8"/>
  <c r="Z132" i="8" s="1"/>
  <c r="I46" i="8"/>
  <c r="Y46" i="8"/>
  <c r="Z46" i="8" s="1"/>
  <c r="H63" i="8"/>
  <c r="U63" i="8"/>
  <c r="V63" i="8" s="1"/>
  <c r="I205" i="8"/>
  <c r="Y205" i="8"/>
  <c r="Z205" i="8" s="1"/>
  <c r="I120" i="8"/>
  <c r="Y120" i="8"/>
  <c r="Z120" i="8" s="1"/>
  <c r="I33" i="8"/>
  <c r="Y33" i="8"/>
  <c r="Z33" i="8" s="1"/>
  <c r="I155" i="8"/>
  <c r="Y155" i="8"/>
  <c r="Z155" i="8" s="1"/>
  <c r="I91" i="8"/>
  <c r="Y91" i="8"/>
  <c r="Z91" i="8" s="1"/>
  <c r="I27" i="8"/>
  <c r="Y27" i="8"/>
  <c r="Z27" i="8" s="1"/>
  <c r="I238" i="8"/>
  <c r="Y238" i="8"/>
  <c r="Z238" i="8" s="1"/>
  <c r="I74" i="8"/>
  <c r="Y74" i="8"/>
  <c r="Z74" i="8" s="1"/>
  <c r="I7" i="8"/>
  <c r="Y7" i="8"/>
  <c r="Z7" i="8" s="1"/>
  <c r="I229" i="8"/>
  <c r="Y229" i="8"/>
  <c r="Z229" i="8" s="1"/>
  <c r="I148" i="8"/>
  <c r="Y148" i="8"/>
  <c r="Z148" i="8" s="1"/>
  <c r="I62" i="8"/>
  <c r="Y62" i="8"/>
  <c r="Z62" i="8" s="1"/>
  <c r="H75" i="8"/>
  <c r="U75" i="8"/>
  <c r="V75" i="8" s="1"/>
  <c r="I17" i="8"/>
  <c r="Y17" i="8"/>
  <c r="Z17" i="8" s="1"/>
  <c r="I220" i="8"/>
  <c r="Y220" i="8"/>
  <c r="Z220" i="8" s="1"/>
  <c r="I136" i="8"/>
  <c r="Y136" i="8"/>
  <c r="Z136" i="8" s="1"/>
  <c r="I50" i="8"/>
  <c r="Y50" i="8"/>
  <c r="Z50" i="8" s="1"/>
  <c r="I167" i="8"/>
  <c r="Y167" i="8"/>
  <c r="Z167" i="8" s="1"/>
  <c r="I103" i="8"/>
  <c r="Y103" i="8"/>
  <c r="Z103" i="8" s="1"/>
  <c r="I39" i="8"/>
  <c r="Y39" i="8"/>
  <c r="Z39" i="8" s="1"/>
  <c r="I204" i="8"/>
  <c r="Y204" i="8"/>
  <c r="Z204" i="8" s="1"/>
  <c r="I32" i="8"/>
  <c r="Y32" i="8"/>
  <c r="Z32" i="8" s="1"/>
  <c r="I262" i="8"/>
  <c r="Y262" i="8"/>
  <c r="Z262" i="8" s="1"/>
  <c r="I106" i="8"/>
  <c r="Y106" i="8"/>
  <c r="Z106" i="8" s="1"/>
  <c r="H32" i="8"/>
  <c r="U32" i="8"/>
  <c r="V32" i="8" s="1"/>
  <c r="I241" i="8"/>
  <c r="Y241" i="8"/>
  <c r="Z241" i="8" s="1"/>
  <c r="I164" i="8"/>
  <c r="Y164" i="8"/>
  <c r="Z164" i="8" s="1"/>
  <c r="I78" i="8"/>
  <c r="Y78" i="8"/>
  <c r="Z78" i="8" s="1"/>
  <c r="H87" i="8"/>
  <c r="U87" i="8"/>
  <c r="V87" i="8" s="1"/>
  <c r="I10" i="8"/>
  <c r="Y10" i="8"/>
  <c r="Z10" i="8" s="1"/>
  <c r="I232" i="8"/>
  <c r="Y232" i="8"/>
  <c r="Z232" i="8" s="1"/>
  <c r="I152" i="8"/>
  <c r="Y152" i="8"/>
  <c r="Z152" i="8" s="1"/>
  <c r="I66" i="8"/>
  <c r="Y66" i="8"/>
  <c r="Z66" i="8" s="1"/>
  <c r="I179" i="8"/>
  <c r="Y179" i="8"/>
  <c r="Z179" i="8" s="1"/>
  <c r="I115" i="8"/>
  <c r="Y115" i="8"/>
  <c r="Z115" i="8" s="1"/>
  <c r="I51" i="8"/>
  <c r="Y51" i="8"/>
  <c r="Z51" i="8" s="1"/>
  <c r="I201" i="8"/>
  <c r="Y201" i="8"/>
  <c r="Z201" i="8" s="1"/>
  <c r="I116" i="8"/>
  <c r="Y116" i="8"/>
  <c r="Z116" i="8" s="1"/>
  <c r="I28" i="8"/>
  <c r="Y28" i="8"/>
  <c r="Z28" i="8" s="1"/>
  <c r="H51" i="8"/>
  <c r="U51" i="8"/>
  <c r="V51" i="8" s="1"/>
  <c r="I260" i="8"/>
  <c r="Y260" i="8"/>
  <c r="Z260" i="8" s="1"/>
  <c r="I189" i="8"/>
  <c r="Y189" i="8"/>
  <c r="Z189" i="8" s="1"/>
  <c r="I104" i="8"/>
  <c r="Y104" i="8"/>
  <c r="Z104" i="8" s="1"/>
  <c r="I207" i="8"/>
  <c r="Y207" i="8"/>
  <c r="Z207" i="8" s="1"/>
  <c r="I143" i="8"/>
  <c r="Y143" i="8"/>
  <c r="Z143" i="8" s="1"/>
  <c r="I79" i="8"/>
  <c r="Y79" i="8"/>
  <c r="Z79" i="8" s="1"/>
  <c r="I26" i="8"/>
  <c r="Y26" i="8"/>
  <c r="Z26" i="8" s="1"/>
  <c r="H260" i="8"/>
  <c r="U260" i="8"/>
  <c r="V260" i="8" s="1"/>
  <c r="H196" i="8"/>
  <c r="U196" i="8"/>
  <c r="V196" i="8" s="1"/>
  <c r="H42" i="8"/>
  <c r="U42" i="8"/>
  <c r="V42" i="8" s="1"/>
  <c r="H259" i="8"/>
  <c r="U259" i="8"/>
  <c r="V259" i="8" s="1"/>
  <c r="H195" i="8"/>
  <c r="U195" i="8"/>
  <c r="V195" i="8" s="1"/>
  <c r="H34" i="8"/>
  <c r="U34" i="8"/>
  <c r="V34" i="8" s="1"/>
  <c r="H262" i="8"/>
  <c r="U262" i="8"/>
  <c r="V262" i="8" s="1"/>
  <c r="H198" i="8"/>
  <c r="U198" i="8"/>
  <c r="V198" i="8" s="1"/>
  <c r="H58" i="8"/>
  <c r="U58" i="8"/>
  <c r="V58" i="8" s="1"/>
  <c r="H261" i="8"/>
  <c r="U261" i="8"/>
  <c r="V261" i="8" s="1"/>
  <c r="H197" i="8"/>
  <c r="U197" i="8"/>
  <c r="V197" i="8" s="1"/>
  <c r="H50" i="8"/>
  <c r="U50" i="8"/>
  <c r="V50" i="8" s="1"/>
  <c r="I145" i="8"/>
  <c r="Y145" i="8"/>
  <c r="Z145" i="8" s="1"/>
  <c r="H153" i="8"/>
  <c r="U153" i="8"/>
  <c r="V153" i="8" s="1"/>
  <c r="H81" i="8"/>
  <c r="U81" i="8"/>
  <c r="V81" i="8" s="1"/>
  <c r="I234" i="8"/>
  <c r="Y234" i="8"/>
  <c r="Z234" i="8" s="1"/>
  <c r="I69" i="8"/>
  <c r="Y69" i="8"/>
  <c r="Z69" i="8" s="1"/>
  <c r="H136" i="8"/>
  <c r="U136" i="8"/>
  <c r="V136" i="8" s="1"/>
  <c r="H54" i="8"/>
  <c r="U54" i="8"/>
  <c r="V54" i="8" s="1"/>
  <c r="I65" i="8"/>
  <c r="Y65" i="8"/>
  <c r="Z65" i="8" s="1"/>
  <c r="I53" i="8"/>
  <c r="Y53" i="8"/>
  <c r="Z53" i="8" s="1"/>
  <c r="H208" i="8"/>
  <c r="U208" i="8"/>
  <c r="V208" i="8" s="1"/>
  <c r="H105" i="8"/>
  <c r="U105" i="8"/>
  <c r="V105" i="8" s="1"/>
  <c r="H207" i="8"/>
  <c r="U207" i="8"/>
  <c r="V207" i="8" s="1"/>
  <c r="H104" i="8"/>
  <c r="U104" i="8"/>
  <c r="V104" i="8" s="1"/>
  <c r="H210" i="8"/>
  <c r="U210" i="8"/>
  <c r="V210" i="8" s="1"/>
  <c r="H110" i="8"/>
  <c r="U110" i="8"/>
  <c r="V110" i="8" s="1"/>
  <c r="H209" i="8"/>
  <c r="U209" i="8"/>
  <c r="V209" i="8" s="1"/>
  <c r="H109" i="8"/>
  <c r="U109" i="8"/>
  <c r="V109" i="8" s="1"/>
  <c r="I177" i="8"/>
  <c r="Y177" i="8"/>
  <c r="Z177" i="8" s="1"/>
  <c r="H165" i="8"/>
  <c r="U165" i="8"/>
  <c r="V165" i="8" s="1"/>
  <c r="H97" i="8"/>
  <c r="U97" i="8"/>
  <c r="V97" i="8" s="1"/>
  <c r="I258" i="8"/>
  <c r="Y258" i="8"/>
  <c r="Z258" i="8" s="1"/>
  <c r="I101" i="8"/>
  <c r="Y101" i="8"/>
  <c r="Z101" i="8" s="1"/>
  <c r="H148" i="8"/>
  <c r="U148" i="8"/>
  <c r="V148" i="8" s="1"/>
  <c r="H74" i="8"/>
  <c r="U74" i="8"/>
  <c r="V74" i="8" s="1"/>
  <c r="I129" i="8"/>
  <c r="Y129" i="8"/>
  <c r="Z129" i="8" s="1"/>
  <c r="I181" i="8"/>
  <c r="Y181" i="8"/>
  <c r="Z181" i="8" s="1"/>
  <c r="H11" i="8"/>
  <c r="U11" i="8"/>
  <c r="V11" i="8" s="1"/>
  <c r="H220" i="8"/>
  <c r="U220" i="8"/>
  <c r="V220" i="8" s="1"/>
  <c r="H131" i="8"/>
  <c r="U131" i="8"/>
  <c r="V131" i="8" s="1"/>
  <c r="H10" i="8"/>
  <c r="U10" i="8"/>
  <c r="V10" i="8" s="1"/>
  <c r="H219" i="8"/>
  <c r="U219" i="8"/>
  <c r="V219" i="8" s="1"/>
  <c r="H130" i="8"/>
  <c r="U130" i="8"/>
  <c r="V130" i="8" s="1"/>
  <c r="H13" i="8"/>
  <c r="U13" i="8"/>
  <c r="V13" i="8" s="1"/>
  <c r="H222" i="8"/>
  <c r="U222" i="8"/>
  <c r="V222" i="8" s="1"/>
  <c r="H135" i="8"/>
  <c r="U135" i="8"/>
  <c r="V135" i="8" s="1"/>
  <c r="H12" i="8"/>
  <c r="U12" i="8"/>
  <c r="V12" i="8" s="1"/>
  <c r="H221" i="8"/>
  <c r="U221" i="8"/>
  <c r="V221" i="8" s="1"/>
  <c r="H134" i="8"/>
  <c r="U134" i="8"/>
  <c r="V134" i="8" s="1"/>
  <c r="I209" i="8"/>
  <c r="Y209" i="8"/>
  <c r="Z209" i="8" s="1"/>
  <c r="I38" i="8"/>
  <c r="Y38" i="8"/>
  <c r="Z38" i="8" s="1"/>
  <c r="H113" i="8"/>
  <c r="U113" i="8"/>
  <c r="V113" i="8" s="1"/>
  <c r="I15" i="8"/>
  <c r="Y15" i="8"/>
  <c r="Z15" i="8" s="1"/>
  <c r="I133" i="8"/>
  <c r="Y133" i="8"/>
  <c r="Z133" i="8" s="1"/>
  <c r="H160" i="8"/>
  <c r="U160" i="8"/>
  <c r="V160" i="8" s="1"/>
  <c r="H90" i="8"/>
  <c r="U90" i="8"/>
  <c r="V90" i="8" s="1"/>
  <c r="I193" i="8"/>
  <c r="Y193" i="8"/>
  <c r="Z193" i="8" s="1"/>
  <c r="H248" i="8"/>
  <c r="U248" i="8"/>
  <c r="V248" i="8" s="1"/>
  <c r="H183" i="8"/>
  <c r="U183" i="8"/>
  <c r="V183" i="8" s="1"/>
  <c r="H247" i="8"/>
  <c r="U247" i="8"/>
  <c r="V247" i="8" s="1"/>
  <c r="H182" i="8"/>
  <c r="U182" i="8"/>
  <c r="V182" i="8" s="1"/>
  <c r="H250" i="8"/>
  <c r="U250" i="8"/>
  <c r="V250" i="8" s="1"/>
  <c r="H186" i="8"/>
  <c r="U186" i="8"/>
  <c r="V186" i="8" s="1"/>
  <c r="H249" i="8"/>
  <c r="U249" i="8"/>
  <c r="V249" i="8" s="1"/>
  <c r="H185" i="8"/>
  <c r="U185" i="8"/>
  <c r="V185" i="8" s="1"/>
  <c r="I113" i="8"/>
  <c r="Y113" i="8"/>
  <c r="Z113" i="8" s="1"/>
  <c r="H141" i="8"/>
  <c r="U141" i="8"/>
  <c r="V141" i="8" s="1"/>
  <c r="H65" i="8"/>
  <c r="U65" i="8"/>
  <c r="V65" i="8" s="1"/>
  <c r="I208" i="8"/>
  <c r="Y208" i="8"/>
  <c r="Z208" i="8" s="1"/>
  <c r="I37" i="8"/>
  <c r="Y37" i="8"/>
  <c r="Z37" i="8" s="1"/>
  <c r="H124" i="8"/>
  <c r="U124" i="8"/>
  <c r="V124" i="8" s="1"/>
  <c r="H30" i="8"/>
  <c r="U30" i="8"/>
  <c r="V30" i="8" s="1"/>
  <c r="H84" i="8"/>
  <c r="U84" i="8"/>
  <c r="V84" i="8" s="1"/>
  <c r="H28" i="8"/>
  <c r="U28" i="8"/>
  <c r="V28" i="8" s="1"/>
  <c r="I255" i="8"/>
  <c r="Y255" i="8"/>
  <c r="Z255" i="8" s="1"/>
  <c r="I97" i="8"/>
  <c r="Y97" i="8"/>
  <c r="Z97" i="8" s="1"/>
  <c r="H37" i="8"/>
  <c r="U37" i="8"/>
  <c r="V37" i="8" s="1"/>
  <c r="I170" i="8"/>
  <c r="Y170" i="8"/>
  <c r="Z170" i="8" s="1"/>
  <c r="H56" i="8"/>
  <c r="U56" i="8"/>
  <c r="V56" i="8" s="1"/>
  <c r="I265" i="8"/>
  <c r="Y265" i="8"/>
  <c r="Z265" i="8" s="1"/>
  <c r="I196" i="8"/>
  <c r="Y196" i="8"/>
  <c r="Z196" i="8" s="1"/>
  <c r="I110" i="8"/>
  <c r="Y110" i="8"/>
  <c r="Z110" i="8" s="1"/>
  <c r="H111" i="8"/>
  <c r="U111" i="8"/>
  <c r="V111" i="8" s="1"/>
  <c r="H47" i="8"/>
  <c r="U47" i="8"/>
  <c r="V47" i="8" s="1"/>
  <c r="I256" i="8"/>
  <c r="Y256" i="8"/>
  <c r="Z256" i="8" s="1"/>
  <c r="I184" i="8"/>
  <c r="Y184" i="8"/>
  <c r="Z184" i="8" s="1"/>
  <c r="I98" i="8"/>
  <c r="Y98" i="8"/>
  <c r="Z98" i="8" s="1"/>
  <c r="I203" i="8"/>
  <c r="Y203" i="8"/>
  <c r="Z203" i="8" s="1"/>
  <c r="I139" i="8"/>
  <c r="Y139" i="8"/>
  <c r="Z139" i="8" s="1"/>
  <c r="I75" i="8"/>
  <c r="Y75" i="8"/>
  <c r="Z75" i="8" s="1"/>
  <c r="H61" i="8"/>
  <c r="U61" i="8"/>
  <c r="V61" i="8" s="1"/>
  <c r="I202" i="8"/>
  <c r="Y202" i="8"/>
  <c r="Z202" i="8" s="1"/>
  <c r="I29" i="8"/>
  <c r="Y29" i="8"/>
  <c r="Z29" i="8" s="1"/>
  <c r="I212" i="8"/>
  <c r="Y212" i="8"/>
  <c r="Z212" i="8" s="1"/>
  <c r="I126" i="8"/>
  <c r="Y126" i="8"/>
  <c r="Z126" i="8" s="1"/>
  <c r="I41" i="8"/>
  <c r="Y41" i="8"/>
  <c r="Z41" i="8" s="1"/>
  <c r="H59" i="8"/>
  <c r="U59" i="8"/>
  <c r="V59" i="8" s="1"/>
  <c r="I268" i="8"/>
  <c r="Y268" i="8"/>
  <c r="Z268" i="8" s="1"/>
  <c r="I200" i="8"/>
  <c r="Y200" i="8"/>
  <c r="Z200" i="8" s="1"/>
  <c r="I114" i="8"/>
  <c r="Y114" i="8"/>
  <c r="Z114" i="8" s="1"/>
  <c r="I215" i="8"/>
  <c r="Y215" i="8"/>
  <c r="Z215" i="8" s="1"/>
  <c r="I151" i="8"/>
  <c r="Y151" i="8"/>
  <c r="Z151" i="8" s="1"/>
  <c r="I87" i="8"/>
  <c r="Y87" i="8"/>
  <c r="Z87" i="8" s="1"/>
  <c r="I34" i="8"/>
  <c r="Y34" i="8"/>
  <c r="Z34" i="8" s="1"/>
  <c r="I161" i="8"/>
  <c r="Y161" i="8"/>
  <c r="Z161" i="8" s="1"/>
  <c r="H78" i="8"/>
  <c r="U78" i="8"/>
  <c r="V78" i="8" s="1"/>
  <c r="I230" i="8"/>
  <c r="Y230" i="8"/>
  <c r="Z230" i="8" s="1"/>
  <c r="I64" i="8"/>
  <c r="Y64" i="8"/>
  <c r="Z64" i="8" s="1"/>
  <c r="I22" i="8"/>
  <c r="Y22" i="8"/>
  <c r="Z22" i="8" s="1"/>
  <c r="I225" i="8"/>
  <c r="Y225" i="8"/>
  <c r="Z225" i="8" s="1"/>
  <c r="I142" i="8"/>
  <c r="Y142" i="8"/>
  <c r="Z142" i="8" s="1"/>
  <c r="I57" i="8"/>
  <c r="Y57" i="8"/>
  <c r="Z57" i="8" s="1"/>
  <c r="H71" i="8"/>
  <c r="U71" i="8"/>
  <c r="V71" i="8" s="1"/>
  <c r="I13" i="8"/>
  <c r="Y13" i="8"/>
  <c r="Z13" i="8" s="1"/>
  <c r="I216" i="8"/>
  <c r="Y216" i="8"/>
  <c r="Z216" i="8" s="1"/>
  <c r="I130" i="8"/>
  <c r="Y130" i="8"/>
  <c r="Z130" i="8" s="1"/>
  <c r="I45" i="8"/>
  <c r="Y45" i="8"/>
  <c r="Z45" i="8" s="1"/>
  <c r="I163" i="8"/>
  <c r="Y163" i="8"/>
  <c r="Z163" i="8" s="1"/>
  <c r="I99" i="8"/>
  <c r="Y99" i="8"/>
  <c r="Z99" i="8" s="1"/>
  <c r="I35" i="8"/>
  <c r="Y35" i="8"/>
  <c r="Z35" i="8" s="1"/>
  <c r="I253" i="8"/>
  <c r="Y253" i="8"/>
  <c r="Z253" i="8" s="1"/>
  <c r="I180" i="8"/>
  <c r="Y180" i="8"/>
  <c r="Z180" i="8" s="1"/>
  <c r="I94" i="8"/>
  <c r="Y94" i="8"/>
  <c r="Z94" i="8" s="1"/>
  <c r="H99" i="8"/>
  <c r="U99" i="8"/>
  <c r="V99" i="8" s="1"/>
  <c r="H35" i="8"/>
  <c r="U35" i="8"/>
  <c r="V35" i="8" s="1"/>
  <c r="I244" i="8"/>
  <c r="Y244" i="8"/>
  <c r="Z244" i="8" s="1"/>
  <c r="I168" i="8"/>
  <c r="Y168" i="8"/>
  <c r="Z168" i="8" s="1"/>
  <c r="I82" i="8"/>
  <c r="Y82" i="8"/>
  <c r="Z82" i="8" s="1"/>
  <c r="I191" i="8"/>
  <c r="Y191" i="8"/>
  <c r="Z191" i="8" s="1"/>
  <c r="I127" i="8"/>
  <c r="Y127" i="8"/>
  <c r="Z127" i="8" s="1"/>
  <c r="I63" i="8"/>
  <c r="Y63" i="8"/>
  <c r="Z63" i="8" s="1"/>
  <c r="H178" i="8"/>
  <c r="U178" i="8"/>
  <c r="V178" i="8" s="1"/>
  <c r="H243" i="8"/>
  <c r="U243" i="8"/>
  <c r="V243" i="8" s="1"/>
  <c r="H177" i="8"/>
  <c r="U177" i="8"/>
  <c r="V177" i="8" s="1"/>
  <c r="H246" i="8"/>
  <c r="U246" i="8"/>
  <c r="V246" i="8" s="1"/>
  <c r="H181" i="8"/>
  <c r="U181" i="8"/>
  <c r="V181" i="8" s="1"/>
  <c r="H245" i="8"/>
  <c r="U245" i="8"/>
  <c r="V245" i="8" s="1"/>
  <c r="H179" i="8"/>
  <c r="U179" i="8"/>
  <c r="V179" i="8" s="1"/>
  <c r="I102" i="8"/>
  <c r="Y102" i="8"/>
  <c r="Z102" i="8" s="1"/>
  <c r="H137" i="8"/>
  <c r="U137" i="8"/>
  <c r="V137" i="8" s="1"/>
  <c r="H57" i="8"/>
  <c r="U57" i="8"/>
  <c r="V57" i="8" s="1"/>
  <c r="I197" i="8"/>
  <c r="Y197" i="8"/>
  <c r="Z197" i="8" s="1"/>
  <c r="H184" i="8"/>
  <c r="U184" i="8"/>
  <c r="V184" i="8" s="1"/>
  <c r="H120" i="8"/>
  <c r="U120" i="8"/>
  <c r="V120" i="8" s="1"/>
  <c r="I9" i="8"/>
  <c r="Y9" i="8"/>
  <c r="Z9" i="8" s="1"/>
  <c r="H73" i="8"/>
  <c r="U73" i="8"/>
  <c r="V73" i="8" s="1"/>
  <c r="I18" i="8"/>
  <c r="Y18" i="8"/>
  <c r="Z18" i="8" s="1"/>
  <c r="H256" i="8"/>
  <c r="U256" i="8"/>
  <c r="V256" i="8" s="1"/>
  <c r="H192" i="8"/>
  <c r="U192" i="8"/>
  <c r="V192" i="8" s="1"/>
  <c r="I16" i="8"/>
  <c r="Y16" i="8"/>
  <c r="Z16" i="8" s="1"/>
  <c r="H255" i="8"/>
  <c r="U255" i="8"/>
  <c r="V255" i="8" s="1"/>
  <c r="H191" i="8"/>
  <c r="U191" i="8"/>
  <c r="V191" i="8" s="1"/>
  <c r="H258" i="8"/>
  <c r="U258" i="8"/>
  <c r="V258" i="8" s="1"/>
  <c r="H194" i="8"/>
  <c r="U194" i="8"/>
  <c r="V194" i="8" s="1"/>
  <c r="H26" i="8"/>
  <c r="U26" i="8"/>
  <c r="V26" i="8" s="1"/>
  <c r="H257" i="8"/>
  <c r="U257" i="8"/>
  <c r="V257" i="8" s="1"/>
  <c r="H193" i="8"/>
  <c r="U193" i="8"/>
  <c r="V193" i="8" s="1"/>
  <c r="I24" i="8"/>
  <c r="Y24" i="8"/>
  <c r="Z24" i="8" s="1"/>
  <c r="I134" i="8"/>
  <c r="Y134" i="8"/>
  <c r="Z134" i="8" s="1"/>
  <c r="H149" i="8"/>
  <c r="U149" i="8"/>
  <c r="V149" i="8" s="1"/>
  <c r="H76" i="8"/>
  <c r="U76" i="8"/>
  <c r="V76" i="8" s="1"/>
  <c r="I226" i="8"/>
  <c r="Y226" i="8"/>
  <c r="Z226" i="8" s="1"/>
  <c r="I58" i="8"/>
  <c r="Y58" i="8"/>
  <c r="Z58" i="8" s="1"/>
  <c r="H132" i="8"/>
  <c r="U132" i="8"/>
  <c r="V132" i="8" s="1"/>
  <c r="H46" i="8"/>
  <c r="U46" i="8"/>
  <c r="V46" i="8" s="1"/>
  <c r="I44" i="8"/>
  <c r="Y44" i="8"/>
  <c r="Z44" i="8" s="1"/>
  <c r="H60" i="8"/>
  <c r="U60" i="8"/>
  <c r="V60" i="8" s="1"/>
  <c r="H268" i="8"/>
  <c r="U268" i="8"/>
  <c r="V268" i="8" s="1"/>
  <c r="H204" i="8"/>
  <c r="U204" i="8"/>
  <c r="V204" i="8" s="1"/>
  <c r="H93" i="8"/>
  <c r="U93" i="8"/>
  <c r="V93" i="8" s="1"/>
  <c r="H267" i="8"/>
  <c r="U267" i="8"/>
  <c r="V267" i="8" s="1"/>
  <c r="H203" i="8"/>
  <c r="U203" i="8"/>
  <c r="V203" i="8" s="1"/>
  <c r="H88" i="8"/>
  <c r="U88" i="8"/>
  <c r="V88" i="8" s="1"/>
  <c r="H206" i="8"/>
  <c r="U206" i="8"/>
  <c r="V206" i="8" s="1"/>
  <c r="H100" i="8"/>
  <c r="U100" i="8"/>
  <c r="V100" i="8" s="1"/>
  <c r="H205" i="8"/>
  <c r="U205" i="8"/>
  <c r="V205" i="8" s="1"/>
  <c r="H98" i="8"/>
  <c r="U98" i="8"/>
  <c r="V98" i="8" s="1"/>
  <c r="I166" i="8"/>
  <c r="Y166" i="8"/>
  <c r="Z166" i="8" s="1"/>
  <c r="H161" i="8"/>
  <c r="U161" i="8"/>
  <c r="V161" i="8" s="1"/>
  <c r="H92" i="8"/>
  <c r="U92" i="8"/>
  <c r="V92" i="8" s="1"/>
  <c r="I250" i="8"/>
  <c r="Y250" i="8"/>
  <c r="Z250" i="8" s="1"/>
  <c r="I90" i="8"/>
  <c r="Y90" i="8"/>
  <c r="Z90" i="8" s="1"/>
  <c r="H144" i="8"/>
  <c r="U144" i="8"/>
  <c r="V144" i="8" s="1"/>
  <c r="H69" i="8"/>
  <c r="U69" i="8"/>
  <c r="V69" i="8" s="1"/>
  <c r="I108" i="8"/>
  <c r="Y108" i="8"/>
  <c r="Z108" i="8" s="1"/>
  <c r="I138" i="8"/>
  <c r="Y138" i="8"/>
  <c r="Z138" i="8" s="1"/>
  <c r="H23" i="8"/>
  <c r="U23" i="8"/>
  <c r="V23" i="8" s="1"/>
  <c r="H232" i="8"/>
  <c r="U232" i="8"/>
  <c r="V232" i="8" s="1"/>
  <c r="H155" i="8"/>
  <c r="U155" i="8"/>
  <c r="V155" i="8" s="1"/>
  <c r="H22" i="8"/>
  <c r="U22" i="8"/>
  <c r="V22" i="8" s="1"/>
  <c r="H231" i="8"/>
  <c r="U231" i="8"/>
  <c r="V231" i="8" s="1"/>
  <c r="H154" i="8"/>
  <c r="U154" i="8"/>
  <c r="V154" i="8" s="1"/>
  <c r="H234" i="8"/>
  <c r="U234" i="8"/>
  <c r="V234" i="8" s="1"/>
  <c r="H159" i="8"/>
  <c r="U159" i="8"/>
  <c r="V159" i="8" s="1"/>
  <c r="H24" i="8"/>
  <c r="U24" i="8"/>
  <c r="V24" i="8" s="1"/>
  <c r="H233" i="8"/>
  <c r="U233" i="8"/>
  <c r="V233" i="8" s="1"/>
  <c r="H158" i="8"/>
  <c r="U158" i="8"/>
  <c r="V158" i="8" s="1"/>
  <c r="I235" i="8"/>
  <c r="Y235" i="8"/>
  <c r="Z235" i="8" s="1"/>
  <c r="I70" i="8"/>
  <c r="Y70" i="8"/>
  <c r="Z70" i="8" s="1"/>
  <c r="H125" i="8"/>
  <c r="U125" i="8"/>
  <c r="V125" i="8" s="1"/>
  <c r="H33" i="8"/>
  <c r="U33" i="8"/>
  <c r="V33" i="8" s="1"/>
  <c r="I165" i="8"/>
  <c r="Y165" i="8"/>
  <c r="Z165" i="8" s="1"/>
  <c r="H172" i="8"/>
  <c r="U172" i="8"/>
  <c r="V172" i="8" s="1"/>
  <c r="H106" i="8"/>
  <c r="U106" i="8"/>
  <c r="V106" i="8" s="1"/>
  <c r="I247" i="8"/>
  <c r="Y247" i="8"/>
  <c r="Z247" i="8" s="1"/>
  <c r="I223" i="8"/>
  <c r="Y223" i="8"/>
  <c r="Z223" i="8" s="1"/>
  <c r="I54" i="8"/>
  <c r="Y54" i="8"/>
  <c r="Z54" i="8" s="1"/>
  <c r="I128" i="8"/>
  <c r="Y128" i="8"/>
  <c r="Z128" i="8" s="1"/>
  <c r="H40" i="8"/>
  <c r="U40" i="8"/>
  <c r="V40" i="8" s="1"/>
  <c r="I249" i="8"/>
  <c r="Y249" i="8"/>
  <c r="Z249" i="8" s="1"/>
  <c r="I174" i="8"/>
  <c r="Y174" i="8"/>
  <c r="Z174" i="8" s="1"/>
  <c r="I89" i="8"/>
  <c r="Y89" i="8"/>
  <c r="Z89" i="8" s="1"/>
  <c r="H95" i="8"/>
  <c r="U95" i="8"/>
  <c r="V95" i="8" s="1"/>
  <c r="H31" i="8"/>
  <c r="U31" i="8"/>
  <c r="V31" i="8" s="1"/>
  <c r="I240" i="8"/>
  <c r="Y240" i="8"/>
  <c r="Z240" i="8" s="1"/>
  <c r="I162" i="8"/>
  <c r="Y162" i="8"/>
  <c r="Z162" i="8" s="1"/>
  <c r="I77" i="8"/>
  <c r="Y77" i="8"/>
  <c r="Z77" i="8" s="1"/>
  <c r="I187" i="8"/>
  <c r="Y187" i="8"/>
  <c r="Z187" i="8" s="1"/>
  <c r="I123" i="8"/>
  <c r="Y123" i="8"/>
  <c r="Z123" i="8" s="1"/>
  <c r="I59" i="8"/>
  <c r="Y59" i="8"/>
  <c r="Z59" i="8" s="1"/>
  <c r="H29" i="8"/>
  <c r="U29" i="8"/>
  <c r="V29" i="8" s="1"/>
  <c r="I160" i="8"/>
  <c r="Y160" i="8"/>
  <c r="Z160" i="8" s="1"/>
  <c r="H52" i="8"/>
  <c r="U52" i="8"/>
  <c r="V52" i="8" s="1"/>
  <c r="I261" i="8"/>
  <c r="Y261" i="8"/>
  <c r="Z261" i="8" s="1"/>
  <c r="I190" i="8"/>
  <c r="Y190" i="8"/>
  <c r="Z190" i="8" s="1"/>
  <c r="I105" i="8"/>
  <c r="Y105" i="8"/>
  <c r="Z105" i="8" s="1"/>
  <c r="H107" i="8"/>
  <c r="U107" i="8"/>
  <c r="V107" i="8" s="1"/>
  <c r="H43" i="8"/>
  <c r="U43" i="8"/>
  <c r="V43" i="8" s="1"/>
  <c r="I252" i="8"/>
  <c r="Y252" i="8"/>
  <c r="Z252" i="8" s="1"/>
  <c r="I178" i="8"/>
  <c r="Y178" i="8"/>
  <c r="Z178" i="8" s="1"/>
  <c r="I93" i="8"/>
  <c r="Y93" i="8"/>
  <c r="Z93" i="8" s="1"/>
  <c r="I199" i="8"/>
  <c r="Y199" i="8"/>
  <c r="Z199" i="8" s="1"/>
  <c r="I135" i="8"/>
  <c r="Y135" i="8"/>
  <c r="Z135" i="8" s="1"/>
  <c r="I71" i="8"/>
  <c r="Y71" i="8"/>
  <c r="Z71" i="8" s="1"/>
  <c r="I118" i="8"/>
  <c r="Y118" i="8"/>
  <c r="Z118" i="8" s="1"/>
  <c r="H53" i="8"/>
  <c r="U53" i="8"/>
  <c r="V53" i="8" s="1"/>
  <c r="I192" i="8"/>
  <c r="Y192" i="8"/>
  <c r="Z192" i="8" s="1"/>
  <c r="H64" i="8"/>
  <c r="U64" i="8"/>
  <c r="V64" i="8" s="1"/>
  <c r="I206" i="8"/>
  <c r="Y206" i="8"/>
  <c r="Z206" i="8" s="1"/>
  <c r="I121" i="8"/>
  <c r="Y121" i="8"/>
  <c r="Z121" i="8" s="1"/>
  <c r="I36" i="8"/>
  <c r="Y36" i="8"/>
  <c r="Z36" i="8" s="1"/>
  <c r="H55" i="8"/>
  <c r="U55" i="8"/>
  <c r="V55" i="8" s="1"/>
  <c r="I264" i="8"/>
  <c r="Y264" i="8"/>
  <c r="Z264" i="8" s="1"/>
  <c r="I194" i="8"/>
  <c r="Y194" i="8"/>
  <c r="Z194" i="8" s="1"/>
  <c r="I109" i="8"/>
  <c r="Y109" i="8"/>
  <c r="Z109" i="8" s="1"/>
  <c r="I211" i="8"/>
  <c r="Y211" i="8"/>
  <c r="Z211" i="8" s="1"/>
  <c r="I147" i="8"/>
  <c r="Y147" i="8"/>
  <c r="Z147" i="8" s="1"/>
  <c r="I83" i="8"/>
  <c r="Y83" i="8"/>
  <c r="Z83" i="8" s="1"/>
  <c r="I30" i="8"/>
  <c r="Y30" i="8"/>
  <c r="Z30" i="8" s="1"/>
  <c r="I237" i="8"/>
  <c r="Y237" i="8"/>
  <c r="Z237" i="8" s="1"/>
  <c r="I158" i="8"/>
  <c r="Y158" i="8"/>
  <c r="Z158" i="8" s="1"/>
  <c r="I73" i="8"/>
  <c r="Y73" i="8"/>
  <c r="Z73" i="8" s="1"/>
  <c r="H83" i="8"/>
  <c r="U83" i="8"/>
  <c r="V83" i="8" s="1"/>
  <c r="I25" i="8"/>
  <c r="Y25" i="8"/>
  <c r="Z25" i="8" s="1"/>
  <c r="I228" i="8"/>
  <c r="Y228" i="8"/>
  <c r="Z228" i="8" s="1"/>
  <c r="I146" i="8"/>
  <c r="Y146" i="8"/>
  <c r="Z146" i="8" s="1"/>
  <c r="I61" i="8"/>
  <c r="Y61" i="8"/>
  <c r="Z61" i="8" s="1"/>
  <c r="I175" i="8"/>
  <c r="Y175" i="8"/>
  <c r="Z175" i="8" s="1"/>
  <c r="I111" i="8"/>
  <c r="Y111" i="8"/>
  <c r="Z111" i="8" s="1"/>
  <c r="I47" i="8"/>
  <c r="Y47" i="8"/>
  <c r="Z47" i="8" s="1"/>
  <c r="Y4" i="8"/>
  <c r="Z4" i="8" s="1"/>
  <c r="U4" i="8"/>
  <c r="V4" i="8" s="1"/>
  <c r="H4" i="8"/>
  <c r="K4" i="8"/>
  <c r="H25" i="8"/>
  <c r="I2" i="2"/>
  <c r="U2" i="2" s="1"/>
  <c r="D20" i="3"/>
  <c r="E20" i="3"/>
  <c r="J20" i="3" s="1"/>
  <c r="B20" i="3"/>
  <c r="C20" i="3"/>
  <c r="T5" i="3"/>
  <c r="U5" i="3" s="1"/>
  <c r="X6" i="3"/>
  <c r="Y6" i="3" s="1"/>
  <c r="T11" i="3"/>
  <c r="U11" i="3" s="1"/>
  <c r="X9" i="3"/>
  <c r="Y9" i="3" s="1"/>
  <c r="X17" i="3"/>
  <c r="Y17" i="3" s="1"/>
  <c r="T13" i="3"/>
  <c r="U13" i="3" s="1"/>
  <c r="T9" i="3"/>
  <c r="U9" i="3" s="1"/>
  <c r="T14" i="3"/>
  <c r="U14" i="3" s="1"/>
  <c r="T16" i="3"/>
  <c r="U16" i="3" s="1"/>
  <c r="T12" i="3"/>
  <c r="U12" i="3" s="1"/>
  <c r="X7" i="3"/>
  <c r="Y7" i="3" s="1"/>
  <c r="X18" i="3"/>
  <c r="Y18" i="3" s="1"/>
  <c r="X14" i="3"/>
  <c r="Y14" i="3" s="1"/>
  <c r="X10" i="3"/>
  <c r="Y10" i="3" s="1"/>
  <c r="T4" i="3"/>
  <c r="U4" i="3" s="1"/>
  <c r="X5" i="3"/>
  <c r="Y5" i="3" s="1"/>
  <c r="X4" i="3"/>
  <c r="Y4" i="3" s="1"/>
  <c r="T6" i="3"/>
  <c r="U6" i="3" s="1"/>
  <c r="T18" i="3"/>
  <c r="U18" i="3" s="1"/>
  <c r="T10" i="3"/>
  <c r="U10" i="3" s="1"/>
  <c r="X16" i="3"/>
  <c r="Y16" i="3" s="1"/>
  <c r="X12" i="3"/>
  <c r="Y12" i="3" s="1"/>
  <c r="X8" i="3"/>
  <c r="Y8" i="3" s="1"/>
  <c r="X13" i="3"/>
  <c r="Y13" i="3" s="1"/>
  <c r="X15" i="3"/>
  <c r="Y15" i="3" s="1"/>
  <c r="T8" i="3"/>
  <c r="U8" i="3" s="1"/>
  <c r="T17" i="3"/>
  <c r="U17" i="3" s="1"/>
  <c r="T15" i="3"/>
  <c r="U15" i="3" s="1"/>
  <c r="X11" i="3"/>
  <c r="Y11" i="3" s="1"/>
  <c r="T7" i="3"/>
  <c r="U7" i="3" s="1"/>
  <c r="D108" i="10"/>
  <c r="O2" i="2"/>
  <c r="R2" i="2" s="1"/>
  <c r="J2" i="2"/>
  <c r="V2" i="2" s="1"/>
  <c r="D100" i="10"/>
  <c r="D317" i="10"/>
  <c r="G2" i="1"/>
  <c r="O2" i="1" s="1"/>
  <c r="D384" i="10"/>
  <c r="D18" i="10"/>
  <c r="D11" i="10"/>
  <c r="D151" i="10"/>
  <c r="D306" i="10"/>
  <c r="D374" i="10"/>
  <c r="D366" i="10"/>
  <c r="D107" i="10"/>
  <c r="H2" i="1"/>
  <c r="P2" i="1" s="1"/>
  <c r="K2" i="1"/>
  <c r="M2" i="1" s="1"/>
  <c r="D358" i="10"/>
  <c r="G153" i="10" l="1"/>
  <c r="H153" i="10" s="1"/>
  <c r="D9" i="10"/>
  <c r="G107" i="10"/>
  <c r="H107" i="10" s="1"/>
  <c r="E107" i="10"/>
  <c r="AH19" i="3"/>
  <c r="AF19" i="3"/>
  <c r="AI19" i="3"/>
  <c r="AG19" i="3"/>
  <c r="D4" i="10"/>
  <c r="D3" i="10"/>
  <c r="E272" i="10"/>
  <c r="E165" i="10"/>
  <c r="D371" i="10"/>
  <c r="E371" i="10" s="1"/>
  <c r="D171" i="10"/>
  <c r="G171" i="10" s="1"/>
  <c r="H171" i="10" s="1"/>
  <c r="D319" i="10"/>
  <c r="E319" i="10" s="1"/>
  <c r="D380" i="10"/>
  <c r="G380" i="10" s="1"/>
  <c r="H380" i="10" s="1"/>
  <c r="D381" i="10"/>
  <c r="G381" i="10" s="1"/>
  <c r="H381" i="10" s="1"/>
  <c r="AB20" i="3"/>
  <c r="I20" i="3"/>
  <c r="AC20" i="3"/>
  <c r="G358" i="10"/>
  <c r="H358" i="10" s="1"/>
  <c r="E358" i="10"/>
  <c r="G374" i="10"/>
  <c r="H374" i="10" s="1"/>
  <c r="E374" i="10"/>
  <c r="D103" i="10"/>
  <c r="G11" i="10"/>
  <c r="H11" i="10" s="1"/>
  <c r="E11" i="10"/>
  <c r="G275" i="10"/>
  <c r="H275" i="10" s="1"/>
  <c r="E275" i="10"/>
  <c r="G270" i="10"/>
  <c r="H270" i="10" s="1"/>
  <c r="E270" i="10"/>
  <c r="D378" i="10"/>
  <c r="G371" i="10"/>
  <c r="H371" i="10" s="1"/>
  <c r="D345" i="10"/>
  <c r="D389" i="10"/>
  <c r="G366" i="10"/>
  <c r="H366" i="10" s="1"/>
  <c r="E366" i="10"/>
  <c r="D355" i="10"/>
  <c r="D347" i="10"/>
  <c r="D330" i="10"/>
  <c r="D331" i="10"/>
  <c r="G306" i="10"/>
  <c r="H306" i="10" s="1"/>
  <c r="E306" i="10"/>
  <c r="E151" i="10"/>
  <c r="G151" i="10"/>
  <c r="H151" i="10" s="1"/>
  <c r="G384" i="10"/>
  <c r="H384" i="10" s="1"/>
  <c r="E384" i="10"/>
  <c r="D322" i="10"/>
  <c r="D316" i="10"/>
  <c r="D338" i="10"/>
  <c r="D337" i="10"/>
  <c r="G317" i="10"/>
  <c r="H317" i="10" s="1"/>
  <c r="E317" i="10"/>
  <c r="E100" i="10"/>
  <c r="G100" i="10"/>
  <c r="H100" i="10" s="1"/>
  <c r="D142" i="10"/>
  <c r="E114" i="10"/>
  <c r="G114" i="10"/>
  <c r="H114" i="10" s="1"/>
  <c r="G273" i="10"/>
  <c r="H273" i="10" s="1"/>
  <c r="E273" i="10"/>
  <c r="D31" i="10"/>
  <c r="G268" i="10"/>
  <c r="H268" i="10" s="1"/>
  <c r="E268" i="10"/>
  <c r="G18" i="10"/>
  <c r="H18" i="10" s="1"/>
  <c r="E18" i="10"/>
  <c r="G274" i="10"/>
  <c r="H274" i="10" s="1"/>
  <c r="E274" i="10"/>
  <c r="G277" i="10"/>
  <c r="H277" i="10" s="1"/>
  <c r="E277" i="10"/>
  <c r="G269" i="10"/>
  <c r="H269" i="10" s="1"/>
  <c r="E269" i="10"/>
  <c r="E112" i="10"/>
  <c r="G112" i="10"/>
  <c r="H112" i="10" s="1"/>
  <c r="G278" i="10"/>
  <c r="H278" i="10" s="1"/>
  <c r="E278" i="10"/>
  <c r="D34" i="10"/>
  <c r="D152" i="10"/>
  <c r="G271" i="10"/>
  <c r="H271" i="10" s="1"/>
  <c r="E271" i="10"/>
  <c r="G283" i="10"/>
  <c r="H283" i="10" s="1"/>
  <c r="E283" i="10"/>
  <c r="D365" i="10"/>
  <c r="D308" i="10"/>
  <c r="E160" i="10"/>
  <c r="G160" i="10"/>
  <c r="H160" i="10" s="1"/>
  <c r="G281" i="10"/>
  <c r="H281" i="10" s="1"/>
  <c r="E281" i="10"/>
  <c r="G9" i="10"/>
  <c r="H9" i="10" s="1"/>
  <c r="E9" i="10"/>
  <c r="D386" i="10"/>
  <c r="E171" i="10"/>
  <c r="D126" i="10"/>
  <c r="D328" i="10"/>
  <c r="D329" i="10"/>
  <c r="G280" i="10"/>
  <c r="H280" i="10" s="1"/>
  <c r="E280" i="10"/>
  <c r="D350" i="10"/>
  <c r="G282" i="10"/>
  <c r="H282" i="10" s="1"/>
  <c r="E282" i="10"/>
  <c r="E120" i="10"/>
  <c r="G120" i="10"/>
  <c r="H120" i="10" s="1"/>
  <c r="E108" i="10"/>
  <c r="G108" i="10"/>
  <c r="H108" i="10" s="1"/>
  <c r="G276" i="10"/>
  <c r="H276" i="10" s="1"/>
  <c r="E276" i="10"/>
  <c r="D116" i="10"/>
  <c r="D172" i="10"/>
  <c r="D352" i="10"/>
  <c r="D167" i="10"/>
  <c r="G3" i="9"/>
  <c r="D228" i="10"/>
  <c r="D390" i="10"/>
  <c r="D267" i="10"/>
  <c r="E267" i="10" s="1"/>
  <c r="D132" i="10"/>
  <c r="D212" i="10"/>
  <c r="D236" i="10"/>
  <c r="M36" i="8"/>
  <c r="M40" i="8"/>
  <c r="M44" i="8"/>
  <c r="M48" i="8"/>
  <c r="M52" i="8"/>
  <c r="M56" i="8"/>
  <c r="M60" i="8"/>
  <c r="M64" i="8"/>
  <c r="M68" i="8"/>
  <c r="M72" i="8"/>
  <c r="M76" i="8"/>
  <c r="M80" i="8"/>
  <c r="M84" i="8"/>
  <c r="M88" i="8"/>
  <c r="M92" i="8"/>
  <c r="M96" i="8"/>
  <c r="M100" i="8"/>
  <c r="M104" i="8"/>
  <c r="M108" i="8"/>
  <c r="M112" i="8"/>
  <c r="M116" i="8"/>
  <c r="M120" i="8"/>
  <c r="M124" i="8"/>
  <c r="M128" i="8"/>
  <c r="M132" i="8"/>
  <c r="M136" i="8"/>
  <c r="M140" i="8"/>
  <c r="M144" i="8"/>
  <c r="M148" i="8"/>
  <c r="M152" i="8"/>
  <c r="M156" i="8"/>
  <c r="M160" i="8"/>
  <c r="M164" i="8"/>
  <c r="M168" i="8"/>
  <c r="M172" i="8"/>
  <c r="M176" i="8"/>
  <c r="M180" i="8"/>
  <c r="M184" i="8"/>
  <c r="M188" i="8"/>
  <c r="M192" i="8"/>
  <c r="M196" i="8"/>
  <c r="M200" i="8"/>
  <c r="M204" i="8"/>
  <c r="M208" i="8"/>
  <c r="M212" i="8"/>
  <c r="M216" i="8"/>
  <c r="M220" i="8"/>
  <c r="M224" i="8"/>
  <c r="M228" i="8"/>
  <c r="M232" i="8"/>
  <c r="M236" i="8"/>
  <c r="M240" i="8"/>
  <c r="M244" i="8"/>
  <c r="M248" i="8"/>
  <c r="M252" i="8"/>
  <c r="M256" i="8"/>
  <c r="M260" i="8"/>
  <c r="M264" i="8"/>
  <c r="M268" i="8"/>
  <c r="M26" i="8"/>
  <c r="M30" i="8"/>
  <c r="M15" i="8"/>
  <c r="M19" i="8"/>
  <c r="M23" i="8"/>
  <c r="M6" i="8"/>
  <c r="M10" i="8"/>
  <c r="L27" i="8"/>
  <c r="L31" i="8"/>
  <c r="L35" i="8"/>
  <c r="L39" i="8"/>
  <c r="L43" i="8"/>
  <c r="L47" i="8"/>
  <c r="L51" i="8"/>
  <c r="L55" i="8"/>
  <c r="L59" i="8"/>
  <c r="L63" i="8"/>
  <c r="L67" i="8"/>
  <c r="L71" i="8"/>
  <c r="L75" i="8"/>
  <c r="L79" i="8"/>
  <c r="L83" i="8"/>
  <c r="L87" i="8"/>
  <c r="L91" i="8"/>
  <c r="L95" i="8"/>
  <c r="L99" i="8"/>
  <c r="L103" i="8"/>
  <c r="L107" i="8"/>
  <c r="L111" i="8"/>
  <c r="L115" i="8"/>
  <c r="L119" i="8"/>
  <c r="L123" i="8"/>
  <c r="L127" i="8"/>
  <c r="L131" i="8"/>
  <c r="L135" i="8"/>
  <c r="L139" i="8"/>
  <c r="L143" i="8"/>
  <c r="L147" i="8"/>
  <c r="L151" i="8"/>
  <c r="L155" i="8"/>
  <c r="L159" i="8"/>
  <c r="L163" i="8"/>
  <c r="L167" i="8"/>
  <c r="L171" i="8"/>
  <c r="L175" i="8"/>
  <c r="L179" i="8"/>
  <c r="L183" i="8"/>
  <c r="L187" i="8"/>
  <c r="L191" i="8"/>
  <c r="L195" i="8"/>
  <c r="L199" i="8"/>
  <c r="L203" i="8"/>
  <c r="L207" i="8"/>
  <c r="L211" i="8"/>
  <c r="L215" i="8"/>
  <c r="L219" i="8"/>
  <c r="L223" i="8"/>
  <c r="L227" i="8"/>
  <c r="L231" i="8"/>
  <c r="L235" i="8"/>
  <c r="L239" i="8"/>
  <c r="L243" i="8"/>
  <c r="L247" i="8"/>
  <c r="L251" i="8"/>
  <c r="L255" i="8"/>
  <c r="L259" i="8"/>
  <c r="L263" i="8"/>
  <c r="L267" i="8"/>
  <c r="L14" i="8"/>
  <c r="L18" i="8"/>
  <c r="L22" i="8"/>
  <c r="L26" i="8"/>
  <c r="L10" i="8"/>
  <c r="M33" i="8"/>
  <c r="M37" i="8"/>
  <c r="M41" i="8"/>
  <c r="M45" i="8"/>
  <c r="M49" i="8"/>
  <c r="M53" i="8"/>
  <c r="M57" i="8"/>
  <c r="M61" i="8"/>
  <c r="M65" i="8"/>
  <c r="M69" i="8"/>
  <c r="M73" i="8"/>
  <c r="M77" i="8"/>
  <c r="M81" i="8"/>
  <c r="M85" i="8"/>
  <c r="M89" i="8"/>
  <c r="M93" i="8"/>
  <c r="M97" i="8"/>
  <c r="M101" i="8"/>
  <c r="M105" i="8"/>
  <c r="M109" i="8"/>
  <c r="M113" i="8"/>
  <c r="M117" i="8"/>
  <c r="M121" i="8"/>
  <c r="M125" i="8"/>
  <c r="M129" i="8"/>
  <c r="M133" i="8"/>
  <c r="M137" i="8"/>
  <c r="M141" i="8"/>
  <c r="M145" i="8"/>
  <c r="M149" i="8"/>
  <c r="M153" i="8"/>
  <c r="M157" i="8"/>
  <c r="M161" i="8"/>
  <c r="M165" i="8"/>
  <c r="M169" i="8"/>
  <c r="M173" i="8"/>
  <c r="M177" i="8"/>
  <c r="M181" i="8"/>
  <c r="M185" i="8"/>
  <c r="M189" i="8"/>
  <c r="M193" i="8"/>
  <c r="M197" i="8"/>
  <c r="M201" i="8"/>
  <c r="M205" i="8"/>
  <c r="M209" i="8"/>
  <c r="M213" i="8"/>
  <c r="M217" i="8"/>
  <c r="M221" i="8"/>
  <c r="M225" i="8"/>
  <c r="M229" i="8"/>
  <c r="M233" i="8"/>
  <c r="M237" i="8"/>
  <c r="M241" i="8"/>
  <c r="M245" i="8"/>
  <c r="M249" i="8"/>
  <c r="M253" i="8"/>
  <c r="M257" i="8"/>
  <c r="M261" i="8"/>
  <c r="M265" i="8"/>
  <c r="M27" i="8"/>
  <c r="M31" i="8"/>
  <c r="M16" i="8"/>
  <c r="M20" i="8"/>
  <c r="M24" i="8"/>
  <c r="M7" i="8"/>
  <c r="M11" i="8"/>
  <c r="L28" i="8"/>
  <c r="L32" i="8"/>
  <c r="L36" i="8"/>
  <c r="L40" i="8"/>
  <c r="L44" i="8"/>
  <c r="L48" i="8"/>
  <c r="L52" i="8"/>
  <c r="L56" i="8"/>
  <c r="L60" i="8"/>
  <c r="L64" i="8"/>
  <c r="L68" i="8"/>
  <c r="L72" i="8"/>
  <c r="L76" i="8"/>
  <c r="L80" i="8"/>
  <c r="L84" i="8"/>
  <c r="L88" i="8"/>
  <c r="L92" i="8"/>
  <c r="L96" i="8"/>
  <c r="L100" i="8"/>
  <c r="L104" i="8"/>
  <c r="L108" i="8"/>
  <c r="L112" i="8"/>
  <c r="L116" i="8"/>
  <c r="L120" i="8"/>
  <c r="L124" i="8"/>
  <c r="L128" i="8"/>
  <c r="L132" i="8"/>
  <c r="L136" i="8"/>
  <c r="L140" i="8"/>
  <c r="L144" i="8"/>
  <c r="L148" i="8"/>
  <c r="L152" i="8"/>
  <c r="L156" i="8"/>
  <c r="L160" i="8"/>
  <c r="L164" i="8"/>
  <c r="L168" i="8"/>
  <c r="L172" i="8"/>
  <c r="L176" i="8"/>
  <c r="L180" i="8"/>
  <c r="L184" i="8"/>
  <c r="L188" i="8"/>
  <c r="L192" i="8"/>
  <c r="L196" i="8"/>
  <c r="L200" i="8"/>
  <c r="L204" i="8"/>
  <c r="L208" i="8"/>
  <c r="L212" i="8"/>
  <c r="L216" i="8"/>
  <c r="L220" i="8"/>
  <c r="L224" i="8"/>
  <c r="L228" i="8"/>
  <c r="L232" i="8"/>
  <c r="L236" i="8"/>
  <c r="L240" i="8"/>
  <c r="L244" i="8"/>
  <c r="L248" i="8"/>
  <c r="L252" i="8"/>
  <c r="L256" i="8"/>
  <c r="L260" i="8"/>
  <c r="L264" i="8"/>
  <c r="L268" i="8"/>
  <c r="L11" i="8"/>
  <c r="L15" i="8"/>
  <c r="L19" i="8"/>
  <c r="L23" i="8"/>
  <c r="L7" i="8"/>
  <c r="M34" i="8"/>
  <c r="M38" i="8"/>
  <c r="M42" i="8"/>
  <c r="M46" i="8"/>
  <c r="M50" i="8"/>
  <c r="M54" i="8"/>
  <c r="M58" i="8"/>
  <c r="M62" i="8"/>
  <c r="M66" i="8"/>
  <c r="M70" i="8"/>
  <c r="M74" i="8"/>
  <c r="M78" i="8"/>
  <c r="M82" i="8"/>
  <c r="M86" i="8"/>
  <c r="M90" i="8"/>
  <c r="M94" i="8"/>
  <c r="M98" i="8"/>
  <c r="M102" i="8"/>
  <c r="M106" i="8"/>
  <c r="M110" i="8"/>
  <c r="M114" i="8"/>
  <c r="M118" i="8"/>
  <c r="M122" i="8"/>
  <c r="M126" i="8"/>
  <c r="M130" i="8"/>
  <c r="M134" i="8"/>
  <c r="M138" i="8"/>
  <c r="M142" i="8"/>
  <c r="M146" i="8"/>
  <c r="M150" i="8"/>
  <c r="M154" i="8"/>
  <c r="M158" i="8"/>
  <c r="M162" i="8"/>
  <c r="M166" i="8"/>
  <c r="M170" i="8"/>
  <c r="M174" i="8"/>
  <c r="M178" i="8"/>
  <c r="M182" i="8"/>
  <c r="M186" i="8"/>
  <c r="M190" i="8"/>
  <c r="M194" i="8"/>
  <c r="M198" i="8"/>
  <c r="M202" i="8"/>
  <c r="M206" i="8"/>
  <c r="M210" i="8"/>
  <c r="M214" i="8"/>
  <c r="M218" i="8"/>
  <c r="M222" i="8"/>
  <c r="M226" i="8"/>
  <c r="M230" i="8"/>
  <c r="M234" i="8"/>
  <c r="M238" i="8"/>
  <c r="M242" i="8"/>
  <c r="M246" i="8"/>
  <c r="M250" i="8"/>
  <c r="M254" i="8"/>
  <c r="M258" i="8"/>
  <c r="M262" i="8"/>
  <c r="M266" i="8"/>
  <c r="M28" i="8"/>
  <c r="M32" i="8"/>
  <c r="M17" i="8"/>
  <c r="M21" i="8"/>
  <c r="M25" i="8"/>
  <c r="M8" i="8"/>
  <c r="M12" i="8"/>
  <c r="L29" i="8"/>
  <c r="L33" i="8"/>
  <c r="L37" i="8"/>
  <c r="L41" i="8"/>
  <c r="L45" i="8"/>
  <c r="L49" i="8"/>
  <c r="L53" i="8"/>
  <c r="L57" i="8"/>
  <c r="L61" i="8"/>
  <c r="L65" i="8"/>
  <c r="L69" i="8"/>
  <c r="L73" i="8"/>
  <c r="L77" i="8"/>
  <c r="L81" i="8"/>
  <c r="L85" i="8"/>
  <c r="L89" i="8"/>
  <c r="L93" i="8"/>
  <c r="L97" i="8"/>
  <c r="L101" i="8"/>
  <c r="L105" i="8"/>
  <c r="L109" i="8"/>
  <c r="L113" i="8"/>
  <c r="L117" i="8"/>
  <c r="L121" i="8"/>
  <c r="L125" i="8"/>
  <c r="L129" i="8"/>
  <c r="L133" i="8"/>
  <c r="L137" i="8"/>
  <c r="L141" i="8"/>
  <c r="L145" i="8"/>
  <c r="L149" i="8"/>
  <c r="L153" i="8"/>
  <c r="L157" i="8"/>
  <c r="L161" i="8"/>
  <c r="L165" i="8"/>
  <c r="L169" i="8"/>
  <c r="L173" i="8"/>
  <c r="L177" i="8"/>
  <c r="L181" i="8"/>
  <c r="L185" i="8"/>
  <c r="L189" i="8"/>
  <c r="L193" i="8"/>
  <c r="L197" i="8"/>
  <c r="L201" i="8"/>
  <c r="L205" i="8"/>
  <c r="L209" i="8"/>
  <c r="L213" i="8"/>
  <c r="L217" i="8"/>
  <c r="L221" i="8"/>
  <c r="L225" i="8"/>
  <c r="L229" i="8"/>
  <c r="L233" i="8"/>
  <c r="L237" i="8"/>
  <c r="L241" i="8"/>
  <c r="L245" i="8"/>
  <c r="L249" i="8"/>
  <c r="L253" i="8"/>
  <c r="L257" i="8"/>
  <c r="L261" i="8"/>
  <c r="L265" i="8"/>
  <c r="L12" i="8"/>
  <c r="L16" i="8"/>
  <c r="L20" i="8"/>
  <c r="L24" i="8"/>
  <c r="L8" i="8"/>
  <c r="M35" i="8"/>
  <c r="M39" i="8"/>
  <c r="M43" i="8"/>
  <c r="M47" i="8"/>
  <c r="M51" i="8"/>
  <c r="M55" i="8"/>
  <c r="M59" i="8"/>
  <c r="M63" i="8"/>
  <c r="M67" i="8"/>
  <c r="M71" i="8"/>
  <c r="M75" i="8"/>
  <c r="M79" i="8"/>
  <c r="M83" i="8"/>
  <c r="M87" i="8"/>
  <c r="M91" i="8"/>
  <c r="M95" i="8"/>
  <c r="M99" i="8"/>
  <c r="M103" i="8"/>
  <c r="M107" i="8"/>
  <c r="M111" i="8"/>
  <c r="M115" i="8"/>
  <c r="M119" i="8"/>
  <c r="M123" i="8"/>
  <c r="M127" i="8"/>
  <c r="M131" i="8"/>
  <c r="M135" i="8"/>
  <c r="M139" i="8"/>
  <c r="M143" i="8"/>
  <c r="M147" i="8"/>
  <c r="M151" i="8"/>
  <c r="M155" i="8"/>
  <c r="M159" i="8"/>
  <c r="M163" i="8"/>
  <c r="M167" i="8"/>
  <c r="M171" i="8"/>
  <c r="M175" i="8"/>
  <c r="M179" i="8"/>
  <c r="M183" i="8"/>
  <c r="M187" i="8"/>
  <c r="M191" i="8"/>
  <c r="M195" i="8"/>
  <c r="M199" i="8"/>
  <c r="M203" i="8"/>
  <c r="M207" i="8"/>
  <c r="M211" i="8"/>
  <c r="M215" i="8"/>
  <c r="M219" i="8"/>
  <c r="M223" i="8"/>
  <c r="M227" i="8"/>
  <c r="M231" i="8"/>
  <c r="M235" i="8"/>
  <c r="M239" i="8"/>
  <c r="M243" i="8"/>
  <c r="M247" i="8"/>
  <c r="M251" i="8"/>
  <c r="M255" i="8"/>
  <c r="M259" i="8"/>
  <c r="M263" i="8"/>
  <c r="M267" i="8"/>
  <c r="M29" i="8"/>
  <c r="M14" i="8"/>
  <c r="M18" i="8"/>
  <c r="M22" i="8"/>
  <c r="M5" i="8"/>
  <c r="M9" i="8"/>
  <c r="M13" i="8"/>
  <c r="L30" i="8"/>
  <c r="L34" i="8"/>
  <c r="L38" i="8"/>
  <c r="L42" i="8"/>
  <c r="L46" i="8"/>
  <c r="L50" i="8"/>
  <c r="L54" i="8"/>
  <c r="L58" i="8"/>
  <c r="L62" i="8"/>
  <c r="L66" i="8"/>
  <c r="L70" i="8"/>
  <c r="L74" i="8"/>
  <c r="L78" i="8"/>
  <c r="L82" i="8"/>
  <c r="L86" i="8"/>
  <c r="L90" i="8"/>
  <c r="L94" i="8"/>
  <c r="L98" i="8"/>
  <c r="L102" i="8"/>
  <c r="L106" i="8"/>
  <c r="L110" i="8"/>
  <c r="L114" i="8"/>
  <c r="L118" i="8"/>
  <c r="L122" i="8"/>
  <c r="L126" i="8"/>
  <c r="L130" i="8"/>
  <c r="L134" i="8"/>
  <c r="L138" i="8"/>
  <c r="L142" i="8"/>
  <c r="L146" i="8"/>
  <c r="L150" i="8"/>
  <c r="L154" i="8"/>
  <c r="L158" i="8"/>
  <c r="L162" i="8"/>
  <c r="L166" i="8"/>
  <c r="L170" i="8"/>
  <c r="L174" i="8"/>
  <c r="L178" i="8"/>
  <c r="L182" i="8"/>
  <c r="L186" i="8"/>
  <c r="L190" i="8"/>
  <c r="L194" i="8"/>
  <c r="L198" i="8"/>
  <c r="L202" i="8"/>
  <c r="L206" i="8"/>
  <c r="L210" i="8"/>
  <c r="L214" i="8"/>
  <c r="L218" i="8"/>
  <c r="L222" i="8"/>
  <c r="L226" i="8"/>
  <c r="L230" i="8"/>
  <c r="L234" i="8"/>
  <c r="L238" i="8"/>
  <c r="L242" i="8"/>
  <c r="L246" i="8"/>
  <c r="L250" i="8"/>
  <c r="L254" i="8"/>
  <c r="L258" i="8"/>
  <c r="L262" i="8"/>
  <c r="L266" i="8"/>
  <c r="L13" i="8"/>
  <c r="L17" i="8"/>
  <c r="L21" i="8"/>
  <c r="L25" i="8"/>
  <c r="L9" i="8"/>
  <c r="D230" i="10"/>
  <c r="D166" i="10"/>
  <c r="D265" i="10"/>
  <c r="D14" i="10"/>
  <c r="D66" i="10"/>
  <c r="D392" i="10"/>
  <c r="O27" i="8"/>
  <c r="T27" i="8" s="1"/>
  <c r="O31" i="8"/>
  <c r="T31" i="8" s="1"/>
  <c r="O35" i="8"/>
  <c r="T35" i="8" s="1"/>
  <c r="O39" i="8"/>
  <c r="T39" i="8" s="1"/>
  <c r="O43" i="8"/>
  <c r="T43" i="8" s="1"/>
  <c r="O47" i="8"/>
  <c r="T47" i="8" s="1"/>
  <c r="O51" i="8"/>
  <c r="T51" i="8" s="1"/>
  <c r="O55" i="8"/>
  <c r="T55" i="8" s="1"/>
  <c r="O59" i="8"/>
  <c r="T59" i="8" s="1"/>
  <c r="O63" i="8"/>
  <c r="T63" i="8" s="1"/>
  <c r="O67" i="8"/>
  <c r="T67" i="8" s="1"/>
  <c r="O71" i="8"/>
  <c r="T71" i="8" s="1"/>
  <c r="O75" i="8"/>
  <c r="T75" i="8" s="1"/>
  <c r="O79" i="8"/>
  <c r="T79" i="8" s="1"/>
  <c r="O83" i="8"/>
  <c r="T83" i="8" s="1"/>
  <c r="O87" i="8"/>
  <c r="T87" i="8" s="1"/>
  <c r="O91" i="8"/>
  <c r="T91" i="8" s="1"/>
  <c r="O95" i="8"/>
  <c r="T95" i="8" s="1"/>
  <c r="O99" i="8"/>
  <c r="T99" i="8" s="1"/>
  <c r="O103" i="8"/>
  <c r="T103" i="8" s="1"/>
  <c r="O107" i="8"/>
  <c r="T107" i="8" s="1"/>
  <c r="O111" i="8"/>
  <c r="T111" i="8" s="1"/>
  <c r="O115" i="8"/>
  <c r="T115" i="8" s="1"/>
  <c r="O119" i="8"/>
  <c r="T119" i="8" s="1"/>
  <c r="O123" i="8"/>
  <c r="T123" i="8" s="1"/>
  <c r="O127" i="8"/>
  <c r="T127" i="8" s="1"/>
  <c r="O131" i="8"/>
  <c r="T131" i="8" s="1"/>
  <c r="O135" i="8"/>
  <c r="T135" i="8" s="1"/>
  <c r="O139" i="8"/>
  <c r="T139" i="8" s="1"/>
  <c r="O143" i="8"/>
  <c r="T143" i="8" s="1"/>
  <c r="O147" i="8"/>
  <c r="T147" i="8" s="1"/>
  <c r="O151" i="8"/>
  <c r="T151" i="8" s="1"/>
  <c r="O155" i="8"/>
  <c r="T155" i="8" s="1"/>
  <c r="O159" i="8"/>
  <c r="T159" i="8" s="1"/>
  <c r="O163" i="8"/>
  <c r="T163" i="8" s="1"/>
  <c r="O167" i="8"/>
  <c r="T167" i="8" s="1"/>
  <c r="O171" i="8"/>
  <c r="T171" i="8" s="1"/>
  <c r="O175" i="8"/>
  <c r="T175" i="8" s="1"/>
  <c r="O179" i="8"/>
  <c r="T179" i="8" s="1"/>
  <c r="O183" i="8"/>
  <c r="T183" i="8" s="1"/>
  <c r="O187" i="8"/>
  <c r="T187" i="8" s="1"/>
  <c r="O191" i="8"/>
  <c r="T191" i="8" s="1"/>
  <c r="O195" i="8"/>
  <c r="T195" i="8" s="1"/>
  <c r="O199" i="8"/>
  <c r="T199" i="8" s="1"/>
  <c r="O203" i="8"/>
  <c r="T203" i="8" s="1"/>
  <c r="O207" i="8"/>
  <c r="T207" i="8" s="1"/>
  <c r="O211" i="8"/>
  <c r="T211" i="8" s="1"/>
  <c r="O215" i="8"/>
  <c r="T215" i="8" s="1"/>
  <c r="O219" i="8"/>
  <c r="T219" i="8" s="1"/>
  <c r="O223" i="8"/>
  <c r="T223" i="8" s="1"/>
  <c r="O227" i="8"/>
  <c r="T227" i="8" s="1"/>
  <c r="O231" i="8"/>
  <c r="T231" i="8" s="1"/>
  <c r="O235" i="8"/>
  <c r="T235" i="8" s="1"/>
  <c r="O239" i="8"/>
  <c r="T239" i="8" s="1"/>
  <c r="O243" i="8"/>
  <c r="T243" i="8" s="1"/>
  <c r="O247" i="8"/>
  <c r="T247" i="8" s="1"/>
  <c r="O251" i="8"/>
  <c r="T251" i="8" s="1"/>
  <c r="O255" i="8"/>
  <c r="T255" i="8" s="1"/>
  <c r="O259" i="8"/>
  <c r="T259" i="8" s="1"/>
  <c r="O263" i="8"/>
  <c r="T263" i="8" s="1"/>
  <c r="O267" i="8"/>
  <c r="T267" i="8" s="1"/>
  <c r="O19" i="8"/>
  <c r="T19" i="8" s="1"/>
  <c r="O23" i="8"/>
  <c r="T23" i="8" s="1"/>
  <c r="O6" i="8"/>
  <c r="T6" i="8" s="1"/>
  <c r="O10" i="8"/>
  <c r="T10" i="8" s="1"/>
  <c r="O14" i="8"/>
  <c r="T14" i="8" s="1"/>
  <c r="N31" i="8"/>
  <c r="S31" i="8" s="1"/>
  <c r="N35" i="8"/>
  <c r="S35" i="8" s="1"/>
  <c r="N39" i="8"/>
  <c r="S39" i="8" s="1"/>
  <c r="N43" i="8"/>
  <c r="S43" i="8" s="1"/>
  <c r="N47" i="8"/>
  <c r="S47" i="8" s="1"/>
  <c r="N51" i="8"/>
  <c r="S51" i="8" s="1"/>
  <c r="N55" i="8"/>
  <c r="S55" i="8" s="1"/>
  <c r="N59" i="8"/>
  <c r="S59" i="8" s="1"/>
  <c r="N63" i="8"/>
  <c r="S63" i="8" s="1"/>
  <c r="N67" i="8"/>
  <c r="S67" i="8" s="1"/>
  <c r="N71" i="8"/>
  <c r="S71" i="8" s="1"/>
  <c r="N75" i="8"/>
  <c r="S75" i="8" s="1"/>
  <c r="N79" i="8"/>
  <c r="S79" i="8" s="1"/>
  <c r="N83" i="8"/>
  <c r="S83" i="8" s="1"/>
  <c r="N87" i="8"/>
  <c r="S87" i="8" s="1"/>
  <c r="N91" i="8"/>
  <c r="S91" i="8" s="1"/>
  <c r="N95" i="8"/>
  <c r="S95" i="8" s="1"/>
  <c r="N99" i="8"/>
  <c r="S99" i="8" s="1"/>
  <c r="N103" i="8"/>
  <c r="S103" i="8" s="1"/>
  <c r="N107" i="8"/>
  <c r="S107" i="8" s="1"/>
  <c r="N111" i="8"/>
  <c r="S111" i="8" s="1"/>
  <c r="N115" i="8"/>
  <c r="S115" i="8" s="1"/>
  <c r="N119" i="8"/>
  <c r="S119" i="8" s="1"/>
  <c r="N123" i="8"/>
  <c r="S123" i="8" s="1"/>
  <c r="N127" i="8"/>
  <c r="S127" i="8" s="1"/>
  <c r="N131" i="8"/>
  <c r="S131" i="8" s="1"/>
  <c r="N135" i="8"/>
  <c r="S135" i="8" s="1"/>
  <c r="N139" i="8"/>
  <c r="S139" i="8" s="1"/>
  <c r="N143" i="8"/>
  <c r="S143" i="8" s="1"/>
  <c r="N147" i="8"/>
  <c r="S147" i="8" s="1"/>
  <c r="N151" i="8"/>
  <c r="S151" i="8" s="1"/>
  <c r="N155" i="8"/>
  <c r="S155" i="8" s="1"/>
  <c r="N159" i="8"/>
  <c r="S159" i="8" s="1"/>
  <c r="N163" i="8"/>
  <c r="S163" i="8" s="1"/>
  <c r="N167" i="8"/>
  <c r="S167" i="8" s="1"/>
  <c r="N171" i="8"/>
  <c r="S171" i="8" s="1"/>
  <c r="N175" i="8"/>
  <c r="S175" i="8" s="1"/>
  <c r="N179" i="8"/>
  <c r="S179" i="8" s="1"/>
  <c r="N183" i="8"/>
  <c r="S183" i="8" s="1"/>
  <c r="N187" i="8"/>
  <c r="S187" i="8" s="1"/>
  <c r="N191" i="8"/>
  <c r="S191" i="8" s="1"/>
  <c r="N195" i="8"/>
  <c r="S195" i="8" s="1"/>
  <c r="N199" i="8"/>
  <c r="S199" i="8" s="1"/>
  <c r="N203" i="8"/>
  <c r="S203" i="8" s="1"/>
  <c r="N207" i="8"/>
  <c r="S207" i="8" s="1"/>
  <c r="N211" i="8"/>
  <c r="S211" i="8" s="1"/>
  <c r="N215" i="8"/>
  <c r="S215" i="8" s="1"/>
  <c r="N219" i="8"/>
  <c r="S219" i="8" s="1"/>
  <c r="N223" i="8"/>
  <c r="S223" i="8" s="1"/>
  <c r="N227" i="8"/>
  <c r="S227" i="8" s="1"/>
  <c r="N231" i="8"/>
  <c r="S231" i="8" s="1"/>
  <c r="N235" i="8"/>
  <c r="S235" i="8" s="1"/>
  <c r="N239" i="8"/>
  <c r="S239" i="8" s="1"/>
  <c r="N243" i="8"/>
  <c r="S243" i="8" s="1"/>
  <c r="N247" i="8"/>
  <c r="S247" i="8" s="1"/>
  <c r="N251" i="8"/>
  <c r="S251" i="8" s="1"/>
  <c r="N255" i="8"/>
  <c r="S255" i="8" s="1"/>
  <c r="N259" i="8"/>
  <c r="S259" i="8" s="1"/>
  <c r="N263" i="8"/>
  <c r="S263" i="8" s="1"/>
  <c r="N267" i="8"/>
  <c r="S267" i="8" s="1"/>
  <c r="N10" i="8"/>
  <c r="S10" i="8" s="1"/>
  <c r="N14" i="8"/>
  <c r="S14" i="8" s="1"/>
  <c r="N18" i="8"/>
  <c r="S18" i="8" s="1"/>
  <c r="N22" i="8"/>
  <c r="S22" i="8" s="1"/>
  <c r="N5" i="8"/>
  <c r="S5" i="8" s="1"/>
  <c r="N9" i="8"/>
  <c r="S9" i="8" s="1"/>
  <c r="O28" i="8"/>
  <c r="T28" i="8" s="1"/>
  <c r="O32" i="8"/>
  <c r="T32" i="8" s="1"/>
  <c r="O36" i="8"/>
  <c r="T36" i="8" s="1"/>
  <c r="O40" i="8"/>
  <c r="T40" i="8" s="1"/>
  <c r="O44" i="8"/>
  <c r="T44" i="8" s="1"/>
  <c r="O48" i="8"/>
  <c r="T48" i="8" s="1"/>
  <c r="O52" i="8"/>
  <c r="T52" i="8" s="1"/>
  <c r="O56" i="8"/>
  <c r="T56" i="8" s="1"/>
  <c r="O60" i="8"/>
  <c r="T60" i="8" s="1"/>
  <c r="O64" i="8"/>
  <c r="T64" i="8" s="1"/>
  <c r="O68" i="8"/>
  <c r="T68" i="8" s="1"/>
  <c r="O72" i="8"/>
  <c r="T72" i="8" s="1"/>
  <c r="O76" i="8"/>
  <c r="T76" i="8" s="1"/>
  <c r="O80" i="8"/>
  <c r="T80" i="8" s="1"/>
  <c r="O84" i="8"/>
  <c r="T84" i="8" s="1"/>
  <c r="O88" i="8"/>
  <c r="T88" i="8" s="1"/>
  <c r="O92" i="8"/>
  <c r="T92" i="8" s="1"/>
  <c r="O96" i="8"/>
  <c r="T96" i="8" s="1"/>
  <c r="O100" i="8"/>
  <c r="T100" i="8" s="1"/>
  <c r="O104" i="8"/>
  <c r="T104" i="8" s="1"/>
  <c r="O108" i="8"/>
  <c r="T108" i="8" s="1"/>
  <c r="O112" i="8"/>
  <c r="T112" i="8" s="1"/>
  <c r="O116" i="8"/>
  <c r="T116" i="8" s="1"/>
  <c r="O120" i="8"/>
  <c r="T120" i="8" s="1"/>
  <c r="O124" i="8"/>
  <c r="T124" i="8" s="1"/>
  <c r="O128" i="8"/>
  <c r="T128" i="8" s="1"/>
  <c r="O132" i="8"/>
  <c r="T132" i="8" s="1"/>
  <c r="O136" i="8"/>
  <c r="T136" i="8" s="1"/>
  <c r="O140" i="8"/>
  <c r="T140" i="8" s="1"/>
  <c r="O144" i="8"/>
  <c r="T144" i="8" s="1"/>
  <c r="O148" i="8"/>
  <c r="T148" i="8" s="1"/>
  <c r="O152" i="8"/>
  <c r="T152" i="8" s="1"/>
  <c r="O156" i="8"/>
  <c r="T156" i="8" s="1"/>
  <c r="O160" i="8"/>
  <c r="T160" i="8" s="1"/>
  <c r="O164" i="8"/>
  <c r="T164" i="8" s="1"/>
  <c r="O168" i="8"/>
  <c r="T168" i="8" s="1"/>
  <c r="O172" i="8"/>
  <c r="T172" i="8" s="1"/>
  <c r="O176" i="8"/>
  <c r="T176" i="8" s="1"/>
  <c r="O180" i="8"/>
  <c r="T180" i="8" s="1"/>
  <c r="O184" i="8"/>
  <c r="T184" i="8" s="1"/>
  <c r="O188" i="8"/>
  <c r="T188" i="8" s="1"/>
  <c r="O192" i="8"/>
  <c r="T192" i="8" s="1"/>
  <c r="O196" i="8"/>
  <c r="T196" i="8" s="1"/>
  <c r="O200" i="8"/>
  <c r="T200" i="8" s="1"/>
  <c r="O204" i="8"/>
  <c r="T204" i="8" s="1"/>
  <c r="O208" i="8"/>
  <c r="T208" i="8" s="1"/>
  <c r="O212" i="8"/>
  <c r="T212" i="8" s="1"/>
  <c r="O216" i="8"/>
  <c r="T216" i="8" s="1"/>
  <c r="O220" i="8"/>
  <c r="T220" i="8" s="1"/>
  <c r="O224" i="8"/>
  <c r="T224" i="8" s="1"/>
  <c r="O228" i="8"/>
  <c r="T228" i="8" s="1"/>
  <c r="O232" i="8"/>
  <c r="T232" i="8" s="1"/>
  <c r="O236" i="8"/>
  <c r="T236" i="8" s="1"/>
  <c r="O240" i="8"/>
  <c r="T240" i="8" s="1"/>
  <c r="O244" i="8"/>
  <c r="T244" i="8" s="1"/>
  <c r="O248" i="8"/>
  <c r="T248" i="8" s="1"/>
  <c r="O252" i="8"/>
  <c r="T252" i="8" s="1"/>
  <c r="O256" i="8"/>
  <c r="T256" i="8" s="1"/>
  <c r="O260" i="8"/>
  <c r="T260" i="8" s="1"/>
  <c r="O264" i="8"/>
  <c r="T264" i="8" s="1"/>
  <c r="O268" i="8"/>
  <c r="T268" i="8" s="1"/>
  <c r="O16" i="8"/>
  <c r="T16" i="8" s="1"/>
  <c r="O20" i="8"/>
  <c r="T20" i="8" s="1"/>
  <c r="O24" i="8"/>
  <c r="T24" i="8" s="1"/>
  <c r="O7" i="8"/>
  <c r="T7" i="8" s="1"/>
  <c r="O11" i="8"/>
  <c r="T11" i="8" s="1"/>
  <c r="O15" i="8"/>
  <c r="T15" i="8" s="1"/>
  <c r="N32" i="8"/>
  <c r="S32" i="8" s="1"/>
  <c r="N36" i="8"/>
  <c r="S36" i="8" s="1"/>
  <c r="N40" i="8"/>
  <c r="S40" i="8" s="1"/>
  <c r="N44" i="8"/>
  <c r="S44" i="8" s="1"/>
  <c r="N48" i="8"/>
  <c r="S48" i="8" s="1"/>
  <c r="N52" i="8"/>
  <c r="S52" i="8" s="1"/>
  <c r="N56" i="8"/>
  <c r="S56" i="8" s="1"/>
  <c r="N60" i="8"/>
  <c r="S60" i="8" s="1"/>
  <c r="N64" i="8"/>
  <c r="S64" i="8" s="1"/>
  <c r="N68" i="8"/>
  <c r="S68" i="8" s="1"/>
  <c r="N72" i="8"/>
  <c r="S72" i="8" s="1"/>
  <c r="N76" i="8"/>
  <c r="S76" i="8" s="1"/>
  <c r="N80" i="8"/>
  <c r="S80" i="8" s="1"/>
  <c r="N84" i="8"/>
  <c r="S84" i="8" s="1"/>
  <c r="N88" i="8"/>
  <c r="S88" i="8" s="1"/>
  <c r="N92" i="8"/>
  <c r="S92" i="8" s="1"/>
  <c r="N96" i="8"/>
  <c r="S96" i="8" s="1"/>
  <c r="N100" i="8"/>
  <c r="S100" i="8" s="1"/>
  <c r="N104" i="8"/>
  <c r="S104" i="8" s="1"/>
  <c r="N108" i="8"/>
  <c r="S108" i="8" s="1"/>
  <c r="N112" i="8"/>
  <c r="S112" i="8" s="1"/>
  <c r="N116" i="8"/>
  <c r="S116" i="8" s="1"/>
  <c r="N120" i="8"/>
  <c r="S120" i="8" s="1"/>
  <c r="N124" i="8"/>
  <c r="S124" i="8" s="1"/>
  <c r="N128" i="8"/>
  <c r="S128" i="8" s="1"/>
  <c r="N132" i="8"/>
  <c r="S132" i="8" s="1"/>
  <c r="N136" i="8"/>
  <c r="S136" i="8" s="1"/>
  <c r="N140" i="8"/>
  <c r="S140" i="8" s="1"/>
  <c r="N144" i="8"/>
  <c r="S144" i="8" s="1"/>
  <c r="N148" i="8"/>
  <c r="S148" i="8" s="1"/>
  <c r="N152" i="8"/>
  <c r="S152" i="8" s="1"/>
  <c r="N156" i="8"/>
  <c r="S156" i="8" s="1"/>
  <c r="N160" i="8"/>
  <c r="S160" i="8" s="1"/>
  <c r="N164" i="8"/>
  <c r="S164" i="8" s="1"/>
  <c r="N168" i="8"/>
  <c r="S168" i="8" s="1"/>
  <c r="N172" i="8"/>
  <c r="S172" i="8" s="1"/>
  <c r="N176" i="8"/>
  <c r="S176" i="8" s="1"/>
  <c r="N180" i="8"/>
  <c r="S180" i="8" s="1"/>
  <c r="N184" i="8"/>
  <c r="S184" i="8" s="1"/>
  <c r="N188" i="8"/>
  <c r="S188" i="8" s="1"/>
  <c r="N192" i="8"/>
  <c r="S192" i="8" s="1"/>
  <c r="N196" i="8"/>
  <c r="S196" i="8" s="1"/>
  <c r="N200" i="8"/>
  <c r="S200" i="8" s="1"/>
  <c r="N204" i="8"/>
  <c r="S204" i="8" s="1"/>
  <c r="N208" i="8"/>
  <c r="S208" i="8" s="1"/>
  <c r="N212" i="8"/>
  <c r="S212" i="8" s="1"/>
  <c r="N216" i="8"/>
  <c r="S216" i="8" s="1"/>
  <c r="N220" i="8"/>
  <c r="S220" i="8" s="1"/>
  <c r="N224" i="8"/>
  <c r="S224" i="8" s="1"/>
  <c r="N228" i="8"/>
  <c r="S228" i="8" s="1"/>
  <c r="N232" i="8"/>
  <c r="S232" i="8" s="1"/>
  <c r="N236" i="8"/>
  <c r="S236" i="8" s="1"/>
  <c r="N240" i="8"/>
  <c r="S240" i="8" s="1"/>
  <c r="N244" i="8"/>
  <c r="S244" i="8" s="1"/>
  <c r="N248" i="8"/>
  <c r="S248" i="8" s="1"/>
  <c r="N252" i="8"/>
  <c r="S252" i="8" s="1"/>
  <c r="N256" i="8"/>
  <c r="S256" i="8" s="1"/>
  <c r="N260" i="8"/>
  <c r="S260" i="8" s="1"/>
  <c r="N264" i="8"/>
  <c r="S264" i="8" s="1"/>
  <c r="N268" i="8"/>
  <c r="S268" i="8" s="1"/>
  <c r="N26" i="8"/>
  <c r="S26" i="8" s="1"/>
  <c r="N11" i="8"/>
  <c r="S11" i="8" s="1"/>
  <c r="N15" i="8"/>
  <c r="S15" i="8" s="1"/>
  <c r="N19" i="8"/>
  <c r="S19" i="8" s="1"/>
  <c r="N23" i="8"/>
  <c r="S23" i="8" s="1"/>
  <c r="N6" i="8"/>
  <c r="S6" i="8" s="1"/>
  <c r="O29" i="8"/>
  <c r="T29" i="8" s="1"/>
  <c r="O33" i="8"/>
  <c r="T33" i="8" s="1"/>
  <c r="O37" i="8"/>
  <c r="T37" i="8" s="1"/>
  <c r="O41" i="8"/>
  <c r="T41" i="8" s="1"/>
  <c r="O45" i="8"/>
  <c r="T45" i="8" s="1"/>
  <c r="O49" i="8"/>
  <c r="T49" i="8" s="1"/>
  <c r="O53" i="8"/>
  <c r="T53" i="8" s="1"/>
  <c r="O57" i="8"/>
  <c r="T57" i="8" s="1"/>
  <c r="O61" i="8"/>
  <c r="T61" i="8" s="1"/>
  <c r="O65" i="8"/>
  <c r="T65" i="8" s="1"/>
  <c r="O69" i="8"/>
  <c r="T69" i="8" s="1"/>
  <c r="O73" i="8"/>
  <c r="T73" i="8" s="1"/>
  <c r="O77" i="8"/>
  <c r="T77" i="8" s="1"/>
  <c r="O81" i="8"/>
  <c r="T81" i="8" s="1"/>
  <c r="O85" i="8"/>
  <c r="T85" i="8" s="1"/>
  <c r="O89" i="8"/>
  <c r="T89" i="8" s="1"/>
  <c r="O93" i="8"/>
  <c r="T93" i="8" s="1"/>
  <c r="O97" i="8"/>
  <c r="T97" i="8" s="1"/>
  <c r="O101" i="8"/>
  <c r="T101" i="8" s="1"/>
  <c r="O105" i="8"/>
  <c r="T105" i="8" s="1"/>
  <c r="O109" i="8"/>
  <c r="T109" i="8" s="1"/>
  <c r="O113" i="8"/>
  <c r="T113" i="8" s="1"/>
  <c r="O117" i="8"/>
  <c r="T117" i="8" s="1"/>
  <c r="O121" i="8"/>
  <c r="T121" i="8" s="1"/>
  <c r="O125" i="8"/>
  <c r="T125" i="8" s="1"/>
  <c r="O129" i="8"/>
  <c r="T129" i="8" s="1"/>
  <c r="O133" i="8"/>
  <c r="T133" i="8" s="1"/>
  <c r="O137" i="8"/>
  <c r="T137" i="8" s="1"/>
  <c r="O141" i="8"/>
  <c r="T141" i="8" s="1"/>
  <c r="O145" i="8"/>
  <c r="T145" i="8" s="1"/>
  <c r="O149" i="8"/>
  <c r="T149" i="8" s="1"/>
  <c r="O153" i="8"/>
  <c r="T153" i="8" s="1"/>
  <c r="O157" i="8"/>
  <c r="T157" i="8" s="1"/>
  <c r="O161" i="8"/>
  <c r="T161" i="8" s="1"/>
  <c r="O165" i="8"/>
  <c r="T165" i="8" s="1"/>
  <c r="O169" i="8"/>
  <c r="T169" i="8" s="1"/>
  <c r="O173" i="8"/>
  <c r="T173" i="8" s="1"/>
  <c r="O177" i="8"/>
  <c r="T177" i="8" s="1"/>
  <c r="O181" i="8"/>
  <c r="T181" i="8" s="1"/>
  <c r="O185" i="8"/>
  <c r="T185" i="8" s="1"/>
  <c r="O189" i="8"/>
  <c r="T189" i="8" s="1"/>
  <c r="O193" i="8"/>
  <c r="T193" i="8" s="1"/>
  <c r="O197" i="8"/>
  <c r="T197" i="8" s="1"/>
  <c r="O201" i="8"/>
  <c r="T201" i="8" s="1"/>
  <c r="O205" i="8"/>
  <c r="T205" i="8" s="1"/>
  <c r="O209" i="8"/>
  <c r="T209" i="8" s="1"/>
  <c r="O213" i="8"/>
  <c r="T213" i="8" s="1"/>
  <c r="O217" i="8"/>
  <c r="T217" i="8" s="1"/>
  <c r="O221" i="8"/>
  <c r="T221" i="8" s="1"/>
  <c r="O225" i="8"/>
  <c r="T225" i="8" s="1"/>
  <c r="O229" i="8"/>
  <c r="T229" i="8" s="1"/>
  <c r="O233" i="8"/>
  <c r="T233" i="8" s="1"/>
  <c r="O237" i="8"/>
  <c r="T237" i="8" s="1"/>
  <c r="O241" i="8"/>
  <c r="T241" i="8" s="1"/>
  <c r="O245" i="8"/>
  <c r="T245" i="8" s="1"/>
  <c r="O249" i="8"/>
  <c r="T249" i="8" s="1"/>
  <c r="O253" i="8"/>
  <c r="T253" i="8" s="1"/>
  <c r="O257" i="8"/>
  <c r="T257" i="8" s="1"/>
  <c r="O261" i="8"/>
  <c r="T261" i="8" s="1"/>
  <c r="O265" i="8"/>
  <c r="T265" i="8" s="1"/>
  <c r="O17" i="8"/>
  <c r="T17" i="8" s="1"/>
  <c r="O21" i="8"/>
  <c r="T21" i="8" s="1"/>
  <c r="O25" i="8"/>
  <c r="T25" i="8" s="1"/>
  <c r="O8" i="8"/>
  <c r="T8" i="8" s="1"/>
  <c r="O12" i="8"/>
  <c r="T12" i="8" s="1"/>
  <c r="N29" i="8"/>
  <c r="S29" i="8" s="1"/>
  <c r="N33" i="8"/>
  <c r="S33" i="8" s="1"/>
  <c r="N37" i="8"/>
  <c r="S37" i="8" s="1"/>
  <c r="N41" i="8"/>
  <c r="S41" i="8" s="1"/>
  <c r="N45" i="8"/>
  <c r="S45" i="8" s="1"/>
  <c r="N49" i="8"/>
  <c r="S49" i="8" s="1"/>
  <c r="N53" i="8"/>
  <c r="S53" i="8" s="1"/>
  <c r="N57" i="8"/>
  <c r="S57" i="8" s="1"/>
  <c r="N61" i="8"/>
  <c r="S61" i="8" s="1"/>
  <c r="N65" i="8"/>
  <c r="S65" i="8" s="1"/>
  <c r="N69" i="8"/>
  <c r="S69" i="8" s="1"/>
  <c r="N73" i="8"/>
  <c r="S73" i="8" s="1"/>
  <c r="N77" i="8"/>
  <c r="S77" i="8" s="1"/>
  <c r="N81" i="8"/>
  <c r="S81" i="8" s="1"/>
  <c r="N85" i="8"/>
  <c r="S85" i="8" s="1"/>
  <c r="N89" i="8"/>
  <c r="S89" i="8" s="1"/>
  <c r="N93" i="8"/>
  <c r="S93" i="8" s="1"/>
  <c r="N97" i="8"/>
  <c r="S97" i="8" s="1"/>
  <c r="N101" i="8"/>
  <c r="S101" i="8" s="1"/>
  <c r="N105" i="8"/>
  <c r="S105" i="8" s="1"/>
  <c r="N109" i="8"/>
  <c r="S109" i="8" s="1"/>
  <c r="N113" i="8"/>
  <c r="S113" i="8" s="1"/>
  <c r="N117" i="8"/>
  <c r="S117" i="8" s="1"/>
  <c r="N121" i="8"/>
  <c r="S121" i="8" s="1"/>
  <c r="N125" i="8"/>
  <c r="S125" i="8" s="1"/>
  <c r="N129" i="8"/>
  <c r="S129" i="8" s="1"/>
  <c r="N133" i="8"/>
  <c r="S133" i="8" s="1"/>
  <c r="N137" i="8"/>
  <c r="S137" i="8" s="1"/>
  <c r="N141" i="8"/>
  <c r="S141" i="8" s="1"/>
  <c r="N145" i="8"/>
  <c r="S145" i="8" s="1"/>
  <c r="N149" i="8"/>
  <c r="S149" i="8" s="1"/>
  <c r="N153" i="8"/>
  <c r="S153" i="8" s="1"/>
  <c r="N157" i="8"/>
  <c r="S157" i="8" s="1"/>
  <c r="N161" i="8"/>
  <c r="S161" i="8" s="1"/>
  <c r="N165" i="8"/>
  <c r="S165" i="8" s="1"/>
  <c r="N169" i="8"/>
  <c r="S169" i="8" s="1"/>
  <c r="N173" i="8"/>
  <c r="S173" i="8" s="1"/>
  <c r="N177" i="8"/>
  <c r="S177" i="8" s="1"/>
  <c r="N181" i="8"/>
  <c r="S181" i="8" s="1"/>
  <c r="N185" i="8"/>
  <c r="S185" i="8" s="1"/>
  <c r="N189" i="8"/>
  <c r="S189" i="8" s="1"/>
  <c r="N193" i="8"/>
  <c r="S193" i="8" s="1"/>
  <c r="N197" i="8"/>
  <c r="S197" i="8" s="1"/>
  <c r="N201" i="8"/>
  <c r="S201" i="8" s="1"/>
  <c r="N205" i="8"/>
  <c r="S205" i="8" s="1"/>
  <c r="N209" i="8"/>
  <c r="S209" i="8" s="1"/>
  <c r="N213" i="8"/>
  <c r="S213" i="8" s="1"/>
  <c r="N217" i="8"/>
  <c r="S217" i="8" s="1"/>
  <c r="N221" i="8"/>
  <c r="S221" i="8" s="1"/>
  <c r="N225" i="8"/>
  <c r="S225" i="8" s="1"/>
  <c r="N229" i="8"/>
  <c r="S229" i="8" s="1"/>
  <c r="N233" i="8"/>
  <c r="S233" i="8" s="1"/>
  <c r="N237" i="8"/>
  <c r="S237" i="8" s="1"/>
  <c r="N241" i="8"/>
  <c r="S241" i="8" s="1"/>
  <c r="N245" i="8"/>
  <c r="S245" i="8" s="1"/>
  <c r="N249" i="8"/>
  <c r="S249" i="8" s="1"/>
  <c r="N253" i="8"/>
  <c r="S253" i="8" s="1"/>
  <c r="N257" i="8"/>
  <c r="S257" i="8" s="1"/>
  <c r="N261" i="8"/>
  <c r="S261" i="8" s="1"/>
  <c r="N265" i="8"/>
  <c r="S265" i="8" s="1"/>
  <c r="N27" i="8"/>
  <c r="S27" i="8" s="1"/>
  <c r="N12" i="8"/>
  <c r="S12" i="8" s="1"/>
  <c r="N16" i="8"/>
  <c r="S16" i="8" s="1"/>
  <c r="N20" i="8"/>
  <c r="S20" i="8" s="1"/>
  <c r="N24" i="8"/>
  <c r="S24" i="8" s="1"/>
  <c r="N7" i="8"/>
  <c r="S7" i="8" s="1"/>
  <c r="O26" i="8"/>
  <c r="T26" i="8" s="1"/>
  <c r="O30" i="8"/>
  <c r="T30" i="8" s="1"/>
  <c r="O34" i="8"/>
  <c r="T34" i="8" s="1"/>
  <c r="O38" i="8"/>
  <c r="T38" i="8" s="1"/>
  <c r="O42" i="8"/>
  <c r="T42" i="8" s="1"/>
  <c r="O46" i="8"/>
  <c r="T46" i="8" s="1"/>
  <c r="O50" i="8"/>
  <c r="T50" i="8" s="1"/>
  <c r="O54" i="8"/>
  <c r="T54" i="8" s="1"/>
  <c r="O58" i="8"/>
  <c r="T58" i="8" s="1"/>
  <c r="O62" i="8"/>
  <c r="T62" i="8" s="1"/>
  <c r="O66" i="8"/>
  <c r="T66" i="8" s="1"/>
  <c r="O70" i="8"/>
  <c r="T70" i="8" s="1"/>
  <c r="O74" i="8"/>
  <c r="T74" i="8" s="1"/>
  <c r="O78" i="8"/>
  <c r="T78" i="8" s="1"/>
  <c r="O82" i="8"/>
  <c r="T82" i="8" s="1"/>
  <c r="O86" i="8"/>
  <c r="T86" i="8" s="1"/>
  <c r="O90" i="8"/>
  <c r="T90" i="8" s="1"/>
  <c r="O94" i="8"/>
  <c r="T94" i="8" s="1"/>
  <c r="O98" i="8"/>
  <c r="T98" i="8" s="1"/>
  <c r="O102" i="8"/>
  <c r="T102" i="8" s="1"/>
  <c r="O106" i="8"/>
  <c r="T106" i="8" s="1"/>
  <c r="O110" i="8"/>
  <c r="T110" i="8" s="1"/>
  <c r="O114" i="8"/>
  <c r="T114" i="8" s="1"/>
  <c r="O118" i="8"/>
  <c r="T118" i="8" s="1"/>
  <c r="O122" i="8"/>
  <c r="T122" i="8" s="1"/>
  <c r="O126" i="8"/>
  <c r="T126" i="8" s="1"/>
  <c r="O130" i="8"/>
  <c r="T130" i="8" s="1"/>
  <c r="O134" i="8"/>
  <c r="T134" i="8" s="1"/>
  <c r="O138" i="8"/>
  <c r="T138" i="8" s="1"/>
  <c r="O142" i="8"/>
  <c r="T142" i="8" s="1"/>
  <c r="O146" i="8"/>
  <c r="T146" i="8" s="1"/>
  <c r="O150" i="8"/>
  <c r="T150" i="8" s="1"/>
  <c r="O154" i="8"/>
  <c r="T154" i="8" s="1"/>
  <c r="O158" i="8"/>
  <c r="T158" i="8" s="1"/>
  <c r="O162" i="8"/>
  <c r="T162" i="8" s="1"/>
  <c r="O166" i="8"/>
  <c r="T166" i="8" s="1"/>
  <c r="O170" i="8"/>
  <c r="T170" i="8" s="1"/>
  <c r="O174" i="8"/>
  <c r="T174" i="8" s="1"/>
  <c r="O178" i="8"/>
  <c r="T178" i="8" s="1"/>
  <c r="O182" i="8"/>
  <c r="T182" i="8" s="1"/>
  <c r="O186" i="8"/>
  <c r="T186" i="8" s="1"/>
  <c r="O190" i="8"/>
  <c r="T190" i="8" s="1"/>
  <c r="O194" i="8"/>
  <c r="T194" i="8" s="1"/>
  <c r="O198" i="8"/>
  <c r="T198" i="8" s="1"/>
  <c r="O202" i="8"/>
  <c r="T202" i="8" s="1"/>
  <c r="O206" i="8"/>
  <c r="T206" i="8" s="1"/>
  <c r="O210" i="8"/>
  <c r="T210" i="8" s="1"/>
  <c r="O214" i="8"/>
  <c r="T214" i="8" s="1"/>
  <c r="O218" i="8"/>
  <c r="T218" i="8" s="1"/>
  <c r="O222" i="8"/>
  <c r="T222" i="8" s="1"/>
  <c r="O226" i="8"/>
  <c r="T226" i="8" s="1"/>
  <c r="O230" i="8"/>
  <c r="T230" i="8" s="1"/>
  <c r="O234" i="8"/>
  <c r="T234" i="8" s="1"/>
  <c r="O238" i="8"/>
  <c r="T238" i="8" s="1"/>
  <c r="O242" i="8"/>
  <c r="T242" i="8" s="1"/>
  <c r="O246" i="8"/>
  <c r="T246" i="8" s="1"/>
  <c r="O250" i="8"/>
  <c r="T250" i="8" s="1"/>
  <c r="O254" i="8"/>
  <c r="T254" i="8" s="1"/>
  <c r="O258" i="8"/>
  <c r="T258" i="8" s="1"/>
  <c r="O262" i="8"/>
  <c r="T262" i="8" s="1"/>
  <c r="O266" i="8"/>
  <c r="T266" i="8" s="1"/>
  <c r="O18" i="8"/>
  <c r="T18" i="8" s="1"/>
  <c r="O22" i="8"/>
  <c r="T22" i="8" s="1"/>
  <c r="O5" i="8"/>
  <c r="T5" i="8" s="1"/>
  <c r="O9" i="8"/>
  <c r="T9" i="8" s="1"/>
  <c r="O13" i="8"/>
  <c r="T13" i="8" s="1"/>
  <c r="N30" i="8"/>
  <c r="S30" i="8" s="1"/>
  <c r="N34" i="8"/>
  <c r="S34" i="8" s="1"/>
  <c r="N38" i="8"/>
  <c r="S38" i="8" s="1"/>
  <c r="N42" i="8"/>
  <c r="S42" i="8" s="1"/>
  <c r="N46" i="8"/>
  <c r="S46" i="8" s="1"/>
  <c r="N50" i="8"/>
  <c r="S50" i="8" s="1"/>
  <c r="N54" i="8"/>
  <c r="S54" i="8" s="1"/>
  <c r="N58" i="8"/>
  <c r="S58" i="8" s="1"/>
  <c r="N62" i="8"/>
  <c r="S62" i="8" s="1"/>
  <c r="N66" i="8"/>
  <c r="S66" i="8" s="1"/>
  <c r="N70" i="8"/>
  <c r="S70" i="8" s="1"/>
  <c r="N74" i="8"/>
  <c r="S74" i="8" s="1"/>
  <c r="N78" i="8"/>
  <c r="S78" i="8" s="1"/>
  <c r="N82" i="8"/>
  <c r="S82" i="8" s="1"/>
  <c r="N86" i="8"/>
  <c r="S86" i="8" s="1"/>
  <c r="N90" i="8"/>
  <c r="S90" i="8" s="1"/>
  <c r="N94" i="8"/>
  <c r="S94" i="8" s="1"/>
  <c r="N98" i="8"/>
  <c r="S98" i="8" s="1"/>
  <c r="N102" i="8"/>
  <c r="S102" i="8" s="1"/>
  <c r="N106" i="8"/>
  <c r="S106" i="8" s="1"/>
  <c r="N110" i="8"/>
  <c r="S110" i="8" s="1"/>
  <c r="N114" i="8"/>
  <c r="S114" i="8" s="1"/>
  <c r="N118" i="8"/>
  <c r="S118" i="8" s="1"/>
  <c r="N122" i="8"/>
  <c r="S122" i="8" s="1"/>
  <c r="N126" i="8"/>
  <c r="S126" i="8" s="1"/>
  <c r="N130" i="8"/>
  <c r="S130" i="8" s="1"/>
  <c r="N134" i="8"/>
  <c r="S134" i="8" s="1"/>
  <c r="N138" i="8"/>
  <c r="S138" i="8" s="1"/>
  <c r="N142" i="8"/>
  <c r="S142" i="8" s="1"/>
  <c r="N146" i="8"/>
  <c r="S146" i="8" s="1"/>
  <c r="N150" i="8"/>
  <c r="S150" i="8" s="1"/>
  <c r="N154" i="8"/>
  <c r="S154" i="8" s="1"/>
  <c r="N158" i="8"/>
  <c r="S158" i="8" s="1"/>
  <c r="N162" i="8"/>
  <c r="S162" i="8" s="1"/>
  <c r="N166" i="8"/>
  <c r="S166" i="8" s="1"/>
  <c r="N170" i="8"/>
  <c r="S170" i="8" s="1"/>
  <c r="N174" i="8"/>
  <c r="S174" i="8" s="1"/>
  <c r="N178" i="8"/>
  <c r="S178" i="8" s="1"/>
  <c r="N182" i="8"/>
  <c r="S182" i="8" s="1"/>
  <c r="N186" i="8"/>
  <c r="S186" i="8" s="1"/>
  <c r="N190" i="8"/>
  <c r="S190" i="8" s="1"/>
  <c r="N194" i="8"/>
  <c r="S194" i="8" s="1"/>
  <c r="N198" i="8"/>
  <c r="S198" i="8" s="1"/>
  <c r="N202" i="8"/>
  <c r="S202" i="8" s="1"/>
  <c r="N206" i="8"/>
  <c r="S206" i="8" s="1"/>
  <c r="N210" i="8"/>
  <c r="S210" i="8" s="1"/>
  <c r="N214" i="8"/>
  <c r="S214" i="8" s="1"/>
  <c r="N218" i="8"/>
  <c r="S218" i="8" s="1"/>
  <c r="N222" i="8"/>
  <c r="S222" i="8" s="1"/>
  <c r="N226" i="8"/>
  <c r="S226" i="8" s="1"/>
  <c r="N230" i="8"/>
  <c r="S230" i="8" s="1"/>
  <c r="N234" i="8"/>
  <c r="S234" i="8" s="1"/>
  <c r="N238" i="8"/>
  <c r="S238" i="8" s="1"/>
  <c r="N242" i="8"/>
  <c r="S242" i="8" s="1"/>
  <c r="N246" i="8"/>
  <c r="S246" i="8" s="1"/>
  <c r="N250" i="8"/>
  <c r="S250" i="8" s="1"/>
  <c r="N254" i="8"/>
  <c r="S254" i="8" s="1"/>
  <c r="N258" i="8"/>
  <c r="S258" i="8" s="1"/>
  <c r="N262" i="8"/>
  <c r="S262" i="8" s="1"/>
  <c r="N266" i="8"/>
  <c r="S266" i="8" s="1"/>
  <c r="N28" i="8"/>
  <c r="S28" i="8" s="1"/>
  <c r="N13" i="8"/>
  <c r="S13" i="8" s="1"/>
  <c r="N17" i="8"/>
  <c r="S17" i="8" s="1"/>
  <c r="N21" i="8"/>
  <c r="S21" i="8" s="1"/>
  <c r="N25" i="8"/>
  <c r="S25" i="8" s="1"/>
  <c r="N8" i="8"/>
  <c r="S8" i="8" s="1"/>
  <c r="D179" i="10"/>
  <c r="D73" i="10"/>
  <c r="D91" i="10"/>
  <c r="D406" i="10"/>
  <c r="D170" i="10"/>
  <c r="E170" i="10" s="1"/>
  <c r="D113" i="10"/>
  <c r="D5" i="10"/>
  <c r="D290" i="10"/>
  <c r="D104" i="10"/>
  <c r="D19" i="10"/>
  <c r="G19" i="10" s="1"/>
  <c r="H19" i="10" s="1"/>
  <c r="D233" i="10"/>
  <c r="D154" i="10"/>
  <c r="D117" i="10"/>
  <c r="D138" i="10"/>
  <c r="D259" i="10"/>
  <c r="D135" i="10"/>
  <c r="D395" i="10"/>
  <c r="D403" i="10"/>
  <c r="D109" i="10"/>
  <c r="D300" i="10"/>
  <c r="D49" i="10"/>
  <c r="D400" i="10"/>
  <c r="D22" i="10"/>
  <c r="D101" i="10"/>
  <c r="D20" i="10"/>
  <c r="D65" i="10"/>
  <c r="D10" i="10"/>
  <c r="D264" i="10"/>
  <c r="D139" i="10"/>
  <c r="G139" i="10" s="1"/>
  <c r="H139" i="10" s="1"/>
  <c r="D226" i="10"/>
  <c r="D13" i="10"/>
  <c r="G13" i="10" s="1"/>
  <c r="H13" i="10" s="1"/>
  <c r="L6" i="8"/>
  <c r="L4" i="8"/>
  <c r="L5" i="8"/>
  <c r="M4" i="8"/>
  <c r="O4" i="8"/>
  <c r="T4" i="8" s="1"/>
  <c r="N4" i="8"/>
  <c r="S4" i="8" s="1"/>
  <c r="R5" i="7"/>
  <c r="X5" i="7" s="1"/>
  <c r="P5" i="7"/>
  <c r="V5" i="7" s="1"/>
  <c r="P6" i="7"/>
  <c r="V6" i="7" s="1"/>
  <c r="P7" i="7"/>
  <c r="V7" i="7" s="1"/>
  <c r="P8" i="7"/>
  <c r="V8" i="7" s="1"/>
  <c r="P9" i="7"/>
  <c r="V9" i="7" s="1"/>
  <c r="P10" i="7"/>
  <c r="V10" i="7" s="1"/>
  <c r="P11" i="7"/>
  <c r="V11" i="7" s="1"/>
  <c r="P12" i="7"/>
  <c r="V12" i="7" s="1"/>
  <c r="P13" i="7"/>
  <c r="V13" i="7" s="1"/>
  <c r="P14" i="7"/>
  <c r="V14" i="7" s="1"/>
  <c r="P15" i="7"/>
  <c r="V15" i="7" s="1"/>
  <c r="P16" i="7"/>
  <c r="V16" i="7" s="1"/>
  <c r="P17" i="7"/>
  <c r="V17" i="7" s="1"/>
  <c r="P18" i="7"/>
  <c r="V18" i="7" s="1"/>
  <c r="P19" i="7"/>
  <c r="V19" i="7" s="1"/>
  <c r="Q4" i="7"/>
  <c r="Q5" i="7"/>
  <c r="W5" i="7" s="1"/>
  <c r="Q6" i="7"/>
  <c r="W6" i="7" s="1"/>
  <c r="Q7" i="7"/>
  <c r="W7" i="7" s="1"/>
  <c r="Q8" i="7"/>
  <c r="W8" i="7" s="1"/>
  <c r="Q9" i="7"/>
  <c r="W9" i="7" s="1"/>
  <c r="Q10" i="7"/>
  <c r="W10" i="7" s="1"/>
  <c r="Q11" i="7"/>
  <c r="W11" i="7" s="1"/>
  <c r="Q12" i="7"/>
  <c r="W12" i="7" s="1"/>
  <c r="Q13" i="7"/>
  <c r="W13" i="7" s="1"/>
  <c r="Q14" i="7"/>
  <c r="W14" i="7" s="1"/>
  <c r="Q15" i="7"/>
  <c r="W15" i="7" s="1"/>
  <c r="Q16" i="7"/>
  <c r="W16" i="7" s="1"/>
  <c r="Q17" i="7"/>
  <c r="W17" i="7" s="1"/>
  <c r="Q18" i="7"/>
  <c r="W18" i="7" s="1"/>
  <c r="Q19" i="7"/>
  <c r="W19" i="7" s="1"/>
  <c r="P4" i="7"/>
  <c r="S4" i="7"/>
  <c r="S18" i="7"/>
  <c r="Y18" i="7" s="1"/>
  <c r="S16" i="7"/>
  <c r="Y16" i="7" s="1"/>
  <c r="S14" i="7"/>
  <c r="Y14" i="7" s="1"/>
  <c r="S12" i="7"/>
  <c r="Y12" i="7" s="1"/>
  <c r="S10" i="7"/>
  <c r="Y10" i="7" s="1"/>
  <c r="S8" i="7"/>
  <c r="Y8" i="7" s="1"/>
  <c r="S6" i="7"/>
  <c r="Y6" i="7" s="1"/>
  <c r="R4" i="7"/>
  <c r="R18" i="7"/>
  <c r="X18" i="7" s="1"/>
  <c r="R16" i="7"/>
  <c r="X16" i="7" s="1"/>
  <c r="R14" i="7"/>
  <c r="X14" i="7" s="1"/>
  <c r="R12" i="7"/>
  <c r="X12" i="7" s="1"/>
  <c r="R10" i="7"/>
  <c r="X10" i="7" s="1"/>
  <c r="R8" i="7"/>
  <c r="X8" i="7" s="1"/>
  <c r="R6" i="7"/>
  <c r="X6" i="7" s="1"/>
  <c r="O5" i="7"/>
  <c r="O7" i="7"/>
  <c r="O9" i="7"/>
  <c r="O11" i="7"/>
  <c r="O6" i="7"/>
  <c r="O8" i="7"/>
  <c r="O10" i="7"/>
  <c r="O12" i="7"/>
  <c r="O14" i="7"/>
  <c r="O16" i="7"/>
  <c r="O18" i="7"/>
  <c r="O4" i="7"/>
  <c r="N6" i="7"/>
  <c r="N8" i="7"/>
  <c r="N10" i="7"/>
  <c r="N12" i="7"/>
  <c r="N14" i="7"/>
  <c r="N16" i="7"/>
  <c r="N18" i="7"/>
  <c r="N4" i="7"/>
  <c r="O13" i="7"/>
  <c r="O17" i="7"/>
  <c r="N7" i="7"/>
  <c r="N11" i="7"/>
  <c r="N15" i="7"/>
  <c r="N19" i="7"/>
  <c r="O15" i="7"/>
  <c r="O19" i="7"/>
  <c r="N5" i="7"/>
  <c r="N9" i="7"/>
  <c r="N13" i="7"/>
  <c r="N17" i="7"/>
  <c r="S19" i="7"/>
  <c r="Y19" i="7" s="1"/>
  <c r="S17" i="7"/>
  <c r="Y17" i="7" s="1"/>
  <c r="S15" i="7"/>
  <c r="Y15" i="7" s="1"/>
  <c r="S13" i="7"/>
  <c r="Y13" i="7" s="1"/>
  <c r="S11" i="7"/>
  <c r="Y11" i="7" s="1"/>
  <c r="S9" i="7"/>
  <c r="Y9" i="7" s="1"/>
  <c r="S7" i="7"/>
  <c r="Y7" i="7" s="1"/>
  <c r="S5" i="7"/>
  <c r="Y5" i="7" s="1"/>
  <c r="R19" i="7"/>
  <c r="X19" i="7" s="1"/>
  <c r="R17" i="7"/>
  <c r="X17" i="7" s="1"/>
  <c r="R15" i="7"/>
  <c r="X15" i="7" s="1"/>
  <c r="R13" i="7"/>
  <c r="X13" i="7" s="1"/>
  <c r="R11" i="7"/>
  <c r="X11" i="7" s="1"/>
  <c r="R9" i="7"/>
  <c r="X9" i="7" s="1"/>
  <c r="R7" i="7"/>
  <c r="X7" i="7" s="1"/>
  <c r="X20" i="3"/>
  <c r="Y20" i="3" s="1"/>
  <c r="H20" i="3"/>
  <c r="G20" i="3"/>
  <c r="T20" i="3"/>
  <c r="U20" i="3" s="1"/>
  <c r="K8" i="3"/>
  <c r="K9" i="3"/>
  <c r="K12" i="3"/>
  <c r="K13" i="3"/>
  <c r="K16" i="3"/>
  <c r="K17" i="3"/>
  <c r="L16" i="3"/>
  <c r="L17" i="3"/>
  <c r="L15" i="3"/>
  <c r="L8" i="3"/>
  <c r="L9" i="3"/>
  <c r="K11" i="3"/>
  <c r="L12" i="3"/>
  <c r="L13" i="3"/>
  <c r="K7" i="3"/>
  <c r="K10" i="3"/>
  <c r="L11" i="3"/>
  <c r="K14" i="3"/>
  <c r="K15" i="3"/>
  <c r="K18" i="3"/>
  <c r="L7" i="3"/>
  <c r="L10" i="3"/>
  <c r="L14" i="3"/>
  <c r="L18" i="3"/>
  <c r="L6" i="3"/>
  <c r="K6" i="3"/>
  <c r="M7" i="3"/>
  <c r="M10" i="3"/>
  <c r="N11" i="3"/>
  <c r="S11" i="3" s="1"/>
  <c r="M14" i="3"/>
  <c r="M15" i="3"/>
  <c r="M18" i="3"/>
  <c r="N18" i="3"/>
  <c r="S18" i="3" s="1"/>
  <c r="N16" i="3"/>
  <c r="S16" i="3" s="1"/>
  <c r="N7" i="3"/>
  <c r="S7" i="3" s="1"/>
  <c r="N10" i="3"/>
  <c r="S10" i="3" s="1"/>
  <c r="N14" i="3"/>
  <c r="S14" i="3" s="1"/>
  <c r="N15" i="3"/>
  <c r="S15" i="3" s="1"/>
  <c r="M11" i="3"/>
  <c r="N12" i="3"/>
  <c r="S12" i="3" s="1"/>
  <c r="N13" i="3"/>
  <c r="S13" i="3" s="1"/>
  <c r="M8" i="3"/>
  <c r="M9" i="3"/>
  <c r="M12" i="3"/>
  <c r="M13" i="3"/>
  <c r="M16" i="3"/>
  <c r="M17" i="3"/>
  <c r="N8" i="3"/>
  <c r="S8" i="3" s="1"/>
  <c r="N9" i="3"/>
  <c r="S9" i="3" s="1"/>
  <c r="N17" i="3"/>
  <c r="S17" i="3" s="1"/>
  <c r="M6" i="3"/>
  <c r="N6" i="3"/>
  <c r="S6" i="3" s="1"/>
  <c r="K4" i="3"/>
  <c r="L5" i="3"/>
  <c r="L4" i="3"/>
  <c r="K5" i="3"/>
  <c r="N5" i="3"/>
  <c r="S5" i="3" s="1"/>
  <c r="N4" i="3"/>
  <c r="M5" i="3"/>
  <c r="M4" i="3"/>
  <c r="D232" i="10" l="1"/>
  <c r="D218" i="10"/>
  <c r="D213" i="10"/>
  <c r="D94" i="10"/>
  <c r="D28" i="10"/>
  <c r="C3" i="9"/>
  <c r="D3" i="9" s="1"/>
  <c r="D41" i="10"/>
  <c r="D180" i="10"/>
  <c r="G267" i="10"/>
  <c r="H267" i="10" s="1"/>
  <c r="D56" i="10"/>
  <c r="D256" i="10"/>
  <c r="D42" i="10"/>
  <c r="D88" i="10"/>
  <c r="D183" i="10"/>
  <c r="D46" i="10"/>
  <c r="D70" i="10"/>
  <c r="D40" i="10"/>
  <c r="D86" i="10"/>
  <c r="D54" i="10"/>
  <c r="G22" i="10"/>
  <c r="H22" i="10" s="1"/>
  <c r="E22" i="10"/>
  <c r="E49" i="10"/>
  <c r="G49" i="10"/>
  <c r="H49" i="10" s="1"/>
  <c r="E179" i="10"/>
  <c r="G179" i="10"/>
  <c r="H179" i="10" s="1"/>
  <c r="G180" i="10"/>
  <c r="H180" i="10" s="1"/>
  <c r="E180" i="10"/>
  <c r="G101" i="10"/>
  <c r="H101" i="10" s="1"/>
  <c r="E101" i="10"/>
  <c r="G259" i="10"/>
  <c r="H259" i="10" s="1"/>
  <c r="E259" i="10"/>
  <c r="G230" i="10"/>
  <c r="H230" i="10" s="1"/>
  <c r="E230" i="10"/>
  <c r="E236" i="10"/>
  <c r="G236" i="10"/>
  <c r="H236" i="10" s="1"/>
  <c r="E28" i="10"/>
  <c r="G28" i="10"/>
  <c r="H28" i="10" s="1"/>
  <c r="G20" i="10"/>
  <c r="H20" i="10" s="1"/>
  <c r="E20" i="10"/>
  <c r="G88" i="10"/>
  <c r="H88" i="10" s="1"/>
  <c r="E88" i="10"/>
  <c r="G135" i="10"/>
  <c r="H135" i="10" s="1"/>
  <c r="E135" i="10"/>
  <c r="G14" i="10"/>
  <c r="H14" i="10" s="1"/>
  <c r="E14" i="10"/>
  <c r="E46" i="10"/>
  <c r="G46" i="10"/>
  <c r="H46" i="10" s="1"/>
  <c r="E70" i="10"/>
  <c r="G70" i="10"/>
  <c r="H70" i="10" s="1"/>
  <c r="E226" i="10"/>
  <c r="G226" i="10"/>
  <c r="H226" i="10" s="1"/>
  <c r="E42" i="10"/>
  <c r="G42" i="10"/>
  <c r="H42" i="10" s="1"/>
  <c r="G73" i="10"/>
  <c r="H73" i="10" s="1"/>
  <c r="E73" i="10"/>
  <c r="G86" i="10"/>
  <c r="H86" i="10" s="1"/>
  <c r="E86" i="10"/>
  <c r="D394" i="10"/>
  <c r="D249" i="10"/>
  <c r="D225" i="10"/>
  <c r="D404" i="10"/>
  <c r="D253" i="10"/>
  <c r="D23" i="10"/>
  <c r="D398" i="10"/>
  <c r="D16" i="10"/>
  <c r="D12" i="10"/>
  <c r="G117" i="10"/>
  <c r="H117" i="10" s="1"/>
  <c r="E117" i="10"/>
  <c r="D32" i="10"/>
  <c r="D220" i="10"/>
  <c r="D15" i="10"/>
  <c r="D6" i="10"/>
  <c r="E167" i="10"/>
  <c r="G167" i="10"/>
  <c r="H167" i="10" s="1"/>
  <c r="E139" i="10"/>
  <c r="D27" i="10"/>
  <c r="G170" i="10"/>
  <c r="H170" i="10" s="1"/>
  <c r="D128" i="10"/>
  <c r="G3" i="10"/>
  <c r="H3" i="10" s="1"/>
  <c r="E3" i="10"/>
  <c r="G4" i="10"/>
  <c r="H4" i="10" s="1"/>
  <c r="E4" i="10"/>
  <c r="D105" i="10"/>
  <c r="G91" i="10"/>
  <c r="H91" i="10" s="1"/>
  <c r="E91" i="10"/>
  <c r="G265" i="10"/>
  <c r="H265" i="10" s="1"/>
  <c r="E265" i="10"/>
  <c r="D239" i="10"/>
  <c r="E19" i="10"/>
  <c r="D247" i="10"/>
  <c r="D39" i="10"/>
  <c r="D17" i="10"/>
  <c r="D92" i="10"/>
  <c r="D262" i="10"/>
  <c r="D266" i="10"/>
  <c r="D241" i="10"/>
  <c r="D229" i="10"/>
  <c r="D227" i="10"/>
  <c r="D29" i="10"/>
  <c r="D177" i="10"/>
  <c r="D7" i="10"/>
  <c r="D8" i="10"/>
  <c r="D238" i="10"/>
  <c r="G109" i="10"/>
  <c r="H109" i="10" s="1"/>
  <c r="E109" i="10"/>
  <c r="G5" i="10"/>
  <c r="H5" i="10" s="1"/>
  <c r="E5" i="10"/>
  <c r="D215" i="10"/>
  <c r="C16" i="9"/>
  <c r="D16" i="9" s="1"/>
  <c r="D231" i="10"/>
  <c r="D121" i="10"/>
  <c r="D176" i="10"/>
  <c r="E13" i="10"/>
  <c r="E380" i="10"/>
  <c r="E381" i="10"/>
  <c r="G319" i="10"/>
  <c r="H319" i="10" s="1"/>
  <c r="D293" i="10"/>
  <c r="G293" i="10" s="1"/>
  <c r="H293" i="10" s="1"/>
  <c r="D399" i="10"/>
  <c r="AE4" i="3"/>
  <c r="AI4" i="3" s="1"/>
  <c r="AD10" i="3"/>
  <c r="AH10" i="3" s="1"/>
  <c r="AD13" i="3"/>
  <c r="AD5" i="3"/>
  <c r="AD14" i="3"/>
  <c r="AD9" i="3"/>
  <c r="R16" i="3"/>
  <c r="AE16" i="3"/>
  <c r="AD4" i="3"/>
  <c r="R13" i="3"/>
  <c r="AE13" i="3"/>
  <c r="R11" i="3"/>
  <c r="AE11" i="3"/>
  <c r="R15" i="3"/>
  <c r="AE15" i="3"/>
  <c r="R7" i="3"/>
  <c r="AE7" i="3"/>
  <c r="AD11" i="3"/>
  <c r="AD16" i="3"/>
  <c r="AD8" i="3"/>
  <c r="R8" i="3"/>
  <c r="AE8" i="3"/>
  <c r="R12" i="3"/>
  <c r="AE12" i="3"/>
  <c r="R14" i="3"/>
  <c r="AE14" i="3"/>
  <c r="AD18" i="3"/>
  <c r="R10" i="3"/>
  <c r="AE10" i="3"/>
  <c r="AD6" i="3"/>
  <c r="R5" i="3"/>
  <c r="AE5" i="3"/>
  <c r="R6" i="3"/>
  <c r="AE6" i="3"/>
  <c r="R17" i="3"/>
  <c r="AE17" i="3"/>
  <c r="R9" i="3"/>
  <c r="AE9" i="3"/>
  <c r="AD15" i="3"/>
  <c r="AD7" i="3"/>
  <c r="AD12" i="3"/>
  <c r="R18" i="3"/>
  <c r="AE18" i="3"/>
  <c r="AD17" i="3"/>
  <c r="E138" i="10"/>
  <c r="G138" i="10"/>
  <c r="H138" i="10" s="1"/>
  <c r="E56" i="10"/>
  <c r="G56" i="10"/>
  <c r="H56" i="10" s="1"/>
  <c r="G394" i="10"/>
  <c r="H394" i="10" s="1"/>
  <c r="E394" i="10"/>
  <c r="D363" i="10"/>
  <c r="D356" i="10"/>
  <c r="D97" i="10"/>
  <c r="D80" i="10"/>
  <c r="D246" i="10"/>
  <c r="D260" i="10"/>
  <c r="D210" i="10"/>
  <c r="D197" i="10"/>
  <c r="D78" i="10"/>
  <c r="D79" i="10"/>
  <c r="E92" i="10"/>
  <c r="G92" i="10"/>
  <c r="H92" i="10" s="1"/>
  <c r="G400" i="10"/>
  <c r="H400" i="10" s="1"/>
  <c r="E400" i="10"/>
  <c r="D184" i="10"/>
  <c r="D189" i="10"/>
  <c r="G300" i="10"/>
  <c r="H300" i="10" s="1"/>
  <c r="E300" i="10"/>
  <c r="G395" i="10"/>
  <c r="H395" i="10" s="1"/>
  <c r="E395" i="10"/>
  <c r="D375" i="10"/>
  <c r="D382" i="10"/>
  <c r="D158" i="10"/>
  <c r="D159" i="10"/>
  <c r="D353" i="10"/>
  <c r="D362" i="10"/>
  <c r="D95" i="10"/>
  <c r="D83" i="10"/>
  <c r="E154" i="10"/>
  <c r="G154" i="10"/>
  <c r="H154" i="10" s="1"/>
  <c r="D370" i="10"/>
  <c r="D373" i="10"/>
  <c r="D250" i="10"/>
  <c r="D252" i="10"/>
  <c r="D59" i="10"/>
  <c r="D76" i="10"/>
  <c r="D134" i="10"/>
  <c r="D141" i="10"/>
  <c r="D169" i="10"/>
  <c r="D149" i="10"/>
  <c r="D367" i="10"/>
  <c r="D385" i="10"/>
  <c r="D190" i="10"/>
  <c r="D187" i="10"/>
  <c r="E232" i="10"/>
  <c r="G232" i="10"/>
  <c r="H232" i="10" s="1"/>
  <c r="D305" i="10"/>
  <c r="D309" i="10"/>
  <c r="D201" i="10"/>
  <c r="D193" i="10"/>
  <c r="D137" i="10"/>
  <c r="D143" i="10"/>
  <c r="D242" i="10"/>
  <c r="D245" i="10"/>
  <c r="D98" i="10"/>
  <c r="D99" i="10"/>
  <c r="D372" i="10"/>
  <c r="D369" i="10"/>
  <c r="D298" i="10"/>
  <c r="D285" i="10"/>
  <c r="G406" i="10"/>
  <c r="H406" i="10" s="1"/>
  <c r="E406" i="10"/>
  <c r="D74" i="10"/>
  <c r="D57" i="10"/>
  <c r="D310" i="10"/>
  <c r="D303" i="10"/>
  <c r="D43" i="10"/>
  <c r="D52" i="10"/>
  <c r="D364" i="10"/>
  <c r="D376" i="10"/>
  <c r="D72" i="10"/>
  <c r="D67" i="10"/>
  <c r="D146" i="10"/>
  <c r="D144" i="10"/>
  <c r="D35" i="10"/>
  <c r="D33" i="10"/>
  <c r="E238" i="10"/>
  <c r="G238" i="10"/>
  <c r="H238" i="10" s="1"/>
  <c r="G213" i="10"/>
  <c r="H213" i="10" s="1"/>
  <c r="E213" i="10"/>
  <c r="D336" i="10"/>
  <c r="D339" i="10"/>
  <c r="D148" i="10"/>
  <c r="D129" i="10"/>
  <c r="D351" i="10"/>
  <c r="D354" i="10"/>
  <c r="D296" i="10"/>
  <c r="D292" i="10"/>
  <c r="E293" i="10"/>
  <c r="D123" i="10"/>
  <c r="D124" i="10"/>
  <c r="D192" i="10"/>
  <c r="D206" i="10"/>
  <c r="E218" i="10"/>
  <c r="G218" i="10"/>
  <c r="H218" i="10" s="1"/>
  <c r="D307" i="10"/>
  <c r="D313" i="10"/>
  <c r="G403" i="10"/>
  <c r="H403" i="10" s="1"/>
  <c r="E403" i="10"/>
  <c r="D44" i="10"/>
  <c r="D55" i="10"/>
  <c r="D102" i="10"/>
  <c r="D119" i="10"/>
  <c r="D261" i="10"/>
  <c r="D258" i="10"/>
  <c r="D26" i="10"/>
  <c r="D21" i="10"/>
  <c r="D315" i="10"/>
  <c r="D320" i="10"/>
  <c r="D360" i="10"/>
  <c r="D357" i="10"/>
  <c r="D115" i="10"/>
  <c r="D122" i="10"/>
  <c r="D25" i="10"/>
  <c r="D30" i="10"/>
  <c r="D45" i="10"/>
  <c r="D53" i="10"/>
  <c r="D140" i="10"/>
  <c r="D145" i="10"/>
  <c r="D335" i="10"/>
  <c r="D343" i="10"/>
  <c r="D191" i="10"/>
  <c r="D186" i="10"/>
  <c r="D251" i="10"/>
  <c r="D248" i="10"/>
  <c r="G290" i="10"/>
  <c r="H290" i="10" s="1"/>
  <c r="E290" i="10"/>
  <c r="D361" i="10"/>
  <c r="D349" i="10"/>
  <c r="D37" i="10"/>
  <c r="D36" i="10"/>
  <c r="D24" i="10"/>
  <c r="D38" i="10"/>
  <c r="D69" i="10"/>
  <c r="D58" i="10"/>
  <c r="D125" i="10"/>
  <c r="D133" i="10"/>
  <c r="D196" i="10"/>
  <c r="D202" i="10"/>
  <c r="D295" i="10"/>
  <c r="D288" i="10"/>
  <c r="D391" i="10"/>
  <c r="D163" i="10"/>
  <c r="D326" i="10"/>
  <c r="D333" i="10"/>
  <c r="D291" i="10"/>
  <c r="D286" i="10"/>
  <c r="D368" i="10"/>
  <c r="D383" i="10"/>
  <c r="G392" i="10"/>
  <c r="H392" i="10" s="1"/>
  <c r="E392" i="10"/>
  <c r="D234" i="10"/>
  <c r="D244" i="10"/>
  <c r="E215" i="10"/>
  <c r="G215" i="10"/>
  <c r="H215" i="10" s="1"/>
  <c r="D254" i="10"/>
  <c r="D255" i="10"/>
  <c r="D294" i="10"/>
  <c r="D297" i="10"/>
  <c r="D342" i="10"/>
  <c r="D341" i="10"/>
  <c r="D198" i="10"/>
  <c r="D200" i="10"/>
  <c r="D209" i="10"/>
  <c r="D205" i="10"/>
  <c r="D48" i="10"/>
  <c r="D51" i="10"/>
  <c r="D89" i="10"/>
  <c r="D84" i="10"/>
  <c r="E239" i="10"/>
  <c r="G239" i="10"/>
  <c r="H239" i="10" s="1"/>
  <c r="D81" i="10"/>
  <c r="D82" i="10"/>
  <c r="D318" i="10"/>
  <c r="D323" i="10"/>
  <c r="D62" i="10"/>
  <c r="D71" i="10"/>
  <c r="D348" i="10"/>
  <c r="D359" i="10"/>
  <c r="D263" i="10"/>
  <c r="D257" i="10"/>
  <c r="G399" i="10"/>
  <c r="H399" i="10" s="1"/>
  <c r="E399" i="10"/>
  <c r="D388" i="10"/>
  <c r="D90" i="10"/>
  <c r="D77" i="10"/>
  <c r="D174" i="10"/>
  <c r="D185" i="10"/>
  <c r="D87" i="10"/>
  <c r="D93" i="10"/>
  <c r="D96" i="10"/>
  <c r="D85" i="10"/>
  <c r="D164" i="10"/>
  <c r="D150" i="10"/>
  <c r="D181" i="10"/>
  <c r="D173" i="10"/>
  <c r="D334" i="10"/>
  <c r="D340" i="10"/>
  <c r="D194" i="10"/>
  <c r="D195" i="10"/>
  <c r="G352" i="10"/>
  <c r="H352" i="10" s="1"/>
  <c r="E352" i="10"/>
  <c r="E172" i="10"/>
  <c r="G172" i="10"/>
  <c r="H172" i="10" s="1"/>
  <c r="E116" i="10"/>
  <c r="G116" i="10"/>
  <c r="H116" i="10" s="1"/>
  <c r="G350" i="10"/>
  <c r="H350" i="10" s="1"/>
  <c r="E350" i="10"/>
  <c r="G328" i="10"/>
  <c r="H328" i="10" s="1"/>
  <c r="E328" i="10"/>
  <c r="E126" i="10"/>
  <c r="G126" i="10"/>
  <c r="H126" i="10" s="1"/>
  <c r="D401" i="10"/>
  <c r="D387" i="10"/>
  <c r="G27" i="10"/>
  <c r="H27" i="10" s="1"/>
  <c r="E27" i="10"/>
  <c r="G65" i="10"/>
  <c r="H65" i="10" s="1"/>
  <c r="E65" i="10"/>
  <c r="E128" i="10"/>
  <c r="G128" i="10"/>
  <c r="H128" i="10" s="1"/>
  <c r="E256" i="10"/>
  <c r="G256" i="10"/>
  <c r="H256" i="10" s="1"/>
  <c r="E34" i="10"/>
  <c r="G34" i="10"/>
  <c r="H34" i="10" s="1"/>
  <c r="G41" i="10"/>
  <c r="H41" i="10" s="1"/>
  <c r="E41" i="10"/>
  <c r="E183" i="10"/>
  <c r="G183" i="10"/>
  <c r="H183" i="10" s="1"/>
  <c r="E31" i="10"/>
  <c r="G31" i="10"/>
  <c r="H31" i="10" s="1"/>
  <c r="E142" i="10"/>
  <c r="G142" i="10"/>
  <c r="H142" i="10" s="1"/>
  <c r="G337" i="10"/>
  <c r="H337" i="10" s="1"/>
  <c r="E337" i="10"/>
  <c r="G316" i="10"/>
  <c r="H316" i="10" s="1"/>
  <c r="E316" i="10"/>
  <c r="D221" i="10"/>
  <c r="G331" i="10"/>
  <c r="H331" i="10" s="1"/>
  <c r="E331" i="10"/>
  <c r="E231" i="10"/>
  <c r="G231" i="10"/>
  <c r="H231" i="10" s="1"/>
  <c r="G233" i="10"/>
  <c r="H233" i="10" s="1"/>
  <c r="E233" i="10"/>
  <c r="G355" i="10"/>
  <c r="H355" i="10" s="1"/>
  <c r="E355" i="10"/>
  <c r="D240" i="10"/>
  <c r="G345" i="10"/>
  <c r="H345" i="10" s="1"/>
  <c r="E345" i="10"/>
  <c r="G378" i="10"/>
  <c r="H378" i="10" s="1"/>
  <c r="E378" i="10"/>
  <c r="D216" i="10"/>
  <c r="E104" i="10"/>
  <c r="G104" i="10"/>
  <c r="H104" i="10" s="1"/>
  <c r="D396" i="10"/>
  <c r="D47" i="10"/>
  <c r="D50" i="10"/>
  <c r="G225" i="10"/>
  <c r="H225" i="10" s="1"/>
  <c r="E225" i="10"/>
  <c r="G404" i="10"/>
  <c r="H404" i="10" s="1"/>
  <c r="E404" i="10"/>
  <c r="D314" i="10"/>
  <c r="D321" i="10"/>
  <c r="G23" i="10"/>
  <c r="H23" i="10" s="1"/>
  <c r="E23" i="10"/>
  <c r="G398" i="10"/>
  <c r="H398" i="10" s="1"/>
  <c r="E398" i="10"/>
  <c r="D155" i="10"/>
  <c r="D156" i="10"/>
  <c r="D61" i="10"/>
  <c r="D68" i="10"/>
  <c r="D405" i="10"/>
  <c r="D397" i="10"/>
  <c r="G241" i="10"/>
  <c r="H241" i="10" s="1"/>
  <c r="E241" i="10"/>
  <c r="E220" i="10"/>
  <c r="G220" i="10"/>
  <c r="H220" i="10" s="1"/>
  <c r="D311" i="10"/>
  <c r="D312" i="10"/>
  <c r="D243" i="10"/>
  <c r="D208" i="10"/>
  <c r="D199" i="10"/>
  <c r="D344" i="10"/>
  <c r="D346" i="10"/>
  <c r="D207" i="10"/>
  <c r="D204" i="10"/>
  <c r="D379" i="10"/>
  <c r="D377" i="10"/>
  <c r="D217" i="10"/>
  <c r="G229" i="10"/>
  <c r="H229" i="10" s="1"/>
  <c r="E229" i="10"/>
  <c r="D301" i="10"/>
  <c r="D287" i="10"/>
  <c r="D136" i="10"/>
  <c r="D130" i="10"/>
  <c r="D302" i="10"/>
  <c r="D304" i="10"/>
  <c r="D299" i="10"/>
  <c r="E212" i="10"/>
  <c r="G212" i="10"/>
  <c r="H212" i="10" s="1"/>
  <c r="D289" i="10"/>
  <c r="D284" i="10"/>
  <c r="D131" i="10"/>
  <c r="D147" i="10"/>
  <c r="G390" i="10"/>
  <c r="H390" i="10" s="1"/>
  <c r="E390" i="10"/>
  <c r="D211" i="10"/>
  <c r="D203" i="10"/>
  <c r="D168" i="10"/>
  <c r="D157" i="10"/>
  <c r="D332" i="10"/>
  <c r="D325" i="10"/>
  <c r="D111" i="10"/>
  <c r="D106" i="10"/>
  <c r="D118" i="10"/>
  <c r="D110" i="10"/>
  <c r="D178" i="10"/>
  <c r="D182" i="10"/>
  <c r="D63" i="10"/>
  <c r="D75" i="10"/>
  <c r="D219" i="10"/>
  <c r="D222" i="10"/>
  <c r="D188" i="10"/>
  <c r="D175" i="10"/>
  <c r="E66" i="10"/>
  <c r="G66" i="10"/>
  <c r="H66" i="10" s="1"/>
  <c r="E94" i="10"/>
  <c r="G94" i="10"/>
  <c r="H94" i="10" s="1"/>
  <c r="G10" i="10"/>
  <c r="H10" i="10" s="1"/>
  <c r="E10" i="10"/>
  <c r="G329" i="10"/>
  <c r="H329" i="10" s="1"/>
  <c r="E329" i="10"/>
  <c r="E132" i="10"/>
  <c r="G132" i="10"/>
  <c r="H132" i="10" s="1"/>
  <c r="G386" i="10"/>
  <c r="H386" i="10" s="1"/>
  <c r="E386" i="10"/>
  <c r="D237" i="10"/>
  <c r="E228" i="10"/>
  <c r="G228" i="10"/>
  <c r="H228" i="10" s="1"/>
  <c r="G308" i="10"/>
  <c r="H308" i="10" s="1"/>
  <c r="E308" i="10"/>
  <c r="G365" i="10"/>
  <c r="H365" i="10" s="1"/>
  <c r="E365" i="10"/>
  <c r="E40" i="10"/>
  <c r="G40" i="10"/>
  <c r="H40" i="10" s="1"/>
  <c r="E152" i="10"/>
  <c r="G152" i="10"/>
  <c r="H152" i="10" s="1"/>
  <c r="E54" i="10"/>
  <c r="G54" i="10"/>
  <c r="H54" i="10" s="1"/>
  <c r="G113" i="10"/>
  <c r="H113" i="10" s="1"/>
  <c r="E113" i="10"/>
  <c r="G264" i="10"/>
  <c r="H264" i="10" s="1"/>
  <c r="E264" i="10"/>
  <c r="E166" i="10"/>
  <c r="G166" i="10"/>
  <c r="H166" i="10" s="1"/>
  <c r="G338" i="10"/>
  <c r="H338" i="10" s="1"/>
  <c r="E338" i="10"/>
  <c r="G322" i="10"/>
  <c r="H322" i="10" s="1"/>
  <c r="E322" i="10"/>
  <c r="D235" i="10"/>
  <c r="D223" i="10"/>
  <c r="G330" i="10"/>
  <c r="H330" i="10" s="1"/>
  <c r="E330" i="10"/>
  <c r="D60" i="10"/>
  <c r="D64" i="10"/>
  <c r="G347" i="10"/>
  <c r="H347" i="10" s="1"/>
  <c r="E347" i="10"/>
  <c r="D402" i="10"/>
  <c r="G389" i="10"/>
  <c r="H389" i="10" s="1"/>
  <c r="E389" i="10"/>
  <c r="E176" i="10"/>
  <c r="G176" i="10"/>
  <c r="H176" i="10" s="1"/>
  <c r="D224" i="10"/>
  <c r="E103" i="10"/>
  <c r="G103" i="10"/>
  <c r="H103" i="10" s="1"/>
  <c r="D214" i="10"/>
  <c r="D393" i="10"/>
  <c r="C5" i="9"/>
  <c r="D5" i="9" s="1"/>
  <c r="C12" i="9"/>
  <c r="D12" i="9" s="1"/>
  <c r="C6" i="9"/>
  <c r="D6" i="9" s="1"/>
  <c r="C7" i="9"/>
  <c r="D7" i="9" s="1"/>
  <c r="C13" i="9"/>
  <c r="D13" i="9" s="1"/>
  <c r="C14" i="9"/>
  <c r="D14" i="9" s="1"/>
  <c r="C4" i="9"/>
  <c r="D4" i="9" s="1"/>
  <c r="C17" i="9"/>
  <c r="D17" i="9" s="1"/>
  <c r="C10" i="9"/>
  <c r="D10" i="9" s="1"/>
  <c r="C15" i="9"/>
  <c r="D15" i="9" s="1"/>
  <c r="C18" i="9"/>
  <c r="D18" i="9" s="1"/>
  <c r="C11" i="9"/>
  <c r="D11" i="9" s="1"/>
  <c r="C8" i="9"/>
  <c r="D8" i="9" s="1"/>
  <c r="C9" i="9"/>
  <c r="D9" i="9" s="1"/>
  <c r="W21" i="8"/>
  <c r="X21" i="8" s="1"/>
  <c r="Q21" i="8"/>
  <c r="W258" i="8"/>
  <c r="X258" i="8" s="1"/>
  <c r="Q258" i="8"/>
  <c r="W242" i="8"/>
  <c r="X242" i="8" s="1"/>
  <c r="Q242" i="8"/>
  <c r="W226" i="8"/>
  <c r="X226" i="8" s="1"/>
  <c r="Q226" i="8"/>
  <c r="W210" i="8"/>
  <c r="X210" i="8" s="1"/>
  <c r="Q210" i="8"/>
  <c r="W194" i="8"/>
  <c r="X194" i="8" s="1"/>
  <c r="Q194" i="8"/>
  <c r="W178" i="8"/>
  <c r="X178" i="8" s="1"/>
  <c r="Q178" i="8"/>
  <c r="W162" i="8"/>
  <c r="X162" i="8" s="1"/>
  <c r="Q162" i="8"/>
  <c r="W146" i="8"/>
  <c r="X146" i="8" s="1"/>
  <c r="Q146" i="8"/>
  <c r="W130" i="8"/>
  <c r="X130" i="8" s="1"/>
  <c r="Q130" i="8"/>
  <c r="W114" i="8"/>
  <c r="X114" i="8" s="1"/>
  <c r="Q114" i="8"/>
  <c r="W98" i="8"/>
  <c r="X98" i="8" s="1"/>
  <c r="Q98" i="8"/>
  <c r="W82" i="8"/>
  <c r="X82" i="8" s="1"/>
  <c r="Q82" i="8"/>
  <c r="W66" i="8"/>
  <c r="X66" i="8" s="1"/>
  <c r="Q66" i="8"/>
  <c r="W50" i="8"/>
  <c r="X50" i="8" s="1"/>
  <c r="Q50" i="8"/>
  <c r="W34" i="8"/>
  <c r="X34" i="8" s="1"/>
  <c r="Q34" i="8"/>
  <c r="AA5" i="8"/>
  <c r="AB5" i="8" s="1"/>
  <c r="R5" i="8"/>
  <c r="AA29" i="8"/>
  <c r="AB29" i="8" s="1"/>
  <c r="R29" i="8"/>
  <c r="AA267" i="8"/>
  <c r="AB267" i="8" s="1"/>
  <c r="R267" i="8"/>
  <c r="AA251" i="8"/>
  <c r="AB251" i="8" s="1"/>
  <c r="R251" i="8"/>
  <c r="AA235" i="8"/>
  <c r="AB235" i="8" s="1"/>
  <c r="R235" i="8"/>
  <c r="AA219" i="8"/>
  <c r="AB219" i="8" s="1"/>
  <c r="R219" i="8"/>
  <c r="AA203" i="8"/>
  <c r="AB203" i="8" s="1"/>
  <c r="R203" i="8"/>
  <c r="AA187" i="8"/>
  <c r="AB187" i="8" s="1"/>
  <c r="R187" i="8"/>
  <c r="AA171" i="8"/>
  <c r="AB171" i="8" s="1"/>
  <c r="R171" i="8"/>
  <c r="AA155" i="8"/>
  <c r="AB155" i="8" s="1"/>
  <c r="R155" i="8"/>
  <c r="AA139" i="8"/>
  <c r="AB139" i="8" s="1"/>
  <c r="R139" i="8"/>
  <c r="AA123" i="8"/>
  <c r="AB123" i="8" s="1"/>
  <c r="R123" i="8"/>
  <c r="AA107" i="8"/>
  <c r="AB107" i="8" s="1"/>
  <c r="R107" i="8"/>
  <c r="AA91" i="8"/>
  <c r="AB91" i="8" s="1"/>
  <c r="R91" i="8"/>
  <c r="AA75" i="8"/>
  <c r="AB75" i="8" s="1"/>
  <c r="R75" i="8"/>
  <c r="AA59" i="8"/>
  <c r="AB59" i="8" s="1"/>
  <c r="R59" i="8"/>
  <c r="AA43" i="8"/>
  <c r="AB43" i="8" s="1"/>
  <c r="R43" i="8"/>
  <c r="W24" i="8"/>
  <c r="X24" i="8" s="1"/>
  <c r="Q24" i="8"/>
  <c r="W261" i="8"/>
  <c r="X261" i="8" s="1"/>
  <c r="Q261" i="8"/>
  <c r="Q245" i="8"/>
  <c r="W245" i="8"/>
  <c r="X245" i="8" s="1"/>
  <c r="W229" i="8"/>
  <c r="X229" i="8" s="1"/>
  <c r="Q229" i="8"/>
  <c r="Q213" i="8"/>
  <c r="W213" i="8"/>
  <c r="X213" i="8" s="1"/>
  <c r="W197" i="8"/>
  <c r="X197" i="8" s="1"/>
  <c r="Q197" i="8"/>
  <c r="Q181" i="8"/>
  <c r="W181" i="8"/>
  <c r="X181" i="8" s="1"/>
  <c r="W165" i="8"/>
  <c r="X165" i="8" s="1"/>
  <c r="Q165" i="8"/>
  <c r="Q149" i="8"/>
  <c r="W149" i="8"/>
  <c r="X149" i="8" s="1"/>
  <c r="W133" i="8"/>
  <c r="X133" i="8" s="1"/>
  <c r="Q133" i="8"/>
  <c r="Q117" i="8"/>
  <c r="W117" i="8"/>
  <c r="X117" i="8" s="1"/>
  <c r="W101" i="8"/>
  <c r="X101" i="8" s="1"/>
  <c r="Q101" i="8"/>
  <c r="Q85" i="8"/>
  <c r="W85" i="8"/>
  <c r="X85" i="8" s="1"/>
  <c r="W69" i="8"/>
  <c r="X69" i="8" s="1"/>
  <c r="Q69" i="8"/>
  <c r="Q53" i="8"/>
  <c r="W53" i="8"/>
  <c r="X53" i="8" s="1"/>
  <c r="W37" i="8"/>
  <c r="X37" i="8" s="1"/>
  <c r="Q37" i="8"/>
  <c r="R8" i="8"/>
  <c r="AA8" i="8"/>
  <c r="AB8" i="8" s="1"/>
  <c r="AA32" i="8"/>
  <c r="AB32" i="8" s="1"/>
  <c r="R32" i="8"/>
  <c r="AA254" i="8"/>
  <c r="AB254" i="8" s="1"/>
  <c r="R254" i="8"/>
  <c r="AA238" i="8"/>
  <c r="AB238" i="8" s="1"/>
  <c r="R238" i="8"/>
  <c r="AA222" i="8"/>
  <c r="AB222" i="8" s="1"/>
  <c r="R222" i="8"/>
  <c r="AA206" i="8"/>
  <c r="AB206" i="8" s="1"/>
  <c r="R206" i="8"/>
  <c r="AA190" i="8"/>
  <c r="AB190" i="8" s="1"/>
  <c r="R190" i="8"/>
  <c r="AA174" i="8"/>
  <c r="AB174" i="8" s="1"/>
  <c r="R174" i="8"/>
  <c r="AA158" i="8"/>
  <c r="AB158" i="8" s="1"/>
  <c r="R158" i="8"/>
  <c r="AA142" i="8"/>
  <c r="AB142" i="8" s="1"/>
  <c r="R142" i="8"/>
  <c r="AA126" i="8"/>
  <c r="AB126" i="8" s="1"/>
  <c r="R126" i="8"/>
  <c r="AA110" i="8"/>
  <c r="AB110" i="8" s="1"/>
  <c r="R110" i="8"/>
  <c r="AA94" i="8"/>
  <c r="AB94" i="8" s="1"/>
  <c r="R94" i="8"/>
  <c r="AA78" i="8"/>
  <c r="AB78" i="8" s="1"/>
  <c r="R78" i="8"/>
  <c r="AA62" i="8"/>
  <c r="AB62" i="8" s="1"/>
  <c r="R62" i="8"/>
  <c r="AA46" i="8"/>
  <c r="AB46" i="8" s="1"/>
  <c r="R46" i="8"/>
  <c r="W7" i="8"/>
  <c r="X7" i="8" s="1"/>
  <c r="Q7" i="8"/>
  <c r="W11" i="8"/>
  <c r="X11" i="8" s="1"/>
  <c r="Q11" i="8"/>
  <c r="Q264" i="8"/>
  <c r="W264" i="8"/>
  <c r="X264" i="8" s="1"/>
  <c r="W248" i="8"/>
  <c r="X248" i="8" s="1"/>
  <c r="Q248" i="8"/>
  <c r="Q232" i="8"/>
  <c r="W232" i="8"/>
  <c r="X232" i="8" s="1"/>
  <c r="W216" i="8"/>
  <c r="X216" i="8" s="1"/>
  <c r="Q216" i="8"/>
  <c r="Q200" i="8"/>
  <c r="W200" i="8"/>
  <c r="X200" i="8" s="1"/>
  <c r="W184" i="8"/>
  <c r="X184" i="8" s="1"/>
  <c r="Q184" i="8"/>
  <c r="Q168" i="8"/>
  <c r="W168" i="8"/>
  <c r="X168" i="8" s="1"/>
  <c r="W152" i="8"/>
  <c r="X152" i="8" s="1"/>
  <c r="Q152" i="8"/>
  <c r="Q136" i="8"/>
  <c r="W136" i="8"/>
  <c r="X136" i="8" s="1"/>
  <c r="W120" i="8"/>
  <c r="X120" i="8" s="1"/>
  <c r="Q120" i="8"/>
  <c r="Q104" i="8"/>
  <c r="W104" i="8"/>
  <c r="X104" i="8" s="1"/>
  <c r="W88" i="8"/>
  <c r="X88" i="8" s="1"/>
  <c r="Q88" i="8"/>
  <c r="Q72" i="8"/>
  <c r="W72" i="8"/>
  <c r="X72" i="8" s="1"/>
  <c r="W56" i="8"/>
  <c r="X56" i="8" s="1"/>
  <c r="Q56" i="8"/>
  <c r="Q40" i="8"/>
  <c r="W40" i="8"/>
  <c r="X40" i="8" s="1"/>
  <c r="AA11" i="8"/>
  <c r="AB11" i="8" s="1"/>
  <c r="R11" i="8"/>
  <c r="AA16" i="8"/>
  <c r="AB16" i="8" s="1"/>
  <c r="R16" i="8"/>
  <c r="R257" i="8"/>
  <c r="AA257" i="8"/>
  <c r="AB257" i="8" s="1"/>
  <c r="R241" i="8"/>
  <c r="AA241" i="8"/>
  <c r="AB241" i="8" s="1"/>
  <c r="R225" i="8"/>
  <c r="AA225" i="8"/>
  <c r="AB225" i="8" s="1"/>
  <c r="R209" i="8"/>
  <c r="AA209" i="8"/>
  <c r="AB209" i="8" s="1"/>
  <c r="R193" i="8"/>
  <c r="AA193" i="8"/>
  <c r="AB193" i="8" s="1"/>
  <c r="R177" i="8"/>
  <c r="AA177" i="8"/>
  <c r="AB177" i="8" s="1"/>
  <c r="R161" i="8"/>
  <c r="AA161" i="8"/>
  <c r="AB161" i="8" s="1"/>
  <c r="R145" i="8"/>
  <c r="AA145" i="8"/>
  <c r="AB145" i="8" s="1"/>
  <c r="R129" i="8"/>
  <c r="AA129" i="8"/>
  <c r="AB129" i="8" s="1"/>
  <c r="R113" i="8"/>
  <c r="AA113" i="8"/>
  <c r="AB113" i="8" s="1"/>
  <c r="R97" i="8"/>
  <c r="AA97" i="8"/>
  <c r="AB97" i="8" s="1"/>
  <c r="R81" i="8"/>
  <c r="AA81" i="8"/>
  <c r="AB81" i="8" s="1"/>
  <c r="R65" i="8"/>
  <c r="AA65" i="8"/>
  <c r="AB65" i="8" s="1"/>
  <c r="R49" i="8"/>
  <c r="AA49" i="8"/>
  <c r="AB49" i="8" s="1"/>
  <c r="R33" i="8"/>
  <c r="AA33" i="8"/>
  <c r="AB33" i="8" s="1"/>
  <c r="W18" i="8"/>
  <c r="X18" i="8" s="1"/>
  <c r="Q18" i="8"/>
  <c r="W255" i="8"/>
  <c r="X255" i="8" s="1"/>
  <c r="Q255" i="8"/>
  <c r="W239" i="8"/>
  <c r="X239" i="8" s="1"/>
  <c r="Q239" i="8"/>
  <c r="W223" i="8"/>
  <c r="X223" i="8" s="1"/>
  <c r="Q223" i="8"/>
  <c r="W207" i="8"/>
  <c r="X207" i="8" s="1"/>
  <c r="Q207" i="8"/>
  <c r="W191" i="8"/>
  <c r="X191" i="8" s="1"/>
  <c r="Q191" i="8"/>
  <c r="W175" i="8"/>
  <c r="X175" i="8" s="1"/>
  <c r="Q175" i="8"/>
  <c r="W159" i="8"/>
  <c r="X159" i="8" s="1"/>
  <c r="Q159" i="8"/>
  <c r="W143" i="8"/>
  <c r="X143" i="8" s="1"/>
  <c r="Q143" i="8"/>
  <c r="W127" i="8"/>
  <c r="X127" i="8" s="1"/>
  <c r="Q127" i="8"/>
  <c r="W111" i="8"/>
  <c r="X111" i="8" s="1"/>
  <c r="Q111" i="8"/>
  <c r="W95" i="8"/>
  <c r="X95" i="8" s="1"/>
  <c r="Q95" i="8"/>
  <c r="W79" i="8"/>
  <c r="X79" i="8" s="1"/>
  <c r="Q79" i="8"/>
  <c r="W63" i="8"/>
  <c r="X63" i="8" s="1"/>
  <c r="Q63" i="8"/>
  <c r="W47" i="8"/>
  <c r="X47" i="8" s="1"/>
  <c r="Q47" i="8"/>
  <c r="W31" i="8"/>
  <c r="X31" i="8" s="1"/>
  <c r="Q31" i="8"/>
  <c r="AA23" i="8"/>
  <c r="AB23" i="8" s="1"/>
  <c r="R23" i="8"/>
  <c r="AA26" i="8"/>
  <c r="AB26" i="8" s="1"/>
  <c r="R26" i="8"/>
  <c r="AA264" i="8"/>
  <c r="AB264" i="8" s="1"/>
  <c r="R264" i="8"/>
  <c r="AA248" i="8"/>
  <c r="AB248" i="8" s="1"/>
  <c r="R248" i="8"/>
  <c r="AA232" i="8"/>
  <c r="AB232" i="8" s="1"/>
  <c r="R232" i="8"/>
  <c r="AA216" i="8"/>
  <c r="AB216" i="8" s="1"/>
  <c r="R216" i="8"/>
  <c r="AA200" i="8"/>
  <c r="AB200" i="8" s="1"/>
  <c r="R200" i="8"/>
  <c r="AA184" i="8"/>
  <c r="AB184" i="8" s="1"/>
  <c r="R184" i="8"/>
  <c r="AA168" i="8"/>
  <c r="AB168" i="8" s="1"/>
  <c r="R168" i="8"/>
  <c r="AA152" i="8"/>
  <c r="AB152" i="8" s="1"/>
  <c r="R152" i="8"/>
  <c r="AA136" i="8"/>
  <c r="AB136" i="8" s="1"/>
  <c r="R136" i="8"/>
  <c r="AA120" i="8"/>
  <c r="AB120" i="8" s="1"/>
  <c r="R120" i="8"/>
  <c r="AA104" i="8"/>
  <c r="AB104" i="8" s="1"/>
  <c r="R104" i="8"/>
  <c r="AA88" i="8"/>
  <c r="AB88" i="8" s="1"/>
  <c r="R88" i="8"/>
  <c r="AA72" i="8"/>
  <c r="AB72" i="8" s="1"/>
  <c r="R72" i="8"/>
  <c r="AA56" i="8"/>
  <c r="AB56" i="8" s="1"/>
  <c r="R56" i="8"/>
  <c r="AA40" i="8"/>
  <c r="AB40" i="8" s="1"/>
  <c r="R40" i="8"/>
  <c r="W17" i="8"/>
  <c r="X17" i="8" s="1"/>
  <c r="Q17" i="8"/>
  <c r="W254" i="8"/>
  <c r="X254" i="8" s="1"/>
  <c r="Q254" i="8"/>
  <c r="W238" i="8"/>
  <c r="X238" i="8" s="1"/>
  <c r="Q238" i="8"/>
  <c r="W222" i="8"/>
  <c r="X222" i="8" s="1"/>
  <c r="Q222" i="8"/>
  <c r="W206" i="8"/>
  <c r="X206" i="8" s="1"/>
  <c r="Q206" i="8"/>
  <c r="W190" i="8"/>
  <c r="X190" i="8" s="1"/>
  <c r="Q190" i="8"/>
  <c r="W174" i="8"/>
  <c r="X174" i="8" s="1"/>
  <c r="Q174" i="8"/>
  <c r="W158" i="8"/>
  <c r="X158" i="8" s="1"/>
  <c r="Q158" i="8"/>
  <c r="W142" i="8"/>
  <c r="X142" i="8" s="1"/>
  <c r="Q142" i="8"/>
  <c r="W126" i="8"/>
  <c r="X126" i="8" s="1"/>
  <c r="Q126" i="8"/>
  <c r="W110" i="8"/>
  <c r="X110" i="8" s="1"/>
  <c r="Q110" i="8"/>
  <c r="W94" i="8"/>
  <c r="X94" i="8" s="1"/>
  <c r="Q94" i="8"/>
  <c r="W78" i="8"/>
  <c r="X78" i="8" s="1"/>
  <c r="Q78" i="8"/>
  <c r="W62" i="8"/>
  <c r="X62" i="8" s="1"/>
  <c r="Q62" i="8"/>
  <c r="W46" i="8"/>
  <c r="X46" i="8" s="1"/>
  <c r="Q46" i="8"/>
  <c r="W30" i="8"/>
  <c r="X30" i="8" s="1"/>
  <c r="Q30" i="8"/>
  <c r="AA22" i="8"/>
  <c r="AB22" i="8" s="1"/>
  <c r="R22" i="8"/>
  <c r="AA263" i="8"/>
  <c r="AB263" i="8" s="1"/>
  <c r="R263" i="8"/>
  <c r="AA247" i="8"/>
  <c r="AB247" i="8" s="1"/>
  <c r="R247" i="8"/>
  <c r="AA231" i="8"/>
  <c r="AB231" i="8" s="1"/>
  <c r="R231" i="8"/>
  <c r="AA215" i="8"/>
  <c r="AB215" i="8" s="1"/>
  <c r="R215" i="8"/>
  <c r="AA199" i="8"/>
  <c r="AB199" i="8" s="1"/>
  <c r="R199" i="8"/>
  <c r="AA183" i="8"/>
  <c r="AB183" i="8" s="1"/>
  <c r="R183" i="8"/>
  <c r="AA167" i="8"/>
  <c r="AB167" i="8" s="1"/>
  <c r="R167" i="8"/>
  <c r="AA151" i="8"/>
  <c r="AB151" i="8" s="1"/>
  <c r="R151" i="8"/>
  <c r="AA135" i="8"/>
  <c r="AB135" i="8" s="1"/>
  <c r="R135" i="8"/>
  <c r="AA119" i="8"/>
  <c r="AB119" i="8" s="1"/>
  <c r="R119" i="8"/>
  <c r="AA103" i="8"/>
  <c r="AB103" i="8" s="1"/>
  <c r="R103" i="8"/>
  <c r="AA87" i="8"/>
  <c r="AB87" i="8" s="1"/>
  <c r="R87" i="8"/>
  <c r="AA71" i="8"/>
  <c r="AB71" i="8" s="1"/>
  <c r="R71" i="8"/>
  <c r="AA55" i="8"/>
  <c r="AB55" i="8" s="1"/>
  <c r="R55" i="8"/>
  <c r="AA39" i="8"/>
  <c r="AB39" i="8" s="1"/>
  <c r="R39" i="8"/>
  <c r="W20" i="8"/>
  <c r="X20" i="8" s="1"/>
  <c r="Q20" i="8"/>
  <c r="Q257" i="8"/>
  <c r="W257" i="8"/>
  <c r="X257" i="8" s="1"/>
  <c r="W241" i="8"/>
  <c r="X241" i="8" s="1"/>
  <c r="Q241" i="8"/>
  <c r="Q225" i="8"/>
  <c r="W225" i="8"/>
  <c r="X225" i="8" s="1"/>
  <c r="W209" i="8"/>
  <c r="X209" i="8" s="1"/>
  <c r="Q209" i="8"/>
  <c r="Q193" i="8"/>
  <c r="W193" i="8"/>
  <c r="X193" i="8" s="1"/>
  <c r="W177" i="8"/>
  <c r="X177" i="8" s="1"/>
  <c r="Q177" i="8"/>
  <c r="Q161" i="8"/>
  <c r="W161" i="8"/>
  <c r="X161" i="8" s="1"/>
  <c r="W145" i="8"/>
  <c r="X145" i="8" s="1"/>
  <c r="Q145" i="8"/>
  <c r="Q129" i="8"/>
  <c r="W129" i="8"/>
  <c r="X129" i="8" s="1"/>
  <c r="W113" i="8"/>
  <c r="X113" i="8" s="1"/>
  <c r="Q113" i="8"/>
  <c r="Q97" i="8"/>
  <c r="W97" i="8"/>
  <c r="X97" i="8" s="1"/>
  <c r="W81" i="8"/>
  <c r="X81" i="8" s="1"/>
  <c r="Q81" i="8"/>
  <c r="Q65" i="8"/>
  <c r="W65" i="8"/>
  <c r="X65" i="8" s="1"/>
  <c r="W49" i="8"/>
  <c r="X49" i="8" s="1"/>
  <c r="Q49" i="8"/>
  <c r="W33" i="8"/>
  <c r="X33" i="8" s="1"/>
  <c r="Q33" i="8"/>
  <c r="AA25" i="8"/>
  <c r="AB25" i="8" s="1"/>
  <c r="R25" i="8"/>
  <c r="AA28" i="8"/>
  <c r="AB28" i="8" s="1"/>
  <c r="R28" i="8"/>
  <c r="R266" i="8"/>
  <c r="AA266" i="8"/>
  <c r="AB266" i="8" s="1"/>
  <c r="AA250" i="8"/>
  <c r="AB250" i="8" s="1"/>
  <c r="R250" i="8"/>
  <c r="R234" i="8"/>
  <c r="AA234" i="8"/>
  <c r="AB234" i="8" s="1"/>
  <c r="AA218" i="8"/>
  <c r="AB218" i="8" s="1"/>
  <c r="R218" i="8"/>
  <c r="R202" i="8"/>
  <c r="AA202" i="8"/>
  <c r="AB202" i="8" s="1"/>
  <c r="AA186" i="8"/>
  <c r="AB186" i="8" s="1"/>
  <c r="R186" i="8"/>
  <c r="R170" i="8"/>
  <c r="AA170" i="8"/>
  <c r="AB170" i="8" s="1"/>
  <c r="AA154" i="8"/>
  <c r="AB154" i="8" s="1"/>
  <c r="R154" i="8"/>
  <c r="R138" i="8"/>
  <c r="AA138" i="8"/>
  <c r="AB138" i="8" s="1"/>
  <c r="AA122" i="8"/>
  <c r="AB122" i="8" s="1"/>
  <c r="R122" i="8"/>
  <c r="R106" i="8"/>
  <c r="AA106" i="8"/>
  <c r="AB106" i="8" s="1"/>
  <c r="R90" i="8"/>
  <c r="AA90" i="8"/>
  <c r="AB90" i="8" s="1"/>
  <c r="R74" i="8"/>
  <c r="AA74" i="8"/>
  <c r="AB74" i="8" s="1"/>
  <c r="R58" i="8"/>
  <c r="AA58" i="8"/>
  <c r="AB58" i="8" s="1"/>
  <c r="R42" i="8"/>
  <c r="AA42" i="8"/>
  <c r="AB42" i="8" s="1"/>
  <c r="Q23" i="8"/>
  <c r="W23" i="8"/>
  <c r="X23" i="8" s="1"/>
  <c r="W260" i="8"/>
  <c r="X260" i="8" s="1"/>
  <c r="Q260" i="8"/>
  <c r="W244" i="8"/>
  <c r="X244" i="8" s="1"/>
  <c r="Q244" i="8"/>
  <c r="W228" i="8"/>
  <c r="X228" i="8" s="1"/>
  <c r="Q228" i="8"/>
  <c r="W212" i="8"/>
  <c r="X212" i="8" s="1"/>
  <c r="Q212" i="8"/>
  <c r="W196" i="8"/>
  <c r="X196" i="8" s="1"/>
  <c r="Q196" i="8"/>
  <c r="W180" i="8"/>
  <c r="X180" i="8" s="1"/>
  <c r="Q180" i="8"/>
  <c r="W164" i="8"/>
  <c r="X164" i="8" s="1"/>
  <c r="Q164" i="8"/>
  <c r="W148" i="8"/>
  <c r="X148" i="8" s="1"/>
  <c r="Q148" i="8"/>
  <c r="W132" i="8"/>
  <c r="X132" i="8" s="1"/>
  <c r="Q132" i="8"/>
  <c r="W116" i="8"/>
  <c r="X116" i="8" s="1"/>
  <c r="Q116" i="8"/>
  <c r="W100" i="8"/>
  <c r="X100" i="8" s="1"/>
  <c r="Q100" i="8"/>
  <c r="W84" i="8"/>
  <c r="X84" i="8" s="1"/>
  <c r="Q84" i="8"/>
  <c r="W68" i="8"/>
  <c r="X68" i="8" s="1"/>
  <c r="Q68" i="8"/>
  <c r="W52" i="8"/>
  <c r="X52" i="8" s="1"/>
  <c r="Q52" i="8"/>
  <c r="W36" i="8"/>
  <c r="X36" i="8" s="1"/>
  <c r="Q36" i="8"/>
  <c r="R7" i="8"/>
  <c r="AA7" i="8"/>
  <c r="AB7" i="8" s="1"/>
  <c r="AA31" i="8"/>
  <c r="AB31" i="8" s="1"/>
  <c r="R31" i="8"/>
  <c r="AA253" i="8"/>
  <c r="AB253" i="8" s="1"/>
  <c r="R253" i="8"/>
  <c r="AA237" i="8"/>
  <c r="AB237" i="8" s="1"/>
  <c r="R237" i="8"/>
  <c r="AA221" i="8"/>
  <c r="AB221" i="8" s="1"/>
  <c r="R221" i="8"/>
  <c r="AA205" i="8"/>
  <c r="AB205" i="8" s="1"/>
  <c r="R205" i="8"/>
  <c r="AA189" i="8"/>
  <c r="AB189" i="8" s="1"/>
  <c r="R189" i="8"/>
  <c r="AA173" i="8"/>
  <c r="AB173" i="8" s="1"/>
  <c r="R173" i="8"/>
  <c r="AA157" i="8"/>
  <c r="AB157" i="8" s="1"/>
  <c r="R157" i="8"/>
  <c r="AA141" i="8"/>
  <c r="AB141" i="8" s="1"/>
  <c r="R141" i="8"/>
  <c r="AA125" i="8"/>
  <c r="AB125" i="8" s="1"/>
  <c r="R125" i="8"/>
  <c r="AA109" i="8"/>
  <c r="AB109" i="8" s="1"/>
  <c r="R109" i="8"/>
  <c r="AA93" i="8"/>
  <c r="AB93" i="8" s="1"/>
  <c r="R93" i="8"/>
  <c r="AA77" i="8"/>
  <c r="AB77" i="8" s="1"/>
  <c r="R77" i="8"/>
  <c r="AA61" i="8"/>
  <c r="AB61" i="8" s="1"/>
  <c r="R61" i="8"/>
  <c r="AA45" i="8"/>
  <c r="AB45" i="8" s="1"/>
  <c r="R45" i="8"/>
  <c r="W10" i="8"/>
  <c r="X10" i="8" s="1"/>
  <c r="Q10" i="8"/>
  <c r="W14" i="8"/>
  <c r="X14" i="8" s="1"/>
  <c r="Q14" i="8"/>
  <c r="W267" i="8"/>
  <c r="X267" i="8" s="1"/>
  <c r="Q267" i="8"/>
  <c r="W251" i="8"/>
  <c r="X251" i="8" s="1"/>
  <c r="Q251" i="8"/>
  <c r="W235" i="8"/>
  <c r="X235" i="8" s="1"/>
  <c r="Q235" i="8"/>
  <c r="W219" i="8"/>
  <c r="X219" i="8" s="1"/>
  <c r="Q219" i="8"/>
  <c r="W203" i="8"/>
  <c r="X203" i="8" s="1"/>
  <c r="Q203" i="8"/>
  <c r="W187" i="8"/>
  <c r="X187" i="8" s="1"/>
  <c r="Q187" i="8"/>
  <c r="W171" i="8"/>
  <c r="X171" i="8" s="1"/>
  <c r="Q171" i="8"/>
  <c r="W155" i="8"/>
  <c r="X155" i="8" s="1"/>
  <c r="Q155" i="8"/>
  <c r="W139" i="8"/>
  <c r="X139" i="8" s="1"/>
  <c r="Q139" i="8"/>
  <c r="W123" i="8"/>
  <c r="X123" i="8" s="1"/>
  <c r="Q123" i="8"/>
  <c r="W107" i="8"/>
  <c r="X107" i="8" s="1"/>
  <c r="Q107" i="8"/>
  <c r="W91" i="8"/>
  <c r="X91" i="8" s="1"/>
  <c r="Q91" i="8"/>
  <c r="W75" i="8"/>
  <c r="X75" i="8" s="1"/>
  <c r="Q75" i="8"/>
  <c r="W59" i="8"/>
  <c r="X59" i="8" s="1"/>
  <c r="Q59" i="8"/>
  <c r="W43" i="8"/>
  <c r="X43" i="8" s="1"/>
  <c r="Q43" i="8"/>
  <c r="W27" i="8"/>
  <c r="X27" i="8" s="1"/>
  <c r="Q27" i="8"/>
  <c r="AA19" i="8"/>
  <c r="AB19" i="8" s="1"/>
  <c r="R19" i="8"/>
  <c r="AA260" i="8"/>
  <c r="AB260" i="8" s="1"/>
  <c r="R260" i="8"/>
  <c r="AA244" i="8"/>
  <c r="AB244" i="8" s="1"/>
  <c r="R244" i="8"/>
  <c r="AA228" i="8"/>
  <c r="AB228" i="8" s="1"/>
  <c r="R228" i="8"/>
  <c r="AA212" i="8"/>
  <c r="AB212" i="8" s="1"/>
  <c r="R212" i="8"/>
  <c r="AA196" i="8"/>
  <c r="AB196" i="8" s="1"/>
  <c r="R196" i="8"/>
  <c r="AA180" i="8"/>
  <c r="AB180" i="8" s="1"/>
  <c r="R180" i="8"/>
  <c r="AA164" i="8"/>
  <c r="AB164" i="8" s="1"/>
  <c r="R164" i="8"/>
  <c r="AA148" i="8"/>
  <c r="AB148" i="8" s="1"/>
  <c r="R148" i="8"/>
  <c r="AA132" i="8"/>
  <c r="AB132" i="8" s="1"/>
  <c r="R132" i="8"/>
  <c r="AA116" i="8"/>
  <c r="AB116" i="8" s="1"/>
  <c r="R116" i="8"/>
  <c r="AA100" i="8"/>
  <c r="AB100" i="8" s="1"/>
  <c r="R100" i="8"/>
  <c r="AA84" i="8"/>
  <c r="AB84" i="8" s="1"/>
  <c r="R84" i="8"/>
  <c r="AA68" i="8"/>
  <c r="AB68" i="8" s="1"/>
  <c r="R68" i="8"/>
  <c r="AA52" i="8"/>
  <c r="AB52" i="8" s="1"/>
  <c r="R52" i="8"/>
  <c r="AA36" i="8"/>
  <c r="AB36" i="8" s="1"/>
  <c r="R36" i="8"/>
  <c r="Q9" i="8"/>
  <c r="W9" i="8"/>
  <c r="X9" i="8" s="1"/>
  <c r="W13" i="8"/>
  <c r="X13" i="8" s="1"/>
  <c r="Q13" i="8"/>
  <c r="W266" i="8"/>
  <c r="X266" i="8" s="1"/>
  <c r="Q266" i="8"/>
  <c r="W250" i="8"/>
  <c r="X250" i="8" s="1"/>
  <c r="Q250" i="8"/>
  <c r="W234" i="8"/>
  <c r="X234" i="8" s="1"/>
  <c r="Q234" i="8"/>
  <c r="W218" i="8"/>
  <c r="X218" i="8" s="1"/>
  <c r="Q218" i="8"/>
  <c r="W202" i="8"/>
  <c r="X202" i="8" s="1"/>
  <c r="Q202" i="8"/>
  <c r="W186" i="8"/>
  <c r="X186" i="8" s="1"/>
  <c r="Q186" i="8"/>
  <c r="W170" i="8"/>
  <c r="X170" i="8" s="1"/>
  <c r="Q170" i="8"/>
  <c r="W154" i="8"/>
  <c r="X154" i="8" s="1"/>
  <c r="Q154" i="8"/>
  <c r="W138" i="8"/>
  <c r="X138" i="8" s="1"/>
  <c r="Q138" i="8"/>
  <c r="W122" i="8"/>
  <c r="X122" i="8" s="1"/>
  <c r="Q122" i="8"/>
  <c r="W106" i="8"/>
  <c r="X106" i="8" s="1"/>
  <c r="Q106" i="8"/>
  <c r="W90" i="8"/>
  <c r="X90" i="8" s="1"/>
  <c r="Q90" i="8"/>
  <c r="W74" i="8"/>
  <c r="X74" i="8" s="1"/>
  <c r="Q74" i="8"/>
  <c r="W58" i="8"/>
  <c r="X58" i="8" s="1"/>
  <c r="Q58" i="8"/>
  <c r="W42" i="8"/>
  <c r="X42" i="8" s="1"/>
  <c r="Q42" i="8"/>
  <c r="AA13" i="8"/>
  <c r="AB13" i="8" s="1"/>
  <c r="R13" i="8"/>
  <c r="AA18" i="8"/>
  <c r="AB18" i="8" s="1"/>
  <c r="R18" i="8"/>
  <c r="AA259" i="8"/>
  <c r="AB259" i="8" s="1"/>
  <c r="R259" i="8"/>
  <c r="AA243" i="8"/>
  <c r="AB243" i="8" s="1"/>
  <c r="R243" i="8"/>
  <c r="AA227" i="8"/>
  <c r="AB227" i="8" s="1"/>
  <c r="R227" i="8"/>
  <c r="AA211" i="8"/>
  <c r="AB211" i="8" s="1"/>
  <c r="R211" i="8"/>
  <c r="AA195" i="8"/>
  <c r="AB195" i="8" s="1"/>
  <c r="R195" i="8"/>
  <c r="AA179" i="8"/>
  <c r="AB179" i="8" s="1"/>
  <c r="R179" i="8"/>
  <c r="AA163" i="8"/>
  <c r="AB163" i="8" s="1"/>
  <c r="R163" i="8"/>
  <c r="AA147" i="8"/>
  <c r="AB147" i="8" s="1"/>
  <c r="R147" i="8"/>
  <c r="AA131" i="8"/>
  <c r="AB131" i="8" s="1"/>
  <c r="R131" i="8"/>
  <c r="AA115" i="8"/>
  <c r="AB115" i="8" s="1"/>
  <c r="R115" i="8"/>
  <c r="AA99" i="8"/>
  <c r="AB99" i="8" s="1"/>
  <c r="R99" i="8"/>
  <c r="AA83" i="8"/>
  <c r="AB83" i="8" s="1"/>
  <c r="R83" i="8"/>
  <c r="AA67" i="8"/>
  <c r="AB67" i="8" s="1"/>
  <c r="R67" i="8"/>
  <c r="AA51" i="8"/>
  <c r="AB51" i="8" s="1"/>
  <c r="R51" i="8"/>
  <c r="AA35" i="8"/>
  <c r="AB35" i="8" s="1"/>
  <c r="R35" i="8"/>
  <c r="Q16" i="8"/>
  <c r="W16" i="8"/>
  <c r="X16" i="8" s="1"/>
  <c r="W253" i="8"/>
  <c r="X253" i="8" s="1"/>
  <c r="Q253" i="8"/>
  <c r="Q237" i="8"/>
  <c r="W237" i="8"/>
  <c r="X237" i="8" s="1"/>
  <c r="W221" i="8"/>
  <c r="X221" i="8" s="1"/>
  <c r="Q221" i="8"/>
  <c r="Q205" i="8"/>
  <c r="W205" i="8"/>
  <c r="X205" i="8" s="1"/>
  <c r="W189" i="8"/>
  <c r="X189" i="8" s="1"/>
  <c r="Q189" i="8"/>
  <c r="Q173" i="8"/>
  <c r="W173" i="8"/>
  <c r="X173" i="8" s="1"/>
  <c r="W157" i="8"/>
  <c r="X157" i="8" s="1"/>
  <c r="Q157" i="8"/>
  <c r="Q141" i="8"/>
  <c r="W141" i="8"/>
  <c r="X141" i="8" s="1"/>
  <c r="W125" i="8"/>
  <c r="X125" i="8" s="1"/>
  <c r="Q125" i="8"/>
  <c r="Q109" i="8"/>
  <c r="W109" i="8"/>
  <c r="X109" i="8" s="1"/>
  <c r="W93" i="8"/>
  <c r="X93" i="8" s="1"/>
  <c r="Q93" i="8"/>
  <c r="Q77" i="8"/>
  <c r="W77" i="8"/>
  <c r="X77" i="8" s="1"/>
  <c r="W61" i="8"/>
  <c r="X61" i="8" s="1"/>
  <c r="Q61" i="8"/>
  <c r="Q45" i="8"/>
  <c r="W45" i="8"/>
  <c r="X45" i="8" s="1"/>
  <c r="Q29" i="8"/>
  <c r="W29" i="8"/>
  <c r="X29" i="8" s="1"/>
  <c r="AA21" i="8"/>
  <c r="AB21" i="8" s="1"/>
  <c r="R21" i="8"/>
  <c r="AA262" i="8"/>
  <c r="AB262" i="8" s="1"/>
  <c r="R262" i="8"/>
  <c r="R246" i="8"/>
  <c r="AA246" i="8"/>
  <c r="AB246" i="8" s="1"/>
  <c r="AA230" i="8"/>
  <c r="AB230" i="8" s="1"/>
  <c r="R230" i="8"/>
  <c r="R214" i="8"/>
  <c r="AA214" i="8"/>
  <c r="AB214" i="8" s="1"/>
  <c r="AA198" i="8"/>
  <c r="AB198" i="8" s="1"/>
  <c r="R198" i="8"/>
  <c r="R182" i="8"/>
  <c r="AA182" i="8"/>
  <c r="AB182" i="8" s="1"/>
  <c r="AA166" i="8"/>
  <c r="AB166" i="8" s="1"/>
  <c r="R166" i="8"/>
  <c r="R150" i="8"/>
  <c r="AA150" i="8"/>
  <c r="AB150" i="8" s="1"/>
  <c r="AA134" i="8"/>
  <c r="AB134" i="8" s="1"/>
  <c r="R134" i="8"/>
  <c r="R118" i="8"/>
  <c r="AA118" i="8"/>
  <c r="AB118" i="8" s="1"/>
  <c r="AA102" i="8"/>
  <c r="AB102" i="8" s="1"/>
  <c r="R102" i="8"/>
  <c r="AA86" i="8"/>
  <c r="AB86" i="8" s="1"/>
  <c r="R86" i="8"/>
  <c r="AA70" i="8"/>
  <c r="AB70" i="8" s="1"/>
  <c r="R70" i="8"/>
  <c r="AA54" i="8"/>
  <c r="AB54" i="8" s="1"/>
  <c r="R54" i="8"/>
  <c r="AA38" i="8"/>
  <c r="AB38" i="8" s="1"/>
  <c r="R38" i="8"/>
  <c r="W19" i="8"/>
  <c r="X19" i="8" s="1"/>
  <c r="Q19" i="8"/>
  <c r="W256" i="8"/>
  <c r="X256" i="8" s="1"/>
  <c r="Q256" i="8"/>
  <c r="Q240" i="8"/>
  <c r="W240" i="8"/>
  <c r="X240" i="8" s="1"/>
  <c r="W224" i="8"/>
  <c r="X224" i="8" s="1"/>
  <c r="Q224" i="8"/>
  <c r="Q208" i="8"/>
  <c r="W208" i="8"/>
  <c r="X208" i="8" s="1"/>
  <c r="W192" i="8"/>
  <c r="X192" i="8" s="1"/>
  <c r="Q192" i="8"/>
  <c r="Q176" i="8"/>
  <c r="W176" i="8"/>
  <c r="X176" i="8" s="1"/>
  <c r="W160" i="8"/>
  <c r="X160" i="8" s="1"/>
  <c r="Q160" i="8"/>
  <c r="Q144" i="8"/>
  <c r="W144" i="8"/>
  <c r="X144" i="8" s="1"/>
  <c r="W128" i="8"/>
  <c r="X128" i="8" s="1"/>
  <c r="Q128" i="8"/>
  <c r="Q112" i="8"/>
  <c r="W112" i="8"/>
  <c r="X112" i="8" s="1"/>
  <c r="W96" i="8"/>
  <c r="X96" i="8" s="1"/>
  <c r="Q96" i="8"/>
  <c r="Q80" i="8"/>
  <c r="W80" i="8"/>
  <c r="X80" i="8" s="1"/>
  <c r="W64" i="8"/>
  <c r="X64" i="8" s="1"/>
  <c r="Q64" i="8"/>
  <c r="Q48" i="8"/>
  <c r="W48" i="8"/>
  <c r="X48" i="8" s="1"/>
  <c r="W32" i="8"/>
  <c r="X32" i="8" s="1"/>
  <c r="Q32" i="8"/>
  <c r="AA24" i="8"/>
  <c r="AB24" i="8" s="1"/>
  <c r="R24" i="8"/>
  <c r="R27" i="8"/>
  <c r="AA27" i="8"/>
  <c r="AB27" i="8" s="1"/>
  <c r="R265" i="8"/>
  <c r="AA265" i="8"/>
  <c r="AB265" i="8" s="1"/>
  <c r="R249" i="8"/>
  <c r="AA249" i="8"/>
  <c r="AB249" i="8" s="1"/>
  <c r="R233" i="8"/>
  <c r="AA233" i="8"/>
  <c r="AB233" i="8" s="1"/>
  <c r="R217" i="8"/>
  <c r="AA217" i="8"/>
  <c r="AB217" i="8" s="1"/>
  <c r="R201" i="8"/>
  <c r="AA201" i="8"/>
  <c r="AB201" i="8" s="1"/>
  <c r="R185" i="8"/>
  <c r="AA185" i="8"/>
  <c r="AB185" i="8" s="1"/>
  <c r="R169" i="8"/>
  <c r="AA169" i="8"/>
  <c r="AB169" i="8" s="1"/>
  <c r="R153" i="8"/>
  <c r="AA153" i="8"/>
  <c r="AB153" i="8" s="1"/>
  <c r="R137" i="8"/>
  <c r="AA137" i="8"/>
  <c r="AB137" i="8" s="1"/>
  <c r="R121" i="8"/>
  <c r="AA121" i="8"/>
  <c r="AB121" i="8" s="1"/>
  <c r="R105" i="8"/>
  <c r="AA105" i="8"/>
  <c r="AB105" i="8" s="1"/>
  <c r="R89" i="8"/>
  <c r="AA89" i="8"/>
  <c r="AB89" i="8" s="1"/>
  <c r="R73" i="8"/>
  <c r="AA73" i="8"/>
  <c r="AB73" i="8" s="1"/>
  <c r="R57" i="8"/>
  <c r="AA57" i="8"/>
  <c r="AB57" i="8" s="1"/>
  <c r="R41" i="8"/>
  <c r="AA41" i="8"/>
  <c r="AB41" i="8" s="1"/>
  <c r="W26" i="8"/>
  <c r="X26" i="8" s="1"/>
  <c r="Q26" i="8"/>
  <c r="W263" i="8"/>
  <c r="X263" i="8" s="1"/>
  <c r="Q263" i="8"/>
  <c r="W247" i="8"/>
  <c r="X247" i="8" s="1"/>
  <c r="Q247" i="8"/>
  <c r="W231" i="8"/>
  <c r="X231" i="8" s="1"/>
  <c r="Q231" i="8"/>
  <c r="W215" i="8"/>
  <c r="X215" i="8" s="1"/>
  <c r="Q215" i="8"/>
  <c r="W199" i="8"/>
  <c r="X199" i="8" s="1"/>
  <c r="Q199" i="8"/>
  <c r="W183" i="8"/>
  <c r="X183" i="8" s="1"/>
  <c r="Q183" i="8"/>
  <c r="W167" i="8"/>
  <c r="X167" i="8" s="1"/>
  <c r="Q167" i="8"/>
  <c r="W151" i="8"/>
  <c r="X151" i="8" s="1"/>
  <c r="Q151" i="8"/>
  <c r="W135" i="8"/>
  <c r="X135" i="8" s="1"/>
  <c r="Q135" i="8"/>
  <c r="W119" i="8"/>
  <c r="X119" i="8" s="1"/>
  <c r="Q119" i="8"/>
  <c r="W103" i="8"/>
  <c r="X103" i="8" s="1"/>
  <c r="Q103" i="8"/>
  <c r="W87" i="8"/>
  <c r="X87" i="8" s="1"/>
  <c r="Q87" i="8"/>
  <c r="W71" i="8"/>
  <c r="X71" i="8" s="1"/>
  <c r="Q71" i="8"/>
  <c r="W55" i="8"/>
  <c r="X55" i="8" s="1"/>
  <c r="Q55" i="8"/>
  <c r="W39" i="8"/>
  <c r="X39" i="8" s="1"/>
  <c r="Q39" i="8"/>
  <c r="AA10" i="8"/>
  <c r="AB10" i="8" s="1"/>
  <c r="R10" i="8"/>
  <c r="AA15" i="8"/>
  <c r="AB15" i="8" s="1"/>
  <c r="R15" i="8"/>
  <c r="AA256" i="8"/>
  <c r="AB256" i="8" s="1"/>
  <c r="R256" i="8"/>
  <c r="AA240" i="8"/>
  <c r="AB240" i="8" s="1"/>
  <c r="R240" i="8"/>
  <c r="AA224" i="8"/>
  <c r="AB224" i="8" s="1"/>
  <c r="R224" i="8"/>
  <c r="AA208" i="8"/>
  <c r="AB208" i="8" s="1"/>
  <c r="R208" i="8"/>
  <c r="AA192" i="8"/>
  <c r="AB192" i="8" s="1"/>
  <c r="R192" i="8"/>
  <c r="AA176" i="8"/>
  <c r="AB176" i="8" s="1"/>
  <c r="R176" i="8"/>
  <c r="AA160" i="8"/>
  <c r="AB160" i="8" s="1"/>
  <c r="R160" i="8"/>
  <c r="AA144" i="8"/>
  <c r="AB144" i="8" s="1"/>
  <c r="R144" i="8"/>
  <c r="AA128" i="8"/>
  <c r="AB128" i="8" s="1"/>
  <c r="R128" i="8"/>
  <c r="AA112" i="8"/>
  <c r="AB112" i="8" s="1"/>
  <c r="R112" i="8"/>
  <c r="AA96" i="8"/>
  <c r="AB96" i="8" s="1"/>
  <c r="R96" i="8"/>
  <c r="AA80" i="8"/>
  <c r="AB80" i="8" s="1"/>
  <c r="R80" i="8"/>
  <c r="AA64" i="8"/>
  <c r="AB64" i="8" s="1"/>
  <c r="R64" i="8"/>
  <c r="AA48" i="8"/>
  <c r="AB48" i="8" s="1"/>
  <c r="R48" i="8"/>
  <c r="W25" i="8"/>
  <c r="X25" i="8" s="1"/>
  <c r="Q25" i="8"/>
  <c r="W262" i="8"/>
  <c r="X262" i="8" s="1"/>
  <c r="Q262" i="8"/>
  <c r="W246" i="8"/>
  <c r="X246" i="8" s="1"/>
  <c r="Q246" i="8"/>
  <c r="W230" i="8"/>
  <c r="X230" i="8" s="1"/>
  <c r="Q230" i="8"/>
  <c r="W214" i="8"/>
  <c r="X214" i="8" s="1"/>
  <c r="Q214" i="8"/>
  <c r="W198" i="8"/>
  <c r="X198" i="8" s="1"/>
  <c r="Q198" i="8"/>
  <c r="W182" i="8"/>
  <c r="X182" i="8" s="1"/>
  <c r="Q182" i="8"/>
  <c r="W166" i="8"/>
  <c r="X166" i="8" s="1"/>
  <c r="Q166" i="8"/>
  <c r="W150" i="8"/>
  <c r="X150" i="8" s="1"/>
  <c r="Q150" i="8"/>
  <c r="W134" i="8"/>
  <c r="X134" i="8" s="1"/>
  <c r="Q134" i="8"/>
  <c r="W118" i="8"/>
  <c r="X118" i="8" s="1"/>
  <c r="Q118" i="8"/>
  <c r="W102" i="8"/>
  <c r="X102" i="8" s="1"/>
  <c r="Q102" i="8"/>
  <c r="W86" i="8"/>
  <c r="X86" i="8" s="1"/>
  <c r="Q86" i="8"/>
  <c r="W70" i="8"/>
  <c r="X70" i="8" s="1"/>
  <c r="Q70" i="8"/>
  <c r="W54" i="8"/>
  <c r="X54" i="8" s="1"/>
  <c r="Q54" i="8"/>
  <c r="W38" i="8"/>
  <c r="X38" i="8" s="1"/>
  <c r="Q38" i="8"/>
  <c r="AA9" i="8"/>
  <c r="AB9" i="8" s="1"/>
  <c r="R9" i="8"/>
  <c r="AA14" i="8"/>
  <c r="AB14" i="8" s="1"/>
  <c r="R14" i="8"/>
  <c r="AA255" i="8"/>
  <c r="AB255" i="8" s="1"/>
  <c r="R255" i="8"/>
  <c r="AA239" i="8"/>
  <c r="AB239" i="8" s="1"/>
  <c r="R239" i="8"/>
  <c r="AA223" i="8"/>
  <c r="AB223" i="8" s="1"/>
  <c r="R223" i="8"/>
  <c r="AA207" i="8"/>
  <c r="AB207" i="8" s="1"/>
  <c r="R207" i="8"/>
  <c r="AA191" i="8"/>
  <c r="AB191" i="8" s="1"/>
  <c r="R191" i="8"/>
  <c r="AA175" i="8"/>
  <c r="AB175" i="8" s="1"/>
  <c r="R175" i="8"/>
  <c r="AA159" i="8"/>
  <c r="AB159" i="8" s="1"/>
  <c r="R159" i="8"/>
  <c r="AA143" i="8"/>
  <c r="AB143" i="8" s="1"/>
  <c r="R143" i="8"/>
  <c r="AA127" i="8"/>
  <c r="AB127" i="8" s="1"/>
  <c r="R127" i="8"/>
  <c r="AA111" i="8"/>
  <c r="AB111" i="8" s="1"/>
  <c r="R111" i="8"/>
  <c r="AA95" i="8"/>
  <c r="AB95" i="8" s="1"/>
  <c r="R95" i="8"/>
  <c r="AA79" i="8"/>
  <c r="AB79" i="8" s="1"/>
  <c r="R79" i="8"/>
  <c r="AA63" i="8"/>
  <c r="AB63" i="8" s="1"/>
  <c r="R63" i="8"/>
  <c r="AA47" i="8"/>
  <c r="AB47" i="8" s="1"/>
  <c r="R47" i="8"/>
  <c r="W8" i="8"/>
  <c r="X8" i="8" s="1"/>
  <c r="Q8" i="8"/>
  <c r="W12" i="8"/>
  <c r="X12" i="8" s="1"/>
  <c r="Q12" i="8"/>
  <c r="W265" i="8"/>
  <c r="X265" i="8" s="1"/>
  <c r="Q265" i="8"/>
  <c r="W249" i="8"/>
  <c r="X249" i="8" s="1"/>
  <c r="Q249" i="8"/>
  <c r="W233" i="8"/>
  <c r="X233" i="8" s="1"/>
  <c r="Q233" i="8"/>
  <c r="W217" i="8"/>
  <c r="X217" i="8" s="1"/>
  <c r="Q217" i="8"/>
  <c r="W201" i="8"/>
  <c r="X201" i="8" s="1"/>
  <c r="Q201" i="8"/>
  <c r="W185" i="8"/>
  <c r="X185" i="8" s="1"/>
  <c r="Q185" i="8"/>
  <c r="W169" i="8"/>
  <c r="X169" i="8" s="1"/>
  <c r="Q169" i="8"/>
  <c r="W153" i="8"/>
  <c r="X153" i="8" s="1"/>
  <c r="Q153" i="8"/>
  <c r="W137" i="8"/>
  <c r="X137" i="8" s="1"/>
  <c r="Q137" i="8"/>
  <c r="W121" i="8"/>
  <c r="X121" i="8" s="1"/>
  <c r="Q121" i="8"/>
  <c r="W105" i="8"/>
  <c r="X105" i="8" s="1"/>
  <c r="Q105" i="8"/>
  <c r="W89" i="8"/>
  <c r="X89" i="8" s="1"/>
  <c r="Q89" i="8"/>
  <c r="W73" i="8"/>
  <c r="X73" i="8" s="1"/>
  <c r="Q73" i="8"/>
  <c r="W57" i="8"/>
  <c r="X57" i="8" s="1"/>
  <c r="Q57" i="8"/>
  <c r="W41" i="8"/>
  <c r="X41" i="8" s="1"/>
  <c r="Q41" i="8"/>
  <c r="AA12" i="8"/>
  <c r="AB12" i="8" s="1"/>
  <c r="R12" i="8"/>
  <c r="R17" i="8"/>
  <c r="AA17" i="8"/>
  <c r="AB17" i="8" s="1"/>
  <c r="R258" i="8"/>
  <c r="AA258" i="8"/>
  <c r="AB258" i="8" s="1"/>
  <c r="AA242" i="8"/>
  <c r="AB242" i="8" s="1"/>
  <c r="R242" i="8"/>
  <c r="R226" i="8"/>
  <c r="AA226" i="8"/>
  <c r="AB226" i="8" s="1"/>
  <c r="AA210" i="8"/>
  <c r="AB210" i="8" s="1"/>
  <c r="R210" i="8"/>
  <c r="R194" i="8"/>
  <c r="AA194" i="8"/>
  <c r="AB194" i="8" s="1"/>
  <c r="AA178" i="8"/>
  <c r="AB178" i="8" s="1"/>
  <c r="R178" i="8"/>
  <c r="R162" i="8"/>
  <c r="AA162" i="8"/>
  <c r="AB162" i="8" s="1"/>
  <c r="AA146" i="8"/>
  <c r="AB146" i="8" s="1"/>
  <c r="R146" i="8"/>
  <c r="R130" i="8"/>
  <c r="AA130" i="8"/>
  <c r="AB130" i="8" s="1"/>
  <c r="AA114" i="8"/>
  <c r="AB114" i="8" s="1"/>
  <c r="R114" i="8"/>
  <c r="R98" i="8"/>
  <c r="AA98" i="8"/>
  <c r="AB98" i="8" s="1"/>
  <c r="R82" i="8"/>
  <c r="AA82" i="8"/>
  <c r="AB82" i="8" s="1"/>
  <c r="R66" i="8"/>
  <c r="AA66" i="8"/>
  <c r="AB66" i="8" s="1"/>
  <c r="R50" i="8"/>
  <c r="AA50" i="8"/>
  <c r="AB50" i="8" s="1"/>
  <c r="R34" i="8"/>
  <c r="AA34" i="8"/>
  <c r="AB34" i="8" s="1"/>
  <c r="Q15" i="8"/>
  <c r="W15" i="8"/>
  <c r="X15" i="8" s="1"/>
  <c r="Q268" i="8"/>
  <c r="W268" i="8"/>
  <c r="X268" i="8" s="1"/>
  <c r="Q252" i="8"/>
  <c r="W252" i="8"/>
  <c r="X252" i="8" s="1"/>
  <c r="W236" i="8"/>
  <c r="X236" i="8" s="1"/>
  <c r="Q236" i="8"/>
  <c r="W220" i="8"/>
  <c r="X220" i="8" s="1"/>
  <c r="Q220" i="8"/>
  <c r="Q204" i="8"/>
  <c r="W204" i="8"/>
  <c r="X204" i="8" s="1"/>
  <c r="Q188" i="8"/>
  <c r="W188" i="8"/>
  <c r="X188" i="8" s="1"/>
  <c r="W172" i="8"/>
  <c r="X172" i="8" s="1"/>
  <c r="Q172" i="8"/>
  <c r="W156" i="8"/>
  <c r="X156" i="8" s="1"/>
  <c r="Q156" i="8"/>
  <c r="Q140" i="8"/>
  <c r="W140" i="8"/>
  <c r="X140" i="8" s="1"/>
  <c r="Q124" i="8"/>
  <c r="W124" i="8"/>
  <c r="X124" i="8" s="1"/>
  <c r="W108" i="8"/>
  <c r="X108" i="8" s="1"/>
  <c r="Q108" i="8"/>
  <c r="W92" i="8"/>
  <c r="X92" i="8" s="1"/>
  <c r="Q92" i="8"/>
  <c r="Q76" i="8"/>
  <c r="W76" i="8"/>
  <c r="X76" i="8" s="1"/>
  <c r="Q60" i="8"/>
  <c r="W60" i="8"/>
  <c r="X60" i="8" s="1"/>
  <c r="W44" i="8"/>
  <c r="X44" i="8" s="1"/>
  <c r="Q44" i="8"/>
  <c r="W28" i="8"/>
  <c r="X28" i="8" s="1"/>
  <c r="Q28" i="8"/>
  <c r="R20" i="8"/>
  <c r="AA20" i="8"/>
  <c r="AB20" i="8" s="1"/>
  <c r="AA261" i="8"/>
  <c r="AB261" i="8" s="1"/>
  <c r="R261" i="8"/>
  <c r="AA245" i="8"/>
  <c r="AB245" i="8" s="1"/>
  <c r="R245" i="8"/>
  <c r="AA229" i="8"/>
  <c r="AB229" i="8" s="1"/>
  <c r="R229" i="8"/>
  <c r="AA213" i="8"/>
  <c r="AB213" i="8" s="1"/>
  <c r="R213" i="8"/>
  <c r="AA197" i="8"/>
  <c r="AB197" i="8" s="1"/>
  <c r="R197" i="8"/>
  <c r="AA181" i="8"/>
  <c r="AB181" i="8" s="1"/>
  <c r="R181" i="8"/>
  <c r="AA165" i="8"/>
  <c r="AB165" i="8" s="1"/>
  <c r="R165" i="8"/>
  <c r="AA149" i="8"/>
  <c r="AB149" i="8" s="1"/>
  <c r="R149" i="8"/>
  <c r="AA133" i="8"/>
  <c r="AB133" i="8" s="1"/>
  <c r="R133" i="8"/>
  <c r="AA117" i="8"/>
  <c r="AB117" i="8" s="1"/>
  <c r="R117" i="8"/>
  <c r="AA101" i="8"/>
  <c r="AB101" i="8" s="1"/>
  <c r="R101" i="8"/>
  <c r="AA85" i="8"/>
  <c r="AB85" i="8" s="1"/>
  <c r="R85" i="8"/>
  <c r="AA69" i="8"/>
  <c r="AB69" i="8" s="1"/>
  <c r="R69" i="8"/>
  <c r="AA53" i="8"/>
  <c r="AB53" i="8" s="1"/>
  <c r="R53" i="8"/>
  <c r="AA37" i="8"/>
  <c r="AB37" i="8" s="1"/>
  <c r="R37" i="8"/>
  <c r="W22" i="8"/>
  <c r="X22" i="8" s="1"/>
  <c r="Q22" i="8"/>
  <c r="W259" i="8"/>
  <c r="X259" i="8" s="1"/>
  <c r="Q259" i="8"/>
  <c r="W243" i="8"/>
  <c r="X243" i="8" s="1"/>
  <c r="Q243" i="8"/>
  <c r="W227" i="8"/>
  <c r="X227" i="8" s="1"/>
  <c r="Q227" i="8"/>
  <c r="W211" i="8"/>
  <c r="X211" i="8" s="1"/>
  <c r="Q211" i="8"/>
  <c r="W195" i="8"/>
  <c r="X195" i="8" s="1"/>
  <c r="Q195" i="8"/>
  <c r="W179" i="8"/>
  <c r="X179" i="8" s="1"/>
  <c r="Q179" i="8"/>
  <c r="W163" i="8"/>
  <c r="X163" i="8" s="1"/>
  <c r="Q163" i="8"/>
  <c r="W147" i="8"/>
  <c r="X147" i="8" s="1"/>
  <c r="Q147" i="8"/>
  <c r="W131" i="8"/>
  <c r="X131" i="8" s="1"/>
  <c r="Q131" i="8"/>
  <c r="W115" i="8"/>
  <c r="X115" i="8" s="1"/>
  <c r="Q115" i="8"/>
  <c r="W99" i="8"/>
  <c r="X99" i="8" s="1"/>
  <c r="Q99" i="8"/>
  <c r="W83" i="8"/>
  <c r="X83" i="8" s="1"/>
  <c r="Q83" i="8"/>
  <c r="W67" i="8"/>
  <c r="X67" i="8" s="1"/>
  <c r="Q67" i="8"/>
  <c r="W51" i="8"/>
  <c r="X51" i="8" s="1"/>
  <c r="Q51" i="8"/>
  <c r="W35" i="8"/>
  <c r="X35" i="8" s="1"/>
  <c r="Q35" i="8"/>
  <c r="AA6" i="8"/>
  <c r="AB6" i="8" s="1"/>
  <c r="R6" i="8"/>
  <c r="AA30" i="8"/>
  <c r="AB30" i="8" s="1"/>
  <c r="R30" i="8"/>
  <c r="AA268" i="8"/>
  <c r="AB268" i="8" s="1"/>
  <c r="R268" i="8"/>
  <c r="AA252" i="8"/>
  <c r="AB252" i="8" s="1"/>
  <c r="R252" i="8"/>
  <c r="AA236" i="8"/>
  <c r="AB236" i="8" s="1"/>
  <c r="R236" i="8"/>
  <c r="AA220" i="8"/>
  <c r="AB220" i="8" s="1"/>
  <c r="R220" i="8"/>
  <c r="AA204" i="8"/>
  <c r="AB204" i="8" s="1"/>
  <c r="R204" i="8"/>
  <c r="AA188" i="8"/>
  <c r="AB188" i="8" s="1"/>
  <c r="R188" i="8"/>
  <c r="AA172" i="8"/>
  <c r="AB172" i="8" s="1"/>
  <c r="R172" i="8"/>
  <c r="AA156" i="8"/>
  <c r="AB156" i="8" s="1"/>
  <c r="R156" i="8"/>
  <c r="AA140" i="8"/>
  <c r="AB140" i="8" s="1"/>
  <c r="R140" i="8"/>
  <c r="AA124" i="8"/>
  <c r="AB124" i="8" s="1"/>
  <c r="R124" i="8"/>
  <c r="AA108" i="8"/>
  <c r="AB108" i="8" s="1"/>
  <c r="R108" i="8"/>
  <c r="AA92" i="8"/>
  <c r="AB92" i="8" s="1"/>
  <c r="R92" i="8"/>
  <c r="AA76" i="8"/>
  <c r="AB76" i="8" s="1"/>
  <c r="R76" i="8"/>
  <c r="AA60" i="8"/>
  <c r="AB60" i="8" s="1"/>
  <c r="R60" i="8"/>
  <c r="AA44" i="8"/>
  <c r="AB44" i="8" s="1"/>
  <c r="R44" i="8"/>
  <c r="W5" i="8"/>
  <c r="X5" i="8" s="1"/>
  <c r="Q5" i="8"/>
  <c r="W6" i="8"/>
  <c r="X6" i="8" s="1"/>
  <c r="Q6" i="8"/>
  <c r="W4" i="8"/>
  <c r="X4" i="8" s="1"/>
  <c r="Q4" i="8"/>
  <c r="R4" i="8"/>
  <c r="AA4" i="8"/>
  <c r="AB4" i="8" s="1"/>
  <c r="Y4" i="7"/>
  <c r="S20" i="7"/>
  <c r="Y20" i="7" s="1"/>
  <c r="AB17" i="7"/>
  <c r="AC17" i="7" s="1"/>
  <c r="T17" i="7"/>
  <c r="AB9" i="7"/>
  <c r="AC9" i="7" s="1"/>
  <c r="T9" i="7"/>
  <c r="AF15" i="7"/>
  <c r="AG15" i="7" s="1"/>
  <c r="U15" i="7"/>
  <c r="AB19" i="7"/>
  <c r="AC19" i="7" s="1"/>
  <c r="T19" i="7"/>
  <c r="AB11" i="7"/>
  <c r="AC11" i="7" s="1"/>
  <c r="T11" i="7"/>
  <c r="AF17" i="7"/>
  <c r="AG17" i="7" s="1"/>
  <c r="U17" i="7"/>
  <c r="AB4" i="7"/>
  <c r="AC4" i="7" s="1"/>
  <c r="T4" i="7"/>
  <c r="N20" i="7"/>
  <c r="AB18" i="7"/>
  <c r="AC18" i="7" s="1"/>
  <c r="T18" i="7"/>
  <c r="AB14" i="7"/>
  <c r="AC14" i="7" s="1"/>
  <c r="T14" i="7"/>
  <c r="AB10" i="7"/>
  <c r="AC10" i="7" s="1"/>
  <c r="T10" i="7"/>
  <c r="AB6" i="7"/>
  <c r="AC6" i="7" s="1"/>
  <c r="T6" i="7"/>
  <c r="AF16" i="7"/>
  <c r="AG16" i="7" s="1"/>
  <c r="U16" i="7"/>
  <c r="AF12" i="7"/>
  <c r="AG12" i="7" s="1"/>
  <c r="U12" i="7"/>
  <c r="AF8" i="7"/>
  <c r="AG8" i="7" s="1"/>
  <c r="U8" i="7"/>
  <c r="AF11" i="7"/>
  <c r="AG11" i="7" s="1"/>
  <c r="U11" i="7"/>
  <c r="AF7" i="7"/>
  <c r="AG7" i="7" s="1"/>
  <c r="U7" i="7"/>
  <c r="X4" i="7"/>
  <c r="R20" i="7"/>
  <c r="X20" i="7" s="1"/>
  <c r="V4" i="7"/>
  <c r="P20" i="7"/>
  <c r="V20" i="7" s="1"/>
  <c r="W4" i="7"/>
  <c r="Q20" i="7"/>
  <c r="W20" i="7" s="1"/>
  <c r="AB13" i="7"/>
  <c r="AC13" i="7" s="1"/>
  <c r="T13" i="7"/>
  <c r="AB5" i="7"/>
  <c r="AC5" i="7" s="1"/>
  <c r="T5" i="7"/>
  <c r="AF19" i="7"/>
  <c r="AG19" i="7" s="1"/>
  <c r="U19" i="7"/>
  <c r="AB15" i="7"/>
  <c r="AC15" i="7" s="1"/>
  <c r="T15" i="7"/>
  <c r="AB7" i="7"/>
  <c r="AC7" i="7" s="1"/>
  <c r="T7" i="7"/>
  <c r="AF13" i="7"/>
  <c r="AG13" i="7" s="1"/>
  <c r="U13" i="7"/>
  <c r="AB16" i="7"/>
  <c r="AC16" i="7" s="1"/>
  <c r="T16" i="7"/>
  <c r="AB12" i="7"/>
  <c r="AC12" i="7" s="1"/>
  <c r="T12" i="7"/>
  <c r="AB8" i="7"/>
  <c r="AC8" i="7" s="1"/>
  <c r="T8" i="7"/>
  <c r="AF4" i="7"/>
  <c r="AG4" i="7" s="1"/>
  <c r="U4" i="7"/>
  <c r="O20" i="7"/>
  <c r="AF18" i="7"/>
  <c r="AG18" i="7" s="1"/>
  <c r="U18" i="7"/>
  <c r="AF14" i="7"/>
  <c r="AG14" i="7" s="1"/>
  <c r="U14" i="7"/>
  <c r="AF10" i="7"/>
  <c r="AG10" i="7" s="1"/>
  <c r="U10" i="7"/>
  <c r="AF6" i="7"/>
  <c r="AG6" i="7" s="1"/>
  <c r="U6" i="7"/>
  <c r="AF9" i="7"/>
  <c r="AG9" i="7" s="1"/>
  <c r="U9" i="7"/>
  <c r="AF5" i="7"/>
  <c r="AG5" i="7" s="1"/>
  <c r="U5" i="7"/>
  <c r="L20" i="3"/>
  <c r="Q20" i="3" s="1"/>
  <c r="K20" i="3"/>
  <c r="R4" i="3"/>
  <c r="M20" i="3"/>
  <c r="S4" i="3"/>
  <c r="N20" i="3"/>
  <c r="S20" i="3" s="1"/>
  <c r="P4" i="3"/>
  <c r="V4" i="3"/>
  <c r="W4" i="3" s="1"/>
  <c r="P5" i="3"/>
  <c r="V5" i="3"/>
  <c r="W5" i="3" s="1"/>
  <c r="Q5" i="3"/>
  <c r="Z5" i="3"/>
  <c r="AA5" i="3" s="1"/>
  <c r="P6" i="3"/>
  <c r="V6" i="3"/>
  <c r="W6" i="3" s="1"/>
  <c r="Q14" i="3"/>
  <c r="Z14" i="3"/>
  <c r="AA14" i="3" s="1"/>
  <c r="Q7" i="3"/>
  <c r="Z7" i="3"/>
  <c r="AA7" i="3" s="1"/>
  <c r="P18" i="3"/>
  <c r="V18" i="3"/>
  <c r="W18" i="3" s="1"/>
  <c r="P14" i="3"/>
  <c r="V14" i="3"/>
  <c r="W14" i="3" s="1"/>
  <c r="P10" i="3"/>
  <c r="V10" i="3"/>
  <c r="W10" i="3" s="1"/>
  <c r="Q12" i="3"/>
  <c r="Z12" i="3"/>
  <c r="AA12" i="3" s="1"/>
  <c r="Q9" i="3"/>
  <c r="Z9" i="3"/>
  <c r="AA9" i="3" s="1"/>
  <c r="Q15" i="3"/>
  <c r="Z15" i="3"/>
  <c r="AA15" i="3" s="1"/>
  <c r="Q17" i="3"/>
  <c r="Z17" i="3"/>
  <c r="AA17" i="3" s="1"/>
  <c r="P17" i="3"/>
  <c r="V17" i="3"/>
  <c r="W17" i="3" s="1"/>
  <c r="P13" i="3"/>
  <c r="V13" i="3"/>
  <c r="W13" i="3" s="1"/>
  <c r="P9" i="3"/>
  <c r="V9" i="3"/>
  <c r="W9" i="3" s="1"/>
  <c r="Q4" i="3"/>
  <c r="Z4" i="3"/>
  <c r="AA4" i="3" s="1"/>
  <c r="Q6" i="3"/>
  <c r="Z6" i="3"/>
  <c r="AA6" i="3" s="1"/>
  <c r="Q18" i="3"/>
  <c r="Z18" i="3"/>
  <c r="AA18" i="3" s="1"/>
  <c r="Q10" i="3"/>
  <c r="Z10" i="3"/>
  <c r="AA10" i="3" s="1"/>
  <c r="P15" i="3"/>
  <c r="V15" i="3"/>
  <c r="W15" i="3" s="1"/>
  <c r="Q11" i="3"/>
  <c r="Z11" i="3"/>
  <c r="AA11" i="3" s="1"/>
  <c r="P7" i="3"/>
  <c r="V7" i="3"/>
  <c r="W7" i="3" s="1"/>
  <c r="Q13" i="3"/>
  <c r="Z13" i="3"/>
  <c r="AA13" i="3" s="1"/>
  <c r="P11" i="3"/>
  <c r="V11" i="3"/>
  <c r="W11" i="3" s="1"/>
  <c r="Q8" i="3"/>
  <c r="Z8" i="3"/>
  <c r="AA8" i="3" s="1"/>
  <c r="Q16" i="3"/>
  <c r="Z16" i="3"/>
  <c r="AA16" i="3" s="1"/>
  <c r="P16" i="3"/>
  <c r="V16" i="3"/>
  <c r="W16" i="3" s="1"/>
  <c r="P12" i="3"/>
  <c r="V12" i="3"/>
  <c r="W12" i="3" s="1"/>
  <c r="P8" i="3"/>
  <c r="V8" i="3"/>
  <c r="W8" i="3" s="1"/>
  <c r="G121" i="10" l="1"/>
  <c r="H121" i="10" s="1"/>
  <c r="E121" i="10"/>
  <c r="G29" i="10"/>
  <c r="H29" i="10" s="1"/>
  <c r="E29" i="10"/>
  <c r="E266" i="10"/>
  <c r="G266" i="10"/>
  <c r="H266" i="10" s="1"/>
  <c r="E39" i="10"/>
  <c r="G39" i="10"/>
  <c r="H39" i="10" s="1"/>
  <c r="G105" i="10"/>
  <c r="H105" i="10" s="1"/>
  <c r="E105" i="10"/>
  <c r="G15" i="10"/>
  <c r="H15" i="10" s="1"/>
  <c r="E15" i="10"/>
  <c r="G249" i="10"/>
  <c r="H249" i="10" s="1"/>
  <c r="E249" i="10"/>
  <c r="G8" i="10"/>
  <c r="H8" i="10" s="1"/>
  <c r="E8" i="10"/>
  <c r="E227" i="10"/>
  <c r="G227" i="10"/>
  <c r="H227" i="10" s="1"/>
  <c r="G262" i="10"/>
  <c r="H262" i="10" s="1"/>
  <c r="E262" i="10"/>
  <c r="E247" i="10"/>
  <c r="G247" i="10"/>
  <c r="H247" i="10" s="1"/>
  <c r="G12" i="10"/>
  <c r="H12" i="10" s="1"/>
  <c r="E12" i="10"/>
  <c r="G253" i="10"/>
  <c r="H253" i="10" s="1"/>
  <c r="E253" i="10"/>
  <c r="E7" i="10"/>
  <c r="G7" i="10"/>
  <c r="H7" i="10" s="1"/>
  <c r="E32" i="10"/>
  <c r="G32" i="10"/>
  <c r="H32" i="10" s="1"/>
  <c r="E16" i="10"/>
  <c r="G16" i="10"/>
  <c r="H16" i="10" s="1"/>
  <c r="G177" i="10"/>
  <c r="H177" i="10" s="1"/>
  <c r="E177" i="10"/>
  <c r="E17" i="10"/>
  <c r="G17" i="10"/>
  <c r="H17" i="10" s="1"/>
  <c r="E6" i="10"/>
  <c r="G6" i="10"/>
  <c r="H6" i="10" s="1"/>
  <c r="AG4" i="3"/>
  <c r="AF10" i="3"/>
  <c r="AI9" i="3"/>
  <c r="AG9" i="3"/>
  <c r="AI6" i="3"/>
  <c r="AG6" i="3"/>
  <c r="AH18" i="3"/>
  <c r="AF18" i="3"/>
  <c r="AI15" i="3"/>
  <c r="AG15" i="3"/>
  <c r="AI11" i="3"/>
  <c r="AG11" i="3"/>
  <c r="AH5" i="3"/>
  <c r="AF5" i="3"/>
  <c r="AI18" i="3"/>
  <c r="AG18" i="3"/>
  <c r="AH7" i="3"/>
  <c r="AF7" i="3"/>
  <c r="AI10" i="3"/>
  <c r="AG10" i="3"/>
  <c r="AI14" i="3"/>
  <c r="AG14" i="3"/>
  <c r="AI12" i="3"/>
  <c r="AG12" i="3"/>
  <c r="AH8" i="3"/>
  <c r="AF8" i="3"/>
  <c r="AH9" i="3"/>
  <c r="AF9" i="3"/>
  <c r="AH13" i="3"/>
  <c r="AF13" i="3"/>
  <c r="AH15" i="3"/>
  <c r="AF15" i="3"/>
  <c r="AI17" i="3"/>
  <c r="AG17" i="3"/>
  <c r="AI5" i="3"/>
  <c r="AG5" i="3"/>
  <c r="AH16" i="3"/>
  <c r="AF16" i="3"/>
  <c r="AI7" i="3"/>
  <c r="AG7" i="3"/>
  <c r="AI13" i="3"/>
  <c r="AG13" i="3"/>
  <c r="AH4" i="3"/>
  <c r="AF4" i="3"/>
  <c r="AH14" i="3"/>
  <c r="AF14" i="3"/>
  <c r="AH12" i="3"/>
  <c r="AF12" i="3"/>
  <c r="AI8" i="3"/>
  <c r="AG8" i="3"/>
  <c r="AH11" i="3"/>
  <c r="AF11" i="3"/>
  <c r="AI16" i="3"/>
  <c r="AG16" i="3"/>
  <c r="AH17" i="3"/>
  <c r="AF17" i="3"/>
  <c r="AH6" i="3"/>
  <c r="AF6" i="3"/>
  <c r="R20" i="3"/>
  <c r="AE20" i="3"/>
  <c r="P20" i="3"/>
  <c r="AD20" i="3"/>
  <c r="E214" i="10"/>
  <c r="G214" i="10"/>
  <c r="H214" i="10" s="1"/>
  <c r="E60" i="10"/>
  <c r="G60" i="10"/>
  <c r="H60" i="10" s="1"/>
  <c r="E235" i="10"/>
  <c r="G235" i="10"/>
  <c r="H235" i="10" s="1"/>
  <c r="E175" i="10"/>
  <c r="G175" i="10"/>
  <c r="H175" i="10" s="1"/>
  <c r="E222" i="10"/>
  <c r="G222" i="10"/>
  <c r="H222" i="10" s="1"/>
  <c r="G75" i="10"/>
  <c r="H75" i="10" s="1"/>
  <c r="E75" i="10"/>
  <c r="E182" i="10"/>
  <c r="G182" i="10"/>
  <c r="H182" i="10" s="1"/>
  <c r="E110" i="10"/>
  <c r="G110" i="10"/>
  <c r="H110" i="10" s="1"/>
  <c r="E106" i="10"/>
  <c r="G106" i="10"/>
  <c r="H106" i="10" s="1"/>
  <c r="G325" i="10"/>
  <c r="H325" i="10" s="1"/>
  <c r="E325" i="10"/>
  <c r="G157" i="10"/>
  <c r="H157" i="10" s="1"/>
  <c r="E157" i="10"/>
  <c r="E203" i="10"/>
  <c r="G203" i="10"/>
  <c r="H203" i="10" s="1"/>
  <c r="E147" i="10"/>
  <c r="G147" i="10"/>
  <c r="H147" i="10" s="1"/>
  <c r="G284" i="10"/>
  <c r="H284" i="10" s="1"/>
  <c r="E284" i="10"/>
  <c r="G299" i="10"/>
  <c r="H299" i="10" s="1"/>
  <c r="E299" i="10"/>
  <c r="G302" i="10"/>
  <c r="H302" i="10" s="1"/>
  <c r="E302" i="10"/>
  <c r="E136" i="10"/>
  <c r="G136" i="10"/>
  <c r="H136" i="10" s="1"/>
  <c r="G301" i="10"/>
  <c r="H301" i="10" s="1"/>
  <c r="E301" i="10"/>
  <c r="G377" i="10"/>
  <c r="H377" i="10" s="1"/>
  <c r="E377" i="10"/>
  <c r="E204" i="10"/>
  <c r="G204" i="10"/>
  <c r="H204" i="10" s="1"/>
  <c r="G346" i="10"/>
  <c r="H346" i="10" s="1"/>
  <c r="E346" i="10"/>
  <c r="E199" i="10"/>
  <c r="G199" i="10"/>
  <c r="H199" i="10" s="1"/>
  <c r="E243" i="10"/>
  <c r="G243" i="10"/>
  <c r="H243" i="10" s="1"/>
  <c r="G311" i="10"/>
  <c r="H311" i="10" s="1"/>
  <c r="E311" i="10"/>
  <c r="G405" i="10"/>
  <c r="H405" i="10" s="1"/>
  <c r="E405" i="10"/>
  <c r="G61" i="10"/>
  <c r="H61" i="10" s="1"/>
  <c r="E61" i="10"/>
  <c r="E155" i="10"/>
  <c r="G155" i="10"/>
  <c r="H155" i="10" s="1"/>
  <c r="G314" i="10"/>
  <c r="H314" i="10" s="1"/>
  <c r="E314" i="10"/>
  <c r="E47" i="10"/>
  <c r="G47" i="10"/>
  <c r="H47" i="10" s="1"/>
  <c r="E216" i="10"/>
  <c r="G216" i="10"/>
  <c r="H216" i="10" s="1"/>
  <c r="G221" i="10"/>
  <c r="H221" i="10" s="1"/>
  <c r="E221" i="10"/>
  <c r="G401" i="10"/>
  <c r="H401" i="10" s="1"/>
  <c r="E401" i="10"/>
  <c r="E194" i="10"/>
  <c r="G194" i="10"/>
  <c r="H194" i="10" s="1"/>
  <c r="G334" i="10"/>
  <c r="H334" i="10" s="1"/>
  <c r="E334" i="10"/>
  <c r="G181" i="10"/>
  <c r="H181" i="10" s="1"/>
  <c r="E181" i="10"/>
  <c r="E164" i="10"/>
  <c r="G164" i="10"/>
  <c r="H164" i="10" s="1"/>
  <c r="E96" i="10"/>
  <c r="G96" i="10"/>
  <c r="H96" i="10" s="1"/>
  <c r="E87" i="10"/>
  <c r="G87" i="10"/>
  <c r="H87" i="10" s="1"/>
  <c r="E174" i="10"/>
  <c r="G174" i="10"/>
  <c r="H174" i="10" s="1"/>
  <c r="E90" i="10"/>
  <c r="G90" i="10"/>
  <c r="H90" i="10" s="1"/>
  <c r="G257" i="10"/>
  <c r="H257" i="10" s="1"/>
  <c r="E257" i="10"/>
  <c r="G359" i="10"/>
  <c r="H359" i="10" s="1"/>
  <c r="E359" i="10"/>
  <c r="E71" i="10"/>
  <c r="G71" i="10"/>
  <c r="H71" i="10" s="1"/>
  <c r="G323" i="10"/>
  <c r="H323" i="10" s="1"/>
  <c r="E323" i="10"/>
  <c r="E82" i="10"/>
  <c r="G82" i="10"/>
  <c r="H82" i="10" s="1"/>
  <c r="E84" i="10"/>
  <c r="G84" i="10"/>
  <c r="H84" i="10" s="1"/>
  <c r="G51" i="10"/>
  <c r="H51" i="10" s="1"/>
  <c r="E51" i="10"/>
  <c r="G205" i="10"/>
  <c r="H205" i="10" s="1"/>
  <c r="E205" i="10"/>
  <c r="E200" i="10"/>
  <c r="G200" i="10"/>
  <c r="H200" i="10" s="1"/>
  <c r="G341" i="10"/>
  <c r="H341" i="10" s="1"/>
  <c r="E341" i="10"/>
  <c r="G297" i="10"/>
  <c r="H297" i="10" s="1"/>
  <c r="E297" i="10"/>
  <c r="E255" i="10"/>
  <c r="G255" i="10"/>
  <c r="H255" i="10" s="1"/>
  <c r="E244" i="10"/>
  <c r="G244" i="10"/>
  <c r="H244" i="10" s="1"/>
  <c r="G383" i="10"/>
  <c r="H383" i="10" s="1"/>
  <c r="E383" i="10"/>
  <c r="G286" i="10"/>
  <c r="H286" i="10" s="1"/>
  <c r="E286" i="10"/>
  <c r="G333" i="10"/>
  <c r="H333" i="10" s="1"/>
  <c r="E333" i="10"/>
  <c r="G391" i="10"/>
  <c r="H391" i="10" s="1"/>
  <c r="E391" i="10"/>
  <c r="G295" i="10"/>
  <c r="H295" i="10" s="1"/>
  <c r="E295" i="10"/>
  <c r="E196" i="10"/>
  <c r="G196" i="10"/>
  <c r="H196" i="10" s="1"/>
  <c r="G125" i="10"/>
  <c r="H125" i="10" s="1"/>
  <c r="E125" i="10"/>
  <c r="G69" i="10"/>
  <c r="H69" i="10" s="1"/>
  <c r="E69" i="10"/>
  <c r="G24" i="10"/>
  <c r="H24" i="10" s="1"/>
  <c r="E24" i="10"/>
  <c r="G37" i="10"/>
  <c r="H37" i="10" s="1"/>
  <c r="E37" i="10"/>
  <c r="G361" i="10"/>
  <c r="H361" i="10" s="1"/>
  <c r="E361" i="10"/>
  <c r="E251" i="10"/>
  <c r="G251" i="10"/>
  <c r="H251" i="10" s="1"/>
  <c r="E191" i="10"/>
  <c r="G191" i="10"/>
  <c r="H191" i="10" s="1"/>
  <c r="G335" i="10"/>
  <c r="H335" i="10" s="1"/>
  <c r="E335" i="10"/>
  <c r="E140" i="10"/>
  <c r="G140" i="10"/>
  <c r="H140" i="10" s="1"/>
  <c r="G45" i="10"/>
  <c r="H45" i="10" s="1"/>
  <c r="E45" i="10"/>
  <c r="G25" i="10"/>
  <c r="H25" i="10" s="1"/>
  <c r="E25" i="10"/>
  <c r="G115" i="10"/>
  <c r="H115" i="10" s="1"/>
  <c r="E115" i="10"/>
  <c r="G360" i="10"/>
  <c r="H360" i="10" s="1"/>
  <c r="E360" i="10"/>
  <c r="G315" i="10"/>
  <c r="H315" i="10" s="1"/>
  <c r="E315" i="10"/>
  <c r="E26" i="10"/>
  <c r="G26" i="10"/>
  <c r="H26" i="10" s="1"/>
  <c r="G261" i="10"/>
  <c r="H261" i="10" s="1"/>
  <c r="E261" i="10"/>
  <c r="E102" i="10"/>
  <c r="G102" i="10"/>
  <c r="H102" i="10" s="1"/>
  <c r="E44" i="10"/>
  <c r="G44" i="10"/>
  <c r="H44" i="10" s="1"/>
  <c r="G307" i="10"/>
  <c r="H307" i="10" s="1"/>
  <c r="E307" i="10"/>
  <c r="E192" i="10"/>
  <c r="G192" i="10"/>
  <c r="H192" i="10" s="1"/>
  <c r="G123" i="10"/>
  <c r="H123" i="10" s="1"/>
  <c r="E123" i="10"/>
  <c r="G296" i="10"/>
  <c r="H296" i="10" s="1"/>
  <c r="E296" i="10"/>
  <c r="G351" i="10"/>
  <c r="H351" i="10" s="1"/>
  <c r="E351" i="10"/>
  <c r="E148" i="10"/>
  <c r="G148" i="10"/>
  <c r="H148" i="10" s="1"/>
  <c r="G336" i="10"/>
  <c r="H336" i="10" s="1"/>
  <c r="E336" i="10"/>
  <c r="G33" i="10"/>
  <c r="H33" i="10" s="1"/>
  <c r="E33" i="10"/>
  <c r="E144" i="10"/>
  <c r="G144" i="10"/>
  <c r="H144" i="10" s="1"/>
  <c r="G67" i="10"/>
  <c r="H67" i="10" s="1"/>
  <c r="E67" i="10"/>
  <c r="G376" i="10"/>
  <c r="H376" i="10" s="1"/>
  <c r="E376" i="10"/>
  <c r="E52" i="10"/>
  <c r="G52" i="10"/>
  <c r="H52" i="10" s="1"/>
  <c r="G303" i="10"/>
  <c r="H303" i="10" s="1"/>
  <c r="E303" i="10"/>
  <c r="G57" i="10"/>
  <c r="H57" i="10" s="1"/>
  <c r="E57" i="10"/>
  <c r="G285" i="10"/>
  <c r="H285" i="10" s="1"/>
  <c r="E285" i="10"/>
  <c r="G369" i="10"/>
  <c r="H369" i="10" s="1"/>
  <c r="E369" i="10"/>
  <c r="G99" i="10"/>
  <c r="H99" i="10" s="1"/>
  <c r="E99" i="10"/>
  <c r="G245" i="10"/>
  <c r="H245" i="10" s="1"/>
  <c r="E245" i="10"/>
  <c r="E143" i="10"/>
  <c r="G143" i="10"/>
  <c r="H143" i="10" s="1"/>
  <c r="G193" i="10"/>
  <c r="H193" i="10" s="1"/>
  <c r="E193" i="10"/>
  <c r="G309" i="10"/>
  <c r="H309" i="10" s="1"/>
  <c r="E309" i="10"/>
  <c r="E187" i="10"/>
  <c r="G187" i="10"/>
  <c r="H187" i="10" s="1"/>
  <c r="G385" i="10"/>
  <c r="H385" i="10" s="1"/>
  <c r="E385" i="10"/>
  <c r="G149" i="10"/>
  <c r="H149" i="10" s="1"/>
  <c r="E149" i="10"/>
  <c r="G141" i="10"/>
  <c r="H141" i="10" s="1"/>
  <c r="E141" i="10"/>
  <c r="E76" i="10"/>
  <c r="G76" i="10"/>
  <c r="H76" i="10" s="1"/>
  <c r="E252" i="10"/>
  <c r="G252" i="10"/>
  <c r="H252" i="10" s="1"/>
  <c r="G373" i="10"/>
  <c r="H373" i="10" s="1"/>
  <c r="E373" i="10"/>
  <c r="G83" i="10"/>
  <c r="H83" i="10" s="1"/>
  <c r="E83" i="10"/>
  <c r="G362" i="10"/>
  <c r="H362" i="10" s="1"/>
  <c r="E362" i="10"/>
  <c r="E159" i="10"/>
  <c r="G159" i="10"/>
  <c r="H159" i="10" s="1"/>
  <c r="G382" i="10"/>
  <c r="H382" i="10" s="1"/>
  <c r="E382" i="10"/>
  <c r="G189" i="10"/>
  <c r="H189" i="10" s="1"/>
  <c r="E189" i="10"/>
  <c r="E79" i="10"/>
  <c r="G79" i="10"/>
  <c r="H79" i="10" s="1"/>
  <c r="G197" i="10"/>
  <c r="H197" i="10" s="1"/>
  <c r="E197" i="10"/>
  <c r="G260" i="10"/>
  <c r="H260" i="10" s="1"/>
  <c r="E260" i="10"/>
  <c r="E80" i="10"/>
  <c r="G80" i="10"/>
  <c r="H80" i="10" s="1"/>
  <c r="G356" i="10"/>
  <c r="H356" i="10" s="1"/>
  <c r="E356" i="10"/>
  <c r="G402" i="10"/>
  <c r="H402" i="10" s="1"/>
  <c r="E402" i="10"/>
  <c r="G393" i="10"/>
  <c r="H393" i="10" s="1"/>
  <c r="E393" i="10"/>
  <c r="E224" i="10"/>
  <c r="G224" i="10"/>
  <c r="H224" i="10" s="1"/>
  <c r="E64" i="10"/>
  <c r="G64" i="10"/>
  <c r="H64" i="10" s="1"/>
  <c r="E223" i="10"/>
  <c r="G223" i="10"/>
  <c r="H223" i="10" s="1"/>
  <c r="G237" i="10"/>
  <c r="H237" i="10" s="1"/>
  <c r="E237" i="10"/>
  <c r="E188" i="10"/>
  <c r="G188" i="10"/>
  <c r="H188" i="10" s="1"/>
  <c r="E219" i="10"/>
  <c r="G219" i="10"/>
  <c r="H219" i="10" s="1"/>
  <c r="E63" i="10"/>
  <c r="G63" i="10"/>
  <c r="H63" i="10" s="1"/>
  <c r="E178" i="10"/>
  <c r="G178" i="10"/>
  <c r="H178" i="10" s="1"/>
  <c r="E118" i="10"/>
  <c r="G118" i="10"/>
  <c r="H118" i="10" s="1"/>
  <c r="E111" i="10"/>
  <c r="G111" i="10"/>
  <c r="H111" i="10" s="1"/>
  <c r="G332" i="10"/>
  <c r="H332" i="10" s="1"/>
  <c r="E332" i="10"/>
  <c r="E168" i="10"/>
  <c r="G168" i="10"/>
  <c r="H168" i="10" s="1"/>
  <c r="E211" i="10"/>
  <c r="G211" i="10"/>
  <c r="H211" i="10" s="1"/>
  <c r="E131" i="10"/>
  <c r="G131" i="10"/>
  <c r="H131" i="10" s="1"/>
  <c r="G289" i="10"/>
  <c r="H289" i="10" s="1"/>
  <c r="E289" i="10"/>
  <c r="G304" i="10"/>
  <c r="H304" i="10" s="1"/>
  <c r="E304" i="10"/>
  <c r="E130" i="10"/>
  <c r="G130" i="10"/>
  <c r="H130" i="10" s="1"/>
  <c r="G287" i="10"/>
  <c r="H287" i="10" s="1"/>
  <c r="E287" i="10"/>
  <c r="G217" i="10"/>
  <c r="H217" i="10" s="1"/>
  <c r="E217" i="10"/>
  <c r="G379" i="10"/>
  <c r="H379" i="10" s="1"/>
  <c r="E379" i="10"/>
  <c r="E207" i="10"/>
  <c r="G207" i="10"/>
  <c r="H207" i="10" s="1"/>
  <c r="G344" i="10"/>
  <c r="H344" i="10" s="1"/>
  <c r="E344" i="10"/>
  <c r="E208" i="10"/>
  <c r="G208" i="10"/>
  <c r="H208" i="10" s="1"/>
  <c r="G312" i="10"/>
  <c r="H312" i="10" s="1"/>
  <c r="E312" i="10"/>
  <c r="G397" i="10"/>
  <c r="H397" i="10" s="1"/>
  <c r="E397" i="10"/>
  <c r="E68" i="10"/>
  <c r="G68" i="10"/>
  <c r="H68" i="10" s="1"/>
  <c r="E156" i="10"/>
  <c r="G156" i="10"/>
  <c r="H156" i="10" s="1"/>
  <c r="G321" i="10"/>
  <c r="H321" i="10" s="1"/>
  <c r="E321" i="10"/>
  <c r="E50" i="10"/>
  <c r="G50" i="10"/>
  <c r="H50" i="10" s="1"/>
  <c r="G396" i="10"/>
  <c r="H396" i="10" s="1"/>
  <c r="E396" i="10"/>
  <c r="E240" i="10"/>
  <c r="G240" i="10"/>
  <c r="H240" i="10" s="1"/>
  <c r="G387" i="10"/>
  <c r="H387" i="10" s="1"/>
  <c r="E387" i="10"/>
  <c r="E195" i="10"/>
  <c r="G195" i="10"/>
  <c r="H195" i="10" s="1"/>
  <c r="G340" i="10"/>
  <c r="H340" i="10" s="1"/>
  <c r="E340" i="10"/>
  <c r="G173" i="10"/>
  <c r="H173" i="10" s="1"/>
  <c r="E173" i="10"/>
  <c r="E150" i="10"/>
  <c r="G150" i="10"/>
  <c r="H150" i="10" s="1"/>
  <c r="G85" i="10"/>
  <c r="H85" i="10" s="1"/>
  <c r="E85" i="10"/>
  <c r="G93" i="10"/>
  <c r="H93" i="10" s="1"/>
  <c r="E93" i="10"/>
  <c r="G185" i="10"/>
  <c r="H185" i="10" s="1"/>
  <c r="E185" i="10"/>
  <c r="G77" i="10"/>
  <c r="H77" i="10" s="1"/>
  <c r="E77" i="10"/>
  <c r="G388" i="10"/>
  <c r="H388" i="10" s="1"/>
  <c r="E388" i="10"/>
  <c r="G263" i="10"/>
  <c r="H263" i="10" s="1"/>
  <c r="E263" i="10"/>
  <c r="G348" i="10"/>
  <c r="H348" i="10" s="1"/>
  <c r="E348" i="10"/>
  <c r="E62" i="10"/>
  <c r="G62" i="10"/>
  <c r="H62" i="10" s="1"/>
  <c r="G318" i="10"/>
  <c r="H318" i="10" s="1"/>
  <c r="E318" i="10"/>
  <c r="G81" i="10"/>
  <c r="H81" i="10" s="1"/>
  <c r="E81" i="10"/>
  <c r="G89" i="10"/>
  <c r="H89" i="10" s="1"/>
  <c r="E89" i="10"/>
  <c r="E48" i="10"/>
  <c r="G48" i="10"/>
  <c r="H48" i="10" s="1"/>
  <c r="G209" i="10"/>
  <c r="H209" i="10" s="1"/>
  <c r="E209" i="10"/>
  <c r="E198" i="10"/>
  <c r="G198" i="10"/>
  <c r="H198" i="10" s="1"/>
  <c r="G342" i="10"/>
  <c r="H342" i="10" s="1"/>
  <c r="E342" i="10"/>
  <c r="G294" i="10"/>
  <c r="H294" i="10" s="1"/>
  <c r="E294" i="10"/>
  <c r="E254" i="10"/>
  <c r="G254" i="10"/>
  <c r="H254" i="10" s="1"/>
  <c r="E234" i="10"/>
  <c r="G234" i="10"/>
  <c r="H234" i="10" s="1"/>
  <c r="G368" i="10"/>
  <c r="H368" i="10" s="1"/>
  <c r="E368" i="10"/>
  <c r="G291" i="10"/>
  <c r="H291" i="10" s="1"/>
  <c r="E291" i="10"/>
  <c r="G326" i="10"/>
  <c r="H326" i="10" s="1"/>
  <c r="E326" i="10"/>
  <c r="E163" i="10"/>
  <c r="G163" i="10"/>
  <c r="H163" i="10" s="1"/>
  <c r="G288" i="10"/>
  <c r="H288" i="10" s="1"/>
  <c r="E288" i="10"/>
  <c r="E202" i="10"/>
  <c r="G202" i="10"/>
  <c r="H202" i="10" s="1"/>
  <c r="G133" i="10"/>
  <c r="H133" i="10" s="1"/>
  <c r="E133" i="10"/>
  <c r="E58" i="10"/>
  <c r="G58" i="10"/>
  <c r="H58" i="10" s="1"/>
  <c r="E38" i="10"/>
  <c r="G38" i="10"/>
  <c r="H38" i="10" s="1"/>
  <c r="E36" i="10"/>
  <c r="G36" i="10"/>
  <c r="H36" i="10" s="1"/>
  <c r="G349" i="10"/>
  <c r="H349" i="10" s="1"/>
  <c r="E349" i="10"/>
  <c r="E248" i="10"/>
  <c r="G248" i="10"/>
  <c r="H248" i="10" s="1"/>
  <c r="E186" i="10"/>
  <c r="G186" i="10"/>
  <c r="H186" i="10" s="1"/>
  <c r="G343" i="10"/>
  <c r="H343" i="10" s="1"/>
  <c r="E343" i="10"/>
  <c r="G145" i="10"/>
  <c r="H145" i="10" s="1"/>
  <c r="E145" i="10"/>
  <c r="G53" i="10"/>
  <c r="H53" i="10" s="1"/>
  <c r="E53" i="10"/>
  <c r="E30" i="10"/>
  <c r="G30" i="10"/>
  <c r="H30" i="10" s="1"/>
  <c r="E122" i="10"/>
  <c r="G122" i="10"/>
  <c r="H122" i="10" s="1"/>
  <c r="G357" i="10"/>
  <c r="H357" i="10" s="1"/>
  <c r="E357" i="10"/>
  <c r="G320" i="10"/>
  <c r="H320" i="10" s="1"/>
  <c r="E320" i="10"/>
  <c r="G21" i="10"/>
  <c r="H21" i="10" s="1"/>
  <c r="E21" i="10"/>
  <c r="G258" i="10"/>
  <c r="H258" i="10" s="1"/>
  <c r="E258" i="10"/>
  <c r="E119" i="10"/>
  <c r="G119" i="10"/>
  <c r="H119" i="10" s="1"/>
  <c r="E55" i="10"/>
  <c r="G55" i="10"/>
  <c r="H55" i="10" s="1"/>
  <c r="G313" i="10"/>
  <c r="H313" i="10" s="1"/>
  <c r="E313" i="10"/>
  <c r="E206" i="10"/>
  <c r="G206" i="10"/>
  <c r="H206" i="10" s="1"/>
  <c r="E124" i="10"/>
  <c r="G124" i="10"/>
  <c r="H124" i="10" s="1"/>
  <c r="G292" i="10"/>
  <c r="H292" i="10" s="1"/>
  <c r="E292" i="10"/>
  <c r="G354" i="10"/>
  <c r="H354" i="10" s="1"/>
  <c r="E354" i="10"/>
  <c r="G129" i="10"/>
  <c r="H129" i="10" s="1"/>
  <c r="E129" i="10"/>
  <c r="G339" i="10"/>
  <c r="H339" i="10" s="1"/>
  <c r="E339" i="10"/>
  <c r="G35" i="10"/>
  <c r="H35" i="10" s="1"/>
  <c r="E35" i="10"/>
  <c r="E146" i="10"/>
  <c r="G146" i="10"/>
  <c r="H146" i="10" s="1"/>
  <c r="E72" i="10"/>
  <c r="G72" i="10"/>
  <c r="H72" i="10" s="1"/>
  <c r="G364" i="10"/>
  <c r="H364" i="10" s="1"/>
  <c r="E364" i="10"/>
  <c r="G43" i="10"/>
  <c r="H43" i="10" s="1"/>
  <c r="E43" i="10"/>
  <c r="G310" i="10"/>
  <c r="H310" i="10" s="1"/>
  <c r="E310" i="10"/>
  <c r="E74" i="10"/>
  <c r="G74" i="10"/>
  <c r="H74" i="10" s="1"/>
  <c r="G298" i="10"/>
  <c r="H298" i="10" s="1"/>
  <c r="E298" i="10"/>
  <c r="G372" i="10"/>
  <c r="H372" i="10" s="1"/>
  <c r="E372" i="10"/>
  <c r="E98" i="10"/>
  <c r="G98" i="10"/>
  <c r="H98" i="10" s="1"/>
  <c r="E242" i="10"/>
  <c r="G242" i="10"/>
  <c r="H242" i="10" s="1"/>
  <c r="G137" i="10"/>
  <c r="H137" i="10" s="1"/>
  <c r="E137" i="10"/>
  <c r="G201" i="10"/>
  <c r="H201" i="10" s="1"/>
  <c r="E201" i="10"/>
  <c r="G305" i="10"/>
  <c r="H305" i="10" s="1"/>
  <c r="E305" i="10"/>
  <c r="E190" i="10"/>
  <c r="G190" i="10"/>
  <c r="H190" i="10" s="1"/>
  <c r="G367" i="10"/>
  <c r="H367" i="10" s="1"/>
  <c r="E367" i="10"/>
  <c r="G169" i="10"/>
  <c r="H169" i="10" s="1"/>
  <c r="E169" i="10"/>
  <c r="E134" i="10"/>
  <c r="G134" i="10"/>
  <c r="H134" i="10" s="1"/>
  <c r="G59" i="10"/>
  <c r="H59" i="10" s="1"/>
  <c r="E59" i="10"/>
  <c r="E250" i="10"/>
  <c r="G250" i="10"/>
  <c r="H250" i="10" s="1"/>
  <c r="G370" i="10"/>
  <c r="H370" i="10" s="1"/>
  <c r="E370" i="10"/>
  <c r="E95" i="10"/>
  <c r="G95" i="10"/>
  <c r="H95" i="10" s="1"/>
  <c r="G353" i="10"/>
  <c r="H353" i="10" s="1"/>
  <c r="E353" i="10"/>
  <c r="E158" i="10"/>
  <c r="G158" i="10"/>
  <c r="H158" i="10" s="1"/>
  <c r="G375" i="10"/>
  <c r="H375" i="10" s="1"/>
  <c r="E375" i="10"/>
  <c r="E184" i="10"/>
  <c r="G184" i="10"/>
  <c r="H184" i="10" s="1"/>
  <c r="E78" i="10"/>
  <c r="G78" i="10"/>
  <c r="H78" i="10" s="1"/>
  <c r="E210" i="10"/>
  <c r="G210" i="10"/>
  <c r="H210" i="10" s="1"/>
  <c r="E246" i="10"/>
  <c r="G246" i="10"/>
  <c r="H246" i="10" s="1"/>
  <c r="G97" i="10"/>
  <c r="H97" i="10" s="1"/>
  <c r="E97" i="10"/>
  <c r="G363" i="10"/>
  <c r="H363" i="10" s="1"/>
  <c r="E363" i="10"/>
  <c r="J3" i="9"/>
  <c r="AF20" i="7"/>
  <c r="AG20" i="7" s="1"/>
  <c r="U20" i="7"/>
  <c r="AB20" i="7"/>
  <c r="AC20" i="7" s="1"/>
  <c r="T20" i="7"/>
  <c r="V20" i="3"/>
  <c r="W20" i="3" s="1"/>
  <c r="Z20" i="3"/>
  <c r="AA20" i="3" s="1"/>
  <c r="AI20" i="3" l="1"/>
  <c r="AG20" i="3"/>
  <c r="AH20" i="3"/>
  <c r="AF20" i="3"/>
</calcChain>
</file>

<file path=xl/sharedStrings.xml><?xml version="1.0" encoding="utf-8"?>
<sst xmlns="http://schemas.openxmlformats.org/spreadsheetml/2006/main" count="8920" uniqueCount="598">
  <si>
    <t>Bookmaker's odds</t>
  </si>
  <si>
    <t>Margin %</t>
  </si>
  <si>
    <t>My odds</t>
  </si>
  <si>
    <t>My probability %</t>
  </si>
  <si>
    <t>My true odds</t>
  </si>
  <si>
    <t>Bookies Prob %</t>
  </si>
  <si>
    <t>Value</t>
  </si>
  <si>
    <t>Ath Bilbao</t>
  </si>
  <si>
    <t>Huesca</t>
  </si>
  <si>
    <t>Galatasaray</t>
  </si>
  <si>
    <t>Rangers</t>
  </si>
  <si>
    <t>Motherwell</t>
  </si>
  <si>
    <t>Ross County</t>
  </si>
  <si>
    <t>Hamilton</t>
  </si>
  <si>
    <t>St Mirren</t>
  </si>
  <si>
    <t>St Johnstone</t>
  </si>
  <si>
    <t>Hibernian</t>
  </si>
  <si>
    <t>Dundee United</t>
  </si>
  <si>
    <t>Montrose</t>
  </si>
  <si>
    <t>Peterhead</t>
  </si>
  <si>
    <t>Annan Athletic</t>
  </si>
  <si>
    <t>Brechin</t>
  </si>
  <si>
    <t>Ath Madrid</t>
  </si>
  <si>
    <t>Elche</t>
  </si>
  <si>
    <t>Barcelona</t>
  </si>
  <si>
    <t>Valencia</t>
  </si>
  <si>
    <t>Levante</t>
  </si>
  <si>
    <t>Sociedad</t>
  </si>
  <si>
    <t>Osasuna</t>
  </si>
  <si>
    <t>Villarreal</t>
  </si>
  <si>
    <t>Sevilla</t>
  </si>
  <si>
    <t>Valladolid</t>
  </si>
  <si>
    <t>Goztep</t>
  </si>
  <si>
    <t>Hatayspor</t>
  </si>
  <si>
    <t>Trabzonspor</t>
  </si>
  <si>
    <t>Rizespor</t>
  </si>
  <si>
    <t>Yeni Malatyaspor</t>
  </si>
  <si>
    <t>Kasimpasa</t>
  </si>
  <si>
    <t>Gaziantep</t>
  </si>
  <si>
    <t>Fenerbahce</t>
  </si>
  <si>
    <t>Kilmarnock</t>
  </si>
  <si>
    <t>Aberdeen</t>
  </si>
  <si>
    <t>Celta</t>
  </si>
  <si>
    <t>Alaves</t>
  </si>
  <si>
    <t>Granada</t>
  </si>
  <si>
    <t>Betis</t>
  </si>
  <si>
    <t>Cadiz</t>
  </si>
  <si>
    <t>Getafe</t>
  </si>
  <si>
    <t>Eibar</t>
  </si>
  <si>
    <t>Real Madrid</t>
  </si>
  <si>
    <t>Genclerbirligi</t>
  </si>
  <si>
    <t>Ankaragucu</t>
  </si>
  <si>
    <t>Denizlispor</t>
  </si>
  <si>
    <t>Alanyaspor</t>
  </si>
  <si>
    <t>Besiktas</t>
  </si>
  <si>
    <t>Erzurum BB</t>
  </si>
  <si>
    <t>Antalyaspor</t>
  </si>
  <si>
    <t>Kayserispor</t>
  </si>
  <si>
    <t>Konyaspor</t>
  </si>
  <si>
    <t>Sivasspor</t>
  </si>
  <si>
    <t>Sp Braga</t>
  </si>
  <si>
    <t>Rio Ave</t>
  </si>
  <si>
    <t>Celtic</t>
  </si>
  <si>
    <t>Livingston</t>
  </si>
  <si>
    <t>Buyuksehyr</t>
  </si>
  <si>
    <t>Div</t>
  </si>
  <si>
    <t>P1</t>
  </si>
  <si>
    <t>SC0</t>
  </si>
  <si>
    <t>SC2</t>
  </si>
  <si>
    <t>SC3</t>
  </si>
  <si>
    <t>SP1</t>
  </si>
  <si>
    <t>T1</t>
  </si>
  <si>
    <t>SCORE</t>
  </si>
  <si>
    <t>0-0</t>
  </si>
  <si>
    <t>2-2</t>
  </si>
  <si>
    <t>1-1</t>
  </si>
  <si>
    <t>0-1</t>
  </si>
  <si>
    <t>0-2</t>
  </si>
  <si>
    <t>1-0</t>
  </si>
  <si>
    <t>1-2</t>
  </si>
  <si>
    <t>Date</t>
  </si>
  <si>
    <t>Margin(dec)</t>
  </si>
  <si>
    <t>Pscore</t>
  </si>
  <si>
    <t>P(1X2)</t>
  </si>
  <si>
    <t>1</t>
  </si>
  <si>
    <t>2</t>
  </si>
  <si>
    <t>2-1</t>
  </si>
  <si>
    <t>0-3</t>
  </si>
  <si>
    <t>4-0</t>
  </si>
  <si>
    <t>3-1</t>
  </si>
  <si>
    <t>X</t>
  </si>
  <si>
    <t>1-4</t>
  </si>
  <si>
    <t>3-2</t>
  </si>
  <si>
    <t>3-3</t>
  </si>
  <si>
    <t>2-0</t>
  </si>
  <si>
    <t>P</t>
  </si>
  <si>
    <t>2-3</t>
  </si>
  <si>
    <t>HT</t>
  </si>
  <si>
    <t>AT</t>
  </si>
  <si>
    <t>4-1</t>
  </si>
  <si>
    <t>3-0</t>
  </si>
  <si>
    <t>Bookies odds(True)</t>
  </si>
  <si>
    <t>1-3</t>
  </si>
  <si>
    <t>0-4</t>
  </si>
  <si>
    <t>Home</t>
  </si>
  <si>
    <t>Away</t>
  </si>
  <si>
    <t>ALL</t>
  </si>
  <si>
    <t>1X2</t>
  </si>
  <si>
    <t>H-A</t>
  </si>
  <si>
    <t>5-1</t>
  </si>
  <si>
    <t>Alloa</t>
  </si>
  <si>
    <t>Raith Rvs</t>
  </si>
  <si>
    <t>SC1</t>
  </si>
  <si>
    <t>2-5</t>
  </si>
  <si>
    <t>Dunfermline</t>
  </si>
  <si>
    <t>Arbroath</t>
  </si>
  <si>
    <t>Hearts</t>
  </si>
  <si>
    <t>Ayr</t>
  </si>
  <si>
    <t>Morton</t>
  </si>
  <si>
    <t>Inverness C</t>
  </si>
  <si>
    <t>Queen of Sth</t>
  </si>
  <si>
    <t>Dundee</t>
  </si>
  <si>
    <t>Falkirk</t>
  </si>
  <si>
    <t>Partick</t>
  </si>
  <si>
    <t>Clyde</t>
  </si>
  <si>
    <t>2-4</t>
  </si>
  <si>
    <t>East Fife</t>
  </si>
  <si>
    <t>Forfar</t>
  </si>
  <si>
    <t>Cove Rangers</t>
  </si>
  <si>
    <t>Karagumruk</t>
  </si>
  <si>
    <t>Famalicao</t>
  </si>
  <si>
    <t>Gil Vicente</t>
  </si>
  <si>
    <t>Nacional</t>
  </si>
  <si>
    <t>Tondela</t>
  </si>
  <si>
    <t>Farense</t>
  </si>
  <si>
    <t>Pacos Ferreira</t>
  </si>
  <si>
    <t>Belenenses</t>
  </si>
  <si>
    <t>Sp Lisbon</t>
  </si>
  <si>
    <t>Maritimo</t>
  </si>
  <si>
    <t>Boavista</t>
  </si>
  <si>
    <t>Benfica</t>
  </si>
  <si>
    <t>Portimonense</t>
  </si>
  <si>
    <t>Moreirense</t>
  </si>
  <si>
    <t>Santa Clara</t>
  </si>
  <si>
    <t>Guimaraes</t>
  </si>
  <si>
    <t>Porto</t>
  </si>
  <si>
    <t>1-5</t>
  </si>
  <si>
    <t>Albion Rvs</t>
  </si>
  <si>
    <t>Queens Park</t>
  </si>
  <si>
    <t>Elgin</t>
  </si>
  <si>
    <t>Cowdenbeath</t>
  </si>
  <si>
    <t>Edinburgh City</t>
  </si>
  <si>
    <t>Stenhousemuir</t>
  </si>
  <si>
    <t>Stirling</t>
  </si>
  <si>
    <t>Stranraer</t>
  </si>
  <si>
    <t>Fuenlabrada</t>
  </si>
  <si>
    <t>Leganes</t>
  </si>
  <si>
    <t>SP2</t>
  </si>
  <si>
    <t>Vallecano</t>
  </si>
  <si>
    <t>Alcorcon</t>
  </si>
  <si>
    <t>Logrones</t>
  </si>
  <si>
    <t>Mirandes</t>
  </si>
  <si>
    <t>Cartagena</t>
  </si>
  <si>
    <t>Zaragoza</t>
  </si>
  <si>
    <t>5-0</t>
  </si>
  <si>
    <t>5-2</t>
  </si>
  <si>
    <t>6-2</t>
  </si>
  <si>
    <t>Castellon</t>
  </si>
  <si>
    <t>Tenerife</t>
  </si>
  <si>
    <t>Las Palmas</t>
  </si>
  <si>
    <t>Espanol</t>
  </si>
  <si>
    <t>Albacete</t>
  </si>
  <si>
    <t>Malaga</t>
  </si>
  <si>
    <t>Almeria</t>
  </si>
  <si>
    <t>Ponferradina</t>
  </si>
  <si>
    <t>Oviedo</t>
  </si>
  <si>
    <t>Mallorca</t>
  </si>
  <si>
    <t>Girona</t>
  </si>
  <si>
    <t>Sabadell</t>
  </si>
  <si>
    <t>Lugo</t>
  </si>
  <si>
    <t>Sp Gijon</t>
  </si>
  <si>
    <t>4-3</t>
  </si>
  <si>
    <t>6-0</t>
  </si>
  <si>
    <t>Waalwijk</t>
  </si>
  <si>
    <t>Den Haag</t>
  </si>
  <si>
    <t>N1</t>
  </si>
  <si>
    <t>FC Emmen</t>
  </si>
  <si>
    <t>Twente</t>
  </si>
  <si>
    <t>Heracles</t>
  </si>
  <si>
    <t>Vitesse</t>
  </si>
  <si>
    <t>Zwolle</t>
  </si>
  <si>
    <t>Utrecht</t>
  </si>
  <si>
    <t>Groningen</t>
  </si>
  <si>
    <t>Sparta Rotterdam</t>
  </si>
  <si>
    <t>Feyenoord</t>
  </si>
  <si>
    <t>Heerenveen</t>
  </si>
  <si>
    <t>For Sittard</t>
  </si>
  <si>
    <t>VVV Venlo</t>
  </si>
  <si>
    <t>Willem II</t>
  </si>
  <si>
    <t>PSV Eindhoven</t>
  </si>
  <si>
    <t>4-4</t>
  </si>
  <si>
    <t>3-5</t>
  </si>
  <si>
    <t>6-1</t>
  </si>
  <si>
    <t>4-2</t>
  </si>
  <si>
    <t>3-4</t>
  </si>
  <si>
    <t>0-5</t>
  </si>
  <si>
    <t>TG</t>
  </si>
  <si>
    <t>OV25</t>
  </si>
  <si>
    <t>UN25</t>
  </si>
  <si>
    <t>my model</t>
  </si>
  <si>
    <t>pinnacle model</t>
  </si>
  <si>
    <t>W</t>
  </si>
  <si>
    <t>L</t>
  </si>
  <si>
    <t>Total Games</t>
  </si>
  <si>
    <t>win %</t>
  </si>
  <si>
    <t>lose %</t>
  </si>
  <si>
    <t>N/A</t>
  </si>
  <si>
    <t>TOTAL WIN(OV25 &amp; UN25)</t>
  </si>
  <si>
    <t>pinnacle</t>
  </si>
  <si>
    <t>TOTAL LOSS(OV25 &amp; UN25)</t>
  </si>
  <si>
    <t>7-2</t>
  </si>
  <si>
    <t>Totals</t>
  </si>
  <si>
    <t>9-0</t>
  </si>
  <si>
    <t>Win</t>
  </si>
  <si>
    <t>Total</t>
  </si>
  <si>
    <t>%</t>
  </si>
  <si>
    <t>RESULT</t>
  </si>
  <si>
    <t>5-3</t>
  </si>
  <si>
    <t>5-4</t>
  </si>
  <si>
    <t>6-3</t>
  </si>
  <si>
    <t>6-4</t>
  </si>
  <si>
    <t>6-5</t>
  </si>
  <si>
    <t>5-5</t>
  </si>
  <si>
    <t>4-5</t>
  </si>
  <si>
    <t>0-6</t>
  </si>
  <si>
    <t>1-6</t>
  </si>
  <si>
    <t>2-6</t>
  </si>
  <si>
    <t>3-6</t>
  </si>
  <si>
    <t>4-6</t>
  </si>
  <si>
    <t>5-6</t>
  </si>
  <si>
    <t>TOTAL WIN(1X2)</t>
  </si>
  <si>
    <t xml:space="preserve">my model </t>
  </si>
  <si>
    <t>TOTAL LOSS(1X2)</t>
  </si>
  <si>
    <t>\</t>
  </si>
  <si>
    <t>Airdrie Utd</t>
  </si>
  <si>
    <t>Dumbarton</t>
  </si>
  <si>
    <t>Team</t>
  </si>
  <si>
    <t>STAKE</t>
  </si>
  <si>
    <t xml:space="preserve">VB </t>
  </si>
  <si>
    <t>ROI</t>
  </si>
  <si>
    <t>PROFIT/LOSS</t>
  </si>
  <si>
    <t xml:space="preserve">DIV </t>
  </si>
  <si>
    <t>TEAM</t>
  </si>
  <si>
    <t>PREDICTION ACCURACY</t>
  </si>
  <si>
    <t>7-0</t>
  </si>
  <si>
    <t>model difference</t>
  </si>
  <si>
    <t>3-8</t>
  </si>
  <si>
    <t>Admiral Bundesliga</t>
  </si>
  <si>
    <t>Allsvenskan</t>
  </si>
  <si>
    <t>Ekstraklasa</t>
  </si>
  <si>
    <t>Eliteserien</t>
  </si>
  <si>
    <t>J1 League</t>
  </si>
  <si>
    <t>Liga 1</t>
  </si>
  <si>
    <t>Liga MX</t>
  </si>
  <si>
    <t>Liga Profesional</t>
  </si>
  <si>
    <t>MLS</t>
  </si>
  <si>
    <t>Premier Division</t>
  </si>
  <si>
    <t>Premier League</t>
  </si>
  <si>
    <t>Serie A</t>
  </si>
  <si>
    <t>Super League</t>
  </si>
  <si>
    <t>Superliga</t>
  </si>
  <si>
    <t>Swiss</t>
  </si>
  <si>
    <t>Veikkausliiga</t>
  </si>
  <si>
    <t>Atl. Tucuman</t>
  </si>
  <si>
    <t>Huracan</t>
  </si>
  <si>
    <t>Sturm Graz</t>
  </si>
  <si>
    <t>Salzburg</t>
  </si>
  <si>
    <t>HIFK</t>
  </si>
  <si>
    <t>KTP</t>
  </si>
  <si>
    <t>Termalica B-B.</t>
  </si>
  <si>
    <t>Stal Mielec</t>
  </si>
  <si>
    <t>Lech Poznan</t>
  </si>
  <si>
    <t>Radomiak Radom</t>
  </si>
  <si>
    <t>FC Arges</t>
  </si>
  <si>
    <t>UTA Arad</t>
  </si>
  <si>
    <t>Mioveni</t>
  </si>
  <si>
    <t>FC Rapid Bucuresti</t>
  </si>
  <si>
    <t>FK Rostov</t>
  </si>
  <si>
    <t>Dynamo Moscow</t>
  </si>
  <si>
    <t>Platense</t>
  </si>
  <si>
    <t>Aldosivi</t>
  </si>
  <si>
    <t>Colon Santa FE</t>
  </si>
  <si>
    <t>Lanus</t>
  </si>
  <si>
    <t>San Lorenzo</t>
  </si>
  <si>
    <t>Central Cordoba</t>
  </si>
  <si>
    <t>Racing Club</t>
  </si>
  <si>
    <t>Gimnasia L.P.</t>
  </si>
  <si>
    <t>Altach</t>
  </si>
  <si>
    <t>LASK</t>
  </si>
  <si>
    <t>Rapid Vienna</t>
  </si>
  <si>
    <t>Hartberg</t>
  </si>
  <si>
    <t>Tirol</t>
  </si>
  <si>
    <t>Admira</t>
  </si>
  <si>
    <t>Gremio</t>
  </si>
  <si>
    <t>America MG</t>
  </si>
  <si>
    <t>Palmeiras</t>
  </si>
  <si>
    <t>Fluminense</t>
  </si>
  <si>
    <t>Shandong Taishan</t>
  </si>
  <si>
    <t>Chongqing Liangjiang Athletic</t>
  </si>
  <si>
    <t>Shenzhen</t>
  </si>
  <si>
    <t>Henan Songshan Longmen</t>
  </si>
  <si>
    <t>Cangzhou</t>
  </si>
  <si>
    <t>Qingdao FC</t>
  </si>
  <si>
    <t>Guangzhou City</t>
  </si>
  <si>
    <t>Guangzhou FC</t>
  </si>
  <si>
    <t>Aalborg</t>
  </si>
  <si>
    <t>Midtjylland</t>
  </si>
  <si>
    <t>HJK</t>
  </si>
  <si>
    <t>Haka</t>
  </si>
  <si>
    <t>SJK</t>
  </si>
  <si>
    <t>AC Oulu</t>
  </si>
  <si>
    <t>Gamba Osaka</t>
  </si>
  <si>
    <t>Kashima Antlers</t>
  </si>
  <si>
    <t>Sagan Tosu</t>
  </si>
  <si>
    <t>Cerezo Osaka</t>
  </si>
  <si>
    <t>Necaxa</t>
  </si>
  <si>
    <t>Santos Laguna</t>
  </si>
  <si>
    <t>Juarez</t>
  </si>
  <si>
    <t>Toluca</t>
  </si>
  <si>
    <t>Pachuca</t>
  </si>
  <si>
    <t>Club Leon</t>
  </si>
  <si>
    <t>Leczna</t>
  </si>
  <si>
    <t>Cracovia</t>
  </si>
  <si>
    <t>Jagiellonia</t>
  </si>
  <si>
    <t>Lechia Gdansk</t>
  </si>
  <si>
    <t>Legia</t>
  </si>
  <si>
    <t>Wisla Plock</t>
  </si>
  <si>
    <t>FC Voluntari</t>
  </si>
  <si>
    <t>FC Botosani</t>
  </si>
  <si>
    <t>Academica Clinceni</t>
  </si>
  <si>
    <t>CFR Cluj</t>
  </si>
  <si>
    <t>Khimki</t>
  </si>
  <si>
    <t>Zenit</t>
  </si>
  <si>
    <t>Lokomotiv Moscow</t>
  </si>
  <si>
    <t>Arsenal Tula</t>
  </si>
  <si>
    <t>Rubin Kazan</t>
  </si>
  <si>
    <t>Spartak Moscow</t>
  </si>
  <si>
    <t>Mjallby</t>
  </si>
  <si>
    <t>Malmo FF</t>
  </si>
  <si>
    <t>Sirius</t>
  </si>
  <si>
    <t>Degerfors</t>
  </si>
  <si>
    <t>Luzern</t>
  </si>
  <si>
    <t>Young Boys</t>
  </si>
  <si>
    <t>Lausanne</t>
  </si>
  <si>
    <t>St. Gallen</t>
  </si>
  <si>
    <t>Atlanta Utd</t>
  </si>
  <si>
    <t>Columbus Crew</t>
  </si>
  <si>
    <t>Banfield</t>
  </si>
  <si>
    <t>Boca Juniors</t>
  </si>
  <si>
    <t>Defensa y Justicia</t>
  </si>
  <si>
    <t>Godoy Cruz</t>
  </si>
  <si>
    <t>Patronato</t>
  </si>
  <si>
    <t>Sarmiento Junin</t>
  </si>
  <si>
    <t>Rosario Central</t>
  </si>
  <si>
    <t>Velez Sarsfield</t>
  </si>
  <si>
    <t>River Plate</t>
  </si>
  <si>
    <t>Union de Santa Fe</t>
  </si>
  <si>
    <t>A. Klagenfurt</t>
  </si>
  <si>
    <t>Wolfsberger AC</t>
  </si>
  <si>
    <t>Ried</t>
  </si>
  <si>
    <t>Austria Vienna</t>
  </si>
  <si>
    <t>Atletico-MG</t>
  </si>
  <si>
    <t>Bahia</t>
  </si>
  <si>
    <t>Flamengo RJ</t>
  </si>
  <si>
    <t>Sao Paulo</t>
  </si>
  <si>
    <t>Fortaleza</t>
  </si>
  <si>
    <t>Bragantino</t>
  </si>
  <si>
    <t>Athletico-PR</t>
  </si>
  <si>
    <t>Internacional</t>
  </si>
  <si>
    <t>Santos</t>
  </si>
  <si>
    <t>Atletico GO</t>
  </si>
  <si>
    <t>Changchun Yatai</t>
  </si>
  <si>
    <t>Dalian Pro</t>
  </si>
  <si>
    <t>Wuhan FC</t>
  </si>
  <si>
    <t>Hebei</t>
  </si>
  <si>
    <t>Shanghai Port</t>
  </si>
  <si>
    <t>Tianjin Jinmen Tiger</t>
  </si>
  <si>
    <t>Beijing Guoan</t>
  </si>
  <si>
    <t>Shanghai Shenhua</t>
  </si>
  <si>
    <t>Nordsjaelland</t>
  </si>
  <si>
    <t>Aarhus</t>
  </si>
  <si>
    <t>Randers FC</t>
  </si>
  <si>
    <t>Odense</t>
  </si>
  <si>
    <t>FC Copenhagen</t>
  </si>
  <si>
    <t>Silkeborg</t>
  </si>
  <si>
    <t>Brondby</t>
  </si>
  <si>
    <t>Viborg</t>
  </si>
  <si>
    <t>Honka</t>
  </si>
  <si>
    <t>Lahti</t>
  </si>
  <si>
    <t>KuPS</t>
  </si>
  <si>
    <t>Ilves</t>
  </si>
  <si>
    <t>Guadalajara Chivas</t>
  </si>
  <si>
    <t>Atl. San Luis</t>
  </si>
  <si>
    <t>U.N.A.M.- Pumas</t>
  </si>
  <si>
    <t>Atlas</t>
  </si>
  <si>
    <t>Piast Gliwice</t>
  </si>
  <si>
    <t>Rakow</t>
  </si>
  <si>
    <t>Slask Wroclaw</t>
  </si>
  <si>
    <t>Warta Poznan</t>
  </si>
  <si>
    <t>Pogon Szczecin</t>
  </si>
  <si>
    <t>Gornik Z.</t>
  </si>
  <si>
    <t>Farul Constanta</t>
  </si>
  <si>
    <t>Gaz Metan Medias</t>
  </si>
  <si>
    <t>FC Steaua Bucuresti</t>
  </si>
  <si>
    <t>Univ. Craiova</t>
  </si>
  <si>
    <t>Ural</t>
  </si>
  <si>
    <t>Krasnodar</t>
  </si>
  <si>
    <t>FK Krylya Sovetov Samara</t>
  </si>
  <si>
    <t>Akhmat Grozny</t>
  </si>
  <si>
    <t>CSKA Moscow</t>
  </si>
  <si>
    <t>Ufa</t>
  </si>
  <si>
    <t>Kalmar</t>
  </si>
  <si>
    <t>Djurgarden</t>
  </si>
  <si>
    <t>Hacken</t>
  </si>
  <si>
    <t>Elfsborg</t>
  </si>
  <si>
    <t>Hammarby</t>
  </si>
  <si>
    <t>Norrkoping</t>
  </si>
  <si>
    <t>Lugano</t>
  </si>
  <si>
    <t>Zurich</t>
  </si>
  <si>
    <t>Grasshoppers</t>
  </si>
  <si>
    <t>Basel</t>
  </si>
  <si>
    <t>Sion</t>
  </si>
  <si>
    <t>Servette</t>
  </si>
  <si>
    <t>Chicago Fire</t>
  </si>
  <si>
    <t>Toronto FC</t>
  </si>
  <si>
    <t>Minnesota United</t>
  </si>
  <si>
    <t>Portland Timbers</t>
  </si>
  <si>
    <t>FC Dallas</t>
  </si>
  <si>
    <t>Los Angeles Galaxy</t>
  </si>
  <si>
    <t>Nashville SC</t>
  </si>
  <si>
    <t>FC Cincinnati</t>
  </si>
  <si>
    <t>Real Salt Lake</t>
  </si>
  <si>
    <t>Colorado Rapids</t>
  </si>
  <si>
    <t>San Jose Earthquakes</t>
  </si>
  <si>
    <t>Houston Dynamo</t>
  </si>
  <si>
    <t>Los Angeles FC</t>
  </si>
  <si>
    <t>Vancouver Whitecaps</t>
  </si>
  <si>
    <t>New England Revolution</t>
  </si>
  <si>
    <t>Club de Foot Montreal</t>
  </si>
  <si>
    <t>New York City</t>
  </si>
  <si>
    <t>Orlando City</t>
  </si>
  <si>
    <t>Estudiantes L.P.</t>
  </si>
  <si>
    <t>Independiente</t>
  </si>
  <si>
    <t>Talleres Cordoba</t>
  </si>
  <si>
    <t>Arsenal Sarandi</t>
  </si>
  <si>
    <t>Sport Recife</t>
  </si>
  <si>
    <t>Ceara</t>
  </si>
  <si>
    <t>Juventude</t>
  </si>
  <si>
    <t>Chapecoense-SC</t>
  </si>
  <si>
    <t>Sonderjyske</t>
  </si>
  <si>
    <t>Vejle</t>
  </si>
  <si>
    <t>Monterrey</t>
  </si>
  <si>
    <t>Puebla</t>
  </si>
  <si>
    <t>Club Tijuana</t>
  </si>
  <si>
    <t>U.A.N.L.- Tigres</t>
  </si>
  <si>
    <t>Wisla</t>
  </si>
  <si>
    <t>Zaglebie</t>
  </si>
  <si>
    <t>Chindia Targoviste</t>
  </si>
  <si>
    <t>Sepsi Sf. Gheorghe</t>
  </si>
  <si>
    <t>U Craiova 1948</t>
  </si>
  <si>
    <t>Din. Bucuresti</t>
  </si>
  <si>
    <t>Nizhny Novgorod</t>
  </si>
  <si>
    <t>Sochi</t>
  </si>
  <si>
    <t>Orebro</t>
  </si>
  <si>
    <t>AIK</t>
  </si>
  <si>
    <t>Ostersunds</t>
  </si>
  <si>
    <t>Halmstad</t>
  </si>
  <si>
    <t>Varbergs</t>
  </si>
  <si>
    <t>Goteborg</t>
  </si>
  <si>
    <t>Inter Miami</t>
  </si>
  <si>
    <t>Philadelphia Union</t>
  </si>
  <si>
    <t>DC United</t>
  </si>
  <si>
    <t>New York Red Bulls</t>
  </si>
  <si>
    <t>Seattle Sounders</t>
  </si>
  <si>
    <t>Sporting Kansas City</t>
  </si>
  <si>
    <t>Argentinos Jrs</t>
  </si>
  <si>
    <t>Newells Old Boys</t>
  </si>
  <si>
    <t>Cuiaba</t>
  </si>
  <si>
    <t>Corinthians</t>
  </si>
  <si>
    <t>Oita Trinita</t>
  </si>
  <si>
    <t>Cruz Azul</t>
  </si>
  <si>
    <t>Mazatlan FC</t>
  </si>
  <si>
    <t>Club America</t>
  </si>
  <si>
    <t>Austin FC</t>
  </si>
  <si>
    <t>Inter Turku</t>
  </si>
  <si>
    <t>Finn Harps</t>
  </si>
  <si>
    <t>Bohemians</t>
  </si>
  <si>
    <t>Sligo Rovers</t>
  </si>
  <si>
    <t>Dundalk</t>
  </si>
  <si>
    <t>Vegalta Sendai</t>
  </si>
  <si>
    <t>Queretaro</t>
  </si>
  <si>
    <t>Drogheda</t>
  </si>
  <si>
    <t>Waterford</t>
  </si>
  <si>
    <t>Shamrock Rovers</t>
  </si>
  <si>
    <t>St. Patricks</t>
  </si>
  <si>
    <t>Hokkaido Consadole Sapporo</t>
  </si>
  <si>
    <t>Longford</t>
  </si>
  <si>
    <t>Derry City</t>
  </si>
  <si>
    <t>Yokohama F. Marinos</t>
  </si>
  <si>
    <t>Mariehamn</t>
  </si>
  <si>
    <t>Mjondalen</t>
  </si>
  <si>
    <t>Tromso</t>
  </si>
  <si>
    <t>Molde</t>
  </si>
  <si>
    <t>Haugesund</t>
  </si>
  <si>
    <t>Sandefjord</t>
  </si>
  <si>
    <t>Lillestrom</t>
  </si>
  <si>
    <t>Viking</t>
  </si>
  <si>
    <t>Kristiansund</t>
  </si>
  <si>
    <t>Stabaek</t>
  </si>
  <si>
    <t>Sarpsborg 08</t>
  </si>
  <si>
    <t>Urawa Reds</t>
  </si>
  <si>
    <t>Shimizu S-Pulse</t>
  </si>
  <si>
    <t>Vissel Kobe</t>
  </si>
  <si>
    <t>Kashiwa Reysol</t>
  </si>
  <si>
    <t>Yokohama FC</t>
  </si>
  <si>
    <t>Nagoya Grampus</t>
  </si>
  <si>
    <t>Avispa Fukuoka</t>
  </si>
  <si>
    <t>Sanfrecce Hiroshima</t>
  </si>
  <si>
    <t>Kawasaki Frontale</t>
  </si>
  <si>
    <t>FC Tokyo</t>
  </si>
  <si>
    <t>Shonan Bellmare</t>
  </si>
  <si>
    <t>Tokushima</t>
  </si>
  <si>
    <t>Stromsgodset</t>
  </si>
  <si>
    <t>Bodo/Glimt</t>
  </si>
  <si>
    <t>Rosenborg</t>
  </si>
  <si>
    <t>Odd</t>
  </si>
  <si>
    <t>Valerenga</t>
  </si>
  <si>
    <t>Brann</t>
  </si>
  <si>
    <t>St. Polten</t>
  </si>
  <si>
    <t>Argentina</t>
  </si>
  <si>
    <t>19/11/2021</t>
  </si>
  <si>
    <t>2,un25,BTTS-N</t>
  </si>
  <si>
    <t>Brazil</t>
  </si>
  <si>
    <t>2,ov25,BTTS-Y</t>
  </si>
  <si>
    <t>2,un25,BTTS-Y</t>
  </si>
  <si>
    <t>Bray</t>
  </si>
  <si>
    <t>UC Dublin</t>
  </si>
  <si>
    <t>1X,ov25,BTTS-N</t>
  </si>
  <si>
    <t>1X,un25,BTTS-Y</t>
  </si>
  <si>
    <t>1X,un25,BTTS-N</t>
  </si>
  <si>
    <t>1X,ov25,BTTS-Y</t>
  </si>
  <si>
    <t>20/11/2021</t>
  </si>
  <si>
    <t>21/11/2021</t>
  </si>
  <si>
    <t>Wolfsberger</t>
  </si>
  <si>
    <t>2,ov25,BTTS-N</t>
  </si>
  <si>
    <t>22/11/2021</t>
  </si>
  <si>
    <t>24/11/2021</t>
  </si>
  <si>
    <t>23/11/2021</t>
  </si>
  <si>
    <t>25/11/2021</t>
  </si>
  <si>
    <t>26/11/2021</t>
  </si>
  <si>
    <t>01/12/2021</t>
  </si>
  <si>
    <t>27/11/2021</t>
  </si>
  <si>
    <t>28/11/2021</t>
  </si>
  <si>
    <t>29/11/2021</t>
  </si>
  <si>
    <t>30/11/2021</t>
  </si>
  <si>
    <t>DM</t>
  </si>
  <si>
    <t>HWM</t>
  </si>
  <si>
    <t>AWM</t>
  </si>
  <si>
    <t>1X2,OVUN,BTTS</t>
  </si>
  <si>
    <t>N</t>
  </si>
  <si>
    <t>Y</t>
  </si>
  <si>
    <t>NP</t>
  </si>
  <si>
    <t>GSH</t>
  </si>
  <si>
    <t>02/12/2021</t>
  </si>
  <si>
    <t>03/12/2021</t>
  </si>
  <si>
    <t>04/12/2021</t>
  </si>
  <si>
    <t>05/12/2021</t>
  </si>
  <si>
    <t>06/12/2021</t>
  </si>
  <si>
    <t>07/12/2021</t>
  </si>
  <si>
    <t>10/12/2021</t>
  </si>
  <si>
    <t>11/12/2021</t>
  </si>
  <si>
    <t>Helsingborg</t>
  </si>
  <si>
    <t>NA</t>
  </si>
  <si>
    <t>12/12/2021</t>
  </si>
  <si>
    <t>8-1</t>
  </si>
  <si>
    <t>13/12/2021</t>
  </si>
  <si>
    <t>14/12/2021</t>
  </si>
  <si>
    <t>15/12/2021</t>
  </si>
  <si>
    <t>Jerv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</si>
  <si>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</si>
  <si>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</si>
  <si>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</si>
  <si>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</si>
  <si>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</si>
  <si>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</si>
  <si>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</si>
  <si>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25/12/2021</t>
  </si>
  <si>
    <t>26/12/2021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</si>
</sst>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9"/>
      <color rgb="FF666666"/>
      <name val="Arial"/>
      <family val="2"/>
    </font>
    <font>
      <b/>
      <sz val="9"/>
      <color rgb="FF666666"/>
      <name val="Arial"/>
      <family val="2"/>
    </font>
    <font>
      <b/>
      <u/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b/>
      <sz val="9"/>
      <color theme="1"/>
      <name val="Calibri"/>
      <family val="2"/>
      <scheme val="minor"/>
    </font>
    <font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rgb="FFFF800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3" fillId="0" borderId="4" applyNumberFormat="0" applyFill="0" applyAlignment="0" applyProtection="0"/>
  </cellStyleXfs>
  <cellXfs count="147">
    <xf numFmtId="0" fontId="0" fillId="0" borderId="0" xfId="0"/>
    <xf numFmtId="0" fontId="2" fillId="0" borderId="0" xfId="0" applyFont="1"/>
    <xf numFmtId="2" fontId="4" fillId="0" borderId="1" xfId="0" applyNumberFormat="1" applyFont="1" applyBorder="1" applyAlignment="1">
      <alignment horizontal="center"/>
    </xf>
    <xf numFmtId="2" fontId="4" fillId="0" borderId="2" xfId="0" applyNumberFormat="1" applyFont="1" applyBorder="1" applyAlignment="1">
      <alignment horizontal="center"/>
    </xf>
    <xf numFmtId="164" fontId="0" fillId="0" borderId="0" xfId="0" applyNumberFormat="1"/>
    <xf numFmtId="9" fontId="0" fillId="0" borderId="0" xfId="1" applyFont="1"/>
    <xf numFmtId="164" fontId="0" fillId="0" borderId="0" xfId="0" applyNumberFormat="1" applyFill="1"/>
    <xf numFmtId="2" fontId="4" fillId="2" borderId="0" xfId="1" applyNumberFormat="1" applyFont="1" applyFill="1"/>
    <xf numFmtId="2" fontId="4" fillId="2" borderId="1" xfId="0" applyNumberFormat="1" applyFont="1" applyFill="1" applyBorder="1" applyAlignment="1">
      <alignment horizontal="center"/>
    </xf>
    <xf numFmtId="2" fontId="4" fillId="2" borderId="2" xfId="0" applyNumberFormat="1" applyFont="1" applyFill="1" applyBorder="1" applyAlignment="1">
      <alignment horizontal="center"/>
    </xf>
    <xf numFmtId="10" fontId="0" fillId="2" borderId="0" xfId="1" applyNumberFormat="1" applyFont="1" applyFill="1"/>
    <xf numFmtId="164" fontId="0" fillId="2" borderId="0" xfId="0" applyNumberFormat="1" applyFill="1"/>
    <xf numFmtId="0" fontId="0" fillId="2" borderId="0" xfId="0" applyFill="1"/>
    <xf numFmtId="9" fontId="0" fillId="2" borderId="0" xfId="1" applyFont="1" applyFill="1"/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9" fontId="0" fillId="0" borderId="0" xfId="0" applyNumberFormat="1"/>
    <xf numFmtId="49" fontId="2" fillId="0" borderId="0" xfId="0" applyNumberFormat="1" applyFont="1" applyAlignment="1">
      <alignment horizontal="center"/>
    </xf>
    <xf numFmtId="14" fontId="0" fillId="0" borderId="0" xfId="0" applyNumberFormat="1"/>
    <xf numFmtId="9" fontId="0" fillId="0" borderId="0" xfId="0" applyNumberFormat="1" applyFill="1"/>
    <xf numFmtId="2" fontId="4" fillId="0" borderId="1" xfId="0" applyNumberFormat="1" applyFont="1" applyFill="1" applyBorder="1" applyAlignment="1">
      <alignment horizontal="center"/>
    </xf>
    <xf numFmtId="2" fontId="4" fillId="0" borderId="2" xfId="0" applyNumberFormat="1" applyFont="1" applyFill="1" applyBorder="1" applyAlignment="1">
      <alignment horizontal="center"/>
    </xf>
    <xf numFmtId="0" fontId="0" fillId="0" borderId="0" xfId="0" applyFill="1"/>
    <xf numFmtId="9" fontId="0" fillId="0" borderId="0" xfId="1" applyFont="1" applyFill="1"/>
    <xf numFmtId="49" fontId="0" fillId="0" borderId="0" xfId="0" applyNumberFormat="1" applyFill="1" applyAlignment="1">
      <alignment horizontal="center"/>
    </xf>
    <xf numFmtId="14" fontId="0" fillId="0" borderId="0" xfId="0" applyNumberFormat="1" applyFill="1"/>
    <xf numFmtId="10" fontId="5" fillId="0" borderId="3" xfId="0" applyNumberFormat="1" applyFont="1" applyFill="1" applyBorder="1" applyAlignment="1">
      <alignment horizontal="center"/>
    </xf>
    <xf numFmtId="2" fontId="4" fillId="2" borderId="0" xfId="0" applyNumberFormat="1" applyFont="1" applyFill="1" applyBorder="1" applyAlignment="1">
      <alignment horizontal="center"/>
    </xf>
    <xf numFmtId="10" fontId="0" fillId="2" borderId="0" xfId="1" applyNumberFormat="1" applyFont="1" applyFill="1" applyAlignment="1">
      <alignment horizontal="center"/>
    </xf>
    <xf numFmtId="2" fontId="5" fillId="0" borderId="1" xfId="0" applyNumberFormat="1" applyFont="1" applyFill="1" applyBorder="1" applyAlignment="1">
      <alignment horizontal="center"/>
    </xf>
    <xf numFmtId="2" fontId="5" fillId="0" borderId="2" xfId="0" applyNumberFormat="1" applyFont="1" applyFill="1" applyBorder="1" applyAlignment="1">
      <alignment horizontal="center"/>
    </xf>
    <xf numFmtId="164" fontId="7" fillId="0" borderId="0" xfId="0" applyNumberFormat="1" applyFont="1" applyFill="1" applyBorder="1"/>
    <xf numFmtId="0" fontId="7" fillId="0" borderId="0" xfId="0" applyFont="1" applyFill="1" applyBorder="1"/>
    <xf numFmtId="9" fontId="7" fillId="0" borderId="0" xfId="1" applyFont="1" applyFill="1" applyBorder="1"/>
    <xf numFmtId="49" fontId="7" fillId="0" borderId="0" xfId="0" applyNumberFormat="1" applyFont="1" applyFill="1" applyBorder="1" applyAlignment="1">
      <alignment horizontal="center"/>
    </xf>
    <xf numFmtId="9" fontId="7" fillId="0" borderId="0" xfId="0" applyNumberFormat="1" applyFont="1" applyFill="1" applyBorder="1"/>
    <xf numFmtId="9" fontId="7" fillId="3" borderId="0" xfId="0" applyNumberFormat="1" applyFont="1" applyFill="1" applyBorder="1"/>
    <xf numFmtId="2" fontId="5" fillId="3" borderId="1" xfId="0" applyNumberFormat="1" applyFont="1" applyFill="1" applyBorder="1" applyAlignment="1">
      <alignment horizontal="center"/>
    </xf>
    <xf numFmtId="2" fontId="5" fillId="3" borderId="2" xfId="0" applyNumberFormat="1" applyFont="1" applyFill="1" applyBorder="1" applyAlignment="1">
      <alignment horizontal="center"/>
    </xf>
    <xf numFmtId="10" fontId="5" fillId="3" borderId="3" xfId="0" applyNumberFormat="1" applyFont="1" applyFill="1" applyBorder="1" applyAlignment="1">
      <alignment horizontal="center"/>
    </xf>
    <xf numFmtId="164" fontId="7" fillId="3" borderId="0" xfId="0" applyNumberFormat="1" applyFont="1" applyFill="1" applyBorder="1"/>
    <xf numFmtId="0" fontId="7" fillId="3" borderId="0" xfId="0" applyFont="1" applyFill="1" applyBorder="1"/>
    <xf numFmtId="9" fontId="7" fillId="3" borderId="0" xfId="1" applyFont="1" applyFill="1" applyBorder="1"/>
    <xf numFmtId="49" fontId="7" fillId="3" borderId="0" xfId="0" applyNumberFormat="1" applyFont="1" applyFill="1" applyBorder="1" applyAlignment="1">
      <alignment horizontal="center"/>
    </xf>
    <xf numFmtId="9" fontId="6" fillId="0" borderId="0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5" fillId="0" borderId="2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4" fontId="7" fillId="0" borderId="0" xfId="0" applyNumberFormat="1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8" fillId="0" borderId="0" xfId="0" quotePrefix="1" applyFont="1" applyAlignment="1">
      <alignment horizontal="left" vertical="top"/>
    </xf>
    <xf numFmtId="0" fontId="8" fillId="0" borderId="0" xfId="0" quotePrefix="1" applyNumberFormat="1" applyFont="1" applyAlignment="1">
      <alignment horizontal="left" vertical="top"/>
    </xf>
    <xf numFmtId="0" fontId="9" fillId="0" borderId="0" xfId="0" applyFont="1" applyAlignment="1">
      <alignment horizontal="left" vertical="top"/>
    </xf>
    <xf numFmtId="9" fontId="2" fillId="0" borderId="0" xfId="1" applyFont="1"/>
    <xf numFmtId="0" fontId="2" fillId="0" borderId="0" xfId="1" applyNumberFormat="1" applyFont="1" applyFill="1"/>
    <xf numFmtId="0" fontId="2" fillId="0" borderId="0" xfId="1" applyNumberFormat="1" applyFont="1"/>
    <xf numFmtId="0" fontId="10" fillId="0" borderId="0" xfId="0" applyFont="1"/>
    <xf numFmtId="0" fontId="11" fillId="0" borderId="0" xfId="0" quotePrefix="1" applyFont="1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5" fontId="0" fillId="0" borderId="0" xfId="1" applyNumberFormat="1" applyFont="1"/>
    <xf numFmtId="0" fontId="12" fillId="0" borderId="0" xfId="0" applyFont="1"/>
    <xf numFmtId="0" fontId="2" fillId="0" borderId="0" xfId="0" applyFont="1" applyAlignment="1"/>
    <xf numFmtId="49" fontId="2" fillId="0" borderId="0" xfId="0" applyNumberFormat="1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1" applyNumberFormat="1" applyFont="1"/>
    <xf numFmtId="2" fontId="0" fillId="0" borderId="0" xfId="0" applyNumberFormat="1"/>
    <xf numFmtId="10" fontId="0" fillId="0" borderId="0" xfId="0" applyNumberForma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right"/>
    </xf>
    <xf numFmtId="49" fontId="0" fillId="2" borderId="0" xfId="0" applyNumberFormat="1" applyFill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Fill="1" applyAlignment="1">
      <alignment horizontal="right"/>
    </xf>
    <xf numFmtId="49" fontId="7" fillId="0" borderId="0" xfId="0" applyNumberFormat="1" applyFont="1" applyFill="1" applyBorder="1" applyAlignment="1">
      <alignment horizontal="right"/>
    </xf>
    <xf numFmtId="49" fontId="0" fillId="0" borderId="0" xfId="0" applyNumberFormat="1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right"/>
    </xf>
    <xf numFmtId="0" fontId="0" fillId="4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0" fillId="4" borderId="0" xfId="0" applyNumberFormat="1" applyFill="1"/>
    <xf numFmtId="9" fontId="6" fillId="4" borderId="0" xfId="0" applyNumberFormat="1" applyFont="1" applyFill="1" applyBorder="1"/>
    <xf numFmtId="2" fontId="5" fillId="4" borderId="1" xfId="0" applyNumberFormat="1" applyFont="1" applyFill="1" applyBorder="1" applyAlignment="1">
      <alignment horizontal="center"/>
    </xf>
    <xf numFmtId="2" fontId="5" fillId="4" borderId="2" xfId="0" applyNumberFormat="1" applyFont="1" applyFill="1" applyBorder="1" applyAlignment="1">
      <alignment horizontal="center"/>
    </xf>
    <xf numFmtId="10" fontId="5" fillId="4" borderId="3" xfId="0" applyNumberFormat="1" applyFont="1" applyFill="1" applyBorder="1" applyAlignment="1">
      <alignment horizontal="center"/>
    </xf>
    <xf numFmtId="164" fontId="7" fillId="4" borderId="0" xfId="0" applyNumberFormat="1" applyFont="1" applyFill="1" applyBorder="1"/>
    <xf numFmtId="0" fontId="7" fillId="4" borderId="0" xfId="0" applyFont="1" applyFill="1" applyBorder="1"/>
    <xf numFmtId="9" fontId="7" fillId="4" borderId="0" xfId="1" applyFont="1" applyFill="1" applyBorder="1"/>
    <xf numFmtId="49" fontId="7" fillId="4" borderId="0" xfId="0" applyNumberFormat="1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/>
    </xf>
    <xf numFmtId="9" fontId="7" fillId="4" borderId="0" xfId="0" applyNumberFormat="1" applyFont="1" applyFill="1" applyBorder="1"/>
    <xf numFmtId="0" fontId="5" fillId="4" borderId="2" xfId="0" applyNumberFormat="1" applyFont="1" applyFill="1" applyBorder="1" applyAlignment="1">
      <alignment horizontal="center"/>
    </xf>
    <xf numFmtId="49" fontId="0" fillId="4" borderId="0" xfId="0" applyNumberForma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2" fontId="4" fillId="4" borderId="1" xfId="0" applyNumberFormat="1" applyFont="1" applyFill="1" applyBorder="1" applyAlignment="1">
      <alignment horizontal="center"/>
    </xf>
    <xf numFmtId="2" fontId="4" fillId="4" borderId="2" xfId="0" applyNumberFormat="1" applyFont="1" applyFill="1" applyBorder="1" applyAlignment="1">
      <alignment horizontal="center"/>
    </xf>
    <xf numFmtId="164" fontId="0" fillId="4" borderId="0" xfId="0" applyNumberFormat="1" applyFill="1"/>
    <xf numFmtId="9" fontId="0" fillId="4" borderId="0" xfId="1" applyFont="1" applyFill="1"/>
    <xf numFmtId="9" fontId="0" fillId="4" borderId="0" xfId="0" applyNumberFormat="1" applyFill="1"/>
    <xf numFmtId="10" fontId="0" fillId="0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10" fontId="0" fillId="4" borderId="0" xfId="0" applyNumberFormat="1" applyFill="1"/>
    <xf numFmtId="49" fontId="0" fillId="4" borderId="0" xfId="0" applyNumberFormat="1" applyFill="1"/>
    <xf numFmtId="49" fontId="0" fillId="0" borderId="0" xfId="0" applyNumberFormat="1" applyFill="1"/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3" fillId="0" borderId="4" xfId="2"/>
    <xf numFmtId="10" fontId="0" fillId="0" borderId="0" xfId="1" applyNumberFormat="1" applyFont="1" applyFill="1"/>
    <xf numFmtId="10" fontId="0" fillId="0" borderId="0" xfId="1" applyNumberFormat="1" applyFont="1"/>
    <xf numFmtId="10" fontId="0" fillId="4" borderId="0" xfId="1" applyNumberFormat="1" applyFont="1" applyFill="1"/>
    <xf numFmtId="9" fontId="3" fillId="0" borderId="1" xfId="1" applyFont="1" applyBorder="1" applyAlignment="1">
      <alignment horizontal="center"/>
    </xf>
    <xf numFmtId="9" fontId="3" fillId="0" borderId="2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9" fontId="3" fillId="0" borderId="0" xfId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3">
    <cellStyle name="Linked Cell" xfId="2" builtinId="2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256"/>
  <sheetViews>
    <sheetView tabSelected="1" zoomScale="80" zoomScaleNormal="80" workbookViewId="0">
      <pane ySplit="1" topLeftCell="A397" activePane="bottomLeft" state="frozen"/>
      <selection pane="bottomLeft" activeCell="T442" sqref="T442"/>
    </sheetView>
  </sheetViews>
  <sheetFormatPr defaultRowHeight="15" x14ac:dyDescent="0.25"/>
  <cols>
    <col min="2" max="2" width="7.7109375" customWidth="1"/>
    <col min="9" max="9" width="10.28515625" customWidth="1"/>
    <col min="10" max="10" width="11.7109375" customWidth="1"/>
    <col min="11" max="11" width="11.140625" customWidth="1"/>
    <col min="19" max="19" width="21.28515625" customWidth="1"/>
    <col min="20" max="21" width="9.140625" style="14"/>
    <col min="22" max="22" width="12" customWidth="1"/>
    <col min="23" max="23" width="9.140625" style="24"/>
    <col min="24" max="24" width="9.140625" style="73"/>
  </cols>
  <sheetData>
    <row r="1" spans="1:32" x14ac:dyDescent="0.25">
      <c r="A1" s="136" t="s">
        <v>3</v>
      </c>
      <c r="B1" s="137"/>
      <c r="C1" s="138" t="s">
        <v>4</v>
      </c>
      <c r="D1" s="139"/>
      <c r="E1" s="1" t="s">
        <v>1</v>
      </c>
      <c r="F1" s="1" t="s">
        <v>81</v>
      </c>
      <c r="G1" s="141" t="s">
        <v>2</v>
      </c>
      <c r="H1" s="139"/>
      <c r="I1" s="138" t="s">
        <v>0</v>
      </c>
      <c r="J1" s="139"/>
      <c r="K1" s="138" t="s">
        <v>101</v>
      </c>
      <c r="L1" s="139"/>
      <c r="M1" s="142" t="s">
        <v>5</v>
      </c>
      <c r="N1" s="143"/>
      <c r="O1" s="140" t="s">
        <v>6</v>
      </c>
      <c r="P1" s="140"/>
      <c r="Q1" s="1" t="s">
        <v>97</v>
      </c>
      <c r="R1" s="1" t="s">
        <v>98</v>
      </c>
      <c r="S1" s="1" t="s">
        <v>65</v>
      </c>
      <c r="T1" s="17" t="s">
        <v>83</v>
      </c>
      <c r="U1" s="17" t="s">
        <v>82</v>
      </c>
      <c r="V1" s="1" t="s">
        <v>80</v>
      </c>
      <c r="W1" s="114" t="s">
        <v>72</v>
      </c>
      <c r="X1" s="84" t="s">
        <v>206</v>
      </c>
      <c r="Y1" s="17" t="s">
        <v>207</v>
      </c>
      <c r="Z1" s="68" t="s">
        <v>565</v>
      </c>
      <c r="AA1" s="68" t="s">
        <v>566</v>
      </c>
      <c r="AB1" s="69" t="s">
        <v>567</v>
      </c>
      <c r="AC1" s="69" t="s">
        <v>572</v>
      </c>
      <c r="AD1" s="69"/>
      <c r="AE1" s="69"/>
      <c r="AF1" s="69"/>
    </row>
    <row r="2" spans="1:32" x14ac:dyDescent="0.25">
      <c r="A2" s="7">
        <v>50</v>
      </c>
      <c r="B2" s="7">
        <v>50</v>
      </c>
      <c r="C2" s="8">
        <f>(100/A2)</f>
        <v>2</v>
      </c>
      <c r="D2" s="9">
        <f>(100/B2)</f>
        <v>2</v>
      </c>
      <c r="E2" s="10">
        <v>3.7128117398625982E-2</v>
      </c>
      <c r="F2" s="11">
        <f t="shared" ref="F2:F65" si="0">(E2/100%) + 1</f>
        <v>1.037128117398626</v>
      </c>
      <c r="G2" s="11">
        <f t="shared" ref="G2:G65" si="1">C2/F2</f>
        <v>1.9284020618556703</v>
      </c>
      <c r="H2" s="11">
        <f t="shared" ref="H2:H65" si="2">D2/F2</f>
        <v>1.9284020618556703</v>
      </c>
      <c r="I2" s="12">
        <v>2.09</v>
      </c>
      <c r="J2" s="12">
        <v>1.79</v>
      </c>
      <c r="K2" s="11">
        <f t="shared" ref="K2:K65" si="3">(I2*F2)</f>
        <v>2.1675977653631282</v>
      </c>
      <c r="L2" s="11">
        <f t="shared" ref="L2:L65" si="4">(J2*F2)</f>
        <v>1.8564593301435406</v>
      </c>
      <c r="M2" s="13">
        <f t="shared" ref="M2:N17" si="5">(1/K2)</f>
        <v>0.46134020618556709</v>
      </c>
      <c r="N2" s="13">
        <f t="shared" si="5"/>
        <v>0.53865979381443296</v>
      </c>
      <c r="O2" s="12">
        <f>(G2/I2)</f>
        <v>0.92268041237113418</v>
      </c>
      <c r="P2" s="12">
        <f>(H2/J2)</f>
        <v>1.0773195876288661</v>
      </c>
      <c r="Q2" t="s">
        <v>104</v>
      </c>
      <c r="R2" t="s">
        <v>105</v>
      </c>
      <c r="S2" t="s">
        <v>106</v>
      </c>
      <c r="T2" s="15" t="s">
        <v>107</v>
      </c>
      <c r="U2" s="15" t="s">
        <v>108</v>
      </c>
      <c r="V2" s="18">
        <v>43831</v>
      </c>
      <c r="W2" s="24" t="s">
        <v>108</v>
      </c>
      <c r="X2" s="85" t="s">
        <v>216</v>
      </c>
      <c r="Y2" s="15" t="s">
        <v>216</v>
      </c>
      <c r="Z2" t="s">
        <v>568</v>
      </c>
      <c r="AA2">
        <v>0</v>
      </c>
      <c r="AB2">
        <v>0</v>
      </c>
      <c r="AC2">
        <f>AA2-AB2</f>
        <v>0</v>
      </c>
    </row>
    <row r="3" spans="1:32" x14ac:dyDescent="0.25">
      <c r="A3" s="16">
        <v>0.45557044240556371</v>
      </c>
      <c r="B3" s="16">
        <v>0.54364005929765524</v>
      </c>
      <c r="C3" s="2">
        <f t="shared" ref="C3:D18" si="6">(100%/A3)</f>
        <v>2.1950502203779219</v>
      </c>
      <c r="D3" s="3">
        <f t="shared" si="6"/>
        <v>1.8394523782738339</v>
      </c>
      <c r="E3" s="67"/>
      <c r="F3" s="4">
        <f t="shared" si="0"/>
        <v>1</v>
      </c>
      <c r="G3" s="4">
        <f t="shared" si="1"/>
        <v>2.1950502203779219</v>
      </c>
      <c r="H3" s="4">
        <f t="shared" si="2"/>
        <v>1.8394523782738339</v>
      </c>
      <c r="K3" s="4">
        <f t="shared" si="3"/>
        <v>0</v>
      </c>
      <c r="L3" s="4">
        <f t="shared" si="4"/>
        <v>0</v>
      </c>
      <c r="M3" s="23" t="e">
        <f t="shared" si="5"/>
        <v>#DIV/0!</v>
      </c>
      <c r="N3" s="23" t="e">
        <f t="shared" si="5"/>
        <v>#DIV/0!</v>
      </c>
      <c r="O3">
        <f t="shared" ref="O3:P18" si="7">(I3/G3)</f>
        <v>0</v>
      </c>
      <c r="P3">
        <f t="shared" si="7"/>
        <v>0</v>
      </c>
      <c r="Q3" t="s">
        <v>357</v>
      </c>
      <c r="R3" t="s">
        <v>290</v>
      </c>
      <c r="S3" t="s">
        <v>539</v>
      </c>
      <c r="T3" s="59" t="s">
        <v>90</v>
      </c>
      <c r="U3" s="59" t="s">
        <v>75</v>
      </c>
      <c r="V3" t="s">
        <v>540</v>
      </c>
      <c r="W3" s="59" t="s">
        <v>77</v>
      </c>
      <c r="X3" s="73">
        <v>2</v>
      </c>
      <c r="Y3" t="s">
        <v>569</v>
      </c>
      <c r="Z3" t="s">
        <v>541</v>
      </c>
      <c r="AA3">
        <v>-3</v>
      </c>
      <c r="AB3">
        <v>-4</v>
      </c>
      <c r="AC3">
        <f t="shared" ref="AC3:AC66" si="8">AA3-AB3</f>
        <v>1</v>
      </c>
    </row>
    <row r="4" spans="1:32" s="22" customFormat="1" x14ac:dyDescent="0.25">
      <c r="A4" s="19">
        <v>0.11264932744701066</v>
      </c>
      <c r="B4" s="19">
        <v>0.88734296777061938</v>
      </c>
      <c r="C4" s="20">
        <f t="shared" si="6"/>
        <v>8.8771058173462425</v>
      </c>
      <c r="D4" s="21">
        <f t="shared" si="6"/>
        <v>1.1269599651106974</v>
      </c>
      <c r="E4" s="120"/>
      <c r="F4" s="6">
        <f t="shared" si="0"/>
        <v>1</v>
      </c>
      <c r="G4" s="6">
        <f t="shared" si="1"/>
        <v>8.8771058173462425</v>
      </c>
      <c r="H4" s="6">
        <f t="shared" si="2"/>
        <v>1.1269599651106974</v>
      </c>
      <c r="K4" s="6">
        <f t="shared" si="3"/>
        <v>0</v>
      </c>
      <c r="L4" s="6">
        <f t="shared" si="4"/>
        <v>0</v>
      </c>
      <c r="M4" s="23" t="e">
        <f t="shared" si="5"/>
        <v>#DIV/0!</v>
      </c>
      <c r="N4" s="23" t="e">
        <f t="shared" si="5"/>
        <v>#DIV/0!</v>
      </c>
      <c r="O4" s="22">
        <f t="shared" si="7"/>
        <v>0</v>
      </c>
      <c r="P4" s="22">
        <f t="shared" si="7"/>
        <v>0</v>
      </c>
      <c r="Q4" s="22" t="s">
        <v>455</v>
      </c>
      <c r="R4" s="22" t="s">
        <v>372</v>
      </c>
      <c r="S4" s="22" t="s">
        <v>542</v>
      </c>
      <c r="T4" s="24" t="s">
        <v>85</v>
      </c>
      <c r="U4" s="24" t="s">
        <v>76</v>
      </c>
      <c r="V4" s="22" t="s">
        <v>540</v>
      </c>
      <c r="W4" s="24" t="s">
        <v>78</v>
      </c>
      <c r="X4" s="87">
        <v>1</v>
      </c>
      <c r="Y4" s="22" t="s">
        <v>569</v>
      </c>
      <c r="Z4" s="22" t="s">
        <v>541</v>
      </c>
      <c r="AA4" s="22">
        <v>-4</v>
      </c>
      <c r="AB4" s="22">
        <v>4</v>
      </c>
      <c r="AC4">
        <f t="shared" si="8"/>
        <v>-8</v>
      </c>
    </row>
    <row r="5" spans="1:32" x14ac:dyDescent="0.25">
      <c r="A5" s="16">
        <v>0.20526622345235571</v>
      </c>
      <c r="B5" s="16">
        <v>0.79469571294129937</v>
      </c>
      <c r="C5" s="2">
        <f t="shared" si="6"/>
        <v>4.8717221137558937</v>
      </c>
      <c r="D5" s="3">
        <f t="shared" si="6"/>
        <v>1.2583432673857466</v>
      </c>
      <c r="E5" s="67"/>
      <c r="F5" s="4">
        <f t="shared" si="0"/>
        <v>1</v>
      </c>
      <c r="G5" s="4">
        <f t="shared" si="1"/>
        <v>4.8717221137558937</v>
      </c>
      <c r="H5" s="4">
        <f t="shared" si="2"/>
        <v>1.2583432673857466</v>
      </c>
      <c r="K5" s="4">
        <f t="shared" si="3"/>
        <v>0</v>
      </c>
      <c r="L5" s="4">
        <f t="shared" si="4"/>
        <v>0</v>
      </c>
      <c r="M5" s="23" t="e">
        <f t="shared" si="5"/>
        <v>#DIV/0!</v>
      </c>
      <c r="N5" s="23" t="e">
        <f t="shared" si="5"/>
        <v>#DIV/0!</v>
      </c>
      <c r="O5">
        <f t="shared" si="7"/>
        <v>0</v>
      </c>
      <c r="P5">
        <f t="shared" si="7"/>
        <v>0</v>
      </c>
      <c r="Q5" t="s">
        <v>451</v>
      </c>
      <c r="R5" t="s">
        <v>274</v>
      </c>
      <c r="S5" t="s">
        <v>264</v>
      </c>
      <c r="T5" s="59" t="s">
        <v>90</v>
      </c>
      <c r="U5" s="59" t="s">
        <v>75</v>
      </c>
      <c r="V5" t="s">
        <v>540</v>
      </c>
      <c r="W5" s="59" t="s">
        <v>99</v>
      </c>
      <c r="X5" s="73">
        <v>5</v>
      </c>
      <c r="Y5" t="s">
        <v>570</v>
      </c>
      <c r="Z5" t="s">
        <v>543</v>
      </c>
      <c r="AA5">
        <v>-2</v>
      </c>
      <c r="AB5">
        <v>1</v>
      </c>
      <c r="AC5">
        <f t="shared" si="8"/>
        <v>-3</v>
      </c>
    </row>
    <row r="6" spans="1:32" x14ac:dyDescent="0.25">
      <c r="A6" s="16">
        <v>0.43327250781950322</v>
      </c>
      <c r="B6" s="16">
        <v>0.56592789731600457</v>
      </c>
      <c r="C6" s="2">
        <f t="shared" si="6"/>
        <v>2.3080162760213474</v>
      </c>
      <c r="D6" s="3">
        <f t="shared" si="6"/>
        <v>1.7670095514687394</v>
      </c>
      <c r="E6" s="67"/>
      <c r="F6" s="4">
        <f t="shared" si="0"/>
        <v>1</v>
      </c>
      <c r="G6" s="4">
        <f t="shared" si="1"/>
        <v>2.3080162760213474</v>
      </c>
      <c r="H6" s="4">
        <f t="shared" si="2"/>
        <v>1.7670095514687394</v>
      </c>
      <c r="K6" s="4">
        <f t="shared" si="3"/>
        <v>0</v>
      </c>
      <c r="L6" s="4">
        <f t="shared" si="4"/>
        <v>0</v>
      </c>
      <c r="M6" s="23" t="e">
        <f t="shared" si="5"/>
        <v>#DIV/0!</v>
      </c>
      <c r="N6" s="23" t="e">
        <f t="shared" si="5"/>
        <v>#DIV/0!</v>
      </c>
      <c r="O6">
        <f t="shared" si="7"/>
        <v>0</v>
      </c>
      <c r="P6">
        <f t="shared" si="7"/>
        <v>0</v>
      </c>
      <c r="Q6" t="s">
        <v>293</v>
      </c>
      <c r="R6" t="s">
        <v>296</v>
      </c>
      <c r="S6" t="s">
        <v>264</v>
      </c>
      <c r="T6" s="59" t="s">
        <v>90</v>
      </c>
      <c r="U6" s="59" t="s">
        <v>75</v>
      </c>
      <c r="V6" t="s">
        <v>540</v>
      </c>
      <c r="W6" s="59" t="s">
        <v>76</v>
      </c>
      <c r="X6" s="73">
        <v>1</v>
      </c>
      <c r="Y6" t="s">
        <v>569</v>
      </c>
      <c r="Z6" t="s">
        <v>544</v>
      </c>
      <c r="AA6">
        <v>-6</v>
      </c>
      <c r="AB6">
        <v>2</v>
      </c>
      <c r="AC6">
        <f t="shared" si="8"/>
        <v>-8</v>
      </c>
    </row>
    <row r="7" spans="1:32" x14ac:dyDescent="0.25">
      <c r="A7" s="16">
        <v>0.78901643623356954</v>
      </c>
      <c r="B7" s="16">
        <v>0.1973899983340596</v>
      </c>
      <c r="C7" s="2">
        <f t="shared" si="6"/>
        <v>1.2674007207930631</v>
      </c>
      <c r="D7" s="3">
        <f t="shared" si="6"/>
        <v>5.0661128144274885</v>
      </c>
      <c r="E7" s="67"/>
      <c r="F7" s="4">
        <f t="shared" si="0"/>
        <v>1</v>
      </c>
      <c r="G7" s="4">
        <f t="shared" si="1"/>
        <v>1.2674007207930631</v>
      </c>
      <c r="H7" s="4">
        <f t="shared" si="2"/>
        <v>5.0661128144274885</v>
      </c>
      <c r="K7" s="4">
        <f t="shared" si="3"/>
        <v>0</v>
      </c>
      <c r="L7" s="4">
        <f t="shared" si="4"/>
        <v>0</v>
      </c>
      <c r="M7" s="23" t="e">
        <f t="shared" si="5"/>
        <v>#DIV/0!</v>
      </c>
      <c r="N7" s="23" t="e">
        <f t="shared" si="5"/>
        <v>#DIV/0!</v>
      </c>
      <c r="O7">
        <f t="shared" si="7"/>
        <v>0</v>
      </c>
      <c r="P7">
        <f t="shared" si="7"/>
        <v>0</v>
      </c>
      <c r="Q7" t="s">
        <v>392</v>
      </c>
      <c r="R7" t="s">
        <v>396</v>
      </c>
      <c r="S7" t="s">
        <v>270</v>
      </c>
      <c r="T7" s="59" t="s">
        <v>90</v>
      </c>
      <c r="U7" s="59" t="s">
        <v>74</v>
      </c>
      <c r="V7" t="s">
        <v>540</v>
      </c>
      <c r="W7" s="59" t="s">
        <v>96</v>
      </c>
      <c r="X7" s="73">
        <v>5</v>
      </c>
      <c r="Y7" t="s">
        <v>570</v>
      </c>
      <c r="Z7" t="s">
        <v>544</v>
      </c>
      <c r="AA7">
        <v>4</v>
      </c>
      <c r="AB7">
        <v>2</v>
      </c>
      <c r="AC7">
        <f t="shared" si="8"/>
        <v>2</v>
      </c>
    </row>
    <row r="8" spans="1:32" x14ac:dyDescent="0.25">
      <c r="A8" s="16" t="e">
        <v>#N/A</v>
      </c>
      <c r="B8" s="16" t="e">
        <v>#N/A</v>
      </c>
      <c r="C8" s="2" t="e">
        <f t="shared" si="6"/>
        <v>#N/A</v>
      </c>
      <c r="D8" s="3" t="e">
        <f t="shared" si="6"/>
        <v>#N/A</v>
      </c>
      <c r="E8" s="67"/>
      <c r="F8" s="4">
        <f t="shared" si="0"/>
        <v>1</v>
      </c>
      <c r="G8" s="4" t="e">
        <f t="shared" si="1"/>
        <v>#N/A</v>
      </c>
      <c r="H8" s="4" t="e">
        <f t="shared" si="2"/>
        <v>#N/A</v>
      </c>
      <c r="K8" s="4">
        <f t="shared" si="3"/>
        <v>0</v>
      </c>
      <c r="L8" s="4">
        <f t="shared" si="4"/>
        <v>0</v>
      </c>
      <c r="M8" s="23" t="e">
        <f t="shared" si="5"/>
        <v>#DIV/0!</v>
      </c>
      <c r="N8" s="23" t="e">
        <f t="shared" si="5"/>
        <v>#DIV/0!</v>
      </c>
      <c r="O8" t="e">
        <f t="shared" si="7"/>
        <v>#N/A</v>
      </c>
      <c r="P8" t="e">
        <f t="shared" si="7"/>
        <v>#N/A</v>
      </c>
      <c r="Q8" t="s">
        <v>545</v>
      </c>
      <c r="R8" t="s">
        <v>546</v>
      </c>
      <c r="S8" t="s">
        <v>266</v>
      </c>
      <c r="T8" s="59" t="e">
        <v>#N/A</v>
      </c>
      <c r="U8" s="59" t="e">
        <v>#N/A</v>
      </c>
      <c r="V8" t="s">
        <v>540</v>
      </c>
      <c r="W8" s="59" t="s">
        <v>77</v>
      </c>
      <c r="X8" s="73">
        <v>2</v>
      </c>
      <c r="Y8" t="s">
        <v>569</v>
      </c>
      <c r="Z8" t="s">
        <v>547</v>
      </c>
      <c r="AA8">
        <v>1</v>
      </c>
      <c r="AB8">
        <v>2</v>
      </c>
      <c r="AC8">
        <f t="shared" si="8"/>
        <v>-1</v>
      </c>
    </row>
    <row r="9" spans="1:32" x14ac:dyDescent="0.25">
      <c r="A9" s="16">
        <v>0.46507043481217758</v>
      </c>
      <c r="B9" s="16">
        <v>0.53416603447473388</v>
      </c>
      <c r="C9" s="2">
        <f t="shared" si="6"/>
        <v>2.1502119359702108</v>
      </c>
      <c r="D9" s="3">
        <f t="shared" si="6"/>
        <v>1.8720770986184823</v>
      </c>
      <c r="E9" s="67"/>
      <c r="F9" s="4">
        <f t="shared" si="0"/>
        <v>1</v>
      </c>
      <c r="G9" s="4">
        <f t="shared" si="1"/>
        <v>2.1502119359702108</v>
      </c>
      <c r="H9" s="4">
        <f t="shared" si="2"/>
        <v>1.8720770986184823</v>
      </c>
      <c r="K9" s="4">
        <f t="shared" si="3"/>
        <v>0</v>
      </c>
      <c r="L9" s="4">
        <f t="shared" si="4"/>
        <v>0</v>
      </c>
      <c r="M9" s="23" t="e">
        <f t="shared" si="5"/>
        <v>#DIV/0!</v>
      </c>
      <c r="N9" s="23" t="e">
        <f t="shared" si="5"/>
        <v>#DIV/0!</v>
      </c>
      <c r="O9">
        <f t="shared" si="7"/>
        <v>0</v>
      </c>
      <c r="P9">
        <f t="shared" si="7"/>
        <v>0</v>
      </c>
      <c r="Q9" t="s">
        <v>498</v>
      </c>
      <c r="R9" t="s">
        <v>507</v>
      </c>
      <c r="S9" t="s">
        <v>266</v>
      </c>
      <c r="T9" s="59" t="s">
        <v>90</v>
      </c>
      <c r="U9" s="59" t="s">
        <v>75</v>
      </c>
      <c r="V9" t="s">
        <v>540</v>
      </c>
      <c r="W9" s="59" t="s">
        <v>79</v>
      </c>
      <c r="X9" s="73">
        <v>3</v>
      </c>
      <c r="Y9" t="s">
        <v>570</v>
      </c>
      <c r="Z9" t="s">
        <v>548</v>
      </c>
      <c r="AA9">
        <v>4</v>
      </c>
      <c r="AB9">
        <v>-1</v>
      </c>
      <c r="AC9">
        <f t="shared" si="8"/>
        <v>5</v>
      </c>
    </row>
    <row r="10" spans="1:32" x14ac:dyDescent="0.25">
      <c r="A10" s="16">
        <v>0.4764700923870358</v>
      </c>
      <c r="B10" s="16">
        <v>0.52157116853207086</v>
      </c>
      <c r="C10" s="2">
        <f t="shared" si="6"/>
        <v>2.0987676162215481</v>
      </c>
      <c r="D10" s="3">
        <f t="shared" si="6"/>
        <v>1.9172838920802253</v>
      </c>
      <c r="E10" s="67"/>
      <c r="F10" s="4">
        <f t="shared" si="0"/>
        <v>1</v>
      </c>
      <c r="G10" s="4">
        <f t="shared" si="1"/>
        <v>2.0987676162215481</v>
      </c>
      <c r="H10" s="4">
        <f t="shared" si="2"/>
        <v>1.9172838920802253</v>
      </c>
      <c r="K10" s="4">
        <f t="shared" si="3"/>
        <v>0</v>
      </c>
      <c r="L10" s="4">
        <f t="shared" si="4"/>
        <v>0</v>
      </c>
      <c r="M10" s="23" t="e">
        <f t="shared" si="5"/>
        <v>#DIV/0!</v>
      </c>
      <c r="N10" s="23" t="e">
        <f t="shared" si="5"/>
        <v>#DIV/0!</v>
      </c>
      <c r="O10">
        <f t="shared" si="7"/>
        <v>0</v>
      </c>
      <c r="P10">
        <f t="shared" si="7"/>
        <v>0</v>
      </c>
      <c r="Q10" t="s">
        <v>495</v>
      </c>
      <c r="R10" t="s">
        <v>506</v>
      </c>
      <c r="S10" t="s">
        <v>266</v>
      </c>
      <c r="T10" s="59" t="s">
        <v>84</v>
      </c>
      <c r="U10" s="59" t="s">
        <v>86</v>
      </c>
      <c r="V10" t="s">
        <v>540</v>
      </c>
      <c r="W10" s="59" t="s">
        <v>164</v>
      </c>
      <c r="X10" s="73">
        <v>5</v>
      </c>
      <c r="Y10" t="s">
        <v>570</v>
      </c>
      <c r="Z10" t="s">
        <v>549</v>
      </c>
      <c r="AA10">
        <v>-6</v>
      </c>
      <c r="AB10">
        <v>-12</v>
      </c>
      <c r="AC10">
        <f t="shared" si="8"/>
        <v>6</v>
      </c>
    </row>
    <row r="11" spans="1:32" x14ac:dyDescent="0.25">
      <c r="A11" s="16">
        <v>0.50931569128000442</v>
      </c>
      <c r="B11" s="16">
        <v>0.48836558410664255</v>
      </c>
      <c r="C11" s="2">
        <f t="shared" si="6"/>
        <v>1.9634187933358489</v>
      </c>
      <c r="D11" s="3">
        <f t="shared" si="6"/>
        <v>2.0476463382023122</v>
      </c>
      <c r="E11" s="67"/>
      <c r="F11" s="4">
        <f t="shared" si="0"/>
        <v>1</v>
      </c>
      <c r="G11" s="4">
        <f t="shared" si="1"/>
        <v>1.9634187933358489</v>
      </c>
      <c r="H11" s="4">
        <f t="shared" si="2"/>
        <v>2.0476463382023122</v>
      </c>
      <c r="K11" s="4">
        <f t="shared" si="3"/>
        <v>0</v>
      </c>
      <c r="L11" s="4">
        <f t="shared" si="4"/>
        <v>0</v>
      </c>
      <c r="M11" s="23" t="e">
        <f t="shared" si="5"/>
        <v>#DIV/0!</v>
      </c>
      <c r="N11" s="23" t="e">
        <f t="shared" si="5"/>
        <v>#DIV/0!</v>
      </c>
      <c r="O11">
        <f t="shared" si="7"/>
        <v>0</v>
      </c>
      <c r="P11">
        <f t="shared" si="7"/>
        <v>0</v>
      </c>
      <c r="Q11" t="s">
        <v>503</v>
      </c>
      <c r="R11" t="s">
        <v>501</v>
      </c>
      <c r="S11" t="s">
        <v>266</v>
      </c>
      <c r="T11" s="59" t="s">
        <v>84</v>
      </c>
      <c r="U11" s="59" t="s">
        <v>86</v>
      </c>
      <c r="V11" t="s">
        <v>540</v>
      </c>
      <c r="W11" s="59" t="s">
        <v>86</v>
      </c>
      <c r="X11" s="73">
        <v>3</v>
      </c>
      <c r="Y11" t="s">
        <v>570</v>
      </c>
      <c r="Z11" t="s">
        <v>549</v>
      </c>
      <c r="AA11">
        <v>7</v>
      </c>
      <c r="AB11">
        <v>-1</v>
      </c>
      <c r="AC11">
        <f t="shared" si="8"/>
        <v>8</v>
      </c>
    </row>
    <row r="12" spans="1:32" x14ac:dyDescent="0.25">
      <c r="A12" s="16">
        <v>0.35503784379862935</v>
      </c>
      <c r="B12" s="16">
        <v>0.6445409791304112</v>
      </c>
      <c r="C12" s="2">
        <f t="shared" si="6"/>
        <v>2.8166011524314598</v>
      </c>
      <c r="D12" s="3">
        <f t="shared" si="6"/>
        <v>1.5514917319130892</v>
      </c>
      <c r="E12" s="67"/>
      <c r="F12" s="4">
        <f t="shared" si="0"/>
        <v>1</v>
      </c>
      <c r="G12" s="4">
        <f t="shared" si="1"/>
        <v>2.8166011524314598</v>
      </c>
      <c r="H12" s="4">
        <f t="shared" si="2"/>
        <v>1.5514917319130892</v>
      </c>
      <c r="K12" s="4">
        <f t="shared" si="3"/>
        <v>0</v>
      </c>
      <c r="L12" s="4">
        <f t="shared" si="4"/>
        <v>0</v>
      </c>
      <c r="M12" s="23" t="e">
        <f t="shared" si="5"/>
        <v>#DIV/0!</v>
      </c>
      <c r="N12" s="23" t="e">
        <f t="shared" si="5"/>
        <v>#DIV/0!</v>
      </c>
      <c r="O12">
        <f t="shared" si="7"/>
        <v>0</v>
      </c>
      <c r="P12">
        <f t="shared" si="7"/>
        <v>0</v>
      </c>
      <c r="Q12" t="s">
        <v>497</v>
      </c>
      <c r="R12" t="s">
        <v>496</v>
      </c>
      <c r="S12" t="s">
        <v>266</v>
      </c>
      <c r="T12" s="59" t="s">
        <v>90</v>
      </c>
      <c r="U12" s="59" t="s">
        <v>75</v>
      </c>
      <c r="V12" t="s">
        <v>540</v>
      </c>
      <c r="W12" s="59" t="s">
        <v>75</v>
      </c>
      <c r="X12" s="73">
        <v>2</v>
      </c>
      <c r="Y12" t="s">
        <v>569</v>
      </c>
      <c r="Z12" t="s">
        <v>548</v>
      </c>
      <c r="AA12">
        <v>4</v>
      </c>
      <c r="AB12">
        <v>0</v>
      </c>
      <c r="AC12">
        <f t="shared" si="8"/>
        <v>4</v>
      </c>
    </row>
    <row r="13" spans="1:32" x14ac:dyDescent="0.25">
      <c r="A13" s="16">
        <v>0.58948364787257013</v>
      </c>
      <c r="B13" s="16">
        <v>0.40697332895193566</v>
      </c>
      <c r="C13" s="2">
        <f t="shared" si="6"/>
        <v>1.6963998977901624</v>
      </c>
      <c r="D13" s="3">
        <f t="shared" si="6"/>
        <v>2.4571634769660839</v>
      </c>
      <c r="E13" s="67"/>
      <c r="F13" s="4">
        <f t="shared" si="0"/>
        <v>1</v>
      </c>
      <c r="G13" s="4">
        <f t="shared" si="1"/>
        <v>1.6963998977901624</v>
      </c>
      <c r="H13" s="4">
        <f t="shared" si="2"/>
        <v>2.4571634769660839</v>
      </c>
      <c r="K13" s="4">
        <f t="shared" si="3"/>
        <v>0</v>
      </c>
      <c r="L13" s="4">
        <f t="shared" si="4"/>
        <v>0</v>
      </c>
      <c r="M13" s="23" t="e">
        <f t="shared" si="5"/>
        <v>#DIV/0!</v>
      </c>
      <c r="N13" s="23" t="e">
        <f t="shared" si="5"/>
        <v>#DIV/0!</v>
      </c>
      <c r="O13">
        <f t="shared" si="7"/>
        <v>0</v>
      </c>
      <c r="P13">
        <f t="shared" si="7"/>
        <v>0</v>
      </c>
      <c r="Q13" t="s">
        <v>502</v>
      </c>
      <c r="R13" t="s">
        <v>504</v>
      </c>
      <c r="S13" t="s">
        <v>266</v>
      </c>
      <c r="T13" s="59" t="s">
        <v>85</v>
      </c>
      <c r="U13" s="59" t="s">
        <v>79</v>
      </c>
      <c r="V13" t="s">
        <v>540</v>
      </c>
      <c r="W13" s="59" t="s">
        <v>73</v>
      </c>
      <c r="X13" s="73">
        <v>0</v>
      </c>
      <c r="Y13" t="s">
        <v>569</v>
      </c>
      <c r="Z13" t="s">
        <v>543</v>
      </c>
      <c r="AA13">
        <v>1</v>
      </c>
      <c r="AB13">
        <v>1</v>
      </c>
      <c r="AC13">
        <f t="shared" si="8"/>
        <v>0</v>
      </c>
    </row>
    <row r="14" spans="1:32" x14ac:dyDescent="0.25">
      <c r="A14" s="16">
        <v>0.1956551580874018</v>
      </c>
      <c r="B14" s="16">
        <v>0.804261319788101</v>
      </c>
      <c r="C14" s="2">
        <f t="shared" si="6"/>
        <v>5.1110331553502233</v>
      </c>
      <c r="D14" s="3">
        <f t="shared" si="6"/>
        <v>1.2433769664112038</v>
      </c>
      <c r="E14" s="67"/>
      <c r="F14" s="4">
        <f t="shared" si="0"/>
        <v>1</v>
      </c>
      <c r="G14" s="4">
        <f t="shared" si="1"/>
        <v>5.1110331553502233</v>
      </c>
      <c r="H14" s="4">
        <f t="shared" si="2"/>
        <v>1.2433769664112038</v>
      </c>
      <c r="K14" s="4">
        <f t="shared" si="3"/>
        <v>0</v>
      </c>
      <c r="L14" s="4">
        <f t="shared" si="4"/>
        <v>0</v>
      </c>
      <c r="M14" s="23" t="e">
        <f t="shared" si="5"/>
        <v>#DIV/0!</v>
      </c>
      <c r="N14" s="23" t="e">
        <f t="shared" si="5"/>
        <v>#DIV/0!</v>
      </c>
      <c r="O14">
        <f t="shared" si="7"/>
        <v>0</v>
      </c>
      <c r="P14">
        <f t="shared" si="7"/>
        <v>0</v>
      </c>
      <c r="Q14" t="s">
        <v>339</v>
      </c>
      <c r="R14" t="s">
        <v>468</v>
      </c>
      <c r="S14" t="s">
        <v>262</v>
      </c>
      <c r="T14" s="59" t="s">
        <v>90</v>
      </c>
      <c r="U14" s="59" t="s">
        <v>75</v>
      </c>
      <c r="V14" t="s">
        <v>540</v>
      </c>
      <c r="W14" s="59" t="s">
        <v>77</v>
      </c>
      <c r="X14" s="73">
        <v>2</v>
      </c>
      <c r="Y14" t="s">
        <v>569</v>
      </c>
      <c r="Z14" t="s">
        <v>543</v>
      </c>
      <c r="AA14">
        <v>-10</v>
      </c>
      <c r="AB14">
        <v>0</v>
      </c>
      <c r="AC14">
        <f t="shared" si="8"/>
        <v>-10</v>
      </c>
    </row>
    <row r="15" spans="1:32" x14ac:dyDescent="0.25">
      <c r="A15" s="16">
        <v>0.40588442562064253</v>
      </c>
      <c r="B15" s="16">
        <v>0.59244937165660061</v>
      </c>
      <c r="C15" s="2">
        <f t="shared" si="6"/>
        <v>2.463755534524116</v>
      </c>
      <c r="D15" s="3">
        <f t="shared" si="6"/>
        <v>1.687907942587247</v>
      </c>
      <c r="E15" s="67"/>
      <c r="F15" s="4">
        <f t="shared" si="0"/>
        <v>1</v>
      </c>
      <c r="G15" s="4">
        <f t="shared" si="1"/>
        <v>2.463755534524116</v>
      </c>
      <c r="H15" s="4">
        <f t="shared" si="2"/>
        <v>1.687907942587247</v>
      </c>
      <c r="K15" s="4">
        <f t="shared" si="3"/>
        <v>0</v>
      </c>
      <c r="L15" s="4">
        <f t="shared" si="4"/>
        <v>0</v>
      </c>
      <c r="M15" s="23" t="e">
        <f t="shared" si="5"/>
        <v>#DIV/0!</v>
      </c>
      <c r="N15" s="23" t="e">
        <f t="shared" si="5"/>
        <v>#DIV/0!</v>
      </c>
      <c r="O15">
        <f t="shared" si="7"/>
        <v>0</v>
      </c>
      <c r="P15">
        <f t="shared" si="7"/>
        <v>0</v>
      </c>
      <c r="Q15" t="s">
        <v>467</v>
      </c>
      <c r="R15" t="s">
        <v>286</v>
      </c>
      <c r="S15" t="s">
        <v>262</v>
      </c>
      <c r="T15" s="59" t="s">
        <v>85</v>
      </c>
      <c r="U15" s="59" t="s">
        <v>79</v>
      </c>
      <c r="V15" t="s">
        <v>540</v>
      </c>
      <c r="W15" s="59" t="s">
        <v>74</v>
      </c>
      <c r="X15" s="73">
        <v>4</v>
      </c>
      <c r="Y15" t="s">
        <v>570</v>
      </c>
      <c r="Z15" t="s">
        <v>541</v>
      </c>
      <c r="AA15">
        <v>-1</v>
      </c>
      <c r="AB15">
        <v>2</v>
      </c>
      <c r="AC15">
        <f t="shared" si="8"/>
        <v>-3</v>
      </c>
    </row>
    <row r="16" spans="1:32" x14ac:dyDescent="0.25">
      <c r="A16" s="16">
        <v>0.58667675752130799</v>
      </c>
      <c r="B16" s="16">
        <v>0.40953507469614536</v>
      </c>
      <c r="C16" s="2">
        <f t="shared" si="6"/>
        <v>1.7045161363217636</v>
      </c>
      <c r="D16" s="3">
        <f t="shared" si="6"/>
        <v>2.4417932963176603</v>
      </c>
      <c r="E16" s="67"/>
      <c r="F16" s="4">
        <f t="shared" si="0"/>
        <v>1</v>
      </c>
      <c r="G16" s="4">
        <f t="shared" si="1"/>
        <v>1.7045161363217636</v>
      </c>
      <c r="H16" s="4">
        <f t="shared" si="2"/>
        <v>2.4417932963176603</v>
      </c>
      <c r="K16" s="4">
        <f t="shared" si="3"/>
        <v>0</v>
      </c>
      <c r="L16" s="4">
        <f t="shared" si="4"/>
        <v>0</v>
      </c>
      <c r="M16" s="23" t="e">
        <f t="shared" si="5"/>
        <v>#DIV/0!</v>
      </c>
      <c r="N16" s="23" t="e">
        <f t="shared" si="5"/>
        <v>#DIV/0!</v>
      </c>
      <c r="O16">
        <f t="shared" si="7"/>
        <v>0</v>
      </c>
      <c r="P16">
        <f t="shared" si="7"/>
        <v>0</v>
      </c>
      <c r="Q16" t="s">
        <v>342</v>
      </c>
      <c r="R16" t="s">
        <v>471</v>
      </c>
      <c r="S16" t="s">
        <v>267</v>
      </c>
      <c r="T16" s="59" t="s">
        <v>84</v>
      </c>
      <c r="U16" s="59" t="s">
        <v>86</v>
      </c>
      <c r="V16" t="s">
        <v>540</v>
      </c>
      <c r="W16" s="59" t="s">
        <v>109</v>
      </c>
      <c r="X16" s="73">
        <v>6</v>
      </c>
      <c r="Y16" t="s">
        <v>570</v>
      </c>
      <c r="Z16" t="s">
        <v>550</v>
      </c>
      <c r="AA16">
        <v>8</v>
      </c>
      <c r="AB16">
        <v>-9</v>
      </c>
      <c r="AC16">
        <f t="shared" si="8"/>
        <v>17</v>
      </c>
    </row>
    <row r="17" spans="1:29" x14ac:dyDescent="0.25">
      <c r="A17" s="16">
        <v>0.54860439897470659</v>
      </c>
      <c r="B17" s="16">
        <v>0.44973540373724191</v>
      </c>
      <c r="C17" s="2">
        <f t="shared" si="6"/>
        <v>1.8228071117710907</v>
      </c>
      <c r="D17" s="3">
        <f t="shared" si="6"/>
        <v>2.2235296391836887</v>
      </c>
      <c r="E17" s="67"/>
      <c r="F17" s="4">
        <f t="shared" si="0"/>
        <v>1</v>
      </c>
      <c r="G17" s="4">
        <f t="shared" si="1"/>
        <v>1.8228071117710907</v>
      </c>
      <c r="H17" s="4">
        <f t="shared" si="2"/>
        <v>2.2235296391836887</v>
      </c>
      <c r="K17" s="4">
        <f t="shared" si="3"/>
        <v>0</v>
      </c>
      <c r="L17" s="4">
        <f t="shared" si="4"/>
        <v>0</v>
      </c>
      <c r="M17" s="23" t="e">
        <f t="shared" si="5"/>
        <v>#DIV/0!</v>
      </c>
      <c r="N17" s="23" t="e">
        <f t="shared" si="5"/>
        <v>#DIV/0!</v>
      </c>
      <c r="O17">
        <f t="shared" si="7"/>
        <v>0</v>
      </c>
      <c r="P17">
        <f t="shared" si="7"/>
        <v>0</v>
      </c>
      <c r="Q17" t="s">
        <v>485</v>
      </c>
      <c r="R17" t="s">
        <v>360</v>
      </c>
      <c r="S17" t="s">
        <v>264</v>
      </c>
      <c r="T17" s="59" t="s">
        <v>84</v>
      </c>
      <c r="U17" s="59" t="s">
        <v>86</v>
      </c>
      <c r="V17" t="s">
        <v>551</v>
      </c>
      <c r="W17" s="59" t="s">
        <v>73</v>
      </c>
      <c r="X17" s="73">
        <v>0</v>
      </c>
      <c r="Y17" t="s">
        <v>569</v>
      </c>
      <c r="Z17" t="s">
        <v>541</v>
      </c>
      <c r="AA17">
        <v>-5</v>
      </c>
      <c r="AB17">
        <v>-3</v>
      </c>
      <c r="AC17">
        <f t="shared" si="8"/>
        <v>-2</v>
      </c>
    </row>
    <row r="18" spans="1:29" x14ac:dyDescent="0.25">
      <c r="A18" s="16">
        <v>0.16131052783437233</v>
      </c>
      <c r="B18" s="16">
        <v>0.83860249348759297</v>
      </c>
      <c r="C18" s="2">
        <f t="shared" si="6"/>
        <v>6.1992234073324894</v>
      </c>
      <c r="D18" s="3">
        <f t="shared" si="6"/>
        <v>1.1924600842065047</v>
      </c>
      <c r="E18" s="67"/>
      <c r="F18" s="4">
        <f t="shared" si="0"/>
        <v>1</v>
      </c>
      <c r="G18" s="4">
        <f t="shared" si="1"/>
        <v>6.1992234073324894</v>
      </c>
      <c r="H18" s="4">
        <f t="shared" si="2"/>
        <v>1.1924600842065047</v>
      </c>
      <c r="K18" s="4">
        <f t="shared" si="3"/>
        <v>0</v>
      </c>
      <c r="L18" s="4">
        <f t="shared" si="4"/>
        <v>0</v>
      </c>
      <c r="M18" s="23" t="e">
        <f t="shared" ref="M18:N81" si="9">(1/K18)</f>
        <v>#DIV/0!</v>
      </c>
      <c r="N18" s="23" t="e">
        <f t="shared" si="9"/>
        <v>#DIV/0!</v>
      </c>
      <c r="O18">
        <f t="shared" si="7"/>
        <v>0</v>
      </c>
      <c r="P18">
        <f t="shared" si="7"/>
        <v>0</v>
      </c>
      <c r="Q18" t="s">
        <v>453</v>
      </c>
      <c r="R18" t="s">
        <v>364</v>
      </c>
      <c r="S18" t="s">
        <v>264</v>
      </c>
      <c r="T18" s="59" t="s">
        <v>84</v>
      </c>
      <c r="U18" s="59" t="s">
        <v>78</v>
      </c>
      <c r="V18" t="s">
        <v>551</v>
      </c>
      <c r="W18" s="59" t="s">
        <v>75</v>
      </c>
      <c r="X18" s="73">
        <v>2</v>
      </c>
      <c r="Y18" t="s">
        <v>569</v>
      </c>
      <c r="Z18" t="s">
        <v>544</v>
      </c>
      <c r="AA18">
        <v>2</v>
      </c>
      <c r="AB18">
        <v>4</v>
      </c>
      <c r="AC18">
        <f t="shared" si="8"/>
        <v>-2</v>
      </c>
    </row>
    <row r="19" spans="1:29" x14ac:dyDescent="0.25">
      <c r="A19" s="16">
        <v>0.59277762662669142</v>
      </c>
      <c r="B19" s="16">
        <v>0.3987350045584091</v>
      </c>
      <c r="C19" s="2">
        <f t="shared" ref="C19:D82" si="10">(100%/A19)</f>
        <v>1.6869732511509945</v>
      </c>
      <c r="D19" s="3">
        <f t="shared" si="10"/>
        <v>2.5079313041689923</v>
      </c>
      <c r="E19" s="67"/>
      <c r="F19" s="4">
        <f t="shared" si="0"/>
        <v>1</v>
      </c>
      <c r="G19" s="4">
        <f t="shared" si="1"/>
        <v>1.6869732511509945</v>
      </c>
      <c r="H19" s="4">
        <f t="shared" si="2"/>
        <v>2.5079313041689923</v>
      </c>
      <c r="K19" s="4">
        <f t="shared" si="3"/>
        <v>0</v>
      </c>
      <c r="L19" s="4">
        <f t="shared" si="4"/>
        <v>0</v>
      </c>
      <c r="M19" s="23" t="e">
        <f t="shared" si="9"/>
        <v>#DIV/0!</v>
      </c>
      <c r="N19" s="23" t="e">
        <f t="shared" si="9"/>
        <v>#DIV/0!</v>
      </c>
      <c r="O19">
        <f t="shared" ref="O19:P82" si="11">(I19/G19)</f>
        <v>0</v>
      </c>
      <c r="P19">
        <f t="shared" si="11"/>
        <v>0</v>
      </c>
      <c r="Q19" t="s">
        <v>363</v>
      </c>
      <c r="R19" t="s">
        <v>273</v>
      </c>
      <c r="S19" t="s">
        <v>264</v>
      </c>
      <c r="T19" s="59" t="s">
        <v>84</v>
      </c>
      <c r="U19" s="59" t="s">
        <v>86</v>
      </c>
      <c r="V19" t="s">
        <v>551</v>
      </c>
      <c r="W19" s="59" t="s">
        <v>89</v>
      </c>
      <c r="X19" s="73">
        <v>4</v>
      </c>
      <c r="Y19" t="s">
        <v>570</v>
      </c>
      <c r="Z19" t="s">
        <v>550</v>
      </c>
      <c r="AA19">
        <v>-3</v>
      </c>
      <c r="AB19">
        <v>-6</v>
      </c>
      <c r="AC19">
        <f t="shared" si="8"/>
        <v>3</v>
      </c>
    </row>
    <row r="20" spans="1:29" x14ac:dyDescent="0.25">
      <c r="A20" s="16">
        <v>0.27918467185087675</v>
      </c>
      <c r="B20" s="16">
        <v>0.72057480274425456</v>
      </c>
      <c r="C20" s="2">
        <f t="shared" si="10"/>
        <v>3.5818585360378896</v>
      </c>
      <c r="D20" s="3">
        <f t="shared" si="10"/>
        <v>1.3877809717902649</v>
      </c>
      <c r="E20" s="67"/>
      <c r="F20" s="4">
        <f t="shared" si="0"/>
        <v>1</v>
      </c>
      <c r="G20" s="4">
        <f t="shared" si="1"/>
        <v>3.5818585360378896</v>
      </c>
      <c r="H20" s="4">
        <f t="shared" si="2"/>
        <v>1.3877809717902649</v>
      </c>
      <c r="K20" s="4">
        <f t="shared" si="3"/>
        <v>0</v>
      </c>
      <c r="L20" s="4">
        <f t="shared" si="4"/>
        <v>0</v>
      </c>
      <c r="M20" s="23" t="e">
        <f t="shared" si="9"/>
        <v>#DIV/0!</v>
      </c>
      <c r="N20" s="23" t="e">
        <f t="shared" si="9"/>
        <v>#DIV/0!</v>
      </c>
      <c r="O20">
        <f t="shared" si="11"/>
        <v>0</v>
      </c>
      <c r="P20">
        <f t="shared" si="11"/>
        <v>0</v>
      </c>
      <c r="Q20" t="s">
        <v>358</v>
      </c>
      <c r="R20" t="s">
        <v>362</v>
      </c>
      <c r="S20" t="s">
        <v>264</v>
      </c>
      <c r="T20" s="59" t="s">
        <v>90</v>
      </c>
      <c r="U20" s="59" t="s">
        <v>75</v>
      </c>
      <c r="V20" t="s">
        <v>551</v>
      </c>
      <c r="W20" s="59" t="s">
        <v>94</v>
      </c>
      <c r="X20" s="73">
        <v>2</v>
      </c>
      <c r="Y20" t="s">
        <v>569</v>
      </c>
      <c r="Z20" t="s">
        <v>550</v>
      </c>
      <c r="AA20">
        <v>6</v>
      </c>
      <c r="AB20">
        <v>0</v>
      </c>
      <c r="AC20">
        <f t="shared" si="8"/>
        <v>6</v>
      </c>
    </row>
    <row r="21" spans="1:29" x14ac:dyDescent="0.25">
      <c r="A21" s="16">
        <v>0.31168772579521542</v>
      </c>
      <c r="B21" s="16">
        <v>0.68804639031108894</v>
      </c>
      <c r="C21" s="2">
        <f t="shared" si="10"/>
        <v>3.2083393641782942</v>
      </c>
      <c r="D21" s="3">
        <f t="shared" si="10"/>
        <v>1.4533903732099609</v>
      </c>
      <c r="E21" s="67"/>
      <c r="F21" s="4">
        <f t="shared" si="0"/>
        <v>1</v>
      </c>
      <c r="G21" s="4">
        <f t="shared" si="1"/>
        <v>3.2083393641782942</v>
      </c>
      <c r="H21" s="4">
        <f t="shared" si="2"/>
        <v>1.4533903732099609</v>
      </c>
      <c r="K21" s="4">
        <f t="shared" si="3"/>
        <v>0</v>
      </c>
      <c r="L21" s="4">
        <f t="shared" si="4"/>
        <v>0</v>
      </c>
      <c r="M21" s="23" t="e">
        <f t="shared" si="9"/>
        <v>#DIV/0!</v>
      </c>
      <c r="N21" s="23" t="e">
        <f t="shared" si="9"/>
        <v>#DIV/0!</v>
      </c>
      <c r="O21">
        <f t="shared" si="11"/>
        <v>0</v>
      </c>
      <c r="P21">
        <f t="shared" si="11"/>
        <v>0</v>
      </c>
      <c r="Q21" t="s">
        <v>299</v>
      </c>
      <c r="R21" t="s">
        <v>297</v>
      </c>
      <c r="S21" t="s">
        <v>257</v>
      </c>
      <c r="T21" s="59" t="s">
        <v>90</v>
      </c>
      <c r="U21" s="59" t="s">
        <v>75</v>
      </c>
      <c r="V21" t="s">
        <v>551</v>
      </c>
      <c r="W21" s="59" t="s">
        <v>78</v>
      </c>
      <c r="X21" s="73">
        <v>1</v>
      </c>
      <c r="Y21" t="s">
        <v>569</v>
      </c>
      <c r="Z21" t="s">
        <v>549</v>
      </c>
      <c r="AA21">
        <v>-2</v>
      </c>
      <c r="AB21">
        <v>-7</v>
      </c>
      <c r="AC21">
        <f t="shared" si="8"/>
        <v>5</v>
      </c>
    </row>
    <row r="22" spans="1:29" x14ac:dyDescent="0.25">
      <c r="A22" s="16">
        <v>0.66357015243391382</v>
      </c>
      <c r="B22" s="16">
        <v>0.33228037541261468</v>
      </c>
      <c r="C22" s="2">
        <f t="shared" si="10"/>
        <v>1.5069996688851852</v>
      </c>
      <c r="D22" s="3">
        <f t="shared" si="10"/>
        <v>3.0095066515987692</v>
      </c>
      <c r="E22" s="67"/>
      <c r="F22" s="4">
        <f t="shared" si="0"/>
        <v>1</v>
      </c>
      <c r="G22" s="4">
        <f t="shared" si="1"/>
        <v>1.5069996688851852</v>
      </c>
      <c r="H22" s="4">
        <f t="shared" si="2"/>
        <v>3.0095066515987692</v>
      </c>
      <c r="K22" s="4">
        <f t="shared" si="3"/>
        <v>0</v>
      </c>
      <c r="L22" s="4">
        <f t="shared" si="4"/>
        <v>0</v>
      </c>
      <c r="M22" s="23" t="e">
        <f t="shared" si="9"/>
        <v>#DIV/0!</v>
      </c>
      <c r="N22" s="23" t="e">
        <f t="shared" si="9"/>
        <v>#DIV/0!</v>
      </c>
      <c r="O22">
        <f t="shared" si="11"/>
        <v>0</v>
      </c>
      <c r="P22">
        <f t="shared" si="11"/>
        <v>0</v>
      </c>
      <c r="Q22" t="s">
        <v>369</v>
      </c>
      <c r="R22" t="s">
        <v>300</v>
      </c>
      <c r="S22" t="s">
        <v>257</v>
      </c>
      <c r="T22" s="59" t="s">
        <v>90</v>
      </c>
      <c r="U22" s="59" t="s">
        <v>74</v>
      </c>
      <c r="V22" t="s">
        <v>551</v>
      </c>
      <c r="W22" s="59" t="s">
        <v>78</v>
      </c>
      <c r="X22" s="73">
        <v>1</v>
      </c>
      <c r="Y22" t="s">
        <v>569</v>
      </c>
      <c r="Z22" t="s">
        <v>543</v>
      </c>
      <c r="AA22">
        <v>-5</v>
      </c>
      <c r="AB22">
        <v>0</v>
      </c>
      <c r="AC22">
        <f t="shared" si="8"/>
        <v>-5</v>
      </c>
    </row>
    <row r="23" spans="1:29" x14ac:dyDescent="0.25">
      <c r="A23" s="16">
        <v>0.72556386149925678</v>
      </c>
      <c r="B23" s="16">
        <v>0.16375121275398291</v>
      </c>
      <c r="C23" s="2">
        <f t="shared" si="10"/>
        <v>1.378238433669597</v>
      </c>
      <c r="D23" s="3">
        <f t="shared" si="10"/>
        <v>6.1068250010605007</v>
      </c>
      <c r="E23" s="67"/>
      <c r="F23" s="4">
        <f t="shared" si="0"/>
        <v>1</v>
      </c>
      <c r="G23" s="4">
        <f t="shared" si="1"/>
        <v>1.378238433669597</v>
      </c>
      <c r="H23" s="4">
        <f t="shared" si="2"/>
        <v>6.1068250010605007</v>
      </c>
      <c r="K23" s="4">
        <f t="shared" si="3"/>
        <v>0</v>
      </c>
      <c r="L23" s="4">
        <f t="shared" si="4"/>
        <v>0</v>
      </c>
      <c r="M23" s="23" t="e">
        <f t="shared" si="9"/>
        <v>#DIV/0!</v>
      </c>
      <c r="N23" s="23" t="e">
        <f t="shared" si="9"/>
        <v>#DIV/0!</v>
      </c>
      <c r="O23">
        <f t="shared" si="11"/>
        <v>0</v>
      </c>
      <c r="P23">
        <f t="shared" si="11"/>
        <v>0</v>
      </c>
      <c r="Q23" t="s">
        <v>276</v>
      </c>
      <c r="R23" t="s">
        <v>302</v>
      </c>
      <c r="S23" t="s">
        <v>257</v>
      </c>
      <c r="T23" s="59" t="s">
        <v>84</v>
      </c>
      <c r="U23" s="59" t="s">
        <v>99</v>
      </c>
      <c r="V23" t="s">
        <v>551</v>
      </c>
      <c r="W23" s="59" t="s">
        <v>73</v>
      </c>
      <c r="X23" s="73">
        <v>0</v>
      </c>
      <c r="Y23" t="s">
        <v>569</v>
      </c>
      <c r="Z23" t="s">
        <v>550</v>
      </c>
      <c r="AA23">
        <v>8</v>
      </c>
      <c r="AB23">
        <v>-2</v>
      </c>
      <c r="AC23">
        <f t="shared" si="8"/>
        <v>10</v>
      </c>
    </row>
    <row r="24" spans="1:29" x14ac:dyDescent="0.25">
      <c r="A24" s="16">
        <v>0.61443630091017021</v>
      </c>
      <c r="B24" s="16">
        <v>0.36272515663074867</v>
      </c>
      <c r="C24" s="2">
        <f t="shared" si="10"/>
        <v>1.6275080077767063</v>
      </c>
      <c r="D24" s="3">
        <f t="shared" si="10"/>
        <v>2.7569083139661914</v>
      </c>
      <c r="E24" s="67"/>
      <c r="F24" s="4">
        <f t="shared" si="0"/>
        <v>1</v>
      </c>
      <c r="G24" s="4">
        <f t="shared" si="1"/>
        <v>1.6275080077767063</v>
      </c>
      <c r="H24" s="4">
        <f t="shared" si="2"/>
        <v>2.7569083139661914</v>
      </c>
      <c r="K24" s="4">
        <f t="shared" si="3"/>
        <v>0</v>
      </c>
      <c r="L24" s="4">
        <f t="shared" si="4"/>
        <v>0</v>
      </c>
      <c r="M24" s="23" t="e">
        <f t="shared" si="9"/>
        <v>#DIV/0!</v>
      </c>
      <c r="N24" s="23" t="e">
        <f t="shared" si="9"/>
        <v>#DIV/0!</v>
      </c>
      <c r="O24">
        <f t="shared" si="11"/>
        <v>0</v>
      </c>
      <c r="P24">
        <f t="shared" si="11"/>
        <v>0</v>
      </c>
      <c r="Q24" t="s">
        <v>371</v>
      </c>
      <c r="R24" t="s">
        <v>457</v>
      </c>
      <c r="S24" t="s">
        <v>268</v>
      </c>
      <c r="T24" s="59" t="s">
        <v>84</v>
      </c>
      <c r="U24" s="59" t="s">
        <v>89</v>
      </c>
      <c r="V24" t="s">
        <v>551</v>
      </c>
      <c r="W24" s="59" t="s">
        <v>94</v>
      </c>
      <c r="X24" s="73">
        <v>2</v>
      </c>
      <c r="Y24" t="s">
        <v>569</v>
      </c>
      <c r="Z24" t="s">
        <v>550</v>
      </c>
      <c r="AA24">
        <v>3</v>
      </c>
      <c r="AB24">
        <v>-5</v>
      </c>
      <c r="AC24">
        <f t="shared" si="8"/>
        <v>8</v>
      </c>
    </row>
    <row r="25" spans="1:29" x14ac:dyDescent="0.25">
      <c r="A25" s="16">
        <v>0.28340387615771434</v>
      </c>
      <c r="B25" s="16">
        <v>0.71648276867484528</v>
      </c>
      <c r="C25" s="2">
        <f t="shared" si="10"/>
        <v>3.5285332492894335</v>
      </c>
      <c r="D25" s="3">
        <f t="shared" si="10"/>
        <v>1.3957069782006448</v>
      </c>
      <c r="E25" s="67"/>
      <c r="F25" s="4">
        <f t="shared" si="0"/>
        <v>1</v>
      </c>
      <c r="G25" s="4">
        <f t="shared" si="1"/>
        <v>3.5285332492894335</v>
      </c>
      <c r="H25" s="4">
        <f t="shared" si="2"/>
        <v>1.3957069782006448</v>
      </c>
      <c r="K25" s="4">
        <f t="shared" si="3"/>
        <v>0</v>
      </c>
      <c r="L25" s="4">
        <f t="shared" si="4"/>
        <v>0</v>
      </c>
      <c r="M25" s="23" t="e">
        <f t="shared" si="9"/>
        <v>#DIV/0!</v>
      </c>
      <c r="N25" s="23" t="e">
        <f t="shared" si="9"/>
        <v>#DIV/0!</v>
      </c>
      <c r="O25">
        <f t="shared" si="11"/>
        <v>0</v>
      </c>
      <c r="P25">
        <f t="shared" si="11"/>
        <v>0</v>
      </c>
      <c r="Q25" t="s">
        <v>458</v>
      </c>
      <c r="R25" t="s">
        <v>303</v>
      </c>
      <c r="S25" t="s">
        <v>268</v>
      </c>
      <c r="T25" s="59" t="s">
        <v>90</v>
      </c>
      <c r="U25" s="59" t="s">
        <v>75</v>
      </c>
      <c r="V25" t="s">
        <v>551</v>
      </c>
      <c r="W25" s="59" t="s">
        <v>102</v>
      </c>
      <c r="X25" s="73">
        <v>4</v>
      </c>
      <c r="Y25" t="s">
        <v>570</v>
      </c>
      <c r="Z25" t="s">
        <v>549</v>
      </c>
      <c r="AA25">
        <v>-5</v>
      </c>
      <c r="AB25">
        <v>-6</v>
      </c>
      <c r="AC25">
        <f t="shared" si="8"/>
        <v>1</v>
      </c>
    </row>
    <row r="26" spans="1:29" x14ac:dyDescent="0.25">
      <c r="A26" s="16">
        <v>0.39348132608090014</v>
      </c>
      <c r="B26" s="16">
        <v>0.60616666517257234</v>
      </c>
      <c r="C26" s="2">
        <f t="shared" si="10"/>
        <v>2.5414166663512745</v>
      </c>
      <c r="D26" s="3">
        <f t="shared" si="10"/>
        <v>1.6497113045886571</v>
      </c>
      <c r="E26" s="67"/>
      <c r="F26" s="4">
        <f t="shared" si="0"/>
        <v>1</v>
      </c>
      <c r="G26" s="4">
        <f t="shared" si="1"/>
        <v>2.5414166663512745</v>
      </c>
      <c r="H26" s="4">
        <f t="shared" si="2"/>
        <v>1.6497113045886571</v>
      </c>
      <c r="K26" s="4">
        <f t="shared" si="3"/>
        <v>0</v>
      </c>
      <c r="L26" s="4">
        <f t="shared" si="4"/>
        <v>0</v>
      </c>
      <c r="M26" s="23" t="e">
        <f t="shared" si="9"/>
        <v>#DIV/0!</v>
      </c>
      <c r="N26" s="23" t="e">
        <f t="shared" si="9"/>
        <v>#DIV/0!</v>
      </c>
      <c r="O26">
        <f t="shared" si="11"/>
        <v>0</v>
      </c>
      <c r="P26">
        <f t="shared" si="11"/>
        <v>0</v>
      </c>
      <c r="Q26" t="s">
        <v>375</v>
      </c>
      <c r="R26" t="s">
        <v>305</v>
      </c>
      <c r="S26" t="s">
        <v>268</v>
      </c>
      <c r="T26" s="59" t="s">
        <v>90</v>
      </c>
      <c r="U26" s="59" t="s">
        <v>75</v>
      </c>
      <c r="V26" t="s">
        <v>551</v>
      </c>
      <c r="W26" s="59" t="s">
        <v>78</v>
      </c>
      <c r="X26" s="73">
        <v>1</v>
      </c>
      <c r="Y26" t="s">
        <v>569</v>
      </c>
      <c r="Z26" t="s">
        <v>543</v>
      </c>
      <c r="AA26">
        <v>0</v>
      </c>
      <c r="AB26">
        <v>7</v>
      </c>
      <c r="AC26">
        <f t="shared" si="8"/>
        <v>-7</v>
      </c>
    </row>
    <row r="27" spans="1:29" x14ac:dyDescent="0.25">
      <c r="A27" s="16">
        <v>0.6181954150558342</v>
      </c>
      <c r="B27" s="16">
        <v>0.36068132718830692</v>
      </c>
      <c r="C27" s="2">
        <f t="shared" si="10"/>
        <v>1.6176114795508181</v>
      </c>
      <c r="D27" s="3">
        <f t="shared" si="10"/>
        <v>2.7725305543137067</v>
      </c>
      <c r="E27" s="67"/>
      <c r="F27" s="4">
        <f t="shared" si="0"/>
        <v>1</v>
      </c>
      <c r="G27" s="4">
        <f t="shared" si="1"/>
        <v>1.6176114795508181</v>
      </c>
      <c r="H27" s="4">
        <f t="shared" si="2"/>
        <v>2.7725305543137067</v>
      </c>
      <c r="K27" s="4">
        <f t="shared" si="3"/>
        <v>0</v>
      </c>
      <c r="L27" s="4">
        <f t="shared" si="4"/>
        <v>0</v>
      </c>
      <c r="M27" s="23" t="e">
        <f t="shared" si="9"/>
        <v>#DIV/0!</v>
      </c>
      <c r="N27" s="23" t="e">
        <f t="shared" si="9"/>
        <v>#DIV/0!</v>
      </c>
      <c r="O27">
        <f t="shared" si="11"/>
        <v>0</v>
      </c>
      <c r="P27">
        <f t="shared" si="11"/>
        <v>0</v>
      </c>
      <c r="Q27" t="s">
        <v>324</v>
      </c>
      <c r="R27" t="s">
        <v>528</v>
      </c>
      <c r="S27" t="s">
        <v>261</v>
      </c>
      <c r="T27" s="59" t="s">
        <v>85</v>
      </c>
      <c r="U27" s="59" t="s">
        <v>102</v>
      </c>
      <c r="V27" t="s">
        <v>551</v>
      </c>
      <c r="W27" s="59" t="s">
        <v>91</v>
      </c>
      <c r="X27" s="73">
        <v>5</v>
      </c>
      <c r="Y27" t="s">
        <v>570</v>
      </c>
      <c r="Z27" t="s">
        <v>544</v>
      </c>
      <c r="AA27">
        <v>0</v>
      </c>
      <c r="AB27">
        <v>3</v>
      </c>
      <c r="AC27">
        <f t="shared" si="8"/>
        <v>-3</v>
      </c>
    </row>
    <row r="28" spans="1:29" x14ac:dyDescent="0.25">
      <c r="A28" s="16">
        <v>0.65114013833201145</v>
      </c>
      <c r="B28" s="16">
        <v>0.33901209474961658</v>
      </c>
      <c r="C28" s="2">
        <f t="shared" si="10"/>
        <v>1.5357677113280759</v>
      </c>
      <c r="D28" s="3">
        <f t="shared" si="10"/>
        <v>2.9497472670954936</v>
      </c>
      <c r="E28" s="67"/>
      <c r="F28" s="4">
        <f t="shared" si="0"/>
        <v>1</v>
      </c>
      <c r="G28" s="4">
        <f t="shared" si="1"/>
        <v>1.5357677113280759</v>
      </c>
      <c r="H28" s="4">
        <f t="shared" si="2"/>
        <v>2.9497472670954936</v>
      </c>
      <c r="K28" s="4">
        <f t="shared" si="3"/>
        <v>0</v>
      </c>
      <c r="L28" s="4">
        <f t="shared" si="4"/>
        <v>0</v>
      </c>
      <c r="M28" s="23" t="e">
        <f t="shared" si="9"/>
        <v>#DIV/0!</v>
      </c>
      <c r="N28" s="23" t="e">
        <f t="shared" si="9"/>
        <v>#DIV/0!</v>
      </c>
      <c r="O28">
        <f t="shared" si="11"/>
        <v>0</v>
      </c>
      <c r="P28">
        <f t="shared" si="11"/>
        <v>0</v>
      </c>
      <c r="Q28" t="s">
        <v>529</v>
      </c>
      <c r="R28" t="s">
        <v>531</v>
      </c>
      <c r="S28" t="s">
        <v>261</v>
      </c>
      <c r="T28" s="59" t="s">
        <v>84</v>
      </c>
      <c r="U28" s="59" t="s">
        <v>86</v>
      </c>
      <c r="V28" t="s">
        <v>551</v>
      </c>
      <c r="W28" s="59" t="s">
        <v>77</v>
      </c>
      <c r="X28" s="73">
        <v>2</v>
      </c>
      <c r="Y28" t="s">
        <v>569</v>
      </c>
      <c r="Z28" t="s">
        <v>544</v>
      </c>
      <c r="AA28">
        <v>-7</v>
      </c>
      <c r="AB28">
        <v>0</v>
      </c>
      <c r="AC28">
        <f t="shared" si="8"/>
        <v>-7</v>
      </c>
    </row>
    <row r="29" spans="1:29" x14ac:dyDescent="0.25">
      <c r="A29" s="16">
        <v>0.31593659667463181</v>
      </c>
      <c r="B29" s="16">
        <v>0.68345496755262791</v>
      </c>
      <c r="C29" s="2">
        <f t="shared" si="10"/>
        <v>3.1651920370271407</v>
      </c>
      <c r="D29" s="3">
        <f t="shared" si="10"/>
        <v>1.4631541908033572</v>
      </c>
      <c r="E29" s="67"/>
      <c r="F29" s="4">
        <f t="shared" si="0"/>
        <v>1</v>
      </c>
      <c r="G29" s="4">
        <f t="shared" si="1"/>
        <v>3.1651920370271407</v>
      </c>
      <c r="H29" s="4">
        <f t="shared" si="2"/>
        <v>1.4631541908033572</v>
      </c>
      <c r="K29" s="4">
        <f t="shared" si="3"/>
        <v>0</v>
      </c>
      <c r="L29" s="4">
        <f t="shared" si="4"/>
        <v>0</v>
      </c>
      <c r="M29" s="23" t="e">
        <f t="shared" si="9"/>
        <v>#DIV/0!</v>
      </c>
      <c r="N29" s="23" t="e">
        <f t="shared" si="9"/>
        <v>#DIV/0!</v>
      </c>
      <c r="O29">
        <f t="shared" si="11"/>
        <v>0</v>
      </c>
      <c r="P29">
        <f t="shared" si="11"/>
        <v>0</v>
      </c>
      <c r="Q29" t="s">
        <v>321</v>
      </c>
      <c r="R29" t="s">
        <v>525</v>
      </c>
      <c r="S29" t="s">
        <v>261</v>
      </c>
      <c r="T29" s="59" t="s">
        <v>90</v>
      </c>
      <c r="U29" s="59" t="s">
        <v>75</v>
      </c>
      <c r="V29" t="s">
        <v>551</v>
      </c>
      <c r="W29" s="59" t="s">
        <v>102</v>
      </c>
      <c r="X29" s="73">
        <v>4</v>
      </c>
      <c r="Y29" t="s">
        <v>570</v>
      </c>
      <c r="Z29" t="s">
        <v>548</v>
      </c>
      <c r="AA29">
        <v>0</v>
      </c>
      <c r="AB29">
        <v>2</v>
      </c>
      <c r="AC29">
        <f t="shared" si="8"/>
        <v>-2</v>
      </c>
    </row>
    <row r="30" spans="1:29" x14ac:dyDescent="0.25">
      <c r="A30" s="16">
        <v>0.40205201014942055</v>
      </c>
      <c r="B30" s="16">
        <v>0.59684019400691057</v>
      </c>
      <c r="C30" s="2">
        <f t="shared" si="10"/>
        <v>2.4872403936703491</v>
      </c>
      <c r="D30" s="3">
        <f t="shared" si="10"/>
        <v>1.6754903742096521</v>
      </c>
      <c r="E30" s="67"/>
      <c r="F30" s="4">
        <f t="shared" si="0"/>
        <v>1</v>
      </c>
      <c r="G30" s="4">
        <f t="shared" si="1"/>
        <v>2.4872403936703491</v>
      </c>
      <c r="H30" s="4">
        <f t="shared" si="2"/>
        <v>1.6754903742096521</v>
      </c>
      <c r="K30" s="4">
        <f t="shared" si="3"/>
        <v>0</v>
      </c>
      <c r="L30" s="4">
        <f t="shared" si="4"/>
        <v>0</v>
      </c>
      <c r="M30" s="23" t="e">
        <f t="shared" si="9"/>
        <v>#DIV/0!</v>
      </c>
      <c r="N30" s="23" t="e">
        <f t="shared" si="9"/>
        <v>#DIV/0!</v>
      </c>
      <c r="O30">
        <f t="shared" si="11"/>
        <v>0</v>
      </c>
      <c r="P30">
        <f t="shared" si="11"/>
        <v>0</v>
      </c>
      <c r="Q30" t="s">
        <v>323</v>
      </c>
      <c r="R30" t="s">
        <v>505</v>
      </c>
      <c r="S30" t="s">
        <v>261</v>
      </c>
      <c r="T30" s="59" t="s">
        <v>84</v>
      </c>
      <c r="U30" s="59" t="s">
        <v>86</v>
      </c>
      <c r="V30" t="s">
        <v>551</v>
      </c>
      <c r="W30" s="59" t="s">
        <v>78</v>
      </c>
      <c r="X30" s="73">
        <v>1</v>
      </c>
      <c r="Y30" t="s">
        <v>569</v>
      </c>
      <c r="Z30" t="s">
        <v>541</v>
      </c>
      <c r="AA30">
        <v>-5</v>
      </c>
      <c r="AB30">
        <v>1</v>
      </c>
      <c r="AC30">
        <f t="shared" si="8"/>
        <v>-6</v>
      </c>
    </row>
    <row r="31" spans="1:29" x14ac:dyDescent="0.25">
      <c r="A31" s="16">
        <v>0.59117462127428066</v>
      </c>
      <c r="B31" s="16">
        <v>0.4066951777081656</v>
      </c>
      <c r="C31" s="2">
        <f t="shared" si="10"/>
        <v>1.6915475800441055</v>
      </c>
      <c r="D31" s="3">
        <f t="shared" si="10"/>
        <v>2.4588440060569767</v>
      </c>
      <c r="E31" s="67"/>
      <c r="F31" s="4">
        <f t="shared" si="0"/>
        <v>1</v>
      </c>
      <c r="G31" s="4">
        <f t="shared" si="1"/>
        <v>1.6915475800441055</v>
      </c>
      <c r="H31" s="4">
        <f t="shared" si="2"/>
        <v>2.4588440060569767</v>
      </c>
      <c r="K31" s="4">
        <f t="shared" si="3"/>
        <v>0</v>
      </c>
      <c r="L31" s="4">
        <f t="shared" si="4"/>
        <v>0</v>
      </c>
      <c r="M31" s="23" t="e">
        <f t="shared" si="9"/>
        <v>#DIV/0!</v>
      </c>
      <c r="N31" s="23" t="e">
        <f t="shared" si="9"/>
        <v>#DIV/0!</v>
      </c>
      <c r="O31">
        <f t="shared" si="11"/>
        <v>0</v>
      </c>
      <c r="P31">
        <f t="shared" si="11"/>
        <v>0</v>
      </c>
      <c r="Q31" t="s">
        <v>520</v>
      </c>
      <c r="R31" t="s">
        <v>508</v>
      </c>
      <c r="S31" t="s">
        <v>261</v>
      </c>
      <c r="T31" s="59" t="s">
        <v>90</v>
      </c>
      <c r="U31" s="59" t="s">
        <v>74</v>
      </c>
      <c r="V31" t="s">
        <v>551</v>
      </c>
      <c r="W31" s="59" t="s">
        <v>86</v>
      </c>
      <c r="X31" s="73">
        <v>3</v>
      </c>
      <c r="Y31" t="s">
        <v>570</v>
      </c>
      <c r="Z31" t="s">
        <v>543</v>
      </c>
      <c r="AA31">
        <v>0</v>
      </c>
      <c r="AB31">
        <v>8</v>
      </c>
      <c r="AC31">
        <f t="shared" si="8"/>
        <v>-8</v>
      </c>
    </row>
    <row r="32" spans="1:29" x14ac:dyDescent="0.25">
      <c r="A32" s="16">
        <v>0.37840078366099072</v>
      </c>
      <c r="B32" s="16">
        <v>0.62111177039999477</v>
      </c>
      <c r="C32" s="2">
        <f t="shared" si="10"/>
        <v>2.6427006580829389</v>
      </c>
      <c r="D32" s="3">
        <f t="shared" si="10"/>
        <v>1.610016180108778</v>
      </c>
      <c r="E32" s="67"/>
      <c r="F32" s="4">
        <f t="shared" si="0"/>
        <v>1</v>
      </c>
      <c r="G32" s="4">
        <f t="shared" si="1"/>
        <v>2.6427006580829389</v>
      </c>
      <c r="H32" s="4">
        <f t="shared" si="2"/>
        <v>1.610016180108778</v>
      </c>
      <c r="K32" s="4">
        <f t="shared" si="3"/>
        <v>0</v>
      </c>
      <c r="L32" s="4">
        <f t="shared" si="4"/>
        <v>0</v>
      </c>
      <c r="M32" s="23" t="e">
        <f t="shared" si="9"/>
        <v>#DIV/0!</v>
      </c>
      <c r="N32" s="23" t="e">
        <f t="shared" si="9"/>
        <v>#DIV/0!</v>
      </c>
      <c r="O32">
        <f t="shared" si="11"/>
        <v>0</v>
      </c>
      <c r="P32">
        <f t="shared" si="11"/>
        <v>0</v>
      </c>
      <c r="Q32" t="s">
        <v>499</v>
      </c>
      <c r="R32" t="s">
        <v>530</v>
      </c>
      <c r="S32" t="s">
        <v>261</v>
      </c>
      <c r="T32" s="59" t="s">
        <v>90</v>
      </c>
      <c r="U32" s="59" t="s">
        <v>75</v>
      </c>
      <c r="V32" t="s">
        <v>551</v>
      </c>
      <c r="W32" s="59" t="s">
        <v>77</v>
      </c>
      <c r="X32" s="73">
        <v>2</v>
      </c>
      <c r="Y32" t="s">
        <v>569</v>
      </c>
      <c r="Z32" t="s">
        <v>544</v>
      </c>
      <c r="AA32">
        <v>-3</v>
      </c>
      <c r="AB32">
        <v>-1</v>
      </c>
      <c r="AC32">
        <f t="shared" si="8"/>
        <v>-2</v>
      </c>
    </row>
    <row r="33" spans="1:29" x14ac:dyDescent="0.25">
      <c r="A33" s="16">
        <v>0.63528557313500811</v>
      </c>
      <c r="B33" s="16">
        <v>0.34180591411342742</v>
      </c>
      <c r="C33" s="2">
        <f t="shared" si="10"/>
        <v>1.5740952451748569</v>
      </c>
      <c r="D33" s="3">
        <f t="shared" si="10"/>
        <v>2.925636914720418</v>
      </c>
      <c r="E33" s="67"/>
      <c r="F33" s="4">
        <f t="shared" si="0"/>
        <v>1</v>
      </c>
      <c r="G33" s="4">
        <f t="shared" si="1"/>
        <v>1.5740952451748569</v>
      </c>
      <c r="H33" s="4">
        <f t="shared" si="2"/>
        <v>2.925636914720418</v>
      </c>
      <c r="K33" s="4">
        <f t="shared" si="3"/>
        <v>0</v>
      </c>
      <c r="L33" s="4">
        <f t="shared" si="4"/>
        <v>0</v>
      </c>
      <c r="M33" s="23" t="e">
        <f t="shared" si="9"/>
        <v>#DIV/0!</v>
      </c>
      <c r="N33" s="23" t="e">
        <f t="shared" si="9"/>
        <v>#DIV/0!</v>
      </c>
      <c r="O33">
        <f t="shared" si="11"/>
        <v>0</v>
      </c>
      <c r="P33">
        <f t="shared" si="11"/>
        <v>0</v>
      </c>
      <c r="Q33" t="s">
        <v>322</v>
      </c>
      <c r="R33" t="s">
        <v>489</v>
      </c>
      <c r="S33" t="s">
        <v>261</v>
      </c>
      <c r="T33" s="59" t="s">
        <v>84</v>
      </c>
      <c r="U33" s="59" t="s">
        <v>89</v>
      </c>
      <c r="V33" t="s">
        <v>551</v>
      </c>
      <c r="W33" s="59" t="s">
        <v>73</v>
      </c>
      <c r="X33" s="73">
        <v>0</v>
      </c>
      <c r="Y33" t="s">
        <v>569</v>
      </c>
      <c r="Z33" t="s">
        <v>548</v>
      </c>
      <c r="AA33">
        <v>4</v>
      </c>
      <c r="AB33">
        <v>0</v>
      </c>
      <c r="AC33">
        <f t="shared" si="8"/>
        <v>4</v>
      </c>
    </row>
    <row r="34" spans="1:29" x14ac:dyDescent="0.25">
      <c r="A34" s="16">
        <v>0.42731144459491799</v>
      </c>
      <c r="B34" s="16">
        <v>0.56988195576708478</v>
      </c>
      <c r="C34" s="2">
        <f t="shared" si="10"/>
        <v>2.3402134734490398</v>
      </c>
      <c r="D34" s="3">
        <f t="shared" si="10"/>
        <v>1.7547493649872778</v>
      </c>
      <c r="E34" s="67"/>
      <c r="F34" s="4">
        <f t="shared" si="0"/>
        <v>1</v>
      </c>
      <c r="G34" s="4">
        <f t="shared" si="1"/>
        <v>2.3402134734490398</v>
      </c>
      <c r="H34" s="4">
        <f t="shared" si="2"/>
        <v>1.7547493649872778</v>
      </c>
      <c r="K34" s="4">
        <f t="shared" si="3"/>
        <v>0</v>
      </c>
      <c r="L34" s="4">
        <f t="shared" si="4"/>
        <v>0</v>
      </c>
      <c r="M34" s="23" t="e">
        <f t="shared" si="9"/>
        <v>#DIV/0!</v>
      </c>
      <c r="N34" s="23" t="e">
        <f t="shared" si="9"/>
        <v>#DIV/0!</v>
      </c>
      <c r="O34">
        <f t="shared" si="11"/>
        <v>0</v>
      </c>
      <c r="P34">
        <f t="shared" si="11"/>
        <v>0</v>
      </c>
      <c r="Q34" t="s">
        <v>521</v>
      </c>
      <c r="R34" t="s">
        <v>527</v>
      </c>
      <c r="S34" t="s">
        <v>261</v>
      </c>
      <c r="T34" s="59" t="s">
        <v>85</v>
      </c>
      <c r="U34" s="59" t="s">
        <v>79</v>
      </c>
      <c r="V34" t="s">
        <v>551</v>
      </c>
      <c r="W34" s="59" t="s">
        <v>78</v>
      </c>
      <c r="X34" s="73">
        <v>1</v>
      </c>
      <c r="Y34" t="s">
        <v>569</v>
      </c>
      <c r="Z34" t="s">
        <v>541</v>
      </c>
      <c r="AA34">
        <v>-7</v>
      </c>
      <c r="AB34">
        <v>-3</v>
      </c>
      <c r="AC34">
        <f t="shared" si="8"/>
        <v>-4</v>
      </c>
    </row>
    <row r="35" spans="1:29" x14ac:dyDescent="0.25">
      <c r="A35" s="16">
        <v>0.71227788429023686</v>
      </c>
      <c r="B35" s="16">
        <v>0.27373243208140363</v>
      </c>
      <c r="C35" s="2">
        <f t="shared" si="10"/>
        <v>1.4039464400842228</v>
      </c>
      <c r="D35" s="3">
        <f t="shared" si="10"/>
        <v>3.653202480963659</v>
      </c>
      <c r="E35" s="67"/>
      <c r="F35" s="4">
        <f t="shared" si="0"/>
        <v>1</v>
      </c>
      <c r="G35" s="4">
        <f t="shared" si="1"/>
        <v>1.4039464400842228</v>
      </c>
      <c r="H35" s="4">
        <f t="shared" si="2"/>
        <v>3.653202480963659</v>
      </c>
      <c r="K35" s="4">
        <f t="shared" si="3"/>
        <v>0</v>
      </c>
      <c r="L35" s="4">
        <f t="shared" si="4"/>
        <v>0</v>
      </c>
      <c r="M35" s="23" t="e">
        <f t="shared" si="9"/>
        <v>#DIV/0!</v>
      </c>
      <c r="N35" s="23" t="e">
        <f t="shared" si="9"/>
        <v>#DIV/0!</v>
      </c>
      <c r="O35">
        <f t="shared" si="11"/>
        <v>0</v>
      </c>
      <c r="P35">
        <f t="shared" si="11"/>
        <v>0</v>
      </c>
      <c r="Q35" t="s">
        <v>524</v>
      </c>
      <c r="R35" t="s">
        <v>522</v>
      </c>
      <c r="S35" t="s">
        <v>261</v>
      </c>
      <c r="T35" s="59" t="s">
        <v>85</v>
      </c>
      <c r="U35" s="59" t="s">
        <v>79</v>
      </c>
      <c r="V35" t="s">
        <v>551</v>
      </c>
      <c r="W35" s="59" t="s">
        <v>77</v>
      </c>
      <c r="X35" s="73">
        <v>2</v>
      </c>
      <c r="Y35" t="s">
        <v>569</v>
      </c>
      <c r="Z35" t="s">
        <v>543</v>
      </c>
      <c r="AA35">
        <v>2</v>
      </c>
      <c r="AB35">
        <v>6</v>
      </c>
      <c r="AC35">
        <f t="shared" si="8"/>
        <v>-4</v>
      </c>
    </row>
    <row r="36" spans="1:29" x14ac:dyDescent="0.25">
      <c r="A36" s="16">
        <v>0.4086681860356457</v>
      </c>
      <c r="B36" s="16">
        <v>0.59073394608291419</v>
      </c>
      <c r="C36" s="2">
        <f t="shared" si="10"/>
        <v>2.4469729579409343</v>
      </c>
      <c r="D36" s="3">
        <f t="shared" si="10"/>
        <v>1.6928094392253565</v>
      </c>
      <c r="E36" s="67"/>
      <c r="F36" s="4">
        <f t="shared" si="0"/>
        <v>1</v>
      </c>
      <c r="G36" s="4">
        <f t="shared" si="1"/>
        <v>2.4469729579409343</v>
      </c>
      <c r="H36" s="4">
        <f t="shared" si="2"/>
        <v>1.6928094392253565</v>
      </c>
      <c r="K36" s="4">
        <f t="shared" si="3"/>
        <v>0</v>
      </c>
      <c r="L36" s="4">
        <f t="shared" si="4"/>
        <v>0</v>
      </c>
      <c r="M36" s="23" t="e">
        <f t="shared" si="9"/>
        <v>#DIV/0!</v>
      </c>
      <c r="N36" s="23" t="e">
        <f t="shared" si="9"/>
        <v>#DIV/0!</v>
      </c>
      <c r="O36">
        <f t="shared" si="11"/>
        <v>0</v>
      </c>
      <c r="P36">
        <f t="shared" si="11"/>
        <v>0</v>
      </c>
      <c r="Q36" t="s">
        <v>523</v>
      </c>
      <c r="R36" t="s">
        <v>526</v>
      </c>
      <c r="S36" t="s">
        <v>261</v>
      </c>
      <c r="T36" s="59" t="s">
        <v>90</v>
      </c>
      <c r="U36" s="59" t="s">
        <v>75</v>
      </c>
      <c r="V36" t="s">
        <v>551</v>
      </c>
      <c r="W36" s="59" t="s">
        <v>73</v>
      </c>
      <c r="X36" s="73">
        <v>0</v>
      </c>
      <c r="Y36" t="s">
        <v>569</v>
      </c>
      <c r="Z36" t="s">
        <v>544</v>
      </c>
      <c r="AA36">
        <v>-5</v>
      </c>
      <c r="AB36">
        <v>2</v>
      </c>
      <c r="AC36">
        <f t="shared" si="8"/>
        <v>-7</v>
      </c>
    </row>
    <row r="37" spans="1:29" x14ac:dyDescent="0.25">
      <c r="A37" s="16">
        <v>0.56799363142022996</v>
      </c>
      <c r="B37" s="16">
        <v>0.41920954982496667</v>
      </c>
      <c r="C37" s="2">
        <f t="shared" si="10"/>
        <v>1.7605831204472613</v>
      </c>
      <c r="D37" s="3">
        <f t="shared" si="10"/>
        <v>2.3854418402861572</v>
      </c>
      <c r="E37" s="67"/>
      <c r="F37" s="4">
        <f t="shared" si="0"/>
        <v>1</v>
      </c>
      <c r="G37" s="4">
        <f t="shared" si="1"/>
        <v>1.7605831204472613</v>
      </c>
      <c r="H37" s="4">
        <f t="shared" si="2"/>
        <v>2.3854418402861572</v>
      </c>
      <c r="K37" s="4">
        <f t="shared" si="3"/>
        <v>0</v>
      </c>
      <c r="L37" s="4">
        <f t="shared" si="4"/>
        <v>0</v>
      </c>
      <c r="M37" s="23" t="e">
        <f t="shared" si="9"/>
        <v>#DIV/0!</v>
      </c>
      <c r="N37" s="23" t="e">
        <f t="shared" si="9"/>
        <v>#DIV/0!</v>
      </c>
      <c r="O37">
        <f t="shared" si="11"/>
        <v>0</v>
      </c>
      <c r="P37">
        <f t="shared" si="11"/>
        <v>0</v>
      </c>
      <c r="Q37" t="s">
        <v>532</v>
      </c>
      <c r="R37" t="s">
        <v>510</v>
      </c>
      <c r="S37" t="s">
        <v>260</v>
      </c>
      <c r="T37" s="59" t="s">
        <v>84</v>
      </c>
      <c r="U37" s="59" t="s">
        <v>86</v>
      </c>
      <c r="V37" t="s">
        <v>551</v>
      </c>
      <c r="W37" s="59" t="s">
        <v>79</v>
      </c>
      <c r="X37" s="73">
        <v>3</v>
      </c>
      <c r="Y37" t="s">
        <v>570</v>
      </c>
      <c r="Z37" t="s">
        <v>549</v>
      </c>
      <c r="AA37">
        <v>0</v>
      </c>
      <c r="AB37">
        <v>-4</v>
      </c>
      <c r="AC37">
        <f t="shared" si="8"/>
        <v>4</v>
      </c>
    </row>
    <row r="38" spans="1:29" x14ac:dyDescent="0.25">
      <c r="A38" s="16">
        <v>0.76287391101282043</v>
      </c>
      <c r="B38" s="16">
        <v>0.2147249583691945</v>
      </c>
      <c r="C38" s="2">
        <f t="shared" si="10"/>
        <v>1.3108326101653704</v>
      </c>
      <c r="D38" s="3">
        <f t="shared" si="10"/>
        <v>4.6571204744658363</v>
      </c>
      <c r="E38" s="67"/>
      <c r="F38" s="4">
        <f t="shared" si="0"/>
        <v>1</v>
      </c>
      <c r="G38" s="4">
        <f t="shared" si="1"/>
        <v>1.3108326101653704</v>
      </c>
      <c r="H38" s="4">
        <f t="shared" si="2"/>
        <v>4.6571204744658363</v>
      </c>
      <c r="K38" s="4">
        <f t="shared" si="3"/>
        <v>0</v>
      </c>
      <c r="L38" s="4">
        <f t="shared" si="4"/>
        <v>0</v>
      </c>
      <c r="M38" s="23" t="e">
        <f t="shared" si="9"/>
        <v>#DIV/0!</v>
      </c>
      <c r="N38" s="23" t="e">
        <f t="shared" si="9"/>
        <v>#DIV/0!</v>
      </c>
      <c r="O38">
        <f t="shared" si="11"/>
        <v>0</v>
      </c>
      <c r="P38">
        <f t="shared" si="11"/>
        <v>0</v>
      </c>
      <c r="Q38" t="s">
        <v>516</v>
      </c>
      <c r="R38" t="s">
        <v>513</v>
      </c>
      <c r="S38" t="s">
        <v>260</v>
      </c>
      <c r="T38" s="59" t="s">
        <v>84</v>
      </c>
      <c r="U38" s="59" t="s">
        <v>89</v>
      </c>
      <c r="V38" t="s">
        <v>551</v>
      </c>
      <c r="W38" s="59" t="s">
        <v>75</v>
      </c>
      <c r="X38" s="73">
        <v>2</v>
      </c>
      <c r="Y38" t="s">
        <v>569</v>
      </c>
      <c r="Z38" t="s">
        <v>550</v>
      </c>
      <c r="AA38">
        <v>8</v>
      </c>
      <c r="AB38">
        <v>3</v>
      </c>
      <c r="AC38">
        <f t="shared" si="8"/>
        <v>5</v>
      </c>
    </row>
    <row r="39" spans="1:29" x14ac:dyDescent="0.25">
      <c r="A39" s="16">
        <v>0.23656172892410821</v>
      </c>
      <c r="B39" s="16">
        <v>0.76329560966948373</v>
      </c>
      <c r="C39" s="2">
        <f t="shared" si="10"/>
        <v>4.2272264602902521</v>
      </c>
      <c r="D39" s="3">
        <f t="shared" si="10"/>
        <v>1.3101084132175371</v>
      </c>
      <c r="E39" s="67"/>
      <c r="F39" s="4">
        <f t="shared" si="0"/>
        <v>1</v>
      </c>
      <c r="G39" s="4">
        <f t="shared" si="1"/>
        <v>4.2272264602902521</v>
      </c>
      <c r="H39" s="4">
        <f t="shared" si="2"/>
        <v>1.3101084132175371</v>
      </c>
      <c r="K39" s="4">
        <f t="shared" si="3"/>
        <v>0</v>
      </c>
      <c r="L39" s="4">
        <f t="shared" si="4"/>
        <v>0</v>
      </c>
      <c r="M39" s="23" t="e">
        <f t="shared" si="9"/>
        <v>#DIV/0!</v>
      </c>
      <c r="N39" s="23" t="e">
        <f t="shared" si="9"/>
        <v>#DIV/0!</v>
      </c>
      <c r="O39">
        <f t="shared" si="11"/>
        <v>0</v>
      </c>
      <c r="P39">
        <f t="shared" si="11"/>
        <v>0</v>
      </c>
      <c r="Q39" t="s">
        <v>408</v>
      </c>
      <c r="R39" t="s">
        <v>336</v>
      </c>
      <c r="S39" t="s">
        <v>259</v>
      </c>
      <c r="T39" s="59" t="s">
        <v>90</v>
      </c>
      <c r="U39" s="59" t="s">
        <v>75</v>
      </c>
      <c r="V39" t="s">
        <v>551</v>
      </c>
      <c r="W39" s="59" t="s">
        <v>79</v>
      </c>
      <c r="X39" s="73">
        <v>3</v>
      </c>
      <c r="Y39" t="s">
        <v>570</v>
      </c>
      <c r="Z39" t="s">
        <v>541</v>
      </c>
      <c r="AA39">
        <v>-8</v>
      </c>
      <c r="AB39">
        <v>-4</v>
      </c>
      <c r="AC39">
        <f t="shared" si="8"/>
        <v>-4</v>
      </c>
    </row>
    <row r="40" spans="1:29" x14ac:dyDescent="0.25">
      <c r="A40" s="16">
        <v>0.40385811948868022</v>
      </c>
      <c r="B40" s="16">
        <v>0.59533203917165767</v>
      </c>
      <c r="C40" s="2">
        <f t="shared" si="10"/>
        <v>2.4761171107964541</v>
      </c>
      <c r="D40" s="3">
        <f t="shared" si="10"/>
        <v>1.679734894482406</v>
      </c>
      <c r="E40" s="67"/>
      <c r="F40" s="4">
        <f t="shared" si="0"/>
        <v>1</v>
      </c>
      <c r="G40" s="4">
        <f t="shared" si="1"/>
        <v>2.4761171107964541</v>
      </c>
      <c r="H40" s="4">
        <f t="shared" si="2"/>
        <v>1.679734894482406</v>
      </c>
      <c r="K40" s="4">
        <f t="shared" si="3"/>
        <v>0</v>
      </c>
      <c r="L40" s="4">
        <f t="shared" si="4"/>
        <v>0</v>
      </c>
      <c r="M40" s="23" t="e">
        <f t="shared" si="9"/>
        <v>#DIV/0!</v>
      </c>
      <c r="N40" s="23" t="e">
        <f t="shared" si="9"/>
        <v>#DIV/0!</v>
      </c>
      <c r="O40">
        <f t="shared" si="11"/>
        <v>0</v>
      </c>
      <c r="P40">
        <f t="shared" si="11"/>
        <v>0</v>
      </c>
      <c r="Q40" t="s">
        <v>333</v>
      </c>
      <c r="R40" t="s">
        <v>465</v>
      </c>
      <c r="S40" t="s">
        <v>259</v>
      </c>
      <c r="T40" s="59" t="s">
        <v>90</v>
      </c>
      <c r="U40" s="59" t="s">
        <v>75</v>
      </c>
      <c r="V40" t="s">
        <v>551</v>
      </c>
      <c r="W40" s="59" t="s">
        <v>89</v>
      </c>
      <c r="X40" s="73">
        <v>4</v>
      </c>
      <c r="Y40" t="s">
        <v>570</v>
      </c>
      <c r="Z40" t="s">
        <v>549</v>
      </c>
      <c r="AA40">
        <v>-1</v>
      </c>
      <c r="AB40">
        <v>-7</v>
      </c>
      <c r="AC40">
        <f t="shared" si="8"/>
        <v>6</v>
      </c>
    </row>
    <row r="41" spans="1:29" x14ac:dyDescent="0.25">
      <c r="A41" s="16">
        <v>0.52917069812494943</v>
      </c>
      <c r="B41" s="16">
        <v>0.46750741720233829</v>
      </c>
      <c r="C41" s="2">
        <f t="shared" si="10"/>
        <v>1.8897493824646294</v>
      </c>
      <c r="D41" s="3">
        <f t="shared" si="10"/>
        <v>2.1390034964240958</v>
      </c>
      <c r="E41" s="67"/>
      <c r="F41" s="4">
        <f t="shared" si="0"/>
        <v>1</v>
      </c>
      <c r="G41" s="4">
        <f t="shared" si="1"/>
        <v>1.8897493824646294</v>
      </c>
      <c r="H41" s="4">
        <f t="shared" si="2"/>
        <v>2.1390034964240958</v>
      </c>
      <c r="K41" s="4">
        <f t="shared" si="3"/>
        <v>0</v>
      </c>
      <c r="L41" s="4">
        <f t="shared" si="4"/>
        <v>0</v>
      </c>
      <c r="M41" s="23" t="e">
        <f t="shared" si="9"/>
        <v>#DIV/0!</v>
      </c>
      <c r="N41" s="23" t="e">
        <f t="shared" si="9"/>
        <v>#DIV/0!</v>
      </c>
      <c r="O41">
        <f t="shared" si="11"/>
        <v>0</v>
      </c>
      <c r="P41">
        <f t="shared" si="11"/>
        <v>0</v>
      </c>
      <c r="Q41" t="s">
        <v>280</v>
      </c>
      <c r="R41" t="s">
        <v>334</v>
      </c>
      <c r="S41" t="s">
        <v>259</v>
      </c>
      <c r="T41" s="59" t="s">
        <v>85</v>
      </c>
      <c r="U41" s="59" t="s">
        <v>79</v>
      </c>
      <c r="V41" t="s">
        <v>551</v>
      </c>
      <c r="W41" s="59" t="s">
        <v>93</v>
      </c>
      <c r="X41" s="73">
        <v>6</v>
      </c>
      <c r="Y41" t="s">
        <v>570</v>
      </c>
      <c r="Z41" t="s">
        <v>544</v>
      </c>
      <c r="AA41">
        <v>5</v>
      </c>
      <c r="AB41">
        <v>11</v>
      </c>
      <c r="AC41">
        <f t="shared" si="8"/>
        <v>-6</v>
      </c>
    </row>
    <row r="42" spans="1:29" x14ac:dyDescent="0.25">
      <c r="A42" s="16">
        <v>0.10906207449532404</v>
      </c>
      <c r="B42" s="16">
        <v>0.89087604558868838</v>
      </c>
      <c r="C42" s="2">
        <f t="shared" si="10"/>
        <v>9.1690902142419297</v>
      </c>
      <c r="D42" s="3">
        <f t="shared" si="10"/>
        <v>1.1224906146614402</v>
      </c>
      <c r="E42" s="67"/>
      <c r="F42" s="4">
        <f t="shared" si="0"/>
        <v>1</v>
      </c>
      <c r="G42" s="4">
        <f t="shared" si="1"/>
        <v>9.1690902142419297</v>
      </c>
      <c r="H42" s="4">
        <f t="shared" si="2"/>
        <v>1.1224906146614402</v>
      </c>
      <c r="K42" s="4">
        <f t="shared" si="3"/>
        <v>0</v>
      </c>
      <c r="L42" s="4">
        <f t="shared" si="4"/>
        <v>0</v>
      </c>
      <c r="M42" s="23" t="e">
        <f t="shared" si="9"/>
        <v>#DIV/0!</v>
      </c>
      <c r="N42" s="23" t="e">
        <f t="shared" si="9"/>
        <v>#DIV/0!</v>
      </c>
      <c r="O42">
        <f t="shared" si="11"/>
        <v>0</v>
      </c>
      <c r="P42">
        <f t="shared" si="11"/>
        <v>0</v>
      </c>
      <c r="Q42" t="s">
        <v>281</v>
      </c>
      <c r="R42" t="s">
        <v>405</v>
      </c>
      <c r="S42" t="s">
        <v>259</v>
      </c>
      <c r="T42" s="59" t="s">
        <v>84</v>
      </c>
      <c r="U42" s="59" t="s">
        <v>78</v>
      </c>
      <c r="V42" t="s">
        <v>551</v>
      </c>
      <c r="W42" s="59" t="s">
        <v>78</v>
      </c>
      <c r="X42" s="73">
        <v>1</v>
      </c>
      <c r="Y42" t="s">
        <v>569</v>
      </c>
      <c r="Z42" t="s">
        <v>548</v>
      </c>
      <c r="AA42">
        <v>7</v>
      </c>
      <c r="AB42">
        <v>1</v>
      </c>
      <c r="AC42">
        <f t="shared" si="8"/>
        <v>6</v>
      </c>
    </row>
    <row r="43" spans="1:29" x14ac:dyDescent="0.25">
      <c r="A43" s="16">
        <v>0.2348538974907316</v>
      </c>
      <c r="B43" s="16">
        <v>0.76463700016391034</v>
      </c>
      <c r="C43" s="2">
        <f t="shared" si="10"/>
        <v>4.2579663811602897</v>
      </c>
      <c r="D43" s="3">
        <f t="shared" si="10"/>
        <v>1.3078101109227469</v>
      </c>
      <c r="E43" s="67"/>
      <c r="F43" s="4">
        <f t="shared" si="0"/>
        <v>1</v>
      </c>
      <c r="G43" s="4">
        <f t="shared" si="1"/>
        <v>4.2579663811602897</v>
      </c>
      <c r="H43" s="4">
        <f t="shared" si="2"/>
        <v>1.3078101109227469</v>
      </c>
      <c r="K43" s="4">
        <f t="shared" si="3"/>
        <v>0</v>
      </c>
      <c r="L43" s="4">
        <f t="shared" si="4"/>
        <v>0</v>
      </c>
      <c r="M43" s="23" t="e">
        <f t="shared" si="9"/>
        <v>#DIV/0!</v>
      </c>
      <c r="N43" s="23" t="e">
        <f t="shared" si="9"/>
        <v>#DIV/0!</v>
      </c>
      <c r="O43">
        <f t="shared" si="11"/>
        <v>0</v>
      </c>
      <c r="P43">
        <f t="shared" si="11"/>
        <v>0</v>
      </c>
      <c r="Q43" t="s">
        <v>411</v>
      </c>
      <c r="R43" t="s">
        <v>284</v>
      </c>
      <c r="S43" t="s">
        <v>262</v>
      </c>
      <c r="T43" s="59" t="s">
        <v>84</v>
      </c>
      <c r="U43" s="59" t="s">
        <v>78</v>
      </c>
      <c r="V43" t="s">
        <v>551</v>
      </c>
      <c r="W43" s="59" t="s">
        <v>73</v>
      </c>
      <c r="X43" s="73">
        <v>0</v>
      </c>
      <c r="Y43" t="s">
        <v>569</v>
      </c>
      <c r="Z43" t="s">
        <v>549</v>
      </c>
      <c r="AA43">
        <v>1</v>
      </c>
      <c r="AB43">
        <v>1</v>
      </c>
      <c r="AC43">
        <f t="shared" si="8"/>
        <v>0</v>
      </c>
    </row>
    <row r="44" spans="1:29" x14ac:dyDescent="0.25">
      <c r="A44" s="16">
        <v>8.2541781510022533E-2</v>
      </c>
      <c r="B44" s="16">
        <v>0.91745171483804944</v>
      </c>
      <c r="C44" s="2">
        <f t="shared" si="10"/>
        <v>12.11507653101207</v>
      </c>
      <c r="D44" s="3">
        <f t="shared" si="10"/>
        <v>1.0899756181463154</v>
      </c>
      <c r="E44" s="67"/>
      <c r="F44" s="4">
        <f t="shared" si="0"/>
        <v>1</v>
      </c>
      <c r="G44" s="4">
        <f t="shared" si="1"/>
        <v>12.11507653101207</v>
      </c>
      <c r="H44" s="4">
        <f t="shared" si="2"/>
        <v>1.0899756181463154</v>
      </c>
      <c r="K44" s="4">
        <f t="shared" si="3"/>
        <v>0</v>
      </c>
      <c r="L44" s="4">
        <f t="shared" si="4"/>
        <v>0</v>
      </c>
      <c r="M44" s="23" t="e">
        <f t="shared" si="9"/>
        <v>#DIV/0!</v>
      </c>
      <c r="N44" s="23" t="e">
        <f t="shared" si="9"/>
        <v>#DIV/0!</v>
      </c>
      <c r="O44">
        <f t="shared" si="11"/>
        <v>0</v>
      </c>
      <c r="P44">
        <f t="shared" si="11"/>
        <v>0</v>
      </c>
      <c r="Q44" t="s">
        <v>469</v>
      </c>
      <c r="R44" t="s">
        <v>340</v>
      </c>
      <c r="S44" t="s">
        <v>262</v>
      </c>
      <c r="T44" s="59" t="s">
        <v>85</v>
      </c>
      <c r="U44" s="59" t="s">
        <v>76</v>
      </c>
      <c r="V44" t="s">
        <v>551</v>
      </c>
      <c r="W44" s="59" t="s">
        <v>77</v>
      </c>
      <c r="X44" s="73">
        <v>2</v>
      </c>
      <c r="Y44" t="s">
        <v>569</v>
      </c>
      <c r="Z44" t="s">
        <v>541</v>
      </c>
      <c r="AA44">
        <v>-1</v>
      </c>
      <c r="AB44">
        <v>6</v>
      </c>
      <c r="AC44">
        <f t="shared" si="8"/>
        <v>-7</v>
      </c>
    </row>
    <row r="45" spans="1:29" x14ac:dyDescent="0.25">
      <c r="A45" s="16">
        <v>0.29398556239479567</v>
      </c>
      <c r="B45" s="16">
        <v>0.70394341921885095</v>
      </c>
      <c r="C45" s="2">
        <f t="shared" si="10"/>
        <v>3.4015275847359185</v>
      </c>
      <c r="D45" s="3">
        <f t="shared" si="10"/>
        <v>1.420568717170019</v>
      </c>
      <c r="E45" s="67"/>
      <c r="F45" s="4">
        <f t="shared" si="0"/>
        <v>1</v>
      </c>
      <c r="G45" s="4">
        <f t="shared" si="1"/>
        <v>3.4015275847359185</v>
      </c>
      <c r="H45" s="4">
        <f t="shared" si="2"/>
        <v>1.420568717170019</v>
      </c>
      <c r="K45" s="4">
        <f t="shared" si="3"/>
        <v>0</v>
      </c>
      <c r="L45" s="4">
        <f t="shared" si="4"/>
        <v>0</v>
      </c>
      <c r="M45" s="23" t="e">
        <f t="shared" si="9"/>
        <v>#DIV/0!</v>
      </c>
      <c r="N45" s="23" t="e">
        <f t="shared" si="9"/>
        <v>#DIV/0!</v>
      </c>
      <c r="O45">
        <f t="shared" si="11"/>
        <v>0</v>
      </c>
      <c r="P45">
        <f t="shared" si="11"/>
        <v>0</v>
      </c>
      <c r="Q45" t="s">
        <v>417</v>
      </c>
      <c r="R45" t="s">
        <v>415</v>
      </c>
      <c r="S45" t="s">
        <v>267</v>
      </c>
      <c r="T45" s="59" t="s">
        <v>84</v>
      </c>
      <c r="U45" s="59" t="s">
        <v>94</v>
      </c>
      <c r="V45" t="s">
        <v>551</v>
      </c>
      <c r="W45" s="59" t="s">
        <v>75</v>
      </c>
      <c r="X45" s="73">
        <v>2</v>
      </c>
      <c r="Y45" t="s">
        <v>569</v>
      </c>
      <c r="Z45" t="s">
        <v>549</v>
      </c>
      <c r="AA45">
        <v>4</v>
      </c>
      <c r="AB45">
        <v>1</v>
      </c>
      <c r="AC45">
        <f t="shared" si="8"/>
        <v>3</v>
      </c>
    </row>
    <row r="46" spans="1:29" x14ac:dyDescent="0.25">
      <c r="A46" s="16">
        <v>0.59309668980824271</v>
      </c>
      <c r="B46" s="16">
        <v>0.39807299649059136</v>
      </c>
      <c r="C46" s="2">
        <f t="shared" si="10"/>
        <v>1.6860657244998543</v>
      </c>
      <c r="D46" s="3">
        <f t="shared" si="10"/>
        <v>2.5121020737804192</v>
      </c>
      <c r="E46" s="67"/>
      <c r="F46" s="4">
        <f t="shared" si="0"/>
        <v>1</v>
      </c>
      <c r="G46" s="4">
        <f t="shared" si="1"/>
        <v>1.6860657244998543</v>
      </c>
      <c r="H46" s="4">
        <f t="shared" si="2"/>
        <v>2.5121020737804192</v>
      </c>
      <c r="K46" s="4">
        <f t="shared" si="3"/>
        <v>0</v>
      </c>
      <c r="L46" s="4">
        <f t="shared" si="4"/>
        <v>0</v>
      </c>
      <c r="M46" s="23" t="e">
        <f t="shared" si="9"/>
        <v>#DIV/0!</v>
      </c>
      <c r="N46" s="23" t="e">
        <f t="shared" si="9"/>
        <v>#DIV/0!</v>
      </c>
      <c r="O46">
        <f t="shared" si="11"/>
        <v>0</v>
      </c>
      <c r="P46">
        <f t="shared" si="11"/>
        <v>0</v>
      </c>
      <c r="Q46" t="s">
        <v>343</v>
      </c>
      <c r="R46" t="s">
        <v>418</v>
      </c>
      <c r="S46" t="s">
        <v>267</v>
      </c>
      <c r="T46" s="59" t="s">
        <v>84</v>
      </c>
      <c r="U46" s="59" t="s">
        <v>86</v>
      </c>
      <c r="V46" t="s">
        <v>551</v>
      </c>
      <c r="W46" s="59" t="s">
        <v>79</v>
      </c>
      <c r="X46" s="73">
        <v>3</v>
      </c>
      <c r="Y46" t="s">
        <v>570</v>
      </c>
      <c r="Z46" t="s">
        <v>549</v>
      </c>
      <c r="AA46">
        <v>1</v>
      </c>
      <c r="AB46">
        <v>0</v>
      </c>
      <c r="AC46">
        <f t="shared" si="8"/>
        <v>1</v>
      </c>
    </row>
    <row r="47" spans="1:29" x14ac:dyDescent="0.25">
      <c r="A47" s="16">
        <v>0.44545187871776204</v>
      </c>
      <c r="B47" s="16">
        <v>0.54966613344773241</v>
      </c>
      <c r="C47" s="2">
        <f t="shared" si="10"/>
        <v>2.2449113984624121</v>
      </c>
      <c r="D47" s="3">
        <f t="shared" si="10"/>
        <v>1.819286179644338</v>
      </c>
      <c r="E47" s="67"/>
      <c r="F47" s="4">
        <f t="shared" si="0"/>
        <v>1</v>
      </c>
      <c r="G47" s="4">
        <f t="shared" si="1"/>
        <v>2.2449113984624121</v>
      </c>
      <c r="H47" s="4">
        <f t="shared" si="2"/>
        <v>1.819286179644338</v>
      </c>
      <c r="K47" s="4">
        <f t="shared" si="3"/>
        <v>0</v>
      </c>
      <c r="L47" s="4">
        <f t="shared" si="4"/>
        <v>0</v>
      </c>
      <c r="M47" s="23" t="e">
        <f t="shared" si="9"/>
        <v>#DIV/0!</v>
      </c>
      <c r="N47" s="23" t="e">
        <f t="shared" si="9"/>
        <v>#DIV/0!</v>
      </c>
      <c r="O47">
        <f t="shared" si="11"/>
        <v>0</v>
      </c>
      <c r="P47">
        <f t="shared" si="11"/>
        <v>0</v>
      </c>
      <c r="Q47" t="s">
        <v>416</v>
      </c>
      <c r="R47" t="s">
        <v>346</v>
      </c>
      <c r="S47" t="s">
        <v>267</v>
      </c>
      <c r="T47" s="59" t="s">
        <v>84</v>
      </c>
      <c r="U47" s="59" t="s">
        <v>94</v>
      </c>
      <c r="V47" t="s">
        <v>551</v>
      </c>
      <c r="W47" s="59" t="s">
        <v>86</v>
      </c>
      <c r="X47" s="73">
        <v>3</v>
      </c>
      <c r="Y47" t="s">
        <v>570</v>
      </c>
      <c r="Z47" t="s">
        <v>541</v>
      </c>
      <c r="AA47">
        <v>4</v>
      </c>
      <c r="AB47">
        <v>-3</v>
      </c>
      <c r="AC47">
        <f t="shared" si="8"/>
        <v>7</v>
      </c>
    </row>
    <row r="48" spans="1:29" x14ac:dyDescent="0.25">
      <c r="A48" s="16">
        <v>0.65160561346231249</v>
      </c>
      <c r="B48" s="16">
        <v>0.33995532599892875</v>
      </c>
      <c r="C48" s="2">
        <f t="shared" si="10"/>
        <v>1.5346706341071721</v>
      </c>
      <c r="D48" s="3">
        <f t="shared" si="10"/>
        <v>2.9415629746690635</v>
      </c>
      <c r="E48" s="67"/>
      <c r="F48" s="4">
        <f t="shared" si="0"/>
        <v>1</v>
      </c>
      <c r="G48" s="4">
        <f t="shared" si="1"/>
        <v>1.5346706341071721</v>
      </c>
      <c r="H48" s="4">
        <f t="shared" si="2"/>
        <v>2.9415629746690635</v>
      </c>
      <c r="K48" s="4">
        <f t="shared" si="3"/>
        <v>0</v>
      </c>
      <c r="L48" s="4">
        <f t="shared" si="4"/>
        <v>0</v>
      </c>
      <c r="M48" s="23" t="e">
        <f t="shared" si="9"/>
        <v>#DIV/0!</v>
      </c>
      <c r="N48" s="23" t="e">
        <f t="shared" si="9"/>
        <v>#DIV/0!</v>
      </c>
      <c r="O48">
        <f t="shared" si="11"/>
        <v>0</v>
      </c>
      <c r="P48">
        <f t="shared" si="11"/>
        <v>0</v>
      </c>
      <c r="Q48" t="s">
        <v>348</v>
      </c>
      <c r="R48" t="s">
        <v>423</v>
      </c>
      <c r="S48" t="s">
        <v>258</v>
      </c>
      <c r="T48" s="59" t="s">
        <v>84</v>
      </c>
      <c r="U48" s="59" t="s">
        <v>86</v>
      </c>
      <c r="V48" t="s">
        <v>551</v>
      </c>
      <c r="W48" s="59" t="s">
        <v>74</v>
      </c>
      <c r="X48" s="73">
        <v>4</v>
      </c>
      <c r="Y48" t="s">
        <v>570</v>
      </c>
      <c r="Z48" t="s">
        <v>548</v>
      </c>
      <c r="AA48">
        <v>6</v>
      </c>
      <c r="AB48">
        <v>4</v>
      </c>
      <c r="AC48">
        <f t="shared" si="8"/>
        <v>2</v>
      </c>
    </row>
    <row r="49" spans="1:29" x14ac:dyDescent="0.25">
      <c r="A49" s="16">
        <v>0.57644384662205206</v>
      </c>
      <c r="B49" s="16">
        <v>0.42161659979502408</v>
      </c>
      <c r="C49" s="2">
        <f t="shared" si="10"/>
        <v>1.7347743511531564</v>
      </c>
      <c r="D49" s="3">
        <f t="shared" si="10"/>
        <v>2.3718231219695016</v>
      </c>
      <c r="E49" s="67"/>
      <c r="F49" s="4">
        <f t="shared" si="0"/>
        <v>1</v>
      </c>
      <c r="G49" s="4">
        <f t="shared" si="1"/>
        <v>1.7347743511531564</v>
      </c>
      <c r="H49" s="4">
        <f t="shared" si="2"/>
        <v>2.3718231219695016</v>
      </c>
      <c r="K49" s="4">
        <f t="shared" si="3"/>
        <v>0</v>
      </c>
      <c r="L49" s="4">
        <f t="shared" si="4"/>
        <v>0</v>
      </c>
      <c r="M49" s="23" t="e">
        <f t="shared" si="9"/>
        <v>#DIV/0!</v>
      </c>
      <c r="N49" s="23" t="e">
        <f t="shared" si="9"/>
        <v>#DIV/0!</v>
      </c>
      <c r="O49">
        <f t="shared" si="11"/>
        <v>0</v>
      </c>
      <c r="P49">
        <f t="shared" si="11"/>
        <v>0</v>
      </c>
      <c r="Q49" t="s">
        <v>431</v>
      </c>
      <c r="R49" t="s">
        <v>428</v>
      </c>
      <c r="S49" t="s">
        <v>271</v>
      </c>
      <c r="T49" s="59" t="s">
        <v>85</v>
      </c>
      <c r="U49" s="59" t="s">
        <v>79</v>
      </c>
      <c r="V49" t="s">
        <v>551</v>
      </c>
      <c r="W49" s="59" t="s">
        <v>76</v>
      </c>
      <c r="X49" s="73">
        <v>1</v>
      </c>
      <c r="Y49" t="s">
        <v>569</v>
      </c>
      <c r="Z49" t="s">
        <v>543</v>
      </c>
      <c r="AA49">
        <v>-7</v>
      </c>
      <c r="AB49">
        <v>4</v>
      </c>
      <c r="AC49">
        <f t="shared" si="8"/>
        <v>-11</v>
      </c>
    </row>
    <row r="50" spans="1:29" x14ac:dyDescent="0.25">
      <c r="A50" s="16">
        <v>0.267203783172625</v>
      </c>
      <c r="B50" s="16">
        <v>0.73260341589865952</v>
      </c>
      <c r="C50" s="2">
        <f t="shared" si="10"/>
        <v>3.7424619821118235</v>
      </c>
      <c r="D50" s="3">
        <f t="shared" si="10"/>
        <v>1.364995000430532</v>
      </c>
      <c r="E50" s="67"/>
      <c r="F50" s="4">
        <f t="shared" si="0"/>
        <v>1</v>
      </c>
      <c r="G50" s="4">
        <f t="shared" si="1"/>
        <v>3.7424619821118235</v>
      </c>
      <c r="H50" s="4">
        <f t="shared" si="2"/>
        <v>1.364995000430532</v>
      </c>
      <c r="K50" s="4">
        <f t="shared" si="3"/>
        <v>0</v>
      </c>
      <c r="L50" s="4">
        <f t="shared" si="4"/>
        <v>0</v>
      </c>
      <c r="M50" s="23" t="e">
        <f t="shared" si="9"/>
        <v>#DIV/0!</v>
      </c>
      <c r="N50" s="23" t="e">
        <f t="shared" si="9"/>
        <v>#DIV/0!</v>
      </c>
      <c r="O50">
        <f t="shared" si="11"/>
        <v>0</v>
      </c>
      <c r="P50">
        <f t="shared" si="11"/>
        <v>0</v>
      </c>
      <c r="Q50" t="s">
        <v>480</v>
      </c>
      <c r="R50" t="s">
        <v>482</v>
      </c>
      <c r="S50" t="s">
        <v>265</v>
      </c>
      <c r="T50" s="59" t="s">
        <v>90</v>
      </c>
      <c r="U50" s="59" t="s">
        <v>75</v>
      </c>
      <c r="V50" t="s">
        <v>551</v>
      </c>
      <c r="W50" s="59" t="s">
        <v>73</v>
      </c>
      <c r="X50" s="73">
        <v>0</v>
      </c>
      <c r="Y50" t="s">
        <v>569</v>
      </c>
      <c r="Z50" t="s">
        <v>544</v>
      </c>
      <c r="AA50">
        <v>2</v>
      </c>
      <c r="AB50">
        <v>2</v>
      </c>
      <c r="AC50">
        <f t="shared" si="8"/>
        <v>0</v>
      </c>
    </row>
    <row r="51" spans="1:29" x14ac:dyDescent="0.25">
      <c r="A51" s="16">
        <v>0.59012728516269652</v>
      </c>
      <c r="B51" s="16">
        <v>0.4046815684227445</v>
      </c>
      <c r="C51" s="2">
        <f t="shared" si="10"/>
        <v>1.6945496762182461</v>
      </c>
      <c r="D51" s="3">
        <f t="shared" si="10"/>
        <v>2.4710786900859421</v>
      </c>
      <c r="E51" s="67"/>
      <c r="F51" s="4">
        <f t="shared" si="0"/>
        <v>1</v>
      </c>
      <c r="G51" s="4">
        <f t="shared" si="1"/>
        <v>1.6945496762182461</v>
      </c>
      <c r="H51" s="4">
        <f t="shared" si="2"/>
        <v>2.4710786900859421</v>
      </c>
      <c r="K51" s="4">
        <f t="shared" si="3"/>
        <v>0</v>
      </c>
      <c r="L51" s="4">
        <f t="shared" si="4"/>
        <v>0</v>
      </c>
      <c r="M51" s="23" t="e">
        <f t="shared" si="9"/>
        <v>#DIV/0!</v>
      </c>
      <c r="N51" s="23" t="e">
        <f t="shared" si="9"/>
        <v>#DIV/0!</v>
      </c>
      <c r="O51">
        <f t="shared" si="11"/>
        <v>0</v>
      </c>
      <c r="P51">
        <f t="shared" si="11"/>
        <v>0</v>
      </c>
      <c r="Q51" t="s">
        <v>484</v>
      </c>
      <c r="R51" t="s">
        <v>446</v>
      </c>
      <c r="S51" t="s">
        <v>265</v>
      </c>
      <c r="T51" s="59" t="s">
        <v>84</v>
      </c>
      <c r="U51" s="59" t="s">
        <v>86</v>
      </c>
      <c r="V51" t="s">
        <v>551</v>
      </c>
      <c r="W51" s="59" t="s">
        <v>89</v>
      </c>
      <c r="X51" s="73">
        <v>4</v>
      </c>
      <c r="Y51" t="s">
        <v>570</v>
      </c>
      <c r="Z51" t="s">
        <v>543</v>
      </c>
      <c r="AA51">
        <v>-2</v>
      </c>
      <c r="AB51">
        <v>3</v>
      </c>
      <c r="AC51">
        <f t="shared" si="8"/>
        <v>-5</v>
      </c>
    </row>
    <row r="52" spans="1:29" x14ac:dyDescent="0.25">
      <c r="A52" s="16">
        <v>0.64497940155667965</v>
      </c>
      <c r="B52" s="16">
        <v>0.34874111538839114</v>
      </c>
      <c r="C52" s="2">
        <f t="shared" si="10"/>
        <v>1.5504371109937249</v>
      </c>
      <c r="D52" s="3">
        <f t="shared" si="10"/>
        <v>2.8674565626892181</v>
      </c>
      <c r="E52" s="67"/>
      <c r="F52" s="4">
        <f t="shared" si="0"/>
        <v>1</v>
      </c>
      <c r="G52" s="4">
        <f t="shared" si="1"/>
        <v>1.5504371109937249</v>
      </c>
      <c r="H52" s="4">
        <f t="shared" si="2"/>
        <v>2.8674565626892181</v>
      </c>
      <c r="K52" s="4">
        <f t="shared" si="3"/>
        <v>0</v>
      </c>
      <c r="L52" s="4">
        <f t="shared" si="4"/>
        <v>0</v>
      </c>
      <c r="M52" s="23" t="e">
        <f t="shared" si="9"/>
        <v>#DIV/0!</v>
      </c>
      <c r="N52" s="23" t="e">
        <f t="shared" si="9"/>
        <v>#DIV/0!</v>
      </c>
      <c r="O52">
        <f t="shared" si="11"/>
        <v>0</v>
      </c>
      <c r="P52">
        <f t="shared" si="11"/>
        <v>0</v>
      </c>
      <c r="Q52" t="s">
        <v>294</v>
      </c>
      <c r="R52" t="s">
        <v>452</v>
      </c>
      <c r="S52" t="s">
        <v>264</v>
      </c>
      <c r="T52" s="59" t="s">
        <v>85</v>
      </c>
      <c r="U52" s="59" t="s">
        <v>79</v>
      </c>
      <c r="V52" t="s">
        <v>552</v>
      </c>
      <c r="W52" s="59" t="s">
        <v>78</v>
      </c>
      <c r="X52" s="73">
        <v>1</v>
      </c>
      <c r="Y52" t="s">
        <v>569</v>
      </c>
      <c r="Z52" t="s">
        <v>544</v>
      </c>
      <c r="AA52">
        <v>0</v>
      </c>
      <c r="AB52">
        <v>2</v>
      </c>
      <c r="AC52">
        <f t="shared" si="8"/>
        <v>-2</v>
      </c>
    </row>
    <row r="53" spans="1:29" x14ac:dyDescent="0.25">
      <c r="A53" s="16">
        <v>9.6057912225945882E-2</v>
      </c>
      <c r="B53" s="16">
        <v>0.90393857033972502</v>
      </c>
      <c r="C53" s="2">
        <f t="shared" si="10"/>
        <v>10.4103865764625</v>
      </c>
      <c r="D53" s="3">
        <f t="shared" si="10"/>
        <v>1.1062698648030611</v>
      </c>
      <c r="E53" s="67"/>
      <c r="F53" s="4">
        <f t="shared" si="0"/>
        <v>1</v>
      </c>
      <c r="G53" s="4">
        <f t="shared" si="1"/>
        <v>10.4103865764625</v>
      </c>
      <c r="H53" s="4">
        <f t="shared" si="2"/>
        <v>1.1062698648030611</v>
      </c>
      <c r="K53" s="4">
        <f t="shared" si="3"/>
        <v>0</v>
      </c>
      <c r="L53" s="4">
        <f t="shared" si="4"/>
        <v>0</v>
      </c>
      <c r="M53" s="23" t="e">
        <f t="shared" si="9"/>
        <v>#DIV/0!</v>
      </c>
      <c r="N53" s="23" t="e">
        <f t="shared" si="9"/>
        <v>#DIV/0!</v>
      </c>
      <c r="O53">
        <f t="shared" si="11"/>
        <v>0</v>
      </c>
      <c r="P53">
        <f t="shared" si="11"/>
        <v>0</v>
      </c>
      <c r="Q53" t="s">
        <v>454</v>
      </c>
      <c r="R53" t="s">
        <v>486</v>
      </c>
      <c r="S53" t="s">
        <v>264</v>
      </c>
      <c r="T53" s="59" t="s">
        <v>90</v>
      </c>
      <c r="U53" s="59" t="s">
        <v>75</v>
      </c>
      <c r="V53" t="s">
        <v>552</v>
      </c>
      <c r="W53" s="59" t="s">
        <v>89</v>
      </c>
      <c r="X53" s="73">
        <v>4</v>
      </c>
      <c r="Y53" t="s">
        <v>570</v>
      </c>
      <c r="Z53" t="s">
        <v>541</v>
      </c>
      <c r="AA53">
        <v>-4</v>
      </c>
      <c r="AB53">
        <v>-1</v>
      </c>
      <c r="AC53">
        <f t="shared" si="8"/>
        <v>-3</v>
      </c>
    </row>
    <row r="54" spans="1:29" x14ac:dyDescent="0.25">
      <c r="A54" s="16">
        <v>9.522730352336603E-2</v>
      </c>
      <c r="B54" s="16">
        <v>0.90476421682248842</v>
      </c>
      <c r="C54" s="2">
        <f t="shared" si="10"/>
        <v>10.501189921382462</v>
      </c>
      <c r="D54" s="3">
        <f t="shared" si="10"/>
        <v>1.1052603334733744</v>
      </c>
      <c r="E54" s="67"/>
      <c r="F54" s="4">
        <f t="shared" si="0"/>
        <v>1</v>
      </c>
      <c r="G54" s="4">
        <f t="shared" si="1"/>
        <v>10.501189921382462</v>
      </c>
      <c r="H54" s="4">
        <f t="shared" si="2"/>
        <v>1.1052603334733744</v>
      </c>
      <c r="K54" s="4">
        <f t="shared" si="3"/>
        <v>0</v>
      </c>
      <c r="L54" s="4">
        <f t="shared" si="4"/>
        <v>0</v>
      </c>
      <c r="M54" s="23" t="e">
        <f t="shared" si="9"/>
        <v>#DIV/0!</v>
      </c>
      <c r="N54" s="23" t="e">
        <f t="shared" si="9"/>
        <v>#DIV/0!</v>
      </c>
      <c r="O54">
        <f t="shared" si="11"/>
        <v>0</v>
      </c>
      <c r="P54">
        <f t="shared" si="11"/>
        <v>0</v>
      </c>
      <c r="Q54" t="s">
        <v>295</v>
      </c>
      <c r="R54" t="s">
        <v>291</v>
      </c>
      <c r="S54" t="s">
        <v>264</v>
      </c>
      <c r="T54" s="59" t="s">
        <v>84</v>
      </c>
      <c r="U54" s="59" t="s">
        <v>78</v>
      </c>
      <c r="V54" t="s">
        <v>552</v>
      </c>
      <c r="W54" s="59" t="s">
        <v>79</v>
      </c>
      <c r="X54" s="73">
        <v>3</v>
      </c>
      <c r="Y54" t="s">
        <v>570</v>
      </c>
      <c r="Z54" t="s">
        <v>543</v>
      </c>
      <c r="AA54">
        <v>0</v>
      </c>
      <c r="AB54">
        <v>2</v>
      </c>
      <c r="AC54">
        <f t="shared" si="8"/>
        <v>-2</v>
      </c>
    </row>
    <row r="55" spans="1:29" x14ac:dyDescent="0.25">
      <c r="A55" s="16">
        <v>0.61980693463896286</v>
      </c>
      <c r="B55" s="16">
        <v>0.37746523713113173</v>
      </c>
      <c r="C55" s="2">
        <f t="shared" si="10"/>
        <v>1.6134056334534226</v>
      </c>
      <c r="D55" s="3">
        <f t="shared" si="10"/>
        <v>2.6492505842401566</v>
      </c>
      <c r="E55" s="67"/>
      <c r="F55" s="4">
        <f t="shared" si="0"/>
        <v>1</v>
      </c>
      <c r="G55" s="4">
        <f t="shared" si="1"/>
        <v>1.6134056334534226</v>
      </c>
      <c r="H55" s="4">
        <f t="shared" si="2"/>
        <v>2.6492505842401566</v>
      </c>
      <c r="K55" s="4">
        <f t="shared" si="3"/>
        <v>0</v>
      </c>
      <c r="L55" s="4">
        <f t="shared" si="4"/>
        <v>0</v>
      </c>
      <c r="M55" s="23" t="e">
        <f t="shared" si="9"/>
        <v>#DIV/0!</v>
      </c>
      <c r="N55" s="23" t="e">
        <f t="shared" si="9"/>
        <v>#DIV/0!</v>
      </c>
      <c r="O55">
        <f t="shared" si="11"/>
        <v>0</v>
      </c>
      <c r="P55">
        <f t="shared" si="11"/>
        <v>0</v>
      </c>
      <c r="Q55" t="s">
        <v>367</v>
      </c>
      <c r="R55" t="s">
        <v>370</v>
      </c>
      <c r="S55" t="s">
        <v>257</v>
      </c>
      <c r="T55" s="59" t="s">
        <v>90</v>
      </c>
      <c r="U55" s="59" t="s">
        <v>74</v>
      </c>
      <c r="V55" t="s">
        <v>552</v>
      </c>
      <c r="W55" s="59" t="s">
        <v>73</v>
      </c>
      <c r="X55" s="73">
        <v>0</v>
      </c>
      <c r="Y55" t="s">
        <v>569</v>
      </c>
      <c r="Z55" t="s">
        <v>548</v>
      </c>
      <c r="AA55">
        <v>5</v>
      </c>
      <c r="AB55">
        <v>2</v>
      </c>
      <c r="AC55">
        <f t="shared" si="8"/>
        <v>3</v>
      </c>
    </row>
    <row r="56" spans="1:29" x14ac:dyDescent="0.25">
      <c r="A56" s="16" t="e">
        <v>#N/A</v>
      </c>
      <c r="B56" s="16" t="e">
        <v>#N/A</v>
      </c>
      <c r="C56" s="2" t="e">
        <f t="shared" si="10"/>
        <v>#N/A</v>
      </c>
      <c r="D56" s="3" t="e">
        <f t="shared" si="10"/>
        <v>#N/A</v>
      </c>
      <c r="E56" s="67"/>
      <c r="F56" s="4">
        <f t="shared" si="0"/>
        <v>1</v>
      </c>
      <c r="G56" s="4" t="e">
        <f t="shared" si="1"/>
        <v>#N/A</v>
      </c>
      <c r="H56" s="4" t="e">
        <f t="shared" si="2"/>
        <v>#N/A</v>
      </c>
      <c r="K56" s="4">
        <f t="shared" si="3"/>
        <v>0</v>
      </c>
      <c r="L56" s="4">
        <f t="shared" si="4"/>
        <v>0</v>
      </c>
      <c r="M56" s="23" t="e">
        <f t="shared" si="9"/>
        <v>#DIV/0!</v>
      </c>
      <c r="N56" s="23" t="e">
        <f t="shared" si="9"/>
        <v>#DIV/0!</v>
      </c>
      <c r="O56" t="e">
        <f t="shared" si="11"/>
        <v>#N/A</v>
      </c>
      <c r="P56" t="e">
        <f t="shared" si="11"/>
        <v>#N/A</v>
      </c>
      <c r="Q56" t="s">
        <v>301</v>
      </c>
      <c r="R56" t="s">
        <v>553</v>
      </c>
      <c r="S56" t="s">
        <v>257</v>
      </c>
      <c r="T56" s="59" t="e">
        <v>#N/A</v>
      </c>
      <c r="U56" s="59" t="e">
        <v>#N/A</v>
      </c>
      <c r="V56" t="s">
        <v>552</v>
      </c>
      <c r="W56" s="59" t="s">
        <v>109</v>
      </c>
      <c r="X56" s="73">
        <v>6</v>
      </c>
      <c r="Y56" t="s">
        <v>570</v>
      </c>
      <c r="Z56" t="s">
        <v>543</v>
      </c>
      <c r="AA56">
        <v>-3</v>
      </c>
      <c r="AB56">
        <v>5</v>
      </c>
      <c r="AC56">
        <f t="shared" si="8"/>
        <v>-8</v>
      </c>
    </row>
    <row r="57" spans="1:29" x14ac:dyDescent="0.25">
      <c r="A57" s="16">
        <v>0.42521778926499926</v>
      </c>
      <c r="B57" s="16">
        <v>0.57301688469365253</v>
      </c>
      <c r="C57" s="2">
        <f t="shared" si="10"/>
        <v>2.3517360403207208</v>
      </c>
      <c r="D57" s="3">
        <f t="shared" si="10"/>
        <v>1.7451492734539962</v>
      </c>
      <c r="E57" s="67"/>
      <c r="F57" s="4">
        <f t="shared" si="0"/>
        <v>1</v>
      </c>
      <c r="G57" s="4">
        <f t="shared" si="1"/>
        <v>2.3517360403207208</v>
      </c>
      <c r="H57" s="4">
        <f t="shared" si="2"/>
        <v>1.7451492734539962</v>
      </c>
      <c r="K57" s="4">
        <f t="shared" si="3"/>
        <v>0</v>
      </c>
      <c r="L57" s="4">
        <f t="shared" si="4"/>
        <v>0</v>
      </c>
      <c r="M57" s="23" t="e">
        <f t="shared" si="9"/>
        <v>#DIV/0!</v>
      </c>
      <c r="N57" s="23" t="e">
        <f t="shared" si="9"/>
        <v>#DIV/0!</v>
      </c>
      <c r="O57">
        <f t="shared" si="11"/>
        <v>0</v>
      </c>
      <c r="P57">
        <f t="shared" si="11"/>
        <v>0</v>
      </c>
      <c r="Q57" t="s">
        <v>275</v>
      </c>
      <c r="R57" t="s">
        <v>298</v>
      </c>
      <c r="S57" t="s">
        <v>257</v>
      </c>
      <c r="T57" s="59" t="s">
        <v>84</v>
      </c>
      <c r="U57" s="59" t="s">
        <v>86</v>
      </c>
      <c r="V57" t="s">
        <v>552</v>
      </c>
      <c r="W57" s="59" t="s">
        <v>93</v>
      </c>
      <c r="X57" s="73">
        <v>6</v>
      </c>
      <c r="Y57" t="s">
        <v>570</v>
      </c>
      <c r="Z57" t="s">
        <v>550</v>
      </c>
      <c r="AA57">
        <v>2</v>
      </c>
      <c r="AB57">
        <v>0</v>
      </c>
      <c r="AC57">
        <f t="shared" si="8"/>
        <v>2</v>
      </c>
    </row>
    <row r="58" spans="1:29" x14ac:dyDescent="0.25">
      <c r="A58" s="16">
        <v>0.42521778926499926</v>
      </c>
      <c r="B58" s="16">
        <v>0.57301688469365253</v>
      </c>
      <c r="C58" s="2">
        <f t="shared" si="10"/>
        <v>2.3517360403207208</v>
      </c>
      <c r="D58" s="3">
        <f t="shared" si="10"/>
        <v>1.7451492734539962</v>
      </c>
      <c r="E58" s="67"/>
      <c r="F58" s="4">
        <f t="shared" si="0"/>
        <v>1</v>
      </c>
      <c r="G58" s="4">
        <f t="shared" si="1"/>
        <v>2.3517360403207208</v>
      </c>
      <c r="H58" s="4">
        <f t="shared" si="2"/>
        <v>1.7451492734539962</v>
      </c>
      <c r="K58" s="4">
        <f t="shared" si="3"/>
        <v>0</v>
      </c>
      <c r="L58" s="4">
        <f t="shared" si="4"/>
        <v>0</v>
      </c>
      <c r="M58" s="23" t="e">
        <f t="shared" si="9"/>
        <v>#DIV/0!</v>
      </c>
      <c r="N58" s="23" t="e">
        <f t="shared" si="9"/>
        <v>#DIV/0!</v>
      </c>
      <c r="O58">
        <f t="shared" si="11"/>
        <v>0</v>
      </c>
      <c r="P58">
        <f t="shared" si="11"/>
        <v>0</v>
      </c>
      <c r="Q58" t="s">
        <v>275</v>
      </c>
      <c r="R58" t="s">
        <v>298</v>
      </c>
      <c r="S58" t="s">
        <v>257</v>
      </c>
      <c r="T58" s="59" t="s">
        <v>84</v>
      </c>
      <c r="U58" s="59" t="s">
        <v>86</v>
      </c>
      <c r="V58" t="s">
        <v>552</v>
      </c>
      <c r="W58" s="59" t="s">
        <v>93</v>
      </c>
      <c r="X58" s="73">
        <v>6</v>
      </c>
      <c r="Y58" t="s">
        <v>570</v>
      </c>
      <c r="Z58" t="s">
        <v>550</v>
      </c>
      <c r="AA58">
        <v>2</v>
      </c>
      <c r="AB58">
        <v>0</v>
      </c>
      <c r="AC58">
        <f t="shared" si="8"/>
        <v>2</v>
      </c>
    </row>
    <row r="59" spans="1:29" x14ac:dyDescent="0.25">
      <c r="A59" s="16">
        <v>0.15785498357676886</v>
      </c>
      <c r="B59" s="16">
        <v>0.842096928076846</v>
      </c>
      <c r="C59" s="2">
        <f t="shared" si="10"/>
        <v>6.3349282825377182</v>
      </c>
      <c r="D59" s="3">
        <f t="shared" si="10"/>
        <v>1.187511753882974</v>
      </c>
      <c r="E59" s="67"/>
      <c r="F59" s="4">
        <f t="shared" si="0"/>
        <v>1</v>
      </c>
      <c r="G59" s="4">
        <f t="shared" si="1"/>
        <v>6.3349282825377182</v>
      </c>
      <c r="H59" s="4">
        <f t="shared" si="2"/>
        <v>1.187511753882974</v>
      </c>
      <c r="K59" s="4">
        <f t="shared" si="3"/>
        <v>0</v>
      </c>
      <c r="L59" s="4">
        <f t="shared" si="4"/>
        <v>0</v>
      </c>
      <c r="M59" s="23" t="e">
        <f t="shared" si="9"/>
        <v>#DIV/0!</v>
      </c>
      <c r="N59" s="23" t="e">
        <f t="shared" si="9"/>
        <v>#DIV/0!</v>
      </c>
      <c r="O59">
        <f t="shared" si="11"/>
        <v>0</v>
      </c>
      <c r="P59">
        <f t="shared" si="11"/>
        <v>0</v>
      </c>
      <c r="Q59" t="s">
        <v>380</v>
      </c>
      <c r="R59" t="s">
        <v>456</v>
      </c>
      <c r="S59" t="s">
        <v>268</v>
      </c>
      <c r="T59" s="59" t="s">
        <v>84</v>
      </c>
      <c r="U59" s="59" t="s">
        <v>78</v>
      </c>
      <c r="V59" t="s">
        <v>552</v>
      </c>
      <c r="W59" s="59" t="s">
        <v>75</v>
      </c>
      <c r="X59" s="73">
        <v>2</v>
      </c>
      <c r="Y59" t="s">
        <v>569</v>
      </c>
      <c r="Z59" t="s">
        <v>541</v>
      </c>
      <c r="AA59">
        <v>-2</v>
      </c>
      <c r="AB59">
        <v>1</v>
      </c>
      <c r="AC59">
        <f t="shared" si="8"/>
        <v>-3</v>
      </c>
    </row>
    <row r="60" spans="1:29" x14ac:dyDescent="0.25">
      <c r="A60" s="16">
        <v>0.6786711149135326</v>
      </c>
      <c r="B60" s="16">
        <v>0.30936856684135733</v>
      </c>
      <c r="C60" s="2">
        <f t="shared" si="10"/>
        <v>1.4734677489956338</v>
      </c>
      <c r="D60" s="3">
        <f t="shared" si="10"/>
        <v>3.2323904468057836</v>
      </c>
      <c r="E60" s="67"/>
      <c r="F60" s="4">
        <f t="shared" si="0"/>
        <v>1</v>
      </c>
      <c r="G60" s="4">
        <f t="shared" si="1"/>
        <v>1.4734677489956338</v>
      </c>
      <c r="H60" s="4">
        <f t="shared" si="2"/>
        <v>3.2323904468057836</v>
      </c>
      <c r="K60" s="4">
        <f t="shared" si="3"/>
        <v>0</v>
      </c>
      <c r="L60" s="4">
        <f t="shared" si="4"/>
        <v>0</v>
      </c>
      <c r="M60" s="23" t="e">
        <f t="shared" si="9"/>
        <v>#DIV/0!</v>
      </c>
      <c r="N60" s="23" t="e">
        <f t="shared" si="9"/>
        <v>#DIV/0!</v>
      </c>
      <c r="O60">
        <f t="shared" si="11"/>
        <v>0</v>
      </c>
      <c r="P60">
        <f t="shared" si="11"/>
        <v>0</v>
      </c>
      <c r="Q60" t="s">
        <v>378</v>
      </c>
      <c r="R60" t="s">
        <v>373</v>
      </c>
      <c r="S60" t="s">
        <v>268</v>
      </c>
      <c r="T60" s="59" t="s">
        <v>85</v>
      </c>
      <c r="U60" s="59" t="s">
        <v>79</v>
      </c>
      <c r="V60" t="s">
        <v>552</v>
      </c>
      <c r="W60" s="59" t="s">
        <v>79</v>
      </c>
      <c r="X60" s="73">
        <v>3</v>
      </c>
      <c r="Y60" t="s">
        <v>570</v>
      </c>
      <c r="Z60" t="s">
        <v>544</v>
      </c>
      <c r="AA60">
        <v>1</v>
      </c>
      <c r="AB60">
        <v>1</v>
      </c>
      <c r="AC60">
        <f t="shared" si="8"/>
        <v>0</v>
      </c>
    </row>
    <row r="61" spans="1:29" x14ac:dyDescent="0.25">
      <c r="A61" s="16">
        <v>0.49297156726509989</v>
      </c>
      <c r="B61" s="16">
        <v>0.50470755208957774</v>
      </c>
      <c r="C61" s="2">
        <f t="shared" si="10"/>
        <v>2.0285145562203204</v>
      </c>
      <c r="D61" s="3">
        <f t="shared" si="10"/>
        <v>1.9813454263955923</v>
      </c>
      <c r="E61" s="67"/>
      <c r="F61" s="4">
        <f t="shared" si="0"/>
        <v>1</v>
      </c>
      <c r="G61" s="4">
        <f t="shared" si="1"/>
        <v>2.0285145562203204</v>
      </c>
      <c r="H61" s="4">
        <f t="shared" si="2"/>
        <v>1.9813454263955923</v>
      </c>
      <c r="K61" s="4">
        <f t="shared" si="3"/>
        <v>0</v>
      </c>
      <c r="L61" s="4">
        <f t="shared" si="4"/>
        <v>0</v>
      </c>
      <c r="M61" s="23" t="e">
        <f t="shared" si="9"/>
        <v>#DIV/0!</v>
      </c>
      <c r="N61" s="23" t="e">
        <f t="shared" si="9"/>
        <v>#DIV/0!</v>
      </c>
      <c r="O61">
        <f t="shared" si="11"/>
        <v>0</v>
      </c>
      <c r="P61">
        <f t="shared" si="11"/>
        <v>0</v>
      </c>
      <c r="Q61" t="s">
        <v>488</v>
      </c>
      <c r="R61" t="s">
        <v>379</v>
      </c>
      <c r="S61" t="s">
        <v>268</v>
      </c>
      <c r="T61" s="59" t="s">
        <v>84</v>
      </c>
      <c r="U61" s="59" t="s">
        <v>86</v>
      </c>
      <c r="V61" t="s">
        <v>552</v>
      </c>
      <c r="W61" s="59" t="s">
        <v>94</v>
      </c>
      <c r="X61" s="73">
        <v>2</v>
      </c>
      <c r="Y61" t="s">
        <v>569</v>
      </c>
      <c r="Z61" t="s">
        <v>549</v>
      </c>
      <c r="AA61">
        <v>1</v>
      </c>
      <c r="AB61">
        <v>-3</v>
      </c>
      <c r="AC61">
        <f t="shared" si="8"/>
        <v>4</v>
      </c>
    </row>
    <row r="62" spans="1:29" x14ac:dyDescent="0.25">
      <c r="A62" s="16">
        <v>0.38645084976306388</v>
      </c>
      <c r="B62" s="16">
        <v>0.61314778139922876</v>
      </c>
      <c r="C62" s="2">
        <f t="shared" si="10"/>
        <v>2.5876511867242833</v>
      </c>
      <c r="D62" s="3">
        <f t="shared" si="10"/>
        <v>1.6309281878472404</v>
      </c>
      <c r="E62" s="67"/>
      <c r="F62" s="4">
        <f t="shared" si="0"/>
        <v>1</v>
      </c>
      <c r="G62" s="4">
        <f t="shared" si="1"/>
        <v>2.5876511867242833</v>
      </c>
      <c r="H62" s="4">
        <f t="shared" si="2"/>
        <v>1.6309281878472404</v>
      </c>
      <c r="K62" s="4">
        <f t="shared" si="3"/>
        <v>0</v>
      </c>
      <c r="L62" s="4">
        <f t="shared" si="4"/>
        <v>0</v>
      </c>
      <c r="M62" s="23" t="e">
        <f t="shared" si="9"/>
        <v>#DIV/0!</v>
      </c>
      <c r="N62" s="23" t="e">
        <f t="shared" si="9"/>
        <v>#DIV/0!</v>
      </c>
      <c r="O62">
        <f t="shared" si="11"/>
        <v>0</v>
      </c>
      <c r="P62">
        <f t="shared" si="11"/>
        <v>0</v>
      </c>
      <c r="Q62" t="s">
        <v>306</v>
      </c>
      <c r="R62" t="s">
        <v>304</v>
      </c>
      <c r="S62" t="s">
        <v>268</v>
      </c>
      <c r="T62" s="59" t="s">
        <v>90</v>
      </c>
      <c r="U62" s="59" t="s">
        <v>75</v>
      </c>
      <c r="V62" t="s">
        <v>552</v>
      </c>
      <c r="W62" s="59" t="s">
        <v>94</v>
      </c>
      <c r="X62" s="73">
        <v>2</v>
      </c>
      <c r="Y62" t="s">
        <v>569</v>
      </c>
      <c r="Z62" t="s">
        <v>549</v>
      </c>
      <c r="AA62">
        <v>0</v>
      </c>
      <c r="AB62">
        <v>0</v>
      </c>
      <c r="AC62">
        <f t="shared" si="8"/>
        <v>0</v>
      </c>
    </row>
    <row r="63" spans="1:29" x14ac:dyDescent="0.25">
      <c r="A63" s="16">
        <v>0.33695164947723222</v>
      </c>
      <c r="B63" s="16">
        <v>0.66278828347587759</v>
      </c>
      <c r="C63" s="2">
        <f t="shared" si="10"/>
        <v>2.9677848485130207</v>
      </c>
      <c r="D63" s="3">
        <f t="shared" si="10"/>
        <v>1.5087774255086019</v>
      </c>
      <c r="E63" s="67"/>
      <c r="F63" s="4">
        <f t="shared" si="0"/>
        <v>1</v>
      </c>
      <c r="G63" s="4">
        <f t="shared" si="1"/>
        <v>2.9677848485130207</v>
      </c>
      <c r="H63" s="4">
        <f t="shared" si="2"/>
        <v>1.5087774255086019</v>
      </c>
      <c r="K63" s="4">
        <f t="shared" si="3"/>
        <v>0</v>
      </c>
      <c r="L63" s="4">
        <f t="shared" si="4"/>
        <v>0</v>
      </c>
      <c r="M63" s="23" t="e">
        <f t="shared" si="9"/>
        <v>#DIV/0!</v>
      </c>
      <c r="N63" s="23" t="e">
        <f t="shared" si="9"/>
        <v>#DIV/0!</v>
      </c>
      <c r="O63">
        <f t="shared" si="11"/>
        <v>0</v>
      </c>
      <c r="P63">
        <f t="shared" si="11"/>
        <v>0</v>
      </c>
      <c r="Q63" t="s">
        <v>372</v>
      </c>
      <c r="R63" t="s">
        <v>487</v>
      </c>
      <c r="S63" t="s">
        <v>268</v>
      </c>
      <c r="T63" s="59" t="s">
        <v>90</v>
      </c>
      <c r="U63" s="59" t="s">
        <v>75</v>
      </c>
      <c r="V63" t="s">
        <v>552</v>
      </c>
      <c r="W63" s="59" t="s">
        <v>73</v>
      </c>
      <c r="X63" s="73">
        <v>0</v>
      </c>
      <c r="Y63" t="s">
        <v>569</v>
      </c>
      <c r="Z63" t="s">
        <v>549</v>
      </c>
      <c r="AA63">
        <v>4</v>
      </c>
      <c r="AB63">
        <v>0</v>
      </c>
      <c r="AC63">
        <f t="shared" si="8"/>
        <v>4</v>
      </c>
    </row>
    <row r="64" spans="1:29" x14ac:dyDescent="0.25">
      <c r="A64" s="16">
        <v>0.62224836151211593</v>
      </c>
      <c r="B64" s="16">
        <v>0.37468800731055685</v>
      </c>
      <c r="C64" s="2">
        <f t="shared" si="10"/>
        <v>1.607075344593782</v>
      </c>
      <c r="D64" s="3">
        <f t="shared" si="10"/>
        <v>2.6688871287282989</v>
      </c>
      <c r="E64" s="67"/>
      <c r="F64" s="4">
        <f t="shared" si="0"/>
        <v>1</v>
      </c>
      <c r="G64" s="4">
        <f t="shared" si="1"/>
        <v>1.607075344593782</v>
      </c>
      <c r="H64" s="4">
        <f t="shared" si="2"/>
        <v>2.6688871287282989</v>
      </c>
      <c r="K64" s="4">
        <f t="shared" si="3"/>
        <v>0</v>
      </c>
      <c r="L64" s="4">
        <f t="shared" si="4"/>
        <v>0</v>
      </c>
      <c r="M64" s="23" t="e">
        <f t="shared" si="9"/>
        <v>#DIV/0!</v>
      </c>
      <c r="N64" s="23" t="e">
        <f t="shared" si="9"/>
        <v>#DIV/0!</v>
      </c>
      <c r="O64">
        <f t="shared" si="11"/>
        <v>0</v>
      </c>
      <c r="P64">
        <f t="shared" si="11"/>
        <v>0</v>
      </c>
      <c r="Q64" t="s">
        <v>389</v>
      </c>
      <c r="R64" t="s">
        <v>394</v>
      </c>
      <c r="S64" t="s">
        <v>270</v>
      </c>
      <c r="T64" s="59" t="s">
        <v>85</v>
      </c>
      <c r="U64" s="59" t="s">
        <v>79</v>
      </c>
      <c r="V64" t="s">
        <v>552</v>
      </c>
      <c r="W64" s="59" t="s">
        <v>75</v>
      </c>
      <c r="X64" s="73">
        <v>2</v>
      </c>
      <c r="Y64" t="s">
        <v>569</v>
      </c>
      <c r="Z64" t="s">
        <v>543</v>
      </c>
      <c r="AA64">
        <v>-11</v>
      </c>
      <c r="AB64">
        <v>11</v>
      </c>
      <c r="AC64">
        <f t="shared" si="8"/>
        <v>-22</v>
      </c>
    </row>
    <row r="65" spans="1:29" x14ac:dyDescent="0.25">
      <c r="A65" s="16">
        <v>0.52516939072604907</v>
      </c>
      <c r="B65" s="16">
        <v>0.46613852225319308</v>
      </c>
      <c r="C65" s="2">
        <f t="shared" si="10"/>
        <v>1.9041475334605764</v>
      </c>
      <c r="D65" s="3">
        <f t="shared" si="10"/>
        <v>2.145285043523669</v>
      </c>
      <c r="E65" s="67"/>
      <c r="F65" s="4">
        <f t="shared" si="0"/>
        <v>1</v>
      </c>
      <c r="G65" s="4">
        <f t="shared" si="1"/>
        <v>1.9041475334605764</v>
      </c>
      <c r="H65" s="4">
        <f t="shared" si="2"/>
        <v>2.145285043523669</v>
      </c>
      <c r="K65" s="4">
        <f t="shared" si="3"/>
        <v>0</v>
      </c>
      <c r="L65" s="4">
        <f t="shared" si="4"/>
        <v>0</v>
      </c>
      <c r="M65" s="23" t="e">
        <f t="shared" si="9"/>
        <v>#DIV/0!</v>
      </c>
      <c r="N65" s="23" t="e">
        <f t="shared" si="9"/>
        <v>#DIV/0!</v>
      </c>
      <c r="O65">
        <f t="shared" si="11"/>
        <v>0</v>
      </c>
      <c r="P65">
        <f t="shared" si="11"/>
        <v>0</v>
      </c>
      <c r="Q65" t="s">
        <v>391</v>
      </c>
      <c r="R65" t="s">
        <v>460</v>
      </c>
      <c r="S65" t="s">
        <v>270</v>
      </c>
      <c r="T65" s="59" t="s">
        <v>84</v>
      </c>
      <c r="U65" s="59" t="s">
        <v>86</v>
      </c>
      <c r="V65" t="s">
        <v>552</v>
      </c>
      <c r="W65" s="59" t="s">
        <v>99</v>
      </c>
      <c r="X65" s="73">
        <v>5</v>
      </c>
      <c r="Y65" t="s">
        <v>570</v>
      </c>
      <c r="Z65" t="s">
        <v>550</v>
      </c>
      <c r="AA65">
        <v>-1</v>
      </c>
      <c r="AB65">
        <v>-8</v>
      </c>
      <c r="AC65">
        <f t="shared" si="8"/>
        <v>7</v>
      </c>
    </row>
    <row r="66" spans="1:29" x14ac:dyDescent="0.25">
      <c r="A66" s="16">
        <v>0.25805034299984664</v>
      </c>
      <c r="B66" s="16">
        <v>0.74106799942955448</v>
      </c>
      <c r="C66" s="2">
        <f t="shared" si="10"/>
        <v>3.8752128300817423</v>
      </c>
      <c r="D66" s="3">
        <f t="shared" si="10"/>
        <v>1.3494038344251289</v>
      </c>
      <c r="E66" s="67"/>
      <c r="F66" s="4">
        <f t="shared" ref="F66:F129" si="12">(E66/100%) + 1</f>
        <v>1</v>
      </c>
      <c r="G66" s="4">
        <f t="shared" ref="G66:G129" si="13">C66/F66</f>
        <v>3.8752128300817423</v>
      </c>
      <c r="H66" s="4">
        <f t="shared" ref="H66:H129" si="14">D66/F66</f>
        <v>1.3494038344251289</v>
      </c>
      <c r="K66" s="4">
        <f t="shared" ref="K66:K129" si="15">(I66*F66)</f>
        <v>0</v>
      </c>
      <c r="L66" s="4">
        <f t="shared" ref="L66:L129" si="16">(J66*F66)</f>
        <v>0</v>
      </c>
      <c r="M66" s="23" t="e">
        <f t="shared" si="9"/>
        <v>#DIV/0!</v>
      </c>
      <c r="N66" s="23" t="e">
        <f t="shared" si="9"/>
        <v>#DIV/0!</v>
      </c>
      <c r="O66">
        <f t="shared" si="11"/>
        <v>0</v>
      </c>
      <c r="P66">
        <f t="shared" si="11"/>
        <v>0</v>
      </c>
      <c r="Q66" t="s">
        <v>393</v>
      </c>
      <c r="R66" t="s">
        <v>390</v>
      </c>
      <c r="S66" t="s">
        <v>270</v>
      </c>
      <c r="T66" s="59" t="s">
        <v>84</v>
      </c>
      <c r="U66" s="59" t="s">
        <v>78</v>
      </c>
      <c r="V66" t="s">
        <v>552</v>
      </c>
      <c r="W66" s="59" t="s">
        <v>75</v>
      </c>
      <c r="X66" s="73">
        <v>2</v>
      </c>
      <c r="Y66" t="s">
        <v>569</v>
      </c>
      <c r="Z66" t="s">
        <v>541</v>
      </c>
      <c r="AA66">
        <v>6</v>
      </c>
      <c r="AB66">
        <v>0</v>
      </c>
      <c r="AC66">
        <f t="shared" si="8"/>
        <v>6</v>
      </c>
    </row>
    <row r="67" spans="1:29" x14ac:dyDescent="0.25">
      <c r="A67" s="16">
        <v>0.70688652903205618</v>
      </c>
      <c r="B67" s="16">
        <v>0.25337718628233508</v>
      </c>
      <c r="C67" s="2">
        <f t="shared" si="10"/>
        <v>1.4146542039346905</v>
      </c>
      <c r="D67" s="3">
        <f t="shared" si="10"/>
        <v>3.9466852350539261</v>
      </c>
      <c r="E67" s="67"/>
      <c r="F67" s="4">
        <f t="shared" si="12"/>
        <v>1</v>
      </c>
      <c r="G67" s="4">
        <f t="shared" si="13"/>
        <v>1.4146542039346905</v>
      </c>
      <c r="H67" s="4">
        <f t="shared" si="14"/>
        <v>3.9466852350539261</v>
      </c>
      <c r="K67" s="4">
        <f t="shared" si="15"/>
        <v>0</v>
      </c>
      <c r="L67" s="4">
        <f t="shared" si="16"/>
        <v>0</v>
      </c>
      <c r="M67" s="23" t="e">
        <f t="shared" si="9"/>
        <v>#DIV/0!</v>
      </c>
      <c r="N67" s="23" t="e">
        <f t="shared" si="9"/>
        <v>#DIV/0!</v>
      </c>
      <c r="O67">
        <f t="shared" si="11"/>
        <v>0</v>
      </c>
      <c r="P67">
        <f t="shared" si="11"/>
        <v>0</v>
      </c>
      <c r="Q67" t="s">
        <v>316</v>
      </c>
      <c r="R67" t="s">
        <v>395</v>
      </c>
      <c r="S67" t="s">
        <v>270</v>
      </c>
      <c r="T67" s="59" t="s">
        <v>84</v>
      </c>
      <c r="U67" s="59" t="s">
        <v>89</v>
      </c>
      <c r="V67" t="s">
        <v>552</v>
      </c>
      <c r="W67" s="59" t="s">
        <v>79</v>
      </c>
      <c r="X67" s="73">
        <v>3</v>
      </c>
      <c r="Y67" t="s">
        <v>570</v>
      </c>
      <c r="Z67" t="s">
        <v>543</v>
      </c>
      <c r="AA67">
        <v>5</v>
      </c>
      <c r="AB67">
        <v>5</v>
      </c>
      <c r="AC67">
        <f t="shared" ref="AC67:AC130" si="17">AA67-AB67</f>
        <v>0</v>
      </c>
    </row>
    <row r="68" spans="1:29" x14ac:dyDescent="0.25">
      <c r="A68" s="16">
        <v>0.63123296519217997</v>
      </c>
      <c r="B68" s="16">
        <v>0.35122628086016894</v>
      </c>
      <c r="C68" s="2">
        <f t="shared" si="10"/>
        <v>1.5842011668315648</v>
      </c>
      <c r="D68" s="3">
        <f t="shared" si="10"/>
        <v>2.8471673519161351</v>
      </c>
      <c r="E68" s="67"/>
      <c r="F68" s="4">
        <f t="shared" si="12"/>
        <v>1</v>
      </c>
      <c r="G68" s="4">
        <f t="shared" si="13"/>
        <v>1.5842011668315648</v>
      </c>
      <c r="H68" s="4">
        <f t="shared" si="14"/>
        <v>2.8471673519161351</v>
      </c>
      <c r="K68" s="4">
        <f t="shared" si="15"/>
        <v>0</v>
      </c>
      <c r="L68" s="4">
        <f t="shared" si="16"/>
        <v>0</v>
      </c>
      <c r="M68" s="23" t="e">
        <f t="shared" si="9"/>
        <v>#DIV/0!</v>
      </c>
      <c r="N68" s="23" t="e">
        <f t="shared" si="9"/>
        <v>#DIV/0!</v>
      </c>
      <c r="O68">
        <f t="shared" si="11"/>
        <v>0</v>
      </c>
      <c r="P68">
        <f t="shared" si="11"/>
        <v>0</v>
      </c>
      <c r="Q68" t="s">
        <v>326</v>
      </c>
      <c r="R68" t="s">
        <v>402</v>
      </c>
      <c r="S68" t="s">
        <v>263</v>
      </c>
      <c r="T68" s="59" t="s">
        <v>84</v>
      </c>
      <c r="U68" s="59" t="s">
        <v>89</v>
      </c>
      <c r="V68" t="s">
        <v>552</v>
      </c>
      <c r="W68" s="59" t="s">
        <v>94</v>
      </c>
      <c r="X68" s="73">
        <v>2</v>
      </c>
      <c r="Y68" t="s">
        <v>569</v>
      </c>
      <c r="Z68" t="s">
        <v>548</v>
      </c>
      <c r="AA68">
        <v>2</v>
      </c>
      <c r="AB68">
        <v>-12</v>
      </c>
      <c r="AC68">
        <f t="shared" si="17"/>
        <v>14</v>
      </c>
    </row>
    <row r="69" spans="1:29" x14ac:dyDescent="0.25">
      <c r="A69" s="16">
        <v>0.39945811860360214</v>
      </c>
      <c r="B69" s="16">
        <v>0.60016653760597571</v>
      </c>
      <c r="C69" s="2">
        <f t="shared" si="10"/>
        <v>2.5033913530052421</v>
      </c>
      <c r="D69" s="3">
        <f t="shared" si="10"/>
        <v>1.6662041905717258</v>
      </c>
      <c r="E69" s="67"/>
      <c r="F69" s="4">
        <f t="shared" si="12"/>
        <v>1</v>
      </c>
      <c r="G69" s="4">
        <f t="shared" si="13"/>
        <v>2.5033913530052421</v>
      </c>
      <c r="H69" s="4">
        <f t="shared" si="14"/>
        <v>1.6662041905717258</v>
      </c>
      <c r="K69" s="4">
        <f t="shared" si="15"/>
        <v>0</v>
      </c>
      <c r="L69" s="4">
        <f t="shared" si="16"/>
        <v>0</v>
      </c>
      <c r="M69" s="23" t="e">
        <f t="shared" si="9"/>
        <v>#DIV/0!</v>
      </c>
      <c r="N69" s="23" t="e">
        <f t="shared" si="9"/>
        <v>#DIV/0!</v>
      </c>
      <c r="O69">
        <f t="shared" si="11"/>
        <v>0</v>
      </c>
      <c r="P69">
        <f t="shared" si="11"/>
        <v>0</v>
      </c>
      <c r="Q69" t="s">
        <v>462</v>
      </c>
      <c r="R69" t="s">
        <v>401</v>
      </c>
      <c r="S69" t="s">
        <v>263</v>
      </c>
      <c r="T69" s="59" t="s">
        <v>90</v>
      </c>
      <c r="U69" s="59" t="s">
        <v>75</v>
      </c>
      <c r="V69" t="s">
        <v>552</v>
      </c>
      <c r="W69" s="59" t="s">
        <v>74</v>
      </c>
      <c r="X69" s="73">
        <v>4</v>
      </c>
      <c r="Y69" t="s">
        <v>570</v>
      </c>
      <c r="Z69" t="s">
        <v>541</v>
      </c>
      <c r="AA69">
        <v>-2</v>
      </c>
      <c r="AB69">
        <v>1</v>
      </c>
      <c r="AC69">
        <f t="shared" si="17"/>
        <v>-3</v>
      </c>
    </row>
    <row r="70" spans="1:29" x14ac:dyDescent="0.25">
      <c r="A70" s="16">
        <v>0.40653205957051852</v>
      </c>
      <c r="B70" s="16">
        <v>0.59256309022596665</v>
      </c>
      <c r="C70" s="2">
        <f t="shared" si="10"/>
        <v>2.4598305999690449</v>
      </c>
      <c r="D70" s="3">
        <f t="shared" si="10"/>
        <v>1.6875840167815082</v>
      </c>
      <c r="E70" s="67"/>
      <c r="F70" s="4">
        <f t="shared" si="12"/>
        <v>1</v>
      </c>
      <c r="G70" s="4">
        <f t="shared" si="13"/>
        <v>2.4598305999690449</v>
      </c>
      <c r="H70" s="4">
        <f t="shared" si="14"/>
        <v>1.6875840167815082</v>
      </c>
      <c r="K70" s="4">
        <f t="shared" si="15"/>
        <v>0</v>
      </c>
      <c r="L70" s="4">
        <f t="shared" si="16"/>
        <v>0</v>
      </c>
      <c r="M70" s="23" t="e">
        <f t="shared" si="9"/>
        <v>#DIV/0!</v>
      </c>
      <c r="N70" s="23" t="e">
        <f t="shared" si="9"/>
        <v>#DIV/0!</v>
      </c>
      <c r="O70">
        <f t="shared" si="11"/>
        <v>0</v>
      </c>
      <c r="P70">
        <f t="shared" si="11"/>
        <v>0</v>
      </c>
      <c r="Q70" t="s">
        <v>328</v>
      </c>
      <c r="R70" t="s">
        <v>403</v>
      </c>
      <c r="S70" t="s">
        <v>263</v>
      </c>
      <c r="T70" s="59" t="s">
        <v>90</v>
      </c>
      <c r="U70" s="59" t="s">
        <v>75</v>
      </c>
      <c r="V70" t="s">
        <v>552</v>
      </c>
      <c r="W70" s="59" t="s">
        <v>79</v>
      </c>
      <c r="X70" s="73">
        <v>3</v>
      </c>
      <c r="Y70" t="s">
        <v>570</v>
      </c>
      <c r="Z70" t="s">
        <v>541</v>
      </c>
      <c r="AA70">
        <v>-2</v>
      </c>
      <c r="AB70">
        <v>1</v>
      </c>
      <c r="AC70">
        <f t="shared" si="17"/>
        <v>-3</v>
      </c>
    </row>
    <row r="71" spans="1:29" x14ac:dyDescent="0.25">
      <c r="A71" s="16">
        <v>0.67823876988479448</v>
      </c>
      <c r="B71" s="16">
        <v>0.31220679720577282</v>
      </c>
      <c r="C71" s="2">
        <f t="shared" si="10"/>
        <v>1.474407014759507</v>
      </c>
      <c r="D71" s="3">
        <f t="shared" si="10"/>
        <v>3.2030052162538554</v>
      </c>
      <c r="E71" s="67"/>
      <c r="F71" s="4">
        <f t="shared" si="12"/>
        <v>1</v>
      </c>
      <c r="G71" s="4">
        <f t="shared" si="13"/>
        <v>1.474407014759507</v>
      </c>
      <c r="H71" s="4">
        <f t="shared" si="14"/>
        <v>3.2030052162538554</v>
      </c>
      <c r="K71" s="4">
        <f t="shared" si="15"/>
        <v>0</v>
      </c>
      <c r="L71" s="4">
        <f t="shared" si="16"/>
        <v>0</v>
      </c>
      <c r="M71" s="23" t="e">
        <f t="shared" si="9"/>
        <v>#DIV/0!</v>
      </c>
      <c r="N71" s="23" t="e">
        <f t="shared" si="9"/>
        <v>#DIV/0!</v>
      </c>
      <c r="O71">
        <f t="shared" si="11"/>
        <v>0</v>
      </c>
      <c r="P71">
        <f t="shared" si="11"/>
        <v>0</v>
      </c>
      <c r="Q71" t="s">
        <v>533</v>
      </c>
      <c r="R71" t="s">
        <v>515</v>
      </c>
      <c r="S71" t="s">
        <v>260</v>
      </c>
      <c r="T71" s="59" t="s">
        <v>84</v>
      </c>
      <c r="U71" s="59" t="s">
        <v>86</v>
      </c>
      <c r="V71" t="s">
        <v>552</v>
      </c>
      <c r="W71" s="59" t="s">
        <v>94</v>
      </c>
      <c r="X71" s="73">
        <v>2</v>
      </c>
      <c r="Y71" t="s">
        <v>569</v>
      </c>
      <c r="Z71" t="s">
        <v>550</v>
      </c>
      <c r="AA71">
        <v>7</v>
      </c>
      <c r="AB71">
        <v>0</v>
      </c>
      <c r="AC71">
        <f t="shared" si="17"/>
        <v>7</v>
      </c>
    </row>
    <row r="72" spans="1:29" x14ac:dyDescent="0.25">
      <c r="A72" s="16">
        <v>0.44944242937327678</v>
      </c>
      <c r="B72" s="16">
        <v>0.54970643705388833</v>
      </c>
      <c r="C72" s="2">
        <f t="shared" si="10"/>
        <v>2.2249790732807448</v>
      </c>
      <c r="D72" s="3">
        <f t="shared" si="10"/>
        <v>1.8191527924603308</v>
      </c>
      <c r="E72" s="67"/>
      <c r="F72" s="4">
        <f t="shared" si="12"/>
        <v>1</v>
      </c>
      <c r="G72" s="4">
        <f t="shared" si="13"/>
        <v>2.2249790732807448</v>
      </c>
      <c r="H72" s="4">
        <f t="shared" si="14"/>
        <v>1.8191527924603308</v>
      </c>
      <c r="K72" s="4">
        <f t="shared" si="15"/>
        <v>0</v>
      </c>
      <c r="L72" s="4">
        <f t="shared" si="16"/>
        <v>0</v>
      </c>
      <c r="M72" s="23" t="e">
        <f t="shared" si="9"/>
        <v>#DIV/0!</v>
      </c>
      <c r="N72" s="23" t="e">
        <f t="shared" si="9"/>
        <v>#DIV/0!</v>
      </c>
      <c r="O72">
        <f t="shared" si="11"/>
        <v>0</v>
      </c>
      <c r="P72">
        <f t="shared" si="11"/>
        <v>0</v>
      </c>
      <c r="Q72" t="s">
        <v>514</v>
      </c>
      <c r="R72" t="s">
        <v>537</v>
      </c>
      <c r="S72" t="s">
        <v>260</v>
      </c>
      <c r="T72" s="59" t="s">
        <v>90</v>
      </c>
      <c r="U72" s="59" t="s">
        <v>75</v>
      </c>
      <c r="V72" t="s">
        <v>552</v>
      </c>
      <c r="W72" s="59" t="s">
        <v>74</v>
      </c>
      <c r="X72" s="73">
        <v>4</v>
      </c>
      <c r="Y72" t="s">
        <v>570</v>
      </c>
      <c r="Z72" t="s">
        <v>548</v>
      </c>
      <c r="AA72">
        <v>-5</v>
      </c>
      <c r="AB72">
        <v>-3</v>
      </c>
      <c r="AC72">
        <f t="shared" si="17"/>
        <v>-2</v>
      </c>
    </row>
    <row r="73" spans="1:29" x14ac:dyDescent="0.25">
      <c r="A73" s="16">
        <v>0.34567223691843729</v>
      </c>
      <c r="B73" s="16">
        <v>0.65372093941443266</v>
      </c>
      <c r="C73" s="2">
        <f t="shared" si="10"/>
        <v>2.8929138449610399</v>
      </c>
      <c r="D73" s="3">
        <f t="shared" si="10"/>
        <v>1.5297047099267542</v>
      </c>
      <c r="E73" s="67"/>
      <c r="F73" s="4">
        <f t="shared" si="12"/>
        <v>1</v>
      </c>
      <c r="G73" s="4">
        <f t="shared" si="13"/>
        <v>2.8929138449610399</v>
      </c>
      <c r="H73" s="4">
        <f t="shared" si="14"/>
        <v>1.5297047099267542</v>
      </c>
      <c r="K73" s="4">
        <f t="shared" si="15"/>
        <v>0</v>
      </c>
      <c r="L73" s="4">
        <f t="shared" si="16"/>
        <v>0</v>
      </c>
      <c r="M73" s="23" t="e">
        <f t="shared" si="9"/>
        <v>#DIV/0!</v>
      </c>
      <c r="N73" s="23" t="e">
        <f t="shared" si="9"/>
        <v>#DIV/0!</v>
      </c>
      <c r="O73">
        <f t="shared" si="11"/>
        <v>0</v>
      </c>
      <c r="P73">
        <f t="shared" si="11"/>
        <v>0</v>
      </c>
      <c r="Q73" t="s">
        <v>519</v>
      </c>
      <c r="R73" t="s">
        <v>535</v>
      </c>
      <c r="S73" t="s">
        <v>260</v>
      </c>
      <c r="T73" s="59" t="s">
        <v>90</v>
      </c>
      <c r="U73" s="59" t="s">
        <v>75</v>
      </c>
      <c r="V73" t="s">
        <v>552</v>
      </c>
      <c r="W73" s="59" t="s">
        <v>75</v>
      </c>
      <c r="X73" s="73">
        <v>2</v>
      </c>
      <c r="Y73" t="s">
        <v>569</v>
      </c>
      <c r="Z73" t="s">
        <v>550</v>
      </c>
      <c r="AA73">
        <v>7</v>
      </c>
      <c r="AB73">
        <v>-6</v>
      </c>
      <c r="AC73">
        <f t="shared" si="17"/>
        <v>13</v>
      </c>
    </row>
    <row r="74" spans="1:29" x14ac:dyDescent="0.25">
      <c r="A74" s="16">
        <v>0.31232346896099583</v>
      </c>
      <c r="B74" s="16">
        <v>0.68751839693497241</v>
      </c>
      <c r="C74" s="2">
        <f t="shared" si="10"/>
        <v>3.2018086995725699</v>
      </c>
      <c r="D74" s="3">
        <f t="shared" si="10"/>
        <v>1.4545065331460258</v>
      </c>
      <c r="E74" s="67"/>
      <c r="F74" s="4">
        <f t="shared" si="12"/>
        <v>1</v>
      </c>
      <c r="G74" s="4">
        <f t="shared" si="13"/>
        <v>3.2018086995725699</v>
      </c>
      <c r="H74" s="4">
        <f t="shared" si="14"/>
        <v>1.4545065331460258</v>
      </c>
      <c r="K74" s="4">
        <f t="shared" si="15"/>
        <v>0</v>
      </c>
      <c r="L74" s="4">
        <f t="shared" si="16"/>
        <v>0</v>
      </c>
      <c r="M74" s="23" t="e">
        <f t="shared" si="9"/>
        <v>#DIV/0!</v>
      </c>
      <c r="N74" s="23" t="e">
        <f t="shared" si="9"/>
        <v>#DIV/0!</v>
      </c>
      <c r="O74">
        <f t="shared" si="11"/>
        <v>0</v>
      </c>
      <c r="P74">
        <f t="shared" si="11"/>
        <v>0</v>
      </c>
      <c r="Q74" t="s">
        <v>518</v>
      </c>
      <c r="R74" t="s">
        <v>517</v>
      </c>
      <c r="S74" t="s">
        <v>260</v>
      </c>
      <c r="T74" s="59" t="s">
        <v>90</v>
      </c>
      <c r="U74" s="59" t="s">
        <v>75</v>
      </c>
      <c r="V74" t="s">
        <v>552</v>
      </c>
      <c r="W74" s="59" t="s">
        <v>100</v>
      </c>
      <c r="X74" s="73">
        <v>3</v>
      </c>
      <c r="Y74" t="s">
        <v>570</v>
      </c>
      <c r="Z74" t="s">
        <v>554</v>
      </c>
      <c r="AA74">
        <v>-11</v>
      </c>
      <c r="AB74">
        <v>-4</v>
      </c>
      <c r="AC74">
        <f t="shared" si="17"/>
        <v>-7</v>
      </c>
    </row>
    <row r="75" spans="1:29" x14ac:dyDescent="0.25">
      <c r="A75" s="16">
        <v>0.54098439641795193</v>
      </c>
      <c r="B75" s="16">
        <v>0.45619015994477041</v>
      </c>
      <c r="C75" s="2">
        <f t="shared" si="10"/>
        <v>1.8484821496171644</v>
      </c>
      <c r="D75" s="3">
        <f t="shared" si="10"/>
        <v>2.1920683254567943</v>
      </c>
      <c r="E75" s="67"/>
      <c r="F75" s="4">
        <f t="shared" si="12"/>
        <v>1</v>
      </c>
      <c r="G75" s="4">
        <f t="shared" si="13"/>
        <v>1.8484821496171644</v>
      </c>
      <c r="H75" s="4">
        <f t="shared" si="14"/>
        <v>2.1920683254567943</v>
      </c>
      <c r="K75" s="4">
        <f t="shared" si="15"/>
        <v>0</v>
      </c>
      <c r="L75" s="4">
        <f t="shared" si="16"/>
        <v>0</v>
      </c>
      <c r="M75" s="23" t="e">
        <f t="shared" si="9"/>
        <v>#DIV/0!</v>
      </c>
      <c r="N75" s="23" t="e">
        <f t="shared" si="9"/>
        <v>#DIV/0!</v>
      </c>
      <c r="O75">
        <f t="shared" si="11"/>
        <v>0</v>
      </c>
      <c r="P75">
        <f t="shared" si="11"/>
        <v>0</v>
      </c>
      <c r="Q75" t="s">
        <v>536</v>
      </c>
      <c r="R75" t="s">
        <v>511</v>
      </c>
      <c r="S75" t="s">
        <v>260</v>
      </c>
      <c r="T75" s="59" t="s">
        <v>84</v>
      </c>
      <c r="U75" s="59" t="s">
        <v>86</v>
      </c>
      <c r="V75" t="s">
        <v>552</v>
      </c>
      <c r="W75" s="59" t="s">
        <v>75</v>
      </c>
      <c r="X75" s="73">
        <v>2</v>
      </c>
      <c r="Y75" t="s">
        <v>569</v>
      </c>
      <c r="Z75" t="s">
        <v>548</v>
      </c>
      <c r="AA75">
        <v>4</v>
      </c>
      <c r="AB75">
        <v>2</v>
      </c>
      <c r="AC75">
        <f t="shared" si="17"/>
        <v>2</v>
      </c>
    </row>
    <row r="76" spans="1:29" x14ac:dyDescent="0.25">
      <c r="A76" s="16">
        <v>0.65846445608586834</v>
      </c>
      <c r="B76" s="16">
        <v>0.33426318740730609</v>
      </c>
      <c r="C76" s="2">
        <f t="shared" si="10"/>
        <v>1.5186848595356726</v>
      </c>
      <c r="D76" s="3">
        <f t="shared" si="10"/>
        <v>2.9916545933653196</v>
      </c>
      <c r="E76" s="67"/>
      <c r="F76" s="4">
        <f t="shared" si="12"/>
        <v>1</v>
      </c>
      <c r="G76" s="4">
        <f t="shared" si="13"/>
        <v>1.5186848595356726</v>
      </c>
      <c r="H76" s="4">
        <f t="shared" si="14"/>
        <v>2.9916545933653196</v>
      </c>
      <c r="K76" s="4">
        <f t="shared" si="15"/>
        <v>0</v>
      </c>
      <c r="L76" s="4">
        <f t="shared" si="16"/>
        <v>0</v>
      </c>
      <c r="M76" s="23" t="e">
        <f t="shared" si="9"/>
        <v>#DIV/0!</v>
      </c>
      <c r="N76" s="23" t="e">
        <f t="shared" si="9"/>
        <v>#DIV/0!</v>
      </c>
      <c r="O76">
        <f t="shared" si="11"/>
        <v>0</v>
      </c>
      <c r="P76">
        <f t="shared" si="11"/>
        <v>0</v>
      </c>
      <c r="Q76" t="s">
        <v>512</v>
      </c>
      <c r="R76" t="s">
        <v>534</v>
      </c>
      <c r="S76" t="s">
        <v>260</v>
      </c>
      <c r="T76" s="59" t="s">
        <v>84</v>
      </c>
      <c r="U76" s="59" t="s">
        <v>86</v>
      </c>
      <c r="V76" t="s">
        <v>552</v>
      </c>
      <c r="W76" s="59" t="s">
        <v>99</v>
      </c>
      <c r="X76" s="73">
        <v>5</v>
      </c>
      <c r="Y76" t="s">
        <v>570</v>
      </c>
      <c r="Z76" t="s">
        <v>550</v>
      </c>
      <c r="AA76">
        <v>2</v>
      </c>
      <c r="AB76">
        <v>0</v>
      </c>
      <c r="AC76">
        <f t="shared" si="17"/>
        <v>2</v>
      </c>
    </row>
    <row r="77" spans="1:29" x14ac:dyDescent="0.25">
      <c r="A77" s="16">
        <v>0.59214624182543041</v>
      </c>
      <c r="B77" s="16">
        <v>0.4024644376439615</v>
      </c>
      <c r="C77" s="2">
        <f t="shared" si="10"/>
        <v>1.6887720116525002</v>
      </c>
      <c r="D77" s="3">
        <f t="shared" si="10"/>
        <v>2.4846915813333199</v>
      </c>
      <c r="E77" s="67"/>
      <c r="F77" s="4">
        <f t="shared" si="12"/>
        <v>1</v>
      </c>
      <c r="G77" s="4">
        <f t="shared" si="13"/>
        <v>1.6887720116525002</v>
      </c>
      <c r="H77" s="4">
        <f t="shared" si="14"/>
        <v>2.4846915813333199</v>
      </c>
      <c r="K77" s="4">
        <f t="shared" si="15"/>
        <v>0</v>
      </c>
      <c r="L77" s="4">
        <f t="shared" si="16"/>
        <v>0</v>
      </c>
      <c r="M77" s="23" t="e">
        <f t="shared" si="9"/>
        <v>#DIV/0!</v>
      </c>
      <c r="N77" s="23" t="e">
        <f t="shared" si="9"/>
        <v>#DIV/0!</v>
      </c>
      <c r="O77">
        <f t="shared" si="11"/>
        <v>0</v>
      </c>
      <c r="P77">
        <f t="shared" si="11"/>
        <v>0</v>
      </c>
      <c r="Q77" t="s">
        <v>279</v>
      </c>
      <c r="R77" t="s">
        <v>331</v>
      </c>
      <c r="S77" t="s">
        <v>259</v>
      </c>
      <c r="T77" s="59" t="s">
        <v>84</v>
      </c>
      <c r="U77" s="59" t="s">
        <v>86</v>
      </c>
      <c r="V77" t="s">
        <v>552</v>
      </c>
      <c r="W77" s="59" t="s">
        <v>75</v>
      </c>
      <c r="X77" s="73">
        <v>2</v>
      </c>
      <c r="Y77" t="s">
        <v>569</v>
      </c>
      <c r="Z77" t="s">
        <v>548</v>
      </c>
      <c r="AA77">
        <v>0</v>
      </c>
      <c r="AB77">
        <v>-9</v>
      </c>
      <c r="AC77">
        <f t="shared" si="17"/>
        <v>9</v>
      </c>
    </row>
    <row r="78" spans="1:29" x14ac:dyDescent="0.25">
      <c r="A78" s="16">
        <v>0.63805411641823162</v>
      </c>
      <c r="B78" s="16">
        <v>0.3543767480020576</v>
      </c>
      <c r="C78" s="2">
        <f t="shared" si="10"/>
        <v>1.5672651805987567</v>
      </c>
      <c r="D78" s="3">
        <f t="shared" si="10"/>
        <v>2.8218555693563556</v>
      </c>
      <c r="E78" s="67"/>
      <c r="F78" s="4">
        <f t="shared" si="12"/>
        <v>1</v>
      </c>
      <c r="G78" s="4">
        <f t="shared" si="13"/>
        <v>1.5672651805987567</v>
      </c>
      <c r="H78" s="4">
        <f t="shared" si="14"/>
        <v>2.8218555693563556</v>
      </c>
      <c r="K78" s="4">
        <f t="shared" si="15"/>
        <v>0</v>
      </c>
      <c r="L78" s="4">
        <f t="shared" si="16"/>
        <v>0</v>
      </c>
      <c r="M78" s="23" t="e">
        <f t="shared" si="9"/>
        <v>#DIV/0!</v>
      </c>
      <c r="N78" s="23" t="e">
        <f t="shared" si="9"/>
        <v>#DIV/0!</v>
      </c>
      <c r="O78">
        <f t="shared" si="11"/>
        <v>0</v>
      </c>
      <c r="P78">
        <f t="shared" si="11"/>
        <v>0</v>
      </c>
      <c r="Q78" t="s">
        <v>409</v>
      </c>
      <c r="R78" t="s">
        <v>407</v>
      </c>
      <c r="S78" t="s">
        <v>259</v>
      </c>
      <c r="T78" s="59" t="s">
        <v>84</v>
      </c>
      <c r="U78" s="59" t="s">
        <v>86</v>
      </c>
      <c r="V78" t="s">
        <v>552</v>
      </c>
      <c r="W78" s="59" t="s">
        <v>86</v>
      </c>
      <c r="X78" s="73">
        <v>3</v>
      </c>
      <c r="Y78" t="s">
        <v>570</v>
      </c>
      <c r="Z78" t="s">
        <v>550</v>
      </c>
      <c r="AA78">
        <v>8</v>
      </c>
      <c r="AB78">
        <v>1</v>
      </c>
      <c r="AC78">
        <f t="shared" si="17"/>
        <v>7</v>
      </c>
    </row>
    <row r="79" spans="1:29" x14ac:dyDescent="0.25">
      <c r="A79" s="16">
        <v>0.3937373610391724</v>
      </c>
      <c r="B79" s="16">
        <v>0.60550192642549328</v>
      </c>
      <c r="C79" s="2">
        <f t="shared" si="10"/>
        <v>2.5397640634374836</v>
      </c>
      <c r="D79" s="3">
        <f t="shared" si="10"/>
        <v>1.6515224086955065</v>
      </c>
      <c r="E79" s="67"/>
      <c r="F79" s="4">
        <f t="shared" si="12"/>
        <v>1</v>
      </c>
      <c r="G79" s="4">
        <f t="shared" si="13"/>
        <v>2.5397640634374836</v>
      </c>
      <c r="H79" s="4">
        <f t="shared" si="14"/>
        <v>1.6515224086955065</v>
      </c>
      <c r="K79" s="4">
        <f t="shared" si="15"/>
        <v>0</v>
      </c>
      <c r="L79" s="4">
        <f t="shared" si="16"/>
        <v>0</v>
      </c>
      <c r="M79" s="23" t="e">
        <f t="shared" si="9"/>
        <v>#DIV/0!</v>
      </c>
      <c r="N79" s="23" t="e">
        <f t="shared" si="9"/>
        <v>#DIV/0!</v>
      </c>
      <c r="O79">
        <f t="shared" si="11"/>
        <v>0</v>
      </c>
      <c r="P79">
        <f t="shared" si="11"/>
        <v>0</v>
      </c>
      <c r="Q79" t="s">
        <v>410</v>
      </c>
      <c r="R79" t="s">
        <v>335</v>
      </c>
      <c r="S79" t="s">
        <v>259</v>
      </c>
      <c r="T79" s="59" t="s">
        <v>90</v>
      </c>
      <c r="U79" s="59" t="s">
        <v>75</v>
      </c>
      <c r="V79" t="s">
        <v>552</v>
      </c>
      <c r="W79" s="59" t="s">
        <v>92</v>
      </c>
      <c r="X79" s="73">
        <v>5</v>
      </c>
      <c r="Y79" t="s">
        <v>570</v>
      </c>
      <c r="Z79" t="s">
        <v>549</v>
      </c>
      <c r="AA79">
        <v>-2</v>
      </c>
      <c r="AB79">
        <v>-11</v>
      </c>
      <c r="AC79">
        <f t="shared" si="17"/>
        <v>9</v>
      </c>
    </row>
    <row r="80" spans="1:29" x14ac:dyDescent="0.25">
      <c r="A80" s="16">
        <v>0.13229627248070525</v>
      </c>
      <c r="B80" s="16">
        <v>0.8676827021246678</v>
      </c>
      <c r="C80" s="2">
        <f t="shared" si="10"/>
        <v>7.558791954216586</v>
      </c>
      <c r="D80" s="3">
        <f t="shared" si="10"/>
        <v>1.1524950279074724</v>
      </c>
      <c r="E80" s="67"/>
      <c r="F80" s="4">
        <f t="shared" si="12"/>
        <v>1</v>
      </c>
      <c r="G80" s="4">
        <f t="shared" si="13"/>
        <v>7.558791954216586</v>
      </c>
      <c r="H80" s="4">
        <f t="shared" si="14"/>
        <v>1.1524950279074724</v>
      </c>
      <c r="K80" s="4">
        <f t="shared" si="15"/>
        <v>0</v>
      </c>
      <c r="L80" s="4">
        <f t="shared" si="16"/>
        <v>0</v>
      </c>
      <c r="M80" s="23" t="e">
        <f t="shared" si="9"/>
        <v>#DIV/0!</v>
      </c>
      <c r="N80" s="23" t="e">
        <f t="shared" si="9"/>
        <v>#DIV/0!</v>
      </c>
      <c r="O80">
        <f t="shared" si="11"/>
        <v>0</v>
      </c>
      <c r="P80">
        <f t="shared" si="11"/>
        <v>0</v>
      </c>
      <c r="Q80" t="s">
        <v>283</v>
      </c>
      <c r="R80" t="s">
        <v>414</v>
      </c>
      <c r="S80" t="s">
        <v>262</v>
      </c>
      <c r="T80" s="59" t="s">
        <v>85</v>
      </c>
      <c r="U80" s="59" t="s">
        <v>76</v>
      </c>
      <c r="V80" t="s">
        <v>552</v>
      </c>
      <c r="W80" s="59" t="s">
        <v>92</v>
      </c>
      <c r="X80" s="73">
        <v>5</v>
      </c>
      <c r="Y80" t="s">
        <v>570</v>
      </c>
      <c r="Z80" t="s">
        <v>541</v>
      </c>
      <c r="AA80">
        <v>1</v>
      </c>
      <c r="AB80">
        <v>15</v>
      </c>
      <c r="AC80">
        <f t="shared" si="17"/>
        <v>-14</v>
      </c>
    </row>
    <row r="81" spans="1:29" x14ac:dyDescent="0.25">
      <c r="A81" s="16">
        <v>0.58479147856817904</v>
      </c>
      <c r="B81" s="16">
        <v>0.41252993868654231</v>
      </c>
      <c r="C81" s="2">
        <f t="shared" si="10"/>
        <v>1.7100112375926373</v>
      </c>
      <c r="D81" s="3">
        <f t="shared" si="10"/>
        <v>2.4240664888078398</v>
      </c>
      <c r="E81" s="67"/>
      <c r="F81" s="4">
        <f t="shared" si="12"/>
        <v>1</v>
      </c>
      <c r="G81" s="4">
        <f t="shared" si="13"/>
        <v>1.7100112375926373</v>
      </c>
      <c r="H81" s="4">
        <f t="shared" si="14"/>
        <v>2.4240664888078398</v>
      </c>
      <c r="K81" s="4">
        <f t="shared" si="15"/>
        <v>0</v>
      </c>
      <c r="L81" s="4">
        <f t="shared" si="16"/>
        <v>0</v>
      </c>
      <c r="M81" s="23" t="e">
        <f t="shared" si="9"/>
        <v>#DIV/0!</v>
      </c>
      <c r="N81" s="23" t="e">
        <f t="shared" si="9"/>
        <v>#DIV/0!</v>
      </c>
      <c r="O81">
        <f t="shared" si="11"/>
        <v>0</v>
      </c>
      <c r="P81">
        <f t="shared" si="11"/>
        <v>0</v>
      </c>
      <c r="Q81" t="s">
        <v>413</v>
      </c>
      <c r="R81" t="s">
        <v>338</v>
      </c>
      <c r="S81" t="s">
        <v>262</v>
      </c>
      <c r="T81" s="59" t="s">
        <v>84</v>
      </c>
      <c r="U81" s="59" t="s">
        <v>86</v>
      </c>
      <c r="V81" t="s">
        <v>552</v>
      </c>
      <c r="W81" s="59" t="s">
        <v>89</v>
      </c>
      <c r="X81" s="73">
        <v>4</v>
      </c>
      <c r="Y81" t="s">
        <v>570</v>
      </c>
      <c r="Z81" t="s">
        <v>548</v>
      </c>
      <c r="AA81">
        <v>7</v>
      </c>
      <c r="AB81">
        <v>-1</v>
      </c>
      <c r="AC81">
        <f t="shared" si="17"/>
        <v>8</v>
      </c>
    </row>
    <row r="82" spans="1:29" x14ac:dyDescent="0.25">
      <c r="A82" s="16">
        <v>0.40103451055047279</v>
      </c>
      <c r="B82" s="16">
        <v>0.59496992467038379</v>
      </c>
      <c r="C82" s="2">
        <f t="shared" si="10"/>
        <v>2.4935509879869642</v>
      </c>
      <c r="D82" s="3">
        <f t="shared" si="10"/>
        <v>1.6807572257606211</v>
      </c>
      <c r="E82" s="67"/>
      <c r="F82" s="4">
        <f t="shared" si="12"/>
        <v>1</v>
      </c>
      <c r="G82" s="4">
        <f t="shared" si="13"/>
        <v>2.4935509879869642</v>
      </c>
      <c r="H82" s="4">
        <f t="shared" si="14"/>
        <v>1.6807572257606211</v>
      </c>
      <c r="K82" s="4">
        <f t="shared" si="15"/>
        <v>0</v>
      </c>
      <c r="L82" s="4">
        <f t="shared" si="16"/>
        <v>0</v>
      </c>
      <c r="M82" s="23" t="e">
        <f t="shared" ref="M82:N119" si="18">(1/K82)</f>
        <v>#DIV/0!</v>
      </c>
      <c r="N82" s="23" t="e">
        <f t="shared" si="18"/>
        <v>#DIV/0!</v>
      </c>
      <c r="O82">
        <f t="shared" si="11"/>
        <v>0</v>
      </c>
      <c r="P82">
        <f t="shared" si="11"/>
        <v>0</v>
      </c>
      <c r="Q82" t="s">
        <v>419</v>
      </c>
      <c r="R82" t="s">
        <v>341</v>
      </c>
      <c r="S82" t="s">
        <v>267</v>
      </c>
      <c r="T82" s="59" t="s">
        <v>84</v>
      </c>
      <c r="U82" s="59" t="s">
        <v>94</v>
      </c>
      <c r="V82" t="s">
        <v>552</v>
      </c>
      <c r="W82" s="59" t="s">
        <v>73</v>
      </c>
      <c r="X82" s="73">
        <v>0</v>
      </c>
      <c r="Y82" t="s">
        <v>569</v>
      </c>
      <c r="Z82" t="s">
        <v>549</v>
      </c>
      <c r="AA82">
        <v>1</v>
      </c>
      <c r="AB82">
        <v>-4</v>
      </c>
      <c r="AC82">
        <f t="shared" si="17"/>
        <v>5</v>
      </c>
    </row>
    <row r="83" spans="1:29" x14ac:dyDescent="0.25">
      <c r="A83" s="16">
        <v>0.56811316835553161</v>
      </c>
      <c r="B83" s="16">
        <v>0.42994416347066722</v>
      </c>
      <c r="C83" s="2">
        <f t="shared" ref="C83:D120" si="19">(100%/A83)</f>
        <v>1.7602126753981326</v>
      </c>
      <c r="D83" s="3">
        <f t="shared" si="19"/>
        <v>2.3258834168782121</v>
      </c>
      <c r="E83" s="67"/>
      <c r="F83" s="4">
        <f t="shared" si="12"/>
        <v>1</v>
      </c>
      <c r="G83" s="4">
        <f t="shared" si="13"/>
        <v>1.7602126753981326</v>
      </c>
      <c r="H83" s="4">
        <f t="shared" si="14"/>
        <v>2.3258834168782121</v>
      </c>
      <c r="K83" s="4">
        <f t="shared" si="15"/>
        <v>0</v>
      </c>
      <c r="L83" s="4">
        <f t="shared" si="16"/>
        <v>0</v>
      </c>
      <c r="M83" s="23" t="e">
        <f t="shared" si="18"/>
        <v>#DIV/0!</v>
      </c>
      <c r="N83" s="23" t="e">
        <f t="shared" si="18"/>
        <v>#DIV/0!</v>
      </c>
      <c r="O83">
        <f t="shared" ref="O83:P120" si="20">(I83/G83)</f>
        <v>0</v>
      </c>
      <c r="P83">
        <f t="shared" si="20"/>
        <v>0</v>
      </c>
      <c r="Q83" t="s">
        <v>287</v>
      </c>
      <c r="R83" t="s">
        <v>420</v>
      </c>
      <c r="S83" t="s">
        <v>267</v>
      </c>
      <c r="T83" s="59" t="s">
        <v>84</v>
      </c>
      <c r="U83" s="59" t="s">
        <v>86</v>
      </c>
      <c r="V83" t="s">
        <v>552</v>
      </c>
      <c r="W83" s="59" t="s">
        <v>74</v>
      </c>
      <c r="X83" s="73">
        <v>4</v>
      </c>
      <c r="Y83" t="s">
        <v>570</v>
      </c>
      <c r="Z83" t="s">
        <v>549</v>
      </c>
      <c r="AA83">
        <v>7</v>
      </c>
      <c r="AB83">
        <v>-2</v>
      </c>
      <c r="AC83">
        <f t="shared" si="17"/>
        <v>9</v>
      </c>
    </row>
    <row r="84" spans="1:29" x14ac:dyDescent="0.25">
      <c r="A84" s="16">
        <v>0.72618377391852929</v>
      </c>
      <c r="B84" s="16">
        <v>0.24000448790512879</v>
      </c>
      <c r="C84" s="2">
        <f t="shared" si="19"/>
        <v>1.3770618897251623</v>
      </c>
      <c r="D84" s="3">
        <f t="shared" si="19"/>
        <v>4.1665887531040227</v>
      </c>
      <c r="E84" s="67"/>
      <c r="F84" s="4">
        <f t="shared" si="12"/>
        <v>1</v>
      </c>
      <c r="G84" s="4">
        <f t="shared" si="13"/>
        <v>1.3770618897251623</v>
      </c>
      <c r="H84" s="4">
        <f t="shared" si="14"/>
        <v>4.1665887531040227</v>
      </c>
      <c r="K84" s="4">
        <f t="shared" si="15"/>
        <v>0</v>
      </c>
      <c r="L84" s="4">
        <f t="shared" si="16"/>
        <v>0</v>
      </c>
      <c r="M84" s="23" t="e">
        <f t="shared" si="18"/>
        <v>#DIV/0!</v>
      </c>
      <c r="N84" s="23" t="e">
        <f t="shared" si="18"/>
        <v>#DIV/0!</v>
      </c>
      <c r="O84">
        <f t="shared" si="20"/>
        <v>0</v>
      </c>
      <c r="P84">
        <f t="shared" si="20"/>
        <v>0</v>
      </c>
      <c r="Q84" t="s">
        <v>288</v>
      </c>
      <c r="R84" t="s">
        <v>344</v>
      </c>
      <c r="S84" t="s">
        <v>267</v>
      </c>
      <c r="T84" s="59" t="s">
        <v>84</v>
      </c>
      <c r="U84" s="59" t="s">
        <v>89</v>
      </c>
      <c r="V84" t="s">
        <v>552</v>
      </c>
      <c r="W84" s="59" t="s">
        <v>109</v>
      </c>
      <c r="X84" s="73">
        <v>6</v>
      </c>
      <c r="Y84" t="s">
        <v>570</v>
      </c>
      <c r="Z84" t="s">
        <v>549</v>
      </c>
      <c r="AA84">
        <v>2</v>
      </c>
      <c r="AB84">
        <v>-6</v>
      </c>
      <c r="AC84">
        <f t="shared" si="17"/>
        <v>8</v>
      </c>
    </row>
    <row r="85" spans="1:29" x14ac:dyDescent="0.25">
      <c r="A85" s="16">
        <v>0.44300002230181074</v>
      </c>
      <c r="B85" s="16">
        <v>0.55454131510577687</v>
      </c>
      <c r="C85" s="2">
        <f t="shared" si="19"/>
        <v>2.2573362294747508</v>
      </c>
      <c r="D85" s="3">
        <f t="shared" si="19"/>
        <v>1.8032921493130831</v>
      </c>
      <c r="E85" s="67"/>
      <c r="F85" s="4">
        <f t="shared" si="12"/>
        <v>1</v>
      </c>
      <c r="G85" s="4">
        <f t="shared" si="13"/>
        <v>2.2573362294747508</v>
      </c>
      <c r="H85" s="4">
        <f t="shared" si="14"/>
        <v>1.8032921493130831</v>
      </c>
      <c r="K85" s="4">
        <f t="shared" si="15"/>
        <v>0</v>
      </c>
      <c r="L85" s="4">
        <f t="shared" si="16"/>
        <v>0</v>
      </c>
      <c r="M85" s="23" t="e">
        <f t="shared" si="18"/>
        <v>#DIV/0!</v>
      </c>
      <c r="N85" s="23" t="e">
        <f t="shared" si="18"/>
        <v>#DIV/0!</v>
      </c>
      <c r="O85">
        <f t="shared" si="20"/>
        <v>0</v>
      </c>
      <c r="P85">
        <f t="shared" si="20"/>
        <v>0</v>
      </c>
      <c r="Q85" t="s">
        <v>472</v>
      </c>
      <c r="R85" t="s">
        <v>345</v>
      </c>
      <c r="S85" t="s">
        <v>267</v>
      </c>
      <c r="T85" s="59" t="s">
        <v>84</v>
      </c>
      <c r="U85" s="59" t="s">
        <v>86</v>
      </c>
      <c r="V85" t="s">
        <v>552</v>
      </c>
      <c r="W85" s="59" t="s">
        <v>79</v>
      </c>
      <c r="X85" s="73">
        <v>3</v>
      </c>
      <c r="Y85" t="s">
        <v>570</v>
      </c>
      <c r="Z85" t="s">
        <v>550</v>
      </c>
      <c r="AA85">
        <v>2</v>
      </c>
      <c r="AB85">
        <v>-6</v>
      </c>
      <c r="AC85">
        <f t="shared" si="17"/>
        <v>8</v>
      </c>
    </row>
    <row r="86" spans="1:29" x14ac:dyDescent="0.25">
      <c r="A86" s="16">
        <v>0.59718937525992855</v>
      </c>
      <c r="B86" s="16">
        <v>0.40056820744741145</v>
      </c>
      <c r="C86" s="2">
        <f t="shared" si="19"/>
        <v>1.6745107020109775</v>
      </c>
      <c r="D86" s="3">
        <f t="shared" si="19"/>
        <v>2.4964537409806415</v>
      </c>
      <c r="E86" s="67"/>
      <c r="F86" s="4">
        <f t="shared" si="12"/>
        <v>1</v>
      </c>
      <c r="G86" s="4">
        <f t="shared" si="13"/>
        <v>1.6745107020109775</v>
      </c>
      <c r="H86" s="4">
        <f t="shared" si="14"/>
        <v>2.4964537409806415</v>
      </c>
      <c r="K86" s="4">
        <f t="shared" si="15"/>
        <v>0</v>
      </c>
      <c r="L86" s="4">
        <f t="shared" si="16"/>
        <v>0</v>
      </c>
      <c r="M86" s="23" t="e">
        <f t="shared" si="18"/>
        <v>#DIV/0!</v>
      </c>
      <c r="N86" s="23" t="e">
        <f t="shared" si="18"/>
        <v>#DIV/0!</v>
      </c>
      <c r="O86">
        <f t="shared" si="20"/>
        <v>0</v>
      </c>
      <c r="P86">
        <f t="shared" si="20"/>
        <v>0</v>
      </c>
      <c r="Q86" t="s">
        <v>350</v>
      </c>
      <c r="R86" t="s">
        <v>425</v>
      </c>
      <c r="S86" t="s">
        <v>258</v>
      </c>
      <c r="T86" s="59" t="s">
        <v>90</v>
      </c>
      <c r="U86" s="59" t="s">
        <v>74</v>
      </c>
      <c r="V86" t="s">
        <v>552</v>
      </c>
      <c r="W86" s="59" t="s">
        <v>91</v>
      </c>
      <c r="X86" s="73">
        <v>5</v>
      </c>
      <c r="Y86" t="s">
        <v>570</v>
      </c>
      <c r="Z86" t="s">
        <v>541</v>
      </c>
      <c r="AA86">
        <v>-2</v>
      </c>
      <c r="AB86">
        <v>0</v>
      </c>
      <c r="AC86">
        <f t="shared" si="17"/>
        <v>-2</v>
      </c>
    </row>
    <row r="87" spans="1:29" x14ac:dyDescent="0.25">
      <c r="A87" s="16">
        <v>0.19436862691700299</v>
      </c>
      <c r="B87" s="16">
        <v>0.80555543427706688</v>
      </c>
      <c r="C87" s="2">
        <f t="shared" si="19"/>
        <v>5.1448632213006693</v>
      </c>
      <c r="D87" s="3">
        <f t="shared" si="19"/>
        <v>1.2413794972377468</v>
      </c>
      <c r="E87" s="67"/>
      <c r="F87" s="4">
        <f t="shared" si="12"/>
        <v>1</v>
      </c>
      <c r="G87" s="4">
        <f t="shared" si="13"/>
        <v>5.1448632213006693</v>
      </c>
      <c r="H87" s="4">
        <f t="shared" si="14"/>
        <v>1.2413794972377468</v>
      </c>
      <c r="K87" s="4">
        <f t="shared" si="15"/>
        <v>0</v>
      </c>
      <c r="L87" s="4">
        <f t="shared" si="16"/>
        <v>0</v>
      </c>
      <c r="M87" s="23" t="e">
        <f t="shared" si="18"/>
        <v>#DIV/0!</v>
      </c>
      <c r="N87" s="23" t="e">
        <f t="shared" si="18"/>
        <v>#DIV/0!</v>
      </c>
      <c r="O87">
        <f t="shared" si="20"/>
        <v>0</v>
      </c>
      <c r="P87">
        <f t="shared" si="20"/>
        <v>0</v>
      </c>
      <c r="Q87" t="s">
        <v>476</v>
      </c>
      <c r="R87" t="s">
        <v>424</v>
      </c>
      <c r="S87" t="s">
        <v>258</v>
      </c>
      <c r="T87" s="59" t="s">
        <v>90</v>
      </c>
      <c r="U87" s="59" t="s">
        <v>75</v>
      </c>
      <c r="V87" t="s">
        <v>552</v>
      </c>
      <c r="W87" s="59" t="s">
        <v>76</v>
      </c>
      <c r="X87" s="73">
        <v>1</v>
      </c>
      <c r="Y87" t="s">
        <v>569</v>
      </c>
      <c r="Z87" t="s">
        <v>544</v>
      </c>
      <c r="AA87">
        <v>0</v>
      </c>
      <c r="AB87">
        <v>7</v>
      </c>
      <c r="AC87">
        <f t="shared" si="17"/>
        <v>-7</v>
      </c>
    </row>
    <row r="88" spans="1:29" x14ac:dyDescent="0.25">
      <c r="A88" s="16">
        <v>0.3646634116021486</v>
      </c>
      <c r="B88" s="16">
        <v>0.63507400384263124</v>
      </c>
      <c r="C88" s="2">
        <f t="shared" si="19"/>
        <v>2.7422548250906233</v>
      </c>
      <c r="D88" s="3">
        <f t="shared" si="19"/>
        <v>1.5746196410958682</v>
      </c>
      <c r="E88" s="67"/>
      <c r="F88" s="4">
        <f t="shared" si="12"/>
        <v>1</v>
      </c>
      <c r="G88" s="4">
        <f t="shared" si="13"/>
        <v>2.7422548250906233</v>
      </c>
      <c r="H88" s="4">
        <f t="shared" si="14"/>
        <v>1.5746196410958682</v>
      </c>
      <c r="K88" s="4">
        <f t="shared" si="15"/>
        <v>0</v>
      </c>
      <c r="L88" s="4">
        <f t="shared" si="16"/>
        <v>0</v>
      </c>
      <c r="M88" s="23" t="e">
        <f t="shared" si="18"/>
        <v>#DIV/0!</v>
      </c>
      <c r="N88" s="23" t="e">
        <f t="shared" si="18"/>
        <v>#DIV/0!</v>
      </c>
      <c r="O88">
        <f t="shared" si="20"/>
        <v>0</v>
      </c>
      <c r="P88">
        <f t="shared" si="20"/>
        <v>0</v>
      </c>
      <c r="Q88" t="s">
        <v>349</v>
      </c>
      <c r="R88" t="s">
        <v>478</v>
      </c>
      <c r="S88" t="s">
        <v>258</v>
      </c>
      <c r="T88" s="59" t="s">
        <v>90</v>
      </c>
      <c r="U88" s="59" t="s">
        <v>75</v>
      </c>
      <c r="V88" t="s">
        <v>552</v>
      </c>
      <c r="W88" s="59" t="s">
        <v>93</v>
      </c>
      <c r="X88" s="73">
        <v>6</v>
      </c>
      <c r="Y88" t="s">
        <v>570</v>
      </c>
      <c r="Z88" t="s">
        <v>543</v>
      </c>
      <c r="AA88">
        <v>-5</v>
      </c>
      <c r="AB88">
        <v>5</v>
      </c>
      <c r="AC88">
        <f t="shared" si="17"/>
        <v>-10</v>
      </c>
    </row>
    <row r="89" spans="1:29" x14ac:dyDescent="0.25">
      <c r="A89" s="16">
        <v>0.23910062420451478</v>
      </c>
      <c r="B89" s="16">
        <v>0.76083301945335879</v>
      </c>
      <c r="C89" s="2">
        <f t="shared" si="19"/>
        <v>4.1823395623787656</v>
      </c>
      <c r="D89" s="3">
        <f t="shared" si="19"/>
        <v>1.3143488445315863</v>
      </c>
      <c r="E89" s="67"/>
      <c r="F89" s="4">
        <f t="shared" si="12"/>
        <v>1</v>
      </c>
      <c r="G89" s="4">
        <f t="shared" si="13"/>
        <v>4.1823395623787656</v>
      </c>
      <c r="H89" s="4">
        <f t="shared" si="14"/>
        <v>1.3143488445315863</v>
      </c>
      <c r="K89" s="4">
        <f t="shared" si="15"/>
        <v>0</v>
      </c>
      <c r="L89" s="4">
        <f t="shared" si="16"/>
        <v>0</v>
      </c>
      <c r="M89" s="23" t="e">
        <f t="shared" si="18"/>
        <v>#DIV/0!</v>
      </c>
      <c r="N89" s="23" t="e">
        <f t="shared" si="18"/>
        <v>#DIV/0!</v>
      </c>
      <c r="O89">
        <f t="shared" si="20"/>
        <v>0</v>
      </c>
      <c r="P89">
        <f t="shared" si="20"/>
        <v>0</v>
      </c>
      <c r="Q89" t="s">
        <v>477</v>
      </c>
      <c r="R89" t="s">
        <v>474</v>
      </c>
      <c r="S89" t="s">
        <v>258</v>
      </c>
      <c r="T89" s="59" t="s">
        <v>90</v>
      </c>
      <c r="U89" s="59" t="s">
        <v>75</v>
      </c>
      <c r="V89" t="s">
        <v>552</v>
      </c>
      <c r="W89" s="59" t="s">
        <v>76</v>
      </c>
      <c r="X89" s="73">
        <v>1</v>
      </c>
      <c r="Y89" t="s">
        <v>569</v>
      </c>
      <c r="Z89" t="s">
        <v>541</v>
      </c>
      <c r="AA89">
        <v>2</v>
      </c>
      <c r="AB89">
        <v>2</v>
      </c>
      <c r="AC89">
        <f t="shared" si="17"/>
        <v>0</v>
      </c>
    </row>
    <row r="90" spans="1:29" x14ac:dyDescent="0.25">
      <c r="A90" s="16">
        <v>0.56329611461502727</v>
      </c>
      <c r="B90" s="16">
        <v>0.43415590889419359</v>
      </c>
      <c r="C90" s="2">
        <f t="shared" si="19"/>
        <v>1.775265218513763</v>
      </c>
      <c r="D90" s="3">
        <f t="shared" si="19"/>
        <v>2.303320027468994</v>
      </c>
      <c r="E90" s="67"/>
      <c r="F90" s="4">
        <f t="shared" si="12"/>
        <v>1</v>
      </c>
      <c r="G90" s="4">
        <f t="shared" si="13"/>
        <v>1.775265218513763</v>
      </c>
      <c r="H90" s="4">
        <f t="shared" si="14"/>
        <v>2.303320027468994</v>
      </c>
      <c r="K90" s="4">
        <f t="shared" si="15"/>
        <v>0</v>
      </c>
      <c r="L90" s="4">
        <f t="shared" si="16"/>
        <v>0</v>
      </c>
      <c r="M90" s="23" t="e">
        <f t="shared" si="18"/>
        <v>#DIV/0!</v>
      </c>
      <c r="N90" s="23" t="e">
        <f t="shared" si="18"/>
        <v>#DIV/0!</v>
      </c>
      <c r="O90">
        <f t="shared" si="20"/>
        <v>0</v>
      </c>
      <c r="P90">
        <f t="shared" si="20"/>
        <v>0</v>
      </c>
      <c r="Q90" t="s">
        <v>354</v>
      </c>
      <c r="R90" t="s">
        <v>353</v>
      </c>
      <c r="S90" t="s">
        <v>271</v>
      </c>
      <c r="T90" s="59" t="s">
        <v>84</v>
      </c>
      <c r="U90" s="59" t="s">
        <v>86</v>
      </c>
      <c r="V90" t="s">
        <v>552</v>
      </c>
      <c r="W90" s="59" t="s">
        <v>76</v>
      </c>
      <c r="X90" s="73">
        <v>1</v>
      </c>
      <c r="Y90" t="s">
        <v>569</v>
      </c>
      <c r="Z90" t="s">
        <v>548</v>
      </c>
      <c r="AA90">
        <v>-2</v>
      </c>
      <c r="AB90">
        <v>-3</v>
      </c>
      <c r="AC90">
        <f t="shared" si="17"/>
        <v>1</v>
      </c>
    </row>
    <row r="91" spans="1:29" x14ac:dyDescent="0.25">
      <c r="A91" s="16">
        <v>0.29358228021858712</v>
      </c>
      <c r="B91" s="16">
        <v>0.70624937878059335</v>
      </c>
      <c r="C91" s="2">
        <f t="shared" si="19"/>
        <v>3.4062001264362705</v>
      </c>
      <c r="D91" s="3">
        <f t="shared" si="19"/>
        <v>1.4159304489960685</v>
      </c>
      <c r="E91" s="67"/>
      <c r="F91" s="4">
        <f t="shared" si="12"/>
        <v>1</v>
      </c>
      <c r="G91" s="4">
        <f t="shared" si="13"/>
        <v>3.4062001264362705</v>
      </c>
      <c r="H91" s="4">
        <f t="shared" si="14"/>
        <v>1.4159304489960685</v>
      </c>
      <c r="K91" s="4">
        <f t="shared" si="15"/>
        <v>0</v>
      </c>
      <c r="L91" s="4">
        <f t="shared" si="16"/>
        <v>0</v>
      </c>
      <c r="M91" s="23" t="e">
        <f t="shared" si="18"/>
        <v>#DIV/0!</v>
      </c>
      <c r="N91" s="23" t="e">
        <f t="shared" si="18"/>
        <v>#DIV/0!</v>
      </c>
      <c r="O91">
        <f t="shared" si="20"/>
        <v>0</v>
      </c>
      <c r="P91">
        <f t="shared" si="20"/>
        <v>0</v>
      </c>
      <c r="Q91" t="s">
        <v>427</v>
      </c>
      <c r="R91" t="s">
        <v>351</v>
      </c>
      <c r="S91" t="s">
        <v>271</v>
      </c>
      <c r="T91" s="59" t="s">
        <v>90</v>
      </c>
      <c r="U91" s="59" t="s">
        <v>75</v>
      </c>
      <c r="V91" t="s">
        <v>552</v>
      </c>
      <c r="W91" s="59" t="s">
        <v>89</v>
      </c>
      <c r="X91" s="73">
        <v>4</v>
      </c>
      <c r="Y91" t="s">
        <v>570</v>
      </c>
      <c r="Z91" t="s">
        <v>548</v>
      </c>
      <c r="AA91">
        <v>3</v>
      </c>
      <c r="AB91">
        <v>0</v>
      </c>
      <c r="AC91">
        <f t="shared" si="17"/>
        <v>3</v>
      </c>
    </row>
    <row r="92" spans="1:29" x14ac:dyDescent="0.25">
      <c r="A92" s="16">
        <v>0.44239304802650697</v>
      </c>
      <c r="B92" s="16">
        <v>0.55700364230450761</v>
      </c>
      <c r="C92" s="2">
        <f t="shared" si="19"/>
        <v>2.2604333509781616</v>
      </c>
      <c r="D92" s="3">
        <f t="shared" si="19"/>
        <v>1.795320396582454</v>
      </c>
      <c r="E92" s="67"/>
      <c r="F92" s="4">
        <f t="shared" si="12"/>
        <v>1</v>
      </c>
      <c r="G92" s="4">
        <f t="shared" si="13"/>
        <v>2.2604333509781616</v>
      </c>
      <c r="H92" s="4">
        <f t="shared" si="14"/>
        <v>1.795320396582454</v>
      </c>
      <c r="K92" s="4">
        <f t="shared" si="15"/>
        <v>0</v>
      </c>
      <c r="L92" s="4">
        <f t="shared" si="16"/>
        <v>0</v>
      </c>
      <c r="M92" s="23" t="e">
        <f t="shared" si="18"/>
        <v>#DIV/0!</v>
      </c>
      <c r="N92" s="23" t="e">
        <f t="shared" si="18"/>
        <v>#DIV/0!</v>
      </c>
      <c r="O92">
        <f t="shared" si="20"/>
        <v>0</v>
      </c>
      <c r="P92">
        <f t="shared" si="20"/>
        <v>0</v>
      </c>
      <c r="Q92" t="s">
        <v>432</v>
      </c>
      <c r="R92" t="s">
        <v>429</v>
      </c>
      <c r="S92" t="s">
        <v>271</v>
      </c>
      <c r="T92" s="59" t="s">
        <v>90</v>
      </c>
      <c r="U92" s="59" t="s">
        <v>75</v>
      </c>
      <c r="V92" t="s">
        <v>552</v>
      </c>
      <c r="W92" s="59" t="s">
        <v>92</v>
      </c>
      <c r="X92" s="73">
        <v>5</v>
      </c>
      <c r="Y92" t="s">
        <v>570</v>
      </c>
      <c r="Z92" t="s">
        <v>543</v>
      </c>
      <c r="AA92">
        <v>-10</v>
      </c>
      <c r="AB92">
        <v>5</v>
      </c>
      <c r="AC92">
        <f t="shared" si="17"/>
        <v>-15</v>
      </c>
    </row>
    <row r="93" spans="1:29" x14ac:dyDescent="0.25">
      <c r="A93" s="16">
        <v>0.5228028445146975</v>
      </c>
      <c r="B93" s="16">
        <v>0.47266396489260737</v>
      </c>
      <c r="C93" s="2">
        <f t="shared" si="19"/>
        <v>1.9127669454979164</v>
      </c>
      <c r="D93" s="3">
        <f t="shared" si="19"/>
        <v>2.1156679465235033</v>
      </c>
      <c r="E93" s="67"/>
      <c r="F93" s="4">
        <f t="shared" si="12"/>
        <v>1</v>
      </c>
      <c r="G93" s="4">
        <f t="shared" si="13"/>
        <v>1.9127669454979164</v>
      </c>
      <c r="H93" s="4">
        <f t="shared" si="14"/>
        <v>2.1156679465235033</v>
      </c>
      <c r="K93" s="4">
        <f t="shared" si="15"/>
        <v>0</v>
      </c>
      <c r="L93" s="4">
        <f t="shared" si="16"/>
        <v>0</v>
      </c>
      <c r="M93" s="23" t="e">
        <f t="shared" si="18"/>
        <v>#DIV/0!</v>
      </c>
      <c r="N93" s="23" t="e">
        <f t="shared" si="18"/>
        <v>#DIV/0!</v>
      </c>
      <c r="O93">
        <f t="shared" si="20"/>
        <v>0</v>
      </c>
      <c r="P93">
        <f t="shared" si="20"/>
        <v>0</v>
      </c>
      <c r="Q93" t="s">
        <v>449</v>
      </c>
      <c r="R93" t="s">
        <v>355</v>
      </c>
      <c r="S93" t="s">
        <v>265</v>
      </c>
      <c r="T93" s="59" t="s">
        <v>84</v>
      </c>
      <c r="U93" s="59" t="s">
        <v>86</v>
      </c>
      <c r="V93" t="s">
        <v>552</v>
      </c>
      <c r="W93" s="59" t="s">
        <v>94</v>
      </c>
      <c r="X93" s="73">
        <v>2</v>
      </c>
      <c r="Y93" t="s">
        <v>569</v>
      </c>
      <c r="Z93" t="s">
        <v>544</v>
      </c>
      <c r="AA93">
        <v>8</v>
      </c>
      <c r="AB93">
        <v>4</v>
      </c>
      <c r="AC93">
        <f t="shared" si="17"/>
        <v>4</v>
      </c>
    </row>
    <row r="94" spans="1:29" x14ac:dyDescent="0.25">
      <c r="A94" s="16">
        <v>0.60912642005240858</v>
      </c>
      <c r="B94" s="16">
        <v>0.38561450328414071</v>
      </c>
      <c r="C94" s="2">
        <f t="shared" si="19"/>
        <v>1.6416953313467524</v>
      </c>
      <c r="D94" s="3">
        <f t="shared" si="19"/>
        <v>2.5932634573735114</v>
      </c>
      <c r="E94" s="67"/>
      <c r="F94" s="4">
        <f t="shared" si="12"/>
        <v>1</v>
      </c>
      <c r="G94" s="4">
        <f t="shared" si="13"/>
        <v>1.6416953313467524</v>
      </c>
      <c r="H94" s="4">
        <f t="shared" si="14"/>
        <v>2.5932634573735114</v>
      </c>
      <c r="K94" s="4">
        <f t="shared" si="15"/>
        <v>0</v>
      </c>
      <c r="L94" s="4">
        <f t="shared" si="16"/>
        <v>0</v>
      </c>
      <c r="M94" s="23" t="e">
        <f t="shared" si="18"/>
        <v>#DIV/0!</v>
      </c>
      <c r="N94" s="23" t="e">
        <f t="shared" si="18"/>
        <v>#DIV/0!</v>
      </c>
      <c r="O94">
        <f t="shared" si="20"/>
        <v>0</v>
      </c>
      <c r="P94">
        <f t="shared" si="20"/>
        <v>0</v>
      </c>
      <c r="Q94" t="s">
        <v>436</v>
      </c>
      <c r="R94" t="s">
        <v>435</v>
      </c>
      <c r="S94" t="s">
        <v>265</v>
      </c>
      <c r="T94" s="59" t="s">
        <v>84</v>
      </c>
      <c r="U94" s="59" t="s">
        <v>86</v>
      </c>
      <c r="V94" t="s">
        <v>552</v>
      </c>
      <c r="W94" s="59" t="s">
        <v>89</v>
      </c>
      <c r="X94" s="73">
        <v>4</v>
      </c>
      <c r="Y94" t="s">
        <v>570</v>
      </c>
      <c r="Z94" t="s">
        <v>543</v>
      </c>
      <c r="AA94">
        <v>3</v>
      </c>
      <c r="AB94">
        <v>2</v>
      </c>
      <c r="AC94">
        <f t="shared" si="17"/>
        <v>1</v>
      </c>
    </row>
    <row r="95" spans="1:29" x14ac:dyDescent="0.25">
      <c r="A95" s="16">
        <v>0.46010644957858171</v>
      </c>
      <c r="B95" s="16">
        <v>0.53392591258581013</v>
      </c>
      <c r="C95" s="2">
        <f t="shared" si="19"/>
        <v>2.1734100900257207</v>
      </c>
      <c r="D95" s="3">
        <f t="shared" si="19"/>
        <v>1.8729190257071193</v>
      </c>
      <c r="E95" s="67"/>
      <c r="F95" s="4">
        <f t="shared" si="12"/>
        <v>1</v>
      </c>
      <c r="G95" s="4">
        <f t="shared" si="13"/>
        <v>2.1734100900257207</v>
      </c>
      <c r="H95" s="4">
        <f t="shared" si="14"/>
        <v>1.8729190257071193</v>
      </c>
      <c r="K95" s="4">
        <f t="shared" si="15"/>
        <v>0</v>
      </c>
      <c r="L95" s="4">
        <f t="shared" si="16"/>
        <v>0</v>
      </c>
      <c r="M95" s="23" t="e">
        <f t="shared" si="18"/>
        <v>#DIV/0!</v>
      </c>
      <c r="N95" s="23" t="e">
        <f t="shared" si="18"/>
        <v>#DIV/0!</v>
      </c>
      <c r="O95">
        <f t="shared" si="20"/>
        <v>0</v>
      </c>
      <c r="P95">
        <f t="shared" si="20"/>
        <v>0</v>
      </c>
      <c r="Q95" t="s">
        <v>289</v>
      </c>
      <c r="R95" t="s">
        <v>365</v>
      </c>
      <c r="S95" t="s">
        <v>264</v>
      </c>
      <c r="T95" s="59" t="s">
        <v>85</v>
      </c>
      <c r="U95" s="59" t="s">
        <v>77</v>
      </c>
      <c r="V95" t="s">
        <v>555</v>
      </c>
      <c r="W95" s="59" t="s">
        <v>76</v>
      </c>
      <c r="X95" s="73">
        <v>1</v>
      </c>
      <c r="Y95" t="s">
        <v>569</v>
      </c>
      <c r="Z95" t="s">
        <v>543</v>
      </c>
      <c r="AA95">
        <v>1</v>
      </c>
      <c r="AB95">
        <v>13</v>
      </c>
      <c r="AC95">
        <f t="shared" si="17"/>
        <v>-12</v>
      </c>
    </row>
    <row r="96" spans="1:29" x14ac:dyDescent="0.25">
      <c r="A96" s="16">
        <v>0.24908143317177281</v>
      </c>
      <c r="B96" s="16">
        <v>0.75076948115001396</v>
      </c>
      <c r="C96" s="2">
        <f t="shared" si="19"/>
        <v>4.014751269358463</v>
      </c>
      <c r="D96" s="3">
        <f t="shared" si="19"/>
        <v>1.3319667689051766</v>
      </c>
      <c r="E96" s="67"/>
      <c r="F96" s="4">
        <f t="shared" si="12"/>
        <v>1</v>
      </c>
      <c r="G96" s="4">
        <f t="shared" si="13"/>
        <v>4.014751269358463</v>
      </c>
      <c r="H96" s="4">
        <f t="shared" si="14"/>
        <v>1.3319667689051766</v>
      </c>
      <c r="K96" s="4">
        <f t="shared" si="15"/>
        <v>0</v>
      </c>
      <c r="L96" s="4">
        <f t="shared" si="16"/>
        <v>0</v>
      </c>
      <c r="M96" s="23" t="e">
        <f t="shared" si="18"/>
        <v>#DIV/0!</v>
      </c>
      <c r="N96" s="23" t="e">
        <f t="shared" si="18"/>
        <v>#DIV/0!</v>
      </c>
      <c r="O96">
        <f t="shared" si="20"/>
        <v>0</v>
      </c>
      <c r="P96">
        <f t="shared" si="20"/>
        <v>0</v>
      </c>
      <c r="Q96" t="s">
        <v>459</v>
      </c>
      <c r="R96" t="s">
        <v>315</v>
      </c>
      <c r="S96" t="s">
        <v>270</v>
      </c>
      <c r="T96" s="59" t="s">
        <v>90</v>
      </c>
      <c r="U96" s="59" t="s">
        <v>75</v>
      </c>
      <c r="V96" t="s">
        <v>555</v>
      </c>
      <c r="W96" s="59" t="s">
        <v>102</v>
      </c>
      <c r="X96" s="73">
        <v>4</v>
      </c>
      <c r="Y96" t="s">
        <v>570</v>
      </c>
      <c r="Z96" t="s">
        <v>554</v>
      </c>
      <c r="AA96">
        <v>-14</v>
      </c>
      <c r="AB96">
        <v>1</v>
      </c>
      <c r="AC96">
        <f t="shared" si="17"/>
        <v>-15</v>
      </c>
    </row>
    <row r="97" spans="1:29" x14ac:dyDescent="0.25">
      <c r="A97" s="16">
        <v>0.47015243372913756</v>
      </c>
      <c r="B97" s="16">
        <v>0.52894716287036336</v>
      </c>
      <c r="C97" s="2">
        <f t="shared" si="19"/>
        <v>2.1269697405759174</v>
      </c>
      <c r="D97" s="3">
        <f t="shared" si="19"/>
        <v>1.8905479983547699</v>
      </c>
      <c r="E97" s="67"/>
      <c r="F97" s="4">
        <f t="shared" si="12"/>
        <v>1</v>
      </c>
      <c r="G97" s="4">
        <f t="shared" si="13"/>
        <v>2.1269697405759174</v>
      </c>
      <c r="H97" s="4">
        <f t="shared" si="14"/>
        <v>1.8905479983547699</v>
      </c>
      <c r="K97" s="4">
        <f t="shared" si="15"/>
        <v>0</v>
      </c>
      <c r="L97" s="4">
        <f t="shared" si="16"/>
        <v>0</v>
      </c>
      <c r="M97" s="23" t="e">
        <f t="shared" si="18"/>
        <v>#DIV/0!</v>
      </c>
      <c r="N97" s="23" t="e">
        <f t="shared" si="18"/>
        <v>#DIV/0!</v>
      </c>
      <c r="O97">
        <f t="shared" si="20"/>
        <v>0</v>
      </c>
      <c r="P97">
        <f t="shared" si="20"/>
        <v>0</v>
      </c>
      <c r="Q97" t="s">
        <v>490</v>
      </c>
      <c r="R97" t="s">
        <v>461</v>
      </c>
      <c r="S97" t="s">
        <v>263</v>
      </c>
      <c r="T97" s="59" t="s">
        <v>90</v>
      </c>
      <c r="U97" s="59" t="s">
        <v>75</v>
      </c>
      <c r="V97" t="s">
        <v>555</v>
      </c>
      <c r="W97" s="59" t="s">
        <v>91</v>
      </c>
      <c r="X97" s="73">
        <v>5</v>
      </c>
      <c r="Y97" t="s">
        <v>570</v>
      </c>
      <c r="Z97" t="s">
        <v>548</v>
      </c>
      <c r="AA97">
        <v>3</v>
      </c>
      <c r="AB97">
        <v>-3</v>
      </c>
      <c r="AC97">
        <f t="shared" si="17"/>
        <v>6</v>
      </c>
    </row>
    <row r="98" spans="1:29" x14ac:dyDescent="0.25">
      <c r="A98" s="16">
        <v>0.29723688438360091</v>
      </c>
      <c r="B98" s="16">
        <v>0.70260443477698542</v>
      </c>
      <c r="C98" s="2">
        <f t="shared" si="19"/>
        <v>3.3643200172608583</v>
      </c>
      <c r="D98" s="3">
        <f t="shared" si="19"/>
        <v>1.42327595799678</v>
      </c>
      <c r="E98" s="67"/>
      <c r="F98" s="4">
        <f t="shared" si="12"/>
        <v>1</v>
      </c>
      <c r="G98" s="4">
        <f t="shared" si="13"/>
        <v>3.3643200172608583</v>
      </c>
      <c r="H98" s="4">
        <f t="shared" si="14"/>
        <v>1.42327595799678</v>
      </c>
      <c r="K98" s="4">
        <f t="shared" si="15"/>
        <v>0</v>
      </c>
      <c r="L98" s="4">
        <f t="shared" si="16"/>
        <v>0</v>
      </c>
      <c r="M98" s="23" t="e">
        <f t="shared" si="18"/>
        <v>#DIV/0!</v>
      </c>
      <c r="N98" s="23" t="e">
        <f t="shared" si="18"/>
        <v>#DIV/0!</v>
      </c>
      <c r="O98">
        <f t="shared" si="20"/>
        <v>0</v>
      </c>
      <c r="P98">
        <f t="shared" si="20"/>
        <v>0</v>
      </c>
      <c r="Q98" t="s">
        <v>466</v>
      </c>
      <c r="R98" t="s">
        <v>282</v>
      </c>
      <c r="S98" t="s">
        <v>259</v>
      </c>
      <c r="T98" s="59" t="s">
        <v>90</v>
      </c>
      <c r="U98" s="59" t="s">
        <v>75</v>
      </c>
      <c r="V98" t="s">
        <v>555</v>
      </c>
      <c r="W98" s="59" t="s">
        <v>77</v>
      </c>
      <c r="X98" s="73">
        <v>2</v>
      </c>
      <c r="Y98" t="s">
        <v>569</v>
      </c>
      <c r="Z98" t="s">
        <v>544</v>
      </c>
      <c r="AA98">
        <v>-2</v>
      </c>
      <c r="AB98">
        <v>4</v>
      </c>
      <c r="AC98">
        <f t="shared" si="17"/>
        <v>-6</v>
      </c>
    </row>
    <row r="99" spans="1:29" x14ac:dyDescent="0.25">
      <c r="A99" s="16">
        <v>0.80034365588972689</v>
      </c>
      <c r="B99" s="16">
        <v>0.17647939561040882</v>
      </c>
      <c r="C99" s="2">
        <f t="shared" si="19"/>
        <v>1.2494632682360916</v>
      </c>
      <c r="D99" s="3">
        <f t="shared" si="19"/>
        <v>5.6663838661798982</v>
      </c>
      <c r="E99" s="67"/>
      <c r="F99" s="4">
        <f t="shared" si="12"/>
        <v>1</v>
      </c>
      <c r="G99" s="4">
        <f t="shared" si="13"/>
        <v>1.2494632682360916</v>
      </c>
      <c r="H99" s="4">
        <f t="shared" si="14"/>
        <v>5.6663838661798982</v>
      </c>
      <c r="K99" s="4">
        <f t="shared" si="15"/>
        <v>0</v>
      </c>
      <c r="L99" s="4">
        <f t="shared" si="16"/>
        <v>0</v>
      </c>
      <c r="M99" s="23" t="e">
        <f t="shared" si="18"/>
        <v>#DIV/0!</v>
      </c>
      <c r="N99" s="23" t="e">
        <f t="shared" si="18"/>
        <v>#DIV/0!</v>
      </c>
      <c r="O99">
        <f t="shared" si="20"/>
        <v>0</v>
      </c>
      <c r="P99">
        <f t="shared" si="20"/>
        <v>0</v>
      </c>
      <c r="Q99" t="s">
        <v>332</v>
      </c>
      <c r="R99" t="s">
        <v>406</v>
      </c>
      <c r="S99" t="s">
        <v>259</v>
      </c>
      <c r="T99" s="59" t="s">
        <v>85</v>
      </c>
      <c r="U99" s="59" t="s">
        <v>96</v>
      </c>
      <c r="V99" t="s">
        <v>555</v>
      </c>
      <c r="W99" s="59" t="s">
        <v>78</v>
      </c>
      <c r="X99" s="73">
        <v>1</v>
      </c>
      <c r="Y99" t="s">
        <v>569</v>
      </c>
      <c r="Z99" t="s">
        <v>543</v>
      </c>
      <c r="AA99">
        <v>2</v>
      </c>
      <c r="AB99">
        <v>5</v>
      </c>
      <c r="AC99">
        <f t="shared" si="17"/>
        <v>-3</v>
      </c>
    </row>
    <row r="100" spans="1:29" x14ac:dyDescent="0.25">
      <c r="A100" s="16">
        <v>9.9344370326134607E-2</v>
      </c>
      <c r="B100" s="16">
        <v>0.90064882332016838</v>
      </c>
      <c r="C100" s="2">
        <f t="shared" si="19"/>
        <v>10.065995654480776</v>
      </c>
      <c r="D100" s="3">
        <f t="shared" si="19"/>
        <v>1.1103106717150661</v>
      </c>
      <c r="E100" s="67"/>
      <c r="F100" s="4">
        <f t="shared" si="12"/>
        <v>1</v>
      </c>
      <c r="G100" s="4">
        <f t="shared" si="13"/>
        <v>10.065995654480776</v>
      </c>
      <c r="H100" s="4">
        <f t="shared" si="14"/>
        <v>1.1103106717150661</v>
      </c>
      <c r="K100" s="4">
        <f t="shared" si="15"/>
        <v>0</v>
      </c>
      <c r="L100" s="4">
        <f t="shared" si="16"/>
        <v>0</v>
      </c>
      <c r="M100" s="23" t="e">
        <f t="shared" si="18"/>
        <v>#DIV/0!</v>
      </c>
      <c r="N100" s="23" t="e">
        <f t="shared" si="18"/>
        <v>#DIV/0!</v>
      </c>
      <c r="O100">
        <f t="shared" si="20"/>
        <v>0</v>
      </c>
      <c r="P100">
        <f t="shared" si="20"/>
        <v>0</v>
      </c>
      <c r="Q100" t="s">
        <v>285</v>
      </c>
      <c r="R100" t="s">
        <v>412</v>
      </c>
      <c r="S100" t="s">
        <v>262</v>
      </c>
      <c r="T100" s="59" t="s">
        <v>85</v>
      </c>
      <c r="U100" s="59" t="s">
        <v>76</v>
      </c>
      <c r="V100" t="s">
        <v>555</v>
      </c>
      <c r="W100" s="59" t="s">
        <v>78</v>
      </c>
      <c r="X100" s="73">
        <v>1</v>
      </c>
      <c r="Y100" t="s">
        <v>569</v>
      </c>
      <c r="Z100" t="s">
        <v>541</v>
      </c>
      <c r="AA100">
        <v>-7</v>
      </c>
      <c r="AB100">
        <v>-1</v>
      </c>
      <c r="AC100">
        <f t="shared" si="17"/>
        <v>-6</v>
      </c>
    </row>
    <row r="101" spans="1:29" x14ac:dyDescent="0.25">
      <c r="A101" s="16">
        <v>0.62273956934704588</v>
      </c>
      <c r="B101" s="16">
        <v>0.32332684198907885</v>
      </c>
      <c r="C101" s="2">
        <f t="shared" si="19"/>
        <v>1.6058077071423593</v>
      </c>
      <c r="D101" s="3">
        <f t="shared" si="19"/>
        <v>3.0928455981201135</v>
      </c>
      <c r="E101" s="67"/>
      <c r="F101" s="4">
        <f t="shared" si="12"/>
        <v>1</v>
      </c>
      <c r="G101" s="4">
        <f t="shared" si="13"/>
        <v>1.6058077071423593</v>
      </c>
      <c r="H101" s="4">
        <f t="shared" si="14"/>
        <v>3.0928455981201135</v>
      </c>
      <c r="K101" s="4">
        <f t="shared" si="15"/>
        <v>0</v>
      </c>
      <c r="L101" s="4">
        <f t="shared" si="16"/>
        <v>0</v>
      </c>
      <c r="M101" s="23" t="e">
        <f t="shared" si="18"/>
        <v>#DIV/0!</v>
      </c>
      <c r="N101" s="23" t="e">
        <f t="shared" si="18"/>
        <v>#DIV/0!</v>
      </c>
      <c r="O101">
        <f t="shared" si="20"/>
        <v>0</v>
      </c>
      <c r="P101">
        <f t="shared" si="20"/>
        <v>0</v>
      </c>
      <c r="Q101" t="s">
        <v>337</v>
      </c>
      <c r="R101" t="s">
        <v>470</v>
      </c>
      <c r="S101" t="s">
        <v>262</v>
      </c>
      <c r="T101" s="59" t="s">
        <v>84</v>
      </c>
      <c r="U101" s="59" t="s">
        <v>100</v>
      </c>
      <c r="V101" t="s">
        <v>555</v>
      </c>
      <c r="W101" s="59" t="s">
        <v>86</v>
      </c>
      <c r="X101" s="73">
        <v>3</v>
      </c>
      <c r="Y101" t="s">
        <v>570</v>
      </c>
      <c r="Z101" t="s">
        <v>549</v>
      </c>
      <c r="AA101">
        <v>0</v>
      </c>
      <c r="AB101">
        <v>-12</v>
      </c>
      <c r="AC101">
        <f t="shared" si="17"/>
        <v>12</v>
      </c>
    </row>
    <row r="102" spans="1:29" x14ac:dyDescent="0.25">
      <c r="A102" s="16">
        <v>0.36519073500941196</v>
      </c>
      <c r="B102" s="16">
        <v>0.63452916421672789</v>
      </c>
      <c r="C102" s="2">
        <f t="shared" si="19"/>
        <v>2.7382950993382327</v>
      </c>
      <c r="D102" s="3">
        <f t="shared" si="19"/>
        <v>1.5759716911269392</v>
      </c>
      <c r="E102" s="67"/>
      <c r="F102" s="4">
        <f t="shared" si="12"/>
        <v>1</v>
      </c>
      <c r="G102" s="4">
        <f t="shared" si="13"/>
        <v>2.7382950993382327</v>
      </c>
      <c r="H102" s="4">
        <f t="shared" si="14"/>
        <v>1.5759716911269392</v>
      </c>
      <c r="K102" s="4">
        <f t="shared" si="15"/>
        <v>0</v>
      </c>
      <c r="L102" s="4">
        <f t="shared" si="16"/>
        <v>0</v>
      </c>
      <c r="M102" s="23" t="e">
        <f t="shared" si="18"/>
        <v>#DIV/0!</v>
      </c>
      <c r="N102" s="23" t="e">
        <f t="shared" si="18"/>
        <v>#DIV/0!</v>
      </c>
      <c r="O102">
        <f t="shared" si="20"/>
        <v>0</v>
      </c>
      <c r="P102">
        <f t="shared" si="20"/>
        <v>0</v>
      </c>
      <c r="Q102" t="s">
        <v>426</v>
      </c>
      <c r="R102" t="s">
        <v>422</v>
      </c>
      <c r="S102" t="s">
        <v>258</v>
      </c>
      <c r="T102" s="59" t="s">
        <v>90</v>
      </c>
      <c r="U102" s="59" t="s">
        <v>75</v>
      </c>
      <c r="V102" t="s">
        <v>555</v>
      </c>
      <c r="W102" s="59" t="s">
        <v>75</v>
      </c>
      <c r="X102" s="73">
        <v>2</v>
      </c>
      <c r="Y102" t="s">
        <v>569</v>
      </c>
      <c r="Z102" t="s">
        <v>554</v>
      </c>
      <c r="AA102">
        <v>-4</v>
      </c>
      <c r="AB102">
        <v>-4</v>
      </c>
      <c r="AC102">
        <f t="shared" si="17"/>
        <v>0</v>
      </c>
    </row>
    <row r="103" spans="1:29" x14ac:dyDescent="0.25">
      <c r="A103" s="16">
        <v>0.42867978990401678</v>
      </c>
      <c r="B103" s="16">
        <v>0.56983161296192264</v>
      </c>
      <c r="C103" s="2">
        <f t="shared" si="19"/>
        <v>2.3327435152095792</v>
      </c>
      <c r="D103" s="3">
        <f t="shared" si="19"/>
        <v>1.7549043914957771</v>
      </c>
      <c r="E103" s="67"/>
      <c r="F103" s="4">
        <f t="shared" si="12"/>
        <v>1</v>
      </c>
      <c r="G103" s="4">
        <f t="shared" si="13"/>
        <v>2.3327435152095792</v>
      </c>
      <c r="H103" s="4">
        <f t="shared" si="14"/>
        <v>1.7549043914957771</v>
      </c>
      <c r="K103" s="4">
        <f t="shared" si="15"/>
        <v>0</v>
      </c>
      <c r="L103" s="4">
        <f t="shared" si="16"/>
        <v>0</v>
      </c>
      <c r="M103" s="23" t="e">
        <f t="shared" si="18"/>
        <v>#DIV/0!</v>
      </c>
      <c r="N103" s="23" t="e">
        <f t="shared" si="18"/>
        <v>#DIV/0!</v>
      </c>
      <c r="O103">
        <f t="shared" si="20"/>
        <v>0</v>
      </c>
      <c r="P103">
        <f t="shared" si="20"/>
        <v>0</v>
      </c>
      <c r="Q103" t="s">
        <v>473</v>
      </c>
      <c r="R103" t="s">
        <v>421</v>
      </c>
      <c r="S103" t="s">
        <v>258</v>
      </c>
      <c r="T103" s="59" t="s">
        <v>85</v>
      </c>
      <c r="U103" s="59" t="s">
        <v>79</v>
      </c>
      <c r="V103" t="s">
        <v>555</v>
      </c>
      <c r="W103" s="59" t="s">
        <v>79</v>
      </c>
      <c r="X103" s="73">
        <v>3</v>
      </c>
      <c r="Y103" t="s">
        <v>570</v>
      </c>
      <c r="Z103" t="s">
        <v>543</v>
      </c>
      <c r="AA103">
        <v>-6</v>
      </c>
      <c r="AB103">
        <v>1</v>
      </c>
      <c r="AC103">
        <f t="shared" si="17"/>
        <v>-7</v>
      </c>
    </row>
    <row r="104" spans="1:29" x14ac:dyDescent="0.25">
      <c r="A104" s="16">
        <v>0.46677514016399368</v>
      </c>
      <c r="B104" s="16">
        <v>0.53235790589069698</v>
      </c>
      <c r="C104" s="2">
        <f t="shared" si="19"/>
        <v>2.1423591660187102</v>
      </c>
      <c r="D104" s="3">
        <f t="shared" si="19"/>
        <v>1.8784355204171959</v>
      </c>
      <c r="E104" s="67"/>
      <c r="F104" s="4">
        <f t="shared" si="12"/>
        <v>1</v>
      </c>
      <c r="G104" s="4">
        <f t="shared" si="13"/>
        <v>2.1423591660187102</v>
      </c>
      <c r="H104" s="4">
        <f t="shared" si="14"/>
        <v>1.8784355204171959</v>
      </c>
      <c r="K104" s="4">
        <f t="shared" si="15"/>
        <v>0</v>
      </c>
      <c r="L104" s="4">
        <f t="shared" si="16"/>
        <v>0</v>
      </c>
      <c r="M104" s="23" t="e">
        <f t="shared" si="18"/>
        <v>#DIV/0!</v>
      </c>
      <c r="N104" s="23" t="e">
        <f t="shared" si="18"/>
        <v>#DIV/0!</v>
      </c>
      <c r="O104">
        <f t="shared" si="20"/>
        <v>0</v>
      </c>
      <c r="P104">
        <f t="shared" si="20"/>
        <v>0</v>
      </c>
      <c r="Q104" t="s">
        <v>475</v>
      </c>
      <c r="R104" t="s">
        <v>347</v>
      </c>
      <c r="S104" t="s">
        <v>258</v>
      </c>
      <c r="T104" s="59" t="s">
        <v>90</v>
      </c>
      <c r="U104" s="59" t="s">
        <v>75</v>
      </c>
      <c r="V104" t="s">
        <v>555</v>
      </c>
      <c r="W104" s="59" t="s">
        <v>77</v>
      </c>
      <c r="X104" s="73">
        <v>2</v>
      </c>
      <c r="Y104" t="s">
        <v>569</v>
      </c>
      <c r="Z104" t="s">
        <v>554</v>
      </c>
      <c r="AA104">
        <v>-10</v>
      </c>
      <c r="AB104">
        <v>4</v>
      </c>
      <c r="AC104">
        <f t="shared" si="17"/>
        <v>-14</v>
      </c>
    </row>
    <row r="105" spans="1:29" x14ac:dyDescent="0.25">
      <c r="A105" s="16">
        <v>0.67037300801240729</v>
      </c>
      <c r="B105" s="16">
        <v>0.31756924300417039</v>
      </c>
      <c r="C105" s="2">
        <f t="shared" si="19"/>
        <v>1.4917068379064151</v>
      </c>
      <c r="D105" s="3">
        <f t="shared" si="19"/>
        <v>3.148919557007817</v>
      </c>
      <c r="E105" s="67"/>
      <c r="F105" s="4">
        <f t="shared" si="12"/>
        <v>1</v>
      </c>
      <c r="G105" s="4">
        <f t="shared" si="13"/>
        <v>1.4917068379064151</v>
      </c>
      <c r="H105" s="4">
        <f t="shared" si="14"/>
        <v>3.148919557007817</v>
      </c>
      <c r="K105" s="4">
        <f t="shared" si="15"/>
        <v>0</v>
      </c>
      <c r="L105" s="4">
        <f t="shared" si="16"/>
        <v>0</v>
      </c>
      <c r="M105" s="23" t="e">
        <f t="shared" si="18"/>
        <v>#DIV/0!</v>
      </c>
      <c r="N105" s="23" t="e">
        <f t="shared" si="18"/>
        <v>#DIV/0!</v>
      </c>
      <c r="O105">
        <f t="shared" si="20"/>
        <v>0</v>
      </c>
      <c r="P105">
        <f t="shared" si="20"/>
        <v>0</v>
      </c>
      <c r="Q105" t="s">
        <v>439</v>
      </c>
      <c r="R105" t="s">
        <v>450</v>
      </c>
      <c r="S105" t="s">
        <v>265</v>
      </c>
      <c r="T105" s="59" t="s">
        <v>84</v>
      </c>
      <c r="U105" s="59" t="s">
        <v>86</v>
      </c>
      <c r="V105" t="s">
        <v>556</v>
      </c>
      <c r="W105" s="59" t="s">
        <v>89</v>
      </c>
      <c r="X105" s="73">
        <v>4</v>
      </c>
      <c r="Y105" t="s">
        <v>570</v>
      </c>
      <c r="Z105" t="s">
        <v>544</v>
      </c>
      <c r="AA105">
        <v>2</v>
      </c>
      <c r="AB105">
        <v>2</v>
      </c>
      <c r="AC105">
        <f t="shared" si="17"/>
        <v>0</v>
      </c>
    </row>
    <row r="106" spans="1:29" x14ac:dyDescent="0.25">
      <c r="A106" s="119">
        <v>0.62576315881861932</v>
      </c>
      <c r="B106" s="119">
        <v>0.3680659156761602</v>
      </c>
      <c r="C106" s="115">
        <f t="shared" si="19"/>
        <v>1.5980486960720153</v>
      </c>
      <c r="D106" s="116">
        <f t="shared" si="19"/>
        <v>2.7169046559579884</v>
      </c>
      <c r="E106" s="124"/>
      <c r="F106" s="117">
        <f t="shared" si="12"/>
        <v>1</v>
      </c>
      <c r="G106" s="117">
        <f t="shared" si="13"/>
        <v>1.5980486960720153</v>
      </c>
      <c r="H106" s="117">
        <f t="shared" si="14"/>
        <v>2.7169046559579884</v>
      </c>
      <c r="I106" s="93"/>
      <c r="J106" s="93"/>
      <c r="K106" s="117">
        <f t="shared" si="15"/>
        <v>0</v>
      </c>
      <c r="L106" s="117">
        <f t="shared" si="16"/>
        <v>0</v>
      </c>
      <c r="M106" s="118" t="e">
        <f t="shared" si="18"/>
        <v>#DIV/0!</v>
      </c>
      <c r="N106" s="118" t="e">
        <f t="shared" si="18"/>
        <v>#DIV/0!</v>
      </c>
      <c r="O106" s="93">
        <f t="shared" si="20"/>
        <v>0</v>
      </c>
      <c r="P106" s="93">
        <f t="shared" si="20"/>
        <v>0</v>
      </c>
      <c r="Q106" s="93" t="s">
        <v>483</v>
      </c>
      <c r="R106" s="93" t="s">
        <v>441</v>
      </c>
      <c r="S106" s="93" t="s">
        <v>265</v>
      </c>
      <c r="T106" s="113" t="s">
        <v>84</v>
      </c>
      <c r="U106" s="113" t="s">
        <v>86</v>
      </c>
      <c r="V106" s="93" t="s">
        <v>556</v>
      </c>
      <c r="W106" s="113" t="s">
        <v>73</v>
      </c>
      <c r="X106" s="92">
        <v>0</v>
      </c>
      <c r="Y106" s="93" t="s">
        <v>569</v>
      </c>
      <c r="Z106" s="93" t="s">
        <v>543</v>
      </c>
      <c r="AA106" s="93">
        <v>-5</v>
      </c>
      <c r="AB106" s="93">
        <v>0</v>
      </c>
      <c r="AC106">
        <f t="shared" si="17"/>
        <v>-5</v>
      </c>
    </row>
    <row r="107" spans="1:29" x14ac:dyDescent="0.25">
      <c r="A107" s="16">
        <v>0.24452962575343928</v>
      </c>
      <c r="B107" s="16">
        <v>0.75540798940753584</v>
      </c>
      <c r="C107" s="2">
        <f t="shared" si="19"/>
        <v>4.0894840325331625</v>
      </c>
      <c r="D107" s="3">
        <f t="shared" si="19"/>
        <v>1.3237879583247418</v>
      </c>
      <c r="E107" s="67"/>
      <c r="F107" s="4">
        <f t="shared" si="12"/>
        <v>1</v>
      </c>
      <c r="G107" s="4">
        <f t="shared" si="13"/>
        <v>4.0894840325331625</v>
      </c>
      <c r="H107" s="4">
        <f t="shared" si="14"/>
        <v>1.3237879583247418</v>
      </c>
      <c r="K107" s="4">
        <f t="shared" si="15"/>
        <v>0</v>
      </c>
      <c r="L107" s="4">
        <f t="shared" si="16"/>
        <v>0</v>
      </c>
      <c r="M107" s="23" t="e">
        <f t="shared" si="18"/>
        <v>#DIV/0!</v>
      </c>
      <c r="N107" s="23" t="e">
        <f t="shared" si="18"/>
        <v>#DIV/0!</v>
      </c>
      <c r="O107">
        <f t="shared" si="20"/>
        <v>0</v>
      </c>
      <c r="P107">
        <f t="shared" si="20"/>
        <v>0</v>
      </c>
      <c r="Q107" t="s">
        <v>296</v>
      </c>
      <c r="R107" t="s">
        <v>453</v>
      </c>
      <c r="S107" t="s">
        <v>264</v>
      </c>
      <c r="T107" s="59" t="s">
        <v>75</v>
      </c>
      <c r="U107" s="59" t="s">
        <v>90</v>
      </c>
      <c r="V107" t="s">
        <v>557</v>
      </c>
      <c r="W107" s="59" t="s">
        <v>165</v>
      </c>
      <c r="X107" s="73">
        <v>7</v>
      </c>
      <c r="Y107" t="s">
        <v>570</v>
      </c>
      <c r="Z107" t="s">
        <v>548</v>
      </c>
      <c r="AA107">
        <v>2</v>
      </c>
      <c r="AB107">
        <v>2</v>
      </c>
      <c r="AC107">
        <f t="shared" si="17"/>
        <v>0</v>
      </c>
    </row>
    <row r="108" spans="1:29" x14ac:dyDescent="0.25">
      <c r="A108" s="16">
        <v>0.33735149618362809</v>
      </c>
      <c r="B108" s="16">
        <v>0.66220367662741253</v>
      </c>
      <c r="C108" s="2">
        <f t="shared" si="19"/>
        <v>2.964267274082808</v>
      </c>
      <c r="D108" s="3">
        <f t="shared" si="19"/>
        <v>1.5101094048480312</v>
      </c>
      <c r="E108" s="67"/>
      <c r="F108" s="4">
        <f t="shared" si="12"/>
        <v>1</v>
      </c>
      <c r="G108" s="4">
        <f t="shared" si="13"/>
        <v>2.964267274082808</v>
      </c>
      <c r="H108" s="4">
        <f t="shared" si="14"/>
        <v>1.5101094048480312</v>
      </c>
      <c r="K108" s="4">
        <f t="shared" si="15"/>
        <v>0</v>
      </c>
      <c r="L108" s="4">
        <f t="shared" si="16"/>
        <v>0</v>
      </c>
      <c r="M108" s="23" t="e">
        <f t="shared" si="18"/>
        <v>#DIV/0!</v>
      </c>
      <c r="N108" s="23" t="e">
        <f t="shared" si="18"/>
        <v>#DIV/0!</v>
      </c>
      <c r="O108">
        <f t="shared" si="20"/>
        <v>0</v>
      </c>
      <c r="P108">
        <f t="shared" si="20"/>
        <v>0</v>
      </c>
      <c r="Q108" t="s">
        <v>274</v>
      </c>
      <c r="R108" t="s">
        <v>361</v>
      </c>
      <c r="S108" t="s">
        <v>264</v>
      </c>
      <c r="T108" s="59" t="s">
        <v>75</v>
      </c>
      <c r="U108" s="59" t="s">
        <v>90</v>
      </c>
      <c r="V108" t="s">
        <v>557</v>
      </c>
      <c r="W108" s="59" t="s">
        <v>78</v>
      </c>
      <c r="X108" s="73">
        <v>1</v>
      </c>
      <c r="Y108" t="s">
        <v>569</v>
      </c>
      <c r="Z108" t="s">
        <v>550</v>
      </c>
      <c r="AA108">
        <v>1</v>
      </c>
      <c r="AB108">
        <v>-3</v>
      </c>
      <c r="AC108">
        <f t="shared" si="17"/>
        <v>4</v>
      </c>
    </row>
    <row r="109" spans="1:29" x14ac:dyDescent="0.25">
      <c r="A109" s="16">
        <v>0.45581581629465467</v>
      </c>
      <c r="B109" s="16">
        <v>0.54348139036395293</v>
      </c>
      <c r="C109" s="2">
        <f t="shared" si="19"/>
        <v>2.1938685851865358</v>
      </c>
      <c r="D109" s="3">
        <f t="shared" si="19"/>
        <v>1.8399894048448107</v>
      </c>
      <c r="E109" s="67"/>
      <c r="F109" s="4">
        <f t="shared" si="12"/>
        <v>1</v>
      </c>
      <c r="G109" s="4">
        <f t="shared" si="13"/>
        <v>2.1938685851865358</v>
      </c>
      <c r="H109" s="4">
        <f t="shared" si="14"/>
        <v>1.8399894048448107</v>
      </c>
      <c r="K109" s="4">
        <f t="shared" si="15"/>
        <v>0</v>
      </c>
      <c r="L109" s="4">
        <f t="shared" si="16"/>
        <v>0</v>
      </c>
      <c r="M109" s="23" t="e">
        <f t="shared" si="18"/>
        <v>#DIV/0!</v>
      </c>
      <c r="N109" s="23" t="e">
        <f t="shared" si="18"/>
        <v>#DIV/0!</v>
      </c>
      <c r="O109">
        <f t="shared" si="20"/>
        <v>0</v>
      </c>
      <c r="P109">
        <f t="shared" si="20"/>
        <v>0</v>
      </c>
      <c r="Q109" t="s">
        <v>290</v>
      </c>
      <c r="R109" t="s">
        <v>293</v>
      </c>
      <c r="S109" t="s">
        <v>264</v>
      </c>
      <c r="T109" s="59" t="s">
        <v>75</v>
      </c>
      <c r="U109" s="59" t="s">
        <v>90</v>
      </c>
      <c r="V109" t="s">
        <v>557</v>
      </c>
      <c r="W109" s="59" t="s">
        <v>94</v>
      </c>
      <c r="X109" s="73">
        <v>2</v>
      </c>
      <c r="Y109" t="s">
        <v>569</v>
      </c>
      <c r="Z109" t="s">
        <v>547</v>
      </c>
      <c r="AA109">
        <v>1</v>
      </c>
      <c r="AB109">
        <v>-6</v>
      </c>
      <c r="AC109">
        <f t="shared" si="17"/>
        <v>7</v>
      </c>
    </row>
    <row r="110" spans="1:29" x14ac:dyDescent="0.25">
      <c r="A110" s="16">
        <v>0.22314648458589112</v>
      </c>
      <c r="B110" s="16">
        <v>0.776804116431148</v>
      </c>
      <c r="C110" s="2">
        <f t="shared" si="19"/>
        <v>4.4813612092333495</v>
      </c>
      <c r="D110" s="3">
        <f t="shared" si="19"/>
        <v>1.2873258249380493</v>
      </c>
      <c r="E110" s="67"/>
      <c r="F110" s="4">
        <f t="shared" si="12"/>
        <v>1</v>
      </c>
      <c r="G110" s="4">
        <f t="shared" si="13"/>
        <v>4.4813612092333495</v>
      </c>
      <c r="H110" s="4">
        <f t="shared" si="14"/>
        <v>1.2873258249380493</v>
      </c>
      <c r="K110" s="4">
        <f t="shared" si="15"/>
        <v>0</v>
      </c>
      <c r="L110" s="4">
        <f t="shared" si="16"/>
        <v>0</v>
      </c>
      <c r="M110" s="23" t="e">
        <f t="shared" si="18"/>
        <v>#DIV/0!</v>
      </c>
      <c r="N110" s="23" t="e">
        <f t="shared" si="18"/>
        <v>#DIV/0!</v>
      </c>
      <c r="O110">
        <f t="shared" si="20"/>
        <v>0</v>
      </c>
      <c r="P110">
        <f t="shared" si="20"/>
        <v>0</v>
      </c>
      <c r="Q110" t="s">
        <v>380</v>
      </c>
      <c r="R110" t="s">
        <v>457</v>
      </c>
      <c r="S110" t="s">
        <v>268</v>
      </c>
      <c r="T110" s="59" t="s">
        <v>75</v>
      </c>
      <c r="U110" s="59" t="s">
        <v>90</v>
      </c>
      <c r="V110" t="s">
        <v>557</v>
      </c>
      <c r="W110" s="59" t="s">
        <v>75</v>
      </c>
      <c r="X110" s="73">
        <v>2</v>
      </c>
      <c r="Y110" t="s">
        <v>569</v>
      </c>
      <c r="Z110" t="s">
        <v>541</v>
      </c>
      <c r="AA110">
        <v>-6</v>
      </c>
      <c r="AB110">
        <v>3</v>
      </c>
      <c r="AC110">
        <f t="shared" si="17"/>
        <v>-9</v>
      </c>
    </row>
    <row r="111" spans="1:29" x14ac:dyDescent="0.25">
      <c r="A111" s="16">
        <v>0.6191854724427418</v>
      </c>
      <c r="B111" s="16">
        <v>0.37796634416447494</v>
      </c>
      <c r="C111" s="2">
        <f t="shared" si="19"/>
        <v>1.6150249715241396</v>
      </c>
      <c r="D111" s="3">
        <f t="shared" si="19"/>
        <v>2.6457382130426996</v>
      </c>
      <c r="E111" s="67"/>
      <c r="F111" s="4">
        <f t="shared" si="12"/>
        <v>1</v>
      </c>
      <c r="G111" s="4">
        <f t="shared" si="13"/>
        <v>1.6150249715241396</v>
      </c>
      <c r="H111" s="4">
        <f t="shared" si="14"/>
        <v>2.6457382130426996</v>
      </c>
      <c r="K111" s="4">
        <f t="shared" si="15"/>
        <v>0</v>
      </c>
      <c r="L111" s="4">
        <f t="shared" si="16"/>
        <v>0</v>
      </c>
      <c r="M111" s="23" t="e">
        <f t="shared" si="18"/>
        <v>#DIV/0!</v>
      </c>
      <c r="N111" s="23" t="e">
        <f t="shared" si="18"/>
        <v>#DIV/0!</v>
      </c>
      <c r="O111">
        <f t="shared" si="20"/>
        <v>0</v>
      </c>
      <c r="P111">
        <f t="shared" si="20"/>
        <v>0</v>
      </c>
      <c r="Q111" t="s">
        <v>360</v>
      </c>
      <c r="R111" t="s">
        <v>451</v>
      </c>
      <c r="S111" t="s">
        <v>264</v>
      </c>
      <c r="T111" s="59" t="s">
        <v>74</v>
      </c>
      <c r="U111" s="59" t="s">
        <v>90</v>
      </c>
      <c r="V111" t="s">
        <v>556</v>
      </c>
      <c r="W111" s="59" t="s">
        <v>102</v>
      </c>
      <c r="X111" s="73">
        <v>4</v>
      </c>
      <c r="Y111" t="s">
        <v>570</v>
      </c>
      <c r="Z111" t="s">
        <v>549</v>
      </c>
      <c r="AA111">
        <v>-3</v>
      </c>
      <c r="AB111">
        <v>-2</v>
      </c>
      <c r="AC111">
        <f t="shared" si="17"/>
        <v>-1</v>
      </c>
    </row>
    <row r="112" spans="1:29" x14ac:dyDescent="0.25">
      <c r="A112" s="16">
        <v>0.36991027014752481</v>
      </c>
      <c r="B112" s="16">
        <v>0.62848144736268807</v>
      </c>
      <c r="C112" s="2">
        <f t="shared" si="19"/>
        <v>2.7033583025450674</v>
      </c>
      <c r="D112" s="3">
        <f t="shared" si="19"/>
        <v>1.5911368652110962</v>
      </c>
      <c r="E112" s="67"/>
      <c r="F112" s="4">
        <f t="shared" si="12"/>
        <v>1</v>
      </c>
      <c r="G112" s="4">
        <f t="shared" si="13"/>
        <v>2.7033583025450674</v>
      </c>
      <c r="H112" s="4">
        <f t="shared" si="14"/>
        <v>1.5911368652110962</v>
      </c>
      <c r="K112" s="4">
        <f t="shared" si="15"/>
        <v>0</v>
      </c>
      <c r="L112" s="4">
        <f t="shared" si="16"/>
        <v>0</v>
      </c>
      <c r="M112" s="23" t="e">
        <f t="shared" si="18"/>
        <v>#DIV/0!</v>
      </c>
      <c r="N112" s="23" t="e">
        <f t="shared" si="18"/>
        <v>#DIV/0!</v>
      </c>
      <c r="O112">
        <f t="shared" si="20"/>
        <v>0</v>
      </c>
      <c r="P112">
        <f t="shared" si="20"/>
        <v>0</v>
      </c>
      <c r="Q112" t="s">
        <v>364</v>
      </c>
      <c r="R112" t="s">
        <v>485</v>
      </c>
      <c r="S112" t="s">
        <v>264</v>
      </c>
      <c r="T112" s="59" t="s">
        <v>86</v>
      </c>
      <c r="U112" s="59" t="s">
        <v>84</v>
      </c>
      <c r="V112" t="s">
        <v>556</v>
      </c>
      <c r="W112" s="59" t="s">
        <v>94</v>
      </c>
      <c r="X112" s="73">
        <v>2</v>
      </c>
      <c r="Y112" t="s">
        <v>569</v>
      </c>
      <c r="Z112" t="s">
        <v>547</v>
      </c>
      <c r="AA112">
        <v>4</v>
      </c>
      <c r="AB112">
        <v>-5</v>
      </c>
      <c r="AC112">
        <f t="shared" si="17"/>
        <v>9</v>
      </c>
    </row>
    <row r="113" spans="1:29" x14ac:dyDescent="0.25">
      <c r="A113" s="16">
        <v>0.31642817433991555</v>
      </c>
      <c r="B113" s="16">
        <v>0.68341639691549105</v>
      </c>
      <c r="C113" s="2">
        <f t="shared" si="19"/>
        <v>3.1602748462144632</v>
      </c>
      <c r="D113" s="3">
        <f t="shared" si="19"/>
        <v>1.4632367682621705</v>
      </c>
      <c r="E113" s="67"/>
      <c r="F113" s="4">
        <f t="shared" si="12"/>
        <v>1</v>
      </c>
      <c r="G113" s="4">
        <f t="shared" si="13"/>
        <v>3.1602748462144632</v>
      </c>
      <c r="H113" s="4">
        <f t="shared" si="14"/>
        <v>1.4632367682621705</v>
      </c>
      <c r="K113" s="4">
        <f t="shared" si="15"/>
        <v>0</v>
      </c>
      <c r="L113" s="4">
        <f t="shared" si="16"/>
        <v>0</v>
      </c>
      <c r="M113" s="23" t="e">
        <f t="shared" si="18"/>
        <v>#DIV/0!</v>
      </c>
      <c r="N113" s="23" t="e">
        <f t="shared" si="18"/>
        <v>#DIV/0!</v>
      </c>
      <c r="O113">
        <f t="shared" si="20"/>
        <v>0</v>
      </c>
      <c r="P113">
        <f t="shared" si="20"/>
        <v>0</v>
      </c>
      <c r="Q113" t="s">
        <v>486</v>
      </c>
      <c r="R113" t="s">
        <v>294</v>
      </c>
      <c r="S113" t="s">
        <v>264</v>
      </c>
      <c r="T113" s="59" t="s">
        <v>75</v>
      </c>
      <c r="U113" s="59" t="s">
        <v>90</v>
      </c>
      <c r="V113" t="s">
        <v>556</v>
      </c>
      <c r="W113" s="59" t="s">
        <v>78</v>
      </c>
      <c r="X113" s="73">
        <v>1</v>
      </c>
      <c r="Y113" t="s">
        <v>569</v>
      </c>
      <c r="Z113" t="s">
        <v>548</v>
      </c>
      <c r="AA113">
        <v>-1</v>
      </c>
      <c r="AB113">
        <v>0</v>
      </c>
      <c r="AC113">
        <f t="shared" si="17"/>
        <v>-1</v>
      </c>
    </row>
    <row r="114" spans="1:29" x14ac:dyDescent="0.25">
      <c r="A114" s="16">
        <v>0.20516091353517618</v>
      </c>
      <c r="B114" s="16">
        <v>0.79480372547974754</v>
      </c>
      <c r="C114" s="2">
        <f t="shared" si="19"/>
        <v>4.8742227881947091</v>
      </c>
      <c r="D114" s="3">
        <f t="shared" si="19"/>
        <v>1.2581722605746406</v>
      </c>
      <c r="E114" s="67"/>
      <c r="F114" s="4">
        <f t="shared" si="12"/>
        <v>1</v>
      </c>
      <c r="G114" s="4">
        <f t="shared" si="13"/>
        <v>4.8742227881947091</v>
      </c>
      <c r="H114" s="4">
        <f t="shared" si="14"/>
        <v>1.2581722605746406</v>
      </c>
      <c r="K114" s="4">
        <f t="shared" si="15"/>
        <v>0</v>
      </c>
      <c r="L114" s="4">
        <f t="shared" si="16"/>
        <v>0</v>
      </c>
      <c r="M114" s="23" t="e">
        <f t="shared" si="18"/>
        <v>#DIV/0!</v>
      </c>
      <c r="N114" s="23" t="e">
        <f t="shared" si="18"/>
        <v>#DIV/0!</v>
      </c>
      <c r="O114">
        <f t="shared" si="20"/>
        <v>0</v>
      </c>
      <c r="P114">
        <f t="shared" si="20"/>
        <v>0</v>
      </c>
      <c r="Q114" t="s">
        <v>362</v>
      </c>
      <c r="R114" t="s">
        <v>357</v>
      </c>
      <c r="S114" t="s">
        <v>264</v>
      </c>
      <c r="T114" s="59" t="s">
        <v>75</v>
      </c>
      <c r="U114" s="59" t="s">
        <v>90</v>
      </c>
      <c r="V114" t="s">
        <v>556</v>
      </c>
      <c r="W114" s="59" t="s">
        <v>73</v>
      </c>
      <c r="X114" s="73">
        <v>0</v>
      </c>
      <c r="Y114" t="s">
        <v>569</v>
      </c>
      <c r="Z114" t="s">
        <v>550</v>
      </c>
      <c r="AA114">
        <v>0</v>
      </c>
      <c r="AB114">
        <v>-4</v>
      </c>
      <c r="AC114">
        <f t="shared" si="17"/>
        <v>4</v>
      </c>
    </row>
    <row r="115" spans="1:29" x14ac:dyDescent="0.25">
      <c r="A115" s="16">
        <v>0.35020174583729169</v>
      </c>
      <c r="B115" s="16">
        <v>0.64951191265798702</v>
      </c>
      <c r="C115" s="2">
        <f t="shared" si="19"/>
        <v>2.8554969011051505</v>
      </c>
      <c r="D115" s="3">
        <f t="shared" si="19"/>
        <v>1.5396176428969814</v>
      </c>
      <c r="E115" s="67"/>
      <c r="F115" s="4">
        <f t="shared" si="12"/>
        <v>1</v>
      </c>
      <c r="G115" s="4">
        <f t="shared" si="13"/>
        <v>2.8554969011051505</v>
      </c>
      <c r="H115" s="4">
        <f t="shared" si="14"/>
        <v>1.5396176428969814</v>
      </c>
      <c r="K115" s="4">
        <f t="shared" si="15"/>
        <v>0</v>
      </c>
      <c r="L115" s="4">
        <f t="shared" si="16"/>
        <v>0</v>
      </c>
      <c r="M115" s="23" t="e">
        <f t="shared" si="18"/>
        <v>#DIV/0!</v>
      </c>
      <c r="N115" s="23" t="e">
        <f t="shared" si="18"/>
        <v>#DIV/0!</v>
      </c>
      <c r="O115">
        <f t="shared" si="20"/>
        <v>0</v>
      </c>
      <c r="P115">
        <f t="shared" si="20"/>
        <v>0</v>
      </c>
      <c r="Q115" t="s">
        <v>273</v>
      </c>
      <c r="R115" t="s">
        <v>359</v>
      </c>
      <c r="S115" t="s">
        <v>264</v>
      </c>
      <c r="T115" s="59" t="s">
        <v>75</v>
      </c>
      <c r="U115" s="59" t="s">
        <v>90</v>
      </c>
      <c r="V115" t="s">
        <v>556</v>
      </c>
      <c r="W115" s="59" t="s">
        <v>103</v>
      </c>
      <c r="X115" s="73">
        <v>4</v>
      </c>
      <c r="Y115" t="s">
        <v>570</v>
      </c>
      <c r="Z115" t="s">
        <v>543</v>
      </c>
      <c r="AA115">
        <v>-6</v>
      </c>
      <c r="AB115">
        <v>7</v>
      </c>
      <c r="AC115">
        <f t="shared" si="17"/>
        <v>-13</v>
      </c>
    </row>
    <row r="116" spans="1:29" x14ac:dyDescent="0.25">
      <c r="A116" s="16">
        <v>0.62754875975841018</v>
      </c>
      <c r="B116" s="16">
        <v>0.36361921781346573</v>
      </c>
      <c r="C116" s="2">
        <f t="shared" si="19"/>
        <v>1.5935016752881064</v>
      </c>
      <c r="D116" s="3">
        <f t="shared" si="19"/>
        <v>2.7501296713998031</v>
      </c>
      <c r="E116" s="67"/>
      <c r="F116" s="4">
        <f t="shared" si="12"/>
        <v>1</v>
      </c>
      <c r="G116" s="4">
        <f t="shared" si="13"/>
        <v>1.5935016752881064</v>
      </c>
      <c r="H116" s="4">
        <f t="shared" si="14"/>
        <v>2.7501296713998031</v>
      </c>
      <c r="K116" s="4">
        <f t="shared" si="15"/>
        <v>0</v>
      </c>
      <c r="L116" s="4">
        <f t="shared" si="16"/>
        <v>0</v>
      </c>
      <c r="M116" s="23" t="e">
        <f t="shared" si="18"/>
        <v>#DIV/0!</v>
      </c>
      <c r="N116" s="23" t="e">
        <f t="shared" si="18"/>
        <v>#DIV/0!</v>
      </c>
      <c r="O116">
        <f t="shared" si="20"/>
        <v>0</v>
      </c>
      <c r="P116">
        <f t="shared" si="20"/>
        <v>0</v>
      </c>
      <c r="Q116" t="s">
        <v>303</v>
      </c>
      <c r="R116" t="s">
        <v>373</v>
      </c>
      <c r="S116" t="s">
        <v>268</v>
      </c>
      <c r="T116" s="59" t="s">
        <v>79</v>
      </c>
      <c r="U116" s="59" t="s">
        <v>85</v>
      </c>
      <c r="V116" t="s">
        <v>556</v>
      </c>
      <c r="W116" s="59" t="s">
        <v>74</v>
      </c>
      <c r="X116" s="73">
        <v>4</v>
      </c>
      <c r="Y116" t="s">
        <v>570</v>
      </c>
      <c r="Z116" t="s">
        <v>543</v>
      </c>
      <c r="AA116">
        <v>-2</v>
      </c>
      <c r="AB116">
        <v>10</v>
      </c>
      <c r="AC116">
        <f t="shared" si="17"/>
        <v>-12</v>
      </c>
    </row>
    <row r="117" spans="1:29" x14ac:dyDescent="0.25">
      <c r="A117" s="16">
        <v>0.50642533087654429</v>
      </c>
      <c r="B117" s="16">
        <v>0.49226692327169941</v>
      </c>
      <c r="C117" s="2">
        <f t="shared" si="19"/>
        <v>1.9746247650550062</v>
      </c>
      <c r="D117" s="3">
        <f t="shared" si="19"/>
        <v>2.031418226018133</v>
      </c>
      <c r="E117" s="67"/>
      <c r="F117" s="4">
        <f t="shared" si="12"/>
        <v>1</v>
      </c>
      <c r="G117" s="4">
        <f t="shared" si="13"/>
        <v>1.9746247650550062</v>
      </c>
      <c r="H117" s="4">
        <f t="shared" si="14"/>
        <v>2.031418226018133</v>
      </c>
      <c r="K117" s="4">
        <f t="shared" si="15"/>
        <v>0</v>
      </c>
      <c r="L117" s="4">
        <f t="shared" si="16"/>
        <v>0</v>
      </c>
      <c r="M117" s="23" t="e">
        <f t="shared" si="18"/>
        <v>#DIV/0!</v>
      </c>
      <c r="N117" s="23" t="e">
        <f t="shared" si="18"/>
        <v>#DIV/0!</v>
      </c>
      <c r="O117">
        <f t="shared" si="20"/>
        <v>0</v>
      </c>
      <c r="P117">
        <f t="shared" si="20"/>
        <v>0</v>
      </c>
      <c r="Q117" t="s">
        <v>305</v>
      </c>
      <c r="R117" t="s">
        <v>371</v>
      </c>
      <c r="S117" t="s">
        <v>268</v>
      </c>
      <c r="T117" s="59" t="s">
        <v>79</v>
      </c>
      <c r="U117" s="59" t="s">
        <v>85</v>
      </c>
      <c r="V117" t="s">
        <v>556</v>
      </c>
      <c r="W117" s="59" t="s">
        <v>74</v>
      </c>
      <c r="X117" s="73">
        <v>4</v>
      </c>
      <c r="Y117" t="s">
        <v>570</v>
      </c>
      <c r="Z117" t="s">
        <v>543</v>
      </c>
      <c r="AA117">
        <v>6</v>
      </c>
      <c r="AB117">
        <v>6</v>
      </c>
      <c r="AC117">
        <f t="shared" si="17"/>
        <v>0</v>
      </c>
    </row>
    <row r="118" spans="1:29" x14ac:dyDescent="0.25">
      <c r="A118" s="16">
        <v>0.21508072517338961</v>
      </c>
      <c r="B118" s="16">
        <v>0.78487438278219723</v>
      </c>
      <c r="C118" s="2">
        <f t="shared" si="19"/>
        <v>4.6494170930186298</v>
      </c>
      <c r="D118" s="3">
        <f t="shared" si="19"/>
        <v>1.2740892325409225</v>
      </c>
      <c r="E118" s="67"/>
      <c r="F118" s="4">
        <f t="shared" si="12"/>
        <v>1</v>
      </c>
      <c r="G118" s="4">
        <f t="shared" si="13"/>
        <v>4.6494170930186298</v>
      </c>
      <c r="H118" s="4">
        <f t="shared" si="14"/>
        <v>1.2740892325409225</v>
      </c>
      <c r="K118" s="4">
        <f t="shared" si="15"/>
        <v>0</v>
      </c>
      <c r="L118" s="4">
        <f t="shared" si="16"/>
        <v>0</v>
      </c>
      <c r="M118" s="23" t="e">
        <f t="shared" si="18"/>
        <v>#DIV/0!</v>
      </c>
      <c r="N118" s="23" t="e">
        <f t="shared" si="18"/>
        <v>#DIV/0!</v>
      </c>
      <c r="O118">
        <f t="shared" si="20"/>
        <v>0</v>
      </c>
      <c r="P118">
        <f t="shared" si="20"/>
        <v>0</v>
      </c>
      <c r="Q118" t="s">
        <v>452</v>
      </c>
      <c r="R118" t="s">
        <v>358</v>
      </c>
      <c r="S118" t="s">
        <v>264</v>
      </c>
      <c r="T118" s="59" t="s">
        <v>75</v>
      </c>
      <c r="U118" s="59" t="s">
        <v>90</v>
      </c>
      <c r="V118" t="s">
        <v>558</v>
      </c>
      <c r="W118" s="59" t="s">
        <v>78</v>
      </c>
      <c r="X118" s="73">
        <v>1</v>
      </c>
      <c r="Y118" t="s">
        <v>569</v>
      </c>
      <c r="Z118" t="s">
        <v>544</v>
      </c>
      <c r="AA118">
        <v>2</v>
      </c>
      <c r="AB118">
        <v>6</v>
      </c>
      <c r="AC118">
        <f t="shared" si="17"/>
        <v>-4</v>
      </c>
    </row>
    <row r="119" spans="1:29" x14ac:dyDescent="0.25">
      <c r="A119" s="16">
        <v>0.16609548416746203</v>
      </c>
      <c r="B119" s="16">
        <v>0.83388349278621943</v>
      </c>
      <c r="C119" s="2">
        <f t="shared" si="19"/>
        <v>6.0206332821894932</v>
      </c>
      <c r="D119" s="3">
        <f t="shared" si="19"/>
        <v>1.1992082930659085</v>
      </c>
      <c r="E119" s="67"/>
      <c r="F119" s="4">
        <f t="shared" si="12"/>
        <v>1</v>
      </c>
      <c r="G119" s="4">
        <f t="shared" si="13"/>
        <v>6.0206332821894932</v>
      </c>
      <c r="H119" s="4">
        <f t="shared" si="14"/>
        <v>1.1992082930659085</v>
      </c>
      <c r="K119" s="4">
        <f t="shared" si="15"/>
        <v>0</v>
      </c>
      <c r="L119" s="4">
        <f t="shared" si="16"/>
        <v>0</v>
      </c>
      <c r="M119" s="23" t="e">
        <f t="shared" si="18"/>
        <v>#DIV/0!</v>
      </c>
      <c r="N119" s="23" t="e">
        <f t="shared" si="18"/>
        <v>#DIV/0!</v>
      </c>
      <c r="O119">
        <f t="shared" si="20"/>
        <v>0</v>
      </c>
      <c r="P119">
        <f t="shared" si="20"/>
        <v>0</v>
      </c>
      <c r="Q119" t="s">
        <v>454</v>
      </c>
      <c r="R119" t="s">
        <v>366</v>
      </c>
      <c r="S119" t="s">
        <v>264</v>
      </c>
      <c r="T119" s="59" t="s">
        <v>75</v>
      </c>
      <c r="U119" s="59" t="s">
        <v>90</v>
      </c>
      <c r="V119" t="s">
        <v>558</v>
      </c>
      <c r="W119" s="59" t="s">
        <v>76</v>
      </c>
      <c r="X119" s="73">
        <v>1</v>
      </c>
      <c r="Y119" t="s">
        <v>569</v>
      </c>
      <c r="Z119" t="s">
        <v>541</v>
      </c>
      <c r="AA119">
        <v>-4</v>
      </c>
      <c r="AB119">
        <v>0</v>
      </c>
      <c r="AC119">
        <f t="shared" si="17"/>
        <v>-4</v>
      </c>
    </row>
    <row r="120" spans="1:29" x14ac:dyDescent="0.25">
      <c r="A120" s="16">
        <v>0.4686612258958795</v>
      </c>
      <c r="B120" s="16">
        <v>0.52920677881372846</v>
      </c>
      <c r="C120" s="2">
        <f t="shared" si="19"/>
        <v>2.1337374306748513</v>
      </c>
      <c r="D120" s="3">
        <f t="shared" si="19"/>
        <v>1.8896205415992651</v>
      </c>
      <c r="E120" s="67"/>
      <c r="F120" s="4">
        <f t="shared" si="12"/>
        <v>1</v>
      </c>
      <c r="G120" s="4">
        <f t="shared" si="13"/>
        <v>2.1337374306748513</v>
      </c>
      <c r="H120" s="4">
        <f t="shared" si="14"/>
        <v>1.8896205415992651</v>
      </c>
      <c r="K120" s="4">
        <f t="shared" si="15"/>
        <v>0</v>
      </c>
      <c r="L120" s="4">
        <f t="shared" si="16"/>
        <v>0</v>
      </c>
      <c r="M120" s="23" t="e">
        <f t="shared" ref="M120:N144" si="21">(1/K120)</f>
        <v>#DIV/0!</v>
      </c>
      <c r="N120" s="23" t="e">
        <f t="shared" si="21"/>
        <v>#DIV/0!</v>
      </c>
      <c r="O120">
        <f t="shared" si="20"/>
        <v>0</v>
      </c>
      <c r="P120">
        <f t="shared" si="20"/>
        <v>0</v>
      </c>
      <c r="Q120" t="s">
        <v>291</v>
      </c>
      <c r="R120" t="s">
        <v>363</v>
      </c>
      <c r="S120" t="s">
        <v>264</v>
      </c>
      <c r="T120" s="59" t="s">
        <v>86</v>
      </c>
      <c r="U120" s="59" t="s">
        <v>84</v>
      </c>
      <c r="V120" t="s">
        <v>558</v>
      </c>
      <c r="W120" s="59" t="s">
        <v>91</v>
      </c>
      <c r="X120" s="73">
        <v>5</v>
      </c>
      <c r="Y120" t="s">
        <v>570</v>
      </c>
      <c r="Z120" t="s">
        <v>550</v>
      </c>
      <c r="AA120">
        <v>2</v>
      </c>
      <c r="AB120">
        <v>-3</v>
      </c>
      <c r="AC120">
        <f t="shared" si="17"/>
        <v>5</v>
      </c>
    </row>
    <row r="121" spans="1:29" x14ac:dyDescent="0.25">
      <c r="A121" s="16">
        <v>0.73303743147654987</v>
      </c>
      <c r="B121" s="16">
        <v>0.25928486690285457</v>
      </c>
      <c r="C121" s="2">
        <f t="shared" ref="C121:D145" si="22">(100%/A121)</f>
        <v>1.3641868164708999</v>
      </c>
      <c r="D121" s="3">
        <f t="shared" si="22"/>
        <v>3.8567619157452286</v>
      </c>
      <c r="E121" s="67"/>
      <c r="F121" s="4">
        <f t="shared" si="12"/>
        <v>1</v>
      </c>
      <c r="G121" s="4">
        <f t="shared" si="13"/>
        <v>1.3641868164708999</v>
      </c>
      <c r="H121" s="4">
        <f t="shared" si="14"/>
        <v>3.8567619157452286</v>
      </c>
      <c r="K121" s="4">
        <f t="shared" si="15"/>
        <v>0</v>
      </c>
      <c r="L121" s="4">
        <f t="shared" si="16"/>
        <v>0</v>
      </c>
      <c r="M121" s="23" t="e">
        <f t="shared" si="21"/>
        <v>#DIV/0!</v>
      </c>
      <c r="N121" s="23" t="e">
        <f t="shared" si="21"/>
        <v>#DIV/0!</v>
      </c>
      <c r="O121">
        <f t="shared" ref="O121:P145" si="23">(I121/G121)</f>
        <v>0</v>
      </c>
      <c r="P121">
        <f t="shared" si="23"/>
        <v>0</v>
      </c>
      <c r="Q121" t="s">
        <v>292</v>
      </c>
      <c r="R121" t="s">
        <v>289</v>
      </c>
      <c r="S121" t="s">
        <v>264</v>
      </c>
      <c r="T121" s="59" t="s">
        <v>74</v>
      </c>
      <c r="U121" s="59" t="s">
        <v>90</v>
      </c>
      <c r="V121" t="s">
        <v>558</v>
      </c>
      <c r="W121" s="59" t="s">
        <v>93</v>
      </c>
      <c r="X121" s="73">
        <v>6</v>
      </c>
      <c r="Y121" t="s">
        <v>570</v>
      </c>
      <c r="Z121" t="s">
        <v>543</v>
      </c>
      <c r="AA121">
        <v>2</v>
      </c>
      <c r="AB121">
        <v>1</v>
      </c>
      <c r="AC121">
        <f t="shared" si="17"/>
        <v>1</v>
      </c>
    </row>
    <row r="122" spans="1:29" x14ac:dyDescent="0.25">
      <c r="A122" s="16">
        <v>0.25825278140120878</v>
      </c>
      <c r="B122" s="16">
        <v>0.741661335936729</v>
      </c>
      <c r="C122" s="2">
        <f t="shared" si="22"/>
        <v>3.8721751400866786</v>
      </c>
      <c r="D122" s="3">
        <f t="shared" si="22"/>
        <v>1.3483242978238652</v>
      </c>
      <c r="E122" s="67"/>
      <c r="F122" s="4">
        <f t="shared" si="12"/>
        <v>1</v>
      </c>
      <c r="G122" s="4">
        <f t="shared" si="13"/>
        <v>3.8721751400866786</v>
      </c>
      <c r="H122" s="4">
        <f t="shared" si="14"/>
        <v>1.3483242978238652</v>
      </c>
      <c r="K122" s="4">
        <f t="shared" si="15"/>
        <v>0</v>
      </c>
      <c r="L122" s="4">
        <f t="shared" si="16"/>
        <v>0</v>
      </c>
      <c r="M122" s="23" t="e">
        <f t="shared" si="21"/>
        <v>#DIV/0!</v>
      </c>
      <c r="N122" s="23" t="e">
        <f t="shared" si="21"/>
        <v>#DIV/0!</v>
      </c>
      <c r="O122">
        <f t="shared" si="23"/>
        <v>0</v>
      </c>
      <c r="P122">
        <f t="shared" si="23"/>
        <v>0</v>
      </c>
      <c r="Q122" t="s">
        <v>306</v>
      </c>
      <c r="R122" t="s">
        <v>378</v>
      </c>
      <c r="S122" t="s">
        <v>268</v>
      </c>
      <c r="T122" s="59" t="s">
        <v>75</v>
      </c>
      <c r="U122" s="59" t="s">
        <v>90</v>
      </c>
      <c r="V122" t="s">
        <v>558</v>
      </c>
      <c r="W122" s="59" t="s">
        <v>78</v>
      </c>
      <c r="X122" s="73">
        <v>1</v>
      </c>
      <c r="Y122" t="s">
        <v>569</v>
      </c>
      <c r="Z122" t="s">
        <v>541</v>
      </c>
      <c r="AA122">
        <v>-3</v>
      </c>
      <c r="AB122">
        <v>-1</v>
      </c>
      <c r="AC122">
        <f t="shared" si="17"/>
        <v>-2</v>
      </c>
    </row>
    <row r="123" spans="1:29" x14ac:dyDescent="0.25">
      <c r="A123" s="16">
        <v>0.28576226986899667</v>
      </c>
      <c r="B123" s="16">
        <v>0.71412928889317784</v>
      </c>
      <c r="C123" s="2">
        <f t="shared" si="22"/>
        <v>3.4994122928070057</v>
      </c>
      <c r="D123" s="3">
        <f t="shared" si="22"/>
        <v>1.4003066609267496</v>
      </c>
      <c r="E123" s="67"/>
      <c r="F123" s="4">
        <f t="shared" si="12"/>
        <v>1</v>
      </c>
      <c r="G123" s="4">
        <f t="shared" si="13"/>
        <v>3.4994122928070057</v>
      </c>
      <c r="H123" s="4">
        <f t="shared" si="14"/>
        <v>1.4003066609267496</v>
      </c>
      <c r="K123" s="4">
        <f t="shared" si="15"/>
        <v>0</v>
      </c>
      <c r="L123" s="4">
        <f t="shared" si="16"/>
        <v>0</v>
      </c>
      <c r="M123" s="23" t="e">
        <f t="shared" si="21"/>
        <v>#DIV/0!</v>
      </c>
      <c r="N123" s="23" t="e">
        <f t="shared" si="21"/>
        <v>#DIV/0!</v>
      </c>
      <c r="O123">
        <f t="shared" si="23"/>
        <v>0</v>
      </c>
      <c r="P123">
        <f t="shared" si="23"/>
        <v>0</v>
      </c>
      <c r="Q123" t="s">
        <v>374</v>
      </c>
      <c r="R123" t="s">
        <v>377</v>
      </c>
      <c r="S123" t="s">
        <v>268</v>
      </c>
      <c r="T123" s="59" t="s">
        <v>75</v>
      </c>
      <c r="U123" s="59" t="s">
        <v>90</v>
      </c>
      <c r="V123" t="s">
        <v>558</v>
      </c>
      <c r="W123" s="59" t="s">
        <v>73</v>
      </c>
      <c r="X123" s="73">
        <v>0</v>
      </c>
      <c r="Y123" t="s">
        <v>569</v>
      </c>
      <c r="Z123" t="s">
        <v>549</v>
      </c>
      <c r="AA123">
        <v>-3</v>
      </c>
      <c r="AB123">
        <v>0</v>
      </c>
      <c r="AC123">
        <f t="shared" si="17"/>
        <v>-3</v>
      </c>
    </row>
    <row r="124" spans="1:29" x14ac:dyDescent="0.25">
      <c r="A124" s="16">
        <v>0.32105291355212917</v>
      </c>
      <c r="B124" s="16">
        <v>0.67871776749055002</v>
      </c>
      <c r="C124" s="2">
        <f t="shared" si="22"/>
        <v>3.1147513627457881</v>
      </c>
      <c r="D124" s="3">
        <f t="shared" si="22"/>
        <v>1.4733664682115799</v>
      </c>
      <c r="E124" s="67"/>
      <c r="F124" s="4">
        <f t="shared" si="12"/>
        <v>1</v>
      </c>
      <c r="G124" s="4">
        <f t="shared" si="13"/>
        <v>3.1147513627457881</v>
      </c>
      <c r="H124" s="4">
        <f t="shared" si="14"/>
        <v>1.4733664682115799</v>
      </c>
      <c r="K124" s="4">
        <f t="shared" si="15"/>
        <v>0</v>
      </c>
      <c r="L124" s="4">
        <f t="shared" si="16"/>
        <v>0</v>
      </c>
      <c r="M124" s="23" t="e">
        <f t="shared" si="21"/>
        <v>#DIV/0!</v>
      </c>
      <c r="N124" s="23" t="e">
        <f t="shared" si="21"/>
        <v>#DIV/0!</v>
      </c>
      <c r="O124">
        <f t="shared" si="23"/>
        <v>0</v>
      </c>
      <c r="P124">
        <f t="shared" si="23"/>
        <v>0</v>
      </c>
      <c r="Q124" t="s">
        <v>379</v>
      </c>
      <c r="R124" t="s">
        <v>375</v>
      </c>
      <c r="S124" t="s">
        <v>268</v>
      </c>
      <c r="T124" s="59" t="s">
        <v>75</v>
      </c>
      <c r="U124" s="59" t="s">
        <v>90</v>
      </c>
      <c r="V124" t="s">
        <v>558</v>
      </c>
      <c r="W124" s="59" t="s">
        <v>94</v>
      </c>
      <c r="X124" s="73">
        <v>2</v>
      </c>
      <c r="Y124" t="s">
        <v>569</v>
      </c>
      <c r="Z124" t="s">
        <v>549</v>
      </c>
      <c r="AA124">
        <v>5</v>
      </c>
      <c r="AB124">
        <v>-6</v>
      </c>
      <c r="AC124">
        <f t="shared" si="17"/>
        <v>11</v>
      </c>
    </row>
    <row r="125" spans="1:29" x14ac:dyDescent="0.25">
      <c r="A125" s="16">
        <v>0.19757165044494215</v>
      </c>
      <c r="B125" s="16">
        <v>0.80237435998632323</v>
      </c>
      <c r="C125" s="2">
        <f t="shared" si="22"/>
        <v>5.0614549088796155</v>
      </c>
      <c r="D125" s="3">
        <f t="shared" si="22"/>
        <v>1.2463010408471245</v>
      </c>
      <c r="E125" s="67"/>
      <c r="F125" s="4">
        <f t="shared" si="12"/>
        <v>1</v>
      </c>
      <c r="G125" s="4">
        <f t="shared" si="13"/>
        <v>5.0614549088796155</v>
      </c>
      <c r="H125" s="4">
        <f t="shared" si="14"/>
        <v>1.2463010408471245</v>
      </c>
      <c r="K125" s="4">
        <f t="shared" si="15"/>
        <v>0</v>
      </c>
      <c r="L125" s="4">
        <f t="shared" si="16"/>
        <v>0</v>
      </c>
      <c r="M125" s="23" t="e">
        <f t="shared" si="21"/>
        <v>#DIV/0!</v>
      </c>
      <c r="N125" s="23" t="e">
        <f t="shared" si="21"/>
        <v>#DIV/0!</v>
      </c>
      <c r="O125">
        <f t="shared" si="23"/>
        <v>0</v>
      </c>
      <c r="P125">
        <f t="shared" si="23"/>
        <v>0</v>
      </c>
      <c r="Q125" t="s">
        <v>456</v>
      </c>
      <c r="R125" t="s">
        <v>488</v>
      </c>
      <c r="S125" t="s">
        <v>268</v>
      </c>
      <c r="T125" s="59" t="s">
        <v>75</v>
      </c>
      <c r="U125" s="59" t="s">
        <v>90</v>
      </c>
      <c r="V125" t="s">
        <v>558</v>
      </c>
      <c r="W125" s="59" t="s">
        <v>86</v>
      </c>
      <c r="X125" s="73">
        <v>3</v>
      </c>
      <c r="Y125" t="s">
        <v>570</v>
      </c>
      <c r="Z125" t="s">
        <v>548</v>
      </c>
      <c r="AA125">
        <v>6</v>
      </c>
      <c r="AB125">
        <v>-1</v>
      </c>
      <c r="AC125">
        <f t="shared" si="17"/>
        <v>7</v>
      </c>
    </row>
    <row r="126" spans="1:29" x14ac:dyDescent="0.25">
      <c r="A126" s="16">
        <v>0.38723646231325554</v>
      </c>
      <c r="B126" s="16">
        <v>0.61230476826951541</v>
      </c>
      <c r="C126" s="2">
        <f t="shared" si="22"/>
        <v>2.5824014454275446</v>
      </c>
      <c r="D126" s="3">
        <f t="shared" si="22"/>
        <v>1.6331736282671483</v>
      </c>
      <c r="E126" s="67"/>
      <c r="F126" s="4">
        <f t="shared" si="12"/>
        <v>1</v>
      </c>
      <c r="G126" s="4">
        <f t="shared" si="13"/>
        <v>2.5824014454275446</v>
      </c>
      <c r="H126" s="4">
        <f t="shared" si="14"/>
        <v>1.6331736282671483</v>
      </c>
      <c r="K126" s="4">
        <f t="shared" si="15"/>
        <v>0</v>
      </c>
      <c r="L126" s="4">
        <f t="shared" si="16"/>
        <v>0</v>
      </c>
      <c r="M126" s="23" t="e">
        <f t="shared" si="21"/>
        <v>#DIV/0!</v>
      </c>
      <c r="N126" s="23" t="e">
        <f t="shared" si="21"/>
        <v>#DIV/0!</v>
      </c>
      <c r="O126">
        <f t="shared" si="23"/>
        <v>0</v>
      </c>
      <c r="P126">
        <f t="shared" si="23"/>
        <v>0</v>
      </c>
      <c r="Q126" t="s">
        <v>403</v>
      </c>
      <c r="R126" t="s">
        <v>492</v>
      </c>
      <c r="S126" t="s">
        <v>263</v>
      </c>
      <c r="T126" s="59" t="s">
        <v>75</v>
      </c>
      <c r="U126" s="59" t="s">
        <v>90</v>
      </c>
      <c r="V126" t="s">
        <v>558</v>
      </c>
      <c r="W126" s="59" t="s">
        <v>73</v>
      </c>
      <c r="X126" s="73">
        <v>0</v>
      </c>
      <c r="Y126" t="s">
        <v>569</v>
      </c>
      <c r="Z126" t="s">
        <v>541</v>
      </c>
      <c r="AA126">
        <v>1</v>
      </c>
      <c r="AB126">
        <v>1</v>
      </c>
      <c r="AC126">
        <f t="shared" si="17"/>
        <v>0</v>
      </c>
    </row>
    <row r="127" spans="1:29" x14ac:dyDescent="0.25">
      <c r="A127" s="16">
        <v>0.27581499403261944</v>
      </c>
      <c r="B127" s="16">
        <v>0.72408255708025671</v>
      </c>
      <c r="C127" s="2">
        <f t="shared" si="22"/>
        <v>3.6256186996191162</v>
      </c>
      <c r="D127" s="3">
        <f t="shared" si="22"/>
        <v>1.381057988791133</v>
      </c>
      <c r="E127" s="67"/>
      <c r="F127" s="4">
        <f t="shared" si="12"/>
        <v>1</v>
      </c>
      <c r="G127" s="4">
        <f t="shared" si="13"/>
        <v>3.6256186996191162</v>
      </c>
      <c r="H127" s="4">
        <f t="shared" si="14"/>
        <v>1.381057988791133</v>
      </c>
      <c r="K127" s="4">
        <f t="shared" si="15"/>
        <v>0</v>
      </c>
      <c r="L127" s="4">
        <f t="shared" si="16"/>
        <v>0</v>
      </c>
      <c r="M127" s="23" t="e">
        <f t="shared" si="21"/>
        <v>#DIV/0!</v>
      </c>
      <c r="N127" s="23" t="e">
        <f t="shared" si="21"/>
        <v>#DIV/0!</v>
      </c>
      <c r="O127">
        <f t="shared" si="23"/>
        <v>0</v>
      </c>
      <c r="P127">
        <f t="shared" si="23"/>
        <v>0</v>
      </c>
      <c r="Q127" t="s">
        <v>461</v>
      </c>
      <c r="R127" t="s">
        <v>404</v>
      </c>
      <c r="S127" t="s">
        <v>263</v>
      </c>
      <c r="T127" s="59" t="s">
        <v>75</v>
      </c>
      <c r="U127" s="59" t="s">
        <v>90</v>
      </c>
      <c r="V127" t="s">
        <v>558</v>
      </c>
      <c r="W127" s="59" t="s">
        <v>73</v>
      </c>
      <c r="X127" s="73">
        <v>0</v>
      </c>
      <c r="Y127" t="s">
        <v>569</v>
      </c>
      <c r="Z127" t="s">
        <v>541</v>
      </c>
      <c r="AA127">
        <v>-3</v>
      </c>
      <c r="AB127">
        <v>4</v>
      </c>
      <c r="AC127">
        <f t="shared" si="17"/>
        <v>-7</v>
      </c>
    </row>
    <row r="128" spans="1:29" x14ac:dyDescent="0.25">
      <c r="A128" s="16">
        <v>0.53765630156659261</v>
      </c>
      <c r="B128" s="16">
        <v>0.45815956321299034</v>
      </c>
      <c r="C128" s="2">
        <f t="shared" si="22"/>
        <v>1.8599242621843293</v>
      </c>
      <c r="D128" s="3">
        <f t="shared" si="22"/>
        <v>2.1826456987761653</v>
      </c>
      <c r="E128" s="67"/>
      <c r="F128" s="4">
        <f t="shared" si="12"/>
        <v>1</v>
      </c>
      <c r="G128" s="4">
        <f t="shared" si="13"/>
        <v>1.8599242621843293</v>
      </c>
      <c r="H128" s="4">
        <f t="shared" si="14"/>
        <v>2.1826456987761653</v>
      </c>
      <c r="K128" s="4">
        <f t="shared" si="15"/>
        <v>0</v>
      </c>
      <c r="L128" s="4">
        <f t="shared" si="16"/>
        <v>0</v>
      </c>
      <c r="M128" s="23" t="e">
        <f t="shared" si="21"/>
        <v>#DIV/0!</v>
      </c>
      <c r="N128" s="23" t="e">
        <f t="shared" si="21"/>
        <v>#DIV/0!</v>
      </c>
      <c r="O128">
        <f t="shared" si="23"/>
        <v>0</v>
      </c>
      <c r="P128">
        <f t="shared" si="23"/>
        <v>0</v>
      </c>
      <c r="Q128" t="s">
        <v>442</v>
      </c>
      <c r="R128" t="s">
        <v>436</v>
      </c>
      <c r="S128" t="s">
        <v>265</v>
      </c>
      <c r="T128" s="59" t="s">
        <v>86</v>
      </c>
      <c r="U128" s="59" t="s">
        <v>84</v>
      </c>
      <c r="V128" t="s">
        <v>558</v>
      </c>
      <c r="W128" s="59" t="s">
        <v>76</v>
      </c>
      <c r="X128" s="73">
        <v>1</v>
      </c>
      <c r="Y128" t="s">
        <v>569</v>
      </c>
      <c r="Z128" t="s">
        <v>548</v>
      </c>
      <c r="AA128">
        <v>3</v>
      </c>
      <c r="AB128">
        <v>3</v>
      </c>
      <c r="AC128">
        <f t="shared" si="17"/>
        <v>0</v>
      </c>
    </row>
    <row r="129" spans="1:29" x14ac:dyDescent="0.25">
      <c r="A129" s="16">
        <v>0.28064918883615964</v>
      </c>
      <c r="B129" s="16">
        <v>0.71902360370039231</v>
      </c>
      <c r="C129" s="2">
        <f t="shared" si="22"/>
        <v>3.5631672557008196</v>
      </c>
      <c r="D129" s="3">
        <f t="shared" si="22"/>
        <v>1.3907749270727514</v>
      </c>
      <c r="E129" s="67"/>
      <c r="F129" s="4">
        <f t="shared" si="12"/>
        <v>1</v>
      </c>
      <c r="G129" s="4">
        <f t="shared" si="13"/>
        <v>3.5631672557008196</v>
      </c>
      <c r="H129" s="4">
        <f t="shared" si="14"/>
        <v>1.3907749270727514</v>
      </c>
      <c r="K129" s="4">
        <f t="shared" si="15"/>
        <v>0</v>
      </c>
      <c r="L129" s="4">
        <f t="shared" si="16"/>
        <v>0</v>
      </c>
      <c r="M129" s="23" t="e">
        <f t="shared" si="21"/>
        <v>#DIV/0!</v>
      </c>
      <c r="N129" s="23" t="e">
        <f t="shared" si="21"/>
        <v>#DIV/0!</v>
      </c>
      <c r="O129">
        <f t="shared" si="23"/>
        <v>0</v>
      </c>
      <c r="P129">
        <f t="shared" si="23"/>
        <v>0</v>
      </c>
      <c r="Q129" t="s">
        <v>365</v>
      </c>
      <c r="R129" t="s">
        <v>295</v>
      </c>
      <c r="S129" t="s">
        <v>264</v>
      </c>
      <c r="T129" s="59" t="s">
        <v>75</v>
      </c>
      <c r="U129" s="59" t="s">
        <v>90</v>
      </c>
      <c r="V129" t="s">
        <v>559</v>
      </c>
      <c r="W129" s="59" t="s">
        <v>88</v>
      </c>
      <c r="X129" s="73">
        <v>4</v>
      </c>
      <c r="Y129" t="s">
        <v>570</v>
      </c>
      <c r="Z129" t="s">
        <v>548</v>
      </c>
      <c r="AA129">
        <v>13</v>
      </c>
      <c r="AB129">
        <v>0</v>
      </c>
      <c r="AC129">
        <f t="shared" si="17"/>
        <v>13</v>
      </c>
    </row>
    <row r="130" spans="1:29" x14ac:dyDescent="0.25">
      <c r="A130" s="16">
        <v>0.39906670910410064</v>
      </c>
      <c r="B130" s="16">
        <v>0.60055845720908652</v>
      </c>
      <c r="C130" s="2">
        <f t="shared" si="22"/>
        <v>2.5058467098019439</v>
      </c>
      <c r="D130" s="3">
        <f t="shared" si="22"/>
        <v>1.6651168391619977</v>
      </c>
      <c r="E130" s="67"/>
      <c r="F130" s="4">
        <f t="shared" ref="F130:F193" si="24">(E130/100%) + 1</f>
        <v>1</v>
      </c>
      <c r="G130" s="4">
        <f t="shared" ref="G130:G193" si="25">C130/F130</f>
        <v>2.5058467098019439</v>
      </c>
      <c r="H130" s="4">
        <f t="shared" ref="H130:H193" si="26">D130/F130</f>
        <v>1.6651168391619977</v>
      </c>
      <c r="K130" s="4">
        <f t="shared" ref="K130:K193" si="27">(I130*F130)</f>
        <v>0</v>
      </c>
      <c r="L130" s="4">
        <f t="shared" ref="L130:L193" si="28">(J130*F130)</f>
        <v>0</v>
      </c>
      <c r="M130" s="23" t="e">
        <f t="shared" si="21"/>
        <v>#DIV/0!</v>
      </c>
      <c r="N130" s="23" t="e">
        <f t="shared" si="21"/>
        <v>#DIV/0!</v>
      </c>
      <c r="O130">
        <f t="shared" si="23"/>
        <v>0</v>
      </c>
      <c r="P130">
        <f t="shared" si="23"/>
        <v>0</v>
      </c>
      <c r="Q130" t="s">
        <v>462</v>
      </c>
      <c r="R130" t="s">
        <v>330</v>
      </c>
      <c r="S130" t="s">
        <v>263</v>
      </c>
      <c r="T130" s="59" t="s">
        <v>75</v>
      </c>
      <c r="U130" s="59" t="s">
        <v>90</v>
      </c>
      <c r="V130" t="s">
        <v>559</v>
      </c>
      <c r="W130" s="59" t="s">
        <v>86</v>
      </c>
      <c r="X130" s="73">
        <v>3</v>
      </c>
      <c r="Y130" t="s">
        <v>570</v>
      </c>
      <c r="Z130" t="s">
        <v>541</v>
      </c>
      <c r="AA130">
        <v>-2</v>
      </c>
      <c r="AB130">
        <v>5</v>
      </c>
      <c r="AC130">
        <f t="shared" si="17"/>
        <v>-7</v>
      </c>
    </row>
    <row r="131" spans="1:29" x14ac:dyDescent="0.25">
      <c r="A131" s="119">
        <v>0.31769313903566715</v>
      </c>
      <c r="B131" s="119">
        <v>0.68209800032824686</v>
      </c>
      <c r="C131" s="115">
        <f t="shared" si="22"/>
        <v>3.1476915209293543</v>
      </c>
      <c r="D131" s="116">
        <f t="shared" si="22"/>
        <v>1.4660649928877798</v>
      </c>
      <c r="E131" s="124"/>
      <c r="F131" s="117">
        <f t="shared" si="24"/>
        <v>1</v>
      </c>
      <c r="G131" s="117">
        <f t="shared" si="25"/>
        <v>3.1476915209293543</v>
      </c>
      <c r="H131" s="117">
        <f t="shared" si="26"/>
        <v>1.4660649928877798</v>
      </c>
      <c r="I131" s="93"/>
      <c r="J131" s="93"/>
      <c r="K131" s="117">
        <f t="shared" si="27"/>
        <v>0</v>
      </c>
      <c r="L131" s="117">
        <f t="shared" si="28"/>
        <v>0</v>
      </c>
      <c r="M131" s="118" t="e">
        <f t="shared" si="21"/>
        <v>#DIV/0!</v>
      </c>
      <c r="N131" s="118" t="e">
        <f t="shared" si="21"/>
        <v>#DIV/0!</v>
      </c>
      <c r="O131" s="93">
        <f t="shared" si="23"/>
        <v>0</v>
      </c>
      <c r="P131" s="93">
        <f t="shared" si="23"/>
        <v>0</v>
      </c>
      <c r="Q131" s="93" t="s">
        <v>326</v>
      </c>
      <c r="R131" s="93" t="s">
        <v>464</v>
      </c>
      <c r="S131" s="93" t="s">
        <v>263</v>
      </c>
      <c r="T131" s="113" t="s">
        <v>75</v>
      </c>
      <c r="U131" s="113" t="s">
        <v>90</v>
      </c>
      <c r="V131" s="93" t="s">
        <v>559</v>
      </c>
      <c r="W131" s="113" t="s">
        <v>86</v>
      </c>
      <c r="X131" s="92">
        <v>3</v>
      </c>
      <c r="Y131" s="93" t="s">
        <v>570</v>
      </c>
      <c r="Z131" s="93" t="s">
        <v>549</v>
      </c>
      <c r="AA131" s="93">
        <v>2</v>
      </c>
      <c r="AB131" s="93">
        <v>-1</v>
      </c>
      <c r="AC131">
        <f t="shared" ref="AC131:AC194" si="29">AA131-AB131</f>
        <v>3</v>
      </c>
    </row>
    <row r="132" spans="1:29" x14ac:dyDescent="0.25">
      <c r="A132" s="16">
        <v>0.46351148934806974</v>
      </c>
      <c r="B132" s="16">
        <v>0.53543766666152359</v>
      </c>
      <c r="C132" s="2">
        <f t="shared" si="22"/>
        <v>2.1574438238985252</v>
      </c>
      <c r="D132" s="3">
        <f t="shared" si="22"/>
        <v>1.8676310283418089</v>
      </c>
      <c r="E132" s="67"/>
      <c r="F132" s="4">
        <f t="shared" si="24"/>
        <v>1</v>
      </c>
      <c r="G132" s="4">
        <f t="shared" si="25"/>
        <v>2.1574438238985252</v>
      </c>
      <c r="H132" s="4">
        <f t="shared" si="26"/>
        <v>1.8676310283418089</v>
      </c>
      <c r="K132" s="4">
        <f t="shared" si="27"/>
        <v>0</v>
      </c>
      <c r="L132" s="4">
        <f t="shared" si="28"/>
        <v>0</v>
      </c>
      <c r="M132" s="23" t="e">
        <f t="shared" si="21"/>
        <v>#DIV/0!</v>
      </c>
      <c r="N132" s="23" t="e">
        <f t="shared" si="21"/>
        <v>#DIV/0!</v>
      </c>
      <c r="O132">
        <f t="shared" si="23"/>
        <v>0</v>
      </c>
      <c r="P132">
        <f t="shared" si="23"/>
        <v>0</v>
      </c>
      <c r="Q132" t="s">
        <v>447</v>
      </c>
      <c r="R132" t="s">
        <v>449</v>
      </c>
      <c r="S132" t="s">
        <v>265</v>
      </c>
      <c r="T132" s="59" t="s">
        <v>86</v>
      </c>
      <c r="U132" s="59" t="s">
        <v>84</v>
      </c>
      <c r="V132" s="123" t="s">
        <v>560</v>
      </c>
      <c r="W132" s="59" t="s">
        <v>75</v>
      </c>
      <c r="X132" s="73">
        <v>2</v>
      </c>
      <c r="Y132" t="s">
        <v>569</v>
      </c>
      <c r="Z132" t="s">
        <v>544</v>
      </c>
      <c r="AA132">
        <v>4</v>
      </c>
      <c r="AB132">
        <v>11</v>
      </c>
      <c r="AC132">
        <f t="shared" si="29"/>
        <v>-7</v>
      </c>
    </row>
    <row r="133" spans="1:29" x14ac:dyDescent="0.25">
      <c r="A133" s="16">
        <v>0.44325982050347568</v>
      </c>
      <c r="B133" s="16">
        <v>0.55494966245662003</v>
      </c>
      <c r="C133" s="2">
        <f t="shared" si="22"/>
        <v>2.2560131862710953</v>
      </c>
      <c r="D133" s="3">
        <f t="shared" si="22"/>
        <v>1.8019652369428538</v>
      </c>
      <c r="E133" s="67"/>
      <c r="F133" s="4">
        <f t="shared" si="24"/>
        <v>1</v>
      </c>
      <c r="G133" s="4">
        <f t="shared" si="25"/>
        <v>2.2560131862710953</v>
      </c>
      <c r="H133" s="4">
        <f t="shared" si="26"/>
        <v>1.8019652369428538</v>
      </c>
      <c r="K133" s="4">
        <f t="shared" si="27"/>
        <v>0</v>
      </c>
      <c r="L133" s="4">
        <f t="shared" si="28"/>
        <v>0</v>
      </c>
      <c r="M133" s="23" t="e">
        <f t="shared" si="21"/>
        <v>#DIV/0!</v>
      </c>
      <c r="N133" s="23" t="e">
        <f t="shared" si="21"/>
        <v>#DIV/0!</v>
      </c>
      <c r="O133">
        <f t="shared" si="23"/>
        <v>0</v>
      </c>
      <c r="P133">
        <f t="shared" si="23"/>
        <v>0</v>
      </c>
      <c r="Q133" t="s">
        <v>372</v>
      </c>
      <c r="R133" t="s">
        <v>303</v>
      </c>
      <c r="S133" t="s">
        <v>268</v>
      </c>
      <c r="T133" s="59" t="s">
        <v>86</v>
      </c>
      <c r="U133" s="59" t="s">
        <v>84</v>
      </c>
      <c r="V133" t="s">
        <v>559</v>
      </c>
      <c r="W133" s="59" t="s">
        <v>89</v>
      </c>
      <c r="X133" s="73">
        <v>4</v>
      </c>
      <c r="Y133" t="s">
        <v>570</v>
      </c>
      <c r="Z133" t="s">
        <v>541</v>
      </c>
      <c r="AA133">
        <v>-3</v>
      </c>
      <c r="AB133">
        <v>2</v>
      </c>
      <c r="AC133">
        <f t="shared" si="29"/>
        <v>-5</v>
      </c>
    </row>
    <row r="134" spans="1:29" x14ac:dyDescent="0.25">
      <c r="A134" s="16">
        <v>0.46939352372396065</v>
      </c>
      <c r="B134" s="16">
        <v>0.529585931946154</v>
      </c>
      <c r="C134" s="2">
        <f t="shared" si="22"/>
        <v>2.1304086005840945</v>
      </c>
      <c r="D134" s="3">
        <f t="shared" si="22"/>
        <v>1.8882676817436224</v>
      </c>
      <c r="E134" s="67"/>
      <c r="F134" s="4">
        <f t="shared" si="24"/>
        <v>1</v>
      </c>
      <c r="G134" s="4">
        <f t="shared" si="25"/>
        <v>2.1304086005840945</v>
      </c>
      <c r="H134" s="4">
        <f t="shared" si="26"/>
        <v>1.8882676817436224</v>
      </c>
      <c r="K134" s="4">
        <f t="shared" si="27"/>
        <v>0</v>
      </c>
      <c r="L134" s="4">
        <f t="shared" si="28"/>
        <v>0</v>
      </c>
      <c r="M134" s="23" t="e">
        <f t="shared" si="21"/>
        <v>#DIV/0!</v>
      </c>
      <c r="N134" s="23" t="e">
        <f t="shared" si="21"/>
        <v>#DIV/0!</v>
      </c>
      <c r="O134">
        <f t="shared" si="23"/>
        <v>0</v>
      </c>
      <c r="P134">
        <f t="shared" si="23"/>
        <v>0</v>
      </c>
      <c r="Q134" t="s">
        <v>390</v>
      </c>
      <c r="R134" t="s">
        <v>394</v>
      </c>
      <c r="S134" t="s">
        <v>270</v>
      </c>
      <c r="T134" s="59" t="s">
        <v>75</v>
      </c>
      <c r="U134" s="59" t="s">
        <v>90</v>
      </c>
      <c r="V134" t="s">
        <v>559</v>
      </c>
      <c r="W134" s="59" t="s">
        <v>75</v>
      </c>
      <c r="X134" s="73">
        <v>2</v>
      </c>
      <c r="Y134" t="s">
        <v>569</v>
      </c>
      <c r="Z134" t="s">
        <v>541</v>
      </c>
      <c r="AA134">
        <v>-1</v>
      </c>
      <c r="AB134">
        <v>9</v>
      </c>
      <c r="AC134">
        <f t="shared" si="29"/>
        <v>-10</v>
      </c>
    </row>
    <row r="135" spans="1:29" x14ac:dyDescent="0.25">
      <c r="A135" s="16">
        <v>0.65860898287399516</v>
      </c>
      <c r="B135" s="16">
        <v>0.18970720960943599</v>
      </c>
      <c r="C135" s="2">
        <f t="shared" si="22"/>
        <v>1.5183515955647384</v>
      </c>
      <c r="D135" s="3">
        <f t="shared" si="22"/>
        <v>5.2712809495156909</v>
      </c>
      <c r="E135" s="67"/>
      <c r="F135" s="4">
        <f t="shared" si="24"/>
        <v>1</v>
      </c>
      <c r="G135" s="4">
        <f t="shared" si="25"/>
        <v>1.5183515955647384</v>
      </c>
      <c r="H135" s="4">
        <f t="shared" si="26"/>
        <v>5.2712809495156909</v>
      </c>
      <c r="K135" s="4">
        <f t="shared" si="27"/>
        <v>0</v>
      </c>
      <c r="L135" s="4">
        <f t="shared" si="28"/>
        <v>0</v>
      </c>
      <c r="M135" s="23" t="e">
        <f t="shared" si="21"/>
        <v>#DIV/0!</v>
      </c>
      <c r="N135" s="23" t="e">
        <f t="shared" si="21"/>
        <v>#DIV/0!</v>
      </c>
      <c r="O135">
        <f t="shared" si="23"/>
        <v>0</v>
      </c>
      <c r="P135">
        <f t="shared" si="23"/>
        <v>0</v>
      </c>
      <c r="Q135" t="s">
        <v>502</v>
      </c>
      <c r="R135" t="s">
        <v>546</v>
      </c>
      <c r="S135" t="s">
        <v>266</v>
      </c>
      <c r="T135" s="59" t="s">
        <v>103</v>
      </c>
      <c r="U135" s="59" t="s">
        <v>85</v>
      </c>
      <c r="V135" t="s">
        <v>559</v>
      </c>
      <c r="W135" s="59" t="s">
        <v>79</v>
      </c>
      <c r="X135" s="73">
        <v>3</v>
      </c>
      <c r="Y135" t="s">
        <v>570</v>
      </c>
      <c r="Z135" t="s">
        <v>547</v>
      </c>
      <c r="AA135">
        <v>-2</v>
      </c>
      <c r="AB135">
        <v>4</v>
      </c>
      <c r="AC135">
        <f t="shared" si="29"/>
        <v>-6</v>
      </c>
    </row>
    <row r="136" spans="1:29" x14ac:dyDescent="0.25">
      <c r="A136" s="16">
        <v>0.518590169983424</v>
      </c>
      <c r="B136" s="16">
        <v>0.4801160371659986</v>
      </c>
      <c r="C136" s="2">
        <f t="shared" si="22"/>
        <v>1.928304965811372</v>
      </c>
      <c r="D136" s="3">
        <f t="shared" si="22"/>
        <v>2.082829821521361</v>
      </c>
      <c r="E136" s="67"/>
      <c r="F136" s="4">
        <f t="shared" si="24"/>
        <v>1</v>
      </c>
      <c r="G136" s="4">
        <f t="shared" si="25"/>
        <v>1.928304965811372</v>
      </c>
      <c r="H136" s="4">
        <f t="shared" si="26"/>
        <v>2.082829821521361</v>
      </c>
      <c r="K136" s="4">
        <f t="shared" si="27"/>
        <v>0</v>
      </c>
      <c r="L136" s="4">
        <f t="shared" si="28"/>
        <v>0</v>
      </c>
      <c r="M136" s="23" t="e">
        <f t="shared" si="21"/>
        <v>#DIV/0!</v>
      </c>
      <c r="N136" s="23" t="e">
        <f t="shared" si="21"/>
        <v>#DIV/0!</v>
      </c>
      <c r="O136">
        <f t="shared" si="23"/>
        <v>0</v>
      </c>
      <c r="P136">
        <f t="shared" si="23"/>
        <v>0</v>
      </c>
      <c r="Q136" t="s">
        <v>405</v>
      </c>
      <c r="R136" t="s">
        <v>279</v>
      </c>
      <c r="S136" t="s">
        <v>259</v>
      </c>
      <c r="T136" s="59" t="s">
        <v>86</v>
      </c>
      <c r="U136" s="59" t="s">
        <v>84</v>
      </c>
      <c r="V136" t="s">
        <v>559</v>
      </c>
      <c r="W136" s="59" t="s">
        <v>86</v>
      </c>
      <c r="X136" s="73">
        <v>3</v>
      </c>
      <c r="Y136" t="s">
        <v>570</v>
      </c>
      <c r="Z136" t="s">
        <v>548</v>
      </c>
      <c r="AA136">
        <v>2</v>
      </c>
      <c r="AB136">
        <v>-2</v>
      </c>
      <c r="AC136">
        <f t="shared" si="29"/>
        <v>4</v>
      </c>
    </row>
    <row r="137" spans="1:29" x14ac:dyDescent="0.25">
      <c r="A137" s="16">
        <v>0.33975931097353557</v>
      </c>
      <c r="B137" s="16">
        <v>0.65994418698877666</v>
      </c>
      <c r="C137" s="2">
        <f t="shared" si="22"/>
        <v>2.9432600305629055</v>
      </c>
      <c r="D137" s="3">
        <f t="shared" si="22"/>
        <v>1.515279655030898</v>
      </c>
      <c r="E137" s="67"/>
      <c r="F137" s="4">
        <f t="shared" si="24"/>
        <v>1</v>
      </c>
      <c r="G137" s="4">
        <f t="shared" si="25"/>
        <v>2.9432600305629055</v>
      </c>
      <c r="H137" s="4">
        <f t="shared" si="26"/>
        <v>1.515279655030898</v>
      </c>
      <c r="K137" s="4">
        <f t="shared" si="27"/>
        <v>0</v>
      </c>
      <c r="L137" s="4">
        <f t="shared" si="28"/>
        <v>0</v>
      </c>
      <c r="M137" s="23" t="e">
        <f t="shared" si="21"/>
        <v>#DIV/0!</v>
      </c>
      <c r="N137" s="23" t="e">
        <f t="shared" si="21"/>
        <v>#DIV/0!</v>
      </c>
      <c r="O137">
        <f t="shared" si="23"/>
        <v>0</v>
      </c>
      <c r="P137">
        <f t="shared" si="23"/>
        <v>0</v>
      </c>
      <c r="Q137" t="s">
        <v>465</v>
      </c>
      <c r="R137" t="s">
        <v>282</v>
      </c>
      <c r="S137" t="s">
        <v>259</v>
      </c>
      <c r="T137" s="59" t="s">
        <v>75</v>
      </c>
      <c r="U137" s="59" t="s">
        <v>90</v>
      </c>
      <c r="V137" t="s">
        <v>559</v>
      </c>
      <c r="W137" s="59" t="s">
        <v>76</v>
      </c>
      <c r="X137" s="73">
        <v>1</v>
      </c>
      <c r="Y137" t="s">
        <v>569</v>
      </c>
      <c r="Z137" t="s">
        <v>541</v>
      </c>
      <c r="AA137">
        <v>-8</v>
      </c>
      <c r="AB137">
        <v>6</v>
      </c>
      <c r="AC137">
        <f t="shared" si="29"/>
        <v>-14</v>
      </c>
    </row>
    <row r="138" spans="1:29" x14ac:dyDescent="0.25">
      <c r="A138" s="16">
        <v>0.51929356923563619</v>
      </c>
      <c r="B138" s="16">
        <v>0.47944793614160519</v>
      </c>
      <c r="C138" s="2">
        <f t="shared" si="22"/>
        <v>1.9256930169035793</v>
      </c>
      <c r="D138" s="3">
        <f t="shared" si="22"/>
        <v>2.0857322028489231</v>
      </c>
      <c r="E138" s="67"/>
      <c r="F138" s="4">
        <f t="shared" si="24"/>
        <v>1</v>
      </c>
      <c r="G138" s="4">
        <f t="shared" si="25"/>
        <v>1.9256930169035793</v>
      </c>
      <c r="H138" s="4">
        <f t="shared" si="26"/>
        <v>2.0857322028489231</v>
      </c>
      <c r="K138" s="4">
        <f t="shared" si="27"/>
        <v>0</v>
      </c>
      <c r="L138" s="4">
        <f t="shared" si="28"/>
        <v>0</v>
      </c>
      <c r="M138" s="23" t="e">
        <f t="shared" si="21"/>
        <v>#DIV/0!</v>
      </c>
      <c r="N138" s="23" t="e">
        <f t="shared" si="21"/>
        <v>#DIV/0!</v>
      </c>
      <c r="O138">
        <f t="shared" si="23"/>
        <v>0</v>
      </c>
      <c r="P138">
        <f t="shared" si="23"/>
        <v>0</v>
      </c>
      <c r="Q138" t="s">
        <v>470</v>
      </c>
      <c r="R138" t="s">
        <v>469</v>
      </c>
      <c r="S138" t="s">
        <v>262</v>
      </c>
      <c r="T138" s="59" t="s">
        <v>75</v>
      </c>
      <c r="U138" s="59" t="s">
        <v>90</v>
      </c>
      <c r="V138" t="s">
        <v>559</v>
      </c>
      <c r="W138" s="59" t="s">
        <v>73</v>
      </c>
      <c r="X138" s="73">
        <v>0</v>
      </c>
      <c r="Y138" t="s">
        <v>569</v>
      </c>
      <c r="Z138" t="s">
        <v>541</v>
      </c>
      <c r="AA138">
        <v>-8</v>
      </c>
      <c r="AB138">
        <v>-3</v>
      </c>
      <c r="AC138">
        <f t="shared" si="29"/>
        <v>-5</v>
      </c>
    </row>
    <row r="139" spans="1:29" x14ac:dyDescent="0.25">
      <c r="A139" s="16">
        <v>0.33237308833299278</v>
      </c>
      <c r="B139" s="16">
        <v>0.6660807503421079</v>
      </c>
      <c r="C139" s="2">
        <f t="shared" si="22"/>
        <v>3.0086671728311996</v>
      </c>
      <c r="D139" s="3">
        <f t="shared" si="22"/>
        <v>1.5013194713799891</v>
      </c>
      <c r="E139" s="67"/>
      <c r="F139" s="4">
        <f t="shared" si="24"/>
        <v>1</v>
      </c>
      <c r="G139" s="4">
        <f t="shared" si="25"/>
        <v>3.0086671728311996</v>
      </c>
      <c r="H139" s="4">
        <f t="shared" si="26"/>
        <v>1.5013194713799891</v>
      </c>
      <c r="K139" s="4">
        <f t="shared" si="27"/>
        <v>0</v>
      </c>
      <c r="L139" s="4">
        <f t="shared" si="28"/>
        <v>0</v>
      </c>
      <c r="M139" s="23" t="e">
        <f t="shared" si="21"/>
        <v>#DIV/0!</v>
      </c>
      <c r="N139" s="23" t="e">
        <f t="shared" si="21"/>
        <v>#DIV/0!</v>
      </c>
      <c r="O139">
        <f t="shared" si="23"/>
        <v>0</v>
      </c>
      <c r="P139">
        <f t="shared" si="23"/>
        <v>0</v>
      </c>
      <c r="Q139" t="s">
        <v>453</v>
      </c>
      <c r="R139" t="s">
        <v>290</v>
      </c>
      <c r="S139" t="s">
        <v>264</v>
      </c>
      <c r="T139" s="59" t="s">
        <v>94</v>
      </c>
      <c r="U139" s="59" t="s">
        <v>84</v>
      </c>
      <c r="V139" t="s">
        <v>561</v>
      </c>
      <c r="W139" s="59" t="s">
        <v>94</v>
      </c>
      <c r="X139" s="73">
        <v>2</v>
      </c>
      <c r="Y139" t="s">
        <v>569</v>
      </c>
      <c r="Z139" t="s">
        <v>541</v>
      </c>
      <c r="AA139">
        <v>0</v>
      </c>
      <c r="AB139">
        <v>1</v>
      </c>
      <c r="AC139">
        <f t="shared" si="29"/>
        <v>-1</v>
      </c>
    </row>
    <row r="140" spans="1:29" x14ac:dyDescent="0.25">
      <c r="A140" s="16">
        <v>0.54231436598850002</v>
      </c>
      <c r="B140" s="16">
        <v>0.45619065314871571</v>
      </c>
      <c r="C140" s="2">
        <f t="shared" si="22"/>
        <v>1.8439489394260402</v>
      </c>
      <c r="D140" s="3">
        <f t="shared" si="22"/>
        <v>2.1920659555337392</v>
      </c>
      <c r="E140" s="67"/>
      <c r="F140" s="4">
        <f t="shared" si="24"/>
        <v>1</v>
      </c>
      <c r="G140" s="4">
        <f t="shared" si="25"/>
        <v>1.8439489394260402</v>
      </c>
      <c r="H140" s="4">
        <f t="shared" si="26"/>
        <v>2.1920659555337392</v>
      </c>
      <c r="K140" s="4">
        <f t="shared" si="27"/>
        <v>0</v>
      </c>
      <c r="L140" s="4">
        <f t="shared" si="28"/>
        <v>0</v>
      </c>
      <c r="M140" s="23" t="e">
        <f t="shared" si="21"/>
        <v>#DIV/0!</v>
      </c>
      <c r="N140" s="23" t="e">
        <f t="shared" si="21"/>
        <v>#DIV/0!</v>
      </c>
      <c r="O140">
        <f t="shared" si="23"/>
        <v>0</v>
      </c>
      <c r="P140">
        <f t="shared" si="23"/>
        <v>0</v>
      </c>
      <c r="Q140" t="s">
        <v>361</v>
      </c>
      <c r="R140" t="s">
        <v>360</v>
      </c>
      <c r="S140" t="s">
        <v>264</v>
      </c>
      <c r="T140" s="59" t="s">
        <v>86</v>
      </c>
      <c r="U140" s="59" t="s">
        <v>84</v>
      </c>
      <c r="V140" t="s">
        <v>561</v>
      </c>
      <c r="W140" s="59" t="s">
        <v>87</v>
      </c>
      <c r="X140" s="73">
        <v>3</v>
      </c>
      <c r="Y140" t="s">
        <v>570</v>
      </c>
      <c r="Z140" t="s">
        <v>547</v>
      </c>
      <c r="AA140">
        <v>-3</v>
      </c>
      <c r="AB140">
        <v>-3</v>
      </c>
      <c r="AC140">
        <f t="shared" si="29"/>
        <v>0</v>
      </c>
    </row>
    <row r="141" spans="1:29" x14ac:dyDescent="0.25">
      <c r="A141" s="16">
        <v>0.54336318601698297</v>
      </c>
      <c r="B141" s="16">
        <v>0.4504109689037924</v>
      </c>
      <c r="C141" s="2">
        <f t="shared" si="22"/>
        <v>1.8403896799308459</v>
      </c>
      <c r="D141" s="3">
        <f t="shared" si="22"/>
        <v>2.2201945979108686</v>
      </c>
      <c r="E141" s="67"/>
      <c r="F141" s="4">
        <f t="shared" si="24"/>
        <v>1</v>
      </c>
      <c r="G141" s="4">
        <f t="shared" si="25"/>
        <v>1.8403896799308459</v>
      </c>
      <c r="H141" s="4">
        <f t="shared" si="26"/>
        <v>2.2201945979108686</v>
      </c>
      <c r="K141" s="4">
        <f t="shared" si="27"/>
        <v>0</v>
      </c>
      <c r="L141" s="4">
        <f t="shared" si="28"/>
        <v>0</v>
      </c>
      <c r="M141" s="23" t="e">
        <f t="shared" si="21"/>
        <v>#DIV/0!</v>
      </c>
      <c r="N141" s="23" t="e">
        <f t="shared" si="21"/>
        <v>#DIV/0!</v>
      </c>
      <c r="O141">
        <f t="shared" si="23"/>
        <v>0</v>
      </c>
      <c r="P141">
        <f t="shared" si="23"/>
        <v>0</v>
      </c>
      <c r="Q141" t="s">
        <v>367</v>
      </c>
      <c r="R141" t="s">
        <v>276</v>
      </c>
      <c r="S141" t="s">
        <v>257</v>
      </c>
      <c r="T141" s="59" t="s">
        <v>79</v>
      </c>
      <c r="U141" s="59" t="s">
        <v>85</v>
      </c>
      <c r="V141" t="s">
        <v>561</v>
      </c>
      <c r="W141" s="59" t="s">
        <v>86</v>
      </c>
      <c r="X141" s="73">
        <v>3</v>
      </c>
      <c r="Y141" t="s">
        <v>570</v>
      </c>
      <c r="Z141" t="s">
        <v>544</v>
      </c>
      <c r="AA141">
        <v>1</v>
      </c>
      <c r="AB141">
        <v>6</v>
      </c>
      <c r="AC141">
        <f t="shared" si="29"/>
        <v>-5</v>
      </c>
    </row>
    <row r="142" spans="1:29" x14ac:dyDescent="0.25">
      <c r="A142" s="16" t="e">
        <v>#VALUE!</v>
      </c>
      <c r="B142" s="16" t="e">
        <v>#VALUE!</v>
      </c>
      <c r="C142" s="2" t="e">
        <f t="shared" si="22"/>
        <v>#VALUE!</v>
      </c>
      <c r="D142" s="3" t="e">
        <f t="shared" si="22"/>
        <v>#VALUE!</v>
      </c>
      <c r="E142" s="67"/>
      <c r="F142" s="4">
        <f t="shared" si="24"/>
        <v>1</v>
      </c>
      <c r="G142" s="4" t="e">
        <f t="shared" si="25"/>
        <v>#VALUE!</v>
      </c>
      <c r="H142" s="4" t="e">
        <f t="shared" si="26"/>
        <v>#VALUE!</v>
      </c>
      <c r="K142" s="4">
        <f t="shared" si="27"/>
        <v>0</v>
      </c>
      <c r="L142" s="4">
        <f t="shared" si="28"/>
        <v>0</v>
      </c>
      <c r="M142" s="23" t="e">
        <f t="shared" si="21"/>
        <v>#DIV/0!</v>
      </c>
      <c r="N142" s="23" t="e">
        <f t="shared" si="21"/>
        <v>#DIV/0!</v>
      </c>
      <c r="O142" t="e">
        <f t="shared" si="23"/>
        <v>#VALUE!</v>
      </c>
      <c r="P142" t="e">
        <f t="shared" si="23"/>
        <v>#VALUE!</v>
      </c>
      <c r="Q142" t="s">
        <v>302</v>
      </c>
      <c r="R142" t="s">
        <v>553</v>
      </c>
      <c r="S142" t="s">
        <v>257</v>
      </c>
      <c r="T142" s="59" t="e">
        <v>#VALUE!</v>
      </c>
      <c r="U142" s="59" t="e">
        <v>#VALUE!</v>
      </c>
      <c r="V142" t="s">
        <v>561</v>
      </c>
      <c r="W142" s="59" t="s">
        <v>76</v>
      </c>
      <c r="X142" s="73">
        <v>1</v>
      </c>
      <c r="Y142" t="s">
        <v>569</v>
      </c>
      <c r="Z142" t="s">
        <v>547</v>
      </c>
      <c r="AA142">
        <v>0</v>
      </c>
      <c r="AB142">
        <v>-1</v>
      </c>
      <c r="AC142">
        <f t="shared" si="29"/>
        <v>1</v>
      </c>
    </row>
    <row r="143" spans="1:29" x14ac:dyDescent="0.25">
      <c r="A143" s="16">
        <v>0.41954845323752521</v>
      </c>
      <c r="B143" s="16">
        <v>0.57997475036077828</v>
      </c>
      <c r="C143" s="2">
        <f t="shared" si="22"/>
        <v>2.3835149248753282</v>
      </c>
      <c r="D143" s="3">
        <f t="shared" si="22"/>
        <v>1.7242129926827701</v>
      </c>
      <c r="E143" s="67"/>
      <c r="F143" s="4">
        <f t="shared" si="24"/>
        <v>1</v>
      </c>
      <c r="G143" s="4">
        <f t="shared" si="25"/>
        <v>2.3835149248753282</v>
      </c>
      <c r="H143" s="4">
        <f t="shared" si="26"/>
        <v>1.7242129926827701</v>
      </c>
      <c r="K143" s="4">
        <f t="shared" si="27"/>
        <v>0</v>
      </c>
      <c r="L143" s="4">
        <f t="shared" si="28"/>
        <v>0</v>
      </c>
      <c r="M143" s="23" t="e">
        <f t="shared" si="21"/>
        <v>#DIV/0!</v>
      </c>
      <c r="N143" s="23" t="e">
        <f t="shared" si="21"/>
        <v>#DIV/0!</v>
      </c>
      <c r="O143">
        <f t="shared" si="23"/>
        <v>0</v>
      </c>
      <c r="P143">
        <f t="shared" si="23"/>
        <v>0</v>
      </c>
      <c r="Q143" t="s">
        <v>297</v>
      </c>
      <c r="R143" t="s">
        <v>301</v>
      </c>
      <c r="S143" t="s">
        <v>257</v>
      </c>
      <c r="T143" s="59" t="s">
        <v>75</v>
      </c>
      <c r="U143" s="59" t="s">
        <v>90</v>
      </c>
      <c r="V143" t="s">
        <v>561</v>
      </c>
      <c r="W143" s="59" t="s">
        <v>87</v>
      </c>
      <c r="X143" s="73">
        <v>3</v>
      </c>
      <c r="Y143" t="s">
        <v>570</v>
      </c>
      <c r="Z143" t="s">
        <v>541</v>
      </c>
      <c r="AA143">
        <v>-8</v>
      </c>
      <c r="AB143">
        <v>-1</v>
      </c>
      <c r="AC143">
        <f t="shared" si="29"/>
        <v>-7</v>
      </c>
    </row>
    <row r="144" spans="1:29" x14ac:dyDescent="0.25">
      <c r="A144" s="16">
        <v>0.34437841828052496</v>
      </c>
      <c r="B144" s="16">
        <v>0.65514427460956515</v>
      </c>
      <c r="C144" s="2">
        <f t="shared" si="22"/>
        <v>2.9037824292038432</v>
      </c>
      <c r="D144" s="3">
        <f t="shared" si="22"/>
        <v>1.5263813464537295</v>
      </c>
      <c r="E144" s="67"/>
      <c r="F144" s="4">
        <f t="shared" si="24"/>
        <v>1</v>
      </c>
      <c r="G144" s="4">
        <f t="shared" si="25"/>
        <v>2.9037824292038432</v>
      </c>
      <c r="H144" s="4">
        <f t="shared" si="26"/>
        <v>1.5263813464537295</v>
      </c>
      <c r="K144" s="4">
        <f t="shared" si="27"/>
        <v>0</v>
      </c>
      <c r="L144" s="4">
        <f t="shared" si="28"/>
        <v>0</v>
      </c>
      <c r="M144" s="23" t="e">
        <f t="shared" si="21"/>
        <v>#DIV/0!</v>
      </c>
      <c r="N144" s="23" t="e">
        <f t="shared" si="21"/>
        <v>#DIV/0!</v>
      </c>
      <c r="O144">
        <f t="shared" si="23"/>
        <v>0</v>
      </c>
      <c r="P144">
        <f t="shared" si="23"/>
        <v>0</v>
      </c>
      <c r="Q144" t="s">
        <v>458</v>
      </c>
      <c r="R144" t="s">
        <v>380</v>
      </c>
      <c r="S144" t="s">
        <v>268</v>
      </c>
      <c r="T144" s="59" t="s">
        <v>75</v>
      </c>
      <c r="U144" s="59" t="s">
        <v>90</v>
      </c>
      <c r="V144" t="s">
        <v>561</v>
      </c>
      <c r="W144" s="59" t="s">
        <v>571</v>
      </c>
      <c r="X144" s="73" t="s">
        <v>571</v>
      </c>
      <c r="Y144" t="s">
        <v>570</v>
      </c>
      <c r="Z144" t="s">
        <v>541</v>
      </c>
      <c r="AA144">
        <v>-7</v>
      </c>
      <c r="AB144">
        <v>-8</v>
      </c>
      <c r="AC144">
        <f t="shared" si="29"/>
        <v>1</v>
      </c>
    </row>
    <row r="145" spans="1:32" x14ac:dyDescent="0.25">
      <c r="A145" s="16">
        <v>0.59018609972483227</v>
      </c>
      <c r="B145" s="16">
        <v>0.4070287607695306</v>
      </c>
      <c r="C145" s="2">
        <f t="shared" si="22"/>
        <v>1.6943808071153132</v>
      </c>
      <c r="D145" s="3">
        <f t="shared" si="22"/>
        <v>2.4568288445008037</v>
      </c>
      <c r="E145" s="67"/>
      <c r="F145" s="4">
        <f t="shared" si="24"/>
        <v>1</v>
      </c>
      <c r="G145" s="4">
        <f t="shared" si="25"/>
        <v>1.6943808071153132</v>
      </c>
      <c r="H145" s="4">
        <f t="shared" si="26"/>
        <v>2.4568288445008037</v>
      </c>
      <c r="K145" s="4">
        <f t="shared" si="27"/>
        <v>0</v>
      </c>
      <c r="L145" s="4">
        <f t="shared" si="28"/>
        <v>0</v>
      </c>
      <c r="M145" s="23" t="e">
        <f t="shared" ref="M145:N208" si="30">(1/K145)</f>
        <v>#DIV/0!</v>
      </c>
      <c r="N145" s="23" t="e">
        <f t="shared" si="30"/>
        <v>#DIV/0!</v>
      </c>
      <c r="O145">
        <f t="shared" si="23"/>
        <v>0</v>
      </c>
      <c r="P145">
        <f t="shared" si="23"/>
        <v>0</v>
      </c>
      <c r="Q145" t="s">
        <v>376</v>
      </c>
      <c r="R145" t="s">
        <v>304</v>
      </c>
      <c r="S145" t="s">
        <v>268</v>
      </c>
      <c r="T145" s="59" t="s">
        <v>86</v>
      </c>
      <c r="U145" s="59" t="s">
        <v>84</v>
      </c>
      <c r="V145" t="s">
        <v>561</v>
      </c>
      <c r="W145" s="59" t="s">
        <v>75</v>
      </c>
      <c r="X145" s="73">
        <v>2</v>
      </c>
      <c r="Y145" t="s">
        <v>569</v>
      </c>
      <c r="Z145" t="s">
        <v>541</v>
      </c>
      <c r="AA145">
        <v>-2</v>
      </c>
      <c r="AB145">
        <v>1</v>
      </c>
      <c r="AC145">
        <f t="shared" si="29"/>
        <v>-3</v>
      </c>
    </row>
    <row r="146" spans="1:32" x14ac:dyDescent="0.25">
      <c r="A146" s="16">
        <v>0.52703609852296751</v>
      </c>
      <c r="B146" s="16">
        <v>0.46778639691725593</v>
      </c>
      <c r="C146" s="2">
        <f t="shared" ref="C146:D209" si="31">(100%/A146)</f>
        <v>1.8974032382269947</v>
      </c>
      <c r="D146" s="3">
        <f t="shared" si="31"/>
        <v>2.1377278317412984</v>
      </c>
      <c r="E146" s="67"/>
      <c r="F146" s="4">
        <f t="shared" si="24"/>
        <v>1</v>
      </c>
      <c r="G146" s="4">
        <f t="shared" si="25"/>
        <v>1.8974032382269947</v>
      </c>
      <c r="H146" s="4">
        <f t="shared" si="26"/>
        <v>2.1377278317412984</v>
      </c>
      <c r="K146" s="4">
        <f t="shared" si="27"/>
        <v>0</v>
      </c>
      <c r="L146" s="4">
        <f t="shared" si="28"/>
        <v>0</v>
      </c>
      <c r="M146" s="23" t="e">
        <f t="shared" si="30"/>
        <v>#DIV/0!</v>
      </c>
      <c r="N146" s="23" t="e">
        <f t="shared" si="30"/>
        <v>#DIV/0!</v>
      </c>
      <c r="O146">
        <f t="shared" ref="O146:P209" si="32">(I146/G146)</f>
        <v>0</v>
      </c>
      <c r="P146">
        <f t="shared" si="32"/>
        <v>0</v>
      </c>
      <c r="Q146" t="s">
        <v>526</v>
      </c>
      <c r="R146" t="s">
        <v>499</v>
      </c>
      <c r="S146" t="s">
        <v>261</v>
      </c>
      <c r="T146" s="59" t="s">
        <v>86</v>
      </c>
      <c r="U146" s="59" t="s">
        <v>84</v>
      </c>
      <c r="V146" t="s">
        <v>561</v>
      </c>
      <c r="W146" s="59" t="s">
        <v>74</v>
      </c>
      <c r="X146" s="73">
        <v>4</v>
      </c>
      <c r="Y146" t="s">
        <v>570</v>
      </c>
      <c r="Z146" t="s">
        <v>549</v>
      </c>
      <c r="AA146">
        <v>-1</v>
      </c>
      <c r="AB146">
        <v>-4</v>
      </c>
      <c r="AC146">
        <f t="shared" si="29"/>
        <v>3</v>
      </c>
    </row>
    <row r="147" spans="1:32" x14ac:dyDescent="0.25">
      <c r="A147" s="16">
        <v>0.35681331284202217</v>
      </c>
      <c r="B147" s="16">
        <v>0.64277038484285642</v>
      </c>
      <c r="C147" s="2">
        <f t="shared" si="31"/>
        <v>2.8025860134953722</v>
      </c>
      <c r="D147" s="3">
        <f t="shared" si="31"/>
        <v>1.5557655168641265</v>
      </c>
      <c r="E147" s="67"/>
      <c r="F147" s="4">
        <f t="shared" si="24"/>
        <v>1</v>
      </c>
      <c r="G147" s="4">
        <f t="shared" si="25"/>
        <v>2.8025860134953722</v>
      </c>
      <c r="H147" s="4">
        <f t="shared" si="26"/>
        <v>1.5557655168641265</v>
      </c>
      <c r="K147" s="4">
        <f t="shared" si="27"/>
        <v>0</v>
      </c>
      <c r="L147" s="4">
        <f t="shared" si="28"/>
        <v>0</v>
      </c>
      <c r="M147" s="23" t="e">
        <f t="shared" si="30"/>
        <v>#DIV/0!</v>
      </c>
      <c r="N147" s="23" t="e">
        <f t="shared" si="30"/>
        <v>#DIV/0!</v>
      </c>
      <c r="O147">
        <f t="shared" si="32"/>
        <v>0</v>
      </c>
      <c r="P147">
        <f t="shared" si="32"/>
        <v>0</v>
      </c>
      <c r="Q147" t="s">
        <v>324</v>
      </c>
      <c r="R147" t="s">
        <v>525</v>
      </c>
      <c r="S147" t="s">
        <v>261</v>
      </c>
      <c r="T147" s="59" t="s">
        <v>75</v>
      </c>
      <c r="U147" s="59" t="s">
        <v>90</v>
      </c>
      <c r="V147" t="s">
        <v>561</v>
      </c>
      <c r="W147" s="59" t="s">
        <v>86</v>
      </c>
      <c r="X147" s="73">
        <v>3</v>
      </c>
      <c r="Y147" t="s">
        <v>570</v>
      </c>
      <c r="Z147" t="s">
        <v>544</v>
      </c>
      <c r="AA147">
        <v>-4</v>
      </c>
      <c r="AB147">
        <v>4</v>
      </c>
      <c r="AC147">
        <f t="shared" si="29"/>
        <v>-8</v>
      </c>
    </row>
    <row r="148" spans="1:32" x14ac:dyDescent="0.25">
      <c r="A148" s="16">
        <v>0.43370475633664435</v>
      </c>
      <c r="B148" s="16">
        <v>0.56569710927885253</v>
      </c>
      <c r="C148" s="2">
        <f t="shared" si="31"/>
        <v>2.3057160093116287</v>
      </c>
      <c r="D148" s="3">
        <f t="shared" si="31"/>
        <v>1.7677304401905012</v>
      </c>
      <c r="E148" s="67"/>
      <c r="F148" s="4">
        <f t="shared" si="24"/>
        <v>1</v>
      </c>
      <c r="G148" s="4">
        <f t="shared" si="25"/>
        <v>2.3057160093116287</v>
      </c>
      <c r="H148" s="4">
        <f t="shared" si="26"/>
        <v>1.7677304401905012</v>
      </c>
      <c r="K148" s="4">
        <f t="shared" si="27"/>
        <v>0</v>
      </c>
      <c r="L148" s="4">
        <f t="shared" si="28"/>
        <v>0</v>
      </c>
      <c r="M148" s="23" t="e">
        <f t="shared" si="30"/>
        <v>#DIV/0!</v>
      </c>
      <c r="N148" s="23" t="e">
        <f t="shared" si="30"/>
        <v>#DIV/0!</v>
      </c>
      <c r="O148">
        <f t="shared" si="32"/>
        <v>0</v>
      </c>
      <c r="P148">
        <f t="shared" si="32"/>
        <v>0</v>
      </c>
      <c r="Q148" t="s">
        <v>505</v>
      </c>
      <c r="R148" t="s">
        <v>523</v>
      </c>
      <c r="S148" t="s">
        <v>261</v>
      </c>
      <c r="T148" s="59" t="s">
        <v>75</v>
      </c>
      <c r="U148" s="59" t="s">
        <v>90</v>
      </c>
      <c r="V148" t="s">
        <v>561</v>
      </c>
      <c r="W148" s="59" t="s">
        <v>89</v>
      </c>
      <c r="X148" s="73">
        <v>4</v>
      </c>
      <c r="Y148" t="s">
        <v>570</v>
      </c>
      <c r="Z148" t="s">
        <v>544</v>
      </c>
      <c r="AA148">
        <v>2</v>
      </c>
      <c r="AB148">
        <v>-4</v>
      </c>
      <c r="AC148">
        <f t="shared" si="29"/>
        <v>6</v>
      </c>
    </row>
    <row r="149" spans="1:32" x14ac:dyDescent="0.25">
      <c r="A149" s="16">
        <v>0.37813576477225713</v>
      </c>
      <c r="B149" s="16">
        <v>0.62111742561500694</v>
      </c>
      <c r="C149" s="2">
        <f t="shared" si="31"/>
        <v>2.6445528118777077</v>
      </c>
      <c r="D149" s="3">
        <f t="shared" si="31"/>
        <v>1.6100015210647776</v>
      </c>
      <c r="E149" s="67"/>
      <c r="F149" s="4">
        <f t="shared" si="24"/>
        <v>1</v>
      </c>
      <c r="G149" s="4">
        <f t="shared" si="25"/>
        <v>2.6445528118777077</v>
      </c>
      <c r="H149" s="4">
        <f t="shared" si="26"/>
        <v>1.6100015210647776</v>
      </c>
      <c r="K149" s="4">
        <f t="shared" si="27"/>
        <v>0</v>
      </c>
      <c r="L149" s="4">
        <f t="shared" si="28"/>
        <v>0</v>
      </c>
      <c r="M149" s="23" t="e">
        <f t="shared" si="30"/>
        <v>#DIV/0!</v>
      </c>
      <c r="N149" s="23" t="e">
        <f t="shared" si="30"/>
        <v>#DIV/0!</v>
      </c>
      <c r="O149">
        <f t="shared" si="32"/>
        <v>0</v>
      </c>
      <c r="P149">
        <f t="shared" si="32"/>
        <v>0</v>
      </c>
      <c r="Q149" t="s">
        <v>322</v>
      </c>
      <c r="R149" t="s">
        <v>323</v>
      </c>
      <c r="S149" t="s">
        <v>261</v>
      </c>
      <c r="T149" s="59" t="s">
        <v>75</v>
      </c>
      <c r="U149" s="59" t="s">
        <v>90</v>
      </c>
      <c r="V149" t="s">
        <v>561</v>
      </c>
      <c r="W149" s="59" t="s">
        <v>78</v>
      </c>
      <c r="X149" s="73">
        <v>1</v>
      </c>
      <c r="Y149" t="s">
        <v>569</v>
      </c>
      <c r="Z149" t="s">
        <v>549</v>
      </c>
      <c r="AA149">
        <v>5</v>
      </c>
      <c r="AB149">
        <v>-1</v>
      </c>
      <c r="AC149">
        <f t="shared" si="29"/>
        <v>6</v>
      </c>
    </row>
    <row r="150" spans="1:32" x14ac:dyDescent="0.25">
      <c r="A150" s="16">
        <v>0.30011154270756119</v>
      </c>
      <c r="B150" s="16">
        <v>0.69933023388296389</v>
      </c>
      <c r="C150" s="2">
        <f t="shared" si="31"/>
        <v>3.3320944305512228</v>
      </c>
      <c r="D150" s="3">
        <f t="shared" si="31"/>
        <v>1.4299396072833805</v>
      </c>
      <c r="E150" s="67"/>
      <c r="F150" s="4">
        <f t="shared" si="24"/>
        <v>1</v>
      </c>
      <c r="G150" s="4">
        <f t="shared" si="25"/>
        <v>3.3320944305512228</v>
      </c>
      <c r="H150" s="4">
        <f t="shared" si="26"/>
        <v>1.4299396072833805</v>
      </c>
      <c r="K150" s="4">
        <f t="shared" si="27"/>
        <v>0</v>
      </c>
      <c r="L150" s="4">
        <f t="shared" si="28"/>
        <v>0</v>
      </c>
      <c r="M150" s="23" t="e">
        <f t="shared" si="30"/>
        <v>#DIV/0!</v>
      </c>
      <c r="N150" s="23" t="e">
        <f t="shared" si="30"/>
        <v>#DIV/0!</v>
      </c>
      <c r="O150">
        <f t="shared" si="32"/>
        <v>0</v>
      </c>
      <c r="P150">
        <f t="shared" si="32"/>
        <v>0</v>
      </c>
      <c r="Q150" t="s">
        <v>528</v>
      </c>
      <c r="R150" t="s">
        <v>321</v>
      </c>
      <c r="S150" t="s">
        <v>261</v>
      </c>
      <c r="T150" s="59" t="s">
        <v>75</v>
      </c>
      <c r="U150" s="59" t="s">
        <v>90</v>
      </c>
      <c r="V150" t="s">
        <v>561</v>
      </c>
      <c r="W150" s="59" t="s">
        <v>99</v>
      </c>
      <c r="X150" s="73">
        <v>5</v>
      </c>
      <c r="Y150" t="s">
        <v>570</v>
      </c>
      <c r="Z150" t="s">
        <v>548</v>
      </c>
      <c r="AA150">
        <v>5</v>
      </c>
      <c r="AB150">
        <v>-3</v>
      </c>
      <c r="AC150">
        <f t="shared" si="29"/>
        <v>8</v>
      </c>
    </row>
    <row r="151" spans="1:32" x14ac:dyDescent="0.25">
      <c r="A151" s="16">
        <v>0.42028606687064352</v>
      </c>
      <c r="B151" s="16">
        <v>0.57766562915190833</v>
      </c>
      <c r="C151" s="2">
        <f t="shared" si="31"/>
        <v>2.3793317904773228</v>
      </c>
      <c r="D151" s="3">
        <f t="shared" si="31"/>
        <v>1.7311052441671766</v>
      </c>
      <c r="E151" s="67"/>
      <c r="F151" s="4">
        <f t="shared" si="24"/>
        <v>1</v>
      </c>
      <c r="G151" s="4">
        <f t="shared" si="25"/>
        <v>2.3793317904773228</v>
      </c>
      <c r="H151" s="4">
        <f t="shared" si="26"/>
        <v>1.7311052441671766</v>
      </c>
      <c r="K151" s="4">
        <f t="shared" si="27"/>
        <v>0</v>
      </c>
      <c r="L151" s="4">
        <f t="shared" si="28"/>
        <v>0</v>
      </c>
      <c r="M151" s="23" t="e">
        <f t="shared" si="30"/>
        <v>#DIV/0!</v>
      </c>
      <c r="N151" s="23" t="e">
        <f t="shared" si="30"/>
        <v>#DIV/0!</v>
      </c>
      <c r="O151">
        <f t="shared" si="32"/>
        <v>0</v>
      </c>
      <c r="P151">
        <f t="shared" si="32"/>
        <v>0</v>
      </c>
      <c r="Q151" t="s">
        <v>489</v>
      </c>
      <c r="R151" t="s">
        <v>524</v>
      </c>
      <c r="S151" t="s">
        <v>261</v>
      </c>
      <c r="T151" s="59" t="s">
        <v>86</v>
      </c>
      <c r="U151" s="59" t="s">
        <v>84</v>
      </c>
      <c r="V151" t="s">
        <v>561</v>
      </c>
      <c r="W151" s="59" t="s">
        <v>94</v>
      </c>
      <c r="X151" s="73">
        <v>2</v>
      </c>
      <c r="Y151" t="s">
        <v>569</v>
      </c>
      <c r="Z151" t="s">
        <v>548</v>
      </c>
      <c r="AA151">
        <v>1</v>
      </c>
      <c r="AB151">
        <v>0</v>
      </c>
      <c r="AC151">
        <f t="shared" si="29"/>
        <v>1</v>
      </c>
    </row>
    <row r="152" spans="1:32" x14ac:dyDescent="0.25">
      <c r="A152" s="16">
        <v>0.34319073917440113</v>
      </c>
      <c r="B152" s="16">
        <v>0.65659569794694239</v>
      </c>
      <c r="C152" s="2">
        <f t="shared" si="31"/>
        <v>2.9138315398767927</v>
      </c>
      <c r="D152" s="3">
        <f t="shared" si="31"/>
        <v>1.5230072373712189</v>
      </c>
      <c r="E152" s="67"/>
      <c r="F152" s="4">
        <f t="shared" si="24"/>
        <v>1</v>
      </c>
      <c r="G152" s="4">
        <f t="shared" si="25"/>
        <v>2.9138315398767927</v>
      </c>
      <c r="H152" s="4">
        <f t="shared" si="26"/>
        <v>1.5230072373712189</v>
      </c>
      <c r="K152" s="4">
        <f t="shared" si="27"/>
        <v>0</v>
      </c>
      <c r="L152" s="4">
        <f t="shared" si="28"/>
        <v>0</v>
      </c>
      <c r="M152" s="23" t="e">
        <f t="shared" si="30"/>
        <v>#DIV/0!</v>
      </c>
      <c r="N152" s="23" t="e">
        <f t="shared" si="30"/>
        <v>#DIV/0!</v>
      </c>
      <c r="O152">
        <f t="shared" si="32"/>
        <v>0</v>
      </c>
      <c r="P152">
        <f t="shared" si="32"/>
        <v>0</v>
      </c>
      <c r="Q152" t="s">
        <v>527</v>
      </c>
      <c r="R152" t="s">
        <v>529</v>
      </c>
      <c r="S152" t="s">
        <v>261</v>
      </c>
      <c r="T152" s="59" t="s">
        <v>75</v>
      </c>
      <c r="U152" s="59" t="s">
        <v>90</v>
      </c>
      <c r="V152" t="s">
        <v>561</v>
      </c>
      <c r="W152" s="59" t="s">
        <v>79</v>
      </c>
      <c r="X152" s="73">
        <v>3</v>
      </c>
      <c r="Y152" t="s">
        <v>570</v>
      </c>
      <c r="Z152" t="s">
        <v>549</v>
      </c>
      <c r="AA152">
        <v>-3</v>
      </c>
      <c r="AB152">
        <v>-9</v>
      </c>
      <c r="AC152">
        <f t="shared" si="29"/>
        <v>6</v>
      </c>
    </row>
    <row r="153" spans="1:32" x14ac:dyDescent="0.25">
      <c r="A153" s="16">
        <v>0.19647012564475971</v>
      </c>
      <c r="B153" s="16">
        <v>0.80345247580577472</v>
      </c>
      <c r="C153" s="2">
        <f t="shared" si="31"/>
        <v>5.0898323433055337</v>
      </c>
      <c r="D153" s="3">
        <f t="shared" si="31"/>
        <v>1.2446286869638552</v>
      </c>
      <c r="E153" s="67"/>
      <c r="F153" s="4">
        <f t="shared" si="24"/>
        <v>1</v>
      </c>
      <c r="G153" s="4">
        <f t="shared" si="25"/>
        <v>5.0898323433055337</v>
      </c>
      <c r="H153" s="4">
        <f t="shared" si="26"/>
        <v>1.2446286869638552</v>
      </c>
      <c r="K153" s="4">
        <f t="shared" si="27"/>
        <v>0</v>
      </c>
      <c r="L153" s="4">
        <f t="shared" si="28"/>
        <v>0</v>
      </c>
      <c r="M153" s="23" t="e">
        <f t="shared" si="30"/>
        <v>#DIV/0!</v>
      </c>
      <c r="N153" s="23" t="e">
        <f t="shared" si="30"/>
        <v>#DIV/0!</v>
      </c>
      <c r="O153">
        <f t="shared" si="32"/>
        <v>0</v>
      </c>
      <c r="P153">
        <f t="shared" si="32"/>
        <v>0</v>
      </c>
      <c r="Q153" t="s">
        <v>530</v>
      </c>
      <c r="R153" t="s">
        <v>531</v>
      </c>
      <c r="S153" t="s">
        <v>261</v>
      </c>
      <c r="T153" s="59" t="s">
        <v>75</v>
      </c>
      <c r="U153" s="59" t="s">
        <v>90</v>
      </c>
      <c r="V153" t="s">
        <v>561</v>
      </c>
      <c r="W153" s="59" t="s">
        <v>76</v>
      </c>
      <c r="X153" s="73">
        <v>1</v>
      </c>
      <c r="Y153" t="s">
        <v>569</v>
      </c>
      <c r="Z153" t="s">
        <v>548</v>
      </c>
      <c r="AA153">
        <v>2</v>
      </c>
      <c r="AB153">
        <v>1</v>
      </c>
      <c r="AC153">
        <f t="shared" si="29"/>
        <v>1</v>
      </c>
    </row>
    <row r="154" spans="1:32" s="22" customFormat="1" x14ac:dyDescent="0.25">
      <c r="A154" s="16">
        <v>0.48400394547833575</v>
      </c>
      <c r="B154" s="16">
        <v>0.51355623600731992</v>
      </c>
      <c r="C154" s="2">
        <f t="shared" si="31"/>
        <v>2.0660988600241907</v>
      </c>
      <c r="D154" s="3">
        <f t="shared" si="31"/>
        <v>1.9472064204196453</v>
      </c>
      <c r="E154" s="67"/>
      <c r="F154" s="4">
        <f t="shared" si="24"/>
        <v>1</v>
      </c>
      <c r="G154" s="4">
        <f t="shared" si="25"/>
        <v>2.0660988600241907</v>
      </c>
      <c r="H154" s="4">
        <f t="shared" si="26"/>
        <v>1.9472064204196453</v>
      </c>
      <c r="I154"/>
      <c r="J154"/>
      <c r="K154" s="4">
        <f t="shared" si="27"/>
        <v>0</v>
      </c>
      <c r="L154" s="4">
        <f t="shared" si="28"/>
        <v>0</v>
      </c>
      <c r="M154" s="23" t="e">
        <f t="shared" si="30"/>
        <v>#DIV/0!</v>
      </c>
      <c r="N154" s="23" t="e">
        <f t="shared" si="30"/>
        <v>#DIV/0!</v>
      </c>
      <c r="O154">
        <f t="shared" si="32"/>
        <v>0</v>
      </c>
      <c r="P154">
        <f t="shared" si="32"/>
        <v>0</v>
      </c>
      <c r="Q154" t="s">
        <v>520</v>
      </c>
      <c r="R154" t="s">
        <v>521</v>
      </c>
      <c r="S154" t="s">
        <v>261</v>
      </c>
      <c r="T154" s="59" t="s">
        <v>86</v>
      </c>
      <c r="U154" s="59" t="s">
        <v>84</v>
      </c>
      <c r="V154" t="s">
        <v>561</v>
      </c>
      <c r="W154" s="59" t="s">
        <v>76</v>
      </c>
      <c r="X154" s="73">
        <v>1</v>
      </c>
      <c r="Y154" t="s">
        <v>569</v>
      </c>
      <c r="Z154" t="s">
        <v>549</v>
      </c>
      <c r="AA154">
        <v>0</v>
      </c>
      <c r="AB154">
        <v>-4</v>
      </c>
      <c r="AC154">
        <f t="shared" si="29"/>
        <v>4</v>
      </c>
      <c r="AD154"/>
      <c r="AE154"/>
      <c r="AF154"/>
    </row>
    <row r="155" spans="1:32" x14ac:dyDescent="0.25">
      <c r="A155" s="16">
        <v>0.51909784988543395</v>
      </c>
      <c r="B155" s="16">
        <v>0.47939492727841398</v>
      </c>
      <c r="C155" s="2">
        <f t="shared" si="31"/>
        <v>1.9264190753645045</v>
      </c>
      <c r="D155" s="3">
        <f t="shared" si="31"/>
        <v>2.085962831682695</v>
      </c>
      <c r="E155" s="67"/>
      <c r="F155" s="4">
        <f t="shared" si="24"/>
        <v>1</v>
      </c>
      <c r="G155" s="4">
        <f t="shared" si="25"/>
        <v>1.9264190753645045</v>
      </c>
      <c r="H155" s="4">
        <f t="shared" si="26"/>
        <v>2.085962831682695</v>
      </c>
      <c r="K155" s="4">
        <f t="shared" si="27"/>
        <v>0</v>
      </c>
      <c r="L155" s="4">
        <f t="shared" si="28"/>
        <v>0</v>
      </c>
      <c r="M155" s="23" t="e">
        <f t="shared" si="30"/>
        <v>#DIV/0!</v>
      </c>
      <c r="N155" s="23" t="e">
        <f t="shared" si="30"/>
        <v>#DIV/0!</v>
      </c>
      <c r="O155">
        <f t="shared" si="32"/>
        <v>0</v>
      </c>
      <c r="P155">
        <f t="shared" si="32"/>
        <v>0</v>
      </c>
      <c r="Q155" t="s">
        <v>522</v>
      </c>
      <c r="R155" t="s">
        <v>508</v>
      </c>
      <c r="S155" t="s">
        <v>261</v>
      </c>
      <c r="T155" s="59" t="s">
        <v>86</v>
      </c>
      <c r="U155" s="59" t="s">
        <v>84</v>
      </c>
      <c r="V155" t="s">
        <v>561</v>
      </c>
      <c r="W155" s="59" t="s">
        <v>77</v>
      </c>
      <c r="X155" s="73">
        <v>2</v>
      </c>
      <c r="Y155" t="s">
        <v>569</v>
      </c>
      <c r="Z155" t="s">
        <v>550</v>
      </c>
      <c r="AA155">
        <v>10</v>
      </c>
      <c r="AB155">
        <v>7</v>
      </c>
      <c r="AC155">
        <f t="shared" si="29"/>
        <v>3</v>
      </c>
    </row>
    <row r="156" spans="1:32" x14ac:dyDescent="0.25">
      <c r="A156" s="16">
        <v>0.26112960716325773</v>
      </c>
      <c r="B156" s="16">
        <v>0.73833130838596217</v>
      </c>
      <c r="C156" s="2">
        <f t="shared" si="31"/>
        <v>3.8295159666624929</v>
      </c>
      <c r="D156" s="3">
        <f t="shared" si="31"/>
        <v>1.3544055204513292</v>
      </c>
      <c r="E156" s="67"/>
      <c r="F156" s="4">
        <f t="shared" si="24"/>
        <v>1</v>
      </c>
      <c r="G156" s="4">
        <f t="shared" si="25"/>
        <v>3.8295159666624929</v>
      </c>
      <c r="H156" s="4">
        <f t="shared" si="26"/>
        <v>1.3544055204513292</v>
      </c>
      <c r="K156" s="4">
        <f t="shared" si="27"/>
        <v>0</v>
      </c>
      <c r="L156" s="4">
        <f t="shared" si="28"/>
        <v>0</v>
      </c>
      <c r="M156" s="23" t="e">
        <f t="shared" si="30"/>
        <v>#DIV/0!</v>
      </c>
      <c r="N156" s="23" t="e">
        <f t="shared" si="30"/>
        <v>#DIV/0!</v>
      </c>
      <c r="O156">
        <f t="shared" si="32"/>
        <v>0</v>
      </c>
      <c r="P156">
        <f t="shared" si="32"/>
        <v>0</v>
      </c>
      <c r="Q156" t="s">
        <v>515</v>
      </c>
      <c r="R156" t="s">
        <v>532</v>
      </c>
      <c r="S156" t="s">
        <v>260</v>
      </c>
      <c r="T156" s="59" t="s">
        <v>78</v>
      </c>
      <c r="U156" s="59" t="s">
        <v>84</v>
      </c>
      <c r="V156" t="s">
        <v>561</v>
      </c>
      <c r="W156" s="59" t="s">
        <v>99</v>
      </c>
      <c r="X156" s="73">
        <v>5</v>
      </c>
      <c r="Y156" t="s">
        <v>570</v>
      </c>
      <c r="Z156" t="s">
        <v>549</v>
      </c>
      <c r="AA156">
        <v>-1</v>
      </c>
      <c r="AB156">
        <v>2</v>
      </c>
      <c r="AC156">
        <f t="shared" si="29"/>
        <v>-3</v>
      </c>
    </row>
    <row r="157" spans="1:32" x14ac:dyDescent="0.25">
      <c r="A157" s="16">
        <v>0.70463589820715378</v>
      </c>
      <c r="B157" s="16">
        <v>0.28903996392393544</v>
      </c>
      <c r="C157" s="2">
        <f t="shared" si="31"/>
        <v>1.419172657175654</v>
      </c>
      <c r="D157" s="3">
        <f t="shared" si="31"/>
        <v>3.4597291890859867</v>
      </c>
      <c r="E157" s="67"/>
      <c r="F157" s="4">
        <f t="shared" si="24"/>
        <v>1</v>
      </c>
      <c r="G157" s="4">
        <f t="shared" si="25"/>
        <v>1.419172657175654</v>
      </c>
      <c r="H157" s="4">
        <f t="shared" si="26"/>
        <v>3.4597291890859867</v>
      </c>
      <c r="K157" s="4">
        <f t="shared" si="27"/>
        <v>0</v>
      </c>
      <c r="L157" s="4">
        <f t="shared" si="28"/>
        <v>0</v>
      </c>
      <c r="M157" s="23" t="e">
        <f t="shared" si="30"/>
        <v>#DIV/0!</v>
      </c>
      <c r="N157" s="23" t="e">
        <f t="shared" si="30"/>
        <v>#DIV/0!</v>
      </c>
      <c r="O157">
        <f t="shared" si="32"/>
        <v>0</v>
      </c>
      <c r="P157">
        <f t="shared" si="32"/>
        <v>0</v>
      </c>
      <c r="Q157" t="s">
        <v>535</v>
      </c>
      <c r="R157" t="s">
        <v>536</v>
      </c>
      <c r="S157" t="s">
        <v>260</v>
      </c>
      <c r="T157" s="59" t="s">
        <v>74</v>
      </c>
      <c r="U157" s="59" t="s">
        <v>90</v>
      </c>
      <c r="V157" t="s">
        <v>561</v>
      </c>
      <c r="W157" s="59" t="s">
        <v>79</v>
      </c>
      <c r="X157" s="73">
        <v>3</v>
      </c>
      <c r="Y157" t="s">
        <v>570</v>
      </c>
      <c r="Z157" t="s">
        <v>544</v>
      </c>
      <c r="AA157">
        <v>-4</v>
      </c>
      <c r="AB157">
        <v>1</v>
      </c>
      <c r="AC157">
        <f t="shared" si="29"/>
        <v>-5</v>
      </c>
    </row>
    <row r="158" spans="1:32" x14ac:dyDescent="0.25">
      <c r="A158" s="16">
        <v>0.5561757189419998</v>
      </c>
      <c r="B158" s="16">
        <v>0.43947546870444704</v>
      </c>
      <c r="C158" s="2">
        <f t="shared" si="31"/>
        <v>1.7979929111293762</v>
      </c>
      <c r="D158" s="3">
        <f t="shared" si="31"/>
        <v>2.2754398623157575</v>
      </c>
      <c r="E158" s="67"/>
      <c r="F158" s="4">
        <f t="shared" si="24"/>
        <v>1</v>
      </c>
      <c r="G158" s="4">
        <f t="shared" si="25"/>
        <v>1.7979929111293762</v>
      </c>
      <c r="H158" s="4">
        <f t="shared" si="26"/>
        <v>2.2754398623157575</v>
      </c>
      <c r="K158" s="4">
        <f t="shared" si="27"/>
        <v>0</v>
      </c>
      <c r="L158" s="4">
        <f t="shared" si="28"/>
        <v>0</v>
      </c>
      <c r="M158" s="23" t="e">
        <f t="shared" si="30"/>
        <v>#DIV/0!</v>
      </c>
      <c r="N158" s="23" t="e">
        <f t="shared" si="30"/>
        <v>#DIV/0!</v>
      </c>
      <c r="O158">
        <f t="shared" si="32"/>
        <v>0</v>
      </c>
      <c r="P158">
        <f t="shared" si="32"/>
        <v>0</v>
      </c>
      <c r="Q158" t="s">
        <v>331</v>
      </c>
      <c r="R158" t="s">
        <v>410</v>
      </c>
      <c r="S158" t="s">
        <v>259</v>
      </c>
      <c r="T158" s="59" t="s">
        <v>79</v>
      </c>
      <c r="U158" s="59" t="s">
        <v>85</v>
      </c>
      <c r="V158" t="s">
        <v>561</v>
      </c>
      <c r="W158" s="59" t="s">
        <v>79</v>
      </c>
      <c r="X158" s="73">
        <v>3</v>
      </c>
      <c r="Y158" t="s">
        <v>570</v>
      </c>
      <c r="Z158" t="s">
        <v>541</v>
      </c>
      <c r="AA158">
        <v>-5</v>
      </c>
      <c r="AB158">
        <v>1</v>
      </c>
      <c r="AC158">
        <f t="shared" si="29"/>
        <v>-6</v>
      </c>
    </row>
    <row r="159" spans="1:32" x14ac:dyDescent="0.25">
      <c r="A159" s="16">
        <v>0.50706893003018927</v>
      </c>
      <c r="B159" s="16">
        <v>0.49182049571345499</v>
      </c>
      <c r="C159" s="2">
        <f t="shared" si="31"/>
        <v>1.9721184651176777</v>
      </c>
      <c r="D159" s="3">
        <f t="shared" si="31"/>
        <v>2.0332621529921378</v>
      </c>
      <c r="E159" s="67"/>
      <c r="F159" s="4">
        <f t="shared" si="24"/>
        <v>1</v>
      </c>
      <c r="G159" s="4">
        <f t="shared" si="25"/>
        <v>1.9721184651176777</v>
      </c>
      <c r="H159" s="4">
        <f t="shared" si="26"/>
        <v>2.0332621529921378</v>
      </c>
      <c r="K159" s="4">
        <f t="shared" si="27"/>
        <v>0</v>
      </c>
      <c r="L159" s="4">
        <f t="shared" si="28"/>
        <v>0</v>
      </c>
      <c r="M159" s="23" t="e">
        <f t="shared" si="30"/>
        <v>#DIV/0!</v>
      </c>
      <c r="N159" s="23" t="e">
        <f t="shared" si="30"/>
        <v>#DIV/0!</v>
      </c>
      <c r="O159">
        <f t="shared" si="32"/>
        <v>0</v>
      </c>
      <c r="P159">
        <f t="shared" si="32"/>
        <v>0</v>
      </c>
      <c r="Q159" t="s">
        <v>407</v>
      </c>
      <c r="R159" t="s">
        <v>280</v>
      </c>
      <c r="S159" t="s">
        <v>259</v>
      </c>
      <c r="T159" s="59" t="s">
        <v>75</v>
      </c>
      <c r="U159" s="59" t="s">
        <v>90</v>
      </c>
      <c r="V159" t="s">
        <v>561</v>
      </c>
      <c r="W159" s="59" t="s">
        <v>86</v>
      </c>
      <c r="X159" s="73">
        <v>3</v>
      </c>
      <c r="Y159" t="s">
        <v>570</v>
      </c>
      <c r="Z159" t="s">
        <v>543</v>
      </c>
      <c r="AA159">
        <v>-2</v>
      </c>
      <c r="AB159">
        <v>4</v>
      </c>
      <c r="AC159">
        <f t="shared" si="29"/>
        <v>-6</v>
      </c>
    </row>
    <row r="160" spans="1:32" x14ac:dyDescent="0.25">
      <c r="A160" s="16">
        <v>0.44411770943749868</v>
      </c>
      <c r="B160" s="16">
        <v>0.55493111647608173</v>
      </c>
      <c r="C160" s="2">
        <f t="shared" si="31"/>
        <v>2.2516553128821615</v>
      </c>
      <c r="D160" s="3">
        <f t="shared" si="31"/>
        <v>1.8020254592140921</v>
      </c>
      <c r="E160" s="67"/>
      <c r="F160" s="4">
        <f t="shared" si="24"/>
        <v>1</v>
      </c>
      <c r="G160" s="4">
        <f t="shared" si="25"/>
        <v>2.2516553128821615</v>
      </c>
      <c r="H160" s="4">
        <f t="shared" si="26"/>
        <v>1.8020254592140921</v>
      </c>
      <c r="K160" s="4">
        <f t="shared" si="27"/>
        <v>0</v>
      </c>
      <c r="L160" s="4">
        <f t="shared" si="28"/>
        <v>0</v>
      </c>
      <c r="M160" s="23" t="e">
        <f t="shared" si="30"/>
        <v>#DIV/0!</v>
      </c>
      <c r="N160" s="23" t="e">
        <f t="shared" si="30"/>
        <v>#DIV/0!</v>
      </c>
      <c r="O160">
        <f t="shared" si="32"/>
        <v>0</v>
      </c>
      <c r="P160">
        <f t="shared" si="32"/>
        <v>0</v>
      </c>
      <c r="Q160" t="s">
        <v>409</v>
      </c>
      <c r="R160" t="s">
        <v>334</v>
      </c>
      <c r="S160" t="s">
        <v>259</v>
      </c>
      <c r="T160" s="59" t="s">
        <v>75</v>
      </c>
      <c r="U160" s="59" t="s">
        <v>90</v>
      </c>
      <c r="V160" t="s">
        <v>561</v>
      </c>
      <c r="W160" s="59" t="s">
        <v>109</v>
      </c>
      <c r="X160" s="73">
        <v>6</v>
      </c>
      <c r="Y160" t="s">
        <v>570</v>
      </c>
      <c r="Z160" t="s">
        <v>544</v>
      </c>
      <c r="AA160">
        <v>8</v>
      </c>
      <c r="AB160">
        <v>7</v>
      </c>
      <c r="AC160">
        <f t="shared" si="29"/>
        <v>1</v>
      </c>
    </row>
    <row r="161" spans="1:29" x14ac:dyDescent="0.25">
      <c r="A161" s="16">
        <v>0.62646448112595565</v>
      </c>
      <c r="B161" s="16">
        <v>0.36148543032412656</v>
      </c>
      <c r="C161" s="2">
        <f t="shared" si="31"/>
        <v>1.596259692493152</v>
      </c>
      <c r="D161" s="3">
        <f t="shared" si="31"/>
        <v>2.7663632227261501</v>
      </c>
      <c r="E161" s="67"/>
      <c r="F161" s="4">
        <f t="shared" si="24"/>
        <v>1</v>
      </c>
      <c r="G161" s="4">
        <f t="shared" si="25"/>
        <v>1.596259692493152</v>
      </c>
      <c r="H161" s="4">
        <f t="shared" si="26"/>
        <v>2.7663632227261501</v>
      </c>
      <c r="K161" s="4">
        <f t="shared" si="27"/>
        <v>0</v>
      </c>
      <c r="L161" s="4">
        <f t="shared" si="28"/>
        <v>0</v>
      </c>
      <c r="M161" s="23" t="e">
        <f t="shared" si="30"/>
        <v>#DIV/0!</v>
      </c>
      <c r="N161" s="23" t="e">
        <f t="shared" si="30"/>
        <v>#DIV/0!</v>
      </c>
      <c r="O161">
        <f t="shared" si="32"/>
        <v>0</v>
      </c>
      <c r="P161">
        <f t="shared" si="32"/>
        <v>0</v>
      </c>
      <c r="Q161" t="s">
        <v>406</v>
      </c>
      <c r="R161" t="s">
        <v>466</v>
      </c>
      <c r="S161" t="s">
        <v>259</v>
      </c>
      <c r="T161" s="59" t="s">
        <v>86</v>
      </c>
      <c r="U161" s="59" t="s">
        <v>84</v>
      </c>
      <c r="V161" t="s">
        <v>561</v>
      </c>
      <c r="W161" s="59" t="s">
        <v>88</v>
      </c>
      <c r="X161" s="73">
        <v>4</v>
      </c>
      <c r="Y161" t="s">
        <v>570</v>
      </c>
      <c r="Z161" t="s">
        <v>549</v>
      </c>
      <c r="AA161">
        <v>4</v>
      </c>
      <c r="AB161">
        <v>-6</v>
      </c>
      <c r="AC161">
        <f t="shared" si="29"/>
        <v>10</v>
      </c>
    </row>
    <row r="162" spans="1:29" x14ac:dyDescent="0.25">
      <c r="A162" s="16">
        <v>0.13557088923893168</v>
      </c>
      <c r="B162" s="16">
        <v>0.86441705064067365</v>
      </c>
      <c r="C162" s="2">
        <f t="shared" si="31"/>
        <v>7.3762148025568273</v>
      </c>
      <c r="D162" s="3">
        <f t="shared" si="31"/>
        <v>1.1568489992866722</v>
      </c>
      <c r="E162" s="67"/>
      <c r="F162" s="4">
        <f t="shared" si="24"/>
        <v>1</v>
      </c>
      <c r="G162" s="4">
        <f t="shared" si="25"/>
        <v>7.3762148025568273</v>
      </c>
      <c r="H162" s="4">
        <f t="shared" si="26"/>
        <v>1.1568489992866722</v>
      </c>
      <c r="K162" s="4">
        <f t="shared" si="27"/>
        <v>0</v>
      </c>
      <c r="L162" s="4">
        <f t="shared" si="28"/>
        <v>0</v>
      </c>
      <c r="M162" s="23" t="e">
        <f t="shared" si="30"/>
        <v>#DIV/0!</v>
      </c>
      <c r="N162" s="23" t="e">
        <f t="shared" si="30"/>
        <v>#DIV/0!</v>
      </c>
      <c r="O162">
        <f t="shared" si="32"/>
        <v>0</v>
      </c>
      <c r="P162">
        <f t="shared" si="32"/>
        <v>0</v>
      </c>
      <c r="Q162" t="s">
        <v>468</v>
      </c>
      <c r="R162" t="s">
        <v>467</v>
      </c>
      <c r="S162" t="s">
        <v>262</v>
      </c>
      <c r="T162" s="59" t="s">
        <v>75</v>
      </c>
      <c r="U162" s="59" t="s">
        <v>90</v>
      </c>
      <c r="V162" t="s">
        <v>561</v>
      </c>
      <c r="W162" s="59" t="s">
        <v>73</v>
      </c>
      <c r="X162" s="73">
        <v>0</v>
      </c>
      <c r="Y162" t="s">
        <v>569</v>
      </c>
      <c r="Z162" t="s">
        <v>549</v>
      </c>
      <c r="AA162">
        <v>2</v>
      </c>
      <c r="AB162">
        <v>-1</v>
      </c>
      <c r="AC162">
        <f t="shared" si="29"/>
        <v>3</v>
      </c>
    </row>
    <row r="163" spans="1:29" x14ac:dyDescent="0.25">
      <c r="A163" s="16">
        <v>0.1939929591793908</v>
      </c>
      <c r="B163" s="16">
        <v>0.80587975958934621</v>
      </c>
      <c r="C163" s="2">
        <f t="shared" si="31"/>
        <v>5.1548262587987619</v>
      </c>
      <c r="D163" s="3">
        <f t="shared" si="31"/>
        <v>1.2408799055948148</v>
      </c>
      <c r="E163" s="67"/>
      <c r="F163" s="4">
        <f t="shared" si="24"/>
        <v>1</v>
      </c>
      <c r="G163" s="4">
        <f t="shared" si="25"/>
        <v>5.1548262587987619</v>
      </c>
      <c r="H163" s="4">
        <f t="shared" si="26"/>
        <v>1.2408799055948148</v>
      </c>
      <c r="K163" s="4">
        <f t="shared" si="27"/>
        <v>0</v>
      </c>
      <c r="L163" s="4">
        <f t="shared" si="28"/>
        <v>0</v>
      </c>
      <c r="M163" s="23" t="e">
        <f t="shared" si="30"/>
        <v>#DIV/0!</v>
      </c>
      <c r="N163" s="23" t="e">
        <f t="shared" si="30"/>
        <v>#DIV/0!</v>
      </c>
      <c r="O163">
        <f t="shared" si="32"/>
        <v>0</v>
      </c>
      <c r="P163">
        <f t="shared" si="32"/>
        <v>0</v>
      </c>
      <c r="Q163" t="s">
        <v>284</v>
      </c>
      <c r="R163" t="s">
        <v>283</v>
      </c>
      <c r="S163" t="s">
        <v>262</v>
      </c>
      <c r="T163" s="59" t="s">
        <v>76</v>
      </c>
      <c r="U163" s="59" t="s">
        <v>85</v>
      </c>
      <c r="V163" t="s">
        <v>561</v>
      </c>
      <c r="W163" s="59" t="s">
        <v>76</v>
      </c>
      <c r="X163" s="73">
        <v>1</v>
      </c>
      <c r="Y163" t="s">
        <v>569</v>
      </c>
      <c r="Z163" t="s">
        <v>541</v>
      </c>
      <c r="AA163">
        <v>2</v>
      </c>
      <c r="AB163">
        <v>2</v>
      </c>
      <c r="AC163">
        <f t="shared" si="29"/>
        <v>0</v>
      </c>
    </row>
    <row r="164" spans="1:29" x14ac:dyDescent="0.25">
      <c r="A164" s="16">
        <v>0.29820702692801826</v>
      </c>
      <c r="B164" s="16">
        <v>0.70141431976083291</v>
      </c>
      <c r="C164" s="2">
        <f t="shared" si="31"/>
        <v>3.3533750371394895</v>
      </c>
      <c r="D164" s="3">
        <f t="shared" si="31"/>
        <v>1.4256908817330367</v>
      </c>
      <c r="E164" s="67"/>
      <c r="F164" s="4">
        <f t="shared" si="24"/>
        <v>1</v>
      </c>
      <c r="G164" s="4">
        <f t="shared" si="25"/>
        <v>3.3533750371394895</v>
      </c>
      <c r="H164" s="4">
        <f t="shared" si="26"/>
        <v>1.4256908817330367</v>
      </c>
      <c r="K164" s="4">
        <f t="shared" si="27"/>
        <v>0</v>
      </c>
      <c r="L164" s="4">
        <f t="shared" si="28"/>
        <v>0</v>
      </c>
      <c r="M164" s="23" t="e">
        <f t="shared" si="30"/>
        <v>#DIV/0!</v>
      </c>
      <c r="N164" s="23" t="e">
        <f t="shared" si="30"/>
        <v>#DIV/0!</v>
      </c>
      <c r="O164">
        <f t="shared" si="32"/>
        <v>0</v>
      </c>
      <c r="P164">
        <f t="shared" si="32"/>
        <v>0</v>
      </c>
      <c r="Q164" t="s">
        <v>286</v>
      </c>
      <c r="R164" t="s">
        <v>285</v>
      </c>
      <c r="S164" t="s">
        <v>262</v>
      </c>
      <c r="T164" s="59" t="s">
        <v>75</v>
      </c>
      <c r="U164" s="59" t="s">
        <v>90</v>
      </c>
      <c r="V164" t="s">
        <v>561</v>
      </c>
      <c r="W164" s="59" t="s">
        <v>75</v>
      </c>
      <c r="X164" s="73">
        <v>2</v>
      </c>
      <c r="Y164" t="s">
        <v>569</v>
      </c>
      <c r="Z164" t="s">
        <v>549</v>
      </c>
      <c r="AA164">
        <v>3</v>
      </c>
      <c r="AB164">
        <v>-5</v>
      </c>
      <c r="AC164">
        <f t="shared" si="29"/>
        <v>8</v>
      </c>
    </row>
    <row r="165" spans="1:29" x14ac:dyDescent="0.25">
      <c r="A165" s="16">
        <v>0.15223407458058008</v>
      </c>
      <c r="B165" s="16">
        <v>0.8477270868759601</v>
      </c>
      <c r="C165" s="2">
        <f t="shared" si="31"/>
        <v>6.5688316019596718</v>
      </c>
      <c r="D165" s="3">
        <f t="shared" si="31"/>
        <v>1.1796249234941818</v>
      </c>
      <c r="E165" s="67"/>
      <c r="F165" s="4">
        <f t="shared" si="24"/>
        <v>1</v>
      </c>
      <c r="G165" s="4">
        <f t="shared" si="25"/>
        <v>6.5688316019596718</v>
      </c>
      <c r="H165" s="4">
        <f t="shared" si="26"/>
        <v>1.1796249234941818</v>
      </c>
      <c r="K165" s="4">
        <f t="shared" si="27"/>
        <v>0</v>
      </c>
      <c r="L165" s="4">
        <f t="shared" si="28"/>
        <v>0</v>
      </c>
      <c r="M165" s="23" t="e">
        <f t="shared" si="30"/>
        <v>#DIV/0!</v>
      </c>
      <c r="N165" s="23" t="e">
        <f t="shared" si="30"/>
        <v>#DIV/0!</v>
      </c>
      <c r="O165">
        <f t="shared" si="32"/>
        <v>0</v>
      </c>
      <c r="P165">
        <f t="shared" si="32"/>
        <v>0</v>
      </c>
      <c r="Q165" t="s">
        <v>415</v>
      </c>
      <c r="R165" t="s">
        <v>472</v>
      </c>
      <c r="S165" t="s">
        <v>267</v>
      </c>
      <c r="T165" s="59" t="s">
        <v>76</v>
      </c>
      <c r="U165" s="59" t="s">
        <v>85</v>
      </c>
      <c r="V165" t="s">
        <v>561</v>
      </c>
      <c r="W165" s="59" t="s">
        <v>75</v>
      </c>
      <c r="X165" s="73">
        <v>2</v>
      </c>
      <c r="Y165" t="s">
        <v>569</v>
      </c>
      <c r="Z165" t="s">
        <v>541</v>
      </c>
      <c r="AA165">
        <v>-1</v>
      </c>
      <c r="AB165">
        <v>4</v>
      </c>
      <c r="AC165">
        <f t="shared" si="29"/>
        <v>-5</v>
      </c>
    </row>
    <row r="166" spans="1:29" x14ac:dyDescent="0.25">
      <c r="A166" s="16">
        <v>0.59197575499561517</v>
      </c>
      <c r="B166" s="16">
        <v>0.40582313538382148</v>
      </c>
      <c r="C166" s="2">
        <f t="shared" si="31"/>
        <v>1.6892583717510645</v>
      </c>
      <c r="D166" s="3">
        <f t="shared" si="31"/>
        <v>2.4641276280471662</v>
      </c>
      <c r="E166" s="67"/>
      <c r="F166" s="4">
        <f t="shared" si="24"/>
        <v>1</v>
      </c>
      <c r="G166" s="4">
        <f t="shared" si="25"/>
        <v>1.6892583717510645</v>
      </c>
      <c r="H166" s="4">
        <f t="shared" si="26"/>
        <v>2.4641276280471662</v>
      </c>
      <c r="K166" s="4">
        <f t="shared" si="27"/>
        <v>0</v>
      </c>
      <c r="L166" s="4">
        <f t="shared" si="28"/>
        <v>0</v>
      </c>
      <c r="M166" s="23" t="e">
        <f t="shared" si="30"/>
        <v>#DIV/0!</v>
      </c>
      <c r="N166" s="23" t="e">
        <f t="shared" si="30"/>
        <v>#DIV/0!</v>
      </c>
      <c r="O166">
        <f t="shared" si="32"/>
        <v>0</v>
      </c>
      <c r="P166">
        <f t="shared" si="32"/>
        <v>0</v>
      </c>
      <c r="Q166" t="s">
        <v>418</v>
      </c>
      <c r="R166" t="s">
        <v>287</v>
      </c>
      <c r="S166" t="s">
        <v>267</v>
      </c>
      <c r="T166" s="59" t="s">
        <v>79</v>
      </c>
      <c r="U166" s="59" t="s">
        <v>85</v>
      </c>
      <c r="V166" t="s">
        <v>561</v>
      </c>
      <c r="W166" s="59" t="s">
        <v>94</v>
      </c>
      <c r="X166" s="73">
        <v>2</v>
      </c>
      <c r="Y166" t="s">
        <v>569</v>
      </c>
      <c r="Z166" t="s">
        <v>554</v>
      </c>
      <c r="AA166">
        <v>0</v>
      </c>
      <c r="AB166">
        <v>8</v>
      </c>
      <c r="AC166">
        <f t="shared" si="29"/>
        <v>-8</v>
      </c>
    </row>
    <row r="167" spans="1:29" x14ac:dyDescent="0.25">
      <c r="A167" s="16">
        <v>0.27427601889103448</v>
      </c>
      <c r="B167" s="16">
        <v>0.72540443065183879</v>
      </c>
      <c r="C167" s="2">
        <f t="shared" si="31"/>
        <v>3.6459622100511972</v>
      </c>
      <c r="D167" s="3">
        <f t="shared" si="31"/>
        <v>1.3785413456896221</v>
      </c>
      <c r="E167" s="67"/>
      <c r="F167" s="4">
        <f t="shared" si="24"/>
        <v>1</v>
      </c>
      <c r="G167" s="4">
        <f t="shared" si="25"/>
        <v>3.6459622100511972</v>
      </c>
      <c r="H167" s="4">
        <f t="shared" si="26"/>
        <v>1.3785413456896221</v>
      </c>
      <c r="K167" s="4">
        <f t="shared" si="27"/>
        <v>0</v>
      </c>
      <c r="L167" s="4">
        <f t="shared" si="28"/>
        <v>0</v>
      </c>
      <c r="M167" s="23" t="e">
        <f t="shared" si="30"/>
        <v>#DIV/0!</v>
      </c>
      <c r="N167" s="23" t="e">
        <f t="shared" si="30"/>
        <v>#DIV/0!</v>
      </c>
      <c r="O167">
        <f t="shared" si="32"/>
        <v>0</v>
      </c>
      <c r="P167">
        <f t="shared" si="32"/>
        <v>0</v>
      </c>
      <c r="Q167" t="s">
        <v>341</v>
      </c>
      <c r="R167" t="s">
        <v>416</v>
      </c>
      <c r="S167" t="s">
        <v>267</v>
      </c>
      <c r="T167" s="59" t="s">
        <v>75</v>
      </c>
      <c r="U167" s="59" t="s">
        <v>90</v>
      </c>
      <c r="V167" t="s">
        <v>561</v>
      </c>
      <c r="W167" s="59" t="s">
        <v>93</v>
      </c>
      <c r="X167" s="73">
        <v>6</v>
      </c>
      <c r="Y167" t="s">
        <v>570</v>
      </c>
      <c r="Z167" t="s">
        <v>541</v>
      </c>
      <c r="AA167">
        <v>-4</v>
      </c>
      <c r="AB167">
        <v>2</v>
      </c>
      <c r="AC167">
        <f t="shared" si="29"/>
        <v>-6</v>
      </c>
    </row>
    <row r="168" spans="1:29" x14ac:dyDescent="0.25">
      <c r="A168" s="16">
        <v>0.61580054497947889</v>
      </c>
      <c r="B168" s="16">
        <v>0.38152462481637595</v>
      </c>
      <c r="C168" s="2">
        <f t="shared" si="31"/>
        <v>1.6239024277468352</v>
      </c>
      <c r="D168" s="3">
        <f t="shared" si="31"/>
        <v>2.6210627963563038</v>
      </c>
      <c r="E168" s="67"/>
      <c r="F168" s="4">
        <f t="shared" si="24"/>
        <v>1</v>
      </c>
      <c r="G168" s="4">
        <f t="shared" si="25"/>
        <v>1.6239024277468352</v>
      </c>
      <c r="H168" s="4">
        <f t="shared" si="26"/>
        <v>2.6210627963563038</v>
      </c>
      <c r="K168" s="4">
        <f t="shared" si="27"/>
        <v>0</v>
      </c>
      <c r="L168" s="4">
        <f t="shared" si="28"/>
        <v>0</v>
      </c>
      <c r="M168" s="23" t="e">
        <f t="shared" si="30"/>
        <v>#DIV/0!</v>
      </c>
      <c r="N168" s="23" t="e">
        <f t="shared" si="30"/>
        <v>#DIV/0!</v>
      </c>
      <c r="O168">
        <f t="shared" si="32"/>
        <v>0</v>
      </c>
      <c r="P168">
        <f t="shared" si="32"/>
        <v>0</v>
      </c>
      <c r="Q168" t="s">
        <v>429</v>
      </c>
      <c r="R168" t="s">
        <v>427</v>
      </c>
      <c r="S168" t="s">
        <v>271</v>
      </c>
      <c r="T168" s="59" t="s">
        <v>74</v>
      </c>
      <c r="U168" s="59" t="s">
        <v>90</v>
      </c>
      <c r="V168" t="s">
        <v>561</v>
      </c>
      <c r="W168" s="59" t="s">
        <v>76</v>
      </c>
      <c r="X168" s="73">
        <v>1</v>
      </c>
      <c r="Y168" t="s">
        <v>569</v>
      </c>
      <c r="Z168" t="s">
        <v>543</v>
      </c>
      <c r="AA168">
        <v>2</v>
      </c>
      <c r="AB168">
        <v>4</v>
      </c>
      <c r="AC168">
        <f t="shared" si="29"/>
        <v>-2</v>
      </c>
    </row>
    <row r="169" spans="1:29" x14ac:dyDescent="0.25">
      <c r="A169" s="16">
        <v>0.4944126681494353</v>
      </c>
      <c r="B169" s="16">
        <v>0.50435847673200862</v>
      </c>
      <c r="C169" s="2">
        <f t="shared" si="31"/>
        <v>2.0226018959889434</v>
      </c>
      <c r="D169" s="3">
        <f t="shared" si="31"/>
        <v>1.9827167503548295</v>
      </c>
      <c r="E169" s="67"/>
      <c r="F169" s="4">
        <f t="shared" si="24"/>
        <v>1</v>
      </c>
      <c r="G169" s="4">
        <f t="shared" si="25"/>
        <v>2.0226018959889434</v>
      </c>
      <c r="H169" s="4">
        <f t="shared" si="26"/>
        <v>1.9827167503548295</v>
      </c>
      <c r="K169" s="4">
        <f t="shared" si="27"/>
        <v>0</v>
      </c>
      <c r="L169" s="4">
        <f t="shared" si="28"/>
        <v>0</v>
      </c>
      <c r="M169" s="23" t="e">
        <f t="shared" si="30"/>
        <v>#DIV/0!</v>
      </c>
      <c r="N169" s="23" t="e">
        <f t="shared" si="30"/>
        <v>#DIV/0!</v>
      </c>
      <c r="O169">
        <f t="shared" si="32"/>
        <v>0</v>
      </c>
      <c r="P169">
        <f t="shared" si="32"/>
        <v>0</v>
      </c>
      <c r="Q169" t="s">
        <v>431</v>
      </c>
      <c r="R169" t="s">
        <v>354</v>
      </c>
      <c r="S169" t="s">
        <v>271</v>
      </c>
      <c r="T169" s="59" t="s">
        <v>86</v>
      </c>
      <c r="U169" s="59" t="s">
        <v>84</v>
      </c>
      <c r="V169" t="s">
        <v>561</v>
      </c>
      <c r="W169" s="59" t="s">
        <v>89</v>
      </c>
      <c r="X169" s="73">
        <v>4</v>
      </c>
      <c r="Y169" t="s">
        <v>570</v>
      </c>
      <c r="Z169" t="s">
        <v>544</v>
      </c>
      <c r="AA169">
        <v>-6</v>
      </c>
      <c r="AB169">
        <v>-2</v>
      </c>
      <c r="AC169">
        <f t="shared" si="29"/>
        <v>-4</v>
      </c>
    </row>
    <row r="170" spans="1:29" x14ac:dyDescent="0.25">
      <c r="A170" s="16">
        <v>0.20974362541652822</v>
      </c>
      <c r="B170" s="16">
        <v>0.79018265856440606</v>
      </c>
      <c r="C170" s="2">
        <f t="shared" si="31"/>
        <v>4.7677253504801769</v>
      </c>
      <c r="D170" s="3">
        <f t="shared" si="31"/>
        <v>1.2655301773096204</v>
      </c>
      <c r="E170" s="67"/>
      <c r="F170" s="4">
        <f t="shared" si="24"/>
        <v>1</v>
      </c>
      <c r="G170" s="4">
        <f t="shared" si="25"/>
        <v>4.7677253504801769</v>
      </c>
      <c r="H170" s="4">
        <f t="shared" si="26"/>
        <v>1.2655301773096204</v>
      </c>
      <c r="K170" s="4">
        <f t="shared" si="27"/>
        <v>0</v>
      </c>
      <c r="L170" s="4">
        <f t="shared" si="28"/>
        <v>0</v>
      </c>
      <c r="M170" s="23" t="e">
        <f t="shared" si="30"/>
        <v>#DIV/0!</v>
      </c>
      <c r="N170" s="23" t="e">
        <f t="shared" si="30"/>
        <v>#DIV/0!</v>
      </c>
      <c r="O170">
        <f t="shared" si="32"/>
        <v>0</v>
      </c>
      <c r="P170">
        <f t="shared" si="32"/>
        <v>0</v>
      </c>
      <c r="Q170" t="s">
        <v>451</v>
      </c>
      <c r="R170" t="s">
        <v>364</v>
      </c>
      <c r="S170" t="s">
        <v>264</v>
      </c>
      <c r="T170" s="59" t="s">
        <v>75</v>
      </c>
      <c r="U170" s="59" t="s">
        <v>90</v>
      </c>
      <c r="V170" t="s">
        <v>562</v>
      </c>
      <c r="W170" s="59" t="s">
        <v>78</v>
      </c>
      <c r="X170" s="73">
        <v>1</v>
      </c>
      <c r="Y170" t="s">
        <v>569</v>
      </c>
      <c r="Z170" t="s">
        <v>544</v>
      </c>
      <c r="AA170">
        <v>1</v>
      </c>
      <c r="AB170">
        <v>3</v>
      </c>
      <c r="AC170">
        <f t="shared" si="29"/>
        <v>-2</v>
      </c>
    </row>
    <row r="171" spans="1:29" x14ac:dyDescent="0.25">
      <c r="A171" s="16">
        <v>0.59606083896126594</v>
      </c>
      <c r="B171" s="16">
        <v>0.39633505142045811</v>
      </c>
      <c r="C171" s="2">
        <f t="shared" si="31"/>
        <v>1.6776810933304467</v>
      </c>
      <c r="D171" s="3">
        <f t="shared" si="31"/>
        <v>2.5231177419610429</v>
      </c>
      <c r="E171" s="67"/>
      <c r="F171" s="4">
        <f t="shared" si="24"/>
        <v>1</v>
      </c>
      <c r="G171" s="4">
        <f t="shared" si="25"/>
        <v>1.6776810933304467</v>
      </c>
      <c r="H171" s="4">
        <f t="shared" si="26"/>
        <v>2.5231177419610429</v>
      </c>
      <c r="K171" s="4">
        <f t="shared" si="27"/>
        <v>0</v>
      </c>
      <c r="L171" s="4">
        <f t="shared" si="28"/>
        <v>0</v>
      </c>
      <c r="M171" s="23" t="e">
        <f t="shared" si="30"/>
        <v>#DIV/0!</v>
      </c>
      <c r="N171" s="23" t="e">
        <f t="shared" si="30"/>
        <v>#DIV/0!</v>
      </c>
      <c r="O171">
        <f t="shared" si="32"/>
        <v>0</v>
      </c>
      <c r="P171">
        <f t="shared" si="32"/>
        <v>0</v>
      </c>
      <c r="Q171" t="s">
        <v>363</v>
      </c>
      <c r="R171" t="s">
        <v>365</v>
      </c>
      <c r="S171" t="s">
        <v>264</v>
      </c>
      <c r="T171" s="59" t="s">
        <v>79</v>
      </c>
      <c r="U171" s="59" t="s">
        <v>85</v>
      </c>
      <c r="V171" t="s">
        <v>562</v>
      </c>
      <c r="W171" s="59" t="s">
        <v>74</v>
      </c>
      <c r="X171" s="73">
        <v>4</v>
      </c>
      <c r="Y171" t="s">
        <v>570</v>
      </c>
      <c r="Z171" t="s">
        <v>543</v>
      </c>
      <c r="AA171">
        <v>-1</v>
      </c>
      <c r="AB171">
        <v>13</v>
      </c>
      <c r="AC171">
        <f t="shared" si="29"/>
        <v>-14</v>
      </c>
    </row>
    <row r="172" spans="1:29" x14ac:dyDescent="0.25">
      <c r="A172" s="16">
        <v>0.32823277301451809</v>
      </c>
      <c r="B172" s="16">
        <v>0.67145077836821743</v>
      </c>
      <c r="C172" s="2">
        <f t="shared" si="31"/>
        <v>3.0466183824848256</v>
      </c>
      <c r="D172" s="3">
        <f t="shared" si="31"/>
        <v>1.4893124443614976</v>
      </c>
      <c r="E172" s="67"/>
      <c r="F172" s="4">
        <f t="shared" si="24"/>
        <v>1</v>
      </c>
      <c r="G172" s="4">
        <f t="shared" si="25"/>
        <v>3.0466183824848256</v>
      </c>
      <c r="H172" s="4">
        <f t="shared" si="26"/>
        <v>1.4893124443614976</v>
      </c>
      <c r="K172" s="4">
        <f t="shared" si="27"/>
        <v>0</v>
      </c>
      <c r="L172" s="4">
        <f t="shared" si="28"/>
        <v>0</v>
      </c>
      <c r="M172" s="23" t="e">
        <f t="shared" si="30"/>
        <v>#DIV/0!</v>
      </c>
      <c r="N172" s="23" t="e">
        <f t="shared" si="30"/>
        <v>#DIV/0!</v>
      </c>
      <c r="O172">
        <f t="shared" si="32"/>
        <v>0</v>
      </c>
      <c r="P172">
        <f t="shared" si="32"/>
        <v>0</v>
      </c>
      <c r="Q172" t="s">
        <v>485</v>
      </c>
      <c r="R172" t="s">
        <v>296</v>
      </c>
      <c r="S172" t="s">
        <v>264</v>
      </c>
      <c r="T172" s="59" t="s">
        <v>75</v>
      </c>
      <c r="U172" s="59" t="s">
        <v>90</v>
      </c>
      <c r="V172" t="s">
        <v>562</v>
      </c>
      <c r="W172" s="59" t="s">
        <v>100</v>
      </c>
      <c r="X172" s="73">
        <v>3</v>
      </c>
      <c r="Y172" t="s">
        <v>570</v>
      </c>
      <c r="Z172" t="s">
        <v>541</v>
      </c>
      <c r="AA172">
        <v>-3</v>
      </c>
      <c r="AB172">
        <v>3</v>
      </c>
      <c r="AC172">
        <f t="shared" si="29"/>
        <v>-6</v>
      </c>
    </row>
    <row r="173" spans="1:29" x14ac:dyDescent="0.25">
      <c r="A173" s="16">
        <v>0.56834220394035617</v>
      </c>
      <c r="B173" s="16">
        <v>0.4203590256692652</v>
      </c>
      <c r="C173" s="2">
        <f t="shared" si="31"/>
        <v>1.7595033292740363</v>
      </c>
      <c r="D173" s="3">
        <f t="shared" si="31"/>
        <v>2.378918826371986</v>
      </c>
      <c r="E173" s="67"/>
      <c r="F173" s="4">
        <f t="shared" si="24"/>
        <v>1</v>
      </c>
      <c r="G173" s="4">
        <f t="shared" si="25"/>
        <v>1.7595033292740363</v>
      </c>
      <c r="H173" s="4">
        <f t="shared" si="26"/>
        <v>2.378918826371986</v>
      </c>
      <c r="K173" s="4">
        <f t="shared" si="27"/>
        <v>0</v>
      </c>
      <c r="L173" s="4">
        <f t="shared" si="28"/>
        <v>0</v>
      </c>
      <c r="M173" s="23" t="e">
        <f t="shared" si="30"/>
        <v>#DIV/0!</v>
      </c>
      <c r="N173" s="23" t="e">
        <f t="shared" si="30"/>
        <v>#DIV/0!</v>
      </c>
      <c r="O173">
        <f t="shared" si="32"/>
        <v>0</v>
      </c>
      <c r="P173">
        <f t="shared" si="32"/>
        <v>0</v>
      </c>
      <c r="Q173" t="s">
        <v>359</v>
      </c>
      <c r="R173" t="s">
        <v>291</v>
      </c>
      <c r="S173" t="s">
        <v>264</v>
      </c>
      <c r="T173" s="59" t="s">
        <v>86</v>
      </c>
      <c r="U173" s="59" t="s">
        <v>84</v>
      </c>
      <c r="V173" t="s">
        <v>562</v>
      </c>
      <c r="W173" s="59" t="s">
        <v>75</v>
      </c>
      <c r="X173" s="73">
        <v>2</v>
      </c>
      <c r="Y173" t="s">
        <v>569</v>
      </c>
      <c r="Z173" t="s">
        <v>550</v>
      </c>
      <c r="AA173">
        <v>7</v>
      </c>
      <c r="AB173">
        <v>2</v>
      </c>
      <c r="AC173">
        <f t="shared" si="29"/>
        <v>5</v>
      </c>
    </row>
    <row r="174" spans="1:29" x14ac:dyDescent="0.25">
      <c r="A174" s="16">
        <v>0.57386988110720139</v>
      </c>
      <c r="B174" s="16">
        <v>0.42386249579063046</v>
      </c>
      <c r="C174" s="2">
        <f t="shared" si="31"/>
        <v>1.74255529506208</v>
      </c>
      <c r="D174" s="3">
        <f t="shared" si="31"/>
        <v>2.3592556782706162</v>
      </c>
      <c r="E174" s="67"/>
      <c r="F174" s="4">
        <f t="shared" si="24"/>
        <v>1</v>
      </c>
      <c r="G174" s="4">
        <f t="shared" si="25"/>
        <v>1.74255529506208</v>
      </c>
      <c r="H174" s="4">
        <f t="shared" si="26"/>
        <v>2.3592556782706162</v>
      </c>
      <c r="K174" s="4">
        <f t="shared" si="27"/>
        <v>0</v>
      </c>
      <c r="L174" s="4">
        <f t="shared" si="28"/>
        <v>0</v>
      </c>
      <c r="M174" s="23" t="e">
        <f t="shared" si="30"/>
        <v>#DIV/0!</v>
      </c>
      <c r="N174" s="23" t="e">
        <f t="shared" si="30"/>
        <v>#DIV/0!</v>
      </c>
      <c r="O174">
        <f t="shared" si="32"/>
        <v>0</v>
      </c>
      <c r="P174">
        <f t="shared" si="32"/>
        <v>0</v>
      </c>
      <c r="Q174" t="s">
        <v>370</v>
      </c>
      <c r="R174" t="s">
        <v>275</v>
      </c>
      <c r="S174" t="s">
        <v>257</v>
      </c>
      <c r="T174" s="59" t="s">
        <v>79</v>
      </c>
      <c r="U174" s="59" t="s">
        <v>85</v>
      </c>
      <c r="V174" t="s">
        <v>562</v>
      </c>
      <c r="W174" s="59" t="s">
        <v>86</v>
      </c>
      <c r="X174" s="73">
        <v>3</v>
      </c>
      <c r="Y174" t="s">
        <v>570</v>
      </c>
      <c r="Z174" t="s">
        <v>554</v>
      </c>
      <c r="AA174">
        <v>1</v>
      </c>
      <c r="AB174">
        <v>-3</v>
      </c>
      <c r="AC174">
        <f t="shared" si="29"/>
        <v>4</v>
      </c>
    </row>
    <row r="175" spans="1:29" x14ac:dyDescent="0.25">
      <c r="A175" s="16">
        <v>0.4607282169610733</v>
      </c>
      <c r="B175" s="16">
        <v>0.53854954831713386</v>
      </c>
      <c r="C175" s="2">
        <f t="shared" si="31"/>
        <v>2.170477003982783</v>
      </c>
      <c r="D175" s="3">
        <f t="shared" si="31"/>
        <v>1.8568393625522703</v>
      </c>
      <c r="E175" s="67"/>
      <c r="F175" s="4">
        <f t="shared" si="24"/>
        <v>1</v>
      </c>
      <c r="G175" s="4">
        <f t="shared" si="25"/>
        <v>2.170477003982783</v>
      </c>
      <c r="H175" s="4">
        <f t="shared" si="26"/>
        <v>1.8568393625522703</v>
      </c>
      <c r="K175" s="4">
        <f t="shared" si="27"/>
        <v>0</v>
      </c>
      <c r="L175" s="4">
        <f t="shared" si="28"/>
        <v>0</v>
      </c>
      <c r="M175" s="23" t="e">
        <f t="shared" si="30"/>
        <v>#DIV/0!</v>
      </c>
      <c r="N175" s="23" t="e">
        <f t="shared" si="30"/>
        <v>#DIV/0!</v>
      </c>
      <c r="O175">
        <f t="shared" si="32"/>
        <v>0</v>
      </c>
      <c r="P175">
        <f t="shared" si="32"/>
        <v>0</v>
      </c>
      <c r="Q175" t="s">
        <v>300</v>
      </c>
      <c r="R175" t="s">
        <v>298</v>
      </c>
      <c r="S175" t="s">
        <v>257</v>
      </c>
      <c r="T175" s="59" t="s">
        <v>75</v>
      </c>
      <c r="U175" s="59" t="s">
        <v>90</v>
      </c>
      <c r="V175" t="s">
        <v>562</v>
      </c>
      <c r="W175" s="59" t="s">
        <v>86</v>
      </c>
      <c r="X175" s="73">
        <v>3</v>
      </c>
      <c r="Y175" t="s">
        <v>570</v>
      </c>
      <c r="Z175" t="s">
        <v>548</v>
      </c>
      <c r="AA175">
        <v>0</v>
      </c>
      <c r="AB175">
        <v>-2</v>
      </c>
      <c r="AC175">
        <f t="shared" si="29"/>
        <v>2</v>
      </c>
    </row>
    <row r="176" spans="1:29" x14ac:dyDescent="0.25">
      <c r="A176" s="16">
        <v>0.51170268158892629</v>
      </c>
      <c r="B176" s="16">
        <v>0.48478455580151958</v>
      </c>
      <c r="C176" s="2">
        <f t="shared" si="31"/>
        <v>1.9542598387306183</v>
      </c>
      <c r="D176" s="3">
        <f t="shared" si="31"/>
        <v>2.0627719840345322</v>
      </c>
      <c r="E176" s="67"/>
      <c r="F176" s="4">
        <f t="shared" si="24"/>
        <v>1</v>
      </c>
      <c r="G176" s="4">
        <f t="shared" si="25"/>
        <v>1.9542598387306183</v>
      </c>
      <c r="H176" s="4">
        <f t="shared" si="26"/>
        <v>2.0627719840345322</v>
      </c>
      <c r="K176" s="4">
        <f t="shared" si="27"/>
        <v>0</v>
      </c>
      <c r="L176" s="4">
        <f t="shared" si="28"/>
        <v>0</v>
      </c>
      <c r="M176" s="23" t="e">
        <f t="shared" si="30"/>
        <v>#DIV/0!</v>
      </c>
      <c r="N176" s="23" t="e">
        <f t="shared" si="30"/>
        <v>#DIV/0!</v>
      </c>
      <c r="O176">
        <f t="shared" si="32"/>
        <v>0</v>
      </c>
      <c r="P176">
        <f t="shared" si="32"/>
        <v>0</v>
      </c>
      <c r="Q176" t="s">
        <v>369</v>
      </c>
      <c r="R176" t="s">
        <v>299</v>
      </c>
      <c r="S176" t="s">
        <v>257</v>
      </c>
      <c r="T176" s="59" t="s">
        <v>86</v>
      </c>
      <c r="U176" s="59" t="s">
        <v>84</v>
      </c>
      <c r="V176" t="s">
        <v>562</v>
      </c>
      <c r="W176" s="59" t="s">
        <v>74</v>
      </c>
      <c r="X176" s="73">
        <v>4</v>
      </c>
      <c r="Y176" t="s">
        <v>570</v>
      </c>
      <c r="Z176" t="s">
        <v>544</v>
      </c>
      <c r="AA176">
        <v>-2</v>
      </c>
      <c r="AB176">
        <v>2</v>
      </c>
      <c r="AC176">
        <f t="shared" si="29"/>
        <v>-4</v>
      </c>
    </row>
    <row r="177" spans="1:29" x14ac:dyDescent="0.25">
      <c r="A177" s="16">
        <v>0.16173172772643346</v>
      </c>
      <c r="B177" s="16">
        <v>0.83823653622623717</v>
      </c>
      <c r="C177" s="2">
        <f t="shared" si="31"/>
        <v>6.1830786949329042</v>
      </c>
      <c r="D177" s="3">
        <f t="shared" si="31"/>
        <v>1.1929806883651555</v>
      </c>
      <c r="E177" s="67"/>
      <c r="F177" s="4">
        <f t="shared" si="24"/>
        <v>1</v>
      </c>
      <c r="G177" s="4">
        <f t="shared" si="25"/>
        <v>6.1830786949329042</v>
      </c>
      <c r="H177" s="4">
        <f t="shared" si="26"/>
        <v>1.1929806883651555</v>
      </c>
      <c r="K177" s="4">
        <f t="shared" si="27"/>
        <v>0</v>
      </c>
      <c r="L177" s="4">
        <f t="shared" si="28"/>
        <v>0</v>
      </c>
      <c r="M177" s="23" t="e">
        <f t="shared" si="30"/>
        <v>#DIV/0!</v>
      </c>
      <c r="N177" s="23" t="e">
        <f t="shared" si="30"/>
        <v>#DIV/0!</v>
      </c>
      <c r="O177">
        <f t="shared" si="32"/>
        <v>0</v>
      </c>
      <c r="P177">
        <f t="shared" si="32"/>
        <v>0</v>
      </c>
      <c r="Q177" t="s">
        <v>374</v>
      </c>
      <c r="R177" t="s">
        <v>455</v>
      </c>
      <c r="S177" t="s">
        <v>268</v>
      </c>
      <c r="T177" s="59" t="s">
        <v>75</v>
      </c>
      <c r="U177" s="59" t="s">
        <v>90</v>
      </c>
      <c r="V177" t="s">
        <v>562</v>
      </c>
      <c r="W177" s="59" t="s">
        <v>94</v>
      </c>
      <c r="X177" s="73">
        <v>2</v>
      </c>
      <c r="Y177" t="s">
        <v>569</v>
      </c>
      <c r="Z177" t="s">
        <v>549</v>
      </c>
      <c r="AA177">
        <v>-3</v>
      </c>
      <c r="AB177">
        <v>-3</v>
      </c>
      <c r="AC177">
        <f t="shared" si="29"/>
        <v>0</v>
      </c>
    </row>
    <row r="178" spans="1:29" x14ac:dyDescent="0.25">
      <c r="A178" s="16">
        <v>0.4420300034165664</v>
      </c>
      <c r="B178" s="16">
        <v>0.55319198081817778</v>
      </c>
      <c r="C178" s="2">
        <f t="shared" si="31"/>
        <v>2.2622898723406477</v>
      </c>
      <c r="D178" s="3">
        <f t="shared" si="31"/>
        <v>1.807690701736109</v>
      </c>
      <c r="E178" s="67"/>
      <c r="F178" s="4">
        <f t="shared" si="24"/>
        <v>1</v>
      </c>
      <c r="G178" s="4">
        <f t="shared" si="25"/>
        <v>2.2622898723406477</v>
      </c>
      <c r="H178" s="4">
        <f t="shared" si="26"/>
        <v>1.807690701736109</v>
      </c>
      <c r="K178" s="4">
        <f t="shared" si="27"/>
        <v>0</v>
      </c>
      <c r="L178" s="4">
        <f t="shared" si="28"/>
        <v>0</v>
      </c>
      <c r="M178" s="23" t="e">
        <f t="shared" si="30"/>
        <v>#DIV/0!</v>
      </c>
      <c r="N178" s="23" t="e">
        <f t="shared" si="30"/>
        <v>#DIV/0!</v>
      </c>
      <c r="O178">
        <f t="shared" si="32"/>
        <v>0</v>
      </c>
      <c r="P178">
        <f t="shared" si="32"/>
        <v>0</v>
      </c>
      <c r="Q178" t="s">
        <v>371</v>
      </c>
      <c r="R178" t="s">
        <v>306</v>
      </c>
      <c r="S178" t="s">
        <v>268</v>
      </c>
      <c r="T178" s="59" t="s">
        <v>94</v>
      </c>
      <c r="U178" s="59" t="s">
        <v>84</v>
      </c>
      <c r="V178" t="s">
        <v>562</v>
      </c>
      <c r="W178" s="59" t="s">
        <v>86</v>
      </c>
      <c r="X178" s="73">
        <v>3</v>
      </c>
      <c r="Y178" t="s">
        <v>570</v>
      </c>
      <c r="Z178" t="s">
        <v>549</v>
      </c>
      <c r="AA178">
        <v>7</v>
      </c>
      <c r="AB178">
        <v>1</v>
      </c>
      <c r="AC178">
        <f t="shared" si="29"/>
        <v>6</v>
      </c>
    </row>
    <row r="179" spans="1:29" x14ac:dyDescent="0.25">
      <c r="A179" s="16">
        <v>0.50309423368464234</v>
      </c>
      <c r="B179" s="16">
        <v>0.49566996242692912</v>
      </c>
      <c r="C179" s="2">
        <f t="shared" si="31"/>
        <v>1.9876991884324322</v>
      </c>
      <c r="D179" s="3">
        <f t="shared" si="31"/>
        <v>2.0174714544003027</v>
      </c>
      <c r="E179" s="67"/>
      <c r="F179" s="4">
        <f t="shared" si="24"/>
        <v>1</v>
      </c>
      <c r="G179" s="4">
        <f t="shared" si="25"/>
        <v>1.9876991884324322</v>
      </c>
      <c r="H179" s="4">
        <f t="shared" si="26"/>
        <v>2.0174714544003027</v>
      </c>
      <c r="K179" s="4">
        <f t="shared" si="27"/>
        <v>0</v>
      </c>
      <c r="L179" s="4">
        <f t="shared" si="28"/>
        <v>0</v>
      </c>
      <c r="M179" s="23" t="e">
        <f t="shared" si="30"/>
        <v>#DIV/0!</v>
      </c>
      <c r="N179" s="23" t="e">
        <f t="shared" si="30"/>
        <v>#DIV/0!</v>
      </c>
      <c r="O179">
        <f t="shared" si="32"/>
        <v>0</v>
      </c>
      <c r="P179">
        <f t="shared" si="32"/>
        <v>0</v>
      </c>
      <c r="Q179" t="s">
        <v>488</v>
      </c>
      <c r="R179" t="s">
        <v>377</v>
      </c>
      <c r="S179" t="s">
        <v>268</v>
      </c>
      <c r="T179" s="59" t="s">
        <v>86</v>
      </c>
      <c r="U179" s="59" t="s">
        <v>84</v>
      </c>
      <c r="V179" t="s">
        <v>562</v>
      </c>
      <c r="W179" s="59" t="s">
        <v>78</v>
      </c>
      <c r="X179" s="73">
        <v>1</v>
      </c>
      <c r="Y179" t="s">
        <v>569</v>
      </c>
      <c r="Z179" t="s">
        <v>548</v>
      </c>
      <c r="AA179">
        <v>1</v>
      </c>
      <c r="AB179">
        <v>0</v>
      </c>
      <c r="AC179">
        <f t="shared" si="29"/>
        <v>1</v>
      </c>
    </row>
    <row r="180" spans="1:29" x14ac:dyDescent="0.25">
      <c r="A180" s="16">
        <v>0.50523730829588331</v>
      </c>
      <c r="B180" s="16">
        <v>0.49141642154283871</v>
      </c>
      <c r="C180" s="2">
        <f t="shared" si="31"/>
        <v>1.9792679273288496</v>
      </c>
      <c r="D180" s="3">
        <f t="shared" si="31"/>
        <v>2.034934031834803</v>
      </c>
      <c r="E180" s="67"/>
      <c r="F180" s="4">
        <f t="shared" si="24"/>
        <v>1</v>
      </c>
      <c r="G180" s="4">
        <f t="shared" si="25"/>
        <v>1.9792679273288496</v>
      </c>
      <c r="H180" s="4">
        <f t="shared" si="26"/>
        <v>2.034934031834803</v>
      </c>
      <c r="K180" s="4">
        <f t="shared" si="27"/>
        <v>0</v>
      </c>
      <c r="L180" s="4">
        <f t="shared" si="28"/>
        <v>0</v>
      </c>
      <c r="M180" s="23" t="e">
        <f t="shared" si="30"/>
        <v>#DIV/0!</v>
      </c>
      <c r="N180" s="23" t="e">
        <f t="shared" si="30"/>
        <v>#DIV/0!</v>
      </c>
      <c r="O180">
        <f t="shared" si="32"/>
        <v>0</v>
      </c>
      <c r="P180">
        <f t="shared" si="32"/>
        <v>0</v>
      </c>
      <c r="Q180" t="s">
        <v>378</v>
      </c>
      <c r="R180" t="s">
        <v>379</v>
      </c>
      <c r="S180" t="s">
        <v>268</v>
      </c>
      <c r="T180" s="59" t="s">
        <v>86</v>
      </c>
      <c r="U180" s="59" t="s">
        <v>84</v>
      </c>
      <c r="V180" t="s">
        <v>562</v>
      </c>
      <c r="W180" s="59" t="s">
        <v>75</v>
      </c>
      <c r="X180" s="73">
        <v>2</v>
      </c>
      <c r="Y180" t="s">
        <v>569</v>
      </c>
      <c r="Z180" t="s">
        <v>541</v>
      </c>
      <c r="AA180">
        <v>-2</v>
      </c>
      <c r="AB180">
        <v>1</v>
      </c>
      <c r="AC180">
        <f t="shared" si="29"/>
        <v>-3</v>
      </c>
    </row>
    <row r="181" spans="1:29" x14ac:dyDescent="0.25">
      <c r="A181" s="16">
        <v>0.61468862073401587</v>
      </c>
      <c r="B181" s="16">
        <v>0.37817528088309083</v>
      </c>
      <c r="C181" s="2">
        <f t="shared" si="31"/>
        <v>1.6268399418324577</v>
      </c>
      <c r="D181" s="3">
        <f t="shared" si="31"/>
        <v>2.6442764785283259</v>
      </c>
      <c r="E181" s="67"/>
      <c r="F181" s="4">
        <f t="shared" si="24"/>
        <v>1</v>
      </c>
      <c r="G181" s="4">
        <f t="shared" si="25"/>
        <v>1.6268399418324577</v>
      </c>
      <c r="H181" s="4">
        <f t="shared" si="26"/>
        <v>2.6442764785283259</v>
      </c>
      <c r="K181" s="4">
        <f t="shared" si="27"/>
        <v>0</v>
      </c>
      <c r="L181" s="4">
        <f t="shared" si="28"/>
        <v>0</v>
      </c>
      <c r="M181" s="23" t="e">
        <f t="shared" si="30"/>
        <v>#DIV/0!</v>
      </c>
      <c r="N181" s="23" t="e">
        <f t="shared" si="30"/>
        <v>#DIV/0!</v>
      </c>
      <c r="O181">
        <f t="shared" si="32"/>
        <v>0</v>
      </c>
      <c r="P181">
        <f t="shared" si="32"/>
        <v>0</v>
      </c>
      <c r="Q181" t="s">
        <v>392</v>
      </c>
      <c r="R181" t="s">
        <v>389</v>
      </c>
      <c r="S181" t="s">
        <v>270</v>
      </c>
      <c r="T181" s="59" t="s">
        <v>86</v>
      </c>
      <c r="U181" s="59" t="s">
        <v>84</v>
      </c>
      <c r="V181" t="s">
        <v>562</v>
      </c>
      <c r="W181" s="59" t="s">
        <v>94</v>
      </c>
      <c r="X181" s="73">
        <v>2</v>
      </c>
      <c r="Y181" t="s">
        <v>569</v>
      </c>
      <c r="Z181" t="s">
        <v>550</v>
      </c>
      <c r="AA181">
        <v>3</v>
      </c>
      <c r="AB181">
        <v>-7</v>
      </c>
      <c r="AC181">
        <f t="shared" si="29"/>
        <v>10</v>
      </c>
    </row>
    <row r="182" spans="1:29" x14ac:dyDescent="0.25">
      <c r="A182" s="16">
        <v>0.35619472721953271</v>
      </c>
      <c r="B182" s="16">
        <v>0.64279321183817173</v>
      </c>
      <c r="C182" s="2">
        <f t="shared" si="31"/>
        <v>2.8074531248848955</v>
      </c>
      <c r="D182" s="3">
        <f t="shared" si="31"/>
        <v>1.555710268221933</v>
      </c>
      <c r="E182" s="67"/>
      <c r="F182" s="4">
        <f t="shared" si="24"/>
        <v>1</v>
      </c>
      <c r="G182" s="4">
        <f t="shared" si="25"/>
        <v>2.8074531248848955</v>
      </c>
      <c r="H182" s="4">
        <f t="shared" si="26"/>
        <v>1.555710268221933</v>
      </c>
      <c r="K182" s="4">
        <f t="shared" si="27"/>
        <v>0</v>
      </c>
      <c r="L182" s="4">
        <f t="shared" si="28"/>
        <v>0</v>
      </c>
      <c r="M182" s="23" t="e">
        <f t="shared" si="30"/>
        <v>#DIV/0!</v>
      </c>
      <c r="N182" s="23" t="e">
        <f t="shared" si="30"/>
        <v>#DIV/0!</v>
      </c>
      <c r="O182">
        <f t="shared" si="32"/>
        <v>0</v>
      </c>
      <c r="P182">
        <f t="shared" si="32"/>
        <v>0</v>
      </c>
      <c r="Q182" t="s">
        <v>396</v>
      </c>
      <c r="R182" t="s">
        <v>459</v>
      </c>
      <c r="S182" t="s">
        <v>270</v>
      </c>
      <c r="T182" s="59" t="s">
        <v>86</v>
      </c>
      <c r="U182" s="59" t="s">
        <v>84</v>
      </c>
      <c r="V182" t="s">
        <v>562</v>
      </c>
      <c r="W182" s="59" t="s">
        <v>75</v>
      </c>
      <c r="X182" s="73">
        <v>2</v>
      </c>
      <c r="Y182" t="s">
        <v>569</v>
      </c>
      <c r="Z182" t="s">
        <v>550</v>
      </c>
      <c r="AA182">
        <v>3</v>
      </c>
      <c r="AB182">
        <v>-15</v>
      </c>
      <c r="AC182">
        <f t="shared" si="29"/>
        <v>18</v>
      </c>
    </row>
    <row r="183" spans="1:29" x14ac:dyDescent="0.25">
      <c r="A183" s="16">
        <v>0.38968722537872313</v>
      </c>
      <c r="B183" s="16">
        <v>0.60997170222263875</v>
      </c>
      <c r="C183" s="2">
        <f t="shared" si="31"/>
        <v>2.5661605895038915</v>
      </c>
      <c r="D183" s="3">
        <f t="shared" si="31"/>
        <v>1.6394203146738791</v>
      </c>
      <c r="E183" s="67"/>
      <c r="F183" s="4">
        <f t="shared" si="24"/>
        <v>1</v>
      </c>
      <c r="G183" s="4">
        <f t="shared" si="25"/>
        <v>2.5661605895038915</v>
      </c>
      <c r="H183" s="4">
        <f t="shared" si="26"/>
        <v>1.6394203146738791</v>
      </c>
      <c r="K183" s="4">
        <f t="shared" si="27"/>
        <v>0</v>
      </c>
      <c r="L183" s="4">
        <f t="shared" si="28"/>
        <v>0</v>
      </c>
      <c r="M183" s="23" t="e">
        <f t="shared" si="30"/>
        <v>#DIV/0!</v>
      </c>
      <c r="N183" s="23" t="e">
        <f t="shared" si="30"/>
        <v>#DIV/0!</v>
      </c>
      <c r="O183">
        <f t="shared" si="32"/>
        <v>0</v>
      </c>
      <c r="P183">
        <f t="shared" si="32"/>
        <v>0</v>
      </c>
      <c r="Q183" t="s">
        <v>395</v>
      </c>
      <c r="R183" t="s">
        <v>391</v>
      </c>
      <c r="S183" t="s">
        <v>270</v>
      </c>
      <c r="T183" s="59" t="s">
        <v>75</v>
      </c>
      <c r="U183" s="59" t="s">
        <v>90</v>
      </c>
      <c r="V183" t="s">
        <v>562</v>
      </c>
      <c r="W183" s="59" t="s">
        <v>78</v>
      </c>
      <c r="X183" s="73">
        <v>1</v>
      </c>
      <c r="Y183" t="s">
        <v>569</v>
      </c>
      <c r="Z183" t="s">
        <v>550</v>
      </c>
      <c r="AA183">
        <v>5</v>
      </c>
      <c r="AB183">
        <v>3</v>
      </c>
      <c r="AC183">
        <f t="shared" si="29"/>
        <v>2</v>
      </c>
    </row>
    <row r="184" spans="1:29" x14ac:dyDescent="0.25">
      <c r="A184" s="16">
        <v>0.53739380340563558</v>
      </c>
      <c r="B184" s="16">
        <v>0.45720073809096062</v>
      </c>
      <c r="C184" s="2">
        <f t="shared" si="31"/>
        <v>1.8608327704240013</v>
      </c>
      <c r="D184" s="3">
        <f t="shared" si="31"/>
        <v>2.1872230656833471</v>
      </c>
      <c r="E184" s="67"/>
      <c r="F184" s="4">
        <f t="shared" si="24"/>
        <v>1</v>
      </c>
      <c r="G184" s="4">
        <f t="shared" si="25"/>
        <v>1.8608327704240013</v>
      </c>
      <c r="H184" s="4">
        <f t="shared" si="26"/>
        <v>2.1872230656833471</v>
      </c>
      <c r="K184" s="4">
        <f t="shared" si="27"/>
        <v>0</v>
      </c>
      <c r="L184" s="4">
        <f t="shared" si="28"/>
        <v>0</v>
      </c>
      <c r="M184" s="23" t="e">
        <f t="shared" si="30"/>
        <v>#DIV/0!</v>
      </c>
      <c r="N184" s="23" t="e">
        <f t="shared" si="30"/>
        <v>#DIV/0!</v>
      </c>
      <c r="O184">
        <f t="shared" si="32"/>
        <v>0</v>
      </c>
      <c r="P184">
        <f t="shared" si="32"/>
        <v>0</v>
      </c>
      <c r="Q184" t="s">
        <v>315</v>
      </c>
      <c r="R184" t="s">
        <v>393</v>
      </c>
      <c r="S184" t="s">
        <v>270</v>
      </c>
      <c r="T184" s="59" t="s">
        <v>79</v>
      </c>
      <c r="U184" s="59" t="s">
        <v>85</v>
      </c>
      <c r="V184" t="s">
        <v>562</v>
      </c>
      <c r="W184" s="59" t="s">
        <v>102</v>
      </c>
      <c r="X184" s="73">
        <v>4</v>
      </c>
      <c r="Y184" t="s">
        <v>570</v>
      </c>
      <c r="Z184" t="s">
        <v>548</v>
      </c>
      <c r="AA184">
        <v>4</v>
      </c>
      <c r="AB184">
        <v>2</v>
      </c>
      <c r="AC184">
        <f t="shared" si="29"/>
        <v>2</v>
      </c>
    </row>
    <row r="185" spans="1:29" x14ac:dyDescent="0.25">
      <c r="A185" s="16">
        <v>0.3881495930457613</v>
      </c>
      <c r="B185" s="16">
        <v>0.6106259898502977</v>
      </c>
      <c r="C185" s="2">
        <f t="shared" si="31"/>
        <v>2.5763262873809172</v>
      </c>
      <c r="D185" s="3">
        <f t="shared" si="31"/>
        <v>1.6376636707604961</v>
      </c>
      <c r="E185" s="67"/>
      <c r="F185" s="4">
        <f t="shared" si="24"/>
        <v>1</v>
      </c>
      <c r="G185" s="4">
        <f t="shared" si="25"/>
        <v>2.5763262873809172</v>
      </c>
      <c r="H185" s="4">
        <f t="shared" si="26"/>
        <v>1.6376636707604961</v>
      </c>
      <c r="K185" s="4">
        <f t="shared" si="27"/>
        <v>0</v>
      </c>
      <c r="L185" s="4">
        <f t="shared" si="28"/>
        <v>0</v>
      </c>
      <c r="M185" s="23" t="e">
        <f t="shared" si="30"/>
        <v>#DIV/0!</v>
      </c>
      <c r="N185" s="23" t="e">
        <f t="shared" si="30"/>
        <v>#DIV/0!</v>
      </c>
      <c r="O185">
        <f t="shared" si="32"/>
        <v>0</v>
      </c>
      <c r="P185">
        <f t="shared" si="32"/>
        <v>0</v>
      </c>
      <c r="Q185" t="s">
        <v>492</v>
      </c>
      <c r="R185" t="s">
        <v>403</v>
      </c>
      <c r="S185" t="s">
        <v>263</v>
      </c>
      <c r="T185" s="59" t="s">
        <v>86</v>
      </c>
      <c r="U185" s="59" t="s">
        <v>84</v>
      </c>
      <c r="V185" t="s">
        <v>562</v>
      </c>
      <c r="W185" s="59" t="s">
        <v>102</v>
      </c>
      <c r="X185" s="73">
        <v>4</v>
      </c>
      <c r="Y185" t="s">
        <v>570</v>
      </c>
      <c r="Z185" t="s">
        <v>549</v>
      </c>
      <c r="AA185">
        <v>1</v>
      </c>
      <c r="AB185">
        <v>1</v>
      </c>
      <c r="AC185">
        <f t="shared" si="29"/>
        <v>0</v>
      </c>
    </row>
    <row r="186" spans="1:29" x14ac:dyDescent="0.25">
      <c r="A186" s="16">
        <v>0.34840210144029116</v>
      </c>
      <c r="B186" s="16">
        <v>0.65086966830132598</v>
      </c>
      <c r="C186" s="2">
        <f t="shared" si="31"/>
        <v>2.8702467518594434</v>
      </c>
      <c r="D186" s="3">
        <f t="shared" si="31"/>
        <v>1.5364059022904737</v>
      </c>
      <c r="E186" s="67"/>
      <c r="F186" s="4">
        <f t="shared" si="24"/>
        <v>1</v>
      </c>
      <c r="G186" s="4">
        <f t="shared" si="25"/>
        <v>2.8702467518594434</v>
      </c>
      <c r="H186" s="4">
        <f t="shared" si="26"/>
        <v>1.5364059022904737</v>
      </c>
      <c r="K186" s="4">
        <f t="shared" si="27"/>
        <v>0</v>
      </c>
      <c r="L186" s="4">
        <f t="shared" si="28"/>
        <v>0</v>
      </c>
      <c r="M186" s="23" t="e">
        <f t="shared" si="30"/>
        <v>#DIV/0!</v>
      </c>
      <c r="N186" s="23" t="e">
        <f t="shared" si="30"/>
        <v>#DIV/0!</v>
      </c>
      <c r="O186">
        <f t="shared" si="32"/>
        <v>0</v>
      </c>
      <c r="P186">
        <f t="shared" si="32"/>
        <v>0</v>
      </c>
      <c r="Q186" t="s">
        <v>404</v>
      </c>
      <c r="R186" t="s">
        <v>461</v>
      </c>
      <c r="S186" t="s">
        <v>263</v>
      </c>
      <c r="T186" s="59" t="s">
        <v>75</v>
      </c>
      <c r="U186" s="59" t="s">
        <v>90</v>
      </c>
      <c r="V186" t="s">
        <v>562</v>
      </c>
      <c r="W186" s="59" t="s">
        <v>75</v>
      </c>
      <c r="X186" s="73">
        <v>2</v>
      </c>
      <c r="Y186" t="s">
        <v>569</v>
      </c>
      <c r="Z186" t="s">
        <v>549</v>
      </c>
      <c r="AA186">
        <v>4</v>
      </c>
      <c r="AB186">
        <v>-3</v>
      </c>
      <c r="AC186">
        <f t="shared" si="29"/>
        <v>7</v>
      </c>
    </row>
    <row r="187" spans="1:29" x14ac:dyDescent="0.25">
      <c r="A187" s="16">
        <v>0.69565534697823761</v>
      </c>
      <c r="B187" s="16">
        <v>0.2803091207020646</v>
      </c>
      <c r="C187" s="2">
        <f t="shared" si="31"/>
        <v>1.4374934431881587</v>
      </c>
      <c r="D187" s="3">
        <f t="shared" si="31"/>
        <v>3.5674900534645162</v>
      </c>
      <c r="E187" s="67"/>
      <c r="F187" s="4">
        <f t="shared" si="24"/>
        <v>1</v>
      </c>
      <c r="G187" s="4">
        <f t="shared" si="25"/>
        <v>1.4374934431881587</v>
      </c>
      <c r="H187" s="4">
        <f t="shared" si="26"/>
        <v>3.5674900534645162</v>
      </c>
      <c r="K187" s="4">
        <f t="shared" si="27"/>
        <v>0</v>
      </c>
      <c r="L187" s="4">
        <f t="shared" si="28"/>
        <v>0</v>
      </c>
      <c r="M187" s="23" t="e">
        <f t="shared" si="30"/>
        <v>#DIV/0!</v>
      </c>
      <c r="N187" s="23" t="e">
        <f t="shared" si="30"/>
        <v>#DIV/0!</v>
      </c>
      <c r="O187">
        <f t="shared" si="32"/>
        <v>0</v>
      </c>
      <c r="P187">
        <f t="shared" si="32"/>
        <v>0</v>
      </c>
      <c r="Q187" t="s">
        <v>513</v>
      </c>
      <c r="R187" t="s">
        <v>514</v>
      </c>
      <c r="S187" t="s">
        <v>260</v>
      </c>
      <c r="T187" s="59" t="s">
        <v>89</v>
      </c>
      <c r="U187" s="59" t="s">
        <v>84</v>
      </c>
      <c r="V187" t="s">
        <v>562</v>
      </c>
      <c r="W187" s="59" t="s">
        <v>79</v>
      </c>
      <c r="X187" s="73">
        <v>3</v>
      </c>
      <c r="Y187" t="s">
        <v>570</v>
      </c>
      <c r="Z187" t="s">
        <v>550</v>
      </c>
      <c r="AA187">
        <v>5</v>
      </c>
      <c r="AB187">
        <v>-4</v>
      </c>
      <c r="AC187">
        <f t="shared" si="29"/>
        <v>9</v>
      </c>
    </row>
    <row r="188" spans="1:29" x14ac:dyDescent="0.25">
      <c r="A188" s="16">
        <v>0.5556611695925503</v>
      </c>
      <c r="B188" s="16">
        <v>0.44219145784928737</v>
      </c>
      <c r="C188" s="2">
        <f t="shared" si="31"/>
        <v>1.799657875559795</v>
      </c>
      <c r="D188" s="3">
        <f t="shared" si="31"/>
        <v>2.2614638574516088</v>
      </c>
      <c r="E188" s="67"/>
      <c r="F188" s="4">
        <f t="shared" si="24"/>
        <v>1</v>
      </c>
      <c r="G188" s="4">
        <f t="shared" si="25"/>
        <v>1.799657875559795</v>
      </c>
      <c r="H188" s="4">
        <f t="shared" si="26"/>
        <v>2.2614638574516088</v>
      </c>
      <c r="K188" s="4">
        <f t="shared" si="27"/>
        <v>0</v>
      </c>
      <c r="L188" s="4">
        <f t="shared" si="28"/>
        <v>0</v>
      </c>
      <c r="M188" s="23" t="e">
        <f t="shared" si="30"/>
        <v>#DIV/0!</v>
      </c>
      <c r="N188" s="23" t="e">
        <f t="shared" si="30"/>
        <v>#DIV/0!</v>
      </c>
      <c r="O188">
        <f t="shared" si="32"/>
        <v>0</v>
      </c>
      <c r="P188">
        <f t="shared" si="32"/>
        <v>0</v>
      </c>
      <c r="Q188" t="s">
        <v>517</v>
      </c>
      <c r="R188" t="s">
        <v>516</v>
      </c>
      <c r="S188" t="s">
        <v>260</v>
      </c>
      <c r="T188" s="59" t="s">
        <v>86</v>
      </c>
      <c r="U188" s="59" t="s">
        <v>84</v>
      </c>
      <c r="V188" t="s">
        <v>562</v>
      </c>
      <c r="W188" s="59" t="s">
        <v>96</v>
      </c>
      <c r="X188" s="73">
        <v>5</v>
      </c>
      <c r="Y188" t="s">
        <v>570</v>
      </c>
      <c r="Z188" t="s">
        <v>541</v>
      </c>
      <c r="AA188">
        <v>-8</v>
      </c>
      <c r="AB188">
        <v>7</v>
      </c>
      <c r="AC188">
        <f t="shared" si="29"/>
        <v>-15</v>
      </c>
    </row>
    <row r="189" spans="1:29" x14ac:dyDescent="0.25">
      <c r="A189" s="16">
        <v>0.49101451220618791</v>
      </c>
      <c r="B189" s="16">
        <v>0.5076859852337503</v>
      </c>
      <c r="C189" s="2">
        <f t="shared" si="31"/>
        <v>2.0365996831883408</v>
      </c>
      <c r="D189" s="3">
        <f t="shared" si="31"/>
        <v>1.9697214992838084</v>
      </c>
      <c r="E189" s="67"/>
      <c r="F189" s="4">
        <f t="shared" si="24"/>
        <v>1</v>
      </c>
      <c r="G189" s="4">
        <f t="shared" si="25"/>
        <v>2.0365996831883408</v>
      </c>
      <c r="H189" s="4">
        <f t="shared" si="26"/>
        <v>1.9697214992838084</v>
      </c>
      <c r="K189" s="4">
        <f t="shared" si="27"/>
        <v>0</v>
      </c>
      <c r="L189" s="4">
        <f t="shared" si="28"/>
        <v>0</v>
      </c>
      <c r="M189" s="23" t="e">
        <f t="shared" si="30"/>
        <v>#DIV/0!</v>
      </c>
      <c r="N189" s="23" t="e">
        <f t="shared" si="30"/>
        <v>#DIV/0!</v>
      </c>
      <c r="O189">
        <f t="shared" si="32"/>
        <v>0</v>
      </c>
      <c r="P189">
        <f t="shared" si="32"/>
        <v>0</v>
      </c>
      <c r="Q189" t="s">
        <v>510</v>
      </c>
      <c r="R189" t="s">
        <v>519</v>
      </c>
      <c r="S189" t="s">
        <v>260</v>
      </c>
      <c r="T189" s="59" t="s">
        <v>86</v>
      </c>
      <c r="U189" s="59" t="s">
        <v>84</v>
      </c>
      <c r="V189" t="s">
        <v>562</v>
      </c>
      <c r="W189" s="59" t="s">
        <v>102</v>
      </c>
      <c r="X189" s="73">
        <v>4</v>
      </c>
      <c r="Y189" t="s">
        <v>570</v>
      </c>
      <c r="Z189" t="s">
        <v>554</v>
      </c>
      <c r="AA189">
        <v>-3</v>
      </c>
      <c r="AB189">
        <v>6</v>
      </c>
      <c r="AC189">
        <f t="shared" si="29"/>
        <v>-9</v>
      </c>
    </row>
    <row r="190" spans="1:29" x14ac:dyDescent="0.25">
      <c r="A190" s="16">
        <v>0.59097503761283532</v>
      </c>
      <c r="B190" s="16">
        <v>0.40606176597841737</v>
      </c>
      <c r="C190" s="2">
        <f t="shared" si="31"/>
        <v>1.6921188482670373</v>
      </c>
      <c r="D190" s="3">
        <f t="shared" si="31"/>
        <v>2.462679532485585</v>
      </c>
      <c r="E190" s="67"/>
      <c r="F190" s="4">
        <f t="shared" si="24"/>
        <v>1</v>
      </c>
      <c r="G190" s="4">
        <f t="shared" si="25"/>
        <v>1.6921188482670373</v>
      </c>
      <c r="H190" s="4">
        <f t="shared" si="26"/>
        <v>2.462679532485585</v>
      </c>
      <c r="K190" s="4">
        <f t="shared" si="27"/>
        <v>0</v>
      </c>
      <c r="L190" s="4">
        <f t="shared" si="28"/>
        <v>0</v>
      </c>
      <c r="M190" s="23" t="e">
        <f t="shared" si="30"/>
        <v>#DIV/0!</v>
      </c>
      <c r="N190" s="23" t="e">
        <f t="shared" si="30"/>
        <v>#DIV/0!</v>
      </c>
      <c r="O190">
        <f t="shared" si="32"/>
        <v>0</v>
      </c>
      <c r="P190">
        <f t="shared" si="32"/>
        <v>0</v>
      </c>
      <c r="Q190" t="s">
        <v>534</v>
      </c>
      <c r="R190" t="s">
        <v>533</v>
      </c>
      <c r="S190" t="s">
        <v>260</v>
      </c>
      <c r="T190" s="59" t="s">
        <v>79</v>
      </c>
      <c r="U190" s="59" t="s">
        <v>85</v>
      </c>
      <c r="V190" t="s">
        <v>562</v>
      </c>
      <c r="W190" s="59" t="s">
        <v>73</v>
      </c>
      <c r="X190" s="73">
        <v>0</v>
      </c>
      <c r="Y190" t="s">
        <v>569</v>
      </c>
      <c r="Z190" t="s">
        <v>543</v>
      </c>
      <c r="AA190">
        <v>-2</v>
      </c>
      <c r="AB190">
        <v>6</v>
      </c>
      <c r="AC190">
        <f t="shared" si="29"/>
        <v>-8</v>
      </c>
    </row>
    <row r="191" spans="1:29" x14ac:dyDescent="0.25">
      <c r="A191" s="16">
        <v>0.61823483554214653</v>
      </c>
      <c r="B191" s="16">
        <v>0.37905193928588432</v>
      </c>
      <c r="C191" s="2">
        <f t="shared" si="31"/>
        <v>1.6175083358463187</v>
      </c>
      <c r="D191" s="3">
        <f t="shared" si="31"/>
        <v>2.6381608860357026</v>
      </c>
      <c r="E191" s="67"/>
      <c r="F191" s="4">
        <f t="shared" si="24"/>
        <v>1</v>
      </c>
      <c r="G191" s="4">
        <f t="shared" si="25"/>
        <v>1.6175083358463187</v>
      </c>
      <c r="H191" s="4">
        <f t="shared" si="26"/>
        <v>2.6381608860357026</v>
      </c>
      <c r="K191" s="4">
        <f t="shared" si="27"/>
        <v>0</v>
      </c>
      <c r="L191" s="4">
        <f t="shared" si="28"/>
        <v>0</v>
      </c>
      <c r="M191" s="23" t="e">
        <f t="shared" si="30"/>
        <v>#DIV/0!</v>
      </c>
      <c r="N191" s="23" t="e">
        <f t="shared" si="30"/>
        <v>#DIV/0!</v>
      </c>
      <c r="O191">
        <f t="shared" si="32"/>
        <v>0</v>
      </c>
      <c r="P191">
        <f t="shared" si="32"/>
        <v>0</v>
      </c>
      <c r="Q191" t="s">
        <v>511</v>
      </c>
      <c r="R191" t="s">
        <v>518</v>
      </c>
      <c r="S191" t="s">
        <v>260</v>
      </c>
      <c r="T191" s="59" t="s">
        <v>74</v>
      </c>
      <c r="U191" s="59" t="s">
        <v>90</v>
      </c>
      <c r="V191" t="s">
        <v>562</v>
      </c>
      <c r="W191" s="59" t="s">
        <v>73</v>
      </c>
      <c r="X191" s="73">
        <v>0</v>
      </c>
      <c r="Y191" t="s">
        <v>569</v>
      </c>
      <c r="Z191" t="s">
        <v>548</v>
      </c>
      <c r="AA191">
        <v>0</v>
      </c>
      <c r="AB191">
        <v>-5</v>
      </c>
      <c r="AC191">
        <f t="shared" si="29"/>
        <v>5</v>
      </c>
    </row>
    <row r="192" spans="1:29" x14ac:dyDescent="0.25">
      <c r="A192" s="16">
        <v>0.66049789511628876</v>
      </c>
      <c r="B192" s="16">
        <v>0.33124106925867858</v>
      </c>
      <c r="C192" s="2">
        <f t="shared" si="31"/>
        <v>1.5140093668639742</v>
      </c>
      <c r="D192" s="3">
        <f t="shared" si="31"/>
        <v>3.0189493176012618</v>
      </c>
      <c r="E192" s="67"/>
      <c r="F192" s="4">
        <f t="shared" si="24"/>
        <v>1</v>
      </c>
      <c r="G192" s="4">
        <f t="shared" si="25"/>
        <v>1.5140093668639742</v>
      </c>
      <c r="H192" s="4">
        <f t="shared" si="26"/>
        <v>3.0189493176012618</v>
      </c>
      <c r="K192" s="4">
        <f t="shared" si="27"/>
        <v>0</v>
      </c>
      <c r="L192" s="4">
        <f t="shared" si="28"/>
        <v>0</v>
      </c>
      <c r="M192" s="23" t="e">
        <f t="shared" si="30"/>
        <v>#DIV/0!</v>
      </c>
      <c r="N192" s="23" t="e">
        <f t="shared" si="30"/>
        <v>#DIV/0!</v>
      </c>
      <c r="O192">
        <f t="shared" si="32"/>
        <v>0</v>
      </c>
      <c r="P192">
        <f t="shared" si="32"/>
        <v>0</v>
      </c>
      <c r="Q192" t="s">
        <v>537</v>
      </c>
      <c r="R192" t="s">
        <v>512</v>
      </c>
      <c r="S192" t="s">
        <v>260</v>
      </c>
      <c r="T192" s="59" t="s">
        <v>79</v>
      </c>
      <c r="U192" s="59" t="s">
        <v>85</v>
      </c>
      <c r="V192" t="s">
        <v>562</v>
      </c>
      <c r="W192" s="59" t="s">
        <v>76</v>
      </c>
      <c r="X192" s="73">
        <v>1</v>
      </c>
      <c r="Y192" t="s">
        <v>569</v>
      </c>
      <c r="Z192" t="s">
        <v>543</v>
      </c>
      <c r="AA192">
        <v>-3</v>
      </c>
      <c r="AB192">
        <v>3</v>
      </c>
      <c r="AC192">
        <f t="shared" si="29"/>
        <v>-6</v>
      </c>
    </row>
    <row r="193" spans="1:29" x14ac:dyDescent="0.25">
      <c r="A193" s="16">
        <v>0.34381816755135797</v>
      </c>
      <c r="B193" s="16">
        <v>0.65350982726485507</v>
      </c>
      <c r="C193" s="2">
        <f t="shared" si="31"/>
        <v>2.9085141344388807</v>
      </c>
      <c r="D193" s="3">
        <f t="shared" si="31"/>
        <v>1.5301988712018544</v>
      </c>
      <c r="E193" s="67"/>
      <c r="F193" s="4">
        <f t="shared" si="24"/>
        <v>1</v>
      </c>
      <c r="G193" s="4">
        <f t="shared" si="25"/>
        <v>2.9085141344388807</v>
      </c>
      <c r="H193" s="4">
        <f t="shared" si="26"/>
        <v>1.5301988712018544</v>
      </c>
      <c r="K193" s="4">
        <f t="shared" si="27"/>
        <v>0</v>
      </c>
      <c r="L193" s="4">
        <f t="shared" si="28"/>
        <v>0</v>
      </c>
      <c r="M193" s="23" t="e">
        <f t="shared" si="30"/>
        <v>#DIV/0!</v>
      </c>
      <c r="N193" s="23" t="e">
        <f t="shared" si="30"/>
        <v>#DIV/0!</v>
      </c>
      <c r="O193">
        <f t="shared" si="32"/>
        <v>0</v>
      </c>
      <c r="P193">
        <f t="shared" si="32"/>
        <v>0</v>
      </c>
      <c r="Q193" t="s">
        <v>336</v>
      </c>
      <c r="R193" t="s">
        <v>332</v>
      </c>
      <c r="S193" t="s">
        <v>259</v>
      </c>
      <c r="T193" s="59" t="s">
        <v>94</v>
      </c>
      <c r="U193" s="59" t="s">
        <v>84</v>
      </c>
      <c r="V193" t="s">
        <v>562</v>
      </c>
      <c r="W193" s="59" t="s">
        <v>86</v>
      </c>
      <c r="X193" s="73">
        <v>3</v>
      </c>
      <c r="Y193" t="s">
        <v>570</v>
      </c>
      <c r="Z193" t="s">
        <v>548</v>
      </c>
      <c r="AA193">
        <v>-1</v>
      </c>
      <c r="AB193">
        <v>1</v>
      </c>
      <c r="AC193">
        <f t="shared" si="29"/>
        <v>-2</v>
      </c>
    </row>
    <row r="194" spans="1:29" x14ac:dyDescent="0.25">
      <c r="A194" s="16">
        <v>0.42206132596900453</v>
      </c>
      <c r="B194" s="16">
        <v>0.57128751321265614</v>
      </c>
      <c r="C194" s="2">
        <f t="shared" si="31"/>
        <v>2.3693239310759271</v>
      </c>
      <c r="D194" s="3">
        <f t="shared" si="31"/>
        <v>1.7504320974503076</v>
      </c>
      <c r="E194" s="67"/>
      <c r="F194" s="4">
        <f t="shared" ref="F194:F257" si="33">(E194/100%) + 1</f>
        <v>1</v>
      </c>
      <c r="G194" s="4">
        <f t="shared" ref="G194:G257" si="34">C194/F194</f>
        <v>2.3693239310759271</v>
      </c>
      <c r="H194" s="4">
        <f t="shared" ref="H194:H257" si="35">D194/F194</f>
        <v>1.7504320974503076</v>
      </c>
      <c r="K194" s="4">
        <f t="shared" ref="K194:K257" si="36">(I194*F194)</f>
        <v>0</v>
      </c>
      <c r="L194" s="4">
        <f t="shared" ref="L194:L257" si="37">(J194*F194)</f>
        <v>0</v>
      </c>
      <c r="M194" s="23" t="e">
        <f t="shared" si="30"/>
        <v>#DIV/0!</v>
      </c>
      <c r="N194" s="23" t="e">
        <f t="shared" si="30"/>
        <v>#DIV/0!</v>
      </c>
      <c r="O194">
        <f t="shared" si="32"/>
        <v>0</v>
      </c>
      <c r="P194">
        <f t="shared" si="32"/>
        <v>0</v>
      </c>
      <c r="Q194" t="s">
        <v>281</v>
      </c>
      <c r="R194" t="s">
        <v>408</v>
      </c>
      <c r="S194" t="s">
        <v>259</v>
      </c>
      <c r="T194" s="59" t="s">
        <v>94</v>
      </c>
      <c r="U194" s="59" t="s">
        <v>84</v>
      </c>
      <c r="V194" t="s">
        <v>562</v>
      </c>
      <c r="W194" s="59" t="s">
        <v>94</v>
      </c>
      <c r="X194" s="73">
        <v>2</v>
      </c>
      <c r="Y194" t="s">
        <v>569</v>
      </c>
      <c r="Z194" t="s">
        <v>549</v>
      </c>
      <c r="AA194">
        <v>9</v>
      </c>
      <c r="AB194">
        <v>-7</v>
      </c>
      <c r="AC194">
        <f t="shared" si="29"/>
        <v>16</v>
      </c>
    </row>
    <row r="195" spans="1:29" x14ac:dyDescent="0.25">
      <c r="A195" s="16">
        <v>0.55980955182572611</v>
      </c>
      <c r="B195" s="16">
        <v>0.43853925599637061</v>
      </c>
      <c r="C195" s="2">
        <f t="shared" si="31"/>
        <v>1.7863217887916805</v>
      </c>
      <c r="D195" s="3">
        <f t="shared" si="31"/>
        <v>2.2802975704603194</v>
      </c>
      <c r="E195" s="67"/>
      <c r="F195" s="4">
        <f t="shared" si="33"/>
        <v>1</v>
      </c>
      <c r="G195" s="4">
        <f t="shared" si="34"/>
        <v>1.7863217887916805</v>
      </c>
      <c r="H195" s="4">
        <f t="shared" si="35"/>
        <v>2.2802975704603194</v>
      </c>
      <c r="K195" s="4">
        <f t="shared" si="36"/>
        <v>0</v>
      </c>
      <c r="L195" s="4">
        <f t="shared" si="37"/>
        <v>0</v>
      </c>
      <c r="M195" s="23" t="e">
        <f t="shared" si="30"/>
        <v>#DIV/0!</v>
      </c>
      <c r="N195" s="23" t="e">
        <f t="shared" si="30"/>
        <v>#DIV/0!</v>
      </c>
      <c r="O195">
        <f t="shared" si="32"/>
        <v>0</v>
      </c>
      <c r="P195">
        <f t="shared" si="32"/>
        <v>0</v>
      </c>
      <c r="Q195" t="s">
        <v>335</v>
      </c>
      <c r="R195" t="s">
        <v>333</v>
      </c>
      <c r="S195" t="s">
        <v>259</v>
      </c>
      <c r="T195" s="59" t="s">
        <v>86</v>
      </c>
      <c r="U195" s="59" t="s">
        <v>84</v>
      </c>
      <c r="V195" t="s">
        <v>562</v>
      </c>
      <c r="W195" s="59" t="s">
        <v>78</v>
      </c>
      <c r="X195" s="73">
        <v>1</v>
      </c>
      <c r="Y195" t="s">
        <v>569</v>
      </c>
      <c r="Z195" t="s">
        <v>543</v>
      </c>
      <c r="AA195">
        <v>-11</v>
      </c>
      <c r="AB195">
        <v>0</v>
      </c>
      <c r="AC195">
        <f t="shared" ref="AC195:AC258" si="38">AA195-AB195</f>
        <v>-11</v>
      </c>
    </row>
    <row r="196" spans="1:29" x14ac:dyDescent="0.25">
      <c r="A196" s="16">
        <v>0.24342702753080109</v>
      </c>
      <c r="B196" s="16">
        <v>0.75648868644116585</v>
      </c>
      <c r="C196" s="2">
        <f t="shared" si="31"/>
        <v>4.1080072748843346</v>
      </c>
      <c r="D196" s="3">
        <f t="shared" si="31"/>
        <v>1.3218968345771456</v>
      </c>
      <c r="E196" s="67"/>
      <c r="F196" s="4">
        <f t="shared" si="33"/>
        <v>1</v>
      </c>
      <c r="G196" s="4">
        <f t="shared" si="34"/>
        <v>4.1080072748843346</v>
      </c>
      <c r="H196" s="4">
        <f t="shared" si="35"/>
        <v>1.3218968345771456</v>
      </c>
      <c r="K196" s="4">
        <f t="shared" si="36"/>
        <v>0</v>
      </c>
      <c r="L196" s="4">
        <f t="shared" si="37"/>
        <v>0</v>
      </c>
      <c r="M196" s="23" t="e">
        <f t="shared" si="30"/>
        <v>#DIV/0!</v>
      </c>
      <c r="N196" s="23" t="e">
        <f t="shared" si="30"/>
        <v>#DIV/0!</v>
      </c>
      <c r="O196">
        <f t="shared" si="32"/>
        <v>0</v>
      </c>
      <c r="P196">
        <f t="shared" si="32"/>
        <v>0</v>
      </c>
      <c r="Q196" t="s">
        <v>338</v>
      </c>
      <c r="R196" t="s">
        <v>337</v>
      </c>
      <c r="S196" t="s">
        <v>262</v>
      </c>
      <c r="T196" s="59" t="s">
        <v>75</v>
      </c>
      <c r="U196" s="59" t="s">
        <v>90</v>
      </c>
      <c r="V196" t="s">
        <v>562</v>
      </c>
      <c r="W196" s="59" t="s">
        <v>75</v>
      </c>
      <c r="X196" s="73">
        <v>2</v>
      </c>
      <c r="Y196" t="s">
        <v>569</v>
      </c>
      <c r="Z196" t="s">
        <v>541</v>
      </c>
      <c r="AA196">
        <v>-3</v>
      </c>
      <c r="AB196">
        <v>0</v>
      </c>
      <c r="AC196">
        <f t="shared" si="38"/>
        <v>-3</v>
      </c>
    </row>
    <row r="197" spans="1:29" x14ac:dyDescent="0.25">
      <c r="A197" s="16">
        <v>0.35072959933863862</v>
      </c>
      <c r="B197" s="16">
        <v>0.6476222015072115</v>
      </c>
      <c r="C197" s="2">
        <f t="shared" si="31"/>
        <v>2.8511993338619641</v>
      </c>
      <c r="D197" s="3">
        <f t="shared" si="31"/>
        <v>1.5441101272820781</v>
      </c>
      <c r="E197" s="67"/>
      <c r="F197" s="4">
        <f t="shared" si="33"/>
        <v>1</v>
      </c>
      <c r="G197" s="4">
        <f t="shared" si="34"/>
        <v>2.8511993338619641</v>
      </c>
      <c r="H197" s="4">
        <f t="shared" si="35"/>
        <v>1.5441101272820781</v>
      </c>
      <c r="K197" s="4">
        <f t="shared" si="36"/>
        <v>0</v>
      </c>
      <c r="L197" s="4">
        <f t="shared" si="37"/>
        <v>0</v>
      </c>
      <c r="M197" s="23" t="e">
        <f t="shared" si="30"/>
        <v>#DIV/0!</v>
      </c>
      <c r="N197" s="23" t="e">
        <f t="shared" si="30"/>
        <v>#DIV/0!</v>
      </c>
      <c r="O197">
        <f t="shared" si="32"/>
        <v>0</v>
      </c>
      <c r="P197">
        <f t="shared" si="32"/>
        <v>0</v>
      </c>
      <c r="Q197" t="s">
        <v>414</v>
      </c>
      <c r="R197" t="s">
        <v>413</v>
      </c>
      <c r="S197" t="s">
        <v>262</v>
      </c>
      <c r="T197" s="59" t="s">
        <v>94</v>
      </c>
      <c r="U197" s="59" t="s">
        <v>84</v>
      </c>
      <c r="V197" t="s">
        <v>562</v>
      </c>
      <c r="W197" s="59" t="s">
        <v>96</v>
      </c>
      <c r="X197" s="73">
        <v>5</v>
      </c>
      <c r="Y197" t="s">
        <v>570</v>
      </c>
      <c r="Z197" t="s">
        <v>544</v>
      </c>
      <c r="AA197">
        <v>9</v>
      </c>
      <c r="AB197">
        <v>8</v>
      </c>
      <c r="AC197">
        <f t="shared" si="38"/>
        <v>1</v>
      </c>
    </row>
    <row r="198" spans="1:29" x14ac:dyDescent="0.25">
      <c r="A198" s="16">
        <v>0.53557604580769491</v>
      </c>
      <c r="B198" s="16">
        <v>0.46072910277018381</v>
      </c>
      <c r="C198" s="2">
        <f t="shared" si="31"/>
        <v>1.8671484802721408</v>
      </c>
      <c r="D198" s="3">
        <f t="shared" si="31"/>
        <v>2.1704728309702843</v>
      </c>
      <c r="E198" s="67"/>
      <c r="F198" s="4">
        <f t="shared" si="33"/>
        <v>1</v>
      </c>
      <c r="G198" s="4">
        <f t="shared" si="34"/>
        <v>1.8671484802721408</v>
      </c>
      <c r="H198" s="4">
        <f t="shared" si="35"/>
        <v>2.1704728309702843</v>
      </c>
      <c r="K198" s="4">
        <f t="shared" si="36"/>
        <v>0</v>
      </c>
      <c r="L198" s="4">
        <f t="shared" si="37"/>
        <v>0</v>
      </c>
      <c r="M198" s="23" t="e">
        <f t="shared" si="30"/>
        <v>#DIV/0!</v>
      </c>
      <c r="N198" s="23" t="e">
        <f t="shared" si="30"/>
        <v>#DIV/0!</v>
      </c>
      <c r="O198">
        <f t="shared" si="32"/>
        <v>0</v>
      </c>
      <c r="P198">
        <f t="shared" si="32"/>
        <v>0</v>
      </c>
      <c r="Q198" t="s">
        <v>471</v>
      </c>
      <c r="R198" t="s">
        <v>417</v>
      </c>
      <c r="S198" t="s">
        <v>267</v>
      </c>
      <c r="T198" s="59" t="s">
        <v>79</v>
      </c>
      <c r="U198" s="59" t="s">
        <v>85</v>
      </c>
      <c r="V198" t="s">
        <v>562</v>
      </c>
      <c r="W198" s="59" t="s">
        <v>73</v>
      </c>
      <c r="X198" s="73">
        <v>0</v>
      </c>
      <c r="Y198" t="s">
        <v>569</v>
      </c>
      <c r="Z198" t="s">
        <v>544</v>
      </c>
      <c r="AA198">
        <v>-11</v>
      </c>
      <c r="AB198">
        <v>5</v>
      </c>
      <c r="AC198">
        <f t="shared" si="38"/>
        <v>-16</v>
      </c>
    </row>
    <row r="199" spans="1:29" x14ac:dyDescent="0.25">
      <c r="A199" s="16">
        <v>0.53789093388857234</v>
      </c>
      <c r="B199" s="16">
        <v>0.46076658892524047</v>
      </c>
      <c r="C199" s="2">
        <f t="shared" si="31"/>
        <v>1.8591129483642805</v>
      </c>
      <c r="D199" s="3">
        <f t="shared" si="31"/>
        <v>2.1702962498486413</v>
      </c>
      <c r="E199" s="67"/>
      <c r="F199" s="4">
        <f t="shared" si="33"/>
        <v>1</v>
      </c>
      <c r="G199" s="4">
        <f t="shared" si="34"/>
        <v>1.8591129483642805</v>
      </c>
      <c r="H199" s="4">
        <f t="shared" si="35"/>
        <v>2.1702962498486413</v>
      </c>
      <c r="K199" s="4">
        <f t="shared" si="36"/>
        <v>0</v>
      </c>
      <c r="L199" s="4">
        <f t="shared" si="37"/>
        <v>0</v>
      </c>
      <c r="M199" s="23" t="e">
        <f t="shared" si="30"/>
        <v>#DIV/0!</v>
      </c>
      <c r="N199" s="23" t="e">
        <f t="shared" si="30"/>
        <v>#DIV/0!</v>
      </c>
      <c r="O199">
        <f t="shared" si="32"/>
        <v>0</v>
      </c>
      <c r="P199">
        <f t="shared" si="32"/>
        <v>0</v>
      </c>
      <c r="Q199" t="s">
        <v>345</v>
      </c>
      <c r="R199" t="s">
        <v>288</v>
      </c>
      <c r="S199" t="s">
        <v>267</v>
      </c>
      <c r="T199" s="59" t="s">
        <v>75</v>
      </c>
      <c r="U199" s="59" t="s">
        <v>90</v>
      </c>
      <c r="V199" t="s">
        <v>562</v>
      </c>
      <c r="W199" s="59" t="s">
        <v>96</v>
      </c>
      <c r="X199" s="73">
        <v>5</v>
      </c>
      <c r="Y199" t="s">
        <v>570</v>
      </c>
      <c r="Z199" t="s">
        <v>543</v>
      </c>
      <c r="AA199">
        <v>-3</v>
      </c>
      <c r="AB199">
        <v>4</v>
      </c>
      <c r="AC199">
        <f t="shared" si="38"/>
        <v>-7</v>
      </c>
    </row>
    <row r="200" spans="1:29" x14ac:dyDescent="0.25">
      <c r="A200" s="16">
        <v>0.28211890914276849</v>
      </c>
      <c r="B200" s="16">
        <v>0.71776284922699118</v>
      </c>
      <c r="C200" s="2">
        <f t="shared" si="31"/>
        <v>3.5446046599235292</v>
      </c>
      <c r="D200" s="3">
        <f t="shared" si="31"/>
        <v>1.3932178310384407</v>
      </c>
      <c r="E200" s="67"/>
      <c r="F200" s="4">
        <f t="shared" si="33"/>
        <v>1</v>
      </c>
      <c r="G200" s="4">
        <f t="shared" si="34"/>
        <v>3.5446046599235292</v>
      </c>
      <c r="H200" s="4">
        <f t="shared" si="35"/>
        <v>1.3932178310384407</v>
      </c>
      <c r="K200" s="4">
        <f t="shared" si="36"/>
        <v>0</v>
      </c>
      <c r="L200" s="4">
        <f t="shared" si="37"/>
        <v>0</v>
      </c>
      <c r="M200" s="23" t="e">
        <f t="shared" si="30"/>
        <v>#DIV/0!</v>
      </c>
      <c r="N200" s="23" t="e">
        <f t="shared" si="30"/>
        <v>#DIV/0!</v>
      </c>
      <c r="O200">
        <f t="shared" si="32"/>
        <v>0</v>
      </c>
      <c r="P200">
        <f t="shared" si="32"/>
        <v>0</v>
      </c>
      <c r="Q200" t="s">
        <v>419</v>
      </c>
      <c r="R200" t="s">
        <v>342</v>
      </c>
      <c r="S200" t="s">
        <v>267</v>
      </c>
      <c r="T200" s="59" t="s">
        <v>75</v>
      </c>
      <c r="U200" s="59" t="s">
        <v>90</v>
      </c>
      <c r="V200" t="s">
        <v>562</v>
      </c>
      <c r="W200" s="59" t="s">
        <v>77</v>
      </c>
      <c r="X200" s="73">
        <v>2</v>
      </c>
      <c r="Y200" t="s">
        <v>569</v>
      </c>
      <c r="Z200" t="s">
        <v>554</v>
      </c>
      <c r="AA200">
        <v>-1</v>
      </c>
      <c r="AB200">
        <v>11</v>
      </c>
      <c r="AC200">
        <f t="shared" si="38"/>
        <v>-12</v>
      </c>
    </row>
    <row r="201" spans="1:29" x14ac:dyDescent="0.25">
      <c r="A201" s="16">
        <v>0.50055729454565845</v>
      </c>
      <c r="B201" s="16">
        <v>0.49846295892179615</v>
      </c>
      <c r="C201" s="2">
        <f t="shared" si="31"/>
        <v>1.9977733036688066</v>
      </c>
      <c r="D201" s="3">
        <f t="shared" si="31"/>
        <v>2.0061671225542157</v>
      </c>
      <c r="E201" s="67"/>
      <c r="F201" s="4">
        <f t="shared" si="33"/>
        <v>1</v>
      </c>
      <c r="G201" s="4">
        <f t="shared" si="34"/>
        <v>1.9977733036688066</v>
      </c>
      <c r="H201" s="4">
        <f t="shared" si="35"/>
        <v>2.0061671225542157</v>
      </c>
      <c r="K201" s="4">
        <f t="shared" si="36"/>
        <v>0</v>
      </c>
      <c r="L201" s="4">
        <f t="shared" si="37"/>
        <v>0</v>
      </c>
      <c r="M201" s="23" t="e">
        <f t="shared" si="30"/>
        <v>#DIV/0!</v>
      </c>
      <c r="N201" s="23" t="e">
        <f t="shared" si="30"/>
        <v>#DIV/0!</v>
      </c>
      <c r="O201">
        <f t="shared" si="32"/>
        <v>0</v>
      </c>
      <c r="P201">
        <f t="shared" si="32"/>
        <v>0</v>
      </c>
      <c r="Q201" t="s">
        <v>350</v>
      </c>
      <c r="R201" t="s">
        <v>426</v>
      </c>
      <c r="S201" t="s">
        <v>258</v>
      </c>
      <c r="T201" s="59" t="s">
        <v>75</v>
      </c>
      <c r="U201" s="59" t="s">
        <v>90</v>
      </c>
      <c r="V201" t="s">
        <v>562</v>
      </c>
      <c r="W201" s="59" t="s">
        <v>99</v>
      </c>
      <c r="X201" s="73">
        <v>5</v>
      </c>
      <c r="Y201" t="s">
        <v>570</v>
      </c>
      <c r="Z201" t="s">
        <v>547</v>
      </c>
      <c r="AA201">
        <v>-5</v>
      </c>
      <c r="AB201">
        <v>-6</v>
      </c>
      <c r="AC201">
        <f t="shared" si="38"/>
        <v>1</v>
      </c>
    </row>
    <row r="202" spans="1:29" x14ac:dyDescent="0.25">
      <c r="A202" s="16">
        <v>0.57029403134454049</v>
      </c>
      <c r="B202" s="16">
        <v>0.42705575022360115</v>
      </c>
      <c r="C202" s="2">
        <f t="shared" si="31"/>
        <v>1.7534814412179156</v>
      </c>
      <c r="D202" s="3">
        <f t="shared" si="31"/>
        <v>2.3416146474468786</v>
      </c>
      <c r="E202" s="67"/>
      <c r="F202" s="4">
        <f t="shared" si="33"/>
        <v>1</v>
      </c>
      <c r="G202" s="4">
        <f t="shared" si="34"/>
        <v>1.7534814412179156</v>
      </c>
      <c r="H202" s="4">
        <f t="shared" si="35"/>
        <v>2.3416146474468786</v>
      </c>
      <c r="K202" s="4">
        <f t="shared" si="36"/>
        <v>0</v>
      </c>
      <c r="L202" s="4">
        <f t="shared" si="37"/>
        <v>0</v>
      </c>
      <c r="M202" s="23" t="e">
        <f t="shared" si="30"/>
        <v>#DIV/0!</v>
      </c>
      <c r="N202" s="23" t="e">
        <f t="shared" si="30"/>
        <v>#DIV/0!</v>
      </c>
      <c r="O202">
        <f t="shared" si="32"/>
        <v>0</v>
      </c>
      <c r="P202">
        <f t="shared" si="32"/>
        <v>0</v>
      </c>
      <c r="Q202" t="s">
        <v>422</v>
      </c>
      <c r="R202" t="s">
        <v>477</v>
      </c>
      <c r="S202" t="s">
        <v>258</v>
      </c>
      <c r="T202" s="59" t="s">
        <v>86</v>
      </c>
      <c r="U202" s="59" t="s">
        <v>84</v>
      </c>
      <c r="V202" t="s">
        <v>562</v>
      </c>
      <c r="W202" s="59" t="s">
        <v>96</v>
      </c>
      <c r="X202" s="73">
        <v>5</v>
      </c>
      <c r="Y202" t="s">
        <v>570</v>
      </c>
      <c r="Z202" t="s">
        <v>548</v>
      </c>
      <c r="AA202">
        <v>-3</v>
      </c>
      <c r="AB202">
        <v>1</v>
      </c>
      <c r="AC202">
        <f t="shared" si="38"/>
        <v>-4</v>
      </c>
    </row>
    <row r="203" spans="1:29" x14ac:dyDescent="0.25">
      <c r="A203" s="16">
        <v>0.4545702277364298</v>
      </c>
      <c r="B203" s="16">
        <v>0.54051790395156052</v>
      </c>
      <c r="C203" s="2">
        <f t="shared" si="31"/>
        <v>2.1998801042901182</v>
      </c>
      <c r="D203" s="3">
        <f t="shared" si="31"/>
        <v>1.8500774769703408</v>
      </c>
      <c r="E203" s="67"/>
      <c r="F203" s="4">
        <f t="shared" si="33"/>
        <v>1</v>
      </c>
      <c r="G203" s="4">
        <f t="shared" si="34"/>
        <v>2.1998801042901182</v>
      </c>
      <c r="H203" s="4">
        <f t="shared" si="35"/>
        <v>1.8500774769703408</v>
      </c>
      <c r="K203" s="4">
        <f t="shared" si="36"/>
        <v>0</v>
      </c>
      <c r="L203" s="4">
        <f t="shared" si="37"/>
        <v>0</v>
      </c>
      <c r="M203" s="23" t="e">
        <f t="shared" si="30"/>
        <v>#DIV/0!</v>
      </c>
      <c r="N203" s="23" t="e">
        <f t="shared" si="30"/>
        <v>#DIV/0!</v>
      </c>
      <c r="O203">
        <f t="shared" si="32"/>
        <v>0</v>
      </c>
      <c r="P203">
        <f t="shared" si="32"/>
        <v>0</v>
      </c>
      <c r="Q203" t="s">
        <v>478</v>
      </c>
      <c r="R203" t="s">
        <v>475</v>
      </c>
      <c r="S203" t="s">
        <v>258</v>
      </c>
      <c r="T203" s="59" t="s">
        <v>94</v>
      </c>
      <c r="U203" s="59" t="s">
        <v>84</v>
      </c>
      <c r="V203" t="s">
        <v>562</v>
      </c>
      <c r="W203" s="59" t="s">
        <v>88</v>
      </c>
      <c r="X203" s="73">
        <v>4</v>
      </c>
      <c r="Y203" t="s">
        <v>570</v>
      </c>
      <c r="Z203" t="s">
        <v>547</v>
      </c>
      <c r="AA203">
        <v>6</v>
      </c>
      <c r="AB203">
        <v>-12</v>
      </c>
      <c r="AC203">
        <f t="shared" si="38"/>
        <v>18</v>
      </c>
    </row>
    <row r="204" spans="1:29" x14ac:dyDescent="0.25">
      <c r="A204" s="16">
        <v>0.1840338101455492</v>
      </c>
      <c r="B204" s="16">
        <v>0.81593717532049459</v>
      </c>
      <c r="C204" s="2">
        <f t="shared" si="31"/>
        <v>5.4337841465604448</v>
      </c>
      <c r="D204" s="3">
        <f t="shared" si="31"/>
        <v>1.2255845550942164</v>
      </c>
      <c r="E204" s="67"/>
      <c r="F204" s="4">
        <f t="shared" si="33"/>
        <v>1</v>
      </c>
      <c r="G204" s="4">
        <f t="shared" si="34"/>
        <v>5.4337841465604448</v>
      </c>
      <c r="H204" s="4">
        <f t="shared" si="35"/>
        <v>1.2255845550942164</v>
      </c>
      <c r="K204" s="4">
        <f t="shared" si="36"/>
        <v>0</v>
      </c>
      <c r="L204" s="4">
        <f t="shared" si="37"/>
        <v>0</v>
      </c>
      <c r="M204" s="23" t="e">
        <f t="shared" si="30"/>
        <v>#DIV/0!</v>
      </c>
      <c r="N204" s="23" t="e">
        <f t="shared" si="30"/>
        <v>#DIV/0!</v>
      </c>
      <c r="O204">
        <f t="shared" si="32"/>
        <v>0</v>
      </c>
      <c r="P204">
        <f t="shared" si="32"/>
        <v>0</v>
      </c>
      <c r="Q204" t="s">
        <v>476</v>
      </c>
      <c r="R204" t="s">
        <v>425</v>
      </c>
      <c r="S204" t="s">
        <v>258</v>
      </c>
      <c r="T204" s="59" t="s">
        <v>75</v>
      </c>
      <c r="U204" s="59" t="s">
        <v>90</v>
      </c>
      <c r="V204" t="s">
        <v>562</v>
      </c>
      <c r="W204" s="59" t="s">
        <v>73</v>
      </c>
      <c r="X204" s="73">
        <v>0</v>
      </c>
      <c r="Y204" t="s">
        <v>569</v>
      </c>
      <c r="Z204" t="s">
        <v>544</v>
      </c>
      <c r="AA204">
        <v>-1</v>
      </c>
      <c r="AB204">
        <v>5</v>
      </c>
      <c r="AC204">
        <f t="shared" si="38"/>
        <v>-6</v>
      </c>
    </row>
    <row r="205" spans="1:29" x14ac:dyDescent="0.25">
      <c r="A205" s="16">
        <v>0.47019763105998702</v>
      </c>
      <c r="B205" s="16">
        <v>0.52776339823279428</v>
      </c>
      <c r="C205" s="2">
        <f t="shared" si="31"/>
        <v>2.1267652874933809</v>
      </c>
      <c r="D205" s="3">
        <f t="shared" si="31"/>
        <v>1.8947884664766086</v>
      </c>
      <c r="E205" s="67"/>
      <c r="F205" s="4">
        <f t="shared" si="33"/>
        <v>1</v>
      </c>
      <c r="G205" s="4">
        <f t="shared" si="34"/>
        <v>2.1267652874933809</v>
      </c>
      <c r="H205" s="4">
        <f t="shared" si="35"/>
        <v>1.8947884664766086</v>
      </c>
      <c r="K205" s="4">
        <f t="shared" si="36"/>
        <v>0</v>
      </c>
      <c r="L205" s="4">
        <f t="shared" si="37"/>
        <v>0</v>
      </c>
      <c r="M205" s="23" t="e">
        <f t="shared" si="30"/>
        <v>#DIV/0!</v>
      </c>
      <c r="N205" s="23" t="e">
        <f t="shared" si="30"/>
        <v>#DIV/0!</v>
      </c>
      <c r="O205">
        <f t="shared" si="32"/>
        <v>0</v>
      </c>
      <c r="P205">
        <f t="shared" si="32"/>
        <v>0</v>
      </c>
      <c r="Q205" t="s">
        <v>421</v>
      </c>
      <c r="R205" t="s">
        <v>348</v>
      </c>
      <c r="S205" t="s">
        <v>258</v>
      </c>
      <c r="T205" s="59" t="s">
        <v>79</v>
      </c>
      <c r="U205" s="59" t="s">
        <v>85</v>
      </c>
      <c r="V205" t="s">
        <v>562</v>
      </c>
      <c r="W205" s="59" t="s">
        <v>76</v>
      </c>
      <c r="X205" s="73">
        <v>1</v>
      </c>
      <c r="Y205" t="s">
        <v>569</v>
      </c>
      <c r="Z205" t="s">
        <v>543</v>
      </c>
      <c r="AA205">
        <v>0</v>
      </c>
      <c r="AB205">
        <v>7</v>
      </c>
      <c r="AC205">
        <f t="shared" si="38"/>
        <v>-7</v>
      </c>
    </row>
    <row r="206" spans="1:29" x14ac:dyDescent="0.25">
      <c r="A206" s="16">
        <v>0.83616431567844329</v>
      </c>
      <c r="B206" s="16">
        <v>0.13747408658435098</v>
      </c>
      <c r="C206" s="2">
        <f t="shared" si="31"/>
        <v>1.1959371875235125</v>
      </c>
      <c r="D206" s="3">
        <f t="shared" si="31"/>
        <v>7.2740981580293873</v>
      </c>
      <c r="E206" s="67"/>
      <c r="F206" s="4">
        <f t="shared" si="33"/>
        <v>1</v>
      </c>
      <c r="G206" s="4">
        <f t="shared" si="34"/>
        <v>1.1959371875235125</v>
      </c>
      <c r="H206" s="4">
        <f t="shared" si="35"/>
        <v>7.2740981580293873</v>
      </c>
      <c r="K206" s="4">
        <f t="shared" si="36"/>
        <v>0</v>
      </c>
      <c r="L206" s="4">
        <f t="shared" si="37"/>
        <v>0</v>
      </c>
      <c r="M206" s="23" t="e">
        <f t="shared" si="30"/>
        <v>#DIV/0!</v>
      </c>
      <c r="N206" s="23" t="e">
        <f t="shared" si="30"/>
        <v>#DIV/0!</v>
      </c>
      <c r="O206">
        <f t="shared" si="32"/>
        <v>0</v>
      </c>
      <c r="P206">
        <f t="shared" si="32"/>
        <v>0</v>
      </c>
      <c r="Q206" t="s">
        <v>428</v>
      </c>
      <c r="R206" t="s">
        <v>352</v>
      </c>
      <c r="S206" t="s">
        <v>271</v>
      </c>
      <c r="T206" s="59" t="s">
        <v>96</v>
      </c>
      <c r="U206" s="59" t="s">
        <v>85</v>
      </c>
      <c r="V206" t="s">
        <v>562</v>
      </c>
      <c r="W206" s="59" t="s">
        <v>78</v>
      </c>
      <c r="X206" s="73">
        <v>1</v>
      </c>
      <c r="Y206" t="s">
        <v>569</v>
      </c>
      <c r="Z206" t="s">
        <v>550</v>
      </c>
      <c r="AA206">
        <v>7</v>
      </c>
      <c r="AB206">
        <v>6</v>
      </c>
      <c r="AC206">
        <f t="shared" si="38"/>
        <v>1</v>
      </c>
    </row>
    <row r="207" spans="1:29" x14ac:dyDescent="0.25">
      <c r="A207" s="16">
        <v>0.65168607806914802</v>
      </c>
      <c r="B207" s="16">
        <v>0.34422587621136719</v>
      </c>
      <c r="C207" s="2">
        <f t="shared" si="31"/>
        <v>1.5344811461414918</v>
      </c>
      <c r="D207" s="3">
        <f t="shared" si="31"/>
        <v>2.9050692266550109</v>
      </c>
      <c r="E207" s="67"/>
      <c r="F207" s="4">
        <f t="shared" si="33"/>
        <v>1</v>
      </c>
      <c r="G207" s="4">
        <f t="shared" si="34"/>
        <v>1.5344811461414918</v>
      </c>
      <c r="H207" s="4">
        <f t="shared" si="35"/>
        <v>2.9050692266550109</v>
      </c>
      <c r="K207" s="4">
        <f t="shared" si="36"/>
        <v>0</v>
      </c>
      <c r="L207" s="4">
        <f t="shared" si="37"/>
        <v>0</v>
      </c>
      <c r="M207" s="23" t="e">
        <f t="shared" si="30"/>
        <v>#DIV/0!</v>
      </c>
      <c r="N207" s="23" t="e">
        <f t="shared" si="30"/>
        <v>#DIV/0!</v>
      </c>
      <c r="O207">
        <f t="shared" si="32"/>
        <v>0</v>
      </c>
      <c r="P207">
        <f t="shared" si="32"/>
        <v>0</v>
      </c>
      <c r="Q207" t="s">
        <v>353</v>
      </c>
      <c r="R207" t="s">
        <v>432</v>
      </c>
      <c r="S207" t="s">
        <v>271</v>
      </c>
      <c r="T207" s="59" t="s">
        <v>74</v>
      </c>
      <c r="U207" s="59" t="s">
        <v>90</v>
      </c>
      <c r="V207" t="s">
        <v>562</v>
      </c>
      <c r="W207" s="59" t="s">
        <v>87</v>
      </c>
      <c r="X207" s="73">
        <v>3</v>
      </c>
      <c r="Y207" t="s">
        <v>570</v>
      </c>
      <c r="Z207" t="s">
        <v>550</v>
      </c>
      <c r="AA207">
        <v>-2</v>
      </c>
      <c r="AB207">
        <v>-9</v>
      </c>
      <c r="AC207">
        <f t="shared" si="38"/>
        <v>7</v>
      </c>
    </row>
    <row r="208" spans="1:29" x14ac:dyDescent="0.25">
      <c r="A208" s="16">
        <v>0.56856975106732788</v>
      </c>
      <c r="B208" s="16">
        <v>0.42353153831551987</v>
      </c>
      <c r="C208" s="2">
        <f t="shared" si="31"/>
        <v>1.7587991589823142</v>
      </c>
      <c r="D208" s="3">
        <f t="shared" si="31"/>
        <v>2.3610992559780195</v>
      </c>
      <c r="E208" s="67"/>
      <c r="F208" s="4">
        <f t="shared" si="33"/>
        <v>1</v>
      </c>
      <c r="G208" s="4">
        <f t="shared" si="34"/>
        <v>1.7587991589823142</v>
      </c>
      <c r="H208" s="4">
        <f t="shared" si="35"/>
        <v>2.3610992559780195</v>
      </c>
      <c r="K208" s="4">
        <f t="shared" si="36"/>
        <v>0</v>
      </c>
      <c r="L208" s="4">
        <f t="shared" si="37"/>
        <v>0</v>
      </c>
      <c r="M208" s="23" t="e">
        <f t="shared" si="30"/>
        <v>#DIV/0!</v>
      </c>
      <c r="N208" s="23" t="e">
        <f t="shared" si="30"/>
        <v>#DIV/0!</v>
      </c>
      <c r="O208">
        <f t="shared" si="32"/>
        <v>0</v>
      </c>
      <c r="P208">
        <f t="shared" si="32"/>
        <v>0</v>
      </c>
      <c r="Q208" t="s">
        <v>351</v>
      </c>
      <c r="R208" t="s">
        <v>430</v>
      </c>
      <c r="S208" t="s">
        <v>271</v>
      </c>
      <c r="T208" s="59" t="s">
        <v>79</v>
      </c>
      <c r="U208" s="59" t="s">
        <v>85</v>
      </c>
      <c r="V208" t="s">
        <v>562</v>
      </c>
      <c r="W208" s="59" t="s">
        <v>102</v>
      </c>
      <c r="X208" s="73">
        <v>4</v>
      </c>
      <c r="Y208" t="s">
        <v>570</v>
      </c>
      <c r="Z208" t="s">
        <v>544</v>
      </c>
      <c r="AA208">
        <v>-1</v>
      </c>
      <c r="AB208">
        <v>4</v>
      </c>
      <c r="AC208">
        <f t="shared" si="38"/>
        <v>-5</v>
      </c>
    </row>
    <row r="209" spans="1:29" x14ac:dyDescent="0.25">
      <c r="A209" s="16">
        <v>0.67198003703665365</v>
      </c>
      <c r="B209" s="16">
        <v>0.31960894976021598</v>
      </c>
      <c r="C209" s="2">
        <f t="shared" si="31"/>
        <v>1.4881394459422821</v>
      </c>
      <c r="D209" s="3">
        <f t="shared" si="31"/>
        <v>3.128823522464693</v>
      </c>
      <c r="E209" s="67"/>
      <c r="F209" s="4">
        <f t="shared" si="33"/>
        <v>1</v>
      </c>
      <c r="G209" s="4">
        <f t="shared" si="34"/>
        <v>1.4881394459422821</v>
      </c>
      <c r="H209" s="4">
        <f t="shared" si="35"/>
        <v>3.128823522464693</v>
      </c>
      <c r="K209" s="4">
        <f t="shared" si="36"/>
        <v>0</v>
      </c>
      <c r="L209" s="4">
        <f t="shared" si="37"/>
        <v>0</v>
      </c>
      <c r="M209" s="23" t="e">
        <f t="shared" ref="M209:N226" si="39">(1/K209)</f>
        <v>#DIV/0!</v>
      </c>
      <c r="N209" s="23" t="e">
        <f t="shared" si="39"/>
        <v>#DIV/0!</v>
      </c>
      <c r="O209">
        <f t="shared" si="32"/>
        <v>0</v>
      </c>
      <c r="P209">
        <f t="shared" si="32"/>
        <v>0</v>
      </c>
      <c r="Q209" t="s">
        <v>484</v>
      </c>
      <c r="R209" t="s">
        <v>441</v>
      </c>
      <c r="S209" t="s">
        <v>265</v>
      </c>
      <c r="T209" s="59" t="s">
        <v>86</v>
      </c>
      <c r="U209" s="59" t="s">
        <v>84</v>
      </c>
      <c r="V209" t="s">
        <v>562</v>
      </c>
      <c r="W209" s="59" t="s">
        <v>79</v>
      </c>
      <c r="X209" s="73">
        <v>3</v>
      </c>
      <c r="Y209" t="s">
        <v>570</v>
      </c>
      <c r="Z209" t="s">
        <v>550</v>
      </c>
      <c r="AA209">
        <v>1</v>
      </c>
      <c r="AB209">
        <v>0</v>
      </c>
      <c r="AC209">
        <f t="shared" si="38"/>
        <v>1</v>
      </c>
    </row>
    <row r="210" spans="1:29" x14ac:dyDescent="0.25">
      <c r="A210" s="16">
        <v>0.16465166263124489</v>
      </c>
      <c r="B210" s="16">
        <v>0.83532542481637606</v>
      </c>
      <c r="C210" s="2">
        <f t="shared" ref="C210:D226" si="40">(100%/A210)</f>
        <v>6.0734278902461343</v>
      </c>
      <c r="D210" s="3">
        <f t="shared" si="40"/>
        <v>1.1971382293551323</v>
      </c>
      <c r="E210" s="67"/>
      <c r="F210" s="4">
        <f t="shared" si="33"/>
        <v>1</v>
      </c>
      <c r="G210" s="4">
        <f t="shared" si="34"/>
        <v>6.0734278902461343</v>
      </c>
      <c r="H210" s="4">
        <f t="shared" si="35"/>
        <v>1.1971382293551323</v>
      </c>
      <c r="K210" s="4">
        <f t="shared" si="36"/>
        <v>0</v>
      </c>
      <c r="L210" s="4">
        <f t="shared" si="37"/>
        <v>0</v>
      </c>
      <c r="M210" s="23" t="e">
        <f t="shared" si="39"/>
        <v>#DIV/0!</v>
      </c>
      <c r="N210" s="23" t="e">
        <f t="shared" si="39"/>
        <v>#DIV/0!</v>
      </c>
      <c r="O210">
        <f t="shared" ref="O210:P226" si="41">(I210/G210)</f>
        <v>0</v>
      </c>
      <c r="P210">
        <f t="shared" si="41"/>
        <v>0</v>
      </c>
      <c r="Q210" t="s">
        <v>480</v>
      </c>
      <c r="R210" t="s">
        <v>439</v>
      </c>
      <c r="S210" t="s">
        <v>265</v>
      </c>
      <c r="T210" s="59" t="s">
        <v>75</v>
      </c>
      <c r="U210" s="59" t="s">
        <v>90</v>
      </c>
      <c r="V210" t="s">
        <v>562</v>
      </c>
      <c r="W210" s="59" t="s">
        <v>75</v>
      </c>
      <c r="X210" s="73">
        <v>2</v>
      </c>
      <c r="Y210" t="s">
        <v>569</v>
      </c>
      <c r="Z210" t="s">
        <v>548</v>
      </c>
      <c r="AA210">
        <v>2</v>
      </c>
      <c r="AB210">
        <v>2</v>
      </c>
      <c r="AC210">
        <f t="shared" si="38"/>
        <v>0</v>
      </c>
    </row>
    <row r="211" spans="1:29" x14ac:dyDescent="0.25">
      <c r="A211" s="16">
        <v>0.19740059947138638</v>
      </c>
      <c r="B211" s="16">
        <v>0.80250940236870882</v>
      </c>
      <c r="C211" s="2">
        <f t="shared" si="40"/>
        <v>5.0658407455593979</v>
      </c>
      <c r="D211" s="3">
        <f t="shared" si="40"/>
        <v>1.2460913193644492</v>
      </c>
      <c r="E211" s="67"/>
      <c r="F211" s="4">
        <f t="shared" si="33"/>
        <v>1</v>
      </c>
      <c r="G211" s="4">
        <f t="shared" si="34"/>
        <v>5.0658407455593979</v>
      </c>
      <c r="H211" s="4">
        <f t="shared" si="35"/>
        <v>1.2460913193644492</v>
      </c>
      <c r="K211" s="4">
        <f t="shared" si="36"/>
        <v>0</v>
      </c>
      <c r="L211" s="4">
        <f t="shared" si="37"/>
        <v>0</v>
      </c>
      <c r="M211" s="23" t="e">
        <f t="shared" si="39"/>
        <v>#DIV/0!</v>
      </c>
      <c r="N211" s="23" t="e">
        <f t="shared" si="39"/>
        <v>#DIV/0!</v>
      </c>
      <c r="O211">
        <f t="shared" si="41"/>
        <v>0</v>
      </c>
      <c r="P211">
        <f t="shared" si="41"/>
        <v>0</v>
      </c>
      <c r="Q211" t="s">
        <v>358</v>
      </c>
      <c r="R211" t="s">
        <v>486</v>
      </c>
      <c r="S211" t="s">
        <v>264</v>
      </c>
      <c r="T211" s="59" t="s">
        <v>75</v>
      </c>
      <c r="U211" s="59" t="s">
        <v>90</v>
      </c>
      <c r="V211" t="s">
        <v>563</v>
      </c>
      <c r="W211" s="59" t="s">
        <v>73</v>
      </c>
      <c r="X211" s="73">
        <v>0</v>
      </c>
      <c r="Y211" t="s">
        <v>569</v>
      </c>
      <c r="Z211" t="s">
        <v>548</v>
      </c>
      <c r="AA211">
        <v>6</v>
      </c>
      <c r="AB211">
        <v>-2</v>
      </c>
      <c r="AC211">
        <f t="shared" si="38"/>
        <v>8</v>
      </c>
    </row>
    <row r="212" spans="1:29" x14ac:dyDescent="0.25">
      <c r="A212" s="16">
        <v>0.62138907766539375</v>
      </c>
      <c r="B212" s="16">
        <v>0.3688804986196566</v>
      </c>
      <c r="C212" s="2">
        <f t="shared" si="40"/>
        <v>1.6092976782872921</v>
      </c>
      <c r="D212" s="3">
        <f t="shared" si="40"/>
        <v>2.7109050322312505</v>
      </c>
      <c r="E212" s="67"/>
      <c r="F212" s="4">
        <f t="shared" si="33"/>
        <v>1</v>
      </c>
      <c r="G212" s="4">
        <f t="shared" si="34"/>
        <v>1.6092976782872921</v>
      </c>
      <c r="H212" s="4">
        <f t="shared" si="35"/>
        <v>2.7109050322312505</v>
      </c>
      <c r="K212" s="4">
        <f t="shared" si="36"/>
        <v>0</v>
      </c>
      <c r="L212" s="4">
        <f t="shared" si="37"/>
        <v>0</v>
      </c>
      <c r="M212" s="23" t="e">
        <f t="shared" si="39"/>
        <v>#DIV/0!</v>
      </c>
      <c r="N212" s="23" t="e">
        <f t="shared" si="39"/>
        <v>#DIV/0!</v>
      </c>
      <c r="O212">
        <f t="shared" si="41"/>
        <v>0</v>
      </c>
      <c r="P212">
        <f t="shared" si="41"/>
        <v>0</v>
      </c>
      <c r="Q212" t="s">
        <v>366</v>
      </c>
      <c r="R212" t="s">
        <v>273</v>
      </c>
      <c r="S212" t="s">
        <v>264</v>
      </c>
      <c r="T212" s="59" t="s">
        <v>86</v>
      </c>
      <c r="U212" s="59" t="s">
        <v>84</v>
      </c>
      <c r="V212" t="s">
        <v>563</v>
      </c>
      <c r="W212" s="59" t="s">
        <v>100</v>
      </c>
      <c r="X212" s="73">
        <v>3</v>
      </c>
      <c r="Y212" t="s">
        <v>570</v>
      </c>
      <c r="Z212" t="s">
        <v>550</v>
      </c>
      <c r="AA212">
        <v>0</v>
      </c>
      <c r="AB212">
        <v>-6</v>
      </c>
      <c r="AC212">
        <f t="shared" si="38"/>
        <v>6</v>
      </c>
    </row>
    <row r="213" spans="1:29" x14ac:dyDescent="0.25">
      <c r="A213" s="16">
        <v>0.33655445068654138</v>
      </c>
      <c r="B213" s="16">
        <v>0.66317319767765592</v>
      </c>
      <c r="C213" s="2">
        <f t="shared" si="40"/>
        <v>2.9712874037472634</v>
      </c>
      <c r="D213" s="3">
        <f t="shared" si="40"/>
        <v>1.50790171180299</v>
      </c>
      <c r="E213" s="67"/>
      <c r="F213" s="4">
        <f t="shared" si="33"/>
        <v>1</v>
      </c>
      <c r="G213" s="4">
        <f t="shared" si="34"/>
        <v>2.9712874037472634</v>
      </c>
      <c r="H213" s="4">
        <f t="shared" si="35"/>
        <v>1.50790171180299</v>
      </c>
      <c r="K213" s="4">
        <f t="shared" si="36"/>
        <v>0</v>
      </c>
      <c r="L213" s="4">
        <f t="shared" si="37"/>
        <v>0</v>
      </c>
      <c r="M213" s="23" t="e">
        <f t="shared" si="39"/>
        <v>#DIV/0!</v>
      </c>
      <c r="N213" s="23" t="e">
        <f t="shared" si="39"/>
        <v>#DIV/0!</v>
      </c>
      <c r="O213">
        <f t="shared" si="41"/>
        <v>0</v>
      </c>
      <c r="P213">
        <f t="shared" si="41"/>
        <v>0</v>
      </c>
      <c r="Q213" t="s">
        <v>295</v>
      </c>
      <c r="R213" t="s">
        <v>292</v>
      </c>
      <c r="S213" t="s">
        <v>264</v>
      </c>
      <c r="T213" s="59" t="s">
        <v>75</v>
      </c>
      <c r="U213" s="59" t="s">
        <v>90</v>
      </c>
      <c r="V213" t="s">
        <v>563</v>
      </c>
      <c r="W213" s="59" t="s">
        <v>89</v>
      </c>
      <c r="X213" s="73">
        <v>4</v>
      </c>
      <c r="Y213" t="s">
        <v>570</v>
      </c>
      <c r="Z213" t="s">
        <v>544</v>
      </c>
      <c r="AA213">
        <v>-2</v>
      </c>
      <c r="AB213">
        <v>2</v>
      </c>
      <c r="AC213">
        <f t="shared" si="38"/>
        <v>-4</v>
      </c>
    </row>
    <row r="214" spans="1:29" x14ac:dyDescent="0.25">
      <c r="A214" s="16">
        <v>0.17858690516535883</v>
      </c>
      <c r="B214" s="16">
        <v>0.8213750628617148</v>
      </c>
      <c r="C214" s="2">
        <f t="shared" si="40"/>
        <v>5.5995146960751168</v>
      </c>
      <c r="D214" s="3">
        <f t="shared" si="40"/>
        <v>1.2174706114353488</v>
      </c>
      <c r="E214" s="67"/>
      <c r="F214" s="4">
        <f t="shared" si="33"/>
        <v>1</v>
      </c>
      <c r="G214" s="4">
        <f t="shared" si="34"/>
        <v>5.5995146960751168</v>
      </c>
      <c r="H214" s="4">
        <f t="shared" si="35"/>
        <v>1.2174706114353488</v>
      </c>
      <c r="K214" s="4">
        <f t="shared" si="36"/>
        <v>0</v>
      </c>
      <c r="L214" s="4">
        <f t="shared" si="37"/>
        <v>0</v>
      </c>
      <c r="M214" s="23" t="e">
        <f t="shared" si="39"/>
        <v>#DIV/0!</v>
      </c>
      <c r="N214" s="23" t="e">
        <f t="shared" si="39"/>
        <v>#DIV/0!</v>
      </c>
      <c r="O214">
        <f t="shared" si="41"/>
        <v>0</v>
      </c>
      <c r="P214">
        <f t="shared" si="41"/>
        <v>0</v>
      </c>
      <c r="Q214" t="s">
        <v>380</v>
      </c>
      <c r="R214" t="s">
        <v>372</v>
      </c>
      <c r="S214" t="s">
        <v>268</v>
      </c>
      <c r="T214" s="59" t="s">
        <v>75</v>
      </c>
      <c r="U214" s="59" t="s">
        <v>90</v>
      </c>
      <c r="V214" t="s">
        <v>563</v>
      </c>
      <c r="W214" s="59" t="s">
        <v>86</v>
      </c>
      <c r="X214" s="73">
        <v>3</v>
      </c>
      <c r="Y214" t="s">
        <v>570</v>
      </c>
      <c r="Z214" t="s">
        <v>541</v>
      </c>
      <c r="AA214">
        <v>-8</v>
      </c>
      <c r="AB214">
        <v>-3</v>
      </c>
      <c r="AC214">
        <f t="shared" si="38"/>
        <v>-5</v>
      </c>
    </row>
    <row r="215" spans="1:29" x14ac:dyDescent="0.25">
      <c r="A215" s="16">
        <v>0.55266640696270575</v>
      </c>
      <c r="B215" s="16">
        <v>0.4418408750103151</v>
      </c>
      <c r="C215" s="2">
        <f t="shared" si="40"/>
        <v>1.8094097766783219</v>
      </c>
      <c r="D215" s="3">
        <f t="shared" si="40"/>
        <v>2.2632582374291519</v>
      </c>
      <c r="E215" s="67"/>
      <c r="F215" s="4">
        <f t="shared" si="33"/>
        <v>1</v>
      </c>
      <c r="G215" s="4">
        <f t="shared" si="34"/>
        <v>1.8094097766783219</v>
      </c>
      <c r="H215" s="4">
        <f t="shared" si="35"/>
        <v>2.2632582374291519</v>
      </c>
      <c r="K215" s="4">
        <f t="shared" si="36"/>
        <v>0</v>
      </c>
      <c r="L215" s="4">
        <f t="shared" si="37"/>
        <v>0</v>
      </c>
      <c r="M215" s="23" t="e">
        <f t="shared" si="39"/>
        <v>#DIV/0!</v>
      </c>
      <c r="N215" s="23" t="e">
        <f t="shared" si="39"/>
        <v>#DIV/0!</v>
      </c>
      <c r="O215">
        <f t="shared" si="41"/>
        <v>0</v>
      </c>
      <c r="P215">
        <f t="shared" si="41"/>
        <v>0</v>
      </c>
      <c r="Q215" t="s">
        <v>460</v>
      </c>
      <c r="R215" t="s">
        <v>316</v>
      </c>
      <c r="S215" t="s">
        <v>270</v>
      </c>
      <c r="T215" s="59" t="s">
        <v>79</v>
      </c>
      <c r="U215" s="59" t="s">
        <v>85</v>
      </c>
      <c r="V215" t="s">
        <v>563</v>
      </c>
      <c r="W215" s="59" t="s">
        <v>75</v>
      </c>
      <c r="X215" s="73">
        <v>2</v>
      </c>
      <c r="Y215" t="s">
        <v>569</v>
      </c>
      <c r="Z215" t="s">
        <v>543</v>
      </c>
      <c r="AA215">
        <v>-9</v>
      </c>
      <c r="AB215">
        <v>3</v>
      </c>
      <c r="AC215">
        <f t="shared" si="38"/>
        <v>-12</v>
      </c>
    </row>
    <row r="216" spans="1:29" x14ac:dyDescent="0.25">
      <c r="A216" s="16">
        <v>0.36622634564719375</v>
      </c>
      <c r="B216" s="16">
        <v>0.63338765662130647</v>
      </c>
      <c r="C216" s="2">
        <f t="shared" si="40"/>
        <v>2.7305517800277421</v>
      </c>
      <c r="D216" s="3">
        <f t="shared" si="40"/>
        <v>1.5788119480166722</v>
      </c>
      <c r="E216" s="67"/>
      <c r="F216" s="4">
        <f t="shared" si="33"/>
        <v>1</v>
      </c>
      <c r="G216" s="4">
        <f t="shared" si="34"/>
        <v>2.7305517800277421</v>
      </c>
      <c r="H216" s="4">
        <f t="shared" si="35"/>
        <v>1.5788119480166722</v>
      </c>
      <c r="K216" s="4">
        <f t="shared" si="36"/>
        <v>0</v>
      </c>
      <c r="L216" s="4">
        <f t="shared" si="37"/>
        <v>0</v>
      </c>
      <c r="M216" s="23" t="e">
        <f t="shared" si="39"/>
        <v>#DIV/0!</v>
      </c>
      <c r="N216" s="23" t="e">
        <f t="shared" si="39"/>
        <v>#DIV/0!</v>
      </c>
      <c r="O216">
        <f t="shared" si="41"/>
        <v>0</v>
      </c>
      <c r="P216">
        <f t="shared" si="41"/>
        <v>0</v>
      </c>
      <c r="Q216" t="s">
        <v>464</v>
      </c>
      <c r="R216" t="s">
        <v>326</v>
      </c>
      <c r="S216" t="s">
        <v>263</v>
      </c>
      <c r="T216" s="59" t="s">
        <v>75</v>
      </c>
      <c r="U216" s="59" t="s">
        <v>90</v>
      </c>
      <c r="V216" t="s">
        <v>563</v>
      </c>
      <c r="W216" s="59" t="s">
        <v>78</v>
      </c>
      <c r="X216" s="73">
        <v>1</v>
      </c>
      <c r="Y216" t="s">
        <v>569</v>
      </c>
      <c r="Z216" t="s">
        <v>549</v>
      </c>
      <c r="AA216">
        <v>-1</v>
      </c>
      <c r="AB216">
        <v>2</v>
      </c>
      <c r="AC216">
        <f t="shared" si="38"/>
        <v>-3</v>
      </c>
    </row>
    <row r="217" spans="1:29" x14ac:dyDescent="0.25">
      <c r="A217" s="16">
        <v>0.52683771116238676</v>
      </c>
      <c r="B217" s="16">
        <v>0.47117764782113769</v>
      </c>
      <c r="C217" s="2">
        <f t="shared" si="40"/>
        <v>1.8981177292598381</v>
      </c>
      <c r="D217" s="3">
        <f t="shared" si="40"/>
        <v>2.1223417635031936</v>
      </c>
      <c r="E217" s="67"/>
      <c r="F217" s="4">
        <f t="shared" si="33"/>
        <v>1</v>
      </c>
      <c r="G217" s="4">
        <f t="shared" si="34"/>
        <v>1.8981177292598381</v>
      </c>
      <c r="H217" s="4">
        <f t="shared" si="35"/>
        <v>2.1223417635031936</v>
      </c>
      <c r="K217" s="4">
        <f t="shared" si="36"/>
        <v>0</v>
      </c>
      <c r="L217" s="4">
        <f t="shared" si="37"/>
        <v>0</v>
      </c>
      <c r="M217" s="23" t="e">
        <f t="shared" si="39"/>
        <v>#DIV/0!</v>
      </c>
      <c r="N217" s="23" t="e">
        <f t="shared" si="39"/>
        <v>#DIV/0!</v>
      </c>
      <c r="O217">
        <f t="shared" si="41"/>
        <v>0</v>
      </c>
      <c r="P217">
        <f t="shared" si="41"/>
        <v>0</v>
      </c>
      <c r="Q217" t="s">
        <v>330</v>
      </c>
      <c r="R217" t="s">
        <v>462</v>
      </c>
      <c r="S217" t="s">
        <v>263</v>
      </c>
      <c r="T217" s="59" t="s">
        <v>86</v>
      </c>
      <c r="U217" s="59" t="s">
        <v>84</v>
      </c>
      <c r="V217" t="s">
        <v>563</v>
      </c>
      <c r="W217" s="59" t="s">
        <v>94</v>
      </c>
      <c r="X217" s="73">
        <v>2</v>
      </c>
      <c r="Y217" t="s">
        <v>569</v>
      </c>
      <c r="Z217" t="s">
        <v>549</v>
      </c>
      <c r="AA217">
        <v>5</v>
      </c>
      <c r="AB217">
        <v>-2</v>
      </c>
      <c r="AC217">
        <f t="shared" si="38"/>
        <v>7</v>
      </c>
    </row>
    <row r="218" spans="1:29" x14ac:dyDescent="0.25">
      <c r="A218" s="16">
        <v>0.11792596013463376</v>
      </c>
      <c r="B218" s="16">
        <v>0.88206771042001497</v>
      </c>
      <c r="C218" s="2">
        <f t="shared" si="40"/>
        <v>8.4798970375845961</v>
      </c>
      <c r="D218" s="3">
        <f t="shared" si="40"/>
        <v>1.1336998148632254</v>
      </c>
      <c r="E218" s="67"/>
      <c r="F218" s="4">
        <f t="shared" si="33"/>
        <v>1</v>
      </c>
      <c r="G218" s="4">
        <f t="shared" si="34"/>
        <v>8.4798970375845961</v>
      </c>
      <c r="H218" s="4">
        <f t="shared" si="35"/>
        <v>1.1336998148632254</v>
      </c>
      <c r="K218" s="4">
        <f t="shared" si="36"/>
        <v>0</v>
      </c>
      <c r="L218" s="4">
        <f t="shared" si="37"/>
        <v>0</v>
      </c>
      <c r="M218" s="23" t="e">
        <f t="shared" si="39"/>
        <v>#DIV/0!</v>
      </c>
      <c r="N218" s="23" t="e">
        <f t="shared" si="39"/>
        <v>#DIV/0!</v>
      </c>
      <c r="O218">
        <f t="shared" si="41"/>
        <v>0</v>
      </c>
      <c r="P218">
        <f t="shared" si="41"/>
        <v>0</v>
      </c>
      <c r="Q218" t="s">
        <v>412</v>
      </c>
      <c r="R218" t="s">
        <v>411</v>
      </c>
      <c r="S218" t="s">
        <v>262</v>
      </c>
      <c r="T218" s="59" t="s">
        <v>75</v>
      </c>
      <c r="U218" s="59" t="s">
        <v>90</v>
      </c>
      <c r="V218" t="s">
        <v>563</v>
      </c>
      <c r="W218" s="59" t="s">
        <v>75</v>
      </c>
      <c r="X218" s="73">
        <v>2</v>
      </c>
      <c r="Y218" t="s">
        <v>569</v>
      </c>
      <c r="Z218" t="s">
        <v>549</v>
      </c>
      <c r="AA218">
        <v>-2</v>
      </c>
      <c r="AB218">
        <v>0</v>
      </c>
      <c r="AC218">
        <f t="shared" si="38"/>
        <v>-2</v>
      </c>
    </row>
    <row r="219" spans="1:29" x14ac:dyDescent="0.25">
      <c r="A219" s="16">
        <v>0.70817126464056723</v>
      </c>
      <c r="B219" s="16">
        <v>0.16466826601389403</v>
      </c>
      <c r="C219" s="2">
        <f t="shared" si="40"/>
        <v>1.4120877956090898</v>
      </c>
      <c r="D219" s="3">
        <f t="shared" si="40"/>
        <v>6.072815510886743</v>
      </c>
      <c r="E219" s="67"/>
      <c r="F219" s="4">
        <f t="shared" si="33"/>
        <v>1</v>
      </c>
      <c r="G219" s="4">
        <f t="shared" si="34"/>
        <v>1.4120877956090898</v>
      </c>
      <c r="H219" s="4">
        <f t="shared" si="35"/>
        <v>6.072815510886743</v>
      </c>
      <c r="K219" s="4">
        <f t="shared" si="36"/>
        <v>0</v>
      </c>
      <c r="L219" s="4">
        <f t="shared" si="37"/>
        <v>0</v>
      </c>
      <c r="M219" s="23" t="e">
        <f t="shared" si="39"/>
        <v>#DIV/0!</v>
      </c>
      <c r="N219" s="23" t="e">
        <f t="shared" si="39"/>
        <v>#DIV/0!</v>
      </c>
      <c r="O219">
        <f t="shared" si="41"/>
        <v>0</v>
      </c>
      <c r="P219">
        <f t="shared" si="41"/>
        <v>0</v>
      </c>
      <c r="Q219" t="s">
        <v>340</v>
      </c>
      <c r="R219" t="s">
        <v>339</v>
      </c>
      <c r="S219" t="s">
        <v>262</v>
      </c>
      <c r="T219" s="59" t="s">
        <v>88</v>
      </c>
      <c r="U219" s="59" t="s">
        <v>84</v>
      </c>
      <c r="V219" t="s">
        <v>563</v>
      </c>
      <c r="W219" s="59" t="s">
        <v>94</v>
      </c>
      <c r="X219" s="73">
        <v>2</v>
      </c>
      <c r="Y219" t="s">
        <v>569</v>
      </c>
      <c r="Z219" t="s">
        <v>549</v>
      </c>
      <c r="AA219">
        <v>7</v>
      </c>
      <c r="AB219">
        <v>-11</v>
      </c>
      <c r="AC219">
        <f t="shared" si="38"/>
        <v>18</v>
      </c>
    </row>
    <row r="220" spans="1:29" x14ac:dyDescent="0.25">
      <c r="A220" s="16">
        <v>0.3793822562115689</v>
      </c>
      <c r="B220" s="16">
        <v>0.61999926820612683</v>
      </c>
      <c r="C220" s="2">
        <f t="shared" si="40"/>
        <v>2.6358639172685323</v>
      </c>
      <c r="D220" s="3">
        <f t="shared" si="40"/>
        <v>1.6129051295388577</v>
      </c>
      <c r="E220" s="67"/>
      <c r="F220" s="4">
        <f t="shared" si="33"/>
        <v>1</v>
      </c>
      <c r="G220" s="4">
        <f t="shared" si="34"/>
        <v>2.6358639172685323</v>
      </c>
      <c r="H220" s="4">
        <f t="shared" si="35"/>
        <v>1.6129051295388577</v>
      </c>
      <c r="K220" s="4">
        <f t="shared" si="36"/>
        <v>0</v>
      </c>
      <c r="L220" s="4">
        <f t="shared" si="37"/>
        <v>0</v>
      </c>
      <c r="M220" s="23" t="e">
        <f t="shared" si="39"/>
        <v>#DIV/0!</v>
      </c>
      <c r="N220" s="23" t="e">
        <f t="shared" si="39"/>
        <v>#DIV/0!</v>
      </c>
      <c r="O220">
        <f t="shared" si="41"/>
        <v>0</v>
      </c>
      <c r="P220">
        <f t="shared" si="41"/>
        <v>0</v>
      </c>
      <c r="Q220" t="s">
        <v>420</v>
      </c>
      <c r="R220" t="s">
        <v>346</v>
      </c>
      <c r="S220" t="s">
        <v>267</v>
      </c>
      <c r="T220" s="59" t="s">
        <v>75</v>
      </c>
      <c r="U220" s="59" t="s">
        <v>90</v>
      </c>
      <c r="V220" t="s">
        <v>563</v>
      </c>
      <c r="W220" s="59" t="s">
        <v>75</v>
      </c>
      <c r="X220" s="73">
        <v>2</v>
      </c>
      <c r="Y220" t="s">
        <v>569</v>
      </c>
      <c r="Z220" t="s">
        <v>548</v>
      </c>
      <c r="AA220">
        <v>0</v>
      </c>
      <c r="AB220">
        <v>-6</v>
      </c>
      <c r="AC220">
        <f t="shared" si="38"/>
        <v>6</v>
      </c>
    </row>
    <row r="221" spans="1:29" x14ac:dyDescent="0.25">
      <c r="A221" s="16">
        <v>0.28067781509393269</v>
      </c>
      <c r="B221" s="16">
        <v>0.71898379291676029</v>
      </c>
      <c r="C221" s="2">
        <f t="shared" si="40"/>
        <v>3.5628038491939105</v>
      </c>
      <c r="D221" s="3">
        <f t="shared" si="40"/>
        <v>1.3908519355397684</v>
      </c>
      <c r="E221" s="67"/>
      <c r="F221" s="4">
        <f t="shared" si="33"/>
        <v>1</v>
      </c>
      <c r="G221" s="4">
        <f t="shared" si="34"/>
        <v>3.5628038491939105</v>
      </c>
      <c r="H221" s="4">
        <f t="shared" si="35"/>
        <v>1.3908519355397684</v>
      </c>
      <c r="K221" s="4">
        <f t="shared" si="36"/>
        <v>0</v>
      </c>
      <c r="L221" s="4">
        <f t="shared" si="37"/>
        <v>0</v>
      </c>
      <c r="M221" s="23" t="e">
        <f t="shared" si="39"/>
        <v>#DIV/0!</v>
      </c>
      <c r="N221" s="23" t="e">
        <f t="shared" si="39"/>
        <v>#DIV/0!</v>
      </c>
      <c r="O221">
        <f t="shared" si="41"/>
        <v>0</v>
      </c>
      <c r="P221">
        <f t="shared" si="41"/>
        <v>0</v>
      </c>
      <c r="Q221" t="s">
        <v>344</v>
      </c>
      <c r="R221" t="s">
        <v>343</v>
      </c>
      <c r="S221" t="s">
        <v>267</v>
      </c>
      <c r="T221" s="59" t="s">
        <v>75</v>
      </c>
      <c r="U221" s="59" t="s">
        <v>90</v>
      </c>
      <c r="V221" t="s">
        <v>563</v>
      </c>
      <c r="W221" s="59" t="s">
        <v>89</v>
      </c>
      <c r="X221" s="73">
        <v>4</v>
      </c>
      <c r="Y221" t="s">
        <v>570</v>
      </c>
      <c r="Z221" t="s">
        <v>554</v>
      </c>
      <c r="AA221">
        <v>-8</v>
      </c>
      <c r="AB221">
        <v>0</v>
      </c>
      <c r="AC221">
        <f t="shared" si="38"/>
        <v>-8</v>
      </c>
    </row>
    <row r="222" spans="1:29" x14ac:dyDescent="0.25">
      <c r="A222" s="16">
        <v>0.32914972552665162</v>
      </c>
      <c r="B222" s="16">
        <v>0.6704448946159941</v>
      </c>
      <c r="C222" s="2">
        <f t="shared" si="40"/>
        <v>3.0381310462889295</v>
      </c>
      <c r="D222" s="3">
        <f t="shared" si="40"/>
        <v>1.4915468937574099</v>
      </c>
      <c r="E222" s="67"/>
      <c r="F222" s="4">
        <f t="shared" si="33"/>
        <v>1</v>
      </c>
      <c r="G222" s="4">
        <f t="shared" si="34"/>
        <v>3.0381310462889295</v>
      </c>
      <c r="H222" s="4">
        <f t="shared" si="35"/>
        <v>1.4915468937574099</v>
      </c>
      <c r="K222" s="4">
        <f t="shared" si="36"/>
        <v>0</v>
      </c>
      <c r="L222" s="4">
        <f t="shared" si="37"/>
        <v>0</v>
      </c>
      <c r="M222" s="23" t="e">
        <f t="shared" si="39"/>
        <v>#DIV/0!</v>
      </c>
      <c r="N222" s="23" t="e">
        <f t="shared" si="39"/>
        <v>#DIV/0!</v>
      </c>
      <c r="O222">
        <f t="shared" si="41"/>
        <v>0</v>
      </c>
      <c r="P222">
        <f t="shared" si="41"/>
        <v>0</v>
      </c>
      <c r="Q222" t="s">
        <v>424</v>
      </c>
      <c r="R222" t="s">
        <v>474</v>
      </c>
      <c r="S222" t="s">
        <v>258</v>
      </c>
      <c r="T222" s="59" t="s">
        <v>75</v>
      </c>
      <c r="U222" s="59" t="s">
        <v>90</v>
      </c>
      <c r="V222" t="s">
        <v>563</v>
      </c>
      <c r="W222" s="59" t="s">
        <v>125</v>
      </c>
      <c r="X222" s="73">
        <v>6</v>
      </c>
      <c r="Y222" t="s">
        <v>570</v>
      </c>
      <c r="Z222" t="s">
        <v>549</v>
      </c>
      <c r="AA222">
        <v>7</v>
      </c>
      <c r="AB222">
        <v>2</v>
      </c>
      <c r="AC222">
        <f t="shared" si="38"/>
        <v>5</v>
      </c>
    </row>
    <row r="223" spans="1:29" x14ac:dyDescent="0.25">
      <c r="A223" s="16">
        <v>0.41101754504480303</v>
      </c>
      <c r="B223" s="16">
        <v>0.58627966692292333</v>
      </c>
      <c r="C223" s="2">
        <f t="shared" si="40"/>
        <v>2.432986163378974</v>
      </c>
      <c r="D223" s="3">
        <f t="shared" si="40"/>
        <v>1.7056706149276493</v>
      </c>
      <c r="E223" s="67"/>
      <c r="F223" s="4">
        <f t="shared" si="33"/>
        <v>1</v>
      </c>
      <c r="G223" s="4">
        <f t="shared" si="34"/>
        <v>2.432986163378974</v>
      </c>
      <c r="H223" s="4">
        <f t="shared" si="35"/>
        <v>1.7056706149276493</v>
      </c>
      <c r="K223" s="4">
        <f t="shared" si="36"/>
        <v>0</v>
      </c>
      <c r="L223" s="4">
        <f t="shared" si="37"/>
        <v>0</v>
      </c>
      <c r="M223" s="23" t="e">
        <f t="shared" si="39"/>
        <v>#DIV/0!</v>
      </c>
      <c r="N223" s="23" t="e">
        <f t="shared" si="39"/>
        <v>#DIV/0!</v>
      </c>
      <c r="O223">
        <f t="shared" si="41"/>
        <v>0</v>
      </c>
      <c r="P223">
        <f t="shared" si="41"/>
        <v>0</v>
      </c>
      <c r="Q223" t="s">
        <v>347</v>
      </c>
      <c r="R223" t="s">
        <v>473</v>
      </c>
      <c r="S223" t="s">
        <v>258</v>
      </c>
      <c r="T223" s="59" t="s">
        <v>86</v>
      </c>
      <c r="U223" s="59" t="s">
        <v>84</v>
      </c>
      <c r="V223" t="s">
        <v>563</v>
      </c>
      <c r="W223" s="59" t="s">
        <v>73</v>
      </c>
      <c r="X223" s="73">
        <v>0</v>
      </c>
      <c r="Y223" t="s">
        <v>569</v>
      </c>
      <c r="Z223" t="s">
        <v>550</v>
      </c>
      <c r="AA223">
        <v>5</v>
      </c>
      <c r="AB223">
        <v>-6</v>
      </c>
      <c r="AC223">
        <f t="shared" si="38"/>
        <v>11</v>
      </c>
    </row>
    <row r="224" spans="1:29" x14ac:dyDescent="0.25">
      <c r="A224" s="16">
        <v>0.45000661069407383</v>
      </c>
      <c r="B224" s="16">
        <v>0.54935169826997654</v>
      </c>
      <c r="C224" s="2">
        <f t="shared" si="40"/>
        <v>2.2221895772989564</v>
      </c>
      <c r="D224" s="3">
        <f t="shared" si="40"/>
        <v>1.820327493569619</v>
      </c>
      <c r="E224" s="67"/>
      <c r="F224" s="4">
        <f t="shared" si="33"/>
        <v>1</v>
      </c>
      <c r="G224" s="4">
        <f t="shared" si="34"/>
        <v>2.2221895772989564</v>
      </c>
      <c r="H224" s="4">
        <f t="shared" si="35"/>
        <v>1.820327493569619</v>
      </c>
      <c r="K224" s="4">
        <f t="shared" si="36"/>
        <v>0</v>
      </c>
      <c r="L224" s="4">
        <f t="shared" si="37"/>
        <v>0</v>
      </c>
      <c r="M224" s="23" t="e">
        <f t="shared" si="39"/>
        <v>#DIV/0!</v>
      </c>
      <c r="N224" s="23" t="e">
        <f t="shared" si="39"/>
        <v>#DIV/0!</v>
      </c>
      <c r="O224">
        <f t="shared" si="41"/>
        <v>0</v>
      </c>
      <c r="P224">
        <f t="shared" si="41"/>
        <v>0</v>
      </c>
      <c r="Q224" t="s">
        <v>349</v>
      </c>
      <c r="R224" t="s">
        <v>423</v>
      </c>
      <c r="S224" t="s">
        <v>258</v>
      </c>
      <c r="T224" s="59" t="s">
        <v>75</v>
      </c>
      <c r="U224" s="59" t="s">
        <v>90</v>
      </c>
      <c r="V224" t="s">
        <v>563</v>
      </c>
      <c r="W224" s="59" t="s">
        <v>100</v>
      </c>
      <c r="X224" s="73">
        <v>3</v>
      </c>
      <c r="Y224" t="s">
        <v>570</v>
      </c>
      <c r="Z224" t="s">
        <v>543</v>
      </c>
      <c r="AA224">
        <v>-3</v>
      </c>
      <c r="AB224">
        <v>3</v>
      </c>
      <c r="AC224">
        <f t="shared" si="38"/>
        <v>-6</v>
      </c>
    </row>
    <row r="225" spans="1:31" x14ac:dyDescent="0.25">
      <c r="A225" s="16">
        <v>0.37664137978781309</v>
      </c>
      <c r="B225" s="16">
        <v>0.62017782850411607</v>
      </c>
      <c r="C225" s="2">
        <f t="shared" si="40"/>
        <v>2.6550454986209053</v>
      </c>
      <c r="D225" s="3">
        <f t="shared" si="40"/>
        <v>1.6124407452811143</v>
      </c>
      <c r="E225" s="67"/>
      <c r="F225" s="4">
        <f t="shared" si="33"/>
        <v>1</v>
      </c>
      <c r="G225" s="4">
        <f t="shared" si="34"/>
        <v>2.6550454986209053</v>
      </c>
      <c r="H225" s="4">
        <f t="shared" si="35"/>
        <v>1.6124407452811143</v>
      </c>
      <c r="K225" s="4">
        <f t="shared" si="36"/>
        <v>0</v>
      </c>
      <c r="L225" s="4">
        <f t="shared" si="37"/>
        <v>0</v>
      </c>
      <c r="M225" s="23" t="e">
        <f t="shared" si="39"/>
        <v>#DIV/0!</v>
      </c>
      <c r="N225" s="23" t="e">
        <f t="shared" si="39"/>
        <v>#DIV/0!</v>
      </c>
      <c r="O225">
        <f t="shared" si="41"/>
        <v>0</v>
      </c>
      <c r="P225">
        <f t="shared" si="41"/>
        <v>0</v>
      </c>
      <c r="Q225" t="s">
        <v>294</v>
      </c>
      <c r="R225" t="s">
        <v>454</v>
      </c>
      <c r="S225" t="s">
        <v>264</v>
      </c>
      <c r="T225" s="59" t="s">
        <v>94</v>
      </c>
      <c r="U225" s="59" t="s">
        <v>84</v>
      </c>
      <c r="V225" t="s">
        <v>564</v>
      </c>
      <c r="W225" s="59" t="s">
        <v>164</v>
      </c>
      <c r="X225" s="73">
        <v>5</v>
      </c>
      <c r="Y225" t="s">
        <v>570</v>
      </c>
      <c r="Z225" t="s">
        <v>549</v>
      </c>
      <c r="AA225">
        <v>2</v>
      </c>
      <c r="AB225">
        <v>-2</v>
      </c>
      <c r="AC225">
        <f t="shared" si="38"/>
        <v>4</v>
      </c>
    </row>
    <row r="226" spans="1:31" x14ac:dyDescent="0.25">
      <c r="A226" s="16">
        <v>0.20473458004226472</v>
      </c>
      <c r="B226" s="16">
        <v>0.79518378039526372</v>
      </c>
      <c r="C226" s="2">
        <f t="shared" si="40"/>
        <v>4.884372731726919</v>
      </c>
      <c r="D226" s="3">
        <f t="shared" si="40"/>
        <v>1.2575709221620792</v>
      </c>
      <c r="E226" s="67"/>
      <c r="F226" s="4">
        <f t="shared" si="33"/>
        <v>1</v>
      </c>
      <c r="G226" s="4">
        <f t="shared" si="34"/>
        <v>4.884372731726919</v>
      </c>
      <c r="H226" s="4">
        <f t="shared" si="35"/>
        <v>1.2575709221620792</v>
      </c>
      <c r="K226" s="4">
        <f t="shared" si="36"/>
        <v>0</v>
      </c>
      <c r="L226" s="4">
        <f t="shared" si="37"/>
        <v>0</v>
      </c>
      <c r="M226" s="23" t="e">
        <f t="shared" si="39"/>
        <v>#DIV/0!</v>
      </c>
      <c r="N226" s="23" t="e">
        <f t="shared" si="39"/>
        <v>#DIV/0!</v>
      </c>
      <c r="O226">
        <f t="shared" si="41"/>
        <v>0</v>
      </c>
      <c r="P226">
        <f t="shared" si="41"/>
        <v>0</v>
      </c>
      <c r="Q226" t="s">
        <v>289</v>
      </c>
      <c r="R226" t="s">
        <v>274</v>
      </c>
      <c r="S226" t="s">
        <v>264</v>
      </c>
      <c r="T226" s="59" t="s">
        <v>75</v>
      </c>
      <c r="U226" s="59" t="s">
        <v>90</v>
      </c>
      <c r="V226" t="s">
        <v>564</v>
      </c>
      <c r="W226" s="59" t="s">
        <v>203</v>
      </c>
      <c r="X226" s="73">
        <v>6</v>
      </c>
      <c r="Y226" t="s">
        <v>570</v>
      </c>
      <c r="Z226" t="s">
        <v>550</v>
      </c>
      <c r="AA226">
        <v>-1</v>
      </c>
      <c r="AB226">
        <v>-3</v>
      </c>
      <c r="AC226">
        <f t="shared" si="38"/>
        <v>2</v>
      </c>
    </row>
    <row r="227" spans="1:31" x14ac:dyDescent="0.25">
      <c r="A227" s="23">
        <v>0.36568256221021861</v>
      </c>
      <c r="B227" s="23">
        <v>0.63362883969546202</v>
      </c>
      <c r="C227" s="2">
        <f t="shared" ref="C227:D242" si="42">(100%/A227)</f>
        <v>2.7346122110825006</v>
      </c>
      <c r="D227" s="3">
        <f t="shared" si="42"/>
        <v>1.578210992543561</v>
      </c>
      <c r="E227" s="67"/>
      <c r="F227" s="4">
        <f t="shared" si="33"/>
        <v>1</v>
      </c>
      <c r="G227" s="4">
        <f t="shared" si="34"/>
        <v>2.7346122110825006</v>
      </c>
      <c r="H227" s="4">
        <f t="shared" si="35"/>
        <v>1.578210992543561</v>
      </c>
      <c r="K227" s="4">
        <f t="shared" si="36"/>
        <v>0</v>
      </c>
      <c r="L227" s="4">
        <f t="shared" si="37"/>
        <v>0</v>
      </c>
      <c r="M227" s="23" t="e">
        <f t="shared" ref="M227:N242" si="43">(1/K227)</f>
        <v>#DIV/0!</v>
      </c>
      <c r="N227" s="23" t="e">
        <f t="shared" si="43"/>
        <v>#DIV/0!</v>
      </c>
      <c r="O227">
        <f t="shared" ref="O227:P242" si="44">(I227/G227)</f>
        <v>0</v>
      </c>
      <c r="P227">
        <f t="shared" si="44"/>
        <v>0</v>
      </c>
      <c r="Q227" t="s">
        <v>357</v>
      </c>
      <c r="R227" t="s">
        <v>452</v>
      </c>
      <c r="S227" t="s">
        <v>264</v>
      </c>
      <c r="T227" s="59" t="s">
        <v>75</v>
      </c>
      <c r="U227" s="59" t="s">
        <v>90</v>
      </c>
      <c r="V227" s="123" t="s">
        <v>560</v>
      </c>
      <c r="W227" s="130" t="s">
        <v>99</v>
      </c>
      <c r="X227">
        <v>5</v>
      </c>
      <c r="Y227" t="str">
        <f t="shared" ref="Y227:Y290" si="45">IF(X227 &gt;=3,"Y","N")</f>
        <v>Y</v>
      </c>
      <c r="Z227" t="s">
        <v>544</v>
      </c>
      <c r="AA227">
        <v>-4</v>
      </c>
      <c r="AB227">
        <v>3</v>
      </c>
      <c r="AC227">
        <f t="shared" si="38"/>
        <v>-7</v>
      </c>
    </row>
    <row r="228" spans="1:31" x14ac:dyDescent="0.25">
      <c r="A228" s="23">
        <v>0.68652680644123765</v>
      </c>
      <c r="B228" s="23">
        <v>0.27909389209363267</v>
      </c>
      <c r="C228" s="2">
        <f t="shared" si="42"/>
        <v>1.456607361311526</v>
      </c>
      <c r="D228" s="3">
        <f t="shared" si="42"/>
        <v>3.5830235928793166</v>
      </c>
      <c r="E228" s="67"/>
      <c r="F228" s="4">
        <f t="shared" si="33"/>
        <v>1</v>
      </c>
      <c r="G228" s="4">
        <f t="shared" si="34"/>
        <v>1.456607361311526</v>
      </c>
      <c r="H228" s="4">
        <f t="shared" si="35"/>
        <v>3.5830235928793166</v>
      </c>
      <c r="K228" s="4">
        <f t="shared" si="36"/>
        <v>0</v>
      </c>
      <c r="L228" s="4">
        <f t="shared" si="37"/>
        <v>0</v>
      </c>
      <c r="M228" s="23" t="e">
        <f t="shared" si="43"/>
        <v>#DIV/0!</v>
      </c>
      <c r="N228" s="23" t="e">
        <f t="shared" si="43"/>
        <v>#DIV/0!</v>
      </c>
      <c r="O228">
        <f t="shared" si="44"/>
        <v>0</v>
      </c>
      <c r="P228">
        <f t="shared" si="44"/>
        <v>0</v>
      </c>
      <c r="Q228" t="s">
        <v>297</v>
      </c>
      <c r="R228" t="s">
        <v>275</v>
      </c>
      <c r="S228" t="s">
        <v>257</v>
      </c>
      <c r="T228" s="59" t="s">
        <v>102</v>
      </c>
      <c r="U228" s="59" t="s">
        <v>85</v>
      </c>
      <c r="V228" s="123" t="s">
        <v>560</v>
      </c>
      <c r="W228" s="130" t="s">
        <v>76</v>
      </c>
      <c r="X228">
        <v>1</v>
      </c>
      <c r="Y228" t="str">
        <f t="shared" si="45"/>
        <v>N</v>
      </c>
      <c r="Z228" t="s">
        <v>541</v>
      </c>
      <c r="AA228">
        <v>-8</v>
      </c>
      <c r="AB228">
        <v>-3</v>
      </c>
      <c r="AC228">
        <f t="shared" si="38"/>
        <v>-5</v>
      </c>
    </row>
    <row r="229" spans="1:31" x14ac:dyDescent="0.25">
      <c r="A229" s="23">
        <v>0.30312878878582256</v>
      </c>
      <c r="B229" s="23">
        <v>0.69631217604024787</v>
      </c>
      <c r="C229" s="2">
        <f t="shared" si="42"/>
        <v>3.2989278385780638</v>
      </c>
      <c r="D229" s="3">
        <f t="shared" si="42"/>
        <v>1.4361374601931398</v>
      </c>
      <c r="E229" s="67"/>
      <c r="F229" s="4">
        <f t="shared" si="33"/>
        <v>1</v>
      </c>
      <c r="G229" s="4">
        <f t="shared" si="34"/>
        <v>3.2989278385780638</v>
      </c>
      <c r="H229" s="4">
        <f t="shared" si="35"/>
        <v>1.4361374601931398</v>
      </c>
      <c r="K229" s="4">
        <f t="shared" si="36"/>
        <v>0</v>
      </c>
      <c r="L229" s="4">
        <f t="shared" si="37"/>
        <v>0</v>
      </c>
      <c r="M229" s="23" t="e">
        <f t="shared" si="43"/>
        <v>#DIV/0!</v>
      </c>
      <c r="N229" s="23" t="e">
        <f t="shared" si="43"/>
        <v>#DIV/0!</v>
      </c>
      <c r="O229">
        <f t="shared" si="44"/>
        <v>0</v>
      </c>
      <c r="P229">
        <f t="shared" si="44"/>
        <v>0</v>
      </c>
      <c r="Q229" t="s">
        <v>304</v>
      </c>
      <c r="R229" t="s">
        <v>458</v>
      </c>
      <c r="S229" t="s">
        <v>268</v>
      </c>
      <c r="T229" s="59" t="s">
        <v>75</v>
      </c>
      <c r="U229" s="59" t="s">
        <v>90</v>
      </c>
      <c r="V229" s="123" t="s">
        <v>560</v>
      </c>
      <c r="W229" s="130" t="s">
        <v>100</v>
      </c>
      <c r="X229">
        <v>3</v>
      </c>
      <c r="Y229" t="str">
        <f t="shared" si="45"/>
        <v>Y</v>
      </c>
      <c r="Z229" t="s">
        <v>549</v>
      </c>
      <c r="AA229">
        <v>1</v>
      </c>
      <c r="AB229">
        <v>-7</v>
      </c>
      <c r="AC229">
        <f t="shared" si="38"/>
        <v>8</v>
      </c>
    </row>
    <row r="230" spans="1:31" x14ac:dyDescent="0.25">
      <c r="A230" s="23">
        <v>0.33860737694048909</v>
      </c>
      <c r="B230" s="23">
        <v>0.66088963044339799</v>
      </c>
      <c r="C230" s="2">
        <f t="shared" si="42"/>
        <v>2.9532729293601654</v>
      </c>
      <c r="D230" s="3">
        <f t="shared" si="42"/>
        <v>1.5131119538508861</v>
      </c>
      <c r="E230" s="67"/>
      <c r="F230" s="4">
        <f t="shared" si="33"/>
        <v>1</v>
      </c>
      <c r="G230" s="4">
        <f t="shared" si="34"/>
        <v>2.9532729293601654</v>
      </c>
      <c r="H230" s="4">
        <f t="shared" si="35"/>
        <v>1.5131119538508861</v>
      </c>
      <c r="K230" s="4">
        <f t="shared" si="36"/>
        <v>0</v>
      </c>
      <c r="L230" s="4">
        <f t="shared" si="37"/>
        <v>0</v>
      </c>
      <c r="M230" s="23" t="e">
        <f t="shared" si="43"/>
        <v>#DIV/0!</v>
      </c>
      <c r="N230" s="23" t="e">
        <f t="shared" si="43"/>
        <v>#DIV/0!</v>
      </c>
      <c r="O230">
        <f t="shared" si="44"/>
        <v>0</v>
      </c>
      <c r="P230">
        <f t="shared" si="44"/>
        <v>0</v>
      </c>
      <c r="Q230" t="s">
        <v>487</v>
      </c>
      <c r="R230" t="s">
        <v>305</v>
      </c>
      <c r="S230" t="s">
        <v>268</v>
      </c>
      <c r="T230" s="59" t="s">
        <v>75</v>
      </c>
      <c r="U230" s="59" t="s">
        <v>90</v>
      </c>
      <c r="V230" s="123" t="s">
        <v>560</v>
      </c>
      <c r="W230" s="130" t="s">
        <v>102</v>
      </c>
      <c r="X230">
        <v>4</v>
      </c>
      <c r="Y230" t="str">
        <f t="shared" si="45"/>
        <v>Y</v>
      </c>
      <c r="Z230" t="s">
        <v>549</v>
      </c>
      <c r="AA230">
        <v>0</v>
      </c>
      <c r="AB230">
        <v>2</v>
      </c>
      <c r="AC230">
        <f t="shared" si="38"/>
        <v>-2</v>
      </c>
    </row>
    <row r="231" spans="1:31" x14ac:dyDescent="0.25">
      <c r="A231" s="23">
        <v>0.39109816317079832</v>
      </c>
      <c r="B231" s="23">
        <v>0.60808174547888139</v>
      </c>
      <c r="C231" s="2">
        <f t="shared" si="42"/>
        <v>2.556902829439486</v>
      </c>
      <c r="D231" s="3">
        <f t="shared" si="42"/>
        <v>1.6445157372919854</v>
      </c>
      <c r="E231" s="67"/>
      <c r="F231" s="4">
        <f t="shared" si="33"/>
        <v>1</v>
      </c>
      <c r="G231" s="4">
        <f t="shared" si="34"/>
        <v>2.556902829439486</v>
      </c>
      <c r="H231" s="4">
        <f t="shared" si="35"/>
        <v>1.6445157372919854</v>
      </c>
      <c r="K231" s="4">
        <f t="shared" si="36"/>
        <v>0</v>
      </c>
      <c r="L231" s="4">
        <f t="shared" si="37"/>
        <v>0</v>
      </c>
      <c r="M231" s="23" t="e">
        <f t="shared" si="43"/>
        <v>#DIV/0!</v>
      </c>
      <c r="N231" s="23" t="e">
        <f t="shared" si="43"/>
        <v>#DIV/0!</v>
      </c>
      <c r="O231">
        <f t="shared" si="44"/>
        <v>0</v>
      </c>
      <c r="P231">
        <f t="shared" si="44"/>
        <v>0</v>
      </c>
      <c r="Q231" t="s">
        <v>352</v>
      </c>
      <c r="R231" t="s">
        <v>427</v>
      </c>
      <c r="S231" t="s">
        <v>271</v>
      </c>
      <c r="T231" s="59" t="s">
        <v>75</v>
      </c>
      <c r="U231" s="59" t="s">
        <v>90</v>
      </c>
      <c r="V231" s="123" t="s">
        <v>560</v>
      </c>
      <c r="W231" s="130" t="s">
        <v>89</v>
      </c>
      <c r="X231">
        <v>4</v>
      </c>
      <c r="Y231" t="str">
        <f t="shared" si="45"/>
        <v>Y</v>
      </c>
      <c r="Z231" t="s">
        <v>544</v>
      </c>
      <c r="AA231">
        <v>6</v>
      </c>
      <c r="AB231">
        <v>4</v>
      </c>
      <c r="AC231">
        <f t="shared" si="38"/>
        <v>2</v>
      </c>
    </row>
    <row r="232" spans="1:31" x14ac:dyDescent="0.25">
      <c r="A232" s="5">
        <v>0.46572461898077272</v>
      </c>
      <c r="B232" s="5">
        <v>0.53321656749564195</v>
      </c>
      <c r="C232" s="2">
        <f t="shared" si="42"/>
        <v>2.1471916219255842</v>
      </c>
      <c r="D232" s="3">
        <f t="shared" si="42"/>
        <v>1.8754105947920929</v>
      </c>
      <c r="F232" s="4">
        <f t="shared" si="33"/>
        <v>1</v>
      </c>
      <c r="G232" s="4">
        <f t="shared" si="34"/>
        <v>2.1471916219255842</v>
      </c>
      <c r="H232" s="4">
        <f t="shared" si="35"/>
        <v>1.8754105947920929</v>
      </c>
      <c r="K232" s="4">
        <f t="shared" si="36"/>
        <v>0</v>
      </c>
      <c r="L232" s="4">
        <f t="shared" si="37"/>
        <v>0</v>
      </c>
      <c r="M232" s="23" t="e">
        <f t="shared" si="43"/>
        <v>#DIV/0!</v>
      </c>
      <c r="N232" s="23" t="e">
        <f t="shared" si="43"/>
        <v>#DIV/0!</v>
      </c>
      <c r="O232">
        <f t="shared" si="44"/>
        <v>0</v>
      </c>
      <c r="P232">
        <f t="shared" si="44"/>
        <v>0</v>
      </c>
      <c r="Q232" t="s">
        <v>447</v>
      </c>
      <c r="R232" t="s">
        <v>449</v>
      </c>
      <c r="S232" t="s">
        <v>265</v>
      </c>
      <c r="T232" s="59" t="s">
        <v>86</v>
      </c>
      <c r="U232" s="59" t="s">
        <v>84</v>
      </c>
      <c r="V232" s="123" t="s">
        <v>560</v>
      </c>
      <c r="W232" s="130" t="s">
        <v>75</v>
      </c>
      <c r="X232">
        <v>2</v>
      </c>
      <c r="Y232" t="str">
        <f t="shared" si="45"/>
        <v>N</v>
      </c>
      <c r="Z232" t="s">
        <v>544</v>
      </c>
      <c r="AA232">
        <v>4</v>
      </c>
      <c r="AB232">
        <v>11</v>
      </c>
      <c r="AC232">
        <f t="shared" si="38"/>
        <v>-7</v>
      </c>
    </row>
    <row r="233" spans="1:31" x14ac:dyDescent="0.25">
      <c r="A233" s="5">
        <v>0.37545064181026955</v>
      </c>
      <c r="B233" s="5">
        <v>0.62409313419848955</v>
      </c>
      <c r="C233" s="2">
        <f t="shared" si="42"/>
        <v>2.663465949021711</v>
      </c>
      <c r="D233" s="3">
        <f t="shared" si="42"/>
        <v>1.602324949919983</v>
      </c>
      <c r="F233" s="4">
        <f t="shared" si="33"/>
        <v>1</v>
      </c>
      <c r="G233" s="4">
        <f t="shared" si="34"/>
        <v>2.663465949021711</v>
      </c>
      <c r="H233" s="4">
        <f t="shared" si="35"/>
        <v>1.602324949919983</v>
      </c>
      <c r="K233" s="4">
        <f t="shared" si="36"/>
        <v>0</v>
      </c>
      <c r="L233" s="4">
        <f t="shared" si="37"/>
        <v>0</v>
      </c>
      <c r="M233" s="23" t="e">
        <f t="shared" si="43"/>
        <v>#DIV/0!</v>
      </c>
      <c r="N233" s="23" t="e">
        <f t="shared" si="43"/>
        <v>#DIV/0!</v>
      </c>
      <c r="O233">
        <f t="shared" si="44"/>
        <v>0</v>
      </c>
      <c r="P233">
        <f t="shared" si="44"/>
        <v>0</v>
      </c>
      <c r="Q233" t="s">
        <v>372</v>
      </c>
      <c r="R233" t="s">
        <v>371</v>
      </c>
      <c r="S233" t="s">
        <v>268</v>
      </c>
      <c r="T233" s="59" t="s">
        <v>75</v>
      </c>
      <c r="U233" s="59" t="s">
        <v>90</v>
      </c>
      <c r="V233" s="123" t="s">
        <v>573</v>
      </c>
      <c r="W233" s="130" t="s">
        <v>96</v>
      </c>
      <c r="X233">
        <v>5</v>
      </c>
      <c r="Y233" t="str">
        <f t="shared" si="45"/>
        <v>Y</v>
      </c>
      <c r="Z233" t="s">
        <v>541</v>
      </c>
      <c r="AA233">
        <v>-3</v>
      </c>
      <c r="AB233">
        <v>8</v>
      </c>
      <c r="AC233">
        <f t="shared" si="38"/>
        <v>-11</v>
      </c>
    </row>
    <row r="234" spans="1:31" x14ac:dyDescent="0.25">
      <c r="A234" s="5">
        <v>0.32474847856637212</v>
      </c>
      <c r="B234" s="5">
        <v>0.67501306683296669</v>
      </c>
      <c r="C234" s="2">
        <f t="shared" si="42"/>
        <v>3.0793061892532312</v>
      </c>
      <c r="D234" s="3">
        <f t="shared" si="42"/>
        <v>1.4814528031165535</v>
      </c>
      <c r="F234" s="4">
        <f t="shared" si="33"/>
        <v>1</v>
      </c>
      <c r="G234" s="4">
        <f t="shared" si="34"/>
        <v>3.0793061892532312</v>
      </c>
      <c r="H234" s="4">
        <f t="shared" si="35"/>
        <v>1.4814528031165535</v>
      </c>
      <c r="K234" s="4">
        <f t="shared" si="36"/>
        <v>0</v>
      </c>
      <c r="L234" s="4">
        <f t="shared" si="37"/>
        <v>0</v>
      </c>
      <c r="M234" s="23" t="e">
        <f t="shared" si="43"/>
        <v>#DIV/0!</v>
      </c>
      <c r="N234" s="23" t="e">
        <f t="shared" si="43"/>
        <v>#DIV/0!</v>
      </c>
      <c r="O234">
        <f t="shared" si="44"/>
        <v>0</v>
      </c>
      <c r="P234">
        <f t="shared" si="44"/>
        <v>0</v>
      </c>
      <c r="Q234" t="s">
        <v>303</v>
      </c>
      <c r="R234" t="s">
        <v>374</v>
      </c>
      <c r="S234" t="s">
        <v>268</v>
      </c>
      <c r="T234" s="59" t="s">
        <v>75</v>
      </c>
      <c r="U234" s="59" t="s">
        <v>90</v>
      </c>
      <c r="V234" s="123" t="s">
        <v>573</v>
      </c>
      <c r="W234" s="130" t="s">
        <v>100</v>
      </c>
      <c r="X234">
        <v>3</v>
      </c>
      <c r="Y234" t="str">
        <f t="shared" si="45"/>
        <v>Y</v>
      </c>
      <c r="Z234" t="s">
        <v>549</v>
      </c>
      <c r="AA234">
        <v>3</v>
      </c>
      <c r="AB234">
        <v>-2</v>
      </c>
      <c r="AC234">
        <f t="shared" si="38"/>
        <v>5</v>
      </c>
    </row>
    <row r="235" spans="1:31" x14ac:dyDescent="0.25">
      <c r="A235" s="5">
        <v>0.27998077909789515</v>
      </c>
      <c r="B235" s="5">
        <v>0.71981653693561831</v>
      </c>
      <c r="C235" s="2">
        <f t="shared" si="42"/>
        <v>3.5716737528269769</v>
      </c>
      <c r="D235" s="3">
        <f t="shared" si="42"/>
        <v>1.3892428816058748</v>
      </c>
      <c r="F235" s="4">
        <f t="shared" si="33"/>
        <v>1</v>
      </c>
      <c r="G235" s="4">
        <f t="shared" si="34"/>
        <v>3.5716737528269769</v>
      </c>
      <c r="H235" s="4">
        <f t="shared" si="35"/>
        <v>1.3892428816058748</v>
      </c>
      <c r="K235" s="4">
        <f t="shared" si="36"/>
        <v>0</v>
      </c>
      <c r="L235" s="4">
        <f t="shared" si="37"/>
        <v>0</v>
      </c>
      <c r="M235" s="23" t="e">
        <f t="shared" si="43"/>
        <v>#DIV/0!</v>
      </c>
      <c r="N235" s="23" t="e">
        <f t="shared" si="43"/>
        <v>#DIV/0!</v>
      </c>
      <c r="O235">
        <f t="shared" si="44"/>
        <v>0</v>
      </c>
      <c r="P235">
        <f t="shared" si="44"/>
        <v>0</v>
      </c>
      <c r="Q235" t="s">
        <v>293</v>
      </c>
      <c r="R235" t="s">
        <v>362</v>
      </c>
      <c r="S235" t="s">
        <v>264</v>
      </c>
      <c r="T235" s="59" t="s">
        <v>75</v>
      </c>
      <c r="U235" s="59" t="s">
        <v>90</v>
      </c>
      <c r="V235" t="s">
        <v>564</v>
      </c>
      <c r="W235" s="130" t="s">
        <v>78</v>
      </c>
      <c r="X235">
        <v>1</v>
      </c>
      <c r="Y235" t="str">
        <f t="shared" si="45"/>
        <v>N</v>
      </c>
      <c r="Z235" t="s">
        <v>541</v>
      </c>
      <c r="AA235">
        <v>-6</v>
      </c>
      <c r="AB235">
        <v>-4</v>
      </c>
      <c r="AC235">
        <f t="shared" si="38"/>
        <v>-2</v>
      </c>
    </row>
    <row r="236" spans="1:31" x14ac:dyDescent="0.25">
      <c r="A236" s="5">
        <v>0.24653063960933699</v>
      </c>
      <c r="B236" s="5">
        <v>0.75317465012371854</v>
      </c>
      <c r="C236" s="2">
        <f t="shared" si="42"/>
        <v>4.0562909404877336</v>
      </c>
      <c r="D236" s="3">
        <f t="shared" si="42"/>
        <v>1.3277132997449359</v>
      </c>
      <c r="F236" s="4">
        <f t="shared" si="33"/>
        <v>1</v>
      </c>
      <c r="G236" s="4">
        <f t="shared" si="34"/>
        <v>4.0562909404877336</v>
      </c>
      <c r="H236" s="4">
        <f t="shared" si="35"/>
        <v>1.3277132997449359</v>
      </c>
      <c r="K236" s="4">
        <f t="shared" si="36"/>
        <v>0</v>
      </c>
      <c r="L236" s="4">
        <f t="shared" si="37"/>
        <v>0</v>
      </c>
      <c r="M236" s="23" t="e">
        <f t="shared" si="43"/>
        <v>#DIV/0!</v>
      </c>
      <c r="N236" s="23" t="e">
        <f t="shared" si="43"/>
        <v>#DIV/0!</v>
      </c>
      <c r="O236">
        <f t="shared" si="44"/>
        <v>0</v>
      </c>
      <c r="P236">
        <f t="shared" si="44"/>
        <v>0</v>
      </c>
      <c r="Q236" t="s">
        <v>358</v>
      </c>
      <c r="R236" t="s">
        <v>486</v>
      </c>
      <c r="S236" t="s">
        <v>264</v>
      </c>
      <c r="T236" s="59" t="s">
        <v>78</v>
      </c>
      <c r="U236" s="59" t="s">
        <v>84</v>
      </c>
      <c r="V236" t="s">
        <v>564</v>
      </c>
      <c r="W236" s="130" t="s">
        <v>73</v>
      </c>
      <c r="X236">
        <v>0</v>
      </c>
      <c r="Y236" t="str">
        <f t="shared" si="45"/>
        <v>N</v>
      </c>
      <c r="Z236" t="s">
        <v>541</v>
      </c>
      <c r="AA236">
        <v>2</v>
      </c>
      <c r="AB236">
        <v>0</v>
      </c>
      <c r="AC236">
        <f t="shared" si="38"/>
        <v>2</v>
      </c>
    </row>
    <row r="237" spans="1:31" x14ac:dyDescent="0.25">
      <c r="A237" s="5">
        <v>0.40067545535975357</v>
      </c>
      <c r="B237" s="5">
        <v>0.59884995379008055</v>
      </c>
      <c r="C237" s="2">
        <f t="shared" si="42"/>
        <v>2.4957855207330639</v>
      </c>
      <c r="D237" s="3">
        <f t="shared" si="42"/>
        <v>1.6698673744083441</v>
      </c>
      <c r="F237" s="4">
        <f t="shared" si="33"/>
        <v>1</v>
      </c>
      <c r="G237" s="4">
        <f t="shared" si="34"/>
        <v>2.4957855207330639</v>
      </c>
      <c r="H237" s="4">
        <f t="shared" si="35"/>
        <v>1.6698673744083441</v>
      </c>
      <c r="K237" s="4">
        <f t="shared" si="36"/>
        <v>0</v>
      </c>
      <c r="L237" s="4">
        <f t="shared" si="37"/>
        <v>0</v>
      </c>
      <c r="M237" s="23" t="e">
        <f t="shared" si="43"/>
        <v>#DIV/0!</v>
      </c>
      <c r="N237" s="23" t="e">
        <f t="shared" si="43"/>
        <v>#DIV/0!</v>
      </c>
      <c r="O237">
        <f t="shared" si="44"/>
        <v>0</v>
      </c>
      <c r="P237">
        <f t="shared" si="44"/>
        <v>0</v>
      </c>
      <c r="Q237" t="s">
        <v>457</v>
      </c>
      <c r="R237" t="s">
        <v>376</v>
      </c>
      <c r="S237" t="s">
        <v>268</v>
      </c>
      <c r="T237" s="59" t="s">
        <v>75</v>
      </c>
      <c r="U237" s="59" t="s">
        <v>90</v>
      </c>
      <c r="V237" t="s">
        <v>564</v>
      </c>
      <c r="W237" s="130" t="s">
        <v>78</v>
      </c>
      <c r="X237">
        <v>1</v>
      </c>
      <c r="Y237" t="str">
        <f t="shared" si="45"/>
        <v>N</v>
      </c>
      <c r="Z237" t="s">
        <v>549</v>
      </c>
      <c r="AA237">
        <v>2</v>
      </c>
      <c r="AB237">
        <v>-2</v>
      </c>
      <c r="AC237">
        <f t="shared" si="38"/>
        <v>4</v>
      </c>
    </row>
    <row r="238" spans="1:31" ht="15.75" thickBot="1" x14ac:dyDescent="0.3">
      <c r="A238" s="118">
        <v>0.41564083191224993</v>
      </c>
      <c r="B238" s="118">
        <v>0.58249860192918179</v>
      </c>
      <c r="C238" s="115">
        <f t="shared" si="42"/>
        <v>2.4059233915957514</v>
      </c>
      <c r="D238" s="116">
        <f t="shared" si="42"/>
        <v>1.7167423178151706</v>
      </c>
      <c r="E238" s="93"/>
      <c r="F238" s="117">
        <f t="shared" si="33"/>
        <v>1</v>
      </c>
      <c r="G238" s="117">
        <f t="shared" si="34"/>
        <v>2.4059233915957514</v>
      </c>
      <c r="H238" s="117">
        <f t="shared" si="35"/>
        <v>1.7167423178151706</v>
      </c>
      <c r="I238" s="93"/>
      <c r="J238" s="93"/>
      <c r="K238" s="117">
        <f t="shared" si="36"/>
        <v>0</v>
      </c>
      <c r="L238" s="117">
        <f t="shared" si="37"/>
        <v>0</v>
      </c>
      <c r="M238" s="118" t="e">
        <f t="shared" si="43"/>
        <v>#DIV/0!</v>
      </c>
      <c r="N238" s="118" t="e">
        <f t="shared" si="43"/>
        <v>#DIV/0!</v>
      </c>
      <c r="O238" s="93">
        <f t="shared" si="44"/>
        <v>0</v>
      </c>
      <c r="P238" s="93">
        <f t="shared" si="44"/>
        <v>0</v>
      </c>
      <c r="Q238" s="93" t="s">
        <v>373</v>
      </c>
      <c r="R238" s="93" t="s">
        <v>456</v>
      </c>
      <c r="S238" s="93" t="s">
        <v>268</v>
      </c>
      <c r="T238" s="113" t="s">
        <v>86</v>
      </c>
      <c r="U238" s="113" t="s">
        <v>84</v>
      </c>
      <c r="V238" s="93" t="s">
        <v>564</v>
      </c>
      <c r="W238" s="130" t="s">
        <v>86</v>
      </c>
      <c r="X238">
        <v>3</v>
      </c>
      <c r="Y238" t="str">
        <f t="shared" si="45"/>
        <v>Y</v>
      </c>
      <c r="Z238" s="93" t="s">
        <v>550</v>
      </c>
      <c r="AA238" s="93">
        <v>9</v>
      </c>
      <c r="AB238" s="93">
        <v>6</v>
      </c>
      <c r="AC238">
        <f t="shared" si="38"/>
        <v>3</v>
      </c>
      <c r="AE238" s="132"/>
    </row>
    <row r="239" spans="1:31" ht="15.75" thickTop="1" x14ac:dyDescent="0.25">
      <c r="A239" s="5">
        <v>0.58616658846290803</v>
      </c>
      <c r="B239" s="5">
        <v>0.41106013235477923</v>
      </c>
      <c r="C239" s="2">
        <f t="shared" si="42"/>
        <v>1.705999658940436</v>
      </c>
      <c r="D239" s="3">
        <f t="shared" si="42"/>
        <v>2.4327340972510476</v>
      </c>
      <c r="F239" s="4">
        <f t="shared" si="33"/>
        <v>1</v>
      </c>
      <c r="G239" s="4">
        <f t="shared" si="34"/>
        <v>1.705999658940436</v>
      </c>
      <c r="H239" s="4">
        <f t="shared" si="35"/>
        <v>2.4327340972510476</v>
      </c>
      <c r="K239" s="4">
        <f t="shared" si="36"/>
        <v>0</v>
      </c>
      <c r="L239" s="4">
        <f t="shared" si="37"/>
        <v>0</v>
      </c>
      <c r="M239" s="23" t="e">
        <f t="shared" si="43"/>
        <v>#DIV/0!</v>
      </c>
      <c r="N239" s="23" t="e">
        <f t="shared" si="43"/>
        <v>#DIV/0!</v>
      </c>
      <c r="O239">
        <f t="shared" si="44"/>
        <v>0</v>
      </c>
      <c r="P239">
        <f t="shared" si="44"/>
        <v>0</v>
      </c>
      <c r="Q239" t="s">
        <v>294</v>
      </c>
      <c r="R239" t="s">
        <v>366</v>
      </c>
      <c r="S239" t="s">
        <v>264</v>
      </c>
      <c r="T239" s="59" t="s">
        <v>86</v>
      </c>
      <c r="U239" s="59" t="s">
        <v>84</v>
      </c>
      <c r="V239" s="59" t="s">
        <v>574</v>
      </c>
      <c r="W239" s="130" t="s">
        <v>94</v>
      </c>
      <c r="X239">
        <v>2</v>
      </c>
      <c r="Y239" t="str">
        <f t="shared" si="45"/>
        <v>N</v>
      </c>
      <c r="Z239" t="s">
        <v>548</v>
      </c>
      <c r="AA239">
        <v>7</v>
      </c>
      <c r="AB239">
        <v>3</v>
      </c>
      <c r="AC239">
        <f t="shared" si="38"/>
        <v>4</v>
      </c>
    </row>
    <row r="240" spans="1:31" x14ac:dyDescent="0.25">
      <c r="A240" s="5">
        <v>0.49677820000069017</v>
      </c>
      <c r="B240" s="5">
        <v>0.49941897039381228</v>
      </c>
      <c r="C240" s="2">
        <f t="shared" si="42"/>
        <v>2.0129707785056001</v>
      </c>
      <c r="D240" s="3">
        <f t="shared" si="42"/>
        <v>2.0023268223300752</v>
      </c>
      <c r="F240" s="4">
        <f t="shared" si="33"/>
        <v>1</v>
      </c>
      <c r="G240" s="4">
        <f t="shared" si="34"/>
        <v>2.0129707785056001</v>
      </c>
      <c r="H240" s="4">
        <f t="shared" si="35"/>
        <v>2.0023268223300752</v>
      </c>
      <c r="K240" s="4">
        <f t="shared" si="36"/>
        <v>0</v>
      </c>
      <c r="L240" s="4">
        <f t="shared" si="37"/>
        <v>0</v>
      </c>
      <c r="M240" s="23" t="e">
        <f t="shared" si="43"/>
        <v>#DIV/0!</v>
      </c>
      <c r="N240" s="23" t="e">
        <f t="shared" si="43"/>
        <v>#DIV/0!</v>
      </c>
      <c r="O240">
        <f t="shared" si="44"/>
        <v>0</v>
      </c>
      <c r="P240">
        <f t="shared" si="44"/>
        <v>0</v>
      </c>
      <c r="Q240" t="s">
        <v>291</v>
      </c>
      <c r="R240" t="s">
        <v>273</v>
      </c>
      <c r="S240" t="s">
        <v>264</v>
      </c>
      <c r="T240" s="59" t="s">
        <v>86</v>
      </c>
      <c r="U240" s="59" t="s">
        <v>84</v>
      </c>
      <c r="V240" s="59" t="s">
        <v>574</v>
      </c>
      <c r="W240" s="130" t="s">
        <v>100</v>
      </c>
      <c r="X240">
        <v>3</v>
      </c>
      <c r="Y240" t="str">
        <f t="shared" si="45"/>
        <v>Y</v>
      </c>
      <c r="Z240" t="s">
        <v>547</v>
      </c>
      <c r="AA240">
        <v>0</v>
      </c>
      <c r="AB240">
        <v>-14</v>
      </c>
      <c r="AC240">
        <f t="shared" si="38"/>
        <v>14</v>
      </c>
    </row>
    <row r="241" spans="1:29" x14ac:dyDescent="0.25">
      <c r="A241" s="5">
        <v>0.33697531864326175</v>
      </c>
      <c r="B241" s="5">
        <v>0.66279389608403949</v>
      </c>
      <c r="C241" s="2">
        <f t="shared" si="42"/>
        <v>2.9675763911322184</v>
      </c>
      <c r="D241" s="3">
        <f t="shared" si="42"/>
        <v>1.5087646490232678</v>
      </c>
      <c r="F241" s="4">
        <f t="shared" si="33"/>
        <v>1</v>
      </c>
      <c r="G241" s="4">
        <f t="shared" si="34"/>
        <v>2.9675763911322184</v>
      </c>
      <c r="H241" s="4">
        <f t="shared" si="35"/>
        <v>1.5087646490232678</v>
      </c>
      <c r="K241" s="4">
        <f t="shared" si="36"/>
        <v>0</v>
      </c>
      <c r="L241" s="4">
        <f t="shared" si="37"/>
        <v>0</v>
      </c>
      <c r="M241" s="23" t="e">
        <f t="shared" si="43"/>
        <v>#DIV/0!</v>
      </c>
      <c r="N241" s="23" t="e">
        <f t="shared" si="43"/>
        <v>#DIV/0!</v>
      </c>
      <c r="O241">
        <f t="shared" si="44"/>
        <v>0</v>
      </c>
      <c r="P241">
        <f t="shared" si="44"/>
        <v>0</v>
      </c>
      <c r="Q241" t="s">
        <v>377</v>
      </c>
      <c r="R241" t="s">
        <v>487</v>
      </c>
      <c r="S241" t="s">
        <v>268</v>
      </c>
      <c r="T241" s="59" t="s">
        <v>75</v>
      </c>
      <c r="U241" s="59" t="s">
        <v>90</v>
      </c>
      <c r="V241" s="59" t="s">
        <v>574</v>
      </c>
      <c r="W241" s="130" t="s">
        <v>78</v>
      </c>
      <c r="X241">
        <v>1</v>
      </c>
      <c r="Y241" t="str">
        <f t="shared" si="45"/>
        <v>N</v>
      </c>
      <c r="Z241" t="s">
        <v>541</v>
      </c>
      <c r="AA241">
        <v>0</v>
      </c>
      <c r="AB241">
        <v>0</v>
      </c>
      <c r="AC241">
        <f t="shared" si="38"/>
        <v>0</v>
      </c>
    </row>
    <row r="242" spans="1:29" x14ac:dyDescent="0.25">
      <c r="A242" s="5">
        <v>0.36718697822042118</v>
      </c>
      <c r="B242" s="5">
        <v>0.63215014437374961</v>
      </c>
      <c r="C242" s="2">
        <f t="shared" si="42"/>
        <v>2.7234081253276448</v>
      </c>
      <c r="D242" s="3">
        <f t="shared" si="42"/>
        <v>1.5819026680610302</v>
      </c>
      <c r="F242" s="4">
        <f t="shared" si="33"/>
        <v>1</v>
      </c>
      <c r="G242" s="4">
        <f t="shared" si="34"/>
        <v>2.7234081253276448</v>
      </c>
      <c r="H242" s="4">
        <f t="shared" si="35"/>
        <v>1.5819026680610302</v>
      </c>
      <c r="K242" s="4">
        <f t="shared" si="36"/>
        <v>0</v>
      </c>
      <c r="L242" s="4">
        <f t="shared" si="37"/>
        <v>0</v>
      </c>
      <c r="M242" s="23" t="e">
        <f t="shared" si="43"/>
        <v>#DIV/0!</v>
      </c>
      <c r="N242" s="23" t="e">
        <f t="shared" si="43"/>
        <v>#DIV/0!</v>
      </c>
      <c r="O242">
        <f t="shared" si="44"/>
        <v>0</v>
      </c>
      <c r="P242">
        <f t="shared" si="44"/>
        <v>0</v>
      </c>
      <c r="Q242" t="s">
        <v>458</v>
      </c>
      <c r="R242" t="s">
        <v>380</v>
      </c>
      <c r="S242" t="s">
        <v>268</v>
      </c>
      <c r="T242" s="59" t="s">
        <v>75</v>
      </c>
      <c r="U242" s="59" t="s">
        <v>90</v>
      </c>
      <c r="V242" s="59" t="s">
        <v>574</v>
      </c>
      <c r="W242" s="130" t="s">
        <v>76</v>
      </c>
      <c r="X242">
        <v>1</v>
      </c>
      <c r="Y242" t="str">
        <f t="shared" si="45"/>
        <v>N</v>
      </c>
      <c r="Z242" t="s">
        <v>541</v>
      </c>
      <c r="AA242">
        <v>-7</v>
      </c>
      <c r="AB242">
        <v>-3</v>
      </c>
      <c r="AC242">
        <f t="shared" si="38"/>
        <v>-4</v>
      </c>
    </row>
    <row r="243" spans="1:29" x14ac:dyDescent="0.25">
      <c r="A243" s="5">
        <v>0.32763616418322722</v>
      </c>
      <c r="B243" s="5">
        <v>0.67153243608888691</v>
      </c>
      <c r="C243" s="2">
        <f t="shared" ref="C243:D306" si="46">(100%/A243)</f>
        <v>3.0521661199792343</v>
      </c>
      <c r="D243" s="3">
        <f t="shared" si="46"/>
        <v>1.4891313453511807</v>
      </c>
      <c r="F243" s="4">
        <f t="shared" si="33"/>
        <v>1</v>
      </c>
      <c r="G243" s="4">
        <f t="shared" si="34"/>
        <v>3.0521661199792343</v>
      </c>
      <c r="H243" s="4">
        <f t="shared" si="35"/>
        <v>1.4891313453511807</v>
      </c>
      <c r="K243" s="4">
        <f t="shared" si="36"/>
        <v>0</v>
      </c>
      <c r="L243" s="4">
        <f t="shared" si="37"/>
        <v>0</v>
      </c>
      <c r="M243" s="23" t="e">
        <f t="shared" ref="M243:N306" si="47">(1/K243)</f>
        <v>#DIV/0!</v>
      </c>
      <c r="N243" s="23" t="e">
        <f t="shared" si="47"/>
        <v>#DIV/0!</v>
      </c>
      <c r="O243">
        <f t="shared" ref="O243:P306" si="48">(I243/G243)</f>
        <v>0</v>
      </c>
      <c r="P243">
        <f t="shared" si="48"/>
        <v>0</v>
      </c>
      <c r="Q243" t="s">
        <v>455</v>
      </c>
      <c r="R243" t="s">
        <v>373</v>
      </c>
      <c r="S243" t="s">
        <v>268</v>
      </c>
      <c r="T243" s="59" t="s">
        <v>75</v>
      </c>
      <c r="U243" s="59" t="s">
        <v>90</v>
      </c>
      <c r="V243" s="59" t="s">
        <v>574</v>
      </c>
      <c r="W243" s="130" t="s">
        <v>75</v>
      </c>
      <c r="X243">
        <v>2</v>
      </c>
      <c r="Y243" t="str">
        <f t="shared" si="45"/>
        <v>N</v>
      </c>
      <c r="Z243" t="s">
        <v>543</v>
      </c>
      <c r="AA243">
        <v>-2</v>
      </c>
      <c r="AB243">
        <v>9</v>
      </c>
      <c r="AC243">
        <f t="shared" si="38"/>
        <v>-11</v>
      </c>
    </row>
    <row r="244" spans="1:29" x14ac:dyDescent="0.25">
      <c r="A244" s="5">
        <v>0.76294007187170299</v>
      </c>
      <c r="B244" s="5">
        <v>0.22172190368656153</v>
      </c>
      <c r="C244" s="2">
        <f t="shared" si="46"/>
        <v>1.3107189370021206</v>
      </c>
      <c r="D244" s="3">
        <f t="shared" si="46"/>
        <v>4.5101543121046621</v>
      </c>
      <c r="F244" s="4">
        <f t="shared" si="33"/>
        <v>1</v>
      </c>
      <c r="G244" s="4">
        <f t="shared" si="34"/>
        <v>1.3107189370021206</v>
      </c>
      <c r="H244" s="4">
        <f t="shared" si="35"/>
        <v>4.5101543121046621</v>
      </c>
      <c r="K244" s="4">
        <f t="shared" si="36"/>
        <v>0</v>
      </c>
      <c r="L244" s="4">
        <f t="shared" si="37"/>
        <v>0</v>
      </c>
      <c r="M244" s="23" t="e">
        <f t="shared" si="47"/>
        <v>#DIV/0!</v>
      </c>
      <c r="N244" s="23" t="e">
        <f t="shared" si="47"/>
        <v>#DIV/0!</v>
      </c>
      <c r="O244">
        <f t="shared" si="48"/>
        <v>0</v>
      </c>
      <c r="P244">
        <f t="shared" si="48"/>
        <v>0</v>
      </c>
      <c r="Q244" t="s">
        <v>280</v>
      </c>
      <c r="R244" t="s">
        <v>336</v>
      </c>
      <c r="S244" t="s">
        <v>259</v>
      </c>
      <c r="T244" s="59" t="s">
        <v>74</v>
      </c>
      <c r="U244" s="59" t="s">
        <v>90</v>
      </c>
      <c r="V244" s="59" t="s">
        <v>574</v>
      </c>
      <c r="W244" s="130" t="s">
        <v>86</v>
      </c>
      <c r="X244">
        <v>3</v>
      </c>
      <c r="Y244" t="str">
        <f t="shared" si="45"/>
        <v>Y</v>
      </c>
      <c r="Z244" t="s">
        <v>543</v>
      </c>
      <c r="AA244">
        <v>3</v>
      </c>
      <c r="AB244">
        <v>2</v>
      </c>
      <c r="AC244">
        <f t="shared" si="38"/>
        <v>1</v>
      </c>
    </row>
    <row r="245" spans="1:29" x14ac:dyDescent="0.25">
      <c r="A245" s="5">
        <v>0.63968564354984392</v>
      </c>
      <c r="B245" s="5">
        <v>0.3559422298184276</v>
      </c>
      <c r="C245" s="2">
        <f t="shared" si="46"/>
        <v>1.5632678489556888</v>
      </c>
      <c r="D245" s="3">
        <f t="shared" si="46"/>
        <v>2.809444668900674</v>
      </c>
      <c r="F245" s="4">
        <f t="shared" si="33"/>
        <v>1</v>
      </c>
      <c r="G245" s="4">
        <f t="shared" si="34"/>
        <v>1.5632678489556888</v>
      </c>
      <c r="H245" s="4">
        <f t="shared" si="35"/>
        <v>2.809444668900674</v>
      </c>
      <c r="K245" s="4">
        <f t="shared" si="36"/>
        <v>0</v>
      </c>
      <c r="L245" s="4">
        <f t="shared" si="37"/>
        <v>0</v>
      </c>
      <c r="M245" s="23" t="e">
        <f t="shared" si="47"/>
        <v>#DIV/0!</v>
      </c>
      <c r="N245" s="23" t="e">
        <f t="shared" si="47"/>
        <v>#DIV/0!</v>
      </c>
      <c r="O245">
        <f t="shared" si="48"/>
        <v>0</v>
      </c>
      <c r="P245">
        <f t="shared" si="48"/>
        <v>0</v>
      </c>
      <c r="Q245" t="s">
        <v>410</v>
      </c>
      <c r="R245" t="s">
        <v>407</v>
      </c>
      <c r="S245" t="s">
        <v>259</v>
      </c>
      <c r="T245" s="59" t="s">
        <v>79</v>
      </c>
      <c r="U245" s="59" t="s">
        <v>85</v>
      </c>
      <c r="V245" s="59" t="s">
        <v>574</v>
      </c>
      <c r="W245" s="130" t="s">
        <v>89</v>
      </c>
      <c r="X245">
        <v>4</v>
      </c>
      <c r="Y245" t="str">
        <f t="shared" si="45"/>
        <v>Y</v>
      </c>
      <c r="Z245" t="s">
        <v>547</v>
      </c>
      <c r="AA245">
        <v>0</v>
      </c>
      <c r="AB245">
        <v>3</v>
      </c>
      <c r="AC245">
        <f t="shared" si="38"/>
        <v>-3</v>
      </c>
    </row>
    <row r="246" spans="1:29" x14ac:dyDescent="0.25">
      <c r="A246" s="5">
        <v>0.48277063310260004</v>
      </c>
      <c r="B246" s="5">
        <v>0.51437899376242002</v>
      </c>
      <c r="C246" s="2">
        <f t="shared" si="46"/>
        <v>2.071377029653493</v>
      </c>
      <c r="D246" s="3">
        <f t="shared" si="46"/>
        <v>1.9440918313664211</v>
      </c>
      <c r="F246" s="4">
        <f t="shared" si="33"/>
        <v>1</v>
      </c>
      <c r="G246" s="4">
        <f t="shared" si="34"/>
        <v>2.071377029653493</v>
      </c>
      <c r="H246" s="4">
        <f t="shared" si="35"/>
        <v>1.9440918313664211</v>
      </c>
      <c r="K246" s="4">
        <f t="shared" si="36"/>
        <v>0</v>
      </c>
      <c r="L246" s="4">
        <f t="shared" si="37"/>
        <v>0</v>
      </c>
      <c r="M246" s="23" t="e">
        <f t="shared" si="47"/>
        <v>#DIV/0!</v>
      </c>
      <c r="N246" s="23" t="e">
        <f t="shared" si="47"/>
        <v>#DIV/0!</v>
      </c>
      <c r="O246">
        <f t="shared" si="48"/>
        <v>0</v>
      </c>
      <c r="P246">
        <f t="shared" si="48"/>
        <v>0</v>
      </c>
      <c r="Q246" t="s">
        <v>339</v>
      </c>
      <c r="R246" t="s">
        <v>470</v>
      </c>
      <c r="S246" t="s">
        <v>262</v>
      </c>
      <c r="T246" s="59" t="s">
        <v>86</v>
      </c>
      <c r="U246" s="59" t="s">
        <v>84</v>
      </c>
      <c r="V246" s="59" t="s">
        <v>574</v>
      </c>
      <c r="W246" s="130" t="s">
        <v>78</v>
      </c>
      <c r="X246">
        <v>1</v>
      </c>
      <c r="Y246" t="str">
        <f t="shared" si="45"/>
        <v>N</v>
      </c>
      <c r="Z246" t="s">
        <v>554</v>
      </c>
      <c r="AA246">
        <v>-13</v>
      </c>
      <c r="AB246">
        <v>-8</v>
      </c>
      <c r="AC246">
        <f t="shared" si="38"/>
        <v>-5</v>
      </c>
    </row>
    <row r="247" spans="1:29" x14ac:dyDescent="0.25">
      <c r="A247" s="5">
        <v>0.59262258209708052</v>
      </c>
      <c r="B247" s="5">
        <v>0.38799325150778652</v>
      </c>
      <c r="C247" s="2">
        <f t="shared" si="46"/>
        <v>1.6874146045217442</v>
      </c>
      <c r="D247" s="3">
        <f t="shared" si="46"/>
        <v>2.5773644157827094</v>
      </c>
      <c r="F247" s="4">
        <f t="shared" si="33"/>
        <v>1</v>
      </c>
      <c r="G247" s="4">
        <f t="shared" si="34"/>
        <v>1.6874146045217442</v>
      </c>
      <c r="H247" s="4">
        <f t="shared" si="35"/>
        <v>2.5773644157827094</v>
      </c>
      <c r="K247" s="4">
        <f t="shared" si="36"/>
        <v>0</v>
      </c>
      <c r="L247" s="4">
        <f t="shared" si="37"/>
        <v>0</v>
      </c>
      <c r="M247" s="23" t="e">
        <f t="shared" si="47"/>
        <v>#DIV/0!</v>
      </c>
      <c r="N247" s="23" t="e">
        <f t="shared" si="47"/>
        <v>#DIV/0!</v>
      </c>
      <c r="O247">
        <f t="shared" si="48"/>
        <v>0</v>
      </c>
      <c r="P247">
        <f t="shared" si="48"/>
        <v>0</v>
      </c>
      <c r="Q247" t="s">
        <v>364</v>
      </c>
      <c r="R247" t="s">
        <v>361</v>
      </c>
      <c r="S247" t="s">
        <v>264</v>
      </c>
      <c r="T247" s="59" t="s">
        <v>100</v>
      </c>
      <c r="U247" s="59" t="s">
        <v>84</v>
      </c>
      <c r="V247" s="59" t="s">
        <v>575</v>
      </c>
      <c r="W247" s="130" t="s">
        <v>73</v>
      </c>
      <c r="X247">
        <v>0</v>
      </c>
      <c r="Y247" t="str">
        <f t="shared" si="45"/>
        <v>N</v>
      </c>
      <c r="Z247" t="s">
        <v>549</v>
      </c>
      <c r="AA247">
        <v>3</v>
      </c>
      <c r="AB247">
        <v>-6</v>
      </c>
      <c r="AC247">
        <f t="shared" si="38"/>
        <v>9</v>
      </c>
    </row>
    <row r="248" spans="1:29" x14ac:dyDescent="0.25">
      <c r="A248" s="5">
        <v>0.16229291668598378</v>
      </c>
      <c r="B248" s="5">
        <v>0.83765400649338684</v>
      </c>
      <c r="C248" s="2">
        <f t="shared" si="46"/>
        <v>6.1616983687271656</v>
      </c>
      <c r="D248" s="3">
        <f t="shared" si="46"/>
        <v>1.1938103229353978</v>
      </c>
      <c r="F248" s="4">
        <f t="shared" si="33"/>
        <v>1</v>
      </c>
      <c r="G248" s="4">
        <f t="shared" si="34"/>
        <v>6.1616983687271656</v>
      </c>
      <c r="H248" s="4">
        <f t="shared" si="35"/>
        <v>1.1938103229353978</v>
      </c>
      <c r="K248" s="4">
        <f t="shared" si="36"/>
        <v>0</v>
      </c>
      <c r="L248" s="4">
        <f t="shared" si="37"/>
        <v>0</v>
      </c>
      <c r="M248" s="23" t="e">
        <f t="shared" si="47"/>
        <v>#DIV/0!</v>
      </c>
      <c r="N248" s="23" t="e">
        <f t="shared" si="47"/>
        <v>#DIV/0!</v>
      </c>
      <c r="O248">
        <f t="shared" si="48"/>
        <v>0</v>
      </c>
      <c r="P248">
        <f t="shared" si="48"/>
        <v>0</v>
      </c>
      <c r="Q248" t="s">
        <v>454</v>
      </c>
      <c r="R248" t="s">
        <v>358</v>
      </c>
      <c r="S248" t="s">
        <v>264</v>
      </c>
      <c r="T248" s="59" t="s">
        <v>76</v>
      </c>
      <c r="U248" s="59" t="s">
        <v>85</v>
      </c>
      <c r="V248" s="59" t="s">
        <v>575</v>
      </c>
      <c r="W248" s="130" t="s">
        <v>75</v>
      </c>
      <c r="X248">
        <v>2</v>
      </c>
      <c r="Y248" t="str">
        <f t="shared" si="45"/>
        <v>N</v>
      </c>
      <c r="Z248" t="s">
        <v>541</v>
      </c>
      <c r="AA248">
        <v>-7</v>
      </c>
      <c r="AB248">
        <v>2</v>
      </c>
      <c r="AC248">
        <f t="shared" si="38"/>
        <v>-9</v>
      </c>
    </row>
    <row r="249" spans="1:29" x14ac:dyDescent="0.25">
      <c r="A249" s="5">
        <v>0.68983040176380517</v>
      </c>
      <c r="B249" s="5">
        <v>0.30503125227488581</v>
      </c>
      <c r="C249" s="2">
        <f t="shared" si="46"/>
        <v>1.4496316738768431</v>
      </c>
      <c r="D249" s="3">
        <f t="shared" si="46"/>
        <v>3.2783526033549748</v>
      </c>
      <c r="F249" s="4">
        <f t="shared" si="33"/>
        <v>1</v>
      </c>
      <c r="G249" s="4">
        <f t="shared" si="34"/>
        <v>1.4496316738768431</v>
      </c>
      <c r="H249" s="4">
        <f t="shared" si="35"/>
        <v>3.2783526033549748</v>
      </c>
      <c r="K249" s="4">
        <f t="shared" si="36"/>
        <v>0</v>
      </c>
      <c r="L249" s="4">
        <f t="shared" si="37"/>
        <v>0</v>
      </c>
      <c r="M249" s="23" t="e">
        <f t="shared" si="47"/>
        <v>#DIV/0!</v>
      </c>
      <c r="N249" s="23" t="e">
        <f t="shared" si="47"/>
        <v>#DIV/0!</v>
      </c>
      <c r="O249">
        <f t="shared" si="48"/>
        <v>0</v>
      </c>
      <c r="P249">
        <f t="shared" si="48"/>
        <v>0</v>
      </c>
      <c r="Q249" t="s">
        <v>360</v>
      </c>
      <c r="R249" t="s">
        <v>289</v>
      </c>
      <c r="S249" t="s">
        <v>264</v>
      </c>
      <c r="T249" s="59" t="s">
        <v>74</v>
      </c>
      <c r="U249" s="59" t="s">
        <v>90</v>
      </c>
      <c r="V249" s="59" t="s">
        <v>575</v>
      </c>
      <c r="W249" s="130" t="s">
        <v>74</v>
      </c>
      <c r="X249">
        <v>4</v>
      </c>
      <c r="Y249" t="str">
        <f t="shared" si="45"/>
        <v>Y</v>
      </c>
      <c r="Z249" t="s">
        <v>547</v>
      </c>
      <c r="AA249">
        <v>-1</v>
      </c>
      <c r="AB249">
        <v>0</v>
      </c>
      <c r="AC249">
        <f t="shared" si="38"/>
        <v>-1</v>
      </c>
    </row>
    <row r="250" spans="1:29" x14ac:dyDescent="0.25">
      <c r="A250" s="5">
        <v>0.60736451651672763</v>
      </c>
      <c r="B250" s="5">
        <v>0.39014131729664309</v>
      </c>
      <c r="C250" s="2">
        <f t="shared" si="46"/>
        <v>1.6464577248191263</v>
      </c>
      <c r="D250" s="3">
        <f t="shared" si="46"/>
        <v>2.5631737928429974</v>
      </c>
      <c r="F250" s="4">
        <f t="shared" si="33"/>
        <v>1</v>
      </c>
      <c r="G250" s="4">
        <f t="shared" si="34"/>
        <v>1.6464577248191263</v>
      </c>
      <c r="H250" s="4">
        <f t="shared" si="35"/>
        <v>2.5631737928429974</v>
      </c>
      <c r="K250" s="4">
        <f t="shared" si="36"/>
        <v>0</v>
      </c>
      <c r="L250" s="4">
        <f t="shared" si="37"/>
        <v>0</v>
      </c>
      <c r="M250" s="23" t="e">
        <f t="shared" si="47"/>
        <v>#DIV/0!</v>
      </c>
      <c r="N250" s="23" t="e">
        <f t="shared" si="47"/>
        <v>#DIV/0!</v>
      </c>
      <c r="O250">
        <f t="shared" si="48"/>
        <v>0</v>
      </c>
      <c r="P250">
        <f t="shared" si="48"/>
        <v>0</v>
      </c>
      <c r="Q250" t="s">
        <v>362</v>
      </c>
      <c r="R250" t="s">
        <v>453</v>
      </c>
      <c r="S250" t="s">
        <v>264</v>
      </c>
      <c r="T250" s="59" t="s">
        <v>74</v>
      </c>
      <c r="U250" s="59" t="s">
        <v>90</v>
      </c>
      <c r="V250" s="59" t="s">
        <v>575</v>
      </c>
      <c r="W250" s="130" t="s">
        <v>79</v>
      </c>
      <c r="X250">
        <v>3</v>
      </c>
      <c r="Y250" t="str">
        <f t="shared" si="45"/>
        <v>Y</v>
      </c>
      <c r="Z250" t="s">
        <v>541</v>
      </c>
      <c r="AA250">
        <v>-4</v>
      </c>
      <c r="AB250">
        <v>2</v>
      </c>
      <c r="AC250">
        <f t="shared" si="38"/>
        <v>-6</v>
      </c>
    </row>
    <row r="251" spans="1:29" x14ac:dyDescent="0.25">
      <c r="A251" s="5">
        <v>0.55525450786081709</v>
      </c>
      <c r="B251" s="5">
        <v>0.4374638651670808</v>
      </c>
      <c r="C251" s="2">
        <f t="shared" si="46"/>
        <v>1.800975923370018</v>
      </c>
      <c r="D251" s="3">
        <f t="shared" si="46"/>
        <v>2.2859030873740154</v>
      </c>
      <c r="F251" s="4">
        <f t="shared" si="33"/>
        <v>1</v>
      </c>
      <c r="G251" s="4">
        <f t="shared" si="34"/>
        <v>1.800975923370018</v>
      </c>
      <c r="H251" s="4">
        <f t="shared" si="35"/>
        <v>2.2859030873740154</v>
      </c>
      <c r="K251" s="4">
        <f t="shared" si="36"/>
        <v>0</v>
      </c>
      <c r="L251" s="4">
        <f t="shared" si="37"/>
        <v>0</v>
      </c>
      <c r="M251" s="23" t="e">
        <f t="shared" si="47"/>
        <v>#DIV/0!</v>
      </c>
      <c r="N251" s="23" t="e">
        <f t="shared" si="47"/>
        <v>#DIV/0!</v>
      </c>
      <c r="O251">
        <f t="shared" si="48"/>
        <v>0</v>
      </c>
      <c r="P251">
        <f t="shared" si="48"/>
        <v>0</v>
      </c>
      <c r="Q251" t="s">
        <v>276</v>
      </c>
      <c r="R251" t="s">
        <v>300</v>
      </c>
      <c r="S251" t="s">
        <v>257</v>
      </c>
      <c r="T251" s="59" t="s">
        <v>86</v>
      </c>
      <c r="U251" s="59" t="s">
        <v>84</v>
      </c>
      <c r="V251" s="59" t="s">
        <v>575</v>
      </c>
      <c r="W251" s="130" t="s">
        <v>86</v>
      </c>
      <c r="X251">
        <v>3</v>
      </c>
      <c r="Y251" t="str">
        <f t="shared" si="45"/>
        <v>Y</v>
      </c>
      <c r="Z251" t="s">
        <v>548</v>
      </c>
      <c r="AA251">
        <v>3</v>
      </c>
      <c r="AB251">
        <v>0</v>
      </c>
      <c r="AC251">
        <f t="shared" si="38"/>
        <v>3</v>
      </c>
    </row>
    <row r="252" spans="1:29" x14ac:dyDescent="0.25">
      <c r="A252" s="5">
        <v>0.74259212803864338</v>
      </c>
      <c r="B252" s="5">
        <v>0.2437846705030895</v>
      </c>
      <c r="C252" s="2">
        <f t="shared" si="46"/>
        <v>1.3466342588915263</v>
      </c>
      <c r="D252" s="3">
        <f t="shared" si="46"/>
        <v>4.1019806451994567</v>
      </c>
      <c r="F252" s="4">
        <f t="shared" si="33"/>
        <v>1</v>
      </c>
      <c r="G252" s="4">
        <f t="shared" si="34"/>
        <v>1.3466342588915263</v>
      </c>
      <c r="H252" s="4">
        <f t="shared" si="35"/>
        <v>4.1019806451994567</v>
      </c>
      <c r="K252" s="4">
        <f t="shared" si="36"/>
        <v>0</v>
      </c>
      <c r="L252" s="4">
        <f t="shared" si="37"/>
        <v>0</v>
      </c>
      <c r="M252" s="23" t="e">
        <f t="shared" si="47"/>
        <v>#DIV/0!</v>
      </c>
      <c r="N252" s="23" t="e">
        <f t="shared" si="47"/>
        <v>#DIV/0!</v>
      </c>
      <c r="O252">
        <f t="shared" si="48"/>
        <v>0</v>
      </c>
      <c r="P252">
        <f t="shared" si="48"/>
        <v>0</v>
      </c>
      <c r="Q252" t="s">
        <v>275</v>
      </c>
      <c r="R252" t="s">
        <v>302</v>
      </c>
      <c r="S252" t="s">
        <v>257</v>
      </c>
      <c r="T252" s="59" t="s">
        <v>74</v>
      </c>
      <c r="U252" s="59" t="s">
        <v>90</v>
      </c>
      <c r="V252" s="59" t="s">
        <v>575</v>
      </c>
      <c r="W252" s="130" t="s">
        <v>75</v>
      </c>
      <c r="X252">
        <v>2</v>
      </c>
      <c r="Y252" t="str">
        <f t="shared" si="45"/>
        <v>N</v>
      </c>
      <c r="Z252" t="s">
        <v>547</v>
      </c>
      <c r="AA252">
        <v>-7</v>
      </c>
      <c r="AB252">
        <v>-3</v>
      </c>
      <c r="AC252">
        <f t="shared" si="38"/>
        <v>-4</v>
      </c>
    </row>
    <row r="253" spans="1:29" x14ac:dyDescent="0.25">
      <c r="A253" s="5">
        <v>0.63312620585004631</v>
      </c>
      <c r="B253" s="5">
        <v>0.36307583972268503</v>
      </c>
      <c r="C253" s="2">
        <f t="shared" si="46"/>
        <v>1.5794639216637425</v>
      </c>
      <c r="D253" s="3">
        <f t="shared" si="46"/>
        <v>2.7542455062936533</v>
      </c>
      <c r="F253" s="4">
        <f t="shared" si="33"/>
        <v>1</v>
      </c>
      <c r="G253" s="4">
        <f t="shared" si="34"/>
        <v>1.5794639216637425</v>
      </c>
      <c r="H253" s="4">
        <f t="shared" si="35"/>
        <v>2.7542455062936533</v>
      </c>
      <c r="K253" s="4">
        <f t="shared" si="36"/>
        <v>0</v>
      </c>
      <c r="L253" s="4">
        <f t="shared" si="37"/>
        <v>0</v>
      </c>
      <c r="M253" s="23" t="e">
        <f t="shared" si="47"/>
        <v>#DIV/0!</v>
      </c>
      <c r="N253" s="23" t="e">
        <f t="shared" si="47"/>
        <v>#DIV/0!</v>
      </c>
      <c r="O253">
        <f t="shared" si="48"/>
        <v>0</v>
      </c>
      <c r="P253">
        <f t="shared" si="48"/>
        <v>0</v>
      </c>
      <c r="Q253" t="s">
        <v>301</v>
      </c>
      <c r="R253" t="s">
        <v>367</v>
      </c>
      <c r="S253" t="s">
        <v>257</v>
      </c>
      <c r="T253" s="59" t="s">
        <v>86</v>
      </c>
      <c r="U253" s="59" t="s">
        <v>84</v>
      </c>
      <c r="V253" s="59" t="s">
        <v>575</v>
      </c>
      <c r="W253" s="130" t="s">
        <v>76</v>
      </c>
      <c r="X253">
        <v>1</v>
      </c>
      <c r="Y253" t="str">
        <f t="shared" si="45"/>
        <v>N</v>
      </c>
      <c r="Z253" t="s">
        <v>550</v>
      </c>
      <c r="AA253">
        <v>5</v>
      </c>
      <c r="AB253">
        <v>2</v>
      </c>
      <c r="AC253">
        <f t="shared" si="38"/>
        <v>3</v>
      </c>
    </row>
    <row r="254" spans="1:29" x14ac:dyDescent="0.25">
      <c r="A254" s="5">
        <v>0.48797348914906563</v>
      </c>
      <c r="B254" s="5">
        <v>0.51063106456255614</v>
      </c>
      <c r="C254" s="2">
        <f t="shared" si="46"/>
        <v>2.0492916566918682</v>
      </c>
      <c r="D254" s="3">
        <f t="shared" si="46"/>
        <v>1.9583610739716217</v>
      </c>
      <c r="F254" s="4">
        <f t="shared" si="33"/>
        <v>1</v>
      </c>
      <c r="G254" s="4">
        <f t="shared" si="34"/>
        <v>2.0492916566918682</v>
      </c>
      <c r="H254" s="4">
        <f t="shared" si="35"/>
        <v>1.9583610739716217</v>
      </c>
      <c r="K254" s="4">
        <f t="shared" si="36"/>
        <v>0</v>
      </c>
      <c r="L254" s="4">
        <f t="shared" si="37"/>
        <v>0</v>
      </c>
      <c r="M254" s="23" t="e">
        <f t="shared" si="47"/>
        <v>#DIV/0!</v>
      </c>
      <c r="N254" s="23" t="e">
        <f t="shared" si="47"/>
        <v>#DIV/0!</v>
      </c>
      <c r="O254">
        <f t="shared" si="48"/>
        <v>0</v>
      </c>
      <c r="P254">
        <f t="shared" si="48"/>
        <v>0</v>
      </c>
      <c r="Q254" t="s">
        <v>375</v>
      </c>
      <c r="R254" t="s">
        <v>457</v>
      </c>
      <c r="S254" t="s">
        <v>268</v>
      </c>
      <c r="T254" s="59" t="s">
        <v>86</v>
      </c>
      <c r="U254" s="59" t="s">
        <v>84</v>
      </c>
      <c r="V254" s="59" t="s">
        <v>575</v>
      </c>
      <c r="W254" s="130" t="s">
        <v>78</v>
      </c>
      <c r="X254">
        <v>1</v>
      </c>
      <c r="Y254" t="str">
        <f t="shared" si="45"/>
        <v>N</v>
      </c>
      <c r="Z254" t="s">
        <v>541</v>
      </c>
      <c r="AA254">
        <v>-9</v>
      </c>
      <c r="AB254">
        <v>2</v>
      </c>
      <c r="AC254">
        <f t="shared" si="38"/>
        <v>-11</v>
      </c>
    </row>
    <row r="255" spans="1:29" x14ac:dyDescent="0.25">
      <c r="A255" s="5">
        <v>0.45078642550707299</v>
      </c>
      <c r="B255" s="5">
        <v>0.54855485455117403</v>
      </c>
      <c r="C255" s="2">
        <f t="shared" si="46"/>
        <v>2.2183454146276409</v>
      </c>
      <c r="D255" s="3">
        <f t="shared" si="46"/>
        <v>1.8229717442172617</v>
      </c>
      <c r="F255" s="4">
        <f t="shared" si="33"/>
        <v>1</v>
      </c>
      <c r="G255" s="4">
        <f t="shared" si="34"/>
        <v>2.2183454146276409</v>
      </c>
      <c r="H255" s="4">
        <f t="shared" si="35"/>
        <v>1.8229717442172617</v>
      </c>
      <c r="K255" s="4">
        <f t="shared" si="36"/>
        <v>0</v>
      </c>
      <c r="L255" s="4">
        <f t="shared" si="37"/>
        <v>0</v>
      </c>
      <c r="M255" s="23" t="e">
        <f t="shared" si="47"/>
        <v>#DIV/0!</v>
      </c>
      <c r="N255" s="23" t="e">
        <f t="shared" si="47"/>
        <v>#DIV/0!</v>
      </c>
      <c r="O255">
        <f t="shared" si="48"/>
        <v>0</v>
      </c>
      <c r="P255">
        <f t="shared" si="48"/>
        <v>0</v>
      </c>
      <c r="Q255" t="s">
        <v>529</v>
      </c>
      <c r="R255" t="s">
        <v>526</v>
      </c>
      <c r="S255" t="s">
        <v>261</v>
      </c>
      <c r="T255" s="59" t="s">
        <v>75</v>
      </c>
      <c r="U255" s="59" t="s">
        <v>90</v>
      </c>
      <c r="V255" s="59" t="s">
        <v>575</v>
      </c>
      <c r="W255" s="130" t="s">
        <v>73</v>
      </c>
      <c r="X255">
        <v>0</v>
      </c>
      <c r="Y255" t="str">
        <f t="shared" si="45"/>
        <v>N</v>
      </c>
      <c r="Z255" t="s">
        <v>541</v>
      </c>
      <c r="AA255">
        <v>-7</v>
      </c>
      <c r="AB255">
        <v>0</v>
      </c>
      <c r="AC255">
        <f t="shared" si="38"/>
        <v>-7</v>
      </c>
    </row>
    <row r="256" spans="1:29" x14ac:dyDescent="0.25">
      <c r="A256" s="5">
        <v>0.54968496907303044</v>
      </c>
      <c r="B256" s="5">
        <v>0.44773417127614423</v>
      </c>
      <c r="C256" s="2">
        <f t="shared" si="46"/>
        <v>1.8192238395864546</v>
      </c>
      <c r="D256" s="3">
        <f t="shared" si="46"/>
        <v>2.2334681249585495</v>
      </c>
      <c r="F256" s="4">
        <f t="shared" si="33"/>
        <v>1</v>
      </c>
      <c r="G256" s="4">
        <f t="shared" si="34"/>
        <v>1.8192238395864546</v>
      </c>
      <c r="H256" s="4">
        <f t="shared" si="35"/>
        <v>2.2334681249585495</v>
      </c>
      <c r="K256" s="4">
        <f t="shared" si="36"/>
        <v>0</v>
      </c>
      <c r="L256" s="4">
        <f t="shared" si="37"/>
        <v>0</v>
      </c>
      <c r="M256" s="23" t="e">
        <f t="shared" si="47"/>
        <v>#DIV/0!</v>
      </c>
      <c r="N256" s="23" t="e">
        <f t="shared" si="47"/>
        <v>#DIV/0!</v>
      </c>
      <c r="O256">
        <f t="shared" si="48"/>
        <v>0</v>
      </c>
      <c r="P256">
        <f t="shared" si="48"/>
        <v>0</v>
      </c>
      <c r="Q256" t="s">
        <v>321</v>
      </c>
      <c r="R256" t="s">
        <v>530</v>
      </c>
      <c r="S256" t="s">
        <v>261</v>
      </c>
      <c r="T256" s="59" t="s">
        <v>79</v>
      </c>
      <c r="U256" s="59" t="s">
        <v>85</v>
      </c>
      <c r="V256" s="59" t="s">
        <v>575</v>
      </c>
      <c r="W256" s="130" t="s">
        <v>73</v>
      </c>
      <c r="X256">
        <v>0</v>
      </c>
      <c r="Y256" t="str">
        <f t="shared" si="45"/>
        <v>N</v>
      </c>
      <c r="Z256" t="s">
        <v>548</v>
      </c>
      <c r="AA256">
        <v>-2</v>
      </c>
      <c r="AB256">
        <v>2</v>
      </c>
      <c r="AC256">
        <f t="shared" si="38"/>
        <v>-4</v>
      </c>
    </row>
    <row r="257" spans="1:29" x14ac:dyDescent="0.25">
      <c r="A257" s="5">
        <v>0.34074994031152772</v>
      </c>
      <c r="B257" s="5">
        <v>0.65856925115089915</v>
      </c>
      <c r="C257" s="2">
        <f t="shared" si="46"/>
        <v>2.9347033754012064</v>
      </c>
      <c r="D257" s="3">
        <f t="shared" si="46"/>
        <v>1.5184431982702276</v>
      </c>
      <c r="F257" s="4">
        <f t="shared" si="33"/>
        <v>1</v>
      </c>
      <c r="G257" s="4">
        <f t="shared" si="34"/>
        <v>2.9347033754012064</v>
      </c>
      <c r="H257" s="4">
        <f t="shared" si="35"/>
        <v>1.5184431982702276</v>
      </c>
      <c r="K257" s="4">
        <f t="shared" si="36"/>
        <v>0</v>
      </c>
      <c r="L257" s="4">
        <f t="shared" si="37"/>
        <v>0</v>
      </c>
      <c r="M257" s="23" t="e">
        <f t="shared" si="47"/>
        <v>#DIV/0!</v>
      </c>
      <c r="N257" s="23" t="e">
        <f t="shared" si="47"/>
        <v>#DIV/0!</v>
      </c>
      <c r="O257">
        <f t="shared" si="48"/>
        <v>0</v>
      </c>
      <c r="P257">
        <f t="shared" si="48"/>
        <v>0</v>
      </c>
      <c r="Q257" t="s">
        <v>523</v>
      </c>
      <c r="R257" t="s">
        <v>489</v>
      </c>
      <c r="S257" t="s">
        <v>261</v>
      </c>
      <c r="T257" s="59" t="s">
        <v>75</v>
      </c>
      <c r="U257" s="59" t="s">
        <v>90</v>
      </c>
      <c r="V257" s="59" t="s">
        <v>575</v>
      </c>
      <c r="W257" s="130" t="s">
        <v>96</v>
      </c>
      <c r="X257">
        <v>5</v>
      </c>
      <c r="Y257" t="str">
        <f t="shared" si="45"/>
        <v>Y</v>
      </c>
      <c r="Z257" t="s">
        <v>544</v>
      </c>
      <c r="AA257">
        <v>-6</v>
      </c>
      <c r="AB257">
        <v>2</v>
      </c>
      <c r="AC257">
        <f t="shared" si="38"/>
        <v>-8</v>
      </c>
    </row>
    <row r="258" spans="1:29" x14ac:dyDescent="0.25">
      <c r="A258" s="5">
        <v>0.24000582706367629</v>
      </c>
      <c r="B258" s="5">
        <v>0.75985807379058512</v>
      </c>
      <c r="C258" s="2">
        <f t="shared" si="46"/>
        <v>4.1665655048228833</v>
      </c>
      <c r="D258" s="3">
        <f t="shared" si="46"/>
        <v>1.3160352367007913</v>
      </c>
      <c r="F258" s="4">
        <f t="shared" ref="F258:F321" si="49">(E258/100%) + 1</f>
        <v>1</v>
      </c>
      <c r="G258" s="4">
        <f t="shared" ref="G258:G321" si="50">C258/F258</f>
        <v>4.1665655048228833</v>
      </c>
      <c r="H258" s="4">
        <f t="shared" ref="H258:H321" si="51">D258/F258</f>
        <v>1.3160352367007913</v>
      </c>
      <c r="K258" s="4">
        <f t="shared" ref="K258:K321" si="52">(I258*F258)</f>
        <v>0</v>
      </c>
      <c r="L258" s="4">
        <f t="shared" ref="L258:L321" si="53">(J258*F258)</f>
        <v>0</v>
      </c>
      <c r="M258" s="23" t="e">
        <f t="shared" si="47"/>
        <v>#DIV/0!</v>
      </c>
      <c r="N258" s="23" t="e">
        <f t="shared" si="47"/>
        <v>#DIV/0!</v>
      </c>
      <c r="O258">
        <f t="shared" si="48"/>
        <v>0</v>
      </c>
      <c r="P258">
        <f t="shared" si="48"/>
        <v>0</v>
      </c>
      <c r="Q258" t="s">
        <v>525</v>
      </c>
      <c r="R258" t="s">
        <v>520</v>
      </c>
      <c r="S258" t="s">
        <v>261</v>
      </c>
      <c r="T258" s="59" t="s">
        <v>75</v>
      </c>
      <c r="U258" s="59" t="s">
        <v>90</v>
      </c>
      <c r="V258" s="59" t="s">
        <v>575</v>
      </c>
      <c r="W258" s="130" t="s">
        <v>73</v>
      </c>
      <c r="X258">
        <v>0</v>
      </c>
      <c r="Y258" t="str">
        <f t="shared" si="45"/>
        <v>N</v>
      </c>
      <c r="Z258" t="s">
        <v>548</v>
      </c>
      <c r="AA258">
        <v>2</v>
      </c>
      <c r="AB258">
        <v>3</v>
      </c>
      <c r="AC258">
        <f t="shared" si="38"/>
        <v>-1</v>
      </c>
    </row>
    <row r="259" spans="1:29" x14ac:dyDescent="0.25">
      <c r="A259" s="5">
        <v>0.47629058375459005</v>
      </c>
      <c r="B259" s="5">
        <v>0.52252098464833929</v>
      </c>
      <c r="C259" s="2">
        <f t="shared" si="46"/>
        <v>2.0995586184320887</v>
      </c>
      <c r="D259" s="3">
        <f t="shared" si="46"/>
        <v>1.9137987360890545</v>
      </c>
      <c r="F259" s="4">
        <f t="shared" si="49"/>
        <v>1</v>
      </c>
      <c r="G259" s="4">
        <f t="shared" si="50"/>
        <v>2.0995586184320887</v>
      </c>
      <c r="H259" s="4">
        <f t="shared" si="51"/>
        <v>1.9137987360890545</v>
      </c>
      <c r="K259" s="4">
        <f t="shared" si="52"/>
        <v>0</v>
      </c>
      <c r="L259" s="4">
        <f t="shared" si="53"/>
        <v>0</v>
      </c>
      <c r="M259" s="23" t="e">
        <f t="shared" si="47"/>
        <v>#DIV/0!</v>
      </c>
      <c r="N259" s="23" t="e">
        <f t="shared" si="47"/>
        <v>#DIV/0!</v>
      </c>
      <c r="O259">
        <f t="shared" si="48"/>
        <v>0</v>
      </c>
      <c r="P259">
        <f t="shared" si="48"/>
        <v>0</v>
      </c>
      <c r="Q259" t="s">
        <v>323</v>
      </c>
      <c r="R259" t="s">
        <v>522</v>
      </c>
      <c r="S259" t="s">
        <v>261</v>
      </c>
      <c r="T259" s="59" t="s">
        <v>86</v>
      </c>
      <c r="U259" s="59" t="s">
        <v>84</v>
      </c>
      <c r="V259" s="59" t="s">
        <v>575</v>
      </c>
      <c r="W259" s="130" t="s">
        <v>77</v>
      </c>
      <c r="X259">
        <v>2</v>
      </c>
      <c r="Y259" t="str">
        <f t="shared" si="45"/>
        <v>N</v>
      </c>
      <c r="Z259" t="s">
        <v>541</v>
      </c>
      <c r="AA259">
        <v>1</v>
      </c>
      <c r="AB259">
        <v>4</v>
      </c>
      <c r="AC259">
        <f t="shared" ref="AC259:AC322" si="54">AA259-AB259</f>
        <v>-3</v>
      </c>
    </row>
    <row r="260" spans="1:29" x14ac:dyDescent="0.25">
      <c r="A260" s="5">
        <v>0.38404678376790374</v>
      </c>
      <c r="B260" s="5">
        <v>0.61503932374417081</v>
      </c>
      <c r="C260" s="2">
        <f t="shared" si="46"/>
        <v>2.6038494325846084</v>
      </c>
      <c r="D260" s="3">
        <f t="shared" si="46"/>
        <v>1.6259122976272584</v>
      </c>
      <c r="F260" s="4">
        <f t="shared" si="49"/>
        <v>1</v>
      </c>
      <c r="G260" s="4">
        <f t="shared" si="50"/>
        <v>2.6038494325846084</v>
      </c>
      <c r="H260" s="4">
        <f t="shared" si="51"/>
        <v>1.6259122976272584</v>
      </c>
      <c r="K260" s="4">
        <f t="shared" si="52"/>
        <v>0</v>
      </c>
      <c r="L260" s="4">
        <f t="shared" si="53"/>
        <v>0</v>
      </c>
      <c r="M260" s="23" t="e">
        <f t="shared" si="47"/>
        <v>#DIV/0!</v>
      </c>
      <c r="N260" s="23" t="e">
        <f t="shared" si="47"/>
        <v>#DIV/0!</v>
      </c>
      <c r="O260">
        <f t="shared" si="48"/>
        <v>0</v>
      </c>
      <c r="P260">
        <f t="shared" si="48"/>
        <v>0</v>
      </c>
      <c r="Q260" t="s">
        <v>521</v>
      </c>
      <c r="R260" t="s">
        <v>324</v>
      </c>
      <c r="S260" t="s">
        <v>261</v>
      </c>
      <c r="T260" s="59" t="s">
        <v>75</v>
      </c>
      <c r="U260" s="59" t="s">
        <v>90</v>
      </c>
      <c r="V260" s="59" t="s">
        <v>575</v>
      </c>
      <c r="W260" s="130" t="s">
        <v>86</v>
      </c>
      <c r="X260">
        <v>3</v>
      </c>
      <c r="Y260" t="str">
        <f t="shared" si="45"/>
        <v>Y</v>
      </c>
      <c r="Z260" t="s">
        <v>541</v>
      </c>
      <c r="AA260">
        <v>-4</v>
      </c>
      <c r="AB260">
        <v>-2</v>
      </c>
      <c r="AC260">
        <f t="shared" si="54"/>
        <v>-2</v>
      </c>
    </row>
    <row r="261" spans="1:29" x14ac:dyDescent="0.25">
      <c r="A261" s="5">
        <v>0.26823057706584363</v>
      </c>
      <c r="B261" s="5">
        <v>0.73155830494315999</v>
      </c>
      <c r="C261" s="2">
        <f t="shared" si="46"/>
        <v>3.7281357365701302</v>
      </c>
      <c r="D261" s="3">
        <f t="shared" si="46"/>
        <v>1.3669450449034233</v>
      </c>
      <c r="F261" s="4">
        <f t="shared" si="49"/>
        <v>1</v>
      </c>
      <c r="G261" s="4">
        <f t="shared" si="50"/>
        <v>3.7281357365701302</v>
      </c>
      <c r="H261" s="4">
        <f t="shared" si="51"/>
        <v>1.3669450449034233</v>
      </c>
      <c r="K261" s="4">
        <f t="shared" si="52"/>
        <v>0</v>
      </c>
      <c r="L261" s="4">
        <f t="shared" si="53"/>
        <v>0</v>
      </c>
      <c r="M261" s="23" t="e">
        <f t="shared" si="47"/>
        <v>#DIV/0!</v>
      </c>
      <c r="N261" s="23" t="e">
        <f t="shared" si="47"/>
        <v>#DIV/0!</v>
      </c>
      <c r="O261">
        <f t="shared" si="48"/>
        <v>0</v>
      </c>
      <c r="P261">
        <f t="shared" si="48"/>
        <v>0</v>
      </c>
      <c r="Q261" t="s">
        <v>531</v>
      </c>
      <c r="R261" t="s">
        <v>527</v>
      </c>
      <c r="S261" t="s">
        <v>261</v>
      </c>
      <c r="T261" s="59" t="s">
        <v>75</v>
      </c>
      <c r="U261" s="59" t="s">
        <v>90</v>
      </c>
      <c r="V261" s="59" t="s">
        <v>575</v>
      </c>
      <c r="W261" s="130" t="s">
        <v>125</v>
      </c>
      <c r="X261">
        <v>6</v>
      </c>
      <c r="Y261" t="str">
        <f t="shared" si="45"/>
        <v>Y</v>
      </c>
      <c r="Z261" t="s">
        <v>549</v>
      </c>
      <c r="AA261">
        <v>-1</v>
      </c>
      <c r="AB261">
        <v>-6</v>
      </c>
      <c r="AC261">
        <f t="shared" si="54"/>
        <v>5</v>
      </c>
    </row>
    <row r="262" spans="1:29" x14ac:dyDescent="0.25">
      <c r="A262" s="5">
        <v>0.37834646422776236</v>
      </c>
      <c r="B262" s="5">
        <v>0.61935182876264272</v>
      </c>
      <c r="C262" s="2">
        <f t="shared" si="46"/>
        <v>2.6430800722324337</v>
      </c>
      <c r="D262" s="3">
        <f t="shared" si="46"/>
        <v>1.6145911799402064</v>
      </c>
      <c r="F262" s="4">
        <f t="shared" si="49"/>
        <v>1</v>
      </c>
      <c r="G262" s="4">
        <f t="shared" si="50"/>
        <v>2.6430800722324337</v>
      </c>
      <c r="H262" s="4">
        <f t="shared" si="51"/>
        <v>1.6145911799402064</v>
      </c>
      <c r="K262" s="4">
        <f t="shared" si="52"/>
        <v>0</v>
      </c>
      <c r="L262" s="4">
        <f t="shared" si="53"/>
        <v>0</v>
      </c>
      <c r="M262" s="23" t="e">
        <f t="shared" si="47"/>
        <v>#DIV/0!</v>
      </c>
      <c r="N262" s="23" t="e">
        <f t="shared" si="47"/>
        <v>#DIV/0!</v>
      </c>
      <c r="O262">
        <f t="shared" si="48"/>
        <v>0</v>
      </c>
      <c r="P262">
        <f t="shared" si="48"/>
        <v>0</v>
      </c>
      <c r="Q262" t="s">
        <v>499</v>
      </c>
      <c r="R262" t="s">
        <v>322</v>
      </c>
      <c r="S262" t="s">
        <v>261</v>
      </c>
      <c r="T262" s="59" t="s">
        <v>77</v>
      </c>
      <c r="U262" s="59" t="s">
        <v>85</v>
      </c>
      <c r="V262" s="59" t="s">
        <v>575</v>
      </c>
      <c r="W262" s="130" t="s">
        <v>76</v>
      </c>
      <c r="X262">
        <v>1</v>
      </c>
      <c r="Y262" t="str">
        <f t="shared" si="45"/>
        <v>N</v>
      </c>
      <c r="Z262" t="s">
        <v>544</v>
      </c>
      <c r="AA262">
        <v>-4</v>
      </c>
      <c r="AB262">
        <v>5</v>
      </c>
      <c r="AC262">
        <f t="shared" si="54"/>
        <v>-9</v>
      </c>
    </row>
    <row r="263" spans="1:29" x14ac:dyDescent="0.25">
      <c r="A263" s="5">
        <v>0.48405567636959451</v>
      </c>
      <c r="B263" s="5">
        <v>0.51508882499019892</v>
      </c>
      <c r="C263" s="2">
        <f t="shared" si="46"/>
        <v>2.0658780566317807</v>
      </c>
      <c r="D263" s="3">
        <f t="shared" si="46"/>
        <v>1.9414127262788665</v>
      </c>
      <c r="F263" s="4">
        <f t="shared" si="49"/>
        <v>1</v>
      </c>
      <c r="G263" s="4">
        <f t="shared" si="50"/>
        <v>2.0658780566317807</v>
      </c>
      <c r="H263" s="4">
        <f t="shared" si="51"/>
        <v>1.9414127262788665</v>
      </c>
      <c r="K263" s="4">
        <f t="shared" si="52"/>
        <v>0</v>
      </c>
      <c r="L263" s="4">
        <f t="shared" si="53"/>
        <v>0</v>
      </c>
      <c r="M263" s="23" t="e">
        <f t="shared" si="47"/>
        <v>#DIV/0!</v>
      </c>
      <c r="N263" s="23" t="e">
        <f t="shared" si="47"/>
        <v>#DIV/0!</v>
      </c>
      <c r="O263">
        <f t="shared" si="48"/>
        <v>0</v>
      </c>
      <c r="P263">
        <f t="shared" si="48"/>
        <v>0</v>
      </c>
      <c r="Q263" t="s">
        <v>508</v>
      </c>
      <c r="R263" t="s">
        <v>528</v>
      </c>
      <c r="S263" t="s">
        <v>261</v>
      </c>
      <c r="T263" s="59" t="s">
        <v>75</v>
      </c>
      <c r="U263" s="59" t="s">
        <v>90</v>
      </c>
      <c r="V263" s="59" t="s">
        <v>575</v>
      </c>
      <c r="W263" s="130" t="s">
        <v>75</v>
      </c>
      <c r="X263">
        <v>2</v>
      </c>
      <c r="Y263" t="str">
        <f t="shared" si="45"/>
        <v>N</v>
      </c>
      <c r="Z263" t="s">
        <v>543</v>
      </c>
      <c r="AA263">
        <v>8</v>
      </c>
      <c r="AB263">
        <v>6</v>
      </c>
      <c r="AC263">
        <f t="shared" si="54"/>
        <v>2</v>
      </c>
    </row>
    <row r="264" spans="1:29" x14ac:dyDescent="0.25">
      <c r="A264" s="5">
        <v>0.52563583672053971</v>
      </c>
      <c r="B264" s="5">
        <v>0.47255430054273917</v>
      </c>
      <c r="C264" s="2">
        <f t="shared" si="46"/>
        <v>1.9024578047018919</v>
      </c>
      <c r="D264" s="3">
        <f t="shared" si="46"/>
        <v>2.1161589236442833</v>
      </c>
      <c r="F264" s="4">
        <f t="shared" si="49"/>
        <v>1</v>
      </c>
      <c r="G264" s="4">
        <f t="shared" si="50"/>
        <v>1.9024578047018919</v>
      </c>
      <c r="H264" s="4">
        <f t="shared" si="51"/>
        <v>2.1161589236442833</v>
      </c>
      <c r="K264" s="4">
        <f t="shared" si="52"/>
        <v>0</v>
      </c>
      <c r="L264" s="4">
        <f t="shared" si="53"/>
        <v>0</v>
      </c>
      <c r="M264" s="23" t="e">
        <f t="shared" si="47"/>
        <v>#DIV/0!</v>
      </c>
      <c r="N264" s="23" t="e">
        <f t="shared" si="47"/>
        <v>#DIV/0!</v>
      </c>
      <c r="O264">
        <f t="shared" si="48"/>
        <v>0</v>
      </c>
      <c r="P264">
        <f t="shared" si="48"/>
        <v>0</v>
      </c>
      <c r="Q264" t="s">
        <v>524</v>
      </c>
      <c r="R264" t="s">
        <v>505</v>
      </c>
      <c r="S264" t="s">
        <v>261</v>
      </c>
      <c r="T264" s="59" t="s">
        <v>79</v>
      </c>
      <c r="U264" s="59" t="s">
        <v>85</v>
      </c>
      <c r="V264" s="59" t="s">
        <v>575</v>
      </c>
      <c r="W264" s="130" t="s">
        <v>76</v>
      </c>
      <c r="X264">
        <v>1</v>
      </c>
      <c r="Y264" t="str">
        <f t="shared" si="45"/>
        <v>N</v>
      </c>
      <c r="Z264" t="s">
        <v>541</v>
      </c>
      <c r="AA264">
        <v>-3</v>
      </c>
      <c r="AB264">
        <v>0</v>
      </c>
      <c r="AC264">
        <f t="shared" si="54"/>
        <v>-3</v>
      </c>
    </row>
    <row r="265" spans="1:29" x14ac:dyDescent="0.25">
      <c r="A265" s="5">
        <v>0.3175139949570146</v>
      </c>
      <c r="B265" s="5">
        <v>0.68220705569161089</v>
      </c>
      <c r="C265" s="2">
        <f t="shared" si="46"/>
        <v>3.1494674750805269</v>
      </c>
      <c r="D265" s="3">
        <f t="shared" si="46"/>
        <v>1.4658306325873682</v>
      </c>
      <c r="F265" s="4">
        <f t="shared" si="49"/>
        <v>1</v>
      </c>
      <c r="G265" s="4">
        <f t="shared" si="50"/>
        <v>3.1494674750805269</v>
      </c>
      <c r="H265" s="4">
        <f t="shared" si="51"/>
        <v>1.4658306325873682</v>
      </c>
      <c r="K265" s="4">
        <f t="shared" si="52"/>
        <v>0</v>
      </c>
      <c r="L265" s="4">
        <f t="shared" si="53"/>
        <v>0</v>
      </c>
      <c r="M265" s="23" t="e">
        <f t="shared" si="47"/>
        <v>#DIV/0!</v>
      </c>
      <c r="N265" s="23" t="e">
        <f t="shared" si="47"/>
        <v>#DIV/0!</v>
      </c>
      <c r="O265">
        <f t="shared" si="48"/>
        <v>0</v>
      </c>
      <c r="P265">
        <f t="shared" si="48"/>
        <v>0</v>
      </c>
      <c r="Q265" t="s">
        <v>279</v>
      </c>
      <c r="R265" t="s">
        <v>409</v>
      </c>
      <c r="S265" t="s">
        <v>259</v>
      </c>
      <c r="T265" s="59" t="s">
        <v>75</v>
      </c>
      <c r="U265" s="59" t="s">
        <v>90</v>
      </c>
      <c r="V265" s="59" t="s">
        <v>575</v>
      </c>
      <c r="W265" s="130" t="s">
        <v>102</v>
      </c>
      <c r="X265">
        <v>4</v>
      </c>
      <c r="Y265" t="str">
        <f t="shared" si="45"/>
        <v>Y</v>
      </c>
      <c r="Z265" t="s">
        <v>544</v>
      </c>
      <c r="AA265">
        <v>-3</v>
      </c>
      <c r="AB265">
        <v>9</v>
      </c>
      <c r="AC265">
        <f t="shared" si="54"/>
        <v>-12</v>
      </c>
    </row>
    <row r="266" spans="1:29" x14ac:dyDescent="0.25">
      <c r="A266" s="5">
        <v>0.58508031736111243</v>
      </c>
      <c r="B266" s="5">
        <v>0.40310728511405031</v>
      </c>
      <c r="C266" s="2">
        <f t="shared" si="46"/>
        <v>1.7091670499364937</v>
      </c>
      <c r="D266" s="3">
        <f t="shared" si="46"/>
        <v>2.4807291679610111</v>
      </c>
      <c r="F266" s="4">
        <f t="shared" si="49"/>
        <v>1</v>
      </c>
      <c r="G266" s="4">
        <f t="shared" si="50"/>
        <v>1.7091670499364937</v>
      </c>
      <c r="H266" s="4">
        <f t="shared" si="51"/>
        <v>2.4807291679610111</v>
      </c>
      <c r="K266" s="4">
        <f t="shared" si="52"/>
        <v>0</v>
      </c>
      <c r="L266" s="4">
        <f t="shared" si="53"/>
        <v>0</v>
      </c>
      <c r="M266" s="23" t="e">
        <f t="shared" si="47"/>
        <v>#DIV/0!</v>
      </c>
      <c r="N266" s="23" t="e">
        <f t="shared" si="47"/>
        <v>#DIV/0!</v>
      </c>
      <c r="O266">
        <f t="shared" si="48"/>
        <v>0</v>
      </c>
      <c r="P266">
        <f t="shared" si="48"/>
        <v>0</v>
      </c>
      <c r="Q266" t="s">
        <v>333</v>
      </c>
      <c r="R266" t="s">
        <v>331</v>
      </c>
      <c r="S266" t="s">
        <v>259</v>
      </c>
      <c r="T266" s="59" t="s">
        <v>86</v>
      </c>
      <c r="U266" s="59" t="s">
        <v>84</v>
      </c>
      <c r="V266" s="59" t="s">
        <v>575</v>
      </c>
      <c r="W266" s="130" t="s">
        <v>79</v>
      </c>
      <c r="X266">
        <v>3</v>
      </c>
      <c r="Y266" t="str">
        <f t="shared" si="45"/>
        <v>Y</v>
      </c>
      <c r="Z266" t="s">
        <v>548</v>
      </c>
      <c r="AA266">
        <v>-2</v>
      </c>
      <c r="AB266">
        <v>-3</v>
      </c>
      <c r="AC266">
        <f t="shared" si="54"/>
        <v>1</v>
      </c>
    </row>
    <row r="267" spans="1:29" x14ac:dyDescent="0.25">
      <c r="A267" s="5">
        <v>0.42700755646806021</v>
      </c>
      <c r="B267" s="5">
        <v>0.57221127187809817</v>
      </c>
      <c r="C267" s="2">
        <f t="shared" si="46"/>
        <v>2.3418789313036412</v>
      </c>
      <c r="D267" s="3">
        <f t="shared" si="46"/>
        <v>1.7476062586425882</v>
      </c>
      <c r="F267" s="4">
        <f t="shared" si="49"/>
        <v>1</v>
      </c>
      <c r="G267" s="4">
        <f t="shared" si="50"/>
        <v>2.3418789313036412</v>
      </c>
      <c r="H267" s="4">
        <f t="shared" si="51"/>
        <v>1.7476062586425882</v>
      </c>
      <c r="K267" s="4">
        <f t="shared" si="52"/>
        <v>0</v>
      </c>
      <c r="L267" s="4">
        <f t="shared" si="53"/>
        <v>0</v>
      </c>
      <c r="M267" s="23" t="e">
        <f t="shared" si="47"/>
        <v>#DIV/0!</v>
      </c>
      <c r="N267" s="23" t="e">
        <f t="shared" si="47"/>
        <v>#DIV/0!</v>
      </c>
      <c r="O267">
        <f t="shared" si="48"/>
        <v>0</v>
      </c>
      <c r="P267">
        <f t="shared" si="48"/>
        <v>0</v>
      </c>
      <c r="Q267" t="s">
        <v>334</v>
      </c>
      <c r="R267" t="s">
        <v>406</v>
      </c>
      <c r="S267" t="s">
        <v>259</v>
      </c>
      <c r="T267" s="59" t="s">
        <v>75</v>
      </c>
      <c r="U267" s="59" t="s">
        <v>90</v>
      </c>
      <c r="V267" s="59" t="s">
        <v>575</v>
      </c>
      <c r="W267" s="130" t="s">
        <v>89</v>
      </c>
      <c r="X267">
        <v>4</v>
      </c>
      <c r="Y267" t="str">
        <f t="shared" si="45"/>
        <v>Y</v>
      </c>
      <c r="Z267" t="s">
        <v>549</v>
      </c>
      <c r="AA267">
        <v>1</v>
      </c>
      <c r="AB267">
        <v>5</v>
      </c>
      <c r="AC267">
        <f t="shared" si="54"/>
        <v>-4</v>
      </c>
    </row>
    <row r="268" spans="1:29" x14ac:dyDescent="0.25">
      <c r="A268" s="5">
        <v>0.26893307350233325</v>
      </c>
      <c r="B268" s="5">
        <v>0.73046119954240629</v>
      </c>
      <c r="C268" s="2">
        <f t="shared" si="46"/>
        <v>3.7183972464856541</v>
      </c>
      <c r="D268" s="3">
        <f t="shared" si="46"/>
        <v>1.3689981078070197</v>
      </c>
      <c r="F268" s="4">
        <f t="shared" si="49"/>
        <v>1</v>
      </c>
      <c r="G268" s="4">
        <f t="shared" si="50"/>
        <v>3.7183972464856541</v>
      </c>
      <c r="H268" s="4">
        <f t="shared" si="51"/>
        <v>1.3689981078070197</v>
      </c>
      <c r="K268" s="4">
        <f t="shared" si="52"/>
        <v>0</v>
      </c>
      <c r="L268" s="4">
        <f t="shared" si="53"/>
        <v>0</v>
      </c>
      <c r="M268" s="23" t="e">
        <f t="shared" si="47"/>
        <v>#DIV/0!</v>
      </c>
      <c r="N268" s="23" t="e">
        <f t="shared" si="47"/>
        <v>#DIV/0!</v>
      </c>
      <c r="O268">
        <f t="shared" si="48"/>
        <v>0</v>
      </c>
      <c r="P268">
        <f t="shared" si="48"/>
        <v>0</v>
      </c>
      <c r="Q268" t="s">
        <v>467</v>
      </c>
      <c r="R268" t="s">
        <v>340</v>
      </c>
      <c r="S268" t="s">
        <v>262</v>
      </c>
      <c r="T268" s="59" t="s">
        <v>76</v>
      </c>
      <c r="U268" s="59" t="s">
        <v>85</v>
      </c>
      <c r="V268" s="59" t="s">
        <v>575</v>
      </c>
      <c r="W268" s="130" t="s">
        <v>76</v>
      </c>
      <c r="X268">
        <v>1</v>
      </c>
      <c r="Y268" t="str">
        <f t="shared" si="45"/>
        <v>N</v>
      </c>
      <c r="Z268" t="s">
        <v>541</v>
      </c>
      <c r="AA268">
        <v>0</v>
      </c>
      <c r="AB268">
        <v>8</v>
      </c>
      <c r="AC268">
        <f t="shared" si="54"/>
        <v>-8</v>
      </c>
    </row>
    <row r="269" spans="1:29" x14ac:dyDescent="0.25">
      <c r="A269" s="5">
        <v>0.35601075490718348</v>
      </c>
      <c r="B269" s="5">
        <v>0.64263630043481856</v>
      </c>
      <c r="C269" s="2">
        <f t="shared" si="46"/>
        <v>2.8089039058966425</v>
      </c>
      <c r="D269" s="3">
        <f t="shared" si="46"/>
        <v>1.556090123330075</v>
      </c>
      <c r="F269" s="4">
        <f t="shared" si="49"/>
        <v>1</v>
      </c>
      <c r="G269" s="4">
        <f t="shared" si="50"/>
        <v>2.8089039058966425</v>
      </c>
      <c r="H269" s="4">
        <f t="shared" si="51"/>
        <v>1.556090123330075</v>
      </c>
      <c r="K269" s="4">
        <f t="shared" si="52"/>
        <v>0</v>
      </c>
      <c r="L269" s="4">
        <f t="shared" si="53"/>
        <v>0</v>
      </c>
      <c r="M269" s="23" t="e">
        <f t="shared" si="47"/>
        <v>#DIV/0!</v>
      </c>
      <c r="N269" s="23" t="e">
        <f t="shared" si="47"/>
        <v>#DIV/0!</v>
      </c>
      <c r="O269">
        <f t="shared" si="48"/>
        <v>0</v>
      </c>
      <c r="P269">
        <f t="shared" si="48"/>
        <v>0</v>
      </c>
      <c r="Q269" t="s">
        <v>411</v>
      </c>
      <c r="R269" t="s">
        <v>286</v>
      </c>
      <c r="S269" t="s">
        <v>262</v>
      </c>
      <c r="T269" s="59" t="s">
        <v>86</v>
      </c>
      <c r="U269" s="59" t="s">
        <v>84</v>
      </c>
      <c r="V269" s="59" t="s">
        <v>575</v>
      </c>
      <c r="W269" s="130" t="s">
        <v>94</v>
      </c>
      <c r="X269">
        <v>2</v>
      </c>
      <c r="Y269" t="str">
        <f t="shared" si="45"/>
        <v>N</v>
      </c>
      <c r="Z269" t="s">
        <v>544</v>
      </c>
      <c r="AA269">
        <v>1</v>
      </c>
      <c r="AB269">
        <v>3</v>
      </c>
      <c r="AC269">
        <f t="shared" si="54"/>
        <v>-2</v>
      </c>
    </row>
    <row r="270" spans="1:29" x14ac:dyDescent="0.25">
      <c r="A270" s="5">
        <v>0.55212572781164682</v>
      </c>
      <c r="B270" s="5">
        <v>0.43326828157303066</v>
      </c>
      <c r="C270" s="2">
        <f t="shared" si="46"/>
        <v>1.8111816740790276</v>
      </c>
      <c r="D270" s="3">
        <f t="shared" si="46"/>
        <v>2.308038789198656</v>
      </c>
      <c r="F270" s="4">
        <f t="shared" si="49"/>
        <v>1</v>
      </c>
      <c r="G270" s="4">
        <f t="shared" si="50"/>
        <v>1.8111816740790276</v>
      </c>
      <c r="H270" s="4">
        <f t="shared" si="51"/>
        <v>2.308038789198656</v>
      </c>
      <c r="K270" s="4">
        <f t="shared" si="52"/>
        <v>0</v>
      </c>
      <c r="L270" s="4">
        <f t="shared" si="53"/>
        <v>0</v>
      </c>
      <c r="M270" s="23" t="e">
        <f t="shared" si="47"/>
        <v>#DIV/0!</v>
      </c>
      <c r="N270" s="23" t="e">
        <f t="shared" si="47"/>
        <v>#DIV/0!</v>
      </c>
      <c r="O270">
        <f t="shared" si="48"/>
        <v>0</v>
      </c>
      <c r="P270">
        <f t="shared" si="48"/>
        <v>0</v>
      </c>
      <c r="Q270" t="s">
        <v>474</v>
      </c>
      <c r="R270" t="s">
        <v>349</v>
      </c>
      <c r="S270" t="s">
        <v>258</v>
      </c>
      <c r="T270" s="59" t="s">
        <v>100</v>
      </c>
      <c r="U270" s="59" t="s">
        <v>84</v>
      </c>
      <c r="V270" s="59" t="s">
        <v>575</v>
      </c>
      <c r="W270" s="130" t="s">
        <v>203</v>
      </c>
      <c r="X270">
        <v>6</v>
      </c>
      <c r="Y270" t="str">
        <f t="shared" si="45"/>
        <v>Y</v>
      </c>
      <c r="Z270" t="s">
        <v>550</v>
      </c>
      <c r="AA270">
        <v>5</v>
      </c>
      <c r="AB270">
        <v>-1</v>
      </c>
      <c r="AC270">
        <f t="shared" si="54"/>
        <v>6</v>
      </c>
    </row>
    <row r="271" spans="1:29" x14ac:dyDescent="0.25">
      <c r="A271" s="5">
        <v>0.46642103640438143</v>
      </c>
      <c r="B271" s="5">
        <v>0.53280321108536421</v>
      </c>
      <c r="C271" s="2">
        <f t="shared" si="46"/>
        <v>2.143985630898972</v>
      </c>
      <c r="D271" s="3">
        <f t="shared" si="46"/>
        <v>1.8768655653612096</v>
      </c>
      <c r="F271" s="4">
        <f t="shared" si="49"/>
        <v>1</v>
      </c>
      <c r="G271" s="4">
        <f t="shared" si="50"/>
        <v>2.143985630898972</v>
      </c>
      <c r="H271" s="4">
        <f t="shared" si="51"/>
        <v>1.8768655653612096</v>
      </c>
      <c r="K271" s="4">
        <f t="shared" si="52"/>
        <v>0</v>
      </c>
      <c r="L271" s="4">
        <f t="shared" si="53"/>
        <v>0</v>
      </c>
      <c r="M271" s="23" t="e">
        <f t="shared" si="47"/>
        <v>#DIV/0!</v>
      </c>
      <c r="N271" s="23" t="e">
        <f t="shared" si="47"/>
        <v>#DIV/0!</v>
      </c>
      <c r="O271">
        <f t="shared" si="48"/>
        <v>0</v>
      </c>
      <c r="P271">
        <f t="shared" si="48"/>
        <v>0</v>
      </c>
      <c r="Q271" t="s">
        <v>423</v>
      </c>
      <c r="R271" t="s">
        <v>422</v>
      </c>
      <c r="S271" t="s">
        <v>258</v>
      </c>
      <c r="T271" s="59" t="s">
        <v>75</v>
      </c>
      <c r="U271" s="59" t="s">
        <v>90</v>
      </c>
      <c r="V271" s="59" t="s">
        <v>575</v>
      </c>
      <c r="W271" s="130" t="s">
        <v>76</v>
      </c>
      <c r="X271">
        <v>1</v>
      </c>
      <c r="Y271" t="str">
        <f t="shared" si="45"/>
        <v>N</v>
      </c>
      <c r="Z271" t="s">
        <v>543</v>
      </c>
      <c r="AA271">
        <v>-5</v>
      </c>
      <c r="AB271">
        <v>-1</v>
      </c>
      <c r="AC271">
        <f t="shared" si="54"/>
        <v>-4</v>
      </c>
    </row>
    <row r="272" spans="1:29" x14ac:dyDescent="0.25">
      <c r="A272" s="5">
        <v>0.65189662158514616</v>
      </c>
      <c r="B272" s="5">
        <v>0.34373021601583087</v>
      </c>
      <c r="C272" s="2">
        <f t="shared" si="46"/>
        <v>1.5339855536732323</v>
      </c>
      <c r="D272" s="3">
        <f t="shared" si="46"/>
        <v>2.9092583468249527</v>
      </c>
      <c r="F272" s="4">
        <f t="shared" si="49"/>
        <v>1</v>
      </c>
      <c r="G272" s="4">
        <f t="shared" si="50"/>
        <v>1.5339855536732323</v>
      </c>
      <c r="H272" s="4">
        <f t="shared" si="51"/>
        <v>2.9092583468249527</v>
      </c>
      <c r="K272" s="4">
        <f t="shared" si="52"/>
        <v>0</v>
      </c>
      <c r="L272" s="4">
        <f t="shared" si="53"/>
        <v>0</v>
      </c>
      <c r="M272" s="23" t="e">
        <f t="shared" si="47"/>
        <v>#DIV/0!</v>
      </c>
      <c r="N272" s="23" t="e">
        <f t="shared" si="47"/>
        <v>#DIV/0!</v>
      </c>
      <c r="O272">
        <f t="shared" si="48"/>
        <v>0</v>
      </c>
      <c r="P272">
        <f t="shared" si="48"/>
        <v>0</v>
      </c>
      <c r="Q272" t="s">
        <v>425</v>
      </c>
      <c r="R272" t="s">
        <v>421</v>
      </c>
      <c r="S272" t="s">
        <v>258</v>
      </c>
      <c r="T272" s="59" t="s">
        <v>86</v>
      </c>
      <c r="U272" s="59" t="s">
        <v>84</v>
      </c>
      <c r="V272" s="59" t="s">
        <v>575</v>
      </c>
      <c r="W272" s="130" t="s">
        <v>227</v>
      </c>
      <c r="X272">
        <v>8</v>
      </c>
      <c r="Y272" t="str">
        <f t="shared" si="45"/>
        <v>Y</v>
      </c>
      <c r="Z272" t="s">
        <v>550</v>
      </c>
      <c r="AA272">
        <v>4</v>
      </c>
      <c r="AB272">
        <v>3</v>
      </c>
      <c r="AC272">
        <f t="shared" si="54"/>
        <v>1</v>
      </c>
    </row>
    <row r="273" spans="1:29" x14ac:dyDescent="0.25">
      <c r="A273" s="5">
        <v>0.47278673322777426</v>
      </c>
      <c r="B273" s="5">
        <v>0.52487010816519164</v>
      </c>
      <c r="C273" s="2">
        <f t="shared" si="46"/>
        <v>2.1151185719042385</v>
      </c>
      <c r="D273" s="3">
        <f t="shared" si="46"/>
        <v>1.905233284280063</v>
      </c>
      <c r="F273" s="4">
        <f t="shared" si="49"/>
        <v>1</v>
      </c>
      <c r="G273" s="4">
        <f t="shared" si="50"/>
        <v>2.1151185719042385</v>
      </c>
      <c r="H273" s="4">
        <f t="shared" si="51"/>
        <v>1.905233284280063</v>
      </c>
      <c r="K273" s="4">
        <f t="shared" si="52"/>
        <v>0</v>
      </c>
      <c r="L273" s="4">
        <f t="shared" si="53"/>
        <v>0</v>
      </c>
      <c r="M273" s="23" t="e">
        <f t="shared" si="47"/>
        <v>#DIV/0!</v>
      </c>
      <c r="N273" s="23" t="e">
        <f t="shared" si="47"/>
        <v>#DIV/0!</v>
      </c>
      <c r="O273">
        <f t="shared" si="48"/>
        <v>0</v>
      </c>
      <c r="P273">
        <f t="shared" si="48"/>
        <v>0</v>
      </c>
      <c r="Q273" t="s">
        <v>348</v>
      </c>
      <c r="R273" t="s">
        <v>476</v>
      </c>
      <c r="S273" t="s">
        <v>258</v>
      </c>
      <c r="T273" s="59" t="s">
        <v>86</v>
      </c>
      <c r="U273" s="59" t="s">
        <v>84</v>
      </c>
      <c r="V273" s="59" t="s">
        <v>575</v>
      </c>
      <c r="W273" s="130" t="s">
        <v>73</v>
      </c>
      <c r="X273">
        <v>0</v>
      </c>
      <c r="Y273" t="str">
        <f t="shared" si="45"/>
        <v>N</v>
      </c>
      <c r="Z273" t="s">
        <v>549</v>
      </c>
      <c r="AA273">
        <v>5</v>
      </c>
      <c r="AB273">
        <v>0</v>
      </c>
      <c r="AC273">
        <f t="shared" si="54"/>
        <v>5</v>
      </c>
    </row>
    <row r="274" spans="1:29" x14ac:dyDescent="0.25">
      <c r="A274" s="5">
        <v>0.58887591142366524</v>
      </c>
      <c r="B274" s="5">
        <v>0.40745088022302905</v>
      </c>
      <c r="C274" s="2">
        <f t="shared" si="46"/>
        <v>1.6981506300408893</v>
      </c>
      <c r="D274" s="3">
        <f t="shared" si="46"/>
        <v>2.4542835677582127</v>
      </c>
      <c r="F274" s="4">
        <f t="shared" si="49"/>
        <v>1</v>
      </c>
      <c r="G274" s="4">
        <f t="shared" si="50"/>
        <v>1.6981506300408893</v>
      </c>
      <c r="H274" s="4">
        <f t="shared" si="51"/>
        <v>2.4542835677582127</v>
      </c>
      <c r="K274" s="4">
        <f t="shared" si="52"/>
        <v>0</v>
      </c>
      <c r="L274" s="4">
        <f t="shared" si="53"/>
        <v>0</v>
      </c>
      <c r="M274" s="23" t="e">
        <f t="shared" si="47"/>
        <v>#DIV/0!</v>
      </c>
      <c r="N274" s="23" t="e">
        <f t="shared" si="47"/>
        <v>#DIV/0!</v>
      </c>
      <c r="O274">
        <f t="shared" si="48"/>
        <v>0</v>
      </c>
      <c r="P274">
        <f t="shared" si="48"/>
        <v>0</v>
      </c>
      <c r="Q274" t="s">
        <v>426</v>
      </c>
      <c r="R274" t="s">
        <v>478</v>
      </c>
      <c r="S274" t="s">
        <v>258</v>
      </c>
      <c r="T274" s="59" t="s">
        <v>86</v>
      </c>
      <c r="U274" s="59" t="s">
        <v>84</v>
      </c>
      <c r="V274" s="59" t="s">
        <v>575</v>
      </c>
      <c r="W274" s="130" t="s">
        <v>79</v>
      </c>
      <c r="X274">
        <v>3</v>
      </c>
      <c r="Y274" t="str">
        <f t="shared" si="45"/>
        <v>Y</v>
      </c>
      <c r="Z274" t="s">
        <v>543</v>
      </c>
      <c r="AA274">
        <v>-4</v>
      </c>
      <c r="AB274">
        <v>8</v>
      </c>
      <c r="AC274">
        <f t="shared" si="54"/>
        <v>-12</v>
      </c>
    </row>
    <row r="275" spans="1:29" x14ac:dyDescent="0.25">
      <c r="A275" s="5">
        <v>0.50258924361087565</v>
      </c>
      <c r="B275" s="5">
        <v>0.49125605367443281</v>
      </c>
      <c r="C275" s="2">
        <f t="shared" si="46"/>
        <v>1.9896963827069871</v>
      </c>
      <c r="D275" s="3">
        <f t="shared" si="46"/>
        <v>2.0355983249882228</v>
      </c>
      <c r="F275" s="4">
        <f t="shared" si="49"/>
        <v>1</v>
      </c>
      <c r="G275" s="4">
        <f t="shared" si="50"/>
        <v>1.9896963827069871</v>
      </c>
      <c r="H275" s="4">
        <f t="shared" si="51"/>
        <v>2.0355983249882228</v>
      </c>
      <c r="K275" s="4">
        <f t="shared" si="52"/>
        <v>0</v>
      </c>
      <c r="L275" s="4">
        <f t="shared" si="53"/>
        <v>0</v>
      </c>
      <c r="M275" s="23" t="e">
        <f t="shared" si="47"/>
        <v>#DIV/0!</v>
      </c>
      <c r="N275" s="23" t="e">
        <f t="shared" si="47"/>
        <v>#DIV/0!</v>
      </c>
      <c r="O275">
        <f t="shared" si="48"/>
        <v>0</v>
      </c>
      <c r="P275">
        <f t="shared" si="48"/>
        <v>0</v>
      </c>
      <c r="Q275" t="s">
        <v>473</v>
      </c>
      <c r="R275" t="s">
        <v>424</v>
      </c>
      <c r="S275" t="s">
        <v>258</v>
      </c>
      <c r="T275" s="59" t="s">
        <v>79</v>
      </c>
      <c r="U275" s="59" t="s">
        <v>85</v>
      </c>
      <c r="V275" s="59" t="s">
        <v>575</v>
      </c>
      <c r="W275" s="130" t="s">
        <v>96</v>
      </c>
      <c r="X275">
        <v>5</v>
      </c>
      <c r="Y275" t="str">
        <f t="shared" si="45"/>
        <v>Y</v>
      </c>
      <c r="Z275" t="s">
        <v>543</v>
      </c>
      <c r="AA275">
        <v>-4</v>
      </c>
      <c r="AB275">
        <v>2</v>
      </c>
      <c r="AC275">
        <f t="shared" si="54"/>
        <v>-6</v>
      </c>
    </row>
    <row r="276" spans="1:29" x14ac:dyDescent="0.25">
      <c r="A276" s="5">
        <v>0.51857030903829171</v>
      </c>
      <c r="B276" s="5">
        <v>0.47913852100107629</v>
      </c>
      <c r="C276" s="2">
        <f t="shared" si="46"/>
        <v>1.9283788187845499</v>
      </c>
      <c r="D276" s="3">
        <f t="shared" si="46"/>
        <v>2.08707911422082</v>
      </c>
      <c r="F276" s="4">
        <f t="shared" si="49"/>
        <v>1</v>
      </c>
      <c r="G276" s="4">
        <f t="shared" si="50"/>
        <v>1.9283788187845499</v>
      </c>
      <c r="H276" s="4">
        <f t="shared" si="51"/>
        <v>2.08707911422082</v>
      </c>
      <c r="K276" s="4">
        <f t="shared" si="52"/>
        <v>0</v>
      </c>
      <c r="L276" s="4">
        <f t="shared" si="53"/>
        <v>0</v>
      </c>
      <c r="M276" s="23" t="e">
        <f t="shared" si="47"/>
        <v>#DIV/0!</v>
      </c>
      <c r="N276" s="23" t="e">
        <f t="shared" si="47"/>
        <v>#DIV/0!</v>
      </c>
      <c r="O276">
        <f t="shared" si="48"/>
        <v>0</v>
      </c>
      <c r="P276">
        <f t="shared" si="48"/>
        <v>0</v>
      </c>
      <c r="Q276" t="s">
        <v>475</v>
      </c>
      <c r="R276" t="s">
        <v>350</v>
      </c>
      <c r="S276" t="s">
        <v>258</v>
      </c>
      <c r="T276" s="59" t="s">
        <v>86</v>
      </c>
      <c r="U276" s="59" t="s">
        <v>84</v>
      </c>
      <c r="V276" s="59" t="s">
        <v>575</v>
      </c>
      <c r="W276" s="130" t="s">
        <v>76</v>
      </c>
      <c r="X276">
        <v>1</v>
      </c>
      <c r="Y276" t="str">
        <f t="shared" si="45"/>
        <v>N</v>
      </c>
      <c r="Z276" t="s">
        <v>554</v>
      </c>
      <c r="AA276">
        <v>-13</v>
      </c>
      <c r="AB276">
        <v>-3</v>
      </c>
      <c r="AC276">
        <f t="shared" si="54"/>
        <v>-10</v>
      </c>
    </row>
    <row r="277" spans="1:29" x14ac:dyDescent="0.25">
      <c r="A277" s="5">
        <v>0.26076431148201507</v>
      </c>
      <c r="B277" s="5">
        <v>0.73914798850333063</v>
      </c>
      <c r="C277" s="2">
        <f t="shared" si="46"/>
        <v>3.8348806027812978</v>
      </c>
      <c r="D277" s="3">
        <f t="shared" si="46"/>
        <v>1.3529090460286004</v>
      </c>
      <c r="F277" s="4">
        <f t="shared" si="49"/>
        <v>1</v>
      </c>
      <c r="G277" s="4">
        <f t="shared" si="50"/>
        <v>3.8348806027812978</v>
      </c>
      <c r="H277" s="4">
        <f t="shared" si="51"/>
        <v>1.3529090460286004</v>
      </c>
      <c r="K277" s="4">
        <f t="shared" si="52"/>
        <v>0</v>
      </c>
      <c r="L277" s="4">
        <f t="shared" si="53"/>
        <v>0</v>
      </c>
      <c r="M277" s="23" t="e">
        <f t="shared" si="47"/>
        <v>#DIV/0!</v>
      </c>
      <c r="N277" s="23" t="e">
        <f t="shared" si="47"/>
        <v>#DIV/0!</v>
      </c>
      <c r="O277">
        <f t="shared" si="48"/>
        <v>0</v>
      </c>
      <c r="P277">
        <f t="shared" si="48"/>
        <v>0</v>
      </c>
      <c r="Q277" t="s">
        <v>477</v>
      </c>
      <c r="R277" t="s">
        <v>347</v>
      </c>
      <c r="S277" t="s">
        <v>258</v>
      </c>
      <c r="T277" s="59" t="s">
        <v>75</v>
      </c>
      <c r="U277" s="59" t="s">
        <v>90</v>
      </c>
      <c r="V277" s="59" t="s">
        <v>575</v>
      </c>
      <c r="W277" s="130" t="s">
        <v>87</v>
      </c>
      <c r="X277">
        <v>3</v>
      </c>
      <c r="Y277" t="str">
        <f t="shared" si="45"/>
        <v>Y</v>
      </c>
      <c r="Z277" t="s">
        <v>548</v>
      </c>
      <c r="AA277">
        <v>3</v>
      </c>
      <c r="AB277">
        <v>1</v>
      </c>
      <c r="AC277">
        <f t="shared" si="54"/>
        <v>2</v>
      </c>
    </row>
    <row r="278" spans="1:29" x14ac:dyDescent="0.25">
      <c r="A278" s="5">
        <v>0.68855043886171807</v>
      </c>
      <c r="B278" s="5">
        <v>0.29071881786965081</v>
      </c>
      <c r="C278" s="2">
        <f t="shared" si="46"/>
        <v>1.4523264289151525</v>
      </c>
      <c r="D278" s="3">
        <f t="shared" si="46"/>
        <v>3.4397498150545198</v>
      </c>
      <c r="F278" s="4">
        <f t="shared" si="49"/>
        <v>1</v>
      </c>
      <c r="G278" s="4">
        <f t="shared" si="50"/>
        <v>1.4523264289151525</v>
      </c>
      <c r="H278" s="4">
        <f t="shared" si="51"/>
        <v>3.4397498150545198</v>
      </c>
      <c r="K278" s="4">
        <f t="shared" si="52"/>
        <v>0</v>
      </c>
      <c r="L278" s="4">
        <f t="shared" si="53"/>
        <v>0</v>
      </c>
      <c r="M278" s="23" t="e">
        <f t="shared" si="47"/>
        <v>#DIV/0!</v>
      </c>
      <c r="N278" s="23" t="e">
        <f t="shared" si="47"/>
        <v>#DIV/0!</v>
      </c>
      <c r="O278">
        <f t="shared" si="48"/>
        <v>0</v>
      </c>
      <c r="P278">
        <f t="shared" si="48"/>
        <v>0</v>
      </c>
      <c r="Q278" t="s">
        <v>428</v>
      </c>
      <c r="R278" t="s">
        <v>351</v>
      </c>
      <c r="S278" t="s">
        <v>271</v>
      </c>
      <c r="T278" s="59" t="s">
        <v>89</v>
      </c>
      <c r="U278" s="59" t="s">
        <v>84</v>
      </c>
      <c r="V278" s="59" t="s">
        <v>575</v>
      </c>
      <c r="W278" s="130" t="s">
        <v>88</v>
      </c>
      <c r="X278">
        <v>4</v>
      </c>
      <c r="Y278" t="str">
        <f t="shared" si="45"/>
        <v>Y</v>
      </c>
      <c r="Z278" t="s">
        <v>548</v>
      </c>
      <c r="AA278">
        <v>4</v>
      </c>
      <c r="AB278">
        <v>-3</v>
      </c>
      <c r="AC278">
        <f t="shared" si="54"/>
        <v>7</v>
      </c>
    </row>
    <row r="279" spans="1:29" x14ac:dyDescent="0.25">
      <c r="A279" s="5">
        <v>0.55473917429426811</v>
      </c>
      <c r="B279" s="5">
        <v>0.43934405420329703</v>
      </c>
      <c r="C279" s="2">
        <f t="shared" si="46"/>
        <v>1.8026489679085433</v>
      </c>
      <c r="D279" s="3">
        <f t="shared" si="46"/>
        <v>2.2761204810507607</v>
      </c>
      <c r="F279" s="4">
        <f t="shared" si="49"/>
        <v>1</v>
      </c>
      <c r="G279" s="4">
        <f t="shared" si="50"/>
        <v>1.8026489679085433</v>
      </c>
      <c r="H279" s="4">
        <f t="shared" si="51"/>
        <v>2.2761204810507607</v>
      </c>
      <c r="K279" s="4">
        <f t="shared" si="52"/>
        <v>0</v>
      </c>
      <c r="L279" s="4">
        <f t="shared" si="53"/>
        <v>0</v>
      </c>
      <c r="M279" s="23" t="e">
        <f t="shared" si="47"/>
        <v>#DIV/0!</v>
      </c>
      <c r="N279" s="23" t="e">
        <f t="shared" si="47"/>
        <v>#DIV/0!</v>
      </c>
      <c r="O279">
        <f t="shared" si="48"/>
        <v>0</v>
      </c>
      <c r="P279">
        <f t="shared" si="48"/>
        <v>0</v>
      </c>
      <c r="Q279" t="s">
        <v>352</v>
      </c>
      <c r="R279" t="s">
        <v>432</v>
      </c>
      <c r="S279" t="s">
        <v>271</v>
      </c>
      <c r="T279" s="59" t="s">
        <v>86</v>
      </c>
      <c r="U279" s="59" t="s">
        <v>84</v>
      </c>
      <c r="V279" s="59" t="s">
        <v>575</v>
      </c>
      <c r="W279" s="130" t="s">
        <v>79</v>
      </c>
      <c r="X279">
        <v>3</v>
      </c>
      <c r="Y279" t="str">
        <f t="shared" si="45"/>
        <v>Y</v>
      </c>
      <c r="Z279" t="s">
        <v>550</v>
      </c>
      <c r="AA279">
        <v>4</v>
      </c>
      <c r="AB279">
        <v>0</v>
      </c>
      <c r="AC279">
        <f t="shared" si="54"/>
        <v>4</v>
      </c>
    </row>
    <row r="280" spans="1:29" x14ac:dyDescent="0.25">
      <c r="A280" s="5">
        <v>0.73546875729049088</v>
      </c>
      <c r="B280" s="5">
        <v>0.25362915329943958</v>
      </c>
      <c r="C280" s="2">
        <f t="shared" si="46"/>
        <v>1.3596770632161961</v>
      </c>
      <c r="D280" s="3">
        <f t="shared" si="46"/>
        <v>3.9427644140710445</v>
      </c>
      <c r="F280" s="4">
        <f t="shared" si="49"/>
        <v>1</v>
      </c>
      <c r="G280" s="4">
        <f t="shared" si="50"/>
        <v>1.3596770632161961</v>
      </c>
      <c r="H280" s="4">
        <f t="shared" si="51"/>
        <v>3.9427644140710445</v>
      </c>
      <c r="K280" s="4">
        <f t="shared" si="52"/>
        <v>0</v>
      </c>
      <c r="L280" s="4">
        <f t="shared" si="53"/>
        <v>0</v>
      </c>
      <c r="M280" s="23" t="e">
        <f t="shared" si="47"/>
        <v>#DIV/0!</v>
      </c>
      <c r="N280" s="23" t="e">
        <f t="shared" si="47"/>
        <v>#DIV/0!</v>
      </c>
      <c r="O280">
        <f t="shared" si="48"/>
        <v>0</v>
      </c>
      <c r="P280">
        <f t="shared" si="48"/>
        <v>0</v>
      </c>
      <c r="Q280" t="s">
        <v>436</v>
      </c>
      <c r="R280" t="s">
        <v>441</v>
      </c>
      <c r="S280" t="s">
        <v>265</v>
      </c>
      <c r="T280" s="59" t="s">
        <v>74</v>
      </c>
      <c r="U280" s="59" t="s">
        <v>90</v>
      </c>
      <c r="V280" s="59" t="s">
        <v>575</v>
      </c>
      <c r="W280" s="130" t="s">
        <v>94</v>
      </c>
      <c r="X280">
        <v>2</v>
      </c>
      <c r="Y280" t="str">
        <f t="shared" si="45"/>
        <v>N</v>
      </c>
      <c r="Z280" t="s">
        <v>550</v>
      </c>
      <c r="AA280">
        <v>8</v>
      </c>
      <c r="AB280">
        <v>0</v>
      </c>
      <c r="AC280">
        <f t="shared" si="54"/>
        <v>8</v>
      </c>
    </row>
    <row r="281" spans="1:29" x14ac:dyDescent="0.25">
      <c r="A281" s="5">
        <v>0.18904695912571923</v>
      </c>
      <c r="B281" s="5">
        <v>0.8109213558129762</v>
      </c>
      <c r="C281" s="2">
        <f t="shared" si="46"/>
        <v>5.2896910091792808</v>
      </c>
      <c r="D281" s="3">
        <f t="shared" si="46"/>
        <v>1.2331652050246797</v>
      </c>
      <c r="F281" s="4">
        <f t="shared" si="49"/>
        <v>1</v>
      </c>
      <c r="G281" s="4">
        <f t="shared" si="50"/>
        <v>5.2896910091792808</v>
      </c>
      <c r="H281" s="4">
        <f t="shared" si="51"/>
        <v>1.2331652050246797</v>
      </c>
      <c r="K281" s="4">
        <f t="shared" si="52"/>
        <v>0</v>
      </c>
      <c r="L281" s="4">
        <f t="shared" si="53"/>
        <v>0</v>
      </c>
      <c r="M281" s="23" t="e">
        <f t="shared" si="47"/>
        <v>#DIV/0!</v>
      </c>
      <c r="N281" s="23" t="e">
        <f t="shared" si="47"/>
        <v>#DIV/0!</v>
      </c>
      <c r="O281">
        <f t="shared" si="48"/>
        <v>0</v>
      </c>
      <c r="P281">
        <f t="shared" si="48"/>
        <v>0</v>
      </c>
      <c r="Q281" t="s">
        <v>274</v>
      </c>
      <c r="R281" t="s">
        <v>295</v>
      </c>
      <c r="S281" t="s">
        <v>264</v>
      </c>
      <c r="T281" s="59" t="s">
        <v>75</v>
      </c>
      <c r="U281" s="59" t="s">
        <v>90</v>
      </c>
      <c r="V281" s="59" t="s">
        <v>576</v>
      </c>
      <c r="W281" s="130" t="s">
        <v>78</v>
      </c>
      <c r="X281">
        <v>1</v>
      </c>
      <c r="Y281" t="str">
        <f t="shared" si="45"/>
        <v>N</v>
      </c>
      <c r="Z281" t="s">
        <v>550</v>
      </c>
      <c r="AA281">
        <v>-4</v>
      </c>
      <c r="AB281">
        <v>-3</v>
      </c>
      <c r="AC281">
        <f t="shared" si="54"/>
        <v>-1</v>
      </c>
    </row>
    <row r="282" spans="1:29" x14ac:dyDescent="0.25">
      <c r="A282" s="5">
        <v>0.82371699273084964</v>
      </c>
      <c r="B282" s="5">
        <v>0.15585757759436247</v>
      </c>
      <c r="C282" s="2">
        <f t="shared" si="46"/>
        <v>1.2140091910508286</v>
      </c>
      <c r="D282" s="3">
        <f t="shared" si="46"/>
        <v>6.4161140923325313</v>
      </c>
      <c r="F282" s="4">
        <f t="shared" si="49"/>
        <v>1</v>
      </c>
      <c r="G282" s="4">
        <f t="shared" si="50"/>
        <v>1.2140091910508286</v>
      </c>
      <c r="H282" s="4">
        <f t="shared" si="51"/>
        <v>6.4161140923325313</v>
      </c>
      <c r="K282" s="4">
        <f t="shared" si="52"/>
        <v>0</v>
      </c>
      <c r="L282" s="4">
        <f t="shared" si="53"/>
        <v>0</v>
      </c>
      <c r="M282" s="23" t="e">
        <f t="shared" si="47"/>
        <v>#DIV/0!</v>
      </c>
      <c r="N282" s="23" t="e">
        <f t="shared" si="47"/>
        <v>#DIV/0!</v>
      </c>
      <c r="O282">
        <f t="shared" si="48"/>
        <v>0</v>
      </c>
      <c r="P282">
        <f t="shared" si="48"/>
        <v>0</v>
      </c>
      <c r="Q282" t="s">
        <v>292</v>
      </c>
      <c r="R282" t="s">
        <v>363</v>
      </c>
      <c r="S282" t="s">
        <v>264</v>
      </c>
      <c r="T282" s="59" t="s">
        <v>74</v>
      </c>
      <c r="U282" s="59" t="s">
        <v>90</v>
      </c>
      <c r="V282" s="59" t="s">
        <v>576</v>
      </c>
      <c r="W282" s="130" t="s">
        <v>74</v>
      </c>
      <c r="X282">
        <v>4</v>
      </c>
      <c r="Y282" t="str">
        <f t="shared" si="45"/>
        <v>Y</v>
      </c>
      <c r="Z282" t="s">
        <v>543</v>
      </c>
      <c r="AA282">
        <v>-2</v>
      </c>
      <c r="AB282">
        <v>1</v>
      </c>
      <c r="AC282">
        <f t="shared" si="54"/>
        <v>-3</v>
      </c>
    </row>
    <row r="283" spans="1:29" x14ac:dyDescent="0.25">
      <c r="A283" s="5">
        <v>0.40540777644880949</v>
      </c>
      <c r="B283" s="5">
        <v>0.59419380033707636</v>
      </c>
      <c r="C283" s="2">
        <f t="shared" si="46"/>
        <v>2.4666522402691728</v>
      </c>
      <c r="D283" s="3">
        <f t="shared" si="46"/>
        <v>1.6829525980121578</v>
      </c>
      <c r="F283" s="4">
        <f t="shared" si="49"/>
        <v>1</v>
      </c>
      <c r="G283" s="4">
        <f t="shared" si="50"/>
        <v>2.4666522402691728</v>
      </c>
      <c r="H283" s="4">
        <f t="shared" si="51"/>
        <v>1.6829525980121578</v>
      </c>
      <c r="K283" s="4">
        <f t="shared" si="52"/>
        <v>0</v>
      </c>
      <c r="L283" s="4">
        <f t="shared" si="53"/>
        <v>0</v>
      </c>
      <c r="M283" s="23" t="e">
        <f t="shared" si="47"/>
        <v>#DIV/0!</v>
      </c>
      <c r="N283" s="23" t="e">
        <f t="shared" si="47"/>
        <v>#DIV/0!</v>
      </c>
      <c r="O283">
        <f t="shared" si="48"/>
        <v>0</v>
      </c>
      <c r="P283">
        <f t="shared" si="48"/>
        <v>0</v>
      </c>
      <c r="Q283" t="s">
        <v>296</v>
      </c>
      <c r="R283" t="s">
        <v>451</v>
      </c>
      <c r="S283" t="s">
        <v>264</v>
      </c>
      <c r="T283" s="59" t="s">
        <v>75</v>
      </c>
      <c r="U283" s="59" t="s">
        <v>90</v>
      </c>
      <c r="V283" s="59" t="s">
        <v>576</v>
      </c>
      <c r="W283" s="130" t="s">
        <v>200</v>
      </c>
      <c r="X283">
        <v>8</v>
      </c>
      <c r="Y283" t="str">
        <f t="shared" si="45"/>
        <v>Y</v>
      </c>
      <c r="Z283" t="s">
        <v>544</v>
      </c>
      <c r="AA283">
        <v>1</v>
      </c>
      <c r="AB283">
        <v>5</v>
      </c>
      <c r="AC283">
        <f t="shared" si="54"/>
        <v>-4</v>
      </c>
    </row>
    <row r="284" spans="1:29" x14ac:dyDescent="0.25">
      <c r="A284" s="5">
        <v>0.25564111380995952</v>
      </c>
      <c r="B284" s="5">
        <v>0.74369917214018244</v>
      </c>
      <c r="C284" s="2">
        <f t="shared" si="46"/>
        <v>3.9117338564851809</v>
      </c>
      <c r="D284" s="3">
        <f t="shared" si="46"/>
        <v>1.3446297070927846</v>
      </c>
      <c r="F284" s="4">
        <f t="shared" si="49"/>
        <v>1</v>
      </c>
      <c r="G284" s="4">
        <f t="shared" si="50"/>
        <v>3.9117338564851809</v>
      </c>
      <c r="H284" s="4">
        <f t="shared" si="51"/>
        <v>1.3446297070927846</v>
      </c>
      <c r="K284" s="4">
        <f t="shared" si="52"/>
        <v>0</v>
      </c>
      <c r="L284" s="4">
        <f t="shared" si="53"/>
        <v>0</v>
      </c>
      <c r="M284" s="23" t="e">
        <f t="shared" si="47"/>
        <v>#DIV/0!</v>
      </c>
      <c r="N284" s="23" t="e">
        <f t="shared" si="47"/>
        <v>#DIV/0!</v>
      </c>
      <c r="O284">
        <f t="shared" si="48"/>
        <v>0</v>
      </c>
      <c r="P284">
        <f t="shared" si="48"/>
        <v>0</v>
      </c>
      <c r="Q284" t="s">
        <v>452</v>
      </c>
      <c r="R284" t="s">
        <v>293</v>
      </c>
      <c r="S284" t="s">
        <v>264</v>
      </c>
      <c r="T284" s="59" t="s">
        <v>78</v>
      </c>
      <c r="U284" s="59" t="s">
        <v>84</v>
      </c>
      <c r="V284" s="59" t="s">
        <v>576</v>
      </c>
      <c r="W284" s="130" t="s">
        <v>75</v>
      </c>
      <c r="X284">
        <v>2</v>
      </c>
      <c r="Y284" t="str">
        <f t="shared" si="45"/>
        <v>N</v>
      </c>
      <c r="Z284" t="s">
        <v>548</v>
      </c>
      <c r="AA284">
        <v>3</v>
      </c>
      <c r="AB284">
        <v>-6</v>
      </c>
      <c r="AC284">
        <f t="shared" si="54"/>
        <v>9</v>
      </c>
    </row>
    <row r="285" spans="1:29" x14ac:dyDescent="0.25">
      <c r="A285" s="5">
        <v>0.53451580928249676</v>
      </c>
      <c r="B285" s="5">
        <v>0.46202048158387105</v>
      </c>
      <c r="C285" s="2">
        <f t="shared" si="46"/>
        <v>1.8708520545769123</v>
      </c>
      <c r="D285" s="3">
        <f t="shared" si="46"/>
        <v>2.1644062111096454</v>
      </c>
      <c r="F285" s="4">
        <f t="shared" si="49"/>
        <v>1</v>
      </c>
      <c r="G285" s="4">
        <f t="shared" si="50"/>
        <v>1.8708520545769123</v>
      </c>
      <c r="H285" s="4">
        <f t="shared" si="51"/>
        <v>2.1644062111096454</v>
      </c>
      <c r="K285" s="4">
        <f t="shared" si="52"/>
        <v>0</v>
      </c>
      <c r="L285" s="4">
        <f t="shared" si="53"/>
        <v>0</v>
      </c>
      <c r="M285" s="23" t="e">
        <f t="shared" si="47"/>
        <v>#DIV/0!</v>
      </c>
      <c r="N285" s="23" t="e">
        <f t="shared" si="47"/>
        <v>#DIV/0!</v>
      </c>
      <c r="O285">
        <f t="shared" si="48"/>
        <v>0</v>
      </c>
      <c r="P285">
        <f t="shared" si="48"/>
        <v>0</v>
      </c>
      <c r="Q285" t="s">
        <v>298</v>
      </c>
      <c r="R285" t="s">
        <v>369</v>
      </c>
      <c r="S285" t="s">
        <v>257</v>
      </c>
      <c r="T285" s="59" t="s">
        <v>86</v>
      </c>
      <c r="U285" s="59" t="s">
        <v>84</v>
      </c>
      <c r="V285" s="59" t="s">
        <v>576</v>
      </c>
      <c r="W285" s="130" t="s">
        <v>78</v>
      </c>
      <c r="X285">
        <v>1</v>
      </c>
      <c r="Y285" t="str">
        <f t="shared" si="45"/>
        <v>N</v>
      </c>
      <c r="Z285" t="s">
        <v>543</v>
      </c>
      <c r="AA285">
        <v>-1</v>
      </c>
      <c r="AB285">
        <v>-2</v>
      </c>
      <c r="AC285">
        <f t="shared" si="54"/>
        <v>1</v>
      </c>
    </row>
    <row r="286" spans="1:29" x14ac:dyDescent="0.25">
      <c r="A286" s="5">
        <v>0.5363097129071005</v>
      </c>
      <c r="B286" s="5">
        <v>0.4508041763634677</v>
      </c>
      <c r="C286" s="2">
        <f t="shared" si="46"/>
        <v>1.8645942371236148</v>
      </c>
      <c r="D286" s="3">
        <f t="shared" si="46"/>
        <v>2.2182580651021628</v>
      </c>
      <c r="F286" s="4">
        <f t="shared" si="49"/>
        <v>1</v>
      </c>
      <c r="G286" s="4">
        <f t="shared" si="50"/>
        <v>1.8645942371236148</v>
      </c>
      <c r="H286" s="4">
        <f t="shared" si="51"/>
        <v>2.2182580651021628</v>
      </c>
      <c r="K286" s="4">
        <f t="shared" si="52"/>
        <v>0</v>
      </c>
      <c r="L286" s="4">
        <f t="shared" si="53"/>
        <v>0</v>
      </c>
      <c r="M286" s="23" t="e">
        <f t="shared" si="47"/>
        <v>#DIV/0!</v>
      </c>
      <c r="N286" s="23" t="e">
        <f t="shared" si="47"/>
        <v>#DIV/0!</v>
      </c>
      <c r="O286">
        <f t="shared" si="48"/>
        <v>0</v>
      </c>
      <c r="P286">
        <f t="shared" si="48"/>
        <v>0</v>
      </c>
      <c r="Q286" t="s">
        <v>553</v>
      </c>
      <c r="R286" t="s">
        <v>297</v>
      </c>
      <c r="S286" t="s">
        <v>257</v>
      </c>
      <c r="T286" s="59" t="s">
        <v>94</v>
      </c>
      <c r="U286" s="59" t="s">
        <v>84</v>
      </c>
      <c r="V286" s="59" t="s">
        <v>576</v>
      </c>
      <c r="W286" s="130" t="s">
        <v>100</v>
      </c>
      <c r="X286">
        <v>3</v>
      </c>
      <c r="Y286" t="str">
        <f t="shared" si="45"/>
        <v>Y</v>
      </c>
      <c r="Z286" t="s">
        <v>549</v>
      </c>
      <c r="AA286">
        <v>0</v>
      </c>
      <c r="AB286">
        <v>-7</v>
      </c>
      <c r="AC286">
        <f t="shared" si="54"/>
        <v>7</v>
      </c>
    </row>
    <row r="287" spans="1:29" x14ac:dyDescent="0.25">
      <c r="A287" s="5">
        <v>0.533403883815042</v>
      </c>
      <c r="B287" s="5">
        <v>0.465172912973431</v>
      </c>
      <c r="C287" s="2">
        <f t="shared" si="46"/>
        <v>1.8747520037682186</v>
      </c>
      <c r="D287" s="3">
        <f t="shared" si="46"/>
        <v>2.1497382416527686</v>
      </c>
      <c r="F287" s="4">
        <f t="shared" si="49"/>
        <v>1</v>
      </c>
      <c r="G287" s="4">
        <f t="shared" si="50"/>
        <v>1.8747520037682186</v>
      </c>
      <c r="H287" s="4">
        <f t="shared" si="51"/>
        <v>2.1497382416527686</v>
      </c>
      <c r="K287" s="4">
        <f t="shared" si="52"/>
        <v>0</v>
      </c>
      <c r="L287" s="4">
        <f t="shared" si="53"/>
        <v>0</v>
      </c>
      <c r="M287" s="23" t="e">
        <f t="shared" si="47"/>
        <v>#DIV/0!</v>
      </c>
      <c r="N287" s="23" t="e">
        <f t="shared" si="47"/>
        <v>#DIV/0!</v>
      </c>
      <c r="O287">
        <f t="shared" si="48"/>
        <v>0</v>
      </c>
      <c r="P287">
        <f t="shared" si="48"/>
        <v>0</v>
      </c>
      <c r="Q287" t="s">
        <v>299</v>
      </c>
      <c r="R287" t="s">
        <v>370</v>
      </c>
      <c r="S287" t="s">
        <v>257</v>
      </c>
      <c r="T287" s="59" t="s">
        <v>86</v>
      </c>
      <c r="U287" s="59" t="s">
        <v>84</v>
      </c>
      <c r="V287" s="59" t="s">
        <v>576</v>
      </c>
      <c r="W287" s="130" t="s">
        <v>75</v>
      </c>
      <c r="X287">
        <v>2</v>
      </c>
      <c r="Y287" t="str">
        <f t="shared" si="45"/>
        <v>N</v>
      </c>
      <c r="Z287" t="s">
        <v>548</v>
      </c>
      <c r="AA287">
        <v>-1</v>
      </c>
      <c r="AB287">
        <v>3</v>
      </c>
      <c r="AC287">
        <f t="shared" si="54"/>
        <v>-4</v>
      </c>
    </row>
    <row r="288" spans="1:29" x14ac:dyDescent="0.25">
      <c r="A288" s="5">
        <v>0.34665344714500917</v>
      </c>
      <c r="B288" s="5">
        <v>0.65312178097587692</v>
      </c>
      <c r="C288" s="2">
        <f t="shared" si="46"/>
        <v>2.8847253885281239</v>
      </c>
      <c r="D288" s="3">
        <f t="shared" si="46"/>
        <v>1.5311080247635089</v>
      </c>
      <c r="F288" s="4">
        <f t="shared" si="49"/>
        <v>1</v>
      </c>
      <c r="G288" s="4">
        <f t="shared" si="50"/>
        <v>2.8847253885281239</v>
      </c>
      <c r="H288" s="4">
        <f t="shared" si="51"/>
        <v>1.5311080247635089</v>
      </c>
      <c r="K288" s="4">
        <f t="shared" si="52"/>
        <v>0</v>
      </c>
      <c r="L288" s="4">
        <f t="shared" si="53"/>
        <v>0</v>
      </c>
      <c r="M288" s="23" t="e">
        <f t="shared" si="47"/>
        <v>#DIV/0!</v>
      </c>
      <c r="N288" s="23" t="e">
        <f t="shared" si="47"/>
        <v>#DIV/0!</v>
      </c>
      <c r="O288">
        <f t="shared" si="48"/>
        <v>0</v>
      </c>
      <c r="P288">
        <f t="shared" si="48"/>
        <v>0</v>
      </c>
      <c r="Q288" t="s">
        <v>330</v>
      </c>
      <c r="R288" t="s">
        <v>464</v>
      </c>
      <c r="S288" t="s">
        <v>263</v>
      </c>
      <c r="T288" s="59" t="s">
        <v>75</v>
      </c>
      <c r="U288" s="59" t="s">
        <v>90</v>
      </c>
      <c r="V288" s="59" t="s">
        <v>576</v>
      </c>
      <c r="W288" s="130" t="s">
        <v>86</v>
      </c>
      <c r="X288">
        <v>3</v>
      </c>
      <c r="Y288" t="str">
        <f t="shared" si="45"/>
        <v>Y</v>
      </c>
      <c r="Z288" t="s">
        <v>547</v>
      </c>
      <c r="AA288">
        <v>5</v>
      </c>
      <c r="AB288">
        <v>-1</v>
      </c>
      <c r="AC288">
        <f t="shared" si="54"/>
        <v>6</v>
      </c>
    </row>
    <row r="289" spans="1:29" x14ac:dyDescent="0.25">
      <c r="A289" s="5">
        <v>0.63062851086203908</v>
      </c>
      <c r="B289" s="5">
        <v>0.35200443589850888</v>
      </c>
      <c r="C289" s="2">
        <f t="shared" si="46"/>
        <v>1.5857196158686955</v>
      </c>
      <c r="D289" s="3">
        <f t="shared" si="46"/>
        <v>2.8408732902682039</v>
      </c>
      <c r="F289" s="4">
        <f t="shared" si="49"/>
        <v>1</v>
      </c>
      <c r="G289" s="4">
        <f t="shared" si="50"/>
        <v>1.5857196158686955</v>
      </c>
      <c r="H289" s="4">
        <f t="shared" si="51"/>
        <v>2.8408732902682039</v>
      </c>
      <c r="K289" s="4">
        <f t="shared" si="52"/>
        <v>0</v>
      </c>
      <c r="L289" s="4">
        <f t="shared" si="53"/>
        <v>0</v>
      </c>
      <c r="M289" s="23" t="e">
        <f t="shared" si="47"/>
        <v>#DIV/0!</v>
      </c>
      <c r="N289" s="23" t="e">
        <f t="shared" si="47"/>
        <v>#DIV/0!</v>
      </c>
      <c r="O289">
        <f t="shared" si="48"/>
        <v>0</v>
      </c>
      <c r="P289">
        <f t="shared" si="48"/>
        <v>0</v>
      </c>
      <c r="Q289" t="s">
        <v>533</v>
      </c>
      <c r="R289" t="s">
        <v>537</v>
      </c>
      <c r="S289" t="s">
        <v>260</v>
      </c>
      <c r="T289" s="59" t="s">
        <v>89</v>
      </c>
      <c r="U289" s="59" t="s">
        <v>84</v>
      </c>
      <c r="V289" s="59" t="s">
        <v>576</v>
      </c>
      <c r="W289" s="130" t="s">
        <v>74</v>
      </c>
      <c r="X289">
        <v>4</v>
      </c>
      <c r="Y289" t="str">
        <f t="shared" si="45"/>
        <v>Y</v>
      </c>
      <c r="Z289" t="s">
        <v>549</v>
      </c>
      <c r="AA289">
        <v>5</v>
      </c>
      <c r="AB289">
        <v>-4</v>
      </c>
      <c r="AC289">
        <f t="shared" si="54"/>
        <v>9</v>
      </c>
    </row>
    <row r="290" spans="1:29" x14ac:dyDescent="0.25">
      <c r="A290" s="5">
        <v>0.77727024611560436</v>
      </c>
      <c r="B290" s="5">
        <v>0.19341359170697253</v>
      </c>
      <c r="C290" s="2">
        <f t="shared" si="46"/>
        <v>1.2865538144519026</v>
      </c>
      <c r="D290" s="3">
        <f t="shared" si="46"/>
        <v>5.1702674624595693</v>
      </c>
      <c r="F290" s="4">
        <f t="shared" si="49"/>
        <v>1</v>
      </c>
      <c r="G290" s="4">
        <f t="shared" si="50"/>
        <v>1.2865538144519026</v>
      </c>
      <c r="H290" s="4">
        <f t="shared" si="51"/>
        <v>5.1702674624595693</v>
      </c>
      <c r="K290" s="4">
        <f t="shared" si="52"/>
        <v>0</v>
      </c>
      <c r="L290" s="4">
        <f t="shared" si="53"/>
        <v>0</v>
      </c>
      <c r="M290" s="23" t="e">
        <f t="shared" si="47"/>
        <v>#DIV/0!</v>
      </c>
      <c r="N290" s="23" t="e">
        <f t="shared" si="47"/>
        <v>#DIV/0!</v>
      </c>
      <c r="O290">
        <f t="shared" si="48"/>
        <v>0</v>
      </c>
      <c r="P290">
        <f t="shared" si="48"/>
        <v>0</v>
      </c>
      <c r="Q290" t="s">
        <v>512</v>
      </c>
      <c r="R290" t="s">
        <v>515</v>
      </c>
      <c r="S290" t="s">
        <v>260</v>
      </c>
      <c r="T290" s="59" t="s">
        <v>89</v>
      </c>
      <c r="U290" s="59" t="s">
        <v>84</v>
      </c>
      <c r="V290" s="59" t="s">
        <v>576</v>
      </c>
      <c r="W290" s="130" t="s">
        <v>93</v>
      </c>
      <c r="X290">
        <v>6</v>
      </c>
      <c r="Y290" t="str">
        <f t="shared" si="45"/>
        <v>Y</v>
      </c>
      <c r="Z290" t="s">
        <v>550</v>
      </c>
      <c r="AA290">
        <v>1</v>
      </c>
      <c r="AB290">
        <v>2</v>
      </c>
      <c r="AC290">
        <f t="shared" si="54"/>
        <v>-1</v>
      </c>
    </row>
    <row r="291" spans="1:29" x14ac:dyDescent="0.25">
      <c r="A291" s="5">
        <v>0.3666850762472969</v>
      </c>
      <c r="B291" s="5">
        <v>0.63275821508587093</v>
      </c>
      <c r="C291" s="2">
        <f t="shared" si="46"/>
        <v>2.7271358033823763</v>
      </c>
      <c r="D291" s="3">
        <f t="shared" si="46"/>
        <v>1.5803824844285761</v>
      </c>
      <c r="F291" s="4">
        <f t="shared" si="49"/>
        <v>1</v>
      </c>
      <c r="G291" s="4">
        <f t="shared" si="50"/>
        <v>2.7271358033823763</v>
      </c>
      <c r="H291" s="4">
        <f t="shared" si="51"/>
        <v>1.5803824844285761</v>
      </c>
      <c r="K291" s="4">
        <f t="shared" si="52"/>
        <v>0</v>
      </c>
      <c r="L291" s="4">
        <f t="shared" si="53"/>
        <v>0</v>
      </c>
      <c r="M291" s="23" t="e">
        <f t="shared" si="47"/>
        <v>#DIV/0!</v>
      </c>
      <c r="N291" s="23" t="e">
        <f t="shared" si="47"/>
        <v>#DIV/0!</v>
      </c>
      <c r="O291">
        <f t="shared" si="48"/>
        <v>0</v>
      </c>
      <c r="P291">
        <f t="shared" si="48"/>
        <v>0</v>
      </c>
      <c r="Q291" t="s">
        <v>514</v>
      </c>
      <c r="R291" t="s">
        <v>517</v>
      </c>
      <c r="S291" t="s">
        <v>260</v>
      </c>
      <c r="T291" s="59" t="s">
        <v>75</v>
      </c>
      <c r="U291" s="59" t="s">
        <v>90</v>
      </c>
      <c r="V291" s="59" t="s">
        <v>576</v>
      </c>
      <c r="W291" s="130" t="s">
        <v>92</v>
      </c>
      <c r="X291">
        <v>5</v>
      </c>
      <c r="Y291" t="str">
        <f t="shared" ref="Y291:Y354" si="55">IF(X291 &gt;=3,"Y","N")</f>
        <v>Y</v>
      </c>
      <c r="Z291" t="s">
        <v>550</v>
      </c>
      <c r="AA291">
        <v>-3</v>
      </c>
      <c r="AB291">
        <v>-9</v>
      </c>
      <c r="AC291">
        <f t="shared" si="54"/>
        <v>6</v>
      </c>
    </row>
    <row r="292" spans="1:29" x14ac:dyDescent="0.25">
      <c r="A292" s="5">
        <v>0.38228137902181547</v>
      </c>
      <c r="B292" s="5">
        <v>0.61716757917571552</v>
      </c>
      <c r="C292" s="2">
        <f t="shared" si="46"/>
        <v>2.6158742090938558</v>
      </c>
      <c r="D292" s="3">
        <f t="shared" si="46"/>
        <v>1.620305462797629</v>
      </c>
      <c r="F292" s="4">
        <f t="shared" si="49"/>
        <v>1</v>
      </c>
      <c r="G292" s="4">
        <f t="shared" si="50"/>
        <v>2.6158742090938558</v>
      </c>
      <c r="H292" s="4">
        <f t="shared" si="51"/>
        <v>1.620305462797629</v>
      </c>
      <c r="K292" s="4">
        <f t="shared" si="52"/>
        <v>0</v>
      </c>
      <c r="L292" s="4">
        <f t="shared" si="53"/>
        <v>0</v>
      </c>
      <c r="M292" s="23" t="e">
        <f t="shared" si="47"/>
        <v>#DIV/0!</v>
      </c>
      <c r="N292" s="23" t="e">
        <f t="shared" si="47"/>
        <v>#DIV/0!</v>
      </c>
      <c r="O292">
        <f t="shared" si="48"/>
        <v>0</v>
      </c>
      <c r="P292">
        <f t="shared" si="48"/>
        <v>0</v>
      </c>
      <c r="Q292" t="s">
        <v>519</v>
      </c>
      <c r="R292" t="s">
        <v>511</v>
      </c>
      <c r="S292" t="s">
        <v>260</v>
      </c>
      <c r="T292" s="59" t="s">
        <v>75</v>
      </c>
      <c r="U292" s="59" t="s">
        <v>90</v>
      </c>
      <c r="V292" s="59" t="s">
        <v>576</v>
      </c>
      <c r="W292" s="130" t="s">
        <v>76</v>
      </c>
      <c r="X292">
        <v>1</v>
      </c>
      <c r="Y292" t="str">
        <f t="shared" si="55"/>
        <v>N</v>
      </c>
      <c r="Z292" t="s">
        <v>548</v>
      </c>
      <c r="AA292">
        <v>9</v>
      </c>
      <c r="AB292">
        <v>3</v>
      </c>
      <c r="AC292">
        <f t="shared" si="54"/>
        <v>6</v>
      </c>
    </row>
    <row r="293" spans="1:29" x14ac:dyDescent="0.25">
      <c r="A293" s="5">
        <v>0.56845674649457201</v>
      </c>
      <c r="B293" s="5">
        <v>0.42699590160504214</v>
      </c>
      <c r="C293" s="2">
        <f t="shared" si="46"/>
        <v>1.759148793934753</v>
      </c>
      <c r="D293" s="3">
        <f t="shared" si="46"/>
        <v>2.3419428529432791</v>
      </c>
      <c r="F293" s="4">
        <f t="shared" si="49"/>
        <v>1</v>
      </c>
      <c r="G293" s="4">
        <f t="shared" si="50"/>
        <v>1.759148793934753</v>
      </c>
      <c r="H293" s="4">
        <f t="shared" si="51"/>
        <v>2.3419428529432791</v>
      </c>
      <c r="K293" s="4">
        <f t="shared" si="52"/>
        <v>0</v>
      </c>
      <c r="L293" s="4">
        <f t="shared" si="53"/>
        <v>0</v>
      </c>
      <c r="M293" s="23" t="e">
        <f t="shared" si="47"/>
        <v>#DIV/0!</v>
      </c>
      <c r="N293" s="23" t="e">
        <f t="shared" si="47"/>
        <v>#DIV/0!</v>
      </c>
      <c r="O293">
        <f t="shared" si="48"/>
        <v>0</v>
      </c>
      <c r="P293">
        <f t="shared" si="48"/>
        <v>0</v>
      </c>
      <c r="Q293" t="s">
        <v>518</v>
      </c>
      <c r="R293" t="s">
        <v>534</v>
      </c>
      <c r="S293" t="s">
        <v>260</v>
      </c>
      <c r="T293" s="59" t="s">
        <v>79</v>
      </c>
      <c r="U293" s="59" t="s">
        <v>85</v>
      </c>
      <c r="V293" s="59" t="s">
        <v>576</v>
      </c>
      <c r="W293" s="130" t="s">
        <v>102</v>
      </c>
      <c r="X293">
        <v>4</v>
      </c>
      <c r="Y293" t="str">
        <f t="shared" si="55"/>
        <v>Y</v>
      </c>
      <c r="Z293" t="s">
        <v>547</v>
      </c>
      <c r="AA293">
        <v>-5</v>
      </c>
      <c r="AB293">
        <v>-2</v>
      </c>
      <c r="AC293">
        <f t="shared" si="54"/>
        <v>-3</v>
      </c>
    </row>
    <row r="294" spans="1:29" x14ac:dyDescent="0.25">
      <c r="A294" s="5">
        <v>0.64179603849197864</v>
      </c>
      <c r="B294" s="5">
        <v>0.34118642726965448</v>
      </c>
      <c r="C294" s="2">
        <f t="shared" si="46"/>
        <v>1.5581274112406325</v>
      </c>
      <c r="D294" s="3">
        <f t="shared" si="46"/>
        <v>2.9309489477717601</v>
      </c>
      <c r="F294" s="4">
        <f t="shared" si="49"/>
        <v>1</v>
      </c>
      <c r="G294" s="4">
        <f t="shared" si="50"/>
        <v>1.5581274112406325</v>
      </c>
      <c r="H294" s="4">
        <f t="shared" si="51"/>
        <v>2.9309489477717601</v>
      </c>
      <c r="K294" s="4">
        <f t="shared" si="52"/>
        <v>0</v>
      </c>
      <c r="L294" s="4">
        <f t="shared" si="53"/>
        <v>0</v>
      </c>
      <c r="M294" s="23" t="e">
        <f t="shared" si="47"/>
        <v>#DIV/0!</v>
      </c>
      <c r="N294" s="23" t="e">
        <f t="shared" si="47"/>
        <v>#DIV/0!</v>
      </c>
      <c r="O294">
        <f t="shared" si="48"/>
        <v>0</v>
      </c>
      <c r="P294">
        <f t="shared" si="48"/>
        <v>0</v>
      </c>
      <c r="Q294" t="s">
        <v>532</v>
      </c>
      <c r="R294" t="s">
        <v>513</v>
      </c>
      <c r="S294" t="s">
        <v>260</v>
      </c>
      <c r="T294" s="59" t="s">
        <v>89</v>
      </c>
      <c r="U294" s="59" t="s">
        <v>84</v>
      </c>
      <c r="V294" s="59" t="s">
        <v>576</v>
      </c>
      <c r="W294" s="130" t="s">
        <v>73</v>
      </c>
      <c r="X294">
        <v>0</v>
      </c>
      <c r="Y294" t="str">
        <f t="shared" si="55"/>
        <v>N</v>
      </c>
      <c r="Z294" t="s">
        <v>550</v>
      </c>
      <c r="AA294">
        <v>0</v>
      </c>
      <c r="AB294">
        <v>-3</v>
      </c>
      <c r="AC294">
        <f t="shared" si="54"/>
        <v>3</v>
      </c>
    </row>
    <row r="295" spans="1:29" x14ac:dyDescent="0.25">
      <c r="A295" s="5">
        <v>0.52161827177279807</v>
      </c>
      <c r="B295" s="5">
        <v>0.47422489395480893</v>
      </c>
      <c r="C295" s="2">
        <f t="shared" si="46"/>
        <v>1.9171107572619144</v>
      </c>
      <c r="D295" s="3">
        <f t="shared" si="46"/>
        <v>2.1087041459601119</v>
      </c>
      <c r="F295" s="4">
        <f t="shared" si="49"/>
        <v>1</v>
      </c>
      <c r="G295" s="4">
        <f t="shared" si="50"/>
        <v>1.9171107572619144</v>
      </c>
      <c r="H295" s="4">
        <f t="shared" si="51"/>
        <v>2.1087041459601119</v>
      </c>
      <c r="K295" s="4">
        <f t="shared" si="52"/>
        <v>0</v>
      </c>
      <c r="L295" s="4">
        <f t="shared" si="53"/>
        <v>0</v>
      </c>
      <c r="M295" s="23" t="e">
        <f t="shared" si="47"/>
        <v>#DIV/0!</v>
      </c>
      <c r="N295" s="23" t="e">
        <f t="shared" si="47"/>
        <v>#DIV/0!</v>
      </c>
      <c r="O295">
        <f t="shared" si="48"/>
        <v>0</v>
      </c>
      <c r="P295">
        <f t="shared" si="48"/>
        <v>0</v>
      </c>
      <c r="Q295" t="s">
        <v>536</v>
      </c>
      <c r="R295" t="s">
        <v>510</v>
      </c>
      <c r="S295" t="s">
        <v>260</v>
      </c>
      <c r="T295" s="59" t="s">
        <v>86</v>
      </c>
      <c r="U295" s="59" t="s">
        <v>84</v>
      </c>
      <c r="V295" s="59" t="s">
        <v>576</v>
      </c>
      <c r="W295" s="130" t="s">
        <v>94</v>
      </c>
      <c r="X295">
        <v>2</v>
      </c>
      <c r="Y295" t="str">
        <f t="shared" si="55"/>
        <v>N</v>
      </c>
      <c r="Z295" t="s">
        <v>550</v>
      </c>
      <c r="AA295">
        <v>2</v>
      </c>
      <c r="AB295">
        <v>2</v>
      </c>
      <c r="AC295">
        <f t="shared" si="54"/>
        <v>0</v>
      </c>
    </row>
    <row r="296" spans="1:29" x14ac:dyDescent="0.25">
      <c r="A296" s="5">
        <v>0.65102049717457644</v>
      </c>
      <c r="B296" s="5">
        <v>0.34017741878727714</v>
      </c>
      <c r="C296" s="2">
        <f t="shared" si="46"/>
        <v>1.5360499467220952</v>
      </c>
      <c r="D296" s="3">
        <f t="shared" si="46"/>
        <v>2.9396425064455238</v>
      </c>
      <c r="F296" s="4">
        <f t="shared" si="49"/>
        <v>1</v>
      </c>
      <c r="G296" s="4">
        <f t="shared" si="50"/>
        <v>1.5360499467220952</v>
      </c>
      <c r="H296" s="4">
        <f t="shared" si="51"/>
        <v>2.9396425064455238</v>
      </c>
      <c r="K296" s="4">
        <f t="shared" si="52"/>
        <v>0</v>
      </c>
      <c r="L296" s="4">
        <f t="shared" si="53"/>
        <v>0</v>
      </c>
      <c r="M296" s="23" t="e">
        <f t="shared" si="47"/>
        <v>#DIV/0!</v>
      </c>
      <c r="N296" s="23" t="e">
        <f t="shared" si="47"/>
        <v>#DIV/0!</v>
      </c>
      <c r="O296">
        <f t="shared" si="48"/>
        <v>0</v>
      </c>
      <c r="P296">
        <f t="shared" si="48"/>
        <v>0</v>
      </c>
      <c r="Q296" t="s">
        <v>516</v>
      </c>
      <c r="R296" t="s">
        <v>535</v>
      </c>
      <c r="S296" t="s">
        <v>260</v>
      </c>
      <c r="T296" s="59" t="s">
        <v>86</v>
      </c>
      <c r="U296" s="59" t="s">
        <v>84</v>
      </c>
      <c r="V296" s="59" t="s">
        <v>576</v>
      </c>
      <c r="W296" s="130" t="s">
        <v>89</v>
      </c>
      <c r="X296">
        <v>4</v>
      </c>
      <c r="Y296" t="str">
        <f t="shared" si="55"/>
        <v>Y</v>
      </c>
      <c r="Z296" t="s">
        <v>550</v>
      </c>
      <c r="AA296">
        <v>7</v>
      </c>
      <c r="AB296">
        <v>-5</v>
      </c>
      <c r="AC296">
        <f t="shared" si="54"/>
        <v>12</v>
      </c>
    </row>
    <row r="297" spans="1:29" x14ac:dyDescent="0.25">
      <c r="A297" s="5">
        <v>0.39628418186350473</v>
      </c>
      <c r="B297" s="5">
        <v>0.6024670487106033</v>
      </c>
      <c r="C297" s="2">
        <f t="shared" si="46"/>
        <v>2.5234416253950753</v>
      </c>
      <c r="D297" s="3">
        <f t="shared" si="46"/>
        <v>1.6598418156481662</v>
      </c>
      <c r="F297" s="4">
        <f t="shared" si="49"/>
        <v>1</v>
      </c>
      <c r="G297" s="4">
        <f t="shared" si="50"/>
        <v>2.5234416253950753</v>
      </c>
      <c r="H297" s="4">
        <f t="shared" si="51"/>
        <v>1.6598418156481662</v>
      </c>
      <c r="K297" s="4">
        <f t="shared" si="52"/>
        <v>0</v>
      </c>
      <c r="L297" s="4">
        <f t="shared" si="53"/>
        <v>0</v>
      </c>
      <c r="M297" s="23" t="e">
        <f t="shared" si="47"/>
        <v>#DIV/0!</v>
      </c>
      <c r="N297" s="23" t="e">
        <f t="shared" si="47"/>
        <v>#DIV/0!</v>
      </c>
      <c r="O297">
        <f t="shared" si="48"/>
        <v>0</v>
      </c>
      <c r="P297">
        <f t="shared" si="48"/>
        <v>0</v>
      </c>
      <c r="Q297" t="s">
        <v>466</v>
      </c>
      <c r="R297" t="s">
        <v>281</v>
      </c>
      <c r="S297" t="s">
        <v>259</v>
      </c>
      <c r="T297" s="59" t="s">
        <v>79</v>
      </c>
      <c r="U297" s="59" t="s">
        <v>85</v>
      </c>
      <c r="V297" s="59" t="s">
        <v>576</v>
      </c>
      <c r="W297" s="130" t="s">
        <v>96</v>
      </c>
      <c r="X297">
        <v>5</v>
      </c>
      <c r="Y297" t="str">
        <f t="shared" si="55"/>
        <v>Y</v>
      </c>
      <c r="Z297" t="s">
        <v>541</v>
      </c>
      <c r="AA297">
        <v>-9</v>
      </c>
      <c r="AB297">
        <v>7</v>
      </c>
      <c r="AC297">
        <f t="shared" si="54"/>
        <v>-16</v>
      </c>
    </row>
    <row r="298" spans="1:29" x14ac:dyDescent="0.25">
      <c r="A298" s="5">
        <v>0.67834796871479142</v>
      </c>
      <c r="B298" s="5">
        <v>0.3115279638723954</v>
      </c>
      <c r="C298" s="2">
        <f t="shared" si="46"/>
        <v>1.474169668252439</v>
      </c>
      <c r="D298" s="3">
        <f t="shared" si="46"/>
        <v>3.2099847075353045</v>
      </c>
      <c r="F298" s="4">
        <f t="shared" si="49"/>
        <v>1</v>
      </c>
      <c r="G298" s="4">
        <f t="shared" si="50"/>
        <v>1.474169668252439</v>
      </c>
      <c r="H298" s="4">
        <f t="shared" si="51"/>
        <v>3.2099847075353045</v>
      </c>
      <c r="K298" s="4">
        <f t="shared" si="52"/>
        <v>0</v>
      </c>
      <c r="L298" s="4">
        <f t="shared" si="53"/>
        <v>0</v>
      </c>
      <c r="M298" s="23" t="e">
        <f t="shared" si="47"/>
        <v>#DIV/0!</v>
      </c>
      <c r="N298" s="23" t="e">
        <f t="shared" si="47"/>
        <v>#DIV/0!</v>
      </c>
      <c r="O298">
        <f t="shared" si="48"/>
        <v>0</v>
      </c>
      <c r="P298">
        <f t="shared" si="48"/>
        <v>0</v>
      </c>
      <c r="Q298" t="s">
        <v>332</v>
      </c>
      <c r="R298" t="s">
        <v>335</v>
      </c>
      <c r="S298" t="s">
        <v>259</v>
      </c>
      <c r="T298" s="59" t="s">
        <v>86</v>
      </c>
      <c r="U298" s="59" t="s">
        <v>84</v>
      </c>
      <c r="V298" s="59" t="s">
        <v>576</v>
      </c>
      <c r="W298" s="130" t="s">
        <v>78</v>
      </c>
      <c r="X298">
        <v>1</v>
      </c>
      <c r="Y298" t="str">
        <f t="shared" si="55"/>
        <v>N</v>
      </c>
      <c r="Z298" t="s">
        <v>548</v>
      </c>
      <c r="AA298">
        <v>0</v>
      </c>
      <c r="AB298">
        <v>-8</v>
      </c>
      <c r="AC298">
        <f t="shared" si="54"/>
        <v>8</v>
      </c>
    </row>
    <row r="299" spans="1:29" x14ac:dyDescent="0.25">
      <c r="A299" s="5">
        <v>4.5956456193169584E-2</v>
      </c>
      <c r="B299" s="5">
        <v>0.95404219068309826</v>
      </c>
      <c r="C299" s="2">
        <f t="shared" si="46"/>
        <v>21.759728291421826</v>
      </c>
      <c r="D299" s="3">
        <f t="shared" si="46"/>
        <v>1.0481716739214602</v>
      </c>
      <c r="F299" s="4">
        <f t="shared" si="49"/>
        <v>1</v>
      </c>
      <c r="G299" s="4">
        <f t="shared" si="50"/>
        <v>21.759728291421826</v>
      </c>
      <c r="H299" s="4">
        <f t="shared" si="51"/>
        <v>1.0481716739214602</v>
      </c>
      <c r="K299" s="4">
        <f t="shared" si="52"/>
        <v>0</v>
      </c>
      <c r="L299" s="4">
        <f t="shared" si="53"/>
        <v>0</v>
      </c>
      <c r="M299" s="23" t="e">
        <f t="shared" si="47"/>
        <v>#DIV/0!</v>
      </c>
      <c r="N299" s="23" t="e">
        <f t="shared" si="47"/>
        <v>#DIV/0!</v>
      </c>
      <c r="O299">
        <f t="shared" si="48"/>
        <v>0</v>
      </c>
      <c r="P299">
        <f t="shared" si="48"/>
        <v>0</v>
      </c>
      <c r="Q299" t="s">
        <v>285</v>
      </c>
      <c r="R299" t="s">
        <v>468</v>
      </c>
      <c r="S299" t="s">
        <v>262</v>
      </c>
      <c r="T299" s="59" t="s">
        <v>76</v>
      </c>
      <c r="U299" s="59" t="s">
        <v>85</v>
      </c>
      <c r="V299" s="59" t="s">
        <v>576</v>
      </c>
      <c r="W299" s="130" t="s">
        <v>77</v>
      </c>
      <c r="X299">
        <v>2</v>
      </c>
      <c r="Y299" t="str">
        <f t="shared" si="55"/>
        <v>N</v>
      </c>
      <c r="Z299" t="s">
        <v>544</v>
      </c>
      <c r="AA299">
        <v>-5</v>
      </c>
      <c r="AB299">
        <v>2</v>
      </c>
      <c r="AC299">
        <f t="shared" si="54"/>
        <v>-7</v>
      </c>
    </row>
    <row r="300" spans="1:29" x14ac:dyDescent="0.25">
      <c r="A300" s="5">
        <v>0.25299188548309798</v>
      </c>
      <c r="B300" s="5">
        <v>0.7469212536611155</v>
      </c>
      <c r="C300" s="2">
        <f t="shared" si="46"/>
        <v>3.9526959455259232</v>
      </c>
      <c r="D300" s="3">
        <f t="shared" si="46"/>
        <v>1.3388292207490302</v>
      </c>
      <c r="F300" s="4">
        <f t="shared" si="49"/>
        <v>1</v>
      </c>
      <c r="G300" s="4">
        <f t="shared" si="50"/>
        <v>3.9526959455259232</v>
      </c>
      <c r="H300" s="4">
        <f t="shared" si="51"/>
        <v>1.3388292207490302</v>
      </c>
      <c r="K300" s="4">
        <f t="shared" si="52"/>
        <v>0</v>
      </c>
      <c r="L300" s="4">
        <f t="shared" si="53"/>
        <v>0</v>
      </c>
      <c r="M300" s="23" t="e">
        <f t="shared" si="47"/>
        <v>#DIV/0!</v>
      </c>
      <c r="N300" s="23" t="e">
        <f t="shared" si="47"/>
        <v>#DIV/0!</v>
      </c>
      <c r="O300">
        <f t="shared" si="48"/>
        <v>0</v>
      </c>
      <c r="P300">
        <f t="shared" si="48"/>
        <v>0</v>
      </c>
      <c r="Q300" t="s">
        <v>469</v>
      </c>
      <c r="R300" t="s">
        <v>337</v>
      </c>
      <c r="S300" t="s">
        <v>262</v>
      </c>
      <c r="T300" s="59" t="s">
        <v>75</v>
      </c>
      <c r="U300" s="59" t="s">
        <v>90</v>
      </c>
      <c r="V300" s="59" t="s">
        <v>576</v>
      </c>
      <c r="W300" s="130" t="s">
        <v>77</v>
      </c>
      <c r="X300">
        <v>2</v>
      </c>
      <c r="Y300" t="str">
        <f t="shared" si="55"/>
        <v>N</v>
      </c>
      <c r="Z300" t="s">
        <v>541</v>
      </c>
      <c r="AA300">
        <v>-1</v>
      </c>
      <c r="AB300">
        <v>-1</v>
      </c>
      <c r="AC300">
        <f t="shared" si="54"/>
        <v>0</v>
      </c>
    </row>
    <row r="301" spans="1:29" x14ac:dyDescent="0.25">
      <c r="A301" s="5">
        <v>0.37613091150847794</v>
      </c>
      <c r="B301" s="5">
        <v>0.62351840151854043</v>
      </c>
      <c r="C301" s="2">
        <f t="shared" si="46"/>
        <v>2.6586488092390144</v>
      </c>
      <c r="D301" s="3">
        <f t="shared" si="46"/>
        <v>1.6038019047466152</v>
      </c>
      <c r="F301" s="4">
        <f t="shared" si="49"/>
        <v>1</v>
      </c>
      <c r="G301" s="4">
        <f t="shared" si="50"/>
        <v>2.6586488092390144</v>
      </c>
      <c r="H301" s="4">
        <f t="shared" si="51"/>
        <v>1.6038019047466152</v>
      </c>
      <c r="K301" s="4">
        <f t="shared" si="52"/>
        <v>0</v>
      </c>
      <c r="L301" s="4">
        <f t="shared" si="53"/>
        <v>0</v>
      </c>
      <c r="M301" s="23" t="e">
        <f t="shared" si="47"/>
        <v>#DIV/0!</v>
      </c>
      <c r="N301" s="23" t="e">
        <f t="shared" si="47"/>
        <v>#DIV/0!</v>
      </c>
      <c r="O301">
        <f t="shared" si="48"/>
        <v>0</v>
      </c>
      <c r="P301">
        <f t="shared" si="48"/>
        <v>0</v>
      </c>
      <c r="Q301" t="s">
        <v>413</v>
      </c>
      <c r="R301" t="s">
        <v>284</v>
      </c>
      <c r="S301" t="s">
        <v>262</v>
      </c>
      <c r="T301" s="59" t="s">
        <v>75</v>
      </c>
      <c r="U301" s="59" t="s">
        <v>90</v>
      </c>
      <c r="V301" s="59" t="s">
        <v>576</v>
      </c>
      <c r="W301" s="130" t="s">
        <v>86</v>
      </c>
      <c r="X301">
        <v>3</v>
      </c>
      <c r="Y301" t="str">
        <f t="shared" si="55"/>
        <v>Y</v>
      </c>
      <c r="Z301" t="s">
        <v>549</v>
      </c>
      <c r="AA301">
        <v>8</v>
      </c>
      <c r="AB301">
        <v>1</v>
      </c>
      <c r="AC301">
        <f t="shared" si="54"/>
        <v>7</v>
      </c>
    </row>
    <row r="302" spans="1:29" x14ac:dyDescent="0.25">
      <c r="A302" s="5">
        <v>0.61310365751736751</v>
      </c>
      <c r="B302" s="5">
        <v>0.36622949239137165</v>
      </c>
      <c r="C302" s="2">
        <f t="shared" si="46"/>
        <v>1.6310455625877143</v>
      </c>
      <c r="D302" s="3">
        <f t="shared" si="46"/>
        <v>2.7305283183784352</v>
      </c>
      <c r="F302" s="4">
        <f t="shared" si="49"/>
        <v>1</v>
      </c>
      <c r="G302" s="4">
        <f t="shared" si="50"/>
        <v>1.6310455625877143</v>
      </c>
      <c r="H302" s="4">
        <f t="shared" si="51"/>
        <v>2.7305283183784352</v>
      </c>
      <c r="K302" s="4">
        <f t="shared" si="52"/>
        <v>0</v>
      </c>
      <c r="L302" s="4">
        <f t="shared" si="53"/>
        <v>0</v>
      </c>
      <c r="M302" s="23" t="e">
        <f t="shared" si="47"/>
        <v>#DIV/0!</v>
      </c>
      <c r="N302" s="23" t="e">
        <f t="shared" si="47"/>
        <v>#DIV/0!</v>
      </c>
      <c r="O302">
        <f t="shared" si="48"/>
        <v>0</v>
      </c>
      <c r="P302">
        <f t="shared" si="48"/>
        <v>0</v>
      </c>
      <c r="Q302" t="s">
        <v>430</v>
      </c>
      <c r="R302" t="s">
        <v>353</v>
      </c>
      <c r="S302" t="s">
        <v>271</v>
      </c>
      <c r="T302" s="59" t="s">
        <v>89</v>
      </c>
      <c r="U302" s="59" t="s">
        <v>84</v>
      </c>
      <c r="V302" s="59" t="s">
        <v>576</v>
      </c>
      <c r="W302" s="130" t="s">
        <v>75</v>
      </c>
      <c r="X302">
        <v>2</v>
      </c>
      <c r="Y302" t="str">
        <f t="shared" si="55"/>
        <v>N</v>
      </c>
      <c r="Z302" t="s">
        <v>548</v>
      </c>
      <c r="AA302">
        <v>4</v>
      </c>
      <c r="AB302">
        <v>-3</v>
      </c>
      <c r="AC302">
        <f t="shared" si="54"/>
        <v>7</v>
      </c>
    </row>
    <row r="303" spans="1:29" x14ac:dyDescent="0.25">
      <c r="A303" s="5">
        <v>0.59669788517915312</v>
      </c>
      <c r="B303" s="5">
        <v>0.39417984888417656</v>
      </c>
      <c r="C303" s="2">
        <f t="shared" si="46"/>
        <v>1.6758899685051827</v>
      </c>
      <c r="D303" s="3">
        <f t="shared" si="46"/>
        <v>2.5369130431977864</v>
      </c>
      <c r="F303" s="4">
        <f t="shared" si="49"/>
        <v>1</v>
      </c>
      <c r="G303" s="4">
        <f t="shared" si="50"/>
        <v>1.6758899685051827</v>
      </c>
      <c r="H303" s="4">
        <f t="shared" si="51"/>
        <v>2.5369130431977864</v>
      </c>
      <c r="K303" s="4">
        <f t="shared" si="52"/>
        <v>0</v>
      </c>
      <c r="L303" s="4">
        <f t="shared" si="53"/>
        <v>0</v>
      </c>
      <c r="M303" s="23" t="e">
        <f t="shared" si="47"/>
        <v>#DIV/0!</v>
      </c>
      <c r="N303" s="23" t="e">
        <f t="shared" si="47"/>
        <v>#DIV/0!</v>
      </c>
      <c r="O303">
        <f t="shared" si="48"/>
        <v>0</v>
      </c>
      <c r="P303">
        <f t="shared" si="48"/>
        <v>0</v>
      </c>
      <c r="Q303" t="s">
        <v>427</v>
      </c>
      <c r="R303" t="s">
        <v>431</v>
      </c>
      <c r="S303" t="s">
        <v>271</v>
      </c>
      <c r="T303" s="59" t="s">
        <v>86</v>
      </c>
      <c r="U303" s="59" t="s">
        <v>84</v>
      </c>
      <c r="V303" s="59" t="s">
        <v>576</v>
      </c>
      <c r="W303" s="130" t="s">
        <v>94</v>
      </c>
      <c r="X303">
        <v>2</v>
      </c>
      <c r="Y303" t="str">
        <f t="shared" si="55"/>
        <v>N</v>
      </c>
      <c r="Z303" t="s">
        <v>548</v>
      </c>
      <c r="AA303">
        <v>3</v>
      </c>
      <c r="AB303">
        <v>0</v>
      </c>
      <c r="AC303">
        <f t="shared" si="54"/>
        <v>3</v>
      </c>
    </row>
    <row r="304" spans="1:29" x14ac:dyDescent="0.25">
      <c r="A304" s="5">
        <v>0.51172756522033491</v>
      </c>
      <c r="B304" s="5">
        <v>0.48719775443288033</v>
      </c>
      <c r="C304" s="2">
        <f t="shared" si="46"/>
        <v>1.9541648094908259</v>
      </c>
      <c r="D304" s="3">
        <f t="shared" si="46"/>
        <v>2.0525546164802098</v>
      </c>
      <c r="F304" s="4">
        <f t="shared" si="49"/>
        <v>1</v>
      </c>
      <c r="G304" s="4">
        <f t="shared" si="50"/>
        <v>1.9541648094908259</v>
      </c>
      <c r="H304" s="4">
        <f t="shared" si="51"/>
        <v>2.0525546164802098</v>
      </c>
      <c r="K304" s="4">
        <f t="shared" si="52"/>
        <v>0</v>
      </c>
      <c r="L304" s="4">
        <f t="shared" si="53"/>
        <v>0</v>
      </c>
      <c r="M304" s="23" t="e">
        <f t="shared" si="47"/>
        <v>#DIV/0!</v>
      </c>
      <c r="N304" s="23" t="e">
        <f t="shared" si="47"/>
        <v>#DIV/0!</v>
      </c>
      <c r="O304">
        <f t="shared" si="48"/>
        <v>0</v>
      </c>
      <c r="P304">
        <f t="shared" si="48"/>
        <v>0</v>
      </c>
      <c r="Q304" t="s">
        <v>354</v>
      </c>
      <c r="R304" t="s">
        <v>429</v>
      </c>
      <c r="S304" t="s">
        <v>271</v>
      </c>
      <c r="T304" s="59" t="s">
        <v>75</v>
      </c>
      <c r="U304" s="59" t="s">
        <v>90</v>
      </c>
      <c r="V304" s="59" t="s">
        <v>576</v>
      </c>
      <c r="W304" s="130" t="s">
        <v>103</v>
      </c>
      <c r="X304">
        <v>4</v>
      </c>
      <c r="Y304" t="str">
        <f t="shared" si="55"/>
        <v>Y</v>
      </c>
      <c r="Z304" t="s">
        <v>550</v>
      </c>
      <c r="AA304">
        <v>-1</v>
      </c>
      <c r="AB304">
        <v>-2</v>
      </c>
      <c r="AC304">
        <f t="shared" si="54"/>
        <v>1</v>
      </c>
    </row>
    <row r="305" spans="1:29" x14ac:dyDescent="0.25">
      <c r="A305" s="5">
        <v>0.24208901765757262</v>
      </c>
      <c r="B305" s="5">
        <v>0.75772982108543607</v>
      </c>
      <c r="C305" s="2">
        <f t="shared" si="46"/>
        <v>4.1307119574274482</v>
      </c>
      <c r="D305" s="3">
        <f t="shared" si="46"/>
        <v>1.3197316143206765</v>
      </c>
      <c r="F305" s="4">
        <f t="shared" si="49"/>
        <v>1</v>
      </c>
      <c r="G305" s="4">
        <f t="shared" si="50"/>
        <v>4.1307119574274482</v>
      </c>
      <c r="H305" s="4">
        <f t="shared" si="51"/>
        <v>1.3197316143206765</v>
      </c>
      <c r="K305" s="4">
        <f t="shared" si="52"/>
        <v>0</v>
      </c>
      <c r="L305" s="4">
        <f t="shared" si="53"/>
        <v>0</v>
      </c>
      <c r="M305" s="23" t="e">
        <f t="shared" si="47"/>
        <v>#DIV/0!</v>
      </c>
      <c r="N305" s="23" t="e">
        <f t="shared" si="47"/>
        <v>#DIV/0!</v>
      </c>
      <c r="O305">
        <f t="shared" si="48"/>
        <v>0</v>
      </c>
      <c r="P305">
        <f t="shared" si="48"/>
        <v>0</v>
      </c>
      <c r="Q305" t="s">
        <v>480</v>
      </c>
      <c r="R305" t="s">
        <v>449</v>
      </c>
      <c r="S305" t="s">
        <v>265</v>
      </c>
      <c r="T305" s="59" t="s">
        <v>75</v>
      </c>
      <c r="U305" s="59" t="s">
        <v>90</v>
      </c>
      <c r="V305" s="59" t="s">
        <v>576</v>
      </c>
      <c r="W305" s="130" t="s">
        <v>79</v>
      </c>
      <c r="X305">
        <v>3</v>
      </c>
      <c r="Y305" t="str">
        <f t="shared" si="55"/>
        <v>Y</v>
      </c>
      <c r="Z305" t="s">
        <v>544</v>
      </c>
      <c r="AA305">
        <v>3</v>
      </c>
      <c r="AB305">
        <v>11</v>
      </c>
      <c r="AC305">
        <f t="shared" si="54"/>
        <v>-8</v>
      </c>
    </row>
    <row r="306" spans="1:29" x14ac:dyDescent="0.25">
      <c r="A306" s="5">
        <v>0.39491799728501237</v>
      </c>
      <c r="B306" s="5">
        <v>0.60368658263366926</v>
      </c>
      <c r="C306" s="2">
        <f t="shared" si="46"/>
        <v>2.532171252955838</v>
      </c>
      <c r="D306" s="3">
        <f t="shared" si="46"/>
        <v>1.6564886959013676</v>
      </c>
      <c r="F306" s="4">
        <f t="shared" si="49"/>
        <v>1</v>
      </c>
      <c r="G306" s="4">
        <f t="shared" si="50"/>
        <v>2.532171252955838</v>
      </c>
      <c r="H306" s="4">
        <f t="shared" si="51"/>
        <v>1.6564886959013676</v>
      </c>
      <c r="K306" s="4">
        <f t="shared" si="52"/>
        <v>0</v>
      </c>
      <c r="L306" s="4">
        <f t="shared" si="53"/>
        <v>0</v>
      </c>
      <c r="M306" s="23" t="e">
        <f t="shared" si="47"/>
        <v>#DIV/0!</v>
      </c>
      <c r="N306" s="23" t="e">
        <f t="shared" si="47"/>
        <v>#DIV/0!</v>
      </c>
      <c r="O306">
        <f t="shared" si="48"/>
        <v>0</v>
      </c>
      <c r="P306">
        <f t="shared" si="48"/>
        <v>0</v>
      </c>
      <c r="Q306" t="s">
        <v>365</v>
      </c>
      <c r="R306" t="s">
        <v>359</v>
      </c>
      <c r="S306" t="s">
        <v>264</v>
      </c>
      <c r="T306" s="59" t="s">
        <v>86</v>
      </c>
      <c r="U306" s="59" t="s">
        <v>84</v>
      </c>
      <c r="V306" s="59" t="s">
        <v>577</v>
      </c>
      <c r="W306" s="130" t="s">
        <v>96</v>
      </c>
      <c r="X306">
        <v>5</v>
      </c>
      <c r="Y306" t="str">
        <f t="shared" si="55"/>
        <v>Y</v>
      </c>
      <c r="Z306" t="s">
        <v>543</v>
      </c>
      <c r="AA306">
        <v>13</v>
      </c>
      <c r="AB306">
        <v>10</v>
      </c>
      <c r="AC306">
        <f t="shared" si="54"/>
        <v>3</v>
      </c>
    </row>
    <row r="307" spans="1:29" x14ac:dyDescent="0.25">
      <c r="A307" s="5">
        <v>0.34742278583262298</v>
      </c>
      <c r="B307" s="5">
        <v>0.65235017214316915</v>
      </c>
      <c r="C307" s="2">
        <f t="shared" ref="C307:D322" si="56">(100%/A307)</f>
        <v>2.8783374055430189</v>
      </c>
      <c r="D307" s="3">
        <f t="shared" si="56"/>
        <v>1.5329190405740145</v>
      </c>
      <c r="F307" s="4">
        <f t="shared" si="49"/>
        <v>1</v>
      </c>
      <c r="G307" s="4">
        <f t="shared" si="50"/>
        <v>2.8783374055430189</v>
      </c>
      <c r="H307" s="4">
        <f t="shared" si="51"/>
        <v>1.5329190405740145</v>
      </c>
      <c r="K307" s="4">
        <f t="shared" si="52"/>
        <v>0</v>
      </c>
      <c r="L307" s="4">
        <f t="shared" si="53"/>
        <v>0</v>
      </c>
      <c r="M307" s="23" t="e">
        <f t="shared" ref="M307:N322" si="57">(1/K307)</f>
        <v>#DIV/0!</v>
      </c>
      <c r="N307" s="23" t="e">
        <f t="shared" si="57"/>
        <v>#DIV/0!</v>
      </c>
      <c r="O307">
        <f t="shared" ref="O307:P322" si="58">(I307/G307)</f>
        <v>0</v>
      </c>
      <c r="P307">
        <f t="shared" si="58"/>
        <v>0</v>
      </c>
      <c r="Q307" t="s">
        <v>290</v>
      </c>
      <c r="R307" t="s">
        <v>485</v>
      </c>
      <c r="S307" t="s">
        <v>264</v>
      </c>
      <c r="T307" s="59" t="s">
        <v>75</v>
      </c>
      <c r="U307" s="59" t="s">
        <v>90</v>
      </c>
      <c r="V307" s="59" t="s">
        <v>577</v>
      </c>
      <c r="W307" s="130" t="s">
        <v>92</v>
      </c>
      <c r="X307">
        <v>5</v>
      </c>
      <c r="Y307" t="str">
        <f t="shared" si="55"/>
        <v>Y</v>
      </c>
      <c r="Z307" t="s">
        <v>549</v>
      </c>
      <c r="AA307">
        <v>0</v>
      </c>
      <c r="AB307">
        <v>-3</v>
      </c>
      <c r="AC307">
        <f t="shared" si="54"/>
        <v>3</v>
      </c>
    </row>
    <row r="308" spans="1:29" x14ac:dyDescent="0.25">
      <c r="A308" s="5">
        <v>0.15859055051484078</v>
      </c>
      <c r="B308" s="5">
        <v>0.84139201532931296</v>
      </c>
      <c r="C308" s="2">
        <f t="shared" si="56"/>
        <v>6.3055459278856638</v>
      </c>
      <c r="D308" s="3">
        <f t="shared" si="56"/>
        <v>1.1885066434919866</v>
      </c>
      <c r="F308" s="4">
        <f t="shared" si="49"/>
        <v>1</v>
      </c>
      <c r="G308" s="4">
        <f t="shared" si="50"/>
        <v>6.3055459278856638</v>
      </c>
      <c r="H308" s="4">
        <f t="shared" si="51"/>
        <v>1.1885066434919866</v>
      </c>
      <c r="K308" s="4">
        <f t="shared" si="52"/>
        <v>0</v>
      </c>
      <c r="L308" s="4">
        <f t="shared" si="53"/>
        <v>0</v>
      </c>
      <c r="M308" s="23" t="e">
        <f t="shared" si="57"/>
        <v>#DIV/0!</v>
      </c>
      <c r="N308" s="23" t="e">
        <f t="shared" si="57"/>
        <v>#DIV/0!</v>
      </c>
      <c r="O308">
        <f t="shared" si="58"/>
        <v>0</v>
      </c>
      <c r="P308">
        <f t="shared" si="58"/>
        <v>0</v>
      </c>
      <c r="Q308" t="s">
        <v>404</v>
      </c>
      <c r="R308" t="s">
        <v>403</v>
      </c>
      <c r="S308" t="s">
        <v>263</v>
      </c>
      <c r="T308" s="59" t="s">
        <v>75</v>
      </c>
      <c r="U308" s="59" t="s">
        <v>90</v>
      </c>
      <c r="V308" s="59" t="s">
        <v>577</v>
      </c>
      <c r="W308" s="130" t="s">
        <v>76</v>
      </c>
      <c r="X308">
        <v>1</v>
      </c>
      <c r="Y308" t="str">
        <f t="shared" si="55"/>
        <v>N</v>
      </c>
      <c r="Z308" t="s">
        <v>549</v>
      </c>
      <c r="AA308">
        <v>4</v>
      </c>
      <c r="AB308">
        <v>1</v>
      </c>
      <c r="AC308">
        <f t="shared" si="54"/>
        <v>3</v>
      </c>
    </row>
    <row r="309" spans="1:29" x14ac:dyDescent="0.25">
      <c r="A309" s="5">
        <v>0.20339950466848883</v>
      </c>
      <c r="B309" s="5">
        <v>0.79647051954362635</v>
      </c>
      <c r="C309" s="2">
        <f t="shared" si="56"/>
        <v>4.916432818407559</v>
      </c>
      <c r="D309" s="3">
        <f t="shared" si="56"/>
        <v>1.2555392515632531</v>
      </c>
      <c r="F309" s="4">
        <f t="shared" si="49"/>
        <v>1</v>
      </c>
      <c r="G309" s="4">
        <f t="shared" si="50"/>
        <v>4.916432818407559</v>
      </c>
      <c r="H309" s="4">
        <f t="shared" si="51"/>
        <v>1.2555392515632531</v>
      </c>
      <c r="K309" s="4">
        <f t="shared" si="52"/>
        <v>0</v>
      </c>
      <c r="L309" s="4">
        <f t="shared" si="53"/>
        <v>0</v>
      </c>
      <c r="M309" s="23" t="e">
        <f t="shared" si="57"/>
        <v>#DIV/0!</v>
      </c>
      <c r="N309" s="23" t="e">
        <f t="shared" si="57"/>
        <v>#DIV/0!</v>
      </c>
      <c r="O309">
        <f t="shared" si="58"/>
        <v>0</v>
      </c>
      <c r="P309">
        <f t="shared" si="58"/>
        <v>0</v>
      </c>
      <c r="Q309" t="s">
        <v>408</v>
      </c>
      <c r="R309" t="s">
        <v>465</v>
      </c>
      <c r="S309" t="s">
        <v>259</v>
      </c>
      <c r="T309" s="59" t="s">
        <v>76</v>
      </c>
      <c r="U309" s="59" t="s">
        <v>85</v>
      </c>
      <c r="V309" s="59" t="s">
        <v>577</v>
      </c>
      <c r="W309" s="130" t="s">
        <v>75</v>
      </c>
      <c r="X309">
        <v>2</v>
      </c>
      <c r="Y309" t="str">
        <f t="shared" si="55"/>
        <v>N</v>
      </c>
      <c r="Z309" t="s">
        <v>541</v>
      </c>
      <c r="AA309">
        <v>-6</v>
      </c>
      <c r="AB309">
        <v>-8</v>
      </c>
      <c r="AC309">
        <f t="shared" si="54"/>
        <v>2</v>
      </c>
    </row>
    <row r="310" spans="1:29" x14ac:dyDescent="0.25">
      <c r="A310" s="5">
        <v>0.17855217639679025</v>
      </c>
      <c r="B310" s="5">
        <v>0.82141600329824516</v>
      </c>
      <c r="C310" s="2">
        <f t="shared" si="56"/>
        <v>5.6006038132950842</v>
      </c>
      <c r="D310" s="3">
        <f t="shared" si="56"/>
        <v>1.2174099311246476</v>
      </c>
      <c r="F310" s="4">
        <f t="shared" si="49"/>
        <v>1</v>
      </c>
      <c r="G310" s="4">
        <f t="shared" si="50"/>
        <v>5.6006038132950842</v>
      </c>
      <c r="H310" s="4">
        <f t="shared" si="51"/>
        <v>1.2174099311246476</v>
      </c>
      <c r="K310" s="4">
        <f t="shared" si="52"/>
        <v>0</v>
      </c>
      <c r="L310" s="4">
        <f t="shared" si="53"/>
        <v>0</v>
      </c>
      <c r="M310" s="23" t="e">
        <f t="shared" si="57"/>
        <v>#DIV/0!</v>
      </c>
      <c r="N310" s="23" t="e">
        <f t="shared" si="57"/>
        <v>#DIV/0!</v>
      </c>
      <c r="O310">
        <f t="shared" si="58"/>
        <v>0</v>
      </c>
      <c r="P310">
        <f t="shared" si="58"/>
        <v>0</v>
      </c>
      <c r="Q310" t="s">
        <v>283</v>
      </c>
      <c r="R310" t="s">
        <v>412</v>
      </c>
      <c r="S310" t="s">
        <v>262</v>
      </c>
      <c r="T310" s="59" t="s">
        <v>75</v>
      </c>
      <c r="U310" s="59" t="s">
        <v>90</v>
      </c>
      <c r="V310" s="59" t="s">
        <v>577</v>
      </c>
      <c r="W310" s="130" t="s">
        <v>79</v>
      </c>
      <c r="X310">
        <v>3</v>
      </c>
      <c r="Y310" t="str">
        <f t="shared" si="55"/>
        <v>Y</v>
      </c>
      <c r="Z310" t="s">
        <v>548</v>
      </c>
      <c r="AA310">
        <v>3</v>
      </c>
      <c r="AB310">
        <v>-1</v>
      </c>
      <c r="AC310">
        <f t="shared" si="54"/>
        <v>4</v>
      </c>
    </row>
    <row r="311" spans="1:29" x14ac:dyDescent="0.25">
      <c r="A311" s="5">
        <v>0.23618398137956995</v>
      </c>
      <c r="B311" s="5">
        <v>0.76373572560887604</v>
      </c>
      <c r="C311" s="2">
        <f t="shared" si="56"/>
        <v>4.2339873947374338</v>
      </c>
      <c r="D311" s="3">
        <f t="shared" si="56"/>
        <v>1.3093534405540164</v>
      </c>
      <c r="F311" s="4">
        <f t="shared" si="49"/>
        <v>1</v>
      </c>
      <c r="G311" s="4">
        <f t="shared" si="50"/>
        <v>4.2339873947374338</v>
      </c>
      <c r="H311" s="4">
        <f t="shared" si="51"/>
        <v>1.3093534405540164</v>
      </c>
      <c r="K311" s="4">
        <f t="shared" si="52"/>
        <v>0</v>
      </c>
      <c r="L311" s="4">
        <f t="shared" si="53"/>
        <v>0</v>
      </c>
      <c r="M311" s="23" t="e">
        <f t="shared" si="57"/>
        <v>#DIV/0!</v>
      </c>
      <c r="N311" s="23" t="e">
        <f t="shared" si="57"/>
        <v>#DIV/0!</v>
      </c>
      <c r="O311">
        <f t="shared" si="58"/>
        <v>0</v>
      </c>
      <c r="P311">
        <f t="shared" si="58"/>
        <v>0</v>
      </c>
      <c r="Q311" t="s">
        <v>338</v>
      </c>
      <c r="R311" t="s">
        <v>414</v>
      </c>
      <c r="S311" t="s">
        <v>262</v>
      </c>
      <c r="T311" s="59" t="s">
        <v>75</v>
      </c>
      <c r="U311" s="59" t="s">
        <v>90</v>
      </c>
      <c r="V311" s="59" t="s">
        <v>577</v>
      </c>
      <c r="W311" s="130" t="s">
        <v>74</v>
      </c>
      <c r="X311">
        <v>4</v>
      </c>
      <c r="Y311" t="str">
        <f t="shared" si="55"/>
        <v>Y</v>
      </c>
      <c r="Z311" t="s">
        <v>544</v>
      </c>
      <c r="AA311">
        <v>-3</v>
      </c>
      <c r="AB311">
        <v>6</v>
      </c>
      <c r="AC311">
        <f t="shared" si="54"/>
        <v>-9</v>
      </c>
    </row>
    <row r="312" spans="1:29" x14ac:dyDescent="0.25">
      <c r="A312" s="118">
        <v>0.13824062001408138</v>
      </c>
      <c r="B312" s="118">
        <v>0.86174891295386191</v>
      </c>
      <c r="C312" s="115">
        <f t="shared" si="56"/>
        <v>7.2337638524634702</v>
      </c>
      <c r="D312" s="116">
        <f t="shared" si="56"/>
        <v>1.1604308226769298</v>
      </c>
      <c r="E312" s="93"/>
      <c r="F312" s="117">
        <f t="shared" si="49"/>
        <v>1</v>
      </c>
      <c r="G312" s="117">
        <f t="shared" si="50"/>
        <v>7.2337638524634702</v>
      </c>
      <c r="H312" s="117">
        <f t="shared" si="51"/>
        <v>1.1604308226769298</v>
      </c>
      <c r="I312" s="93"/>
      <c r="J312" s="93"/>
      <c r="K312" s="117">
        <f t="shared" si="52"/>
        <v>0</v>
      </c>
      <c r="L312" s="117">
        <f t="shared" si="53"/>
        <v>0</v>
      </c>
      <c r="M312" s="118" t="e">
        <f t="shared" si="57"/>
        <v>#DIV/0!</v>
      </c>
      <c r="N312" s="118" t="e">
        <f t="shared" si="57"/>
        <v>#DIV/0!</v>
      </c>
      <c r="O312" s="93">
        <f t="shared" si="58"/>
        <v>0</v>
      </c>
      <c r="P312" s="93">
        <f t="shared" si="58"/>
        <v>0</v>
      </c>
      <c r="Q312" s="93" t="s">
        <v>486</v>
      </c>
      <c r="R312" s="93" t="s">
        <v>357</v>
      </c>
      <c r="S312" s="93" t="s">
        <v>264</v>
      </c>
      <c r="T312" s="113" t="s">
        <v>75</v>
      </c>
      <c r="U312" s="113" t="s">
        <v>90</v>
      </c>
      <c r="V312" s="113" t="s">
        <v>578</v>
      </c>
      <c r="W312" s="130" t="s">
        <v>73</v>
      </c>
      <c r="X312">
        <v>0</v>
      </c>
      <c r="Y312" t="str">
        <f t="shared" si="55"/>
        <v>N</v>
      </c>
      <c r="Z312" s="93" t="s">
        <v>548</v>
      </c>
      <c r="AA312" s="93">
        <v>0</v>
      </c>
      <c r="AB312" s="93">
        <v>-4</v>
      </c>
      <c r="AC312">
        <f t="shared" si="54"/>
        <v>4</v>
      </c>
    </row>
    <row r="313" spans="1:29" x14ac:dyDescent="0.25">
      <c r="A313" s="5">
        <v>0.21989226787228638</v>
      </c>
      <c r="B313" s="5">
        <v>0.78006339729363017</v>
      </c>
      <c r="C313" s="2">
        <f t="shared" si="56"/>
        <v>4.5476815063856675</v>
      </c>
      <c r="D313" s="3">
        <f t="shared" si="56"/>
        <v>1.2819470872103766</v>
      </c>
      <c r="F313" s="4">
        <f t="shared" si="49"/>
        <v>1</v>
      </c>
      <c r="G313" s="4">
        <f t="shared" si="50"/>
        <v>4.5476815063856675</v>
      </c>
      <c r="H313" s="4">
        <f t="shared" si="51"/>
        <v>1.2819470872103766</v>
      </c>
      <c r="K313" s="4">
        <f t="shared" si="52"/>
        <v>0</v>
      </c>
      <c r="L313" s="4">
        <f t="shared" si="53"/>
        <v>0</v>
      </c>
      <c r="M313" s="23" t="e">
        <f t="shared" si="57"/>
        <v>#DIV/0!</v>
      </c>
      <c r="N313" s="23" t="e">
        <f t="shared" si="57"/>
        <v>#DIV/0!</v>
      </c>
      <c r="O313">
        <f t="shared" si="58"/>
        <v>0</v>
      </c>
      <c r="P313">
        <f t="shared" si="58"/>
        <v>0</v>
      </c>
      <c r="Q313" t="s">
        <v>289</v>
      </c>
      <c r="R313" t="s">
        <v>364</v>
      </c>
      <c r="S313" t="s">
        <v>264</v>
      </c>
      <c r="T313" s="59" t="s">
        <v>75</v>
      </c>
      <c r="U313" s="59" t="s">
        <v>90</v>
      </c>
      <c r="V313" s="123" t="s">
        <v>579</v>
      </c>
      <c r="W313" s="130" t="s">
        <v>92</v>
      </c>
      <c r="X313">
        <v>5</v>
      </c>
      <c r="Y313" t="str">
        <f t="shared" si="55"/>
        <v>Y</v>
      </c>
      <c r="Z313" t="s">
        <v>550</v>
      </c>
      <c r="AA313">
        <v>1</v>
      </c>
      <c r="AB313">
        <v>1</v>
      </c>
      <c r="AC313">
        <f t="shared" si="54"/>
        <v>0</v>
      </c>
    </row>
    <row r="314" spans="1:29" x14ac:dyDescent="0.25">
      <c r="A314" s="5">
        <v>0.42035770367389685</v>
      </c>
      <c r="B314" s="5">
        <v>0.57895951545528568</v>
      </c>
      <c r="C314" s="2">
        <f t="shared" si="56"/>
        <v>2.3789263079041256</v>
      </c>
      <c r="D314" s="3">
        <f t="shared" si="56"/>
        <v>1.7272364877078046</v>
      </c>
      <c r="F314" s="4">
        <f t="shared" si="49"/>
        <v>1</v>
      </c>
      <c r="G314" s="4">
        <f t="shared" si="50"/>
        <v>2.3789263079041256</v>
      </c>
      <c r="H314" s="4">
        <f t="shared" si="51"/>
        <v>1.7272364877078046</v>
      </c>
      <c r="K314" s="4">
        <f t="shared" si="52"/>
        <v>0</v>
      </c>
      <c r="L314" s="4">
        <f t="shared" si="53"/>
        <v>0</v>
      </c>
      <c r="M314" s="23" t="e">
        <f t="shared" si="57"/>
        <v>#DIV/0!</v>
      </c>
      <c r="N314" s="23" t="e">
        <f t="shared" si="57"/>
        <v>#DIV/0!</v>
      </c>
      <c r="O314">
        <f t="shared" si="58"/>
        <v>0</v>
      </c>
      <c r="P314">
        <f t="shared" si="58"/>
        <v>0</v>
      </c>
      <c r="Q314" t="s">
        <v>280</v>
      </c>
      <c r="R314" t="s">
        <v>279</v>
      </c>
      <c r="S314" t="s">
        <v>259</v>
      </c>
      <c r="T314" s="59" t="s">
        <v>75</v>
      </c>
      <c r="U314" s="59" t="s">
        <v>90</v>
      </c>
      <c r="V314" s="123" t="s">
        <v>579</v>
      </c>
      <c r="W314" s="130" t="s">
        <v>78</v>
      </c>
      <c r="X314">
        <v>1</v>
      </c>
      <c r="Y314" t="str">
        <f t="shared" si="55"/>
        <v>N</v>
      </c>
      <c r="Z314" t="s">
        <v>550</v>
      </c>
      <c r="AA314">
        <v>2</v>
      </c>
      <c r="AB314">
        <v>-3</v>
      </c>
      <c r="AC314">
        <f t="shared" si="54"/>
        <v>5</v>
      </c>
    </row>
    <row r="315" spans="1:29" x14ac:dyDescent="0.25">
      <c r="A315" s="5">
        <v>0.40672451387165215</v>
      </c>
      <c r="B315" s="5">
        <v>0.59243070646232576</v>
      </c>
      <c r="C315" s="2">
        <f t="shared" si="56"/>
        <v>2.4586666549328386</v>
      </c>
      <c r="D315" s="3">
        <f t="shared" si="56"/>
        <v>1.6879611220212682</v>
      </c>
      <c r="F315" s="4">
        <f t="shared" si="49"/>
        <v>1</v>
      </c>
      <c r="G315" s="4">
        <f t="shared" si="50"/>
        <v>2.4586666549328386</v>
      </c>
      <c r="H315" s="4">
        <f t="shared" si="51"/>
        <v>1.6879611220212682</v>
      </c>
      <c r="K315" s="4">
        <f t="shared" si="52"/>
        <v>0</v>
      </c>
      <c r="L315" s="4">
        <f t="shared" si="53"/>
        <v>0</v>
      </c>
      <c r="M315" s="23" t="e">
        <f t="shared" si="57"/>
        <v>#DIV/0!</v>
      </c>
      <c r="N315" s="23" t="e">
        <f t="shared" si="57"/>
        <v>#DIV/0!</v>
      </c>
      <c r="O315">
        <f t="shared" si="58"/>
        <v>0</v>
      </c>
      <c r="P315">
        <f t="shared" si="58"/>
        <v>0</v>
      </c>
      <c r="Q315" t="s">
        <v>406</v>
      </c>
      <c r="R315" t="s">
        <v>405</v>
      </c>
      <c r="S315" t="s">
        <v>259</v>
      </c>
      <c r="T315" s="59" t="s">
        <v>75</v>
      </c>
      <c r="U315" s="59" t="s">
        <v>90</v>
      </c>
      <c r="V315" s="123" t="s">
        <v>579</v>
      </c>
      <c r="W315" s="130" t="s">
        <v>78</v>
      </c>
      <c r="X315">
        <v>1</v>
      </c>
      <c r="Y315" t="str">
        <f t="shared" si="55"/>
        <v>N</v>
      </c>
      <c r="Z315" t="s">
        <v>549</v>
      </c>
      <c r="AA315">
        <v>2</v>
      </c>
      <c r="AB315">
        <v>2</v>
      </c>
      <c r="AC315">
        <f t="shared" si="54"/>
        <v>0</v>
      </c>
    </row>
    <row r="316" spans="1:29" x14ac:dyDescent="0.25">
      <c r="A316" s="5">
        <v>0.30845872854154988</v>
      </c>
      <c r="B316" s="5">
        <v>0.69125430133035848</v>
      </c>
      <c r="C316" s="2">
        <f t="shared" si="56"/>
        <v>3.241924794050036</v>
      </c>
      <c r="D316" s="3">
        <f t="shared" si="56"/>
        <v>1.4466456094022746</v>
      </c>
      <c r="F316" s="4">
        <f t="shared" si="49"/>
        <v>1</v>
      </c>
      <c r="G316" s="4">
        <f t="shared" si="50"/>
        <v>3.241924794050036</v>
      </c>
      <c r="H316" s="4">
        <f t="shared" si="51"/>
        <v>1.4466456094022746</v>
      </c>
      <c r="K316" s="4">
        <f t="shared" si="52"/>
        <v>0</v>
      </c>
      <c r="L316" s="4">
        <f t="shared" si="53"/>
        <v>0</v>
      </c>
      <c r="M316" s="23" t="e">
        <f t="shared" si="57"/>
        <v>#DIV/0!</v>
      </c>
      <c r="N316" s="23" t="e">
        <f t="shared" si="57"/>
        <v>#DIV/0!</v>
      </c>
      <c r="O316">
        <f t="shared" si="58"/>
        <v>0</v>
      </c>
      <c r="P316">
        <f t="shared" si="58"/>
        <v>0</v>
      </c>
      <c r="Q316" t="s">
        <v>469</v>
      </c>
      <c r="R316" t="s">
        <v>339</v>
      </c>
      <c r="S316" t="s">
        <v>262</v>
      </c>
      <c r="T316" s="59" t="s">
        <v>75</v>
      </c>
      <c r="U316" s="59" t="s">
        <v>90</v>
      </c>
      <c r="V316" s="123" t="s">
        <v>579</v>
      </c>
      <c r="W316" s="130" t="s">
        <v>79</v>
      </c>
      <c r="X316">
        <v>3</v>
      </c>
      <c r="Y316" t="str">
        <f t="shared" si="55"/>
        <v>Y</v>
      </c>
      <c r="Z316" t="s">
        <v>549</v>
      </c>
      <c r="AA316">
        <v>-2</v>
      </c>
      <c r="AB316">
        <v>-7</v>
      </c>
      <c r="AC316">
        <f t="shared" si="54"/>
        <v>5</v>
      </c>
    </row>
    <row r="317" spans="1:29" x14ac:dyDescent="0.25">
      <c r="A317" s="5">
        <v>0.1302270888909236</v>
      </c>
      <c r="B317" s="5">
        <v>0.8697326591689466</v>
      </c>
      <c r="C317" s="2">
        <f t="shared" si="56"/>
        <v>7.6788939115239385</v>
      </c>
      <c r="D317" s="3">
        <f t="shared" si="56"/>
        <v>1.1497786008812494</v>
      </c>
      <c r="F317" s="4">
        <f t="shared" si="49"/>
        <v>1</v>
      </c>
      <c r="G317" s="4">
        <f t="shared" si="50"/>
        <v>7.6788939115239385</v>
      </c>
      <c r="H317" s="4">
        <f t="shared" si="51"/>
        <v>1.1497786008812494</v>
      </c>
      <c r="K317" s="4">
        <f t="shared" si="52"/>
        <v>0</v>
      </c>
      <c r="L317" s="4">
        <f t="shared" si="53"/>
        <v>0</v>
      </c>
      <c r="M317" s="23" t="e">
        <f t="shared" si="57"/>
        <v>#DIV/0!</v>
      </c>
      <c r="N317" s="23" t="e">
        <f t="shared" si="57"/>
        <v>#DIV/0!</v>
      </c>
      <c r="O317">
        <f t="shared" si="58"/>
        <v>0</v>
      </c>
      <c r="P317">
        <f t="shared" si="58"/>
        <v>0</v>
      </c>
      <c r="Q317" t="s">
        <v>286</v>
      </c>
      <c r="R317" t="s">
        <v>283</v>
      </c>
      <c r="S317" t="s">
        <v>262</v>
      </c>
      <c r="T317" s="59" t="s">
        <v>76</v>
      </c>
      <c r="U317" s="59" t="s">
        <v>85</v>
      </c>
      <c r="V317" s="123" t="s">
        <v>579</v>
      </c>
      <c r="W317" s="130" t="s">
        <v>94</v>
      </c>
      <c r="X317">
        <v>2</v>
      </c>
      <c r="Y317" t="str">
        <f t="shared" si="55"/>
        <v>N</v>
      </c>
      <c r="Z317" t="s">
        <v>544</v>
      </c>
      <c r="AA317">
        <v>-1</v>
      </c>
      <c r="AB317">
        <v>1</v>
      </c>
      <c r="AC317">
        <f t="shared" si="54"/>
        <v>-2</v>
      </c>
    </row>
    <row r="318" spans="1:29" x14ac:dyDescent="0.25">
      <c r="A318" s="5">
        <v>0.37318979432955302</v>
      </c>
      <c r="B318" s="5">
        <v>0.62545206517773644</v>
      </c>
      <c r="C318" s="2">
        <f t="shared" si="56"/>
        <v>2.6796016804171479</v>
      </c>
      <c r="D318" s="3">
        <f t="shared" si="56"/>
        <v>1.598843549610516</v>
      </c>
      <c r="F318" s="4">
        <f t="shared" si="49"/>
        <v>1</v>
      </c>
      <c r="G318" s="4">
        <f t="shared" si="50"/>
        <v>2.6796016804171479</v>
      </c>
      <c r="H318" s="4">
        <f t="shared" si="51"/>
        <v>1.598843549610516</v>
      </c>
      <c r="K318" s="4">
        <f t="shared" si="52"/>
        <v>0</v>
      </c>
      <c r="L318" s="4">
        <f t="shared" si="53"/>
        <v>0</v>
      </c>
      <c r="M318" s="23" t="e">
        <f t="shared" si="57"/>
        <v>#DIV/0!</v>
      </c>
      <c r="N318" s="23" t="e">
        <f t="shared" si="57"/>
        <v>#DIV/0!</v>
      </c>
      <c r="O318">
        <f t="shared" si="58"/>
        <v>0</v>
      </c>
      <c r="P318">
        <f t="shared" si="58"/>
        <v>0</v>
      </c>
      <c r="Q318" t="s">
        <v>451</v>
      </c>
      <c r="R318" t="s">
        <v>290</v>
      </c>
      <c r="S318" t="s">
        <v>264</v>
      </c>
      <c r="T318" s="59" t="s">
        <v>86</v>
      </c>
      <c r="U318" s="59" t="s">
        <v>84</v>
      </c>
      <c r="V318" s="123" t="s">
        <v>580</v>
      </c>
      <c r="W318" s="130" t="s">
        <v>96</v>
      </c>
      <c r="X318">
        <v>5</v>
      </c>
      <c r="Y318" t="str">
        <f t="shared" si="55"/>
        <v>Y</v>
      </c>
      <c r="Z318" t="s">
        <v>549</v>
      </c>
      <c r="AA318">
        <v>6</v>
      </c>
      <c r="AB318">
        <v>0</v>
      </c>
      <c r="AC318">
        <f t="shared" si="54"/>
        <v>6</v>
      </c>
    </row>
    <row r="319" spans="1:29" x14ac:dyDescent="0.25">
      <c r="A319" s="5">
        <v>0.24329664234369169</v>
      </c>
      <c r="B319" s="5">
        <v>0.75638617583565326</v>
      </c>
      <c r="C319" s="2">
        <f t="shared" si="56"/>
        <v>4.1102087984730815</v>
      </c>
      <c r="D319" s="3">
        <f t="shared" si="56"/>
        <v>1.3220759870382386</v>
      </c>
      <c r="F319" s="4">
        <f t="shared" si="49"/>
        <v>1</v>
      </c>
      <c r="G319" s="4">
        <f t="shared" si="50"/>
        <v>4.1102087984730815</v>
      </c>
      <c r="H319" s="4">
        <f t="shared" si="51"/>
        <v>1.3220759870382386</v>
      </c>
      <c r="K319" s="4">
        <f t="shared" si="52"/>
        <v>0</v>
      </c>
      <c r="L319" s="4">
        <f t="shared" si="53"/>
        <v>0</v>
      </c>
      <c r="M319" s="23" t="e">
        <f t="shared" si="57"/>
        <v>#DIV/0!</v>
      </c>
      <c r="N319" s="23" t="e">
        <f t="shared" si="57"/>
        <v>#DIV/0!</v>
      </c>
      <c r="O319">
        <f t="shared" si="58"/>
        <v>0</v>
      </c>
      <c r="P319">
        <f t="shared" si="58"/>
        <v>0</v>
      </c>
      <c r="Q319" t="s">
        <v>485</v>
      </c>
      <c r="R319" t="s">
        <v>362</v>
      </c>
      <c r="S319" t="s">
        <v>264</v>
      </c>
      <c r="T319" s="59" t="s">
        <v>78</v>
      </c>
      <c r="U319" s="59" t="s">
        <v>84</v>
      </c>
      <c r="V319" s="123" t="s">
        <v>580</v>
      </c>
      <c r="W319" s="130" t="s">
        <v>94</v>
      </c>
      <c r="X319">
        <v>2</v>
      </c>
      <c r="Y319" t="str">
        <f t="shared" si="55"/>
        <v>N</v>
      </c>
      <c r="Z319" t="s">
        <v>549</v>
      </c>
      <c r="AA319">
        <v>-1</v>
      </c>
      <c r="AB319">
        <v>-7</v>
      </c>
      <c r="AC319">
        <f t="shared" si="54"/>
        <v>6</v>
      </c>
    </row>
    <row r="320" spans="1:29" x14ac:dyDescent="0.25">
      <c r="A320" s="5">
        <v>0.3767484651313936</v>
      </c>
      <c r="B320" s="5">
        <v>0.62287354410481599</v>
      </c>
      <c r="C320" s="2">
        <f t="shared" si="56"/>
        <v>2.6542908400469347</v>
      </c>
      <c r="D320" s="3">
        <f t="shared" si="56"/>
        <v>1.6054623116754527</v>
      </c>
      <c r="F320" s="4">
        <f t="shared" si="49"/>
        <v>1</v>
      </c>
      <c r="G320" s="4">
        <f t="shared" si="50"/>
        <v>2.6542908400469347</v>
      </c>
      <c r="H320" s="4">
        <f t="shared" si="51"/>
        <v>1.6054623116754527</v>
      </c>
      <c r="K320" s="4">
        <f t="shared" si="52"/>
        <v>0</v>
      </c>
      <c r="L320" s="4">
        <f t="shared" si="53"/>
        <v>0</v>
      </c>
      <c r="M320" s="23" t="e">
        <f t="shared" si="57"/>
        <v>#DIV/0!</v>
      </c>
      <c r="N320" s="23" t="e">
        <f t="shared" si="57"/>
        <v>#DIV/0!</v>
      </c>
      <c r="O320">
        <f t="shared" si="58"/>
        <v>0</v>
      </c>
      <c r="P320">
        <f t="shared" si="58"/>
        <v>0</v>
      </c>
      <c r="Q320" t="s">
        <v>361</v>
      </c>
      <c r="R320" t="s">
        <v>296</v>
      </c>
      <c r="S320" t="s">
        <v>264</v>
      </c>
      <c r="T320" s="59" t="s">
        <v>75</v>
      </c>
      <c r="U320" s="59" t="s">
        <v>90</v>
      </c>
      <c r="V320" s="123" t="s">
        <v>580</v>
      </c>
      <c r="W320" s="130" t="s">
        <v>73</v>
      </c>
      <c r="X320">
        <v>0</v>
      </c>
      <c r="Y320" t="str">
        <f t="shared" si="55"/>
        <v>N</v>
      </c>
      <c r="Z320" t="s">
        <v>541</v>
      </c>
      <c r="AA320">
        <v>-6</v>
      </c>
      <c r="AB320">
        <v>1</v>
      </c>
      <c r="AC320">
        <f t="shared" si="54"/>
        <v>-7</v>
      </c>
    </row>
    <row r="321" spans="1:29" x14ac:dyDescent="0.25">
      <c r="A321" s="5">
        <v>0.28818206021370613</v>
      </c>
      <c r="B321" s="5">
        <v>0.71165398727364981</v>
      </c>
      <c r="C321" s="2">
        <f t="shared" si="56"/>
        <v>3.4700286314090252</v>
      </c>
      <c r="D321" s="3">
        <f t="shared" si="56"/>
        <v>1.4051772601331236</v>
      </c>
      <c r="F321" s="4">
        <f t="shared" si="49"/>
        <v>1</v>
      </c>
      <c r="G321" s="4">
        <f t="shared" si="50"/>
        <v>3.4700286314090252</v>
      </c>
      <c r="H321" s="4">
        <f t="shared" si="51"/>
        <v>1.4051772601331236</v>
      </c>
      <c r="K321" s="4">
        <f t="shared" si="52"/>
        <v>0</v>
      </c>
      <c r="L321" s="4">
        <f t="shared" si="53"/>
        <v>0</v>
      </c>
      <c r="M321" s="23" t="e">
        <f t="shared" si="57"/>
        <v>#DIV/0!</v>
      </c>
      <c r="N321" s="23" t="e">
        <f t="shared" si="57"/>
        <v>#DIV/0!</v>
      </c>
      <c r="O321">
        <f t="shared" si="58"/>
        <v>0</v>
      </c>
      <c r="P321">
        <f t="shared" si="58"/>
        <v>0</v>
      </c>
      <c r="Q321" t="s">
        <v>295</v>
      </c>
      <c r="R321" t="s">
        <v>360</v>
      </c>
      <c r="S321" t="s">
        <v>264</v>
      </c>
      <c r="T321" s="59" t="s">
        <v>75</v>
      </c>
      <c r="U321" s="59" t="s">
        <v>90</v>
      </c>
      <c r="V321" s="123" t="s">
        <v>580</v>
      </c>
      <c r="W321" s="130" t="s">
        <v>86</v>
      </c>
      <c r="X321">
        <v>3</v>
      </c>
      <c r="Y321" t="str">
        <f t="shared" si="55"/>
        <v>Y</v>
      </c>
      <c r="Z321" t="s">
        <v>547</v>
      </c>
      <c r="AA321">
        <v>-3</v>
      </c>
      <c r="AB321">
        <v>-2</v>
      </c>
      <c r="AC321">
        <f t="shared" si="54"/>
        <v>-1</v>
      </c>
    </row>
    <row r="322" spans="1:29" x14ac:dyDescent="0.25">
      <c r="A322" s="5">
        <v>0.54061993647658846</v>
      </c>
      <c r="B322" s="5">
        <v>0.45778464325445228</v>
      </c>
      <c r="C322" s="2">
        <f t="shared" si="56"/>
        <v>1.8497283073157718</v>
      </c>
      <c r="D322" s="3">
        <f t="shared" si="56"/>
        <v>2.1844332585970254</v>
      </c>
      <c r="F322" s="4">
        <f t="shared" ref="F322:F385" si="59">(E322/100%) + 1</f>
        <v>1</v>
      </c>
      <c r="G322" s="4">
        <f t="shared" ref="G322:G385" si="60">C322/F322</f>
        <v>1.8497283073157718</v>
      </c>
      <c r="H322" s="4">
        <f t="shared" ref="H322:H385" si="61">D322/F322</f>
        <v>2.1844332585970254</v>
      </c>
      <c r="K322" s="4">
        <f t="shared" ref="K322:K385" si="62">(I322*F322)</f>
        <v>0</v>
      </c>
      <c r="L322" s="4">
        <f t="shared" ref="L322:L385" si="63">(J322*F322)</f>
        <v>0</v>
      </c>
      <c r="M322" s="23" t="e">
        <f t="shared" si="57"/>
        <v>#DIV/0!</v>
      </c>
      <c r="N322" s="23" t="e">
        <f t="shared" si="57"/>
        <v>#DIV/0!</v>
      </c>
      <c r="O322">
        <f t="shared" si="58"/>
        <v>0</v>
      </c>
      <c r="P322">
        <f t="shared" si="58"/>
        <v>0</v>
      </c>
      <c r="Q322" t="s">
        <v>363</v>
      </c>
      <c r="R322" t="s">
        <v>274</v>
      </c>
      <c r="S322" t="s">
        <v>264</v>
      </c>
      <c r="T322" s="59" t="s">
        <v>86</v>
      </c>
      <c r="U322" s="59" t="s">
        <v>84</v>
      </c>
      <c r="V322" s="123" t="s">
        <v>580</v>
      </c>
      <c r="W322" s="130" t="s">
        <v>91</v>
      </c>
      <c r="X322">
        <v>5</v>
      </c>
      <c r="Y322" t="str">
        <f t="shared" si="55"/>
        <v>Y</v>
      </c>
      <c r="Z322" t="s">
        <v>550</v>
      </c>
      <c r="AA322">
        <v>0</v>
      </c>
      <c r="AB322">
        <v>-4</v>
      </c>
      <c r="AC322">
        <f t="shared" si="54"/>
        <v>4</v>
      </c>
    </row>
    <row r="323" spans="1:29" x14ac:dyDescent="0.25">
      <c r="A323" s="5">
        <v>0.45506856546452101</v>
      </c>
      <c r="B323" s="5">
        <v>0.54349500642598481</v>
      </c>
      <c r="C323" s="2">
        <f t="shared" ref="C323:D372" si="64">(100%/A323)</f>
        <v>2.1974710535745938</v>
      </c>
      <c r="D323" s="3">
        <f t="shared" si="64"/>
        <v>1.8399433079909699</v>
      </c>
      <c r="F323" s="4">
        <f t="shared" si="59"/>
        <v>1</v>
      </c>
      <c r="G323" s="4">
        <f t="shared" si="60"/>
        <v>2.1974710535745938</v>
      </c>
      <c r="H323" s="4">
        <f t="shared" si="61"/>
        <v>1.8399433079909699</v>
      </c>
      <c r="K323" s="4">
        <f t="shared" si="62"/>
        <v>0</v>
      </c>
      <c r="L323" s="4">
        <f t="shared" si="63"/>
        <v>0</v>
      </c>
      <c r="M323" s="23" t="e">
        <f t="shared" ref="M323:N372" si="65">(1/K323)</f>
        <v>#DIV/0!</v>
      </c>
      <c r="N323" s="23" t="e">
        <f t="shared" si="65"/>
        <v>#DIV/0!</v>
      </c>
      <c r="O323">
        <f t="shared" ref="O323:P372" si="66">(I323/G323)</f>
        <v>0</v>
      </c>
      <c r="P323">
        <f t="shared" si="66"/>
        <v>0</v>
      </c>
      <c r="Q323" t="s">
        <v>366</v>
      </c>
      <c r="R323" t="s">
        <v>291</v>
      </c>
      <c r="S323" t="s">
        <v>264</v>
      </c>
      <c r="T323" s="59" t="s">
        <v>86</v>
      </c>
      <c r="U323" s="59" t="s">
        <v>84</v>
      </c>
      <c r="V323" s="123" t="s">
        <v>580</v>
      </c>
      <c r="W323" s="130" t="s">
        <v>100</v>
      </c>
      <c r="X323">
        <v>3</v>
      </c>
      <c r="Y323" t="str">
        <f t="shared" si="55"/>
        <v>Y</v>
      </c>
      <c r="Z323" t="s">
        <v>543</v>
      </c>
      <c r="AA323">
        <v>2</v>
      </c>
      <c r="AB323">
        <v>2</v>
      </c>
      <c r="AC323">
        <f t="shared" ref="AC323:AC386" si="67">AA323-AB323</f>
        <v>0</v>
      </c>
    </row>
    <row r="324" spans="1:29" x14ac:dyDescent="0.25">
      <c r="A324" s="5">
        <v>0.60493620741794829</v>
      </c>
      <c r="B324" s="5">
        <v>0.37905931774112978</v>
      </c>
      <c r="C324" s="2">
        <f t="shared" si="64"/>
        <v>1.6530668651299683</v>
      </c>
      <c r="D324" s="3">
        <f t="shared" si="64"/>
        <v>2.6381095337773175</v>
      </c>
      <c r="F324" s="4">
        <f t="shared" si="59"/>
        <v>1</v>
      </c>
      <c r="G324" s="4">
        <f t="shared" si="60"/>
        <v>1.6530668651299683</v>
      </c>
      <c r="H324" s="4">
        <f t="shared" si="61"/>
        <v>2.6381095337773175</v>
      </c>
      <c r="K324" s="4">
        <f t="shared" si="62"/>
        <v>0</v>
      </c>
      <c r="L324" s="4">
        <f t="shared" si="63"/>
        <v>0</v>
      </c>
      <c r="M324" s="23" t="e">
        <f t="shared" si="65"/>
        <v>#DIV/0!</v>
      </c>
      <c r="N324" s="23" t="e">
        <f t="shared" si="65"/>
        <v>#DIV/0!</v>
      </c>
      <c r="O324">
        <f t="shared" si="66"/>
        <v>0</v>
      </c>
      <c r="P324">
        <f t="shared" si="66"/>
        <v>0</v>
      </c>
      <c r="Q324" t="s">
        <v>273</v>
      </c>
      <c r="R324" t="s">
        <v>365</v>
      </c>
      <c r="S324" t="s">
        <v>264</v>
      </c>
      <c r="T324" s="59" t="s">
        <v>102</v>
      </c>
      <c r="U324" s="59" t="s">
        <v>85</v>
      </c>
      <c r="V324" s="123" t="s">
        <v>580</v>
      </c>
      <c r="W324" s="130" t="s">
        <v>75</v>
      </c>
      <c r="X324">
        <v>2</v>
      </c>
      <c r="Y324" t="str">
        <f t="shared" si="55"/>
        <v>N</v>
      </c>
      <c r="Z324" t="s">
        <v>554</v>
      </c>
      <c r="AA324">
        <v>-17</v>
      </c>
      <c r="AB324">
        <v>9</v>
      </c>
      <c r="AC324">
        <f t="shared" si="67"/>
        <v>-26</v>
      </c>
    </row>
    <row r="325" spans="1:29" x14ac:dyDescent="0.25">
      <c r="A325" s="5">
        <v>0.67265596660211135</v>
      </c>
      <c r="B325" s="5">
        <v>0.32019203075156444</v>
      </c>
      <c r="C325" s="2">
        <f t="shared" si="64"/>
        <v>1.4866440642033565</v>
      </c>
      <c r="D325" s="3">
        <f t="shared" si="64"/>
        <v>3.1231258243772331</v>
      </c>
      <c r="F325" s="4">
        <f t="shared" si="59"/>
        <v>1</v>
      </c>
      <c r="G325" s="4">
        <f t="shared" si="60"/>
        <v>1.4866440642033565</v>
      </c>
      <c r="H325" s="4">
        <f t="shared" si="61"/>
        <v>3.1231258243772331</v>
      </c>
      <c r="K325" s="4">
        <f t="shared" si="62"/>
        <v>0</v>
      </c>
      <c r="L325" s="4">
        <f t="shared" si="63"/>
        <v>0</v>
      </c>
      <c r="M325" s="23" t="e">
        <f t="shared" si="65"/>
        <v>#DIV/0!</v>
      </c>
      <c r="N325" s="23" t="e">
        <f t="shared" si="65"/>
        <v>#DIV/0!</v>
      </c>
      <c r="O325">
        <f t="shared" si="66"/>
        <v>0</v>
      </c>
      <c r="P325">
        <f t="shared" si="66"/>
        <v>0</v>
      </c>
      <c r="Q325" t="s">
        <v>300</v>
      </c>
      <c r="R325" t="s">
        <v>553</v>
      </c>
      <c r="S325" t="s">
        <v>257</v>
      </c>
      <c r="T325" s="59" t="s">
        <v>86</v>
      </c>
      <c r="U325" s="59" t="s">
        <v>84</v>
      </c>
      <c r="V325" s="123" t="s">
        <v>580</v>
      </c>
      <c r="W325" s="130" t="s">
        <v>74</v>
      </c>
      <c r="X325">
        <v>4</v>
      </c>
      <c r="Y325" t="str">
        <f t="shared" si="55"/>
        <v>Y</v>
      </c>
      <c r="Z325" t="s">
        <v>543</v>
      </c>
      <c r="AA325">
        <v>-1</v>
      </c>
      <c r="AB325">
        <v>3</v>
      </c>
      <c r="AC325">
        <f t="shared" si="67"/>
        <v>-4</v>
      </c>
    </row>
    <row r="326" spans="1:29" x14ac:dyDescent="0.25">
      <c r="A326" s="5">
        <v>0.28274370415549099</v>
      </c>
      <c r="B326" s="5">
        <v>0.71670955717187046</v>
      </c>
      <c r="C326" s="2">
        <f t="shared" si="64"/>
        <v>3.5367719432934352</v>
      </c>
      <c r="D326" s="3">
        <f t="shared" si="64"/>
        <v>1.3952653344626673</v>
      </c>
      <c r="F326" s="4">
        <f t="shared" si="59"/>
        <v>1</v>
      </c>
      <c r="G326" s="4">
        <f t="shared" si="60"/>
        <v>3.5367719432934352</v>
      </c>
      <c r="H326" s="4">
        <f t="shared" si="61"/>
        <v>1.3952653344626673</v>
      </c>
      <c r="K326" s="4">
        <f t="shared" si="62"/>
        <v>0</v>
      </c>
      <c r="L326" s="4">
        <f t="shared" si="63"/>
        <v>0</v>
      </c>
      <c r="M326" s="23" t="e">
        <f t="shared" si="65"/>
        <v>#DIV/0!</v>
      </c>
      <c r="N326" s="23" t="e">
        <f t="shared" si="65"/>
        <v>#DIV/0!</v>
      </c>
      <c r="O326">
        <f t="shared" si="66"/>
        <v>0</v>
      </c>
      <c r="P326">
        <f t="shared" si="66"/>
        <v>0</v>
      </c>
      <c r="Q326" t="s">
        <v>369</v>
      </c>
      <c r="R326" t="s">
        <v>297</v>
      </c>
      <c r="S326" t="s">
        <v>257</v>
      </c>
      <c r="T326" s="59" t="s">
        <v>78</v>
      </c>
      <c r="U326" s="59" t="s">
        <v>84</v>
      </c>
      <c r="V326" s="123" t="s">
        <v>580</v>
      </c>
      <c r="W326" s="130" t="s">
        <v>86</v>
      </c>
      <c r="X326">
        <v>3</v>
      </c>
      <c r="Y326" t="str">
        <f t="shared" si="55"/>
        <v>Y</v>
      </c>
      <c r="Z326" t="s">
        <v>549</v>
      </c>
      <c r="AA326">
        <v>-2</v>
      </c>
      <c r="AB326">
        <v>-9</v>
      </c>
      <c r="AC326">
        <f t="shared" si="67"/>
        <v>7</v>
      </c>
    </row>
    <row r="327" spans="1:29" x14ac:dyDescent="0.25">
      <c r="A327" s="5">
        <v>0.7259031934176372</v>
      </c>
      <c r="B327" s="5">
        <v>0.17632598149815062</v>
      </c>
      <c r="C327" s="2">
        <f t="shared" si="64"/>
        <v>1.3775941600310131</v>
      </c>
      <c r="D327" s="3">
        <f t="shared" si="64"/>
        <v>5.6713139578383034</v>
      </c>
      <c r="F327" s="4">
        <f t="shared" si="59"/>
        <v>1</v>
      </c>
      <c r="G327" s="4">
        <f t="shared" si="60"/>
        <v>1.3775941600310131</v>
      </c>
      <c r="H327" s="4">
        <f t="shared" si="61"/>
        <v>5.6713139578383034</v>
      </c>
      <c r="K327" s="4">
        <f t="shared" si="62"/>
        <v>0</v>
      </c>
      <c r="L327" s="4">
        <f t="shared" si="63"/>
        <v>0</v>
      </c>
      <c r="M327" s="23" t="e">
        <f t="shared" si="65"/>
        <v>#DIV/0!</v>
      </c>
      <c r="N327" s="23" t="e">
        <f t="shared" si="65"/>
        <v>#DIV/0!</v>
      </c>
      <c r="O327">
        <f t="shared" si="66"/>
        <v>0</v>
      </c>
      <c r="P327">
        <f t="shared" si="66"/>
        <v>0</v>
      </c>
      <c r="Q327" t="s">
        <v>276</v>
      </c>
      <c r="R327" t="s">
        <v>301</v>
      </c>
      <c r="S327" t="s">
        <v>257</v>
      </c>
      <c r="T327" s="59" t="s">
        <v>99</v>
      </c>
      <c r="U327" s="59" t="s">
        <v>84</v>
      </c>
      <c r="V327" s="123" t="s">
        <v>580</v>
      </c>
      <c r="W327" s="130" t="s">
        <v>164</v>
      </c>
      <c r="X327">
        <v>5</v>
      </c>
      <c r="Y327" t="str">
        <f t="shared" si="55"/>
        <v>Y</v>
      </c>
      <c r="Z327" t="s">
        <v>550</v>
      </c>
      <c r="AA327">
        <v>4</v>
      </c>
      <c r="AB327">
        <v>4</v>
      </c>
      <c r="AC327">
        <f t="shared" si="67"/>
        <v>0</v>
      </c>
    </row>
    <row r="328" spans="1:29" x14ac:dyDescent="0.25">
      <c r="A328" s="5">
        <v>0.31519649366063329</v>
      </c>
      <c r="B328" s="5">
        <v>0.68465152432940879</v>
      </c>
      <c r="C328" s="2">
        <f t="shared" si="64"/>
        <v>3.1726241253073169</v>
      </c>
      <c r="D328" s="3">
        <f t="shared" si="64"/>
        <v>1.4605970548001972</v>
      </c>
      <c r="F328" s="4">
        <f t="shared" si="59"/>
        <v>1</v>
      </c>
      <c r="G328" s="4">
        <f t="shared" si="60"/>
        <v>3.1726241253073169</v>
      </c>
      <c r="H328" s="4">
        <f t="shared" si="61"/>
        <v>1.4605970548001972</v>
      </c>
      <c r="K328" s="4">
        <f t="shared" si="62"/>
        <v>0</v>
      </c>
      <c r="L328" s="4">
        <f t="shared" si="63"/>
        <v>0</v>
      </c>
      <c r="M328" s="23" t="e">
        <f t="shared" si="65"/>
        <v>#DIV/0!</v>
      </c>
      <c r="N328" s="23" t="e">
        <f t="shared" si="65"/>
        <v>#DIV/0!</v>
      </c>
      <c r="O328">
        <f t="shared" si="66"/>
        <v>0</v>
      </c>
      <c r="P328">
        <f t="shared" si="66"/>
        <v>0</v>
      </c>
      <c r="Q328" t="s">
        <v>282</v>
      </c>
      <c r="R328" t="s">
        <v>281</v>
      </c>
      <c r="S328" t="s">
        <v>259</v>
      </c>
      <c r="T328" s="59" t="s">
        <v>75</v>
      </c>
      <c r="U328" s="59" t="s">
        <v>90</v>
      </c>
      <c r="V328" s="123" t="s">
        <v>580</v>
      </c>
      <c r="W328" s="130" t="s">
        <v>86</v>
      </c>
      <c r="X328">
        <v>3</v>
      </c>
      <c r="Y328" t="str">
        <f t="shared" si="55"/>
        <v>Y</v>
      </c>
      <c r="Z328" t="s">
        <v>548</v>
      </c>
      <c r="AA328">
        <v>7</v>
      </c>
      <c r="AB328">
        <v>7</v>
      </c>
      <c r="AC328">
        <f t="shared" si="67"/>
        <v>0</v>
      </c>
    </row>
    <row r="329" spans="1:29" x14ac:dyDescent="0.25">
      <c r="A329" s="5">
        <v>0.55283684852044102</v>
      </c>
      <c r="B329" s="5">
        <v>0.44531448165365889</v>
      </c>
      <c r="C329" s="2">
        <f t="shared" si="64"/>
        <v>1.8088519292378993</v>
      </c>
      <c r="D329" s="3">
        <f t="shared" si="64"/>
        <v>2.2456040420840053</v>
      </c>
      <c r="F329" s="4">
        <f t="shared" si="59"/>
        <v>1</v>
      </c>
      <c r="G329" s="4">
        <f t="shared" si="60"/>
        <v>1.8088519292378993</v>
      </c>
      <c r="H329" s="4">
        <f t="shared" si="61"/>
        <v>2.2456040420840053</v>
      </c>
      <c r="K329" s="4">
        <f t="shared" si="62"/>
        <v>0</v>
      </c>
      <c r="L329" s="4">
        <f t="shared" si="63"/>
        <v>0</v>
      </c>
      <c r="M329" s="23" t="e">
        <f t="shared" si="65"/>
        <v>#DIV/0!</v>
      </c>
      <c r="N329" s="23" t="e">
        <f t="shared" si="65"/>
        <v>#DIV/0!</v>
      </c>
      <c r="O329">
        <f t="shared" si="66"/>
        <v>0</v>
      </c>
      <c r="P329">
        <f t="shared" si="66"/>
        <v>0</v>
      </c>
      <c r="Q329" t="s">
        <v>466</v>
      </c>
      <c r="R329" t="s">
        <v>465</v>
      </c>
      <c r="S329" t="s">
        <v>259</v>
      </c>
      <c r="T329" s="59" t="s">
        <v>86</v>
      </c>
      <c r="U329" s="59" t="s">
        <v>84</v>
      </c>
      <c r="V329" s="123" t="s">
        <v>580</v>
      </c>
      <c r="W329" s="130" t="s">
        <v>86</v>
      </c>
      <c r="X329">
        <v>3</v>
      </c>
      <c r="Y329" t="str">
        <f t="shared" si="55"/>
        <v>Y</v>
      </c>
      <c r="Z329" t="s">
        <v>541</v>
      </c>
      <c r="AA329">
        <v>-8</v>
      </c>
      <c r="AB329">
        <v>-9</v>
      </c>
      <c r="AC329">
        <f t="shared" si="67"/>
        <v>1</v>
      </c>
    </row>
    <row r="330" spans="1:29" x14ac:dyDescent="0.25">
      <c r="A330" s="5">
        <v>0.53915832670134023</v>
      </c>
      <c r="B330" s="5">
        <v>0.45073112492951711</v>
      </c>
      <c r="C330" s="2">
        <f t="shared" si="64"/>
        <v>1.8547427545414448</v>
      </c>
      <c r="D330" s="3">
        <f t="shared" si="64"/>
        <v>2.2186175852763097</v>
      </c>
      <c r="F330" s="4">
        <f t="shared" si="59"/>
        <v>1</v>
      </c>
      <c r="G330" s="4">
        <f t="shared" si="60"/>
        <v>1.8547427545414448</v>
      </c>
      <c r="H330" s="4">
        <f t="shared" si="61"/>
        <v>2.2186175852763097</v>
      </c>
      <c r="K330" s="4">
        <f t="shared" si="62"/>
        <v>0</v>
      </c>
      <c r="L330" s="4">
        <f t="shared" si="63"/>
        <v>0</v>
      </c>
      <c r="M330" s="23" t="e">
        <f t="shared" si="65"/>
        <v>#DIV/0!</v>
      </c>
      <c r="N330" s="23" t="e">
        <f t="shared" si="65"/>
        <v>#DIV/0!</v>
      </c>
      <c r="O330">
        <f t="shared" si="66"/>
        <v>0</v>
      </c>
      <c r="P330">
        <f t="shared" si="66"/>
        <v>0</v>
      </c>
      <c r="Q330" t="s">
        <v>334</v>
      </c>
      <c r="R330" t="s">
        <v>333</v>
      </c>
      <c r="S330" t="s">
        <v>259</v>
      </c>
      <c r="T330" s="59" t="s">
        <v>86</v>
      </c>
      <c r="U330" s="59" t="s">
        <v>84</v>
      </c>
      <c r="V330" s="123" t="s">
        <v>580</v>
      </c>
      <c r="W330" s="130" t="s">
        <v>79</v>
      </c>
      <c r="X330">
        <v>3</v>
      </c>
      <c r="Y330" t="str">
        <f t="shared" si="55"/>
        <v>Y</v>
      </c>
      <c r="Z330" t="s">
        <v>550</v>
      </c>
      <c r="AA330">
        <v>1</v>
      </c>
      <c r="AB330">
        <v>-3</v>
      </c>
      <c r="AC330">
        <f t="shared" si="67"/>
        <v>4</v>
      </c>
    </row>
    <row r="331" spans="1:29" x14ac:dyDescent="0.25">
      <c r="A331" s="5">
        <v>0.2180724941030516</v>
      </c>
      <c r="B331" s="5">
        <v>0.78182115605326641</v>
      </c>
      <c r="C331" s="2">
        <f t="shared" si="64"/>
        <v>4.5856310494960608</v>
      </c>
      <c r="D331" s="3">
        <f t="shared" si="64"/>
        <v>1.2790649015538649</v>
      </c>
      <c r="F331" s="4">
        <f t="shared" si="59"/>
        <v>1</v>
      </c>
      <c r="G331" s="4">
        <f t="shared" si="60"/>
        <v>4.5856310494960608</v>
      </c>
      <c r="H331" s="4">
        <f t="shared" si="61"/>
        <v>1.2790649015538649</v>
      </c>
      <c r="K331" s="4">
        <f t="shared" si="62"/>
        <v>0</v>
      </c>
      <c r="L331" s="4">
        <f t="shared" si="63"/>
        <v>0</v>
      </c>
      <c r="M331" s="23" t="e">
        <f t="shared" si="65"/>
        <v>#DIV/0!</v>
      </c>
      <c r="N331" s="23" t="e">
        <f t="shared" si="65"/>
        <v>#DIV/0!</v>
      </c>
      <c r="O331">
        <f t="shared" si="66"/>
        <v>0</v>
      </c>
      <c r="P331">
        <f t="shared" si="66"/>
        <v>0</v>
      </c>
      <c r="Q331" t="s">
        <v>284</v>
      </c>
      <c r="R331" t="s">
        <v>338</v>
      </c>
      <c r="S331" t="s">
        <v>262</v>
      </c>
      <c r="T331" s="59" t="s">
        <v>75</v>
      </c>
      <c r="U331" s="59" t="s">
        <v>90</v>
      </c>
      <c r="V331" s="123" t="s">
        <v>580</v>
      </c>
      <c r="W331" s="130" t="s">
        <v>73</v>
      </c>
      <c r="X331">
        <v>0</v>
      </c>
      <c r="Y331" t="str">
        <f t="shared" si="55"/>
        <v>N</v>
      </c>
      <c r="Z331" t="s">
        <v>541</v>
      </c>
      <c r="AA331">
        <v>-1</v>
      </c>
      <c r="AB331">
        <v>-3</v>
      </c>
      <c r="AC331">
        <f t="shared" si="67"/>
        <v>2</v>
      </c>
    </row>
    <row r="332" spans="1:29" x14ac:dyDescent="0.25">
      <c r="A332" s="5">
        <v>0.42708245128190608</v>
      </c>
      <c r="B332" s="5">
        <v>0.57163050109733682</v>
      </c>
      <c r="C332" s="2">
        <f t="shared" si="64"/>
        <v>2.3414682504477944</v>
      </c>
      <c r="D332" s="3">
        <f t="shared" si="64"/>
        <v>1.7493818088438928</v>
      </c>
      <c r="F332" s="4">
        <f t="shared" si="59"/>
        <v>1</v>
      </c>
      <c r="G332" s="4">
        <f t="shared" si="60"/>
        <v>2.3414682504477944</v>
      </c>
      <c r="H332" s="4">
        <f t="shared" si="61"/>
        <v>1.7493818088438928</v>
      </c>
      <c r="K332" s="4">
        <f t="shared" si="62"/>
        <v>0</v>
      </c>
      <c r="L332" s="4">
        <f t="shared" si="63"/>
        <v>0</v>
      </c>
      <c r="M332" s="23" t="e">
        <f t="shared" si="65"/>
        <v>#DIV/0!</v>
      </c>
      <c r="N332" s="23" t="e">
        <f t="shared" si="65"/>
        <v>#DIV/0!</v>
      </c>
      <c r="O332">
        <f t="shared" si="66"/>
        <v>0</v>
      </c>
      <c r="P332">
        <f t="shared" si="66"/>
        <v>0</v>
      </c>
      <c r="Q332" t="s">
        <v>337</v>
      </c>
      <c r="R332" t="s">
        <v>414</v>
      </c>
      <c r="S332" t="s">
        <v>262</v>
      </c>
      <c r="T332" s="59" t="s">
        <v>86</v>
      </c>
      <c r="U332" s="59" t="s">
        <v>84</v>
      </c>
      <c r="V332" s="123" t="s">
        <v>580</v>
      </c>
      <c r="W332" s="130" t="s">
        <v>75</v>
      </c>
      <c r="X332">
        <v>2</v>
      </c>
      <c r="Y332" t="str">
        <f t="shared" si="55"/>
        <v>N</v>
      </c>
      <c r="Z332" t="s">
        <v>549</v>
      </c>
      <c r="AA332">
        <v>0</v>
      </c>
      <c r="AB332">
        <v>1</v>
      </c>
      <c r="AC332">
        <f t="shared" si="67"/>
        <v>-1</v>
      </c>
    </row>
    <row r="333" spans="1:29" x14ac:dyDescent="0.25">
      <c r="A333" s="5">
        <v>0.22170857788551471</v>
      </c>
      <c r="B333" s="5">
        <v>0.77821699374586106</v>
      </c>
      <c r="C333" s="2">
        <f t="shared" si="64"/>
        <v>4.510425395071441</v>
      </c>
      <c r="D333" s="3">
        <f t="shared" si="64"/>
        <v>1.2849886446023377</v>
      </c>
      <c r="F333" s="4">
        <f t="shared" si="59"/>
        <v>1</v>
      </c>
      <c r="G333" s="4">
        <f t="shared" si="60"/>
        <v>4.510425395071441</v>
      </c>
      <c r="H333" s="4">
        <f t="shared" si="61"/>
        <v>1.2849886446023377</v>
      </c>
      <c r="K333" s="4">
        <f t="shared" si="62"/>
        <v>0</v>
      </c>
      <c r="L333" s="4">
        <f t="shared" si="63"/>
        <v>0</v>
      </c>
      <c r="M333" s="23" t="e">
        <f t="shared" si="65"/>
        <v>#DIV/0!</v>
      </c>
      <c r="N333" s="23" t="e">
        <f t="shared" si="65"/>
        <v>#DIV/0!</v>
      </c>
      <c r="O333">
        <f t="shared" si="66"/>
        <v>0</v>
      </c>
      <c r="P333">
        <f t="shared" si="66"/>
        <v>0</v>
      </c>
      <c r="Q333" t="s">
        <v>412</v>
      </c>
      <c r="R333" t="s">
        <v>413</v>
      </c>
      <c r="S333" t="s">
        <v>262</v>
      </c>
      <c r="T333" s="59" t="s">
        <v>75</v>
      </c>
      <c r="U333" s="59" t="s">
        <v>90</v>
      </c>
      <c r="V333" s="123" t="s">
        <v>580</v>
      </c>
      <c r="W333" s="130" t="s">
        <v>76</v>
      </c>
      <c r="X333">
        <v>1</v>
      </c>
      <c r="Y333" t="str">
        <f t="shared" si="55"/>
        <v>N</v>
      </c>
      <c r="Z333" t="s">
        <v>544</v>
      </c>
      <c r="AA333">
        <v>-1</v>
      </c>
      <c r="AB333">
        <v>6</v>
      </c>
      <c r="AC333">
        <f t="shared" si="67"/>
        <v>-7</v>
      </c>
    </row>
    <row r="334" spans="1:29" x14ac:dyDescent="0.25">
      <c r="A334" s="5">
        <v>0.47515723744654281</v>
      </c>
      <c r="B334" s="5">
        <v>0.5227802066897681</v>
      </c>
      <c r="C334" s="2">
        <f t="shared" si="64"/>
        <v>2.1045664912396589</v>
      </c>
      <c r="D334" s="3">
        <f t="shared" si="64"/>
        <v>1.9128497735826235</v>
      </c>
      <c r="F334" s="4">
        <f t="shared" si="59"/>
        <v>1</v>
      </c>
      <c r="G334" s="4">
        <f t="shared" si="60"/>
        <v>2.1045664912396589</v>
      </c>
      <c r="H334" s="4">
        <f t="shared" si="61"/>
        <v>1.9128497735826235</v>
      </c>
      <c r="K334" s="4">
        <f t="shared" si="62"/>
        <v>0</v>
      </c>
      <c r="L334" s="4">
        <f t="shared" si="63"/>
        <v>0</v>
      </c>
      <c r="M334" s="23" t="e">
        <f t="shared" si="65"/>
        <v>#DIV/0!</v>
      </c>
      <c r="N334" s="23" t="e">
        <f t="shared" si="65"/>
        <v>#DIV/0!</v>
      </c>
      <c r="O334">
        <f t="shared" si="66"/>
        <v>0</v>
      </c>
      <c r="P334">
        <f t="shared" si="66"/>
        <v>0</v>
      </c>
      <c r="Q334" t="s">
        <v>417</v>
      </c>
      <c r="R334" t="s">
        <v>345</v>
      </c>
      <c r="S334" t="s">
        <v>267</v>
      </c>
      <c r="T334" s="59" t="s">
        <v>86</v>
      </c>
      <c r="U334" s="59" t="s">
        <v>84</v>
      </c>
      <c r="V334" s="123" t="s">
        <v>580</v>
      </c>
      <c r="W334" s="130" t="s">
        <v>94</v>
      </c>
      <c r="X334">
        <v>2</v>
      </c>
      <c r="Y334" t="str">
        <f t="shared" si="55"/>
        <v>N</v>
      </c>
      <c r="Z334" t="s">
        <v>548</v>
      </c>
      <c r="AA334">
        <v>1</v>
      </c>
      <c r="AB334">
        <v>-4</v>
      </c>
      <c r="AC334">
        <f t="shared" si="67"/>
        <v>5</v>
      </c>
    </row>
    <row r="335" spans="1:29" x14ac:dyDescent="0.25">
      <c r="A335" s="5">
        <v>0.45043856139335614</v>
      </c>
      <c r="B335" s="5">
        <v>0.54693154106898478</v>
      </c>
      <c r="C335" s="2">
        <f t="shared" si="64"/>
        <v>2.2200585955755381</v>
      </c>
      <c r="D335" s="3">
        <f t="shared" si="64"/>
        <v>1.8283823932433794</v>
      </c>
      <c r="F335" s="4">
        <f t="shared" si="59"/>
        <v>1</v>
      </c>
      <c r="G335" s="4">
        <f t="shared" si="60"/>
        <v>2.2200585955755381</v>
      </c>
      <c r="H335" s="4">
        <f t="shared" si="61"/>
        <v>1.8283823932433794</v>
      </c>
      <c r="K335" s="4">
        <f t="shared" si="62"/>
        <v>0</v>
      </c>
      <c r="L335" s="4">
        <f t="shared" si="63"/>
        <v>0</v>
      </c>
      <c r="M335" s="23" t="e">
        <f t="shared" si="65"/>
        <v>#DIV/0!</v>
      </c>
      <c r="N335" s="23" t="e">
        <f t="shared" si="65"/>
        <v>#DIV/0!</v>
      </c>
      <c r="O335">
        <f t="shared" si="66"/>
        <v>0</v>
      </c>
      <c r="P335">
        <f t="shared" si="66"/>
        <v>0</v>
      </c>
      <c r="Q335" t="s">
        <v>419</v>
      </c>
      <c r="R335" t="s">
        <v>344</v>
      </c>
      <c r="S335" t="s">
        <v>267</v>
      </c>
      <c r="T335" s="59" t="s">
        <v>86</v>
      </c>
      <c r="U335" s="59" t="s">
        <v>84</v>
      </c>
      <c r="V335" s="123" t="s">
        <v>580</v>
      </c>
      <c r="W335" s="130" t="s">
        <v>94</v>
      </c>
      <c r="X335">
        <v>2</v>
      </c>
      <c r="Y335" t="str">
        <f t="shared" si="55"/>
        <v>N</v>
      </c>
      <c r="Z335" t="s">
        <v>547</v>
      </c>
      <c r="AA335">
        <v>-3</v>
      </c>
      <c r="AB335">
        <v>-6</v>
      </c>
      <c r="AC335">
        <f t="shared" si="67"/>
        <v>3</v>
      </c>
    </row>
    <row r="336" spans="1:29" x14ac:dyDescent="0.25">
      <c r="A336" s="5">
        <v>0.34713199751830448</v>
      </c>
      <c r="B336" s="5">
        <v>0.65201261185815917</v>
      </c>
      <c r="C336" s="2">
        <f t="shared" si="64"/>
        <v>2.8807485542938731</v>
      </c>
      <c r="D336" s="3">
        <f t="shared" si="64"/>
        <v>1.5337126641616912</v>
      </c>
      <c r="F336" s="4">
        <f t="shared" si="59"/>
        <v>1</v>
      </c>
      <c r="G336" s="4">
        <f t="shared" si="60"/>
        <v>2.8807485542938731</v>
      </c>
      <c r="H336" s="4">
        <f t="shared" si="61"/>
        <v>1.5337126641616912</v>
      </c>
      <c r="K336" s="4">
        <f t="shared" si="62"/>
        <v>0</v>
      </c>
      <c r="L336" s="4">
        <f t="shared" si="63"/>
        <v>0</v>
      </c>
      <c r="M336" s="23" t="e">
        <f t="shared" si="65"/>
        <v>#DIV/0!</v>
      </c>
      <c r="N336" s="23" t="e">
        <f t="shared" si="65"/>
        <v>#DIV/0!</v>
      </c>
      <c r="O336">
        <f t="shared" si="66"/>
        <v>0</v>
      </c>
      <c r="P336">
        <f t="shared" si="66"/>
        <v>0</v>
      </c>
      <c r="Q336" t="s">
        <v>287</v>
      </c>
      <c r="R336" t="s">
        <v>415</v>
      </c>
      <c r="S336" t="s">
        <v>267</v>
      </c>
      <c r="T336" s="59" t="s">
        <v>75</v>
      </c>
      <c r="U336" s="59" t="s">
        <v>90</v>
      </c>
      <c r="V336" s="123" t="s">
        <v>580</v>
      </c>
      <c r="W336" s="130" t="s">
        <v>91</v>
      </c>
      <c r="X336">
        <v>5</v>
      </c>
      <c r="Y336" t="str">
        <f t="shared" si="55"/>
        <v>Y</v>
      </c>
      <c r="Z336" t="s">
        <v>549</v>
      </c>
      <c r="AA336">
        <v>6</v>
      </c>
      <c r="AB336">
        <v>0</v>
      </c>
      <c r="AC336">
        <f t="shared" si="67"/>
        <v>6</v>
      </c>
    </row>
    <row r="337" spans="1:29" x14ac:dyDescent="0.25">
      <c r="A337" s="5" t="e">
        <v>#N/A</v>
      </c>
      <c r="B337" s="5" t="e">
        <v>#N/A</v>
      </c>
      <c r="C337" s="2" t="e">
        <f t="shared" si="64"/>
        <v>#N/A</v>
      </c>
      <c r="D337" s="3" t="e">
        <f t="shared" si="64"/>
        <v>#N/A</v>
      </c>
      <c r="F337" s="4">
        <f t="shared" si="59"/>
        <v>1</v>
      </c>
      <c r="G337" s="4" t="e">
        <f t="shared" si="60"/>
        <v>#N/A</v>
      </c>
      <c r="H337" s="4" t="e">
        <f t="shared" si="61"/>
        <v>#N/A</v>
      </c>
      <c r="K337" s="4">
        <f t="shared" si="62"/>
        <v>0</v>
      </c>
      <c r="L337" s="4">
        <f t="shared" si="63"/>
        <v>0</v>
      </c>
      <c r="M337" s="23" t="e">
        <f t="shared" si="65"/>
        <v>#DIV/0!</v>
      </c>
      <c r="N337" s="23" t="e">
        <f t="shared" si="65"/>
        <v>#DIV/0!</v>
      </c>
      <c r="O337" t="e">
        <f t="shared" si="66"/>
        <v>#N/A</v>
      </c>
      <c r="P337" t="e">
        <f t="shared" si="66"/>
        <v>#N/A</v>
      </c>
      <c r="Q337" t="s">
        <v>581</v>
      </c>
      <c r="R337" t="s">
        <v>476</v>
      </c>
      <c r="S337" t="s">
        <v>258</v>
      </c>
      <c r="T337" s="59" t="e">
        <v>#N/A</v>
      </c>
      <c r="U337" s="59" t="e">
        <v>#N/A</v>
      </c>
      <c r="V337" s="123" t="s">
        <v>580</v>
      </c>
      <c r="W337" s="130" t="s">
        <v>76</v>
      </c>
      <c r="X337">
        <v>1</v>
      </c>
      <c r="Y337" t="str">
        <f t="shared" si="55"/>
        <v>N</v>
      </c>
      <c r="Z337" t="s">
        <v>582</v>
      </c>
      <c r="AA337" t="s">
        <v>582</v>
      </c>
      <c r="AB337" t="s">
        <v>582</v>
      </c>
      <c r="AC337" t="e">
        <f t="shared" si="67"/>
        <v>#VALUE!</v>
      </c>
    </row>
    <row r="338" spans="1:29" x14ac:dyDescent="0.25">
      <c r="A338" s="5">
        <v>0.73589943232432142</v>
      </c>
      <c r="B338" s="5">
        <v>0.23942607206912359</v>
      </c>
      <c r="C338" s="2">
        <f t="shared" si="64"/>
        <v>1.3588813308926235</v>
      </c>
      <c r="D338" s="3">
        <f t="shared" si="64"/>
        <v>4.1766545779997371</v>
      </c>
      <c r="F338" s="4">
        <f t="shared" si="59"/>
        <v>1</v>
      </c>
      <c r="G338" s="4">
        <f t="shared" si="60"/>
        <v>1.3588813308926235</v>
      </c>
      <c r="H338" s="4">
        <f t="shared" si="61"/>
        <v>4.1766545779997371</v>
      </c>
      <c r="K338" s="4">
        <f t="shared" si="62"/>
        <v>0</v>
      </c>
      <c r="L338" s="4">
        <f t="shared" si="63"/>
        <v>0</v>
      </c>
      <c r="M338" s="23" t="e">
        <f t="shared" si="65"/>
        <v>#DIV/0!</v>
      </c>
      <c r="N338" s="23" t="e">
        <f t="shared" si="65"/>
        <v>#DIV/0!</v>
      </c>
      <c r="O338">
        <f t="shared" si="66"/>
        <v>0</v>
      </c>
      <c r="P338">
        <f t="shared" si="66"/>
        <v>0</v>
      </c>
      <c r="Q338" t="s">
        <v>353</v>
      </c>
      <c r="R338" t="s">
        <v>428</v>
      </c>
      <c r="S338" t="s">
        <v>271</v>
      </c>
      <c r="T338" s="59" t="s">
        <v>102</v>
      </c>
      <c r="U338" s="59" t="s">
        <v>85</v>
      </c>
      <c r="V338" s="123" t="s">
        <v>580</v>
      </c>
      <c r="W338" s="130" t="s">
        <v>102</v>
      </c>
      <c r="X338">
        <v>4</v>
      </c>
      <c r="Y338" t="str">
        <f t="shared" si="55"/>
        <v>Y</v>
      </c>
      <c r="Z338" t="s">
        <v>544</v>
      </c>
      <c r="AA338">
        <v>-5</v>
      </c>
      <c r="AB338">
        <v>7</v>
      </c>
      <c r="AC338">
        <f t="shared" si="67"/>
        <v>-12</v>
      </c>
    </row>
    <row r="339" spans="1:29" x14ac:dyDescent="0.25">
      <c r="A339" s="5">
        <v>0.52332095671887957</v>
      </c>
      <c r="B339" s="5">
        <v>0.47460885675942943</v>
      </c>
      <c r="C339" s="2">
        <f t="shared" si="64"/>
        <v>1.910873216830079</v>
      </c>
      <c r="D339" s="3">
        <f t="shared" si="64"/>
        <v>2.1069981854697706</v>
      </c>
      <c r="F339" s="4">
        <f t="shared" si="59"/>
        <v>1</v>
      </c>
      <c r="G339" s="4">
        <f t="shared" si="60"/>
        <v>1.910873216830079</v>
      </c>
      <c r="H339" s="4">
        <f t="shared" si="61"/>
        <v>2.1069981854697706</v>
      </c>
      <c r="K339" s="4">
        <f t="shared" si="62"/>
        <v>0</v>
      </c>
      <c r="L339" s="4">
        <f t="shared" si="63"/>
        <v>0</v>
      </c>
      <c r="M339" s="23" t="e">
        <f t="shared" si="65"/>
        <v>#DIV/0!</v>
      </c>
      <c r="N339" s="23" t="e">
        <f t="shared" si="65"/>
        <v>#DIV/0!</v>
      </c>
      <c r="O339">
        <f t="shared" si="66"/>
        <v>0</v>
      </c>
      <c r="P339">
        <f t="shared" si="66"/>
        <v>0</v>
      </c>
      <c r="Q339" t="s">
        <v>354</v>
      </c>
      <c r="R339" t="s">
        <v>427</v>
      </c>
      <c r="S339" t="s">
        <v>271</v>
      </c>
      <c r="T339" s="59" t="s">
        <v>79</v>
      </c>
      <c r="U339" s="59" t="s">
        <v>85</v>
      </c>
      <c r="V339" s="123" t="s">
        <v>580</v>
      </c>
      <c r="W339" s="130" t="s">
        <v>75</v>
      </c>
      <c r="X339">
        <v>2</v>
      </c>
      <c r="Y339" t="str">
        <f t="shared" si="55"/>
        <v>N</v>
      </c>
      <c r="Z339" t="s">
        <v>541</v>
      </c>
      <c r="AA339">
        <v>-6</v>
      </c>
      <c r="AB339">
        <v>6</v>
      </c>
      <c r="AC339">
        <f t="shared" si="67"/>
        <v>-12</v>
      </c>
    </row>
    <row r="340" spans="1:29" x14ac:dyDescent="0.25">
      <c r="A340" s="5">
        <v>0.55677814960893801</v>
      </c>
      <c r="B340" s="5">
        <v>0.4410745446850346</v>
      </c>
      <c r="C340" s="2">
        <f t="shared" si="64"/>
        <v>1.7960474934268988</v>
      </c>
      <c r="D340" s="3">
        <f t="shared" si="64"/>
        <v>2.2671904603202311</v>
      </c>
      <c r="F340" s="4">
        <f t="shared" si="59"/>
        <v>1</v>
      </c>
      <c r="G340" s="4">
        <f t="shared" si="60"/>
        <v>1.7960474934268988</v>
      </c>
      <c r="H340" s="4">
        <f t="shared" si="61"/>
        <v>2.2671904603202311</v>
      </c>
      <c r="K340" s="4">
        <f t="shared" si="62"/>
        <v>0</v>
      </c>
      <c r="L340" s="4">
        <f t="shared" si="63"/>
        <v>0</v>
      </c>
      <c r="M340" s="23" t="e">
        <f t="shared" si="65"/>
        <v>#DIV/0!</v>
      </c>
      <c r="N340" s="23" t="e">
        <f t="shared" si="65"/>
        <v>#DIV/0!</v>
      </c>
      <c r="O340">
        <f t="shared" si="66"/>
        <v>0</v>
      </c>
      <c r="P340">
        <f t="shared" si="66"/>
        <v>0</v>
      </c>
      <c r="Q340" t="s">
        <v>436</v>
      </c>
      <c r="R340" t="s">
        <v>449</v>
      </c>
      <c r="S340" t="s">
        <v>265</v>
      </c>
      <c r="T340" s="59" t="s">
        <v>86</v>
      </c>
      <c r="U340" s="59" t="s">
        <v>84</v>
      </c>
      <c r="V340" s="123" t="s">
        <v>580</v>
      </c>
      <c r="W340" s="130" t="s">
        <v>75</v>
      </c>
      <c r="X340">
        <v>2</v>
      </c>
      <c r="Y340" t="str">
        <f t="shared" si="55"/>
        <v>N</v>
      </c>
      <c r="Z340" t="s">
        <v>548</v>
      </c>
      <c r="AA340">
        <v>12</v>
      </c>
      <c r="AB340">
        <v>6</v>
      </c>
      <c r="AC340">
        <f t="shared" si="67"/>
        <v>6</v>
      </c>
    </row>
    <row r="341" spans="1:29" x14ac:dyDescent="0.25">
      <c r="A341" s="5">
        <v>0.11499201853753931</v>
      </c>
      <c r="B341" s="5">
        <v>0.88499690860115876</v>
      </c>
      <c r="C341" s="2">
        <f t="shared" si="64"/>
        <v>8.696255729031737</v>
      </c>
      <c r="D341" s="3">
        <f t="shared" si="64"/>
        <v>1.1299474498511155</v>
      </c>
      <c r="F341" s="4">
        <f t="shared" si="59"/>
        <v>1</v>
      </c>
      <c r="G341" s="4">
        <f t="shared" si="60"/>
        <v>8.696255729031737</v>
      </c>
      <c r="H341" s="4">
        <f t="shared" si="61"/>
        <v>1.1299474498511155</v>
      </c>
      <c r="K341" s="4">
        <f t="shared" si="62"/>
        <v>0</v>
      </c>
      <c r="L341" s="4">
        <f t="shared" si="63"/>
        <v>0</v>
      </c>
      <c r="M341" s="23" t="e">
        <f t="shared" si="65"/>
        <v>#DIV/0!</v>
      </c>
      <c r="N341" s="23" t="e">
        <f t="shared" si="65"/>
        <v>#DIV/0!</v>
      </c>
      <c r="O341">
        <f t="shared" si="66"/>
        <v>0</v>
      </c>
      <c r="P341">
        <f t="shared" si="66"/>
        <v>0</v>
      </c>
      <c r="Q341" t="s">
        <v>358</v>
      </c>
      <c r="R341" t="s">
        <v>294</v>
      </c>
      <c r="S341" t="s">
        <v>264</v>
      </c>
      <c r="T341" s="59" t="s">
        <v>78</v>
      </c>
      <c r="U341" s="59" t="s">
        <v>84</v>
      </c>
      <c r="V341" s="123" t="s">
        <v>583</v>
      </c>
      <c r="W341" s="130" t="s">
        <v>584</v>
      </c>
      <c r="X341">
        <v>9</v>
      </c>
      <c r="Y341" t="str">
        <f t="shared" si="55"/>
        <v>Y</v>
      </c>
      <c r="Z341" t="s">
        <v>541</v>
      </c>
      <c r="AA341">
        <v>3</v>
      </c>
      <c r="AB341">
        <v>9</v>
      </c>
      <c r="AC341">
        <f t="shared" si="67"/>
        <v>-6</v>
      </c>
    </row>
    <row r="342" spans="1:29" x14ac:dyDescent="0.25">
      <c r="A342" s="5">
        <v>0.22660035647806795</v>
      </c>
      <c r="B342" s="5">
        <v>0.77327183355219153</v>
      </c>
      <c r="C342" s="2">
        <f t="shared" si="64"/>
        <v>4.4130557230468757</v>
      </c>
      <c r="D342" s="3">
        <f t="shared" si="64"/>
        <v>1.2932062912550215</v>
      </c>
      <c r="F342" s="4">
        <f t="shared" si="59"/>
        <v>1</v>
      </c>
      <c r="G342" s="4">
        <f t="shared" si="60"/>
        <v>4.4130557230468757</v>
      </c>
      <c r="H342" s="4">
        <f t="shared" si="61"/>
        <v>1.2932062912550215</v>
      </c>
      <c r="K342" s="4">
        <f t="shared" si="62"/>
        <v>0</v>
      </c>
      <c r="L342" s="4">
        <f t="shared" si="63"/>
        <v>0</v>
      </c>
      <c r="M342" s="23" t="e">
        <f t="shared" si="65"/>
        <v>#DIV/0!</v>
      </c>
      <c r="N342" s="23" t="e">
        <f t="shared" si="65"/>
        <v>#DIV/0!</v>
      </c>
      <c r="O342">
        <f t="shared" si="66"/>
        <v>0</v>
      </c>
      <c r="P342">
        <f t="shared" si="66"/>
        <v>0</v>
      </c>
      <c r="Q342" t="s">
        <v>293</v>
      </c>
      <c r="R342" t="s">
        <v>486</v>
      </c>
      <c r="S342" t="s">
        <v>264</v>
      </c>
      <c r="T342" s="59" t="s">
        <v>75</v>
      </c>
      <c r="U342" s="59" t="s">
        <v>90</v>
      </c>
      <c r="V342" s="123" t="s">
        <v>583</v>
      </c>
      <c r="W342" s="130" t="s">
        <v>92</v>
      </c>
      <c r="X342">
        <v>5</v>
      </c>
      <c r="Y342" t="str">
        <f t="shared" si="55"/>
        <v>Y</v>
      </c>
      <c r="Z342" t="s">
        <v>544</v>
      </c>
      <c r="AA342">
        <v>-2</v>
      </c>
      <c r="AB342">
        <v>1</v>
      </c>
      <c r="AC342">
        <f t="shared" si="67"/>
        <v>-3</v>
      </c>
    </row>
    <row r="343" spans="1:29" x14ac:dyDescent="0.25">
      <c r="A343" s="5">
        <v>0.76567903303248797</v>
      </c>
      <c r="B343" s="5">
        <v>0.21561607541822114</v>
      </c>
      <c r="C343" s="2">
        <f t="shared" si="64"/>
        <v>1.3060302775165187</v>
      </c>
      <c r="D343" s="3">
        <f t="shared" si="64"/>
        <v>4.6378731180425365</v>
      </c>
      <c r="F343" s="4">
        <f t="shared" si="59"/>
        <v>1</v>
      </c>
      <c r="G343" s="4">
        <f t="shared" si="60"/>
        <v>1.3060302775165187</v>
      </c>
      <c r="H343" s="4">
        <f t="shared" si="61"/>
        <v>4.6378731180425365</v>
      </c>
      <c r="K343" s="4">
        <f t="shared" si="62"/>
        <v>0</v>
      </c>
      <c r="L343" s="4">
        <f t="shared" si="63"/>
        <v>0</v>
      </c>
      <c r="M343" s="23" t="e">
        <f t="shared" si="65"/>
        <v>#DIV/0!</v>
      </c>
      <c r="N343" s="23" t="e">
        <f t="shared" si="65"/>
        <v>#DIV/0!</v>
      </c>
      <c r="O343">
        <f t="shared" si="66"/>
        <v>0</v>
      </c>
      <c r="P343">
        <f t="shared" si="66"/>
        <v>0</v>
      </c>
      <c r="Q343" t="s">
        <v>359</v>
      </c>
      <c r="R343" t="s">
        <v>292</v>
      </c>
      <c r="S343" t="s">
        <v>264</v>
      </c>
      <c r="T343" s="59" t="s">
        <v>92</v>
      </c>
      <c r="U343" s="59" t="s">
        <v>84</v>
      </c>
      <c r="V343" s="123" t="s">
        <v>583</v>
      </c>
      <c r="W343" s="130" t="s">
        <v>86</v>
      </c>
      <c r="X343">
        <v>3</v>
      </c>
      <c r="Y343" t="str">
        <f t="shared" si="55"/>
        <v>Y</v>
      </c>
      <c r="Z343" t="s">
        <v>550</v>
      </c>
      <c r="AA343">
        <v>10</v>
      </c>
      <c r="AB343">
        <v>-2</v>
      </c>
      <c r="AC343">
        <f t="shared" si="67"/>
        <v>12</v>
      </c>
    </row>
    <row r="344" spans="1:29" x14ac:dyDescent="0.25">
      <c r="A344" s="5">
        <v>0.71807635161454675</v>
      </c>
      <c r="B344" s="5">
        <v>0.27414871444092892</v>
      </c>
      <c r="C344" s="2">
        <f t="shared" si="64"/>
        <v>1.3926095710457067</v>
      </c>
      <c r="D344" s="3">
        <f t="shared" si="64"/>
        <v>3.6476552590782654</v>
      </c>
      <c r="F344" s="4">
        <f t="shared" si="59"/>
        <v>1</v>
      </c>
      <c r="G344" s="4">
        <f t="shared" si="60"/>
        <v>1.3926095710457067</v>
      </c>
      <c r="H344" s="4">
        <f t="shared" si="61"/>
        <v>3.6476552590782654</v>
      </c>
      <c r="K344" s="4">
        <f t="shared" si="62"/>
        <v>0</v>
      </c>
      <c r="L344" s="4">
        <f t="shared" si="63"/>
        <v>0</v>
      </c>
      <c r="M344" s="23" t="e">
        <f t="shared" si="65"/>
        <v>#DIV/0!</v>
      </c>
      <c r="N344" s="23" t="e">
        <f t="shared" si="65"/>
        <v>#DIV/0!</v>
      </c>
      <c r="O344">
        <f t="shared" si="66"/>
        <v>0</v>
      </c>
      <c r="P344">
        <f t="shared" si="66"/>
        <v>0</v>
      </c>
      <c r="Q344" t="s">
        <v>367</v>
      </c>
      <c r="R344" t="s">
        <v>275</v>
      </c>
      <c r="S344" t="s">
        <v>257</v>
      </c>
      <c r="T344" s="59" t="s">
        <v>74</v>
      </c>
      <c r="U344" s="59" t="s">
        <v>90</v>
      </c>
      <c r="V344" s="123" t="s">
        <v>583</v>
      </c>
      <c r="W344" s="130" t="s">
        <v>87</v>
      </c>
      <c r="X344">
        <v>3</v>
      </c>
      <c r="Y344" t="str">
        <f t="shared" si="55"/>
        <v>Y</v>
      </c>
      <c r="Z344" t="s">
        <v>550</v>
      </c>
      <c r="AA344">
        <v>3</v>
      </c>
      <c r="AB344">
        <v>-6</v>
      </c>
      <c r="AC344">
        <f t="shared" si="67"/>
        <v>9</v>
      </c>
    </row>
    <row r="345" spans="1:29" x14ac:dyDescent="0.25">
      <c r="A345" s="5">
        <v>0.29815138932968321</v>
      </c>
      <c r="B345" s="5">
        <v>0.70154780933062866</v>
      </c>
      <c r="C345" s="2">
        <f t="shared" si="64"/>
        <v>3.3540008055915589</v>
      </c>
      <c r="D345" s="3">
        <f t="shared" si="64"/>
        <v>1.4254196031973003</v>
      </c>
      <c r="F345" s="4">
        <f t="shared" si="59"/>
        <v>1</v>
      </c>
      <c r="G345" s="4">
        <f t="shared" si="60"/>
        <v>3.3540008055915589</v>
      </c>
      <c r="H345" s="4">
        <f t="shared" si="61"/>
        <v>1.4254196031973003</v>
      </c>
      <c r="K345" s="4">
        <f t="shared" si="62"/>
        <v>0</v>
      </c>
      <c r="L345" s="4">
        <f t="shared" si="63"/>
        <v>0</v>
      </c>
      <c r="M345" s="23" t="e">
        <f t="shared" si="65"/>
        <v>#DIV/0!</v>
      </c>
      <c r="N345" s="23" t="e">
        <f t="shared" si="65"/>
        <v>#DIV/0!</v>
      </c>
      <c r="O345">
        <f t="shared" si="66"/>
        <v>0</v>
      </c>
      <c r="P345">
        <f t="shared" si="66"/>
        <v>0</v>
      </c>
      <c r="Q345" t="s">
        <v>302</v>
      </c>
      <c r="R345" t="s">
        <v>299</v>
      </c>
      <c r="S345" t="s">
        <v>257</v>
      </c>
      <c r="T345" s="59" t="s">
        <v>75</v>
      </c>
      <c r="U345" s="59" t="s">
        <v>90</v>
      </c>
      <c r="V345" s="123" t="s">
        <v>583</v>
      </c>
      <c r="W345" s="130" t="s">
        <v>79</v>
      </c>
      <c r="X345">
        <v>3</v>
      </c>
      <c r="Y345" t="str">
        <f t="shared" si="55"/>
        <v>Y</v>
      </c>
      <c r="Z345" t="s">
        <v>541</v>
      </c>
      <c r="AA345">
        <v>-3</v>
      </c>
      <c r="AB345">
        <v>-1</v>
      </c>
      <c r="AC345">
        <f t="shared" si="67"/>
        <v>-2</v>
      </c>
    </row>
    <row r="346" spans="1:29" x14ac:dyDescent="0.25">
      <c r="A346" s="5">
        <v>0.44789369676430213</v>
      </c>
      <c r="B346" s="5">
        <v>0.55109232592612256</v>
      </c>
      <c r="C346" s="2">
        <f t="shared" si="64"/>
        <v>2.2326726346547274</v>
      </c>
      <c r="D346" s="3">
        <f t="shared" si="64"/>
        <v>1.8145779807756865</v>
      </c>
      <c r="F346" s="4">
        <f t="shared" si="59"/>
        <v>1</v>
      </c>
      <c r="G346" s="4">
        <f t="shared" si="60"/>
        <v>2.2326726346547274</v>
      </c>
      <c r="H346" s="4">
        <f t="shared" si="61"/>
        <v>1.8145779807756865</v>
      </c>
      <c r="K346" s="4">
        <f t="shared" si="62"/>
        <v>0</v>
      </c>
      <c r="L346" s="4">
        <f t="shared" si="63"/>
        <v>0</v>
      </c>
      <c r="M346" s="23" t="e">
        <f t="shared" si="65"/>
        <v>#DIV/0!</v>
      </c>
      <c r="N346" s="23" t="e">
        <f t="shared" si="65"/>
        <v>#DIV/0!</v>
      </c>
      <c r="O346">
        <f t="shared" si="66"/>
        <v>0</v>
      </c>
      <c r="P346">
        <f t="shared" si="66"/>
        <v>0</v>
      </c>
      <c r="Q346" t="s">
        <v>370</v>
      </c>
      <c r="R346" t="s">
        <v>298</v>
      </c>
      <c r="S346" t="s">
        <v>257</v>
      </c>
      <c r="T346" s="59" t="s">
        <v>86</v>
      </c>
      <c r="U346" s="59" t="s">
        <v>84</v>
      </c>
      <c r="V346" s="123" t="s">
        <v>583</v>
      </c>
      <c r="W346" s="130" t="s">
        <v>96</v>
      </c>
      <c r="X346">
        <v>5</v>
      </c>
      <c r="Y346" t="str">
        <f t="shared" si="55"/>
        <v>Y</v>
      </c>
      <c r="Z346" t="s">
        <v>548</v>
      </c>
      <c r="AA346">
        <v>3</v>
      </c>
      <c r="AB346">
        <v>1</v>
      </c>
      <c r="AC346">
        <f t="shared" si="67"/>
        <v>2</v>
      </c>
    </row>
    <row r="347" spans="1:29" x14ac:dyDescent="0.25">
      <c r="A347" s="5">
        <v>0.58135190902811085</v>
      </c>
      <c r="B347" s="5">
        <v>0.41658539546947992</v>
      </c>
      <c r="C347" s="2">
        <f t="shared" si="64"/>
        <v>1.7201285219339424</v>
      </c>
      <c r="D347" s="3">
        <f t="shared" si="64"/>
        <v>2.4004682134212323</v>
      </c>
      <c r="F347" s="4">
        <f t="shared" si="59"/>
        <v>1</v>
      </c>
      <c r="G347" s="4">
        <f t="shared" si="60"/>
        <v>1.7201285219339424</v>
      </c>
      <c r="H347" s="4">
        <f t="shared" si="61"/>
        <v>2.4004682134212323</v>
      </c>
      <c r="K347" s="4">
        <f t="shared" si="62"/>
        <v>0</v>
      </c>
      <c r="L347" s="4">
        <f t="shared" si="63"/>
        <v>0</v>
      </c>
      <c r="M347" s="23" t="e">
        <f t="shared" si="65"/>
        <v>#DIV/0!</v>
      </c>
      <c r="N347" s="23" t="e">
        <f t="shared" si="65"/>
        <v>#DIV/0!</v>
      </c>
      <c r="O347">
        <f t="shared" si="66"/>
        <v>0</v>
      </c>
      <c r="P347">
        <f t="shared" si="66"/>
        <v>0</v>
      </c>
      <c r="Q347" t="s">
        <v>537</v>
      </c>
      <c r="R347" t="s">
        <v>519</v>
      </c>
      <c r="S347" t="s">
        <v>260</v>
      </c>
      <c r="T347" s="59" t="s">
        <v>79</v>
      </c>
      <c r="U347" s="59" t="s">
        <v>85</v>
      </c>
      <c r="V347" s="123" t="s">
        <v>583</v>
      </c>
      <c r="W347" s="130" t="s">
        <v>86</v>
      </c>
      <c r="X347">
        <v>3</v>
      </c>
      <c r="Y347" t="str">
        <f t="shared" si="55"/>
        <v>Y</v>
      </c>
      <c r="Z347" t="s">
        <v>554</v>
      </c>
      <c r="AA347">
        <v>-4</v>
      </c>
      <c r="AB347">
        <v>6</v>
      </c>
      <c r="AC347">
        <f t="shared" si="67"/>
        <v>-10</v>
      </c>
    </row>
    <row r="348" spans="1:29" x14ac:dyDescent="0.25">
      <c r="A348" s="5">
        <v>0.59056261461555337</v>
      </c>
      <c r="B348" s="5">
        <v>0.40695878283136416</v>
      </c>
      <c r="C348" s="2">
        <f t="shared" si="64"/>
        <v>1.6933005497664015</v>
      </c>
      <c r="D348" s="3">
        <f t="shared" si="64"/>
        <v>2.4572513045243225</v>
      </c>
      <c r="F348" s="4">
        <f t="shared" si="59"/>
        <v>1</v>
      </c>
      <c r="G348" s="4">
        <f t="shared" si="60"/>
        <v>1.6933005497664015</v>
      </c>
      <c r="H348" s="4">
        <f t="shared" si="61"/>
        <v>2.4572513045243225</v>
      </c>
      <c r="K348" s="4">
        <f t="shared" si="62"/>
        <v>0</v>
      </c>
      <c r="L348" s="4">
        <f t="shared" si="63"/>
        <v>0</v>
      </c>
      <c r="M348" s="23" t="e">
        <f t="shared" si="65"/>
        <v>#DIV/0!</v>
      </c>
      <c r="N348" s="23" t="e">
        <f t="shared" si="65"/>
        <v>#DIV/0!</v>
      </c>
      <c r="O348">
        <f t="shared" si="66"/>
        <v>0</v>
      </c>
      <c r="P348">
        <f t="shared" si="66"/>
        <v>0</v>
      </c>
      <c r="Q348" t="s">
        <v>513</v>
      </c>
      <c r="R348" t="s">
        <v>512</v>
      </c>
      <c r="S348" t="s">
        <v>260</v>
      </c>
      <c r="T348" s="59" t="s">
        <v>86</v>
      </c>
      <c r="U348" s="59" t="s">
        <v>84</v>
      </c>
      <c r="V348" s="123" t="s">
        <v>583</v>
      </c>
      <c r="W348" s="130" t="s">
        <v>79</v>
      </c>
      <c r="X348">
        <v>3</v>
      </c>
      <c r="Y348" t="str">
        <f t="shared" si="55"/>
        <v>Y</v>
      </c>
      <c r="Z348" t="s">
        <v>543</v>
      </c>
      <c r="AA348">
        <v>-2</v>
      </c>
      <c r="AB348">
        <v>-2</v>
      </c>
      <c r="AC348">
        <f t="shared" si="67"/>
        <v>0</v>
      </c>
    </row>
    <row r="349" spans="1:29" x14ac:dyDescent="0.25">
      <c r="A349" s="5">
        <v>0.47794963880704144</v>
      </c>
      <c r="B349" s="5">
        <v>0.521045849906001</v>
      </c>
      <c r="C349" s="2">
        <f t="shared" si="64"/>
        <v>2.0922706469576839</v>
      </c>
      <c r="D349" s="3">
        <f t="shared" si="64"/>
        <v>1.9192168984368736</v>
      </c>
      <c r="F349" s="4">
        <f t="shared" si="59"/>
        <v>1</v>
      </c>
      <c r="G349" s="4">
        <f t="shared" si="60"/>
        <v>2.0922706469576839</v>
      </c>
      <c r="H349" s="4">
        <f t="shared" si="61"/>
        <v>1.9192168984368736</v>
      </c>
      <c r="K349" s="4">
        <f t="shared" si="62"/>
        <v>0</v>
      </c>
      <c r="L349" s="4">
        <f t="shared" si="63"/>
        <v>0</v>
      </c>
      <c r="M349" s="23" t="e">
        <f t="shared" si="65"/>
        <v>#DIV/0!</v>
      </c>
      <c r="N349" s="23" t="e">
        <f t="shared" si="65"/>
        <v>#DIV/0!</v>
      </c>
      <c r="O349">
        <f t="shared" si="66"/>
        <v>0</v>
      </c>
      <c r="P349">
        <f t="shared" si="66"/>
        <v>0</v>
      </c>
      <c r="Q349" t="s">
        <v>517</v>
      </c>
      <c r="R349" t="s">
        <v>536</v>
      </c>
      <c r="S349" t="s">
        <v>260</v>
      </c>
      <c r="T349" s="59" t="s">
        <v>75</v>
      </c>
      <c r="U349" s="59" t="s">
        <v>90</v>
      </c>
      <c r="V349" s="123" t="s">
        <v>583</v>
      </c>
      <c r="W349" s="130" t="s">
        <v>86</v>
      </c>
      <c r="X349">
        <v>3</v>
      </c>
      <c r="Y349" t="str">
        <f t="shared" si="55"/>
        <v>Y</v>
      </c>
      <c r="Z349" t="s">
        <v>543</v>
      </c>
      <c r="AA349">
        <v>-8</v>
      </c>
      <c r="AB349">
        <v>3</v>
      </c>
      <c r="AC349">
        <f t="shared" si="67"/>
        <v>-11</v>
      </c>
    </row>
    <row r="350" spans="1:29" x14ac:dyDescent="0.25">
      <c r="A350" s="5">
        <v>0.5273748581419746</v>
      </c>
      <c r="B350" s="5">
        <v>0.4692342412082644</v>
      </c>
      <c r="C350" s="2">
        <f t="shared" si="64"/>
        <v>1.8961844398937766</v>
      </c>
      <c r="D350" s="3">
        <f t="shared" si="64"/>
        <v>2.131131772108168</v>
      </c>
      <c r="F350" s="4">
        <f t="shared" si="59"/>
        <v>1</v>
      </c>
      <c r="G350" s="4">
        <f t="shared" si="60"/>
        <v>1.8961844398937766</v>
      </c>
      <c r="H350" s="4">
        <f t="shared" si="61"/>
        <v>2.131131772108168</v>
      </c>
      <c r="K350" s="4">
        <f t="shared" si="62"/>
        <v>0</v>
      </c>
      <c r="L350" s="4">
        <f t="shared" si="63"/>
        <v>0</v>
      </c>
      <c r="M350" s="23" t="e">
        <f t="shared" si="65"/>
        <v>#DIV/0!</v>
      </c>
      <c r="N350" s="23" t="e">
        <f t="shared" si="65"/>
        <v>#DIV/0!</v>
      </c>
      <c r="O350">
        <f t="shared" si="66"/>
        <v>0</v>
      </c>
      <c r="P350">
        <f t="shared" si="66"/>
        <v>0</v>
      </c>
      <c r="Q350" t="s">
        <v>515</v>
      </c>
      <c r="R350" t="s">
        <v>514</v>
      </c>
      <c r="S350" t="s">
        <v>260</v>
      </c>
      <c r="T350" s="59" t="s">
        <v>86</v>
      </c>
      <c r="U350" s="59" t="s">
        <v>84</v>
      </c>
      <c r="V350" s="123" t="s">
        <v>583</v>
      </c>
      <c r="W350" s="130" t="s">
        <v>94</v>
      </c>
      <c r="X350">
        <v>2</v>
      </c>
      <c r="Y350" t="str">
        <f t="shared" si="55"/>
        <v>N</v>
      </c>
      <c r="Z350" t="s">
        <v>550</v>
      </c>
      <c r="AA350">
        <v>6</v>
      </c>
      <c r="AB350">
        <v>1</v>
      </c>
      <c r="AC350">
        <f t="shared" si="67"/>
        <v>5</v>
      </c>
    </row>
    <row r="351" spans="1:29" x14ac:dyDescent="0.25">
      <c r="A351" s="5">
        <v>0.41907254421514495</v>
      </c>
      <c r="B351" s="5">
        <v>0.57889633730344514</v>
      </c>
      <c r="C351" s="2">
        <f t="shared" si="64"/>
        <v>2.3862217026716417</v>
      </c>
      <c r="D351" s="3">
        <f t="shared" si="64"/>
        <v>1.7274249905571977</v>
      </c>
      <c r="F351" s="4">
        <f t="shared" si="59"/>
        <v>1</v>
      </c>
      <c r="G351" s="4">
        <f t="shared" si="60"/>
        <v>2.3862217026716417</v>
      </c>
      <c r="H351" s="4">
        <f t="shared" si="61"/>
        <v>1.7274249905571977</v>
      </c>
      <c r="K351" s="4">
        <f t="shared" si="62"/>
        <v>0</v>
      </c>
      <c r="L351" s="4">
        <f t="shared" si="63"/>
        <v>0</v>
      </c>
      <c r="M351" s="23" t="e">
        <f t="shared" si="65"/>
        <v>#DIV/0!</v>
      </c>
      <c r="N351" s="23" t="e">
        <f t="shared" si="65"/>
        <v>#DIV/0!</v>
      </c>
      <c r="O351">
        <f t="shared" si="66"/>
        <v>0</v>
      </c>
      <c r="P351">
        <f t="shared" si="66"/>
        <v>0</v>
      </c>
      <c r="Q351" t="s">
        <v>510</v>
      </c>
      <c r="R351" t="s">
        <v>533</v>
      </c>
      <c r="S351" t="s">
        <v>260</v>
      </c>
      <c r="T351" s="59" t="s">
        <v>79</v>
      </c>
      <c r="U351" s="59" t="s">
        <v>85</v>
      </c>
      <c r="V351" s="123" t="s">
        <v>583</v>
      </c>
      <c r="W351" s="130" t="s">
        <v>87</v>
      </c>
      <c r="X351">
        <v>3</v>
      </c>
      <c r="Y351" t="str">
        <f t="shared" si="55"/>
        <v>Y</v>
      </c>
      <c r="Z351" t="s">
        <v>544</v>
      </c>
      <c r="AA351">
        <v>1</v>
      </c>
      <c r="AB351">
        <v>5</v>
      </c>
      <c r="AC351">
        <f t="shared" si="67"/>
        <v>-4</v>
      </c>
    </row>
    <row r="352" spans="1:29" x14ac:dyDescent="0.25">
      <c r="A352" s="5">
        <v>0.79757746875681512</v>
      </c>
      <c r="B352" s="5">
        <v>0.18605516623855831</v>
      </c>
      <c r="C352" s="2">
        <f t="shared" si="64"/>
        <v>1.2537967021043124</v>
      </c>
      <c r="D352" s="3">
        <f t="shared" si="64"/>
        <v>5.3747499745199701</v>
      </c>
      <c r="F352" s="4">
        <f t="shared" si="59"/>
        <v>1</v>
      </c>
      <c r="G352" s="4">
        <f t="shared" si="60"/>
        <v>1.2537967021043124</v>
      </c>
      <c r="H352" s="4">
        <f t="shared" si="61"/>
        <v>5.3747499745199701</v>
      </c>
      <c r="K352" s="4">
        <f t="shared" si="62"/>
        <v>0</v>
      </c>
      <c r="L352" s="4">
        <f t="shared" si="63"/>
        <v>0</v>
      </c>
      <c r="M352" s="23" t="e">
        <f t="shared" si="65"/>
        <v>#DIV/0!</v>
      </c>
      <c r="N352" s="23" t="e">
        <f t="shared" si="65"/>
        <v>#DIV/0!</v>
      </c>
      <c r="O352">
        <f t="shared" si="66"/>
        <v>0</v>
      </c>
      <c r="P352">
        <f t="shared" si="66"/>
        <v>0</v>
      </c>
      <c r="Q352" t="s">
        <v>535</v>
      </c>
      <c r="R352" t="s">
        <v>518</v>
      </c>
      <c r="S352" t="s">
        <v>260</v>
      </c>
      <c r="T352" s="59" t="s">
        <v>74</v>
      </c>
      <c r="U352" s="59" t="s">
        <v>90</v>
      </c>
      <c r="V352" s="123" t="s">
        <v>583</v>
      </c>
      <c r="W352" s="130" t="s">
        <v>89</v>
      </c>
      <c r="X352">
        <v>4</v>
      </c>
      <c r="Y352" t="str">
        <f t="shared" si="55"/>
        <v>Y</v>
      </c>
      <c r="Z352" t="s">
        <v>543</v>
      </c>
      <c r="AA352">
        <v>-7</v>
      </c>
      <c r="AB352">
        <v>-4</v>
      </c>
      <c r="AC352">
        <f t="shared" si="67"/>
        <v>-3</v>
      </c>
    </row>
    <row r="353" spans="1:29" x14ac:dyDescent="0.25">
      <c r="A353" s="5">
        <v>0.61051501718716583</v>
      </c>
      <c r="B353" s="5">
        <v>0.36924979700794652</v>
      </c>
      <c r="C353" s="2">
        <f t="shared" si="64"/>
        <v>1.637961347138214</v>
      </c>
      <c r="D353" s="3">
        <f t="shared" si="64"/>
        <v>2.7081937704585366</v>
      </c>
      <c r="F353" s="4">
        <f t="shared" si="59"/>
        <v>1</v>
      </c>
      <c r="G353" s="4">
        <f t="shared" si="60"/>
        <v>1.637961347138214</v>
      </c>
      <c r="H353" s="4">
        <f t="shared" si="61"/>
        <v>2.7081937704585366</v>
      </c>
      <c r="K353" s="4">
        <f t="shared" si="62"/>
        <v>0</v>
      </c>
      <c r="L353" s="4">
        <f t="shared" si="63"/>
        <v>0</v>
      </c>
      <c r="M353" s="23" t="e">
        <f t="shared" si="65"/>
        <v>#DIV/0!</v>
      </c>
      <c r="N353" s="23" t="e">
        <f t="shared" si="65"/>
        <v>#DIV/0!</v>
      </c>
      <c r="O353">
        <f t="shared" si="66"/>
        <v>0</v>
      </c>
      <c r="P353">
        <f t="shared" si="66"/>
        <v>0</v>
      </c>
      <c r="Q353" t="s">
        <v>534</v>
      </c>
      <c r="R353" t="s">
        <v>532</v>
      </c>
      <c r="S353" t="s">
        <v>260</v>
      </c>
      <c r="T353" s="59" t="s">
        <v>89</v>
      </c>
      <c r="U353" s="59" t="s">
        <v>84</v>
      </c>
      <c r="V353" s="123" t="s">
        <v>583</v>
      </c>
      <c r="W353" s="130" t="s">
        <v>74</v>
      </c>
      <c r="X353">
        <v>4</v>
      </c>
      <c r="Y353" t="str">
        <f t="shared" si="55"/>
        <v>Y</v>
      </c>
      <c r="Z353" t="s">
        <v>550</v>
      </c>
      <c r="AA353">
        <v>-3</v>
      </c>
      <c r="AB353">
        <v>0</v>
      </c>
      <c r="AC353">
        <f t="shared" si="67"/>
        <v>-3</v>
      </c>
    </row>
    <row r="354" spans="1:29" x14ac:dyDescent="0.25">
      <c r="A354" s="5">
        <v>0.57453185537930684</v>
      </c>
      <c r="B354" s="5">
        <v>0.42203874190612373</v>
      </c>
      <c r="C354" s="2">
        <f t="shared" si="64"/>
        <v>1.7405475268900423</v>
      </c>
      <c r="D354" s="3">
        <f t="shared" si="64"/>
        <v>2.3694507179211408</v>
      </c>
      <c r="F354" s="4">
        <f t="shared" si="59"/>
        <v>1</v>
      </c>
      <c r="G354" s="4">
        <f t="shared" si="60"/>
        <v>1.7405475268900423</v>
      </c>
      <c r="H354" s="4">
        <f t="shared" si="61"/>
        <v>2.3694507179211408</v>
      </c>
      <c r="K354" s="4">
        <f t="shared" si="62"/>
        <v>0</v>
      </c>
      <c r="L354" s="4">
        <f t="shared" si="63"/>
        <v>0</v>
      </c>
      <c r="M354" s="23" t="e">
        <f t="shared" si="65"/>
        <v>#DIV/0!</v>
      </c>
      <c r="N354" s="23" t="e">
        <f t="shared" si="65"/>
        <v>#DIV/0!</v>
      </c>
      <c r="O354">
        <f t="shared" si="66"/>
        <v>0</v>
      </c>
      <c r="P354">
        <f t="shared" si="66"/>
        <v>0</v>
      </c>
      <c r="Q354" t="s">
        <v>511</v>
      </c>
      <c r="R354" t="s">
        <v>516</v>
      </c>
      <c r="S354" t="s">
        <v>260</v>
      </c>
      <c r="T354" s="59" t="s">
        <v>79</v>
      </c>
      <c r="U354" s="59" t="s">
        <v>85</v>
      </c>
      <c r="V354" s="123" t="s">
        <v>583</v>
      </c>
      <c r="W354" s="130" t="s">
        <v>77</v>
      </c>
      <c r="X354">
        <v>2</v>
      </c>
      <c r="Y354" t="str">
        <f t="shared" si="55"/>
        <v>N</v>
      </c>
      <c r="Z354" t="s">
        <v>544</v>
      </c>
      <c r="AA354">
        <v>3</v>
      </c>
      <c r="AB354">
        <v>5</v>
      </c>
      <c r="AC354">
        <f t="shared" si="67"/>
        <v>-2</v>
      </c>
    </row>
    <row r="355" spans="1:29" x14ac:dyDescent="0.25">
      <c r="A355" s="5">
        <v>0.59114760558028423</v>
      </c>
      <c r="B355" s="5">
        <v>0.40183403162904596</v>
      </c>
      <c r="C355" s="2">
        <f t="shared" si="64"/>
        <v>1.6916248844793624</v>
      </c>
      <c r="D355" s="3">
        <f t="shared" si="64"/>
        <v>2.4885896198138648</v>
      </c>
      <c r="F355" s="4">
        <f t="shared" si="59"/>
        <v>1</v>
      </c>
      <c r="G355" s="4">
        <f t="shared" si="60"/>
        <v>1.6916248844793624</v>
      </c>
      <c r="H355" s="4">
        <f t="shared" si="61"/>
        <v>2.4885896198138648</v>
      </c>
      <c r="K355" s="4">
        <f t="shared" si="62"/>
        <v>0</v>
      </c>
      <c r="L355" s="4">
        <f t="shared" si="63"/>
        <v>0</v>
      </c>
      <c r="M355" s="23" t="e">
        <f t="shared" si="65"/>
        <v>#DIV/0!</v>
      </c>
      <c r="N355" s="23" t="e">
        <f t="shared" si="65"/>
        <v>#DIV/0!</v>
      </c>
      <c r="O355">
        <f t="shared" si="66"/>
        <v>0</v>
      </c>
      <c r="P355">
        <f t="shared" si="66"/>
        <v>0</v>
      </c>
      <c r="Q355" t="s">
        <v>332</v>
      </c>
      <c r="R355" t="s">
        <v>331</v>
      </c>
      <c r="S355" t="s">
        <v>259</v>
      </c>
      <c r="T355" s="59" t="s">
        <v>86</v>
      </c>
      <c r="U355" s="59" t="s">
        <v>84</v>
      </c>
      <c r="V355" s="123" t="s">
        <v>583</v>
      </c>
      <c r="W355" s="130" t="s">
        <v>77</v>
      </c>
      <c r="X355">
        <v>2</v>
      </c>
      <c r="Y355" t="str">
        <f t="shared" ref="Y355:Y418" si="68">IF(X355 &gt;=3,"Y","N")</f>
        <v>N</v>
      </c>
      <c r="Z355" t="s">
        <v>548</v>
      </c>
      <c r="AA355">
        <v>-1</v>
      </c>
      <c r="AB355">
        <v>-2</v>
      </c>
      <c r="AC355">
        <f t="shared" si="67"/>
        <v>1</v>
      </c>
    </row>
    <row r="356" spans="1:29" x14ac:dyDescent="0.25">
      <c r="A356" s="5">
        <v>0.47982656684818326</v>
      </c>
      <c r="B356" s="5">
        <v>0.50956762140526179</v>
      </c>
      <c r="C356" s="2">
        <f t="shared" si="64"/>
        <v>2.0840863534686256</v>
      </c>
      <c r="D356" s="3">
        <f t="shared" si="64"/>
        <v>1.9624480794958021</v>
      </c>
      <c r="F356" s="4">
        <f t="shared" si="59"/>
        <v>1</v>
      </c>
      <c r="G356" s="4">
        <f t="shared" si="60"/>
        <v>2.0840863534686256</v>
      </c>
      <c r="H356" s="4">
        <f t="shared" si="61"/>
        <v>1.9624480794958021</v>
      </c>
      <c r="K356" s="4">
        <f t="shared" si="62"/>
        <v>0</v>
      </c>
      <c r="L356" s="4">
        <f t="shared" si="63"/>
        <v>0</v>
      </c>
      <c r="M356" s="23" t="e">
        <f t="shared" si="65"/>
        <v>#DIV/0!</v>
      </c>
      <c r="N356" s="23" t="e">
        <f t="shared" si="65"/>
        <v>#DIV/0!</v>
      </c>
      <c r="O356">
        <f t="shared" si="66"/>
        <v>0</v>
      </c>
      <c r="P356">
        <f t="shared" si="66"/>
        <v>0</v>
      </c>
      <c r="Q356" t="s">
        <v>336</v>
      </c>
      <c r="R356" t="s">
        <v>335</v>
      </c>
      <c r="S356" t="s">
        <v>259</v>
      </c>
      <c r="T356" s="59" t="s">
        <v>94</v>
      </c>
      <c r="U356" s="59" t="s">
        <v>84</v>
      </c>
      <c r="V356" s="123" t="s">
        <v>583</v>
      </c>
      <c r="W356" s="130" t="s">
        <v>78</v>
      </c>
      <c r="X356">
        <v>1</v>
      </c>
      <c r="Y356" t="str">
        <f t="shared" si="68"/>
        <v>N</v>
      </c>
      <c r="Z356" t="s">
        <v>550</v>
      </c>
      <c r="AA356">
        <v>0</v>
      </c>
      <c r="AB356">
        <v>-8</v>
      </c>
      <c r="AC356">
        <f t="shared" si="67"/>
        <v>8</v>
      </c>
    </row>
    <row r="357" spans="1:29" x14ac:dyDescent="0.25">
      <c r="A357" s="5">
        <v>0.22879629405223872</v>
      </c>
      <c r="B357" s="5">
        <v>0.77113718708665091</v>
      </c>
      <c r="C357" s="2">
        <f t="shared" si="64"/>
        <v>4.370700164276613</v>
      </c>
      <c r="D357" s="3">
        <f t="shared" si="64"/>
        <v>1.2967861189239112</v>
      </c>
      <c r="F357" s="4">
        <f t="shared" si="59"/>
        <v>1</v>
      </c>
      <c r="G357" s="4">
        <f t="shared" si="60"/>
        <v>4.370700164276613</v>
      </c>
      <c r="H357" s="4">
        <f t="shared" si="61"/>
        <v>1.2967861189239112</v>
      </c>
      <c r="K357" s="4">
        <f t="shared" si="62"/>
        <v>0</v>
      </c>
      <c r="L357" s="4">
        <f t="shared" si="63"/>
        <v>0</v>
      </c>
      <c r="M357" s="23" t="e">
        <f t="shared" si="65"/>
        <v>#DIV/0!</v>
      </c>
      <c r="N357" s="23" t="e">
        <f t="shared" si="65"/>
        <v>#DIV/0!</v>
      </c>
      <c r="O357">
        <f t="shared" si="66"/>
        <v>0</v>
      </c>
      <c r="P357">
        <f t="shared" si="66"/>
        <v>0</v>
      </c>
      <c r="Q357" t="s">
        <v>410</v>
      </c>
      <c r="R357" t="s">
        <v>409</v>
      </c>
      <c r="S357" t="s">
        <v>259</v>
      </c>
      <c r="T357" s="59" t="s">
        <v>75</v>
      </c>
      <c r="U357" s="59" t="s">
        <v>90</v>
      </c>
      <c r="V357" s="123" t="s">
        <v>583</v>
      </c>
      <c r="W357" s="130" t="s">
        <v>74</v>
      </c>
      <c r="X357">
        <v>4</v>
      </c>
      <c r="Y357" t="str">
        <f t="shared" si="68"/>
        <v>Y</v>
      </c>
      <c r="Z357" t="s">
        <v>543</v>
      </c>
      <c r="AA357">
        <v>3</v>
      </c>
      <c r="AB357">
        <v>12</v>
      </c>
      <c r="AC357">
        <f t="shared" si="67"/>
        <v>-9</v>
      </c>
    </row>
    <row r="358" spans="1:29" x14ac:dyDescent="0.25">
      <c r="A358" s="5">
        <v>0.2081736672386536</v>
      </c>
      <c r="B358" s="5">
        <v>0.79177779292362283</v>
      </c>
      <c r="C358" s="2">
        <f t="shared" si="64"/>
        <v>4.8036815283346286</v>
      </c>
      <c r="D358" s="3">
        <f t="shared" si="64"/>
        <v>1.2629806101374996</v>
      </c>
      <c r="F358" s="4">
        <f t="shared" si="59"/>
        <v>1</v>
      </c>
      <c r="G358" s="4">
        <f t="shared" si="60"/>
        <v>4.8036815283346286</v>
      </c>
      <c r="H358" s="4">
        <f t="shared" si="61"/>
        <v>1.2629806101374996</v>
      </c>
      <c r="K358" s="4">
        <f t="shared" si="62"/>
        <v>0</v>
      </c>
      <c r="L358" s="4">
        <f t="shared" si="63"/>
        <v>0</v>
      </c>
      <c r="M358" s="23" t="e">
        <f t="shared" si="65"/>
        <v>#DIV/0!</v>
      </c>
      <c r="N358" s="23" t="e">
        <f t="shared" si="65"/>
        <v>#DIV/0!</v>
      </c>
      <c r="O358">
        <f t="shared" si="66"/>
        <v>0</v>
      </c>
      <c r="P358">
        <f t="shared" si="66"/>
        <v>0</v>
      </c>
      <c r="Q358" t="s">
        <v>468</v>
      </c>
      <c r="R358" t="s">
        <v>411</v>
      </c>
      <c r="S358" t="s">
        <v>262</v>
      </c>
      <c r="T358" s="59" t="s">
        <v>75</v>
      </c>
      <c r="U358" s="59" t="s">
        <v>90</v>
      </c>
      <c r="V358" s="123" t="s">
        <v>583</v>
      </c>
      <c r="W358" s="130" t="s">
        <v>78</v>
      </c>
      <c r="X358">
        <v>1</v>
      </c>
      <c r="Y358" t="str">
        <f t="shared" si="68"/>
        <v>N</v>
      </c>
      <c r="Z358" t="s">
        <v>548</v>
      </c>
      <c r="AA358">
        <v>5</v>
      </c>
      <c r="AB358">
        <v>4</v>
      </c>
      <c r="AC358">
        <f t="shared" si="67"/>
        <v>1</v>
      </c>
    </row>
    <row r="359" spans="1:29" x14ac:dyDescent="0.25">
      <c r="A359" s="5">
        <v>0.64712575312949006</v>
      </c>
      <c r="B359" s="5">
        <v>0.31358853137384379</v>
      </c>
      <c r="C359" s="2">
        <f t="shared" si="64"/>
        <v>1.5452947053397514</v>
      </c>
      <c r="D359" s="3">
        <f t="shared" si="64"/>
        <v>3.1888921307771056</v>
      </c>
      <c r="F359" s="4">
        <f t="shared" si="59"/>
        <v>1</v>
      </c>
      <c r="G359" s="4">
        <f t="shared" si="60"/>
        <v>1.5452947053397514</v>
      </c>
      <c r="H359" s="4">
        <f t="shared" si="61"/>
        <v>3.1888921307771056</v>
      </c>
      <c r="K359" s="4">
        <f t="shared" si="62"/>
        <v>0</v>
      </c>
      <c r="L359" s="4">
        <f t="shared" si="63"/>
        <v>0</v>
      </c>
      <c r="M359" s="23" t="e">
        <f t="shared" si="65"/>
        <v>#DIV/0!</v>
      </c>
      <c r="N359" s="23" t="e">
        <f t="shared" si="65"/>
        <v>#DIV/0!</v>
      </c>
      <c r="O359">
        <f t="shared" si="66"/>
        <v>0</v>
      </c>
      <c r="P359">
        <f t="shared" si="66"/>
        <v>0</v>
      </c>
      <c r="Q359" t="s">
        <v>340</v>
      </c>
      <c r="R359" t="s">
        <v>285</v>
      </c>
      <c r="S359" t="s">
        <v>262</v>
      </c>
      <c r="T359" s="59" t="s">
        <v>100</v>
      </c>
      <c r="U359" s="59" t="s">
        <v>84</v>
      </c>
      <c r="V359" s="123" t="s">
        <v>583</v>
      </c>
      <c r="W359" s="130" t="s">
        <v>78</v>
      </c>
      <c r="X359">
        <v>1</v>
      </c>
      <c r="Y359" t="str">
        <f t="shared" si="68"/>
        <v>N</v>
      </c>
      <c r="Z359" t="s">
        <v>548</v>
      </c>
      <c r="AA359">
        <v>11</v>
      </c>
      <c r="AB359">
        <v>-4</v>
      </c>
      <c r="AC359">
        <f t="shared" si="67"/>
        <v>15</v>
      </c>
    </row>
    <row r="360" spans="1:29" x14ac:dyDescent="0.25">
      <c r="A360" s="5">
        <v>0.47709276834284275</v>
      </c>
      <c r="B360" s="5">
        <v>0.52212375303299474</v>
      </c>
      <c r="C360" s="2">
        <f t="shared" si="64"/>
        <v>2.096028417017195</v>
      </c>
      <c r="D360" s="3">
        <f t="shared" si="64"/>
        <v>1.9152547536691109</v>
      </c>
      <c r="F360" s="4">
        <f t="shared" si="59"/>
        <v>1</v>
      </c>
      <c r="G360" s="4">
        <f t="shared" si="60"/>
        <v>2.096028417017195</v>
      </c>
      <c r="H360" s="4">
        <f t="shared" si="61"/>
        <v>1.9152547536691109</v>
      </c>
      <c r="K360" s="4">
        <f t="shared" si="62"/>
        <v>0</v>
      </c>
      <c r="L360" s="4">
        <f t="shared" si="63"/>
        <v>0</v>
      </c>
      <c r="M360" s="23" t="e">
        <f t="shared" si="65"/>
        <v>#DIV/0!</v>
      </c>
      <c r="N360" s="23" t="e">
        <f t="shared" si="65"/>
        <v>#DIV/0!</v>
      </c>
      <c r="O360">
        <f t="shared" si="66"/>
        <v>0</v>
      </c>
      <c r="P360">
        <f t="shared" si="66"/>
        <v>0</v>
      </c>
      <c r="Q360" t="s">
        <v>288</v>
      </c>
      <c r="R360" t="s">
        <v>342</v>
      </c>
      <c r="S360" t="s">
        <v>267</v>
      </c>
      <c r="T360" s="59" t="s">
        <v>75</v>
      </c>
      <c r="U360" s="59" t="s">
        <v>90</v>
      </c>
      <c r="V360" s="123" t="s">
        <v>583</v>
      </c>
      <c r="W360" s="130" t="s">
        <v>75</v>
      </c>
      <c r="X360">
        <v>2</v>
      </c>
      <c r="Y360" t="str">
        <f t="shared" si="68"/>
        <v>N</v>
      </c>
      <c r="Z360" t="s">
        <v>550</v>
      </c>
      <c r="AA360">
        <v>8</v>
      </c>
      <c r="AB360">
        <v>15</v>
      </c>
      <c r="AC360">
        <f t="shared" si="67"/>
        <v>-7</v>
      </c>
    </row>
    <row r="361" spans="1:29" x14ac:dyDescent="0.25">
      <c r="A361" s="5">
        <v>0.4150131808087138</v>
      </c>
      <c r="B361" s="5">
        <v>0.5823618101535244</v>
      </c>
      <c r="C361" s="2">
        <f t="shared" si="64"/>
        <v>2.4095620241539173</v>
      </c>
      <c r="D361" s="3">
        <f t="shared" si="64"/>
        <v>1.717145565806206</v>
      </c>
      <c r="F361" s="4">
        <f t="shared" si="59"/>
        <v>1</v>
      </c>
      <c r="G361" s="4">
        <f t="shared" si="60"/>
        <v>2.4095620241539173</v>
      </c>
      <c r="H361" s="4">
        <f t="shared" si="61"/>
        <v>1.717145565806206</v>
      </c>
      <c r="K361" s="4">
        <f t="shared" si="62"/>
        <v>0</v>
      </c>
      <c r="L361" s="4">
        <f t="shared" si="63"/>
        <v>0</v>
      </c>
      <c r="M361" s="23" t="e">
        <f t="shared" si="65"/>
        <v>#DIV/0!</v>
      </c>
      <c r="N361" s="23" t="e">
        <f t="shared" si="65"/>
        <v>#DIV/0!</v>
      </c>
      <c r="O361">
        <f t="shared" si="66"/>
        <v>0</v>
      </c>
      <c r="P361">
        <f t="shared" si="66"/>
        <v>0</v>
      </c>
      <c r="Q361" t="s">
        <v>418</v>
      </c>
      <c r="R361" t="s">
        <v>341</v>
      </c>
      <c r="S361" t="s">
        <v>267</v>
      </c>
      <c r="T361" s="59" t="s">
        <v>86</v>
      </c>
      <c r="U361" s="59" t="s">
        <v>84</v>
      </c>
      <c r="V361" s="123" t="s">
        <v>583</v>
      </c>
      <c r="W361" s="130" t="s">
        <v>99</v>
      </c>
      <c r="X361">
        <v>5</v>
      </c>
      <c r="Y361" t="str">
        <f t="shared" si="68"/>
        <v>Y</v>
      </c>
      <c r="Z361" t="s">
        <v>547</v>
      </c>
      <c r="AA361">
        <v>4</v>
      </c>
      <c r="AB361">
        <v>-7</v>
      </c>
      <c r="AC361">
        <f t="shared" si="67"/>
        <v>11</v>
      </c>
    </row>
    <row r="362" spans="1:29" x14ac:dyDescent="0.25">
      <c r="A362" s="5">
        <v>0.49071098668445212</v>
      </c>
      <c r="B362" s="5">
        <v>0.50663892969440727</v>
      </c>
      <c r="C362" s="2">
        <f t="shared" si="64"/>
        <v>2.0378594063210618</v>
      </c>
      <c r="D362" s="3">
        <f t="shared" si="64"/>
        <v>1.9737922638577667</v>
      </c>
      <c r="F362" s="4">
        <f t="shared" si="59"/>
        <v>1</v>
      </c>
      <c r="G362" s="4">
        <f t="shared" si="60"/>
        <v>2.0378594063210618</v>
      </c>
      <c r="H362" s="4">
        <f t="shared" si="61"/>
        <v>1.9737922638577667</v>
      </c>
      <c r="K362" s="4">
        <f t="shared" si="62"/>
        <v>0</v>
      </c>
      <c r="L362" s="4">
        <f t="shared" si="63"/>
        <v>0</v>
      </c>
      <c r="M362" s="23" t="e">
        <f t="shared" si="65"/>
        <v>#DIV/0!</v>
      </c>
      <c r="N362" s="23" t="e">
        <f t="shared" si="65"/>
        <v>#DIV/0!</v>
      </c>
      <c r="O362">
        <f t="shared" si="66"/>
        <v>0</v>
      </c>
      <c r="P362">
        <f t="shared" si="66"/>
        <v>0</v>
      </c>
      <c r="Q362" t="s">
        <v>416</v>
      </c>
      <c r="R362" t="s">
        <v>471</v>
      </c>
      <c r="S362" t="s">
        <v>267</v>
      </c>
      <c r="T362" s="59" t="s">
        <v>86</v>
      </c>
      <c r="U362" s="59" t="s">
        <v>84</v>
      </c>
      <c r="V362" s="123" t="s">
        <v>583</v>
      </c>
      <c r="W362" s="130" t="s">
        <v>73</v>
      </c>
      <c r="X362">
        <v>0</v>
      </c>
      <c r="Y362" t="str">
        <f t="shared" si="68"/>
        <v>N</v>
      </c>
      <c r="Z362" t="s">
        <v>550</v>
      </c>
      <c r="AA362">
        <v>3</v>
      </c>
      <c r="AB362">
        <v>-9</v>
      </c>
      <c r="AC362">
        <f t="shared" si="67"/>
        <v>12</v>
      </c>
    </row>
    <row r="363" spans="1:29" x14ac:dyDescent="0.25">
      <c r="A363" s="5">
        <v>0.38011458705508305</v>
      </c>
      <c r="B363" s="5">
        <v>0.61902146610070052</v>
      </c>
      <c r="C363" s="2">
        <f t="shared" si="64"/>
        <v>2.6307856474213347</v>
      </c>
      <c r="D363" s="3">
        <f t="shared" si="64"/>
        <v>1.615452863531752</v>
      </c>
      <c r="F363" s="4">
        <f t="shared" si="59"/>
        <v>1</v>
      </c>
      <c r="G363" s="4">
        <f t="shared" si="60"/>
        <v>2.6307856474213347</v>
      </c>
      <c r="H363" s="4">
        <f t="shared" si="61"/>
        <v>1.615452863531752</v>
      </c>
      <c r="K363" s="4">
        <f t="shared" si="62"/>
        <v>0</v>
      </c>
      <c r="L363" s="4">
        <f t="shared" si="63"/>
        <v>0</v>
      </c>
      <c r="M363" s="23" t="e">
        <f t="shared" si="65"/>
        <v>#DIV/0!</v>
      </c>
      <c r="N363" s="23" t="e">
        <f t="shared" si="65"/>
        <v>#DIV/0!</v>
      </c>
      <c r="O363">
        <f t="shared" si="66"/>
        <v>0</v>
      </c>
      <c r="P363">
        <f t="shared" si="66"/>
        <v>0</v>
      </c>
      <c r="Q363" t="s">
        <v>343</v>
      </c>
      <c r="R363" t="s">
        <v>420</v>
      </c>
      <c r="S363" t="s">
        <v>267</v>
      </c>
      <c r="T363" s="59" t="s">
        <v>75</v>
      </c>
      <c r="U363" s="59" t="s">
        <v>90</v>
      </c>
      <c r="V363" s="123" t="s">
        <v>583</v>
      </c>
      <c r="W363" s="130" t="s">
        <v>94</v>
      </c>
      <c r="X363">
        <v>2</v>
      </c>
      <c r="Y363" t="str">
        <f t="shared" si="68"/>
        <v>N</v>
      </c>
      <c r="Z363" t="s">
        <v>548</v>
      </c>
      <c r="AA363">
        <v>-2</v>
      </c>
      <c r="AB363">
        <v>-1</v>
      </c>
      <c r="AC363">
        <f t="shared" si="67"/>
        <v>-1</v>
      </c>
    </row>
    <row r="364" spans="1:29" x14ac:dyDescent="0.25">
      <c r="A364" s="5">
        <v>0.66628578141576067</v>
      </c>
      <c r="B364" s="5">
        <v>0.3084130979575983</v>
      </c>
      <c r="C364" s="2">
        <f t="shared" si="64"/>
        <v>1.5008574817177474</v>
      </c>
      <c r="D364" s="3">
        <f t="shared" si="64"/>
        <v>3.2424044459275314</v>
      </c>
      <c r="F364" s="4">
        <f t="shared" si="59"/>
        <v>1</v>
      </c>
      <c r="G364" s="4">
        <f t="shared" si="60"/>
        <v>1.5008574817177474</v>
      </c>
      <c r="H364" s="4">
        <f t="shared" si="61"/>
        <v>3.2424044459275314</v>
      </c>
      <c r="K364" s="4">
        <f t="shared" si="62"/>
        <v>0</v>
      </c>
      <c r="L364" s="4">
        <f t="shared" si="63"/>
        <v>0</v>
      </c>
      <c r="M364" s="23" t="e">
        <f t="shared" si="65"/>
        <v>#DIV/0!</v>
      </c>
      <c r="N364" s="23" t="e">
        <f t="shared" si="65"/>
        <v>#DIV/0!</v>
      </c>
      <c r="O364">
        <f t="shared" si="66"/>
        <v>0</v>
      </c>
      <c r="P364">
        <f t="shared" si="66"/>
        <v>0</v>
      </c>
      <c r="Q364" t="s">
        <v>352</v>
      </c>
      <c r="R364" t="s">
        <v>431</v>
      </c>
      <c r="S364" t="s">
        <v>271</v>
      </c>
      <c r="T364" s="59" t="s">
        <v>89</v>
      </c>
      <c r="U364" s="59" t="s">
        <v>84</v>
      </c>
      <c r="V364" s="123" t="s">
        <v>583</v>
      </c>
      <c r="W364" s="130" t="s">
        <v>181</v>
      </c>
      <c r="X364">
        <v>7</v>
      </c>
      <c r="Y364" t="str">
        <f t="shared" si="68"/>
        <v>Y</v>
      </c>
      <c r="Z364" t="s">
        <v>543</v>
      </c>
      <c r="AA364">
        <v>-1</v>
      </c>
      <c r="AB364">
        <v>-1</v>
      </c>
      <c r="AC364">
        <f t="shared" si="67"/>
        <v>0</v>
      </c>
    </row>
    <row r="365" spans="1:29" x14ac:dyDescent="0.25">
      <c r="A365" s="5">
        <v>0.64746189250187358</v>
      </c>
      <c r="B365" s="5">
        <v>0.34090919580926804</v>
      </c>
      <c r="C365" s="2">
        <f t="shared" si="64"/>
        <v>1.5444924428461344</v>
      </c>
      <c r="D365" s="3">
        <f t="shared" si="64"/>
        <v>2.9333324307258648</v>
      </c>
      <c r="F365" s="4">
        <f t="shared" si="59"/>
        <v>1</v>
      </c>
      <c r="G365" s="4">
        <f t="shared" si="60"/>
        <v>1.5444924428461344</v>
      </c>
      <c r="H365" s="4">
        <f t="shared" si="61"/>
        <v>2.9333324307258648</v>
      </c>
      <c r="K365" s="4">
        <f t="shared" si="62"/>
        <v>0</v>
      </c>
      <c r="L365" s="4">
        <f t="shared" si="63"/>
        <v>0</v>
      </c>
      <c r="M365" s="23" t="e">
        <f t="shared" si="65"/>
        <v>#DIV/0!</v>
      </c>
      <c r="N365" s="23" t="e">
        <f t="shared" si="65"/>
        <v>#DIV/0!</v>
      </c>
      <c r="O365">
        <f t="shared" si="66"/>
        <v>0</v>
      </c>
      <c r="P365">
        <f t="shared" si="66"/>
        <v>0</v>
      </c>
      <c r="Q365" t="s">
        <v>429</v>
      </c>
      <c r="R365" t="s">
        <v>351</v>
      </c>
      <c r="S365" t="s">
        <v>271</v>
      </c>
      <c r="T365" s="59" t="s">
        <v>86</v>
      </c>
      <c r="U365" s="59" t="s">
        <v>84</v>
      </c>
      <c r="V365" s="123" t="s">
        <v>583</v>
      </c>
      <c r="W365" s="130" t="s">
        <v>75</v>
      </c>
      <c r="X365">
        <v>2</v>
      </c>
      <c r="Y365" t="str">
        <f t="shared" si="68"/>
        <v>N</v>
      </c>
      <c r="Z365" t="s">
        <v>550</v>
      </c>
      <c r="AA365">
        <v>4</v>
      </c>
      <c r="AB365">
        <v>-7</v>
      </c>
      <c r="AC365">
        <f t="shared" si="67"/>
        <v>11</v>
      </c>
    </row>
    <row r="366" spans="1:29" x14ac:dyDescent="0.25">
      <c r="A366" s="5">
        <v>0.71830004401995862</v>
      </c>
      <c r="B366" s="5">
        <v>0.25628928003365858</v>
      </c>
      <c r="C366" s="2">
        <f t="shared" si="64"/>
        <v>1.3921758857252891</v>
      </c>
      <c r="D366" s="3">
        <f t="shared" si="64"/>
        <v>3.9018409192482402</v>
      </c>
      <c r="F366" s="4">
        <f t="shared" si="59"/>
        <v>1</v>
      </c>
      <c r="G366" s="4">
        <f t="shared" si="60"/>
        <v>1.3921758857252891</v>
      </c>
      <c r="H366" s="4">
        <f t="shared" si="61"/>
        <v>3.9018409192482402</v>
      </c>
      <c r="K366" s="4">
        <f t="shared" si="62"/>
        <v>0</v>
      </c>
      <c r="L366" s="4">
        <f t="shared" si="63"/>
        <v>0</v>
      </c>
      <c r="M366" s="23" t="e">
        <f t="shared" si="65"/>
        <v>#DIV/0!</v>
      </c>
      <c r="N366" s="23" t="e">
        <f t="shared" si="65"/>
        <v>#DIV/0!</v>
      </c>
      <c r="O366">
        <f t="shared" si="66"/>
        <v>0</v>
      </c>
      <c r="P366">
        <f t="shared" si="66"/>
        <v>0</v>
      </c>
      <c r="Q366" t="s">
        <v>432</v>
      </c>
      <c r="R366" t="s">
        <v>430</v>
      </c>
      <c r="S366" t="s">
        <v>271</v>
      </c>
      <c r="T366" s="59" t="s">
        <v>102</v>
      </c>
      <c r="U366" s="59" t="s">
        <v>85</v>
      </c>
      <c r="V366" s="123" t="s">
        <v>583</v>
      </c>
      <c r="W366" s="130" t="s">
        <v>74</v>
      </c>
      <c r="X366">
        <v>4</v>
      </c>
      <c r="Y366" t="str">
        <f t="shared" si="68"/>
        <v>Y</v>
      </c>
      <c r="Z366" t="s">
        <v>543</v>
      </c>
      <c r="AA366">
        <v>2</v>
      </c>
      <c r="AB366">
        <v>4</v>
      </c>
      <c r="AC366">
        <f t="shared" si="67"/>
        <v>-2</v>
      </c>
    </row>
    <row r="367" spans="1:29" x14ac:dyDescent="0.25">
      <c r="A367" s="5">
        <v>0.32491143612504253</v>
      </c>
      <c r="B367" s="5">
        <v>0.67373297847848668</v>
      </c>
      <c r="C367" s="2">
        <f t="shared" si="64"/>
        <v>3.0777617800290318</v>
      </c>
      <c r="D367" s="3">
        <f t="shared" si="64"/>
        <v>1.484267553977145</v>
      </c>
      <c r="F367" s="4">
        <f t="shared" si="59"/>
        <v>1</v>
      </c>
      <c r="G367" s="4">
        <f t="shared" si="60"/>
        <v>3.0777617800290318</v>
      </c>
      <c r="H367" s="4">
        <f t="shared" si="61"/>
        <v>1.484267553977145</v>
      </c>
      <c r="K367" s="4">
        <f t="shared" si="62"/>
        <v>0</v>
      </c>
      <c r="L367" s="4">
        <f t="shared" si="63"/>
        <v>0</v>
      </c>
      <c r="M367" s="23" t="e">
        <f t="shared" si="65"/>
        <v>#DIV/0!</v>
      </c>
      <c r="N367" s="23" t="e">
        <f t="shared" si="65"/>
        <v>#DIV/0!</v>
      </c>
      <c r="O367">
        <f t="shared" si="66"/>
        <v>0</v>
      </c>
      <c r="P367">
        <f t="shared" si="66"/>
        <v>0</v>
      </c>
      <c r="Q367" t="s">
        <v>453</v>
      </c>
      <c r="R367" t="s">
        <v>452</v>
      </c>
      <c r="S367" t="s">
        <v>264</v>
      </c>
      <c r="T367" s="59" t="s">
        <v>94</v>
      </c>
      <c r="U367" s="59" t="s">
        <v>84</v>
      </c>
      <c r="V367" s="123" t="s">
        <v>585</v>
      </c>
      <c r="W367" s="130" t="s">
        <v>79</v>
      </c>
      <c r="X367">
        <v>3</v>
      </c>
      <c r="Y367" t="str">
        <f t="shared" si="68"/>
        <v>Y</v>
      </c>
      <c r="Z367" t="s">
        <v>548</v>
      </c>
      <c r="AA367">
        <v>3</v>
      </c>
      <c r="AB367">
        <v>-1</v>
      </c>
      <c r="AC367">
        <f t="shared" si="67"/>
        <v>4</v>
      </c>
    </row>
    <row r="368" spans="1:29" x14ac:dyDescent="0.25">
      <c r="A368" s="5">
        <v>0.35552208467020657</v>
      </c>
      <c r="B368" s="5">
        <v>0.64146262693529643</v>
      </c>
      <c r="C368" s="2">
        <f t="shared" si="64"/>
        <v>2.812764784858953</v>
      </c>
      <c r="D368" s="3">
        <f t="shared" si="64"/>
        <v>1.5589372755474167</v>
      </c>
      <c r="F368" s="4">
        <f t="shared" si="59"/>
        <v>1</v>
      </c>
      <c r="G368" s="4">
        <f t="shared" si="60"/>
        <v>2.812764784858953</v>
      </c>
      <c r="H368" s="4">
        <f t="shared" si="61"/>
        <v>1.5589372755474167</v>
      </c>
      <c r="K368" s="4">
        <f t="shared" si="62"/>
        <v>0</v>
      </c>
      <c r="L368" s="4">
        <f t="shared" si="63"/>
        <v>0</v>
      </c>
      <c r="M368" s="23" t="e">
        <f t="shared" si="65"/>
        <v>#DIV/0!</v>
      </c>
      <c r="N368" s="23" t="e">
        <f t="shared" si="65"/>
        <v>#DIV/0!</v>
      </c>
      <c r="O368">
        <f t="shared" si="66"/>
        <v>0</v>
      </c>
      <c r="P368">
        <f t="shared" si="66"/>
        <v>0</v>
      </c>
      <c r="Q368" t="s">
        <v>357</v>
      </c>
      <c r="R368" t="s">
        <v>454</v>
      </c>
      <c r="S368" t="s">
        <v>264</v>
      </c>
      <c r="T368" s="59" t="s">
        <v>94</v>
      </c>
      <c r="U368" s="59" t="s">
        <v>84</v>
      </c>
      <c r="V368" s="123" t="s">
        <v>585</v>
      </c>
      <c r="W368" s="130" t="s">
        <v>73</v>
      </c>
      <c r="X368">
        <v>0</v>
      </c>
      <c r="Y368" t="str">
        <f t="shared" si="68"/>
        <v>N</v>
      </c>
      <c r="Z368" t="s">
        <v>549</v>
      </c>
      <c r="AA368">
        <v>3</v>
      </c>
      <c r="AB368">
        <v>-6</v>
      </c>
      <c r="AC368">
        <f t="shared" si="67"/>
        <v>9</v>
      </c>
    </row>
    <row r="369" spans="1:32" x14ac:dyDescent="0.25">
      <c r="A369" s="5">
        <v>0.31499450121583361</v>
      </c>
      <c r="B369" s="5">
        <v>0.6846075035619883</v>
      </c>
      <c r="C369" s="2">
        <f t="shared" si="64"/>
        <v>3.1746585928965216</v>
      </c>
      <c r="D369" s="3">
        <f t="shared" si="64"/>
        <v>1.4606909722681038</v>
      </c>
      <c r="F369" s="4">
        <f t="shared" si="59"/>
        <v>1</v>
      </c>
      <c r="G369" s="4">
        <f t="shared" si="60"/>
        <v>3.1746585928965216</v>
      </c>
      <c r="H369" s="4">
        <f t="shared" si="61"/>
        <v>1.4606909722681038</v>
      </c>
      <c r="K369" s="4">
        <f t="shared" si="62"/>
        <v>0</v>
      </c>
      <c r="L369" s="4">
        <f t="shared" si="63"/>
        <v>0</v>
      </c>
      <c r="M369" s="23" t="e">
        <f t="shared" si="65"/>
        <v>#DIV/0!</v>
      </c>
      <c r="N369" s="23" t="e">
        <f t="shared" si="65"/>
        <v>#DIV/0!</v>
      </c>
      <c r="O369">
        <f t="shared" si="66"/>
        <v>0</v>
      </c>
      <c r="P369">
        <f t="shared" si="66"/>
        <v>0</v>
      </c>
      <c r="Q369" t="s">
        <v>404</v>
      </c>
      <c r="R369" t="s">
        <v>330</v>
      </c>
      <c r="S369" t="s">
        <v>263</v>
      </c>
      <c r="T369" s="59" t="s">
        <v>75</v>
      </c>
      <c r="U369" s="59" t="s">
        <v>90</v>
      </c>
      <c r="V369" s="123" t="s">
        <v>585</v>
      </c>
      <c r="W369" s="130" t="s">
        <v>78</v>
      </c>
      <c r="X369">
        <v>1</v>
      </c>
      <c r="Y369" t="str">
        <f t="shared" si="68"/>
        <v>N</v>
      </c>
      <c r="Z369" t="s">
        <v>541</v>
      </c>
      <c r="AA369">
        <v>4</v>
      </c>
      <c r="AB369">
        <v>5</v>
      </c>
      <c r="AC369">
        <f t="shared" si="67"/>
        <v>-1</v>
      </c>
    </row>
    <row r="370" spans="1:32" x14ac:dyDescent="0.25">
      <c r="A370" s="5">
        <v>0.4475865636713004</v>
      </c>
      <c r="B370" s="5">
        <v>0.54840222458259924</v>
      </c>
      <c r="C370" s="2">
        <f t="shared" si="64"/>
        <v>2.2342046905911639</v>
      </c>
      <c r="D370" s="3">
        <f t="shared" si="64"/>
        <v>1.8234791092635001</v>
      </c>
      <c r="F370" s="4">
        <f t="shared" si="59"/>
        <v>1</v>
      </c>
      <c r="G370" s="4">
        <f t="shared" si="60"/>
        <v>2.2342046905911639</v>
      </c>
      <c r="H370" s="4">
        <f t="shared" si="61"/>
        <v>1.8234791092635001</v>
      </c>
      <c r="K370" s="4">
        <f t="shared" si="62"/>
        <v>0</v>
      </c>
      <c r="L370" s="4">
        <f t="shared" si="63"/>
        <v>0</v>
      </c>
      <c r="M370" s="23" t="e">
        <f t="shared" si="65"/>
        <v>#DIV/0!</v>
      </c>
      <c r="N370" s="23" t="e">
        <f t="shared" si="65"/>
        <v>#DIV/0!</v>
      </c>
      <c r="O370">
        <f t="shared" si="66"/>
        <v>0</v>
      </c>
      <c r="P370">
        <f t="shared" si="66"/>
        <v>0</v>
      </c>
      <c r="Q370" t="s">
        <v>408</v>
      </c>
      <c r="R370" t="s">
        <v>407</v>
      </c>
      <c r="S370" t="s">
        <v>259</v>
      </c>
      <c r="T370" s="59" t="s">
        <v>79</v>
      </c>
      <c r="U370" s="59" t="s">
        <v>85</v>
      </c>
      <c r="V370" s="123" t="s">
        <v>585</v>
      </c>
      <c r="W370" s="130" t="s">
        <v>86</v>
      </c>
      <c r="X370">
        <v>3</v>
      </c>
      <c r="Y370" t="str">
        <f t="shared" si="68"/>
        <v>Y</v>
      </c>
      <c r="Z370" t="s">
        <v>554</v>
      </c>
      <c r="AA370">
        <v>-4</v>
      </c>
      <c r="AB370">
        <v>2</v>
      </c>
      <c r="AC370">
        <f t="shared" si="67"/>
        <v>-6</v>
      </c>
    </row>
    <row r="371" spans="1:32" x14ac:dyDescent="0.25">
      <c r="A371" s="5">
        <v>0.11204241473301857</v>
      </c>
      <c r="B371" s="5">
        <v>0.88794305237059645</v>
      </c>
      <c r="C371" s="2">
        <f t="shared" si="64"/>
        <v>8.9251914320381296</v>
      </c>
      <c r="D371" s="3">
        <f t="shared" si="64"/>
        <v>1.1261983494664869</v>
      </c>
      <c r="F371" s="4">
        <f t="shared" si="59"/>
        <v>1</v>
      </c>
      <c r="G371" s="4">
        <f t="shared" si="60"/>
        <v>8.9251914320381296</v>
      </c>
      <c r="H371" s="4">
        <f t="shared" si="61"/>
        <v>1.1261983494664869</v>
      </c>
      <c r="K371" s="4">
        <f t="shared" si="62"/>
        <v>0</v>
      </c>
      <c r="L371" s="4">
        <f t="shared" si="63"/>
        <v>0</v>
      </c>
      <c r="M371" s="23" t="e">
        <f t="shared" si="65"/>
        <v>#DIV/0!</v>
      </c>
      <c r="N371" s="23" t="e">
        <f t="shared" si="65"/>
        <v>#DIV/0!</v>
      </c>
      <c r="O371">
        <f t="shared" si="66"/>
        <v>0</v>
      </c>
      <c r="P371">
        <f t="shared" si="66"/>
        <v>0</v>
      </c>
      <c r="Q371" t="s">
        <v>470</v>
      </c>
      <c r="R371" t="s">
        <v>467</v>
      </c>
      <c r="S371" t="s">
        <v>262</v>
      </c>
      <c r="T371" s="59" t="s">
        <v>76</v>
      </c>
      <c r="U371" s="59" t="s">
        <v>85</v>
      </c>
      <c r="V371" s="123" t="s">
        <v>585</v>
      </c>
      <c r="W371" s="130" t="s">
        <v>78</v>
      </c>
      <c r="X371">
        <v>1</v>
      </c>
      <c r="Y371" t="str">
        <f t="shared" si="68"/>
        <v>N</v>
      </c>
      <c r="Z371" t="s">
        <v>541</v>
      </c>
      <c r="AA371">
        <v>-8</v>
      </c>
      <c r="AB371">
        <v>-1</v>
      </c>
      <c r="AC371">
        <f t="shared" si="67"/>
        <v>-7</v>
      </c>
    </row>
    <row r="372" spans="1:32" s="22" customFormat="1" x14ac:dyDescent="0.25">
      <c r="A372" s="23">
        <v>0.56899585606991854</v>
      </c>
      <c r="B372" s="23">
        <v>0.42226015682479423</v>
      </c>
      <c r="C372" s="20">
        <f t="shared" si="64"/>
        <v>1.7574820437305951</v>
      </c>
      <c r="D372" s="21">
        <f t="shared" si="64"/>
        <v>2.3682082806948888</v>
      </c>
      <c r="F372" s="6">
        <f t="shared" si="59"/>
        <v>1</v>
      </c>
      <c r="G372" s="6">
        <f t="shared" si="60"/>
        <v>1.7574820437305951</v>
      </c>
      <c r="H372" s="6">
        <f t="shared" si="61"/>
        <v>2.3682082806948888</v>
      </c>
      <c r="K372" s="6">
        <f t="shared" si="62"/>
        <v>0</v>
      </c>
      <c r="L372" s="6">
        <f t="shared" si="63"/>
        <v>0</v>
      </c>
      <c r="M372" s="23" t="e">
        <f t="shared" si="65"/>
        <v>#DIV/0!</v>
      </c>
      <c r="N372" s="23" t="e">
        <f t="shared" si="65"/>
        <v>#DIV/0!</v>
      </c>
      <c r="O372" s="22">
        <f t="shared" si="66"/>
        <v>0</v>
      </c>
      <c r="P372" s="22">
        <f t="shared" si="66"/>
        <v>0</v>
      </c>
      <c r="Q372" s="22" t="s">
        <v>472</v>
      </c>
      <c r="R372" s="22" t="s">
        <v>346</v>
      </c>
      <c r="S372" s="22" t="s">
        <v>267</v>
      </c>
      <c r="T372" s="24" t="s">
        <v>86</v>
      </c>
      <c r="U372" s="24" t="s">
        <v>84</v>
      </c>
      <c r="V372" s="126" t="s">
        <v>585</v>
      </c>
      <c r="W372" s="64" t="s">
        <v>100</v>
      </c>
      <c r="X372" s="22">
        <v>3</v>
      </c>
      <c r="Y372" s="22" t="str">
        <f t="shared" si="68"/>
        <v>Y</v>
      </c>
      <c r="Z372" s="22" t="s">
        <v>550</v>
      </c>
      <c r="AA372" s="22">
        <v>1</v>
      </c>
      <c r="AB372" s="22">
        <v>-6</v>
      </c>
      <c r="AC372" s="22">
        <f t="shared" si="67"/>
        <v>7</v>
      </c>
    </row>
    <row r="373" spans="1:32" x14ac:dyDescent="0.25">
      <c r="A373" s="5">
        <v>0.21465343220926708</v>
      </c>
      <c r="B373" s="5">
        <v>0.78526585640731927</v>
      </c>
      <c r="C373" s="2">
        <f t="shared" ref="C373:D394" si="69">(100%/A373)</f>
        <v>4.6586723059014181</v>
      </c>
      <c r="D373" s="3">
        <f t="shared" si="69"/>
        <v>1.2734540688870823</v>
      </c>
      <c r="F373" s="4">
        <f t="shared" si="59"/>
        <v>1</v>
      </c>
      <c r="G373" s="4">
        <f t="shared" si="60"/>
        <v>4.6586723059014181</v>
      </c>
      <c r="H373" s="4">
        <f t="shared" si="61"/>
        <v>1.2734540688870823</v>
      </c>
      <c r="K373" s="4">
        <f t="shared" si="62"/>
        <v>0</v>
      </c>
      <c r="L373" s="4">
        <f t="shared" si="63"/>
        <v>0</v>
      </c>
      <c r="M373" s="23" t="e">
        <f t="shared" ref="M373:N394" si="70">(1/K373)</f>
        <v>#DIV/0!</v>
      </c>
      <c r="N373" s="23" t="e">
        <f t="shared" si="70"/>
        <v>#DIV/0!</v>
      </c>
      <c r="O373">
        <f t="shared" ref="O373:P394" si="71">(I373/G373)</f>
        <v>0</v>
      </c>
      <c r="P373">
        <f t="shared" si="71"/>
        <v>0</v>
      </c>
      <c r="Q373" t="s">
        <v>282</v>
      </c>
      <c r="R373" t="s">
        <v>405</v>
      </c>
      <c r="S373" t="s">
        <v>259</v>
      </c>
      <c r="T373" s="59" t="s">
        <v>75</v>
      </c>
      <c r="U373" s="59" t="s">
        <v>90</v>
      </c>
      <c r="V373" t="s">
        <v>586</v>
      </c>
      <c r="W373" s="131" t="s">
        <v>74</v>
      </c>
      <c r="X373">
        <v>4</v>
      </c>
      <c r="Y373" t="str">
        <f t="shared" si="68"/>
        <v>Y</v>
      </c>
      <c r="Z373" t="s">
        <v>548</v>
      </c>
      <c r="AA373">
        <v>7</v>
      </c>
      <c r="AB373">
        <v>2</v>
      </c>
      <c r="AC373" s="22">
        <f t="shared" si="67"/>
        <v>5</v>
      </c>
    </row>
    <row r="374" spans="1:32" x14ac:dyDescent="0.25">
      <c r="A374" s="5">
        <v>0.54306001518293856</v>
      </c>
      <c r="B374" s="5">
        <v>0.45212788926087688</v>
      </c>
      <c r="C374" s="2">
        <f t="shared" si="69"/>
        <v>1.8414171031596458</v>
      </c>
      <c r="D374" s="3">
        <f t="shared" si="69"/>
        <v>2.2117635822792652</v>
      </c>
      <c r="F374" s="4">
        <f t="shared" si="59"/>
        <v>1</v>
      </c>
      <c r="G374" s="4">
        <f t="shared" si="60"/>
        <v>1.8414171031596458</v>
      </c>
      <c r="H374" s="4">
        <f t="shared" si="61"/>
        <v>2.2117635822792652</v>
      </c>
      <c r="K374" s="4">
        <f t="shared" si="62"/>
        <v>0</v>
      </c>
      <c r="L374" s="4">
        <f t="shared" si="63"/>
        <v>0</v>
      </c>
      <c r="M374" s="23" t="e">
        <f t="shared" si="70"/>
        <v>#DIV/0!</v>
      </c>
      <c r="N374" s="23" t="e">
        <f t="shared" si="70"/>
        <v>#DIV/0!</v>
      </c>
      <c r="O374">
        <f t="shared" si="71"/>
        <v>0</v>
      </c>
      <c r="P374">
        <f t="shared" si="71"/>
        <v>0</v>
      </c>
      <c r="Q374" t="s">
        <v>339</v>
      </c>
      <c r="R374" t="s">
        <v>337</v>
      </c>
      <c r="S374" t="s">
        <v>262</v>
      </c>
      <c r="T374" s="59" t="s">
        <v>79</v>
      </c>
      <c r="U374" s="59" t="s">
        <v>85</v>
      </c>
      <c r="V374" t="s">
        <v>586</v>
      </c>
      <c r="W374" s="131" t="s">
        <v>73</v>
      </c>
      <c r="X374">
        <v>0</v>
      </c>
      <c r="Y374" t="str">
        <f t="shared" si="68"/>
        <v>N</v>
      </c>
      <c r="Z374" t="s">
        <v>541</v>
      </c>
      <c r="AA374">
        <v>-7</v>
      </c>
      <c r="AB374">
        <v>0</v>
      </c>
      <c r="AC374" s="22">
        <f t="shared" si="67"/>
        <v>-7</v>
      </c>
    </row>
    <row r="375" spans="1:32" s="22" customFormat="1" x14ac:dyDescent="0.25">
      <c r="A375" s="5">
        <v>0.43792180726807062</v>
      </c>
      <c r="B375" s="5">
        <v>0.56120720975951599</v>
      </c>
      <c r="C375" s="2">
        <f t="shared" si="69"/>
        <v>2.283512680581941</v>
      </c>
      <c r="D375" s="3">
        <f t="shared" si="69"/>
        <v>1.7818730454808518</v>
      </c>
      <c r="E375"/>
      <c r="F375" s="4">
        <f t="shared" si="59"/>
        <v>1</v>
      </c>
      <c r="G375" s="4">
        <f t="shared" si="60"/>
        <v>2.283512680581941</v>
      </c>
      <c r="H375" s="4">
        <f t="shared" si="61"/>
        <v>1.7818730454808518</v>
      </c>
      <c r="I375"/>
      <c r="J375"/>
      <c r="K375" s="4">
        <f t="shared" si="62"/>
        <v>0</v>
      </c>
      <c r="L375" s="4">
        <f t="shared" si="63"/>
        <v>0</v>
      </c>
      <c r="M375" s="23" t="e">
        <f t="shared" si="70"/>
        <v>#DIV/0!</v>
      </c>
      <c r="N375" s="23" t="e">
        <f t="shared" si="70"/>
        <v>#DIV/0!</v>
      </c>
      <c r="O375">
        <f t="shared" si="71"/>
        <v>0</v>
      </c>
      <c r="P375">
        <f t="shared" si="71"/>
        <v>0</v>
      </c>
      <c r="Q375" t="s">
        <v>414</v>
      </c>
      <c r="R375" t="s">
        <v>284</v>
      </c>
      <c r="S375" t="s">
        <v>262</v>
      </c>
      <c r="T375" s="59" t="s">
        <v>75</v>
      </c>
      <c r="U375" s="59" t="s">
        <v>90</v>
      </c>
      <c r="V375" t="s">
        <v>586</v>
      </c>
      <c r="W375" s="131" t="s">
        <v>73</v>
      </c>
      <c r="X375">
        <v>0</v>
      </c>
      <c r="Y375" t="str">
        <f t="shared" si="68"/>
        <v>N</v>
      </c>
      <c r="Z375" t="s">
        <v>549</v>
      </c>
      <c r="AA375">
        <v>1</v>
      </c>
      <c r="AB375">
        <v>-1</v>
      </c>
      <c r="AC375" s="22">
        <f t="shared" si="67"/>
        <v>2</v>
      </c>
      <c r="AD375"/>
      <c r="AE375"/>
      <c r="AF375"/>
    </row>
    <row r="376" spans="1:32" x14ac:dyDescent="0.25">
      <c r="A376" s="5" t="e">
        <v>#N/A</v>
      </c>
      <c r="B376" s="5" t="e">
        <v>#N/A</v>
      </c>
      <c r="C376" s="2" t="e">
        <f t="shared" si="69"/>
        <v>#N/A</v>
      </c>
      <c r="D376" s="3" t="e">
        <f t="shared" si="69"/>
        <v>#N/A</v>
      </c>
      <c r="F376" s="4">
        <f t="shared" si="59"/>
        <v>1</v>
      </c>
      <c r="G376" s="4" t="e">
        <f t="shared" si="60"/>
        <v>#N/A</v>
      </c>
      <c r="H376" s="4" t="e">
        <f t="shared" si="61"/>
        <v>#N/A</v>
      </c>
      <c r="K376" s="4">
        <f t="shared" si="62"/>
        <v>0</v>
      </c>
      <c r="L376" s="4">
        <f t="shared" si="63"/>
        <v>0</v>
      </c>
      <c r="M376" s="23" t="e">
        <f t="shared" si="70"/>
        <v>#DIV/0!</v>
      </c>
      <c r="N376" s="23" t="e">
        <f t="shared" si="70"/>
        <v>#DIV/0!</v>
      </c>
      <c r="O376" t="e">
        <f t="shared" si="71"/>
        <v>#N/A</v>
      </c>
      <c r="P376" t="e">
        <f t="shared" si="71"/>
        <v>#N/A</v>
      </c>
      <c r="Q376" t="s">
        <v>476</v>
      </c>
      <c r="R376" t="s">
        <v>581</v>
      </c>
      <c r="S376" t="s">
        <v>258</v>
      </c>
      <c r="T376" s="59" t="e">
        <v>#N/A</v>
      </c>
      <c r="U376" s="59" t="e">
        <v>#N/A</v>
      </c>
      <c r="V376" t="s">
        <v>586</v>
      </c>
      <c r="W376" s="131" t="s">
        <v>102</v>
      </c>
      <c r="X376">
        <v>4</v>
      </c>
      <c r="Y376" t="str">
        <f t="shared" si="68"/>
        <v>Y</v>
      </c>
      <c r="Z376" t="s">
        <v>582</v>
      </c>
      <c r="AA376" t="s">
        <v>582</v>
      </c>
      <c r="AB376" t="s">
        <v>582</v>
      </c>
      <c r="AC376" s="22" t="e">
        <f t="shared" si="67"/>
        <v>#VALUE!</v>
      </c>
    </row>
    <row r="377" spans="1:32" x14ac:dyDescent="0.25">
      <c r="A377" s="5">
        <v>0.74139834434971275</v>
      </c>
      <c r="B377" s="5">
        <v>0.24752277674651024</v>
      </c>
      <c r="C377" s="2">
        <f t="shared" si="69"/>
        <v>1.3488025804496624</v>
      </c>
      <c r="D377" s="3">
        <f t="shared" si="69"/>
        <v>4.0400322473115544</v>
      </c>
      <c r="F377" s="4">
        <f t="shared" si="59"/>
        <v>1</v>
      </c>
      <c r="G377" s="4">
        <f t="shared" si="60"/>
        <v>1.3488025804496624</v>
      </c>
      <c r="H377" s="4">
        <f t="shared" si="61"/>
        <v>4.0400322473115544</v>
      </c>
      <c r="K377" s="4">
        <f t="shared" si="62"/>
        <v>0</v>
      </c>
      <c r="L377" s="4">
        <f t="shared" si="63"/>
        <v>0</v>
      </c>
      <c r="M377" s="23" t="e">
        <f t="shared" si="70"/>
        <v>#DIV/0!</v>
      </c>
      <c r="N377" s="23" t="e">
        <f t="shared" si="70"/>
        <v>#DIV/0!</v>
      </c>
      <c r="O377">
        <f t="shared" si="71"/>
        <v>0</v>
      </c>
      <c r="P377">
        <f t="shared" si="71"/>
        <v>0</v>
      </c>
      <c r="Q377" t="s">
        <v>308</v>
      </c>
      <c r="R377" t="s">
        <v>382</v>
      </c>
      <c r="S377" t="s">
        <v>269</v>
      </c>
      <c r="T377" s="59" t="s">
        <v>74</v>
      </c>
      <c r="U377" s="59" t="s">
        <v>90</v>
      </c>
      <c r="V377" t="s">
        <v>587</v>
      </c>
      <c r="W377" s="131" t="s">
        <v>76</v>
      </c>
      <c r="X377">
        <v>1</v>
      </c>
      <c r="Y377" t="str">
        <f t="shared" si="68"/>
        <v>N</v>
      </c>
      <c r="Z377" t="s">
        <v>550</v>
      </c>
      <c r="AA377">
        <v>-1</v>
      </c>
      <c r="AB377">
        <v>-9</v>
      </c>
      <c r="AC377" s="22">
        <f t="shared" si="67"/>
        <v>8</v>
      </c>
    </row>
    <row r="378" spans="1:32" x14ac:dyDescent="0.25">
      <c r="A378" s="5">
        <v>0.18104591195784825</v>
      </c>
      <c r="B378" s="5">
        <v>0.81861525307178729</v>
      </c>
      <c r="C378" s="2">
        <f t="shared" si="69"/>
        <v>5.5234608127071301</v>
      </c>
      <c r="D378" s="3">
        <f t="shared" si="69"/>
        <v>1.2215750882329413</v>
      </c>
      <c r="F378" s="4">
        <f t="shared" si="59"/>
        <v>1</v>
      </c>
      <c r="G378" s="4">
        <f t="shared" si="60"/>
        <v>5.5234608127071301</v>
      </c>
      <c r="H378" s="4">
        <f t="shared" si="61"/>
        <v>1.2215750882329413</v>
      </c>
      <c r="K378" s="4">
        <f t="shared" si="62"/>
        <v>0</v>
      </c>
      <c r="L378" s="4">
        <f t="shared" si="63"/>
        <v>0</v>
      </c>
      <c r="M378" s="23" t="e">
        <f t="shared" si="70"/>
        <v>#DIV/0!</v>
      </c>
      <c r="N378" s="23" t="e">
        <f t="shared" si="70"/>
        <v>#DIV/0!</v>
      </c>
      <c r="O378">
        <f t="shared" si="71"/>
        <v>0</v>
      </c>
      <c r="P378">
        <f t="shared" si="71"/>
        <v>0</v>
      </c>
      <c r="Q378" t="s">
        <v>310</v>
      </c>
      <c r="R378" t="s">
        <v>386</v>
      </c>
      <c r="S378" t="s">
        <v>269</v>
      </c>
      <c r="T378" s="59" t="s">
        <v>78</v>
      </c>
      <c r="U378" s="59" t="s">
        <v>84</v>
      </c>
      <c r="V378" t="s">
        <v>587</v>
      </c>
      <c r="W378" s="131" t="s">
        <v>75</v>
      </c>
      <c r="X378">
        <v>2</v>
      </c>
      <c r="Y378" t="str">
        <f t="shared" si="68"/>
        <v>N</v>
      </c>
      <c r="Z378" t="s">
        <v>548</v>
      </c>
      <c r="AA378">
        <v>-1</v>
      </c>
      <c r="AB378">
        <v>-7</v>
      </c>
      <c r="AC378" s="22">
        <f t="shared" si="67"/>
        <v>6</v>
      </c>
    </row>
    <row r="379" spans="1:32" x14ac:dyDescent="0.25">
      <c r="A379" s="5">
        <v>0.45259387404073376</v>
      </c>
      <c r="B379" s="5">
        <v>0.54537163900234598</v>
      </c>
      <c r="C379" s="2">
        <f t="shared" si="69"/>
        <v>2.2094863791947819</v>
      </c>
      <c r="D379" s="3">
        <f t="shared" si="69"/>
        <v>1.8336120334920796</v>
      </c>
      <c r="F379" s="4">
        <f t="shared" si="59"/>
        <v>1</v>
      </c>
      <c r="G379" s="4">
        <f t="shared" si="60"/>
        <v>2.2094863791947819</v>
      </c>
      <c r="H379" s="4">
        <f t="shared" si="61"/>
        <v>1.8336120334920796</v>
      </c>
      <c r="K379" s="4">
        <f t="shared" si="62"/>
        <v>0</v>
      </c>
      <c r="L379" s="4">
        <f t="shared" si="63"/>
        <v>0</v>
      </c>
      <c r="M379" s="23" t="e">
        <f t="shared" si="70"/>
        <v>#DIV/0!</v>
      </c>
      <c r="N379" s="23" t="e">
        <f t="shared" si="70"/>
        <v>#DIV/0!</v>
      </c>
      <c r="O379">
        <f t="shared" si="71"/>
        <v>0</v>
      </c>
      <c r="P379">
        <f t="shared" si="71"/>
        <v>0</v>
      </c>
      <c r="Q379" t="s">
        <v>311</v>
      </c>
      <c r="R379" t="s">
        <v>388</v>
      </c>
      <c r="S379" t="s">
        <v>269</v>
      </c>
      <c r="T379" s="59" t="s">
        <v>79</v>
      </c>
      <c r="U379" s="59" t="s">
        <v>85</v>
      </c>
      <c r="V379" t="s">
        <v>587</v>
      </c>
      <c r="W379" s="131" t="s">
        <v>75</v>
      </c>
      <c r="X379">
        <v>2</v>
      </c>
      <c r="Y379" t="str">
        <f t="shared" si="68"/>
        <v>N</v>
      </c>
      <c r="Z379" t="s">
        <v>543</v>
      </c>
      <c r="AA379">
        <v>-6</v>
      </c>
      <c r="AB379">
        <v>-1</v>
      </c>
      <c r="AC379" s="22">
        <f t="shared" si="67"/>
        <v>-5</v>
      </c>
    </row>
    <row r="380" spans="1:32" x14ac:dyDescent="0.25">
      <c r="A380" s="5">
        <v>0.24184169057071866</v>
      </c>
      <c r="B380" s="5">
        <v>0.75791522359998964</v>
      </c>
      <c r="C380" s="2">
        <f t="shared" si="69"/>
        <v>4.1349363612209071</v>
      </c>
      <c r="D380" s="3">
        <f t="shared" si="69"/>
        <v>1.3194087793224973</v>
      </c>
      <c r="F380" s="4">
        <f t="shared" si="59"/>
        <v>1</v>
      </c>
      <c r="G380" s="4">
        <f t="shared" si="60"/>
        <v>4.1349363612209071</v>
      </c>
      <c r="H380" s="4">
        <f t="shared" si="61"/>
        <v>1.3194087793224973</v>
      </c>
      <c r="K380" s="4">
        <f t="shared" si="62"/>
        <v>0</v>
      </c>
      <c r="L380" s="4">
        <f t="shared" si="63"/>
        <v>0</v>
      </c>
      <c r="M380" s="23" t="e">
        <f t="shared" si="70"/>
        <v>#DIV/0!</v>
      </c>
      <c r="N380" s="23" t="e">
        <f t="shared" si="70"/>
        <v>#DIV/0!</v>
      </c>
      <c r="O380">
        <f t="shared" si="71"/>
        <v>0</v>
      </c>
      <c r="P380">
        <f t="shared" si="71"/>
        <v>0</v>
      </c>
      <c r="Q380" t="s">
        <v>312</v>
      </c>
      <c r="R380" t="s">
        <v>383</v>
      </c>
      <c r="S380" t="s">
        <v>269</v>
      </c>
      <c r="T380" s="59" t="s">
        <v>75</v>
      </c>
      <c r="U380" s="59" t="s">
        <v>90</v>
      </c>
      <c r="V380" t="s">
        <v>587</v>
      </c>
      <c r="W380" s="131" t="s">
        <v>113</v>
      </c>
      <c r="X380">
        <v>7</v>
      </c>
      <c r="Y380" t="str">
        <f t="shared" si="68"/>
        <v>Y</v>
      </c>
      <c r="Z380" t="s">
        <v>554</v>
      </c>
      <c r="AA380">
        <v>-17</v>
      </c>
      <c r="AB380">
        <v>-3</v>
      </c>
      <c r="AC380" s="22">
        <f t="shared" si="67"/>
        <v>-14</v>
      </c>
    </row>
    <row r="381" spans="1:32" x14ac:dyDescent="0.25">
      <c r="A381" s="5" t="e">
        <v>#N/A</v>
      </c>
      <c r="B381" s="5" t="e">
        <v>#N/A</v>
      </c>
      <c r="C381" s="2" t="e">
        <f t="shared" si="69"/>
        <v>#N/A</v>
      </c>
      <c r="D381" s="3" t="e">
        <f t="shared" si="69"/>
        <v>#N/A</v>
      </c>
      <c r="F381" s="4">
        <f t="shared" si="59"/>
        <v>1</v>
      </c>
      <c r="G381" s="4" t="e">
        <f t="shared" si="60"/>
        <v>#N/A</v>
      </c>
      <c r="H381" s="4" t="e">
        <f t="shared" si="61"/>
        <v>#N/A</v>
      </c>
      <c r="K381" s="4">
        <f t="shared" si="62"/>
        <v>0</v>
      </c>
      <c r="L381" s="4">
        <f t="shared" si="63"/>
        <v>0</v>
      </c>
      <c r="M381" s="23" t="e">
        <f t="shared" si="70"/>
        <v>#DIV/0!</v>
      </c>
      <c r="N381" s="23" t="e">
        <f t="shared" si="70"/>
        <v>#DIV/0!</v>
      </c>
      <c r="O381" t="e">
        <f t="shared" si="71"/>
        <v>#N/A</v>
      </c>
      <c r="P381" t="e">
        <f t="shared" si="71"/>
        <v>#N/A</v>
      </c>
      <c r="Q381" t="s">
        <v>537</v>
      </c>
      <c r="R381" t="s">
        <v>588</v>
      </c>
      <c r="S381" t="s">
        <v>260</v>
      </c>
      <c r="T381" s="59" t="e">
        <v>#N/A</v>
      </c>
      <c r="U381" s="59" t="e">
        <v>#N/A</v>
      </c>
      <c r="V381" t="s">
        <v>587</v>
      </c>
      <c r="W381" s="131" t="s">
        <v>75</v>
      </c>
      <c r="X381">
        <v>2</v>
      </c>
      <c r="Y381" t="str">
        <f t="shared" si="68"/>
        <v>N</v>
      </c>
      <c r="Z381" t="s">
        <v>582</v>
      </c>
      <c r="AA381" t="s">
        <v>582</v>
      </c>
      <c r="AB381" t="s">
        <v>582</v>
      </c>
      <c r="AC381" s="22" t="e">
        <f t="shared" si="67"/>
        <v>#VALUE!</v>
      </c>
    </row>
    <row r="382" spans="1:32" x14ac:dyDescent="0.25">
      <c r="A382" s="5">
        <v>0.64943204950194233</v>
      </c>
      <c r="B382" s="5">
        <v>0.34096054729054648</v>
      </c>
      <c r="C382" s="2">
        <f t="shared" si="69"/>
        <v>1.5398069755980055</v>
      </c>
      <c r="D382" s="3">
        <f t="shared" si="69"/>
        <v>2.9328906465763587</v>
      </c>
      <c r="F382" s="4">
        <f t="shared" si="59"/>
        <v>1</v>
      </c>
      <c r="G382" s="4">
        <f t="shared" si="60"/>
        <v>1.5398069755980055</v>
      </c>
      <c r="H382" s="4">
        <f t="shared" si="61"/>
        <v>2.9328906465763587</v>
      </c>
      <c r="K382" s="4">
        <f t="shared" si="62"/>
        <v>0</v>
      </c>
      <c r="L382" s="4">
        <f t="shared" si="63"/>
        <v>0</v>
      </c>
      <c r="M382" s="23" t="e">
        <f t="shared" si="70"/>
        <v>#DIV/0!</v>
      </c>
      <c r="N382" s="23" t="e">
        <f t="shared" si="70"/>
        <v>#DIV/0!</v>
      </c>
      <c r="O382">
        <f t="shared" si="71"/>
        <v>0</v>
      </c>
      <c r="P382">
        <f t="shared" si="71"/>
        <v>0</v>
      </c>
      <c r="Q382" t="s">
        <v>406</v>
      </c>
      <c r="R382" t="s">
        <v>410</v>
      </c>
      <c r="S382" t="s">
        <v>259</v>
      </c>
      <c r="T382" s="59" t="s">
        <v>86</v>
      </c>
      <c r="U382" s="59" t="s">
        <v>84</v>
      </c>
      <c r="V382" t="s">
        <v>587</v>
      </c>
      <c r="W382" s="131" t="s">
        <v>79</v>
      </c>
      <c r="X382">
        <v>3</v>
      </c>
      <c r="Y382" t="str">
        <f t="shared" si="68"/>
        <v>Y</v>
      </c>
      <c r="Z382" t="s">
        <v>541</v>
      </c>
      <c r="AA382">
        <v>2</v>
      </c>
      <c r="AB382">
        <v>3</v>
      </c>
      <c r="AC382" s="22">
        <f t="shared" si="67"/>
        <v>-1</v>
      </c>
    </row>
    <row r="383" spans="1:32" x14ac:dyDescent="0.25">
      <c r="A383" s="5">
        <v>0.43803294192345699</v>
      </c>
      <c r="B383" s="5">
        <v>0.56089693388111428</v>
      </c>
      <c r="C383" s="2">
        <f t="shared" si="69"/>
        <v>2.2829333237104863</v>
      </c>
      <c r="D383" s="3">
        <f t="shared" si="69"/>
        <v>1.7828587385574057</v>
      </c>
      <c r="F383" s="4">
        <f t="shared" si="59"/>
        <v>1</v>
      </c>
      <c r="G383" s="4">
        <f t="shared" si="60"/>
        <v>2.2829333237104863</v>
      </c>
      <c r="H383" s="4">
        <f t="shared" si="61"/>
        <v>1.7828587385574057</v>
      </c>
      <c r="K383" s="4">
        <f t="shared" si="62"/>
        <v>0</v>
      </c>
      <c r="L383" s="4">
        <f t="shared" si="63"/>
        <v>0</v>
      </c>
      <c r="M383" s="23" t="e">
        <f t="shared" si="70"/>
        <v>#DIV/0!</v>
      </c>
      <c r="N383" s="23" t="e">
        <f t="shared" si="70"/>
        <v>#DIV/0!</v>
      </c>
      <c r="O383">
        <f t="shared" si="71"/>
        <v>0</v>
      </c>
      <c r="P383">
        <f t="shared" si="71"/>
        <v>0</v>
      </c>
      <c r="Q383" t="s">
        <v>335</v>
      </c>
      <c r="R383" t="s">
        <v>466</v>
      </c>
      <c r="S383" t="s">
        <v>259</v>
      </c>
      <c r="T383" s="59" t="s">
        <v>86</v>
      </c>
      <c r="U383" s="59" t="s">
        <v>84</v>
      </c>
      <c r="V383" t="s">
        <v>587</v>
      </c>
      <c r="W383" s="131" t="s">
        <v>88</v>
      </c>
      <c r="X383">
        <v>4</v>
      </c>
      <c r="Y383" t="str">
        <f t="shared" si="68"/>
        <v>Y</v>
      </c>
      <c r="Z383" t="s">
        <v>549</v>
      </c>
      <c r="AA383">
        <v>-8</v>
      </c>
      <c r="AB383">
        <v>-8</v>
      </c>
      <c r="AC383" s="22">
        <f t="shared" si="67"/>
        <v>0</v>
      </c>
    </row>
    <row r="384" spans="1:32" x14ac:dyDescent="0.25">
      <c r="A384" s="5">
        <v>0.24320126287026878</v>
      </c>
      <c r="B384" s="5">
        <v>0.75673757152979282</v>
      </c>
      <c r="C384" s="2">
        <f t="shared" si="69"/>
        <v>4.1118207537163638</v>
      </c>
      <c r="D384" s="3">
        <f t="shared" si="69"/>
        <v>1.3214620730122291</v>
      </c>
      <c r="F384" s="4">
        <f t="shared" si="59"/>
        <v>1</v>
      </c>
      <c r="G384" s="4">
        <f t="shared" si="60"/>
        <v>4.1118207537163638</v>
      </c>
      <c r="H384" s="4">
        <f t="shared" si="61"/>
        <v>1.3214620730122291</v>
      </c>
      <c r="K384" s="4">
        <f t="shared" si="62"/>
        <v>0</v>
      </c>
      <c r="L384" s="4">
        <f t="shared" si="63"/>
        <v>0</v>
      </c>
      <c r="M384" s="23" t="e">
        <f t="shared" si="70"/>
        <v>#DIV/0!</v>
      </c>
      <c r="N384" s="23" t="e">
        <f t="shared" si="70"/>
        <v>#DIV/0!</v>
      </c>
      <c r="O384">
        <f t="shared" si="71"/>
        <v>0</v>
      </c>
      <c r="P384">
        <f t="shared" si="71"/>
        <v>0</v>
      </c>
      <c r="Q384" t="s">
        <v>338</v>
      </c>
      <c r="R384" t="s">
        <v>412</v>
      </c>
      <c r="S384" t="s">
        <v>262</v>
      </c>
      <c r="T384" s="59" t="s">
        <v>75</v>
      </c>
      <c r="U384" s="59" t="s">
        <v>90</v>
      </c>
      <c r="V384" t="s">
        <v>587</v>
      </c>
      <c r="W384" s="131" t="s">
        <v>86</v>
      </c>
      <c r="X384">
        <v>3</v>
      </c>
      <c r="Y384" t="str">
        <f t="shared" si="68"/>
        <v>Y</v>
      </c>
      <c r="Z384" t="s">
        <v>544</v>
      </c>
      <c r="AA384">
        <v>-3</v>
      </c>
      <c r="AB384">
        <v>-1</v>
      </c>
      <c r="AC384" s="22">
        <f t="shared" si="67"/>
        <v>-2</v>
      </c>
    </row>
    <row r="385" spans="1:29" x14ac:dyDescent="0.25">
      <c r="A385" s="5">
        <v>0.18297390035249064</v>
      </c>
      <c r="B385" s="5">
        <v>0.81695622609356433</v>
      </c>
      <c r="C385" s="2">
        <f t="shared" si="69"/>
        <v>5.4652603353458984</v>
      </c>
      <c r="D385" s="3">
        <f t="shared" si="69"/>
        <v>1.2240557915589863</v>
      </c>
      <c r="F385" s="4">
        <f t="shared" si="59"/>
        <v>1</v>
      </c>
      <c r="G385" s="4">
        <f t="shared" si="60"/>
        <v>5.4652603353458984</v>
      </c>
      <c r="H385" s="4">
        <f t="shared" si="61"/>
        <v>1.2240557915589863</v>
      </c>
      <c r="K385" s="4">
        <f t="shared" si="62"/>
        <v>0</v>
      </c>
      <c r="L385" s="4">
        <f t="shared" si="63"/>
        <v>0</v>
      </c>
      <c r="M385" s="23" t="e">
        <f t="shared" si="70"/>
        <v>#DIV/0!</v>
      </c>
      <c r="N385" s="23" t="e">
        <f t="shared" si="70"/>
        <v>#DIV/0!</v>
      </c>
      <c r="O385">
        <f t="shared" si="71"/>
        <v>0</v>
      </c>
      <c r="P385">
        <f t="shared" si="71"/>
        <v>0</v>
      </c>
      <c r="Q385" t="s">
        <v>283</v>
      </c>
      <c r="R385" t="s">
        <v>468</v>
      </c>
      <c r="S385" t="s">
        <v>262</v>
      </c>
      <c r="T385" s="59" t="s">
        <v>76</v>
      </c>
      <c r="U385" s="59" t="s">
        <v>85</v>
      </c>
      <c r="V385" t="s">
        <v>587</v>
      </c>
      <c r="W385" s="131" t="s">
        <v>75</v>
      </c>
      <c r="X385">
        <v>2</v>
      </c>
      <c r="Y385" t="str">
        <f t="shared" si="68"/>
        <v>N</v>
      </c>
      <c r="Z385" t="s">
        <v>544</v>
      </c>
      <c r="AA385">
        <v>1</v>
      </c>
      <c r="AB385">
        <v>5</v>
      </c>
      <c r="AC385" s="22">
        <f t="shared" si="67"/>
        <v>-4</v>
      </c>
    </row>
    <row r="386" spans="1:29" x14ac:dyDescent="0.25">
      <c r="A386" s="5">
        <v>0.79849338894791588</v>
      </c>
      <c r="B386" s="5">
        <v>0.17117318359858738</v>
      </c>
      <c r="C386" s="2">
        <f t="shared" si="69"/>
        <v>1.2523585214870552</v>
      </c>
      <c r="D386" s="3">
        <f t="shared" si="69"/>
        <v>5.84203657942746</v>
      </c>
      <c r="F386" s="4">
        <f t="shared" ref="F386:F434" si="72">(E386/100%) + 1</f>
        <v>1</v>
      </c>
      <c r="G386" s="4">
        <f t="shared" ref="G386:G434" si="73">C386/F386</f>
        <v>1.2523585214870552</v>
      </c>
      <c r="H386" s="4">
        <f t="shared" ref="H386:H434" si="74">D386/F386</f>
        <v>5.84203657942746</v>
      </c>
      <c r="K386" s="4">
        <f t="shared" ref="K386:K434" si="75">(I386*F386)</f>
        <v>0</v>
      </c>
      <c r="L386" s="4">
        <f t="shared" ref="L386:L434" si="76">(J386*F386)</f>
        <v>0</v>
      </c>
      <c r="M386" s="23" t="e">
        <f t="shared" si="70"/>
        <v>#DIV/0!</v>
      </c>
      <c r="N386" s="23" t="e">
        <f t="shared" si="70"/>
        <v>#DIV/0!</v>
      </c>
      <c r="O386">
        <f t="shared" si="71"/>
        <v>0</v>
      </c>
      <c r="P386">
        <f t="shared" si="71"/>
        <v>0</v>
      </c>
      <c r="Q386" t="s">
        <v>413</v>
      </c>
      <c r="R386" t="s">
        <v>286</v>
      </c>
      <c r="S386" t="s">
        <v>262</v>
      </c>
      <c r="T386" s="59" t="s">
        <v>92</v>
      </c>
      <c r="U386" s="59" t="s">
        <v>84</v>
      </c>
      <c r="V386" t="s">
        <v>587</v>
      </c>
      <c r="W386" s="131" t="s">
        <v>89</v>
      </c>
      <c r="X386">
        <v>4</v>
      </c>
      <c r="Y386" t="str">
        <f t="shared" si="68"/>
        <v>Y</v>
      </c>
      <c r="Z386" t="s">
        <v>548</v>
      </c>
      <c r="AA386">
        <v>6</v>
      </c>
      <c r="AB386">
        <v>-1</v>
      </c>
      <c r="AC386" s="22">
        <f t="shared" si="67"/>
        <v>7</v>
      </c>
    </row>
    <row r="387" spans="1:29" x14ac:dyDescent="0.25">
      <c r="A387" s="5">
        <v>0.44432493433462023</v>
      </c>
      <c r="B387" s="5">
        <v>0.55504431715501301</v>
      </c>
      <c r="C387" s="2">
        <f t="shared" si="69"/>
        <v>2.2506051826632398</v>
      </c>
      <c r="D387" s="3">
        <f t="shared" si="69"/>
        <v>1.8016579381006788</v>
      </c>
      <c r="F387" s="4">
        <f t="shared" si="72"/>
        <v>1</v>
      </c>
      <c r="G387" s="4">
        <f t="shared" si="73"/>
        <v>2.2506051826632398</v>
      </c>
      <c r="H387" s="4">
        <f t="shared" si="74"/>
        <v>1.8016579381006788</v>
      </c>
      <c r="K387" s="4">
        <f t="shared" si="75"/>
        <v>0</v>
      </c>
      <c r="L387" s="4">
        <f t="shared" si="76"/>
        <v>0</v>
      </c>
      <c r="M387" s="23" t="e">
        <f t="shared" si="70"/>
        <v>#DIV/0!</v>
      </c>
      <c r="N387" s="23" t="e">
        <f t="shared" si="70"/>
        <v>#DIV/0!</v>
      </c>
      <c r="O387">
        <f t="shared" si="71"/>
        <v>0</v>
      </c>
      <c r="P387">
        <f t="shared" si="71"/>
        <v>0</v>
      </c>
      <c r="Q387" t="s">
        <v>352</v>
      </c>
      <c r="R387" t="s">
        <v>430</v>
      </c>
      <c r="S387" t="s">
        <v>271</v>
      </c>
      <c r="T387" s="59" t="s">
        <v>75</v>
      </c>
      <c r="U387" s="59" t="s">
        <v>90</v>
      </c>
      <c r="V387" t="s">
        <v>587</v>
      </c>
      <c r="W387" s="131" t="s">
        <v>75</v>
      </c>
      <c r="X387">
        <v>2</v>
      </c>
      <c r="Y387" t="str">
        <f t="shared" si="68"/>
        <v>N</v>
      </c>
      <c r="Z387" t="s">
        <v>544</v>
      </c>
      <c r="AA387">
        <v>-1</v>
      </c>
      <c r="AB387">
        <v>4</v>
      </c>
      <c r="AC387" s="22">
        <f t="shared" ref="AC387:AC434" si="77">AA387-AB387</f>
        <v>-5</v>
      </c>
    </row>
    <row r="388" spans="1:29" x14ac:dyDescent="0.25">
      <c r="A388" s="5">
        <v>0.44027520533091735</v>
      </c>
      <c r="B388" s="5">
        <v>0.55440683187292261</v>
      </c>
      <c r="C388" s="2">
        <f t="shared" si="69"/>
        <v>2.2713066461428033</v>
      </c>
      <c r="D388" s="3">
        <f t="shared" si="69"/>
        <v>1.8037295763866295</v>
      </c>
      <c r="F388" s="4">
        <f t="shared" si="72"/>
        <v>1</v>
      </c>
      <c r="G388" s="4">
        <f t="shared" si="73"/>
        <v>2.2713066461428033</v>
      </c>
      <c r="H388" s="4">
        <f t="shared" si="74"/>
        <v>1.8037295763866295</v>
      </c>
      <c r="K388" s="4">
        <f t="shared" si="75"/>
        <v>0</v>
      </c>
      <c r="L388" s="4">
        <f t="shared" si="76"/>
        <v>0</v>
      </c>
      <c r="M388" s="23" t="e">
        <f t="shared" si="70"/>
        <v>#DIV/0!</v>
      </c>
      <c r="N388" s="23" t="e">
        <f t="shared" si="70"/>
        <v>#DIV/0!</v>
      </c>
      <c r="O388">
        <f t="shared" si="71"/>
        <v>0</v>
      </c>
      <c r="P388">
        <f t="shared" si="71"/>
        <v>0</v>
      </c>
      <c r="Q388" t="s">
        <v>314</v>
      </c>
      <c r="R388" t="s">
        <v>384</v>
      </c>
      <c r="S388" t="s">
        <v>269</v>
      </c>
      <c r="T388" s="59" t="s">
        <v>94</v>
      </c>
      <c r="U388" s="59" t="s">
        <v>84</v>
      </c>
      <c r="V388" t="s">
        <v>589</v>
      </c>
      <c r="W388" s="131" t="s">
        <v>75</v>
      </c>
      <c r="X388">
        <v>2</v>
      </c>
      <c r="Y388" t="str">
        <f t="shared" si="68"/>
        <v>N</v>
      </c>
      <c r="Z388" t="s">
        <v>547</v>
      </c>
      <c r="AA388">
        <v>14</v>
      </c>
      <c r="AB388">
        <v>-1</v>
      </c>
      <c r="AC388" s="22">
        <f t="shared" si="77"/>
        <v>15</v>
      </c>
    </row>
    <row r="389" spans="1:29" x14ac:dyDescent="0.25">
      <c r="A389" s="5">
        <v>0.41590074855932241</v>
      </c>
      <c r="B389" s="5">
        <v>0.57999176444994749</v>
      </c>
      <c r="C389" s="2">
        <f t="shared" si="69"/>
        <v>2.4044198128134986</v>
      </c>
      <c r="D389" s="3">
        <f t="shared" si="69"/>
        <v>1.7241624128031885</v>
      </c>
      <c r="F389" s="4">
        <f t="shared" si="72"/>
        <v>1</v>
      </c>
      <c r="G389" s="4">
        <f t="shared" si="73"/>
        <v>2.4044198128134986</v>
      </c>
      <c r="H389" s="4">
        <f t="shared" si="74"/>
        <v>1.7241624128031885</v>
      </c>
      <c r="K389" s="4">
        <f t="shared" si="75"/>
        <v>0</v>
      </c>
      <c r="L389" s="4">
        <f t="shared" si="76"/>
        <v>0</v>
      </c>
      <c r="M389" s="23" t="e">
        <f t="shared" si="70"/>
        <v>#DIV/0!</v>
      </c>
      <c r="N389" s="23" t="e">
        <f t="shared" si="70"/>
        <v>#DIV/0!</v>
      </c>
      <c r="O389">
        <f t="shared" si="71"/>
        <v>0</v>
      </c>
      <c r="P389">
        <f t="shared" si="71"/>
        <v>0</v>
      </c>
      <c r="Q389" t="s">
        <v>307</v>
      </c>
      <c r="R389" t="s">
        <v>387</v>
      </c>
      <c r="S389" t="s">
        <v>269</v>
      </c>
      <c r="T389" s="59" t="s">
        <v>94</v>
      </c>
      <c r="U389" s="59" t="s">
        <v>84</v>
      </c>
      <c r="V389" t="s">
        <v>589</v>
      </c>
      <c r="W389" s="131" t="s">
        <v>86</v>
      </c>
      <c r="X389">
        <v>3</v>
      </c>
      <c r="Y389" t="str">
        <f t="shared" si="68"/>
        <v>Y</v>
      </c>
      <c r="Z389" t="s">
        <v>550</v>
      </c>
      <c r="AA389">
        <v>11</v>
      </c>
      <c r="AB389">
        <v>3</v>
      </c>
      <c r="AC389" s="22">
        <f t="shared" si="77"/>
        <v>8</v>
      </c>
    </row>
    <row r="390" spans="1:29" x14ac:dyDescent="0.25">
      <c r="A390" s="5">
        <v>0.4223246156303323</v>
      </c>
      <c r="B390" s="5">
        <v>0.5746823810575632</v>
      </c>
      <c r="C390" s="2">
        <f t="shared" si="69"/>
        <v>2.3678468244325983</v>
      </c>
      <c r="D390" s="3">
        <f t="shared" si="69"/>
        <v>1.7400916279349701</v>
      </c>
      <c r="F390" s="4">
        <f t="shared" si="72"/>
        <v>1</v>
      </c>
      <c r="G390" s="4">
        <f t="shared" si="73"/>
        <v>2.3678468244325983</v>
      </c>
      <c r="H390" s="4">
        <f t="shared" si="74"/>
        <v>1.7400916279349701</v>
      </c>
      <c r="K390" s="4">
        <f t="shared" si="75"/>
        <v>0</v>
      </c>
      <c r="L390" s="4">
        <f t="shared" si="76"/>
        <v>0</v>
      </c>
      <c r="M390" s="23" t="e">
        <f t="shared" si="70"/>
        <v>#DIV/0!</v>
      </c>
      <c r="N390" s="23" t="e">
        <f t="shared" si="70"/>
        <v>#DIV/0!</v>
      </c>
      <c r="O390">
        <f t="shared" si="71"/>
        <v>0</v>
      </c>
      <c r="P390">
        <f t="shared" si="71"/>
        <v>0</v>
      </c>
      <c r="Q390" t="s">
        <v>381</v>
      </c>
      <c r="R390" t="s">
        <v>309</v>
      </c>
      <c r="S390" t="s">
        <v>269</v>
      </c>
      <c r="T390" s="59" t="s">
        <v>86</v>
      </c>
      <c r="U390" s="59" t="s">
        <v>84</v>
      </c>
      <c r="V390" t="s">
        <v>589</v>
      </c>
      <c r="W390" s="131" t="s">
        <v>75</v>
      </c>
      <c r="X390">
        <v>2</v>
      </c>
      <c r="Y390" t="str">
        <f t="shared" si="68"/>
        <v>N</v>
      </c>
      <c r="Z390" t="s">
        <v>550</v>
      </c>
      <c r="AA390">
        <v>6</v>
      </c>
      <c r="AB390">
        <v>1</v>
      </c>
      <c r="AC390" s="22">
        <f t="shared" si="77"/>
        <v>5</v>
      </c>
    </row>
    <row r="391" spans="1:29" x14ac:dyDescent="0.25">
      <c r="A391" s="5">
        <v>0.23798990340111101</v>
      </c>
      <c r="B391" s="5">
        <v>0.76080755755709317</v>
      </c>
      <c r="C391" s="2">
        <f t="shared" si="69"/>
        <v>4.2018589264040678</v>
      </c>
      <c r="D391" s="3">
        <f t="shared" si="69"/>
        <v>1.3143928317575331</v>
      </c>
      <c r="F391" s="4">
        <f t="shared" si="72"/>
        <v>1</v>
      </c>
      <c r="G391" s="4">
        <f t="shared" si="73"/>
        <v>4.2018589264040678</v>
      </c>
      <c r="H391" s="4">
        <f t="shared" si="74"/>
        <v>1.3143928317575331</v>
      </c>
      <c r="K391" s="4">
        <f t="shared" si="75"/>
        <v>0</v>
      </c>
      <c r="L391" s="4">
        <f t="shared" si="76"/>
        <v>0</v>
      </c>
      <c r="M391" s="23" t="e">
        <f t="shared" si="70"/>
        <v>#DIV/0!</v>
      </c>
      <c r="N391" s="23" t="e">
        <f t="shared" si="70"/>
        <v>#DIV/0!</v>
      </c>
      <c r="O391">
        <f t="shared" si="71"/>
        <v>0</v>
      </c>
      <c r="P391">
        <f t="shared" si="71"/>
        <v>0</v>
      </c>
      <c r="Q391" t="s">
        <v>385</v>
      </c>
      <c r="R391" t="s">
        <v>313</v>
      </c>
      <c r="S391" t="s">
        <v>269</v>
      </c>
      <c r="T391" s="59" t="s">
        <v>94</v>
      </c>
      <c r="U391" s="59" t="s">
        <v>84</v>
      </c>
      <c r="V391" t="s">
        <v>589</v>
      </c>
      <c r="W391" s="131" t="s">
        <v>78</v>
      </c>
      <c r="X391">
        <v>1</v>
      </c>
      <c r="Y391" t="str">
        <f t="shared" si="68"/>
        <v>N</v>
      </c>
      <c r="Z391" t="s">
        <v>550</v>
      </c>
      <c r="AA391">
        <v>12</v>
      </c>
      <c r="AB391">
        <v>-1</v>
      </c>
      <c r="AC391" s="22">
        <f t="shared" si="77"/>
        <v>13</v>
      </c>
    </row>
    <row r="392" spans="1:29" x14ac:dyDescent="0.25">
      <c r="A392" s="5">
        <v>0.20120294147212311</v>
      </c>
      <c r="B392" s="5">
        <v>0.79876281507838787</v>
      </c>
      <c r="C392" s="2">
        <f t="shared" si="69"/>
        <v>4.9701062652632793</v>
      </c>
      <c r="D392" s="3">
        <f t="shared" si="69"/>
        <v>1.2519360955753347</v>
      </c>
      <c r="F392" s="4">
        <f t="shared" si="72"/>
        <v>1</v>
      </c>
      <c r="G392" s="4">
        <f t="shared" si="73"/>
        <v>4.9701062652632793</v>
      </c>
      <c r="H392" s="4">
        <f t="shared" si="74"/>
        <v>1.2519360955753347</v>
      </c>
      <c r="K392" s="4">
        <f t="shared" si="75"/>
        <v>0</v>
      </c>
      <c r="L392" s="4">
        <f t="shared" si="76"/>
        <v>0</v>
      </c>
      <c r="M392" s="23" t="e">
        <f t="shared" si="70"/>
        <v>#DIV/0!</v>
      </c>
      <c r="N392" s="23" t="e">
        <f t="shared" si="70"/>
        <v>#DIV/0!</v>
      </c>
      <c r="O392">
        <f t="shared" si="71"/>
        <v>0</v>
      </c>
      <c r="P392">
        <f t="shared" si="71"/>
        <v>0</v>
      </c>
      <c r="Q392" t="s">
        <v>467</v>
      </c>
      <c r="R392" t="s">
        <v>469</v>
      </c>
      <c r="S392" t="s">
        <v>262</v>
      </c>
      <c r="T392" s="59" t="s">
        <v>75</v>
      </c>
      <c r="U392" s="59" t="s">
        <v>90</v>
      </c>
      <c r="V392" t="s">
        <v>589</v>
      </c>
      <c r="W392" s="131" t="s">
        <v>87</v>
      </c>
      <c r="X392">
        <v>3</v>
      </c>
      <c r="Y392" t="str">
        <f t="shared" si="68"/>
        <v>Y</v>
      </c>
      <c r="Z392" t="s">
        <v>541</v>
      </c>
      <c r="AA392">
        <v>-1</v>
      </c>
      <c r="AB392">
        <v>-2</v>
      </c>
      <c r="AC392" s="22">
        <f t="shared" si="77"/>
        <v>1</v>
      </c>
    </row>
    <row r="393" spans="1:29" x14ac:dyDescent="0.25">
      <c r="A393" s="5">
        <v>8.8702469251374927E-2</v>
      </c>
      <c r="B393" s="5">
        <v>0.91128226381623256</v>
      </c>
      <c r="C393" s="2">
        <f t="shared" si="69"/>
        <v>11.273643320639572</v>
      </c>
      <c r="D393" s="3">
        <f t="shared" si="69"/>
        <v>1.0973548369220298</v>
      </c>
      <c r="F393" s="4">
        <f t="shared" si="72"/>
        <v>1</v>
      </c>
      <c r="G393" s="4">
        <f t="shared" si="73"/>
        <v>11.273643320639572</v>
      </c>
      <c r="H393" s="4">
        <f t="shared" si="74"/>
        <v>1.0973548369220298</v>
      </c>
      <c r="K393" s="4">
        <f t="shared" si="75"/>
        <v>0</v>
      </c>
      <c r="L393" s="4">
        <f t="shared" si="76"/>
        <v>0</v>
      </c>
      <c r="M393" s="23" t="e">
        <f t="shared" si="70"/>
        <v>#DIV/0!</v>
      </c>
      <c r="N393" s="23" t="e">
        <f t="shared" si="70"/>
        <v>#DIV/0!</v>
      </c>
      <c r="O393">
        <f t="shared" si="71"/>
        <v>0</v>
      </c>
      <c r="P393">
        <f t="shared" si="71"/>
        <v>0</v>
      </c>
      <c r="Q393" t="s">
        <v>285</v>
      </c>
      <c r="R393" t="s">
        <v>470</v>
      </c>
      <c r="S393" t="s">
        <v>262</v>
      </c>
      <c r="T393" s="59" t="s">
        <v>78</v>
      </c>
      <c r="U393" s="59" t="s">
        <v>84</v>
      </c>
      <c r="V393" t="s">
        <v>589</v>
      </c>
      <c r="W393" s="131" t="s">
        <v>86</v>
      </c>
      <c r="X393">
        <v>3</v>
      </c>
      <c r="Y393" t="str">
        <f t="shared" si="68"/>
        <v>Y</v>
      </c>
      <c r="Z393" t="s">
        <v>549</v>
      </c>
      <c r="AA393">
        <v>-4</v>
      </c>
      <c r="AB393">
        <v>-8</v>
      </c>
      <c r="AC393" s="22">
        <f t="shared" si="77"/>
        <v>4</v>
      </c>
    </row>
    <row r="394" spans="1:29" x14ac:dyDescent="0.25">
      <c r="A394" s="118">
        <v>7.0703785628370111E-2</v>
      </c>
      <c r="B394" s="118">
        <v>0.92929065494910157</v>
      </c>
      <c r="C394" s="115">
        <f t="shared" si="69"/>
        <v>14.14351425616943</v>
      </c>
      <c r="D394" s="116">
        <f t="shared" si="69"/>
        <v>1.0760895901345002</v>
      </c>
      <c r="E394" s="93"/>
      <c r="F394" s="117">
        <f t="shared" si="72"/>
        <v>1</v>
      </c>
      <c r="G394" s="117">
        <f t="shared" si="73"/>
        <v>14.14351425616943</v>
      </c>
      <c r="H394" s="117">
        <f t="shared" si="74"/>
        <v>1.0760895901345002</v>
      </c>
      <c r="I394" s="93"/>
      <c r="J394" s="93"/>
      <c r="K394" s="117">
        <f t="shared" si="75"/>
        <v>0</v>
      </c>
      <c r="L394" s="117">
        <f t="shared" si="76"/>
        <v>0</v>
      </c>
      <c r="M394" s="118" t="e">
        <f t="shared" si="70"/>
        <v>#DIV/0!</v>
      </c>
      <c r="N394" s="118" t="e">
        <f t="shared" si="70"/>
        <v>#DIV/0!</v>
      </c>
      <c r="O394" s="93">
        <f t="shared" si="71"/>
        <v>0</v>
      </c>
      <c r="P394" s="93">
        <f t="shared" si="71"/>
        <v>0</v>
      </c>
      <c r="Q394" s="93" t="s">
        <v>411</v>
      </c>
      <c r="R394" s="93" t="s">
        <v>340</v>
      </c>
      <c r="S394" s="93" t="s">
        <v>262</v>
      </c>
      <c r="T394" s="113" t="s">
        <v>78</v>
      </c>
      <c r="U394" s="113" t="s">
        <v>84</v>
      </c>
      <c r="V394" s="93" t="s">
        <v>589</v>
      </c>
      <c r="W394" s="131" t="s">
        <v>77</v>
      </c>
      <c r="X394">
        <v>2</v>
      </c>
      <c r="Y394" t="str">
        <f t="shared" si="68"/>
        <v>N</v>
      </c>
      <c r="Z394" s="93" t="s">
        <v>544</v>
      </c>
      <c r="AA394" s="93">
        <v>4</v>
      </c>
      <c r="AB394" s="93">
        <v>11</v>
      </c>
      <c r="AC394" s="22">
        <f t="shared" si="77"/>
        <v>-7</v>
      </c>
    </row>
    <row r="395" spans="1:29" x14ac:dyDescent="0.25">
      <c r="A395" s="5">
        <v>0.2568182661855411</v>
      </c>
      <c r="B395" s="5">
        <v>0.74310804292090527</v>
      </c>
      <c r="C395" s="2">
        <f t="shared" ref="C395:D420" si="78">(100%/A395)</f>
        <v>3.8938040305806725</v>
      </c>
      <c r="D395" s="3">
        <f t="shared" si="78"/>
        <v>1.3456993360875757</v>
      </c>
      <c r="F395" s="4">
        <f t="shared" si="72"/>
        <v>1</v>
      </c>
      <c r="G395" s="4">
        <f t="shared" si="73"/>
        <v>3.8938040305806725</v>
      </c>
      <c r="H395" s="4">
        <f t="shared" si="74"/>
        <v>1.3456993360875757</v>
      </c>
      <c r="K395" s="4">
        <f t="shared" si="75"/>
        <v>0</v>
      </c>
      <c r="L395" s="4">
        <f t="shared" si="76"/>
        <v>0</v>
      </c>
      <c r="M395" s="23" t="e">
        <f t="shared" ref="M395:N420" si="79">(1/K395)</f>
        <v>#DIV/0!</v>
      </c>
      <c r="N395" s="23" t="e">
        <f t="shared" si="79"/>
        <v>#DIV/0!</v>
      </c>
      <c r="O395">
        <f t="shared" ref="O395:P420" si="80">(I395/G395)</f>
        <v>0</v>
      </c>
      <c r="P395">
        <f t="shared" si="80"/>
        <v>0</v>
      </c>
      <c r="Q395" t="s">
        <v>465</v>
      </c>
      <c r="R395" t="s">
        <v>279</v>
      </c>
      <c r="S395" t="s">
        <v>259</v>
      </c>
      <c r="T395" s="59" t="s">
        <v>75</v>
      </c>
      <c r="U395" s="59" t="s">
        <v>90</v>
      </c>
      <c r="V395" t="s">
        <v>590</v>
      </c>
      <c r="W395" s="131" t="s">
        <v>100</v>
      </c>
      <c r="X395">
        <v>3</v>
      </c>
      <c r="Y395" t="str">
        <f t="shared" si="68"/>
        <v>Y</v>
      </c>
      <c r="Z395" t="s">
        <v>544</v>
      </c>
      <c r="AA395">
        <v>-5</v>
      </c>
      <c r="AB395">
        <v>-3</v>
      </c>
      <c r="AC395" s="22">
        <f t="shared" si="77"/>
        <v>-2</v>
      </c>
    </row>
    <row r="396" spans="1:29" x14ac:dyDescent="0.25">
      <c r="A396" s="5">
        <v>0.39135032507445505</v>
      </c>
      <c r="B396" s="5">
        <v>0.60641362992489956</v>
      </c>
      <c r="C396" s="2">
        <f t="shared" si="78"/>
        <v>2.5552553196672272</v>
      </c>
      <c r="D396" s="3">
        <f t="shared" si="78"/>
        <v>1.6490394520384437</v>
      </c>
      <c r="F396" s="4">
        <f t="shared" si="72"/>
        <v>1</v>
      </c>
      <c r="G396" s="4">
        <f t="shared" si="73"/>
        <v>2.5552553196672272</v>
      </c>
      <c r="H396" s="4">
        <f t="shared" si="74"/>
        <v>1.6490394520384437</v>
      </c>
      <c r="K396" s="4">
        <f t="shared" si="75"/>
        <v>0</v>
      </c>
      <c r="L396" s="4">
        <f t="shared" si="76"/>
        <v>0</v>
      </c>
      <c r="M396" s="23" t="e">
        <f t="shared" si="79"/>
        <v>#DIV/0!</v>
      </c>
      <c r="N396" s="23" t="e">
        <f t="shared" si="79"/>
        <v>#DIV/0!</v>
      </c>
      <c r="O396">
        <f t="shared" si="80"/>
        <v>0</v>
      </c>
      <c r="P396">
        <f t="shared" si="80"/>
        <v>0</v>
      </c>
      <c r="Q396" t="s">
        <v>336</v>
      </c>
      <c r="R396" t="s">
        <v>334</v>
      </c>
      <c r="S396" t="s">
        <v>259</v>
      </c>
      <c r="T396" s="59" t="s">
        <v>86</v>
      </c>
      <c r="U396" s="59" t="s">
        <v>84</v>
      </c>
      <c r="V396" t="s">
        <v>590</v>
      </c>
      <c r="W396" s="131" t="s">
        <v>78</v>
      </c>
      <c r="X396">
        <v>1</v>
      </c>
      <c r="Y396" t="str">
        <f t="shared" si="68"/>
        <v>N</v>
      </c>
      <c r="Z396" t="s">
        <v>550</v>
      </c>
      <c r="AA396">
        <v>4</v>
      </c>
      <c r="AB396">
        <v>0</v>
      </c>
      <c r="AC396" s="22">
        <f t="shared" si="77"/>
        <v>4</v>
      </c>
    </row>
    <row r="397" spans="1:29" x14ac:dyDescent="0.25">
      <c r="A397" s="5">
        <v>0.19269575873688471</v>
      </c>
      <c r="B397" s="5">
        <v>0.80727521127132196</v>
      </c>
      <c r="C397" s="2">
        <f t="shared" si="78"/>
        <v>5.1895278160503997</v>
      </c>
      <c r="D397" s="3">
        <f t="shared" si="78"/>
        <v>1.2387349271200452</v>
      </c>
      <c r="F397" s="4">
        <f t="shared" si="72"/>
        <v>1</v>
      </c>
      <c r="G397" s="4">
        <f t="shared" si="73"/>
        <v>5.1895278160503997</v>
      </c>
      <c r="H397" s="4">
        <f t="shared" si="74"/>
        <v>1.2387349271200452</v>
      </c>
      <c r="K397" s="4">
        <f t="shared" si="75"/>
        <v>0</v>
      </c>
      <c r="L397" s="4">
        <f t="shared" si="76"/>
        <v>0</v>
      </c>
      <c r="M397" s="23" t="e">
        <f t="shared" si="79"/>
        <v>#DIV/0!</v>
      </c>
      <c r="N397" s="23" t="e">
        <f t="shared" si="79"/>
        <v>#DIV/0!</v>
      </c>
      <c r="O397">
        <f t="shared" si="80"/>
        <v>0</v>
      </c>
      <c r="P397">
        <f t="shared" si="80"/>
        <v>0</v>
      </c>
      <c r="Q397" t="s">
        <v>337</v>
      </c>
      <c r="R397" t="s">
        <v>284</v>
      </c>
      <c r="S397" t="s">
        <v>262</v>
      </c>
      <c r="T397" s="59" t="s">
        <v>75</v>
      </c>
      <c r="U397" s="59" t="s">
        <v>90</v>
      </c>
      <c r="V397" t="s">
        <v>590</v>
      </c>
      <c r="W397" s="131" t="s">
        <v>86</v>
      </c>
      <c r="X397">
        <v>3</v>
      </c>
      <c r="Y397" t="str">
        <f t="shared" si="68"/>
        <v>Y</v>
      </c>
      <c r="Z397" t="s">
        <v>549</v>
      </c>
      <c r="AA397">
        <v>2</v>
      </c>
      <c r="AB397">
        <v>-4</v>
      </c>
      <c r="AC397" s="22">
        <f t="shared" si="77"/>
        <v>6</v>
      </c>
    </row>
    <row r="398" spans="1:29" x14ac:dyDescent="0.25">
      <c r="A398" s="5">
        <v>0.56692477762344373</v>
      </c>
      <c r="B398" s="5">
        <v>0.43066472369410852</v>
      </c>
      <c r="C398" s="2">
        <f t="shared" si="78"/>
        <v>1.7639024425639207</v>
      </c>
      <c r="D398" s="3">
        <f t="shared" si="78"/>
        <v>2.3219918999223106</v>
      </c>
      <c r="F398" s="4">
        <f t="shared" si="72"/>
        <v>1</v>
      </c>
      <c r="G398" s="4">
        <f t="shared" si="73"/>
        <v>1.7639024425639207</v>
      </c>
      <c r="H398" s="4">
        <f t="shared" si="74"/>
        <v>2.3219918999223106</v>
      </c>
      <c r="K398" s="4">
        <f t="shared" si="75"/>
        <v>0</v>
      </c>
      <c r="L398" s="4">
        <f t="shared" si="76"/>
        <v>0</v>
      </c>
      <c r="M398" s="23" t="e">
        <f t="shared" si="79"/>
        <v>#DIV/0!</v>
      </c>
      <c r="N398" s="23" t="e">
        <f t="shared" si="79"/>
        <v>#DIV/0!</v>
      </c>
      <c r="O398">
        <f t="shared" si="80"/>
        <v>0</v>
      </c>
      <c r="P398">
        <f t="shared" si="80"/>
        <v>0</v>
      </c>
      <c r="Q398" t="s">
        <v>382</v>
      </c>
      <c r="R398" t="s">
        <v>311</v>
      </c>
      <c r="S398" t="s">
        <v>269</v>
      </c>
      <c r="T398" s="59" t="s">
        <v>79</v>
      </c>
      <c r="U398" s="59" t="s">
        <v>85</v>
      </c>
      <c r="V398" t="s">
        <v>591</v>
      </c>
      <c r="W398" s="131" t="s">
        <v>79</v>
      </c>
      <c r="X398">
        <v>3</v>
      </c>
      <c r="Y398" t="str">
        <f t="shared" si="68"/>
        <v>Y</v>
      </c>
      <c r="Z398" t="s">
        <v>550</v>
      </c>
      <c r="AA398">
        <v>-7</v>
      </c>
      <c r="AB398">
        <v>-7</v>
      </c>
      <c r="AC398" s="22">
        <f t="shared" si="77"/>
        <v>0</v>
      </c>
    </row>
    <row r="399" spans="1:29" x14ac:dyDescent="0.25">
      <c r="A399" s="5">
        <v>0.46233975312972636</v>
      </c>
      <c r="B399" s="5">
        <v>0.53252706706934561</v>
      </c>
      <c r="C399" s="2">
        <f t="shared" si="78"/>
        <v>2.1629115671552763</v>
      </c>
      <c r="D399" s="3">
        <f t="shared" si="78"/>
        <v>1.8778388214204709</v>
      </c>
      <c r="F399" s="4">
        <f t="shared" si="72"/>
        <v>1</v>
      </c>
      <c r="G399" s="4">
        <f t="shared" si="73"/>
        <v>2.1629115671552763</v>
      </c>
      <c r="H399" s="4">
        <f t="shared" si="74"/>
        <v>1.8778388214204709</v>
      </c>
      <c r="K399" s="4">
        <f t="shared" si="75"/>
        <v>0</v>
      </c>
      <c r="L399" s="4">
        <f t="shared" si="76"/>
        <v>0</v>
      </c>
      <c r="M399" s="23" t="e">
        <f t="shared" si="79"/>
        <v>#DIV/0!</v>
      </c>
      <c r="N399" s="23" t="e">
        <f t="shared" si="79"/>
        <v>#DIV/0!</v>
      </c>
      <c r="O399">
        <f t="shared" si="80"/>
        <v>0</v>
      </c>
      <c r="P399">
        <f t="shared" si="80"/>
        <v>0</v>
      </c>
      <c r="Q399" t="s">
        <v>386</v>
      </c>
      <c r="R399" t="s">
        <v>312</v>
      </c>
      <c r="S399" t="s">
        <v>269</v>
      </c>
      <c r="T399" s="59" t="s">
        <v>94</v>
      </c>
      <c r="U399" s="59" t="s">
        <v>84</v>
      </c>
      <c r="V399" t="s">
        <v>591</v>
      </c>
      <c r="W399" s="131" t="s">
        <v>79</v>
      </c>
      <c r="X399">
        <v>3</v>
      </c>
      <c r="Y399" t="str">
        <f t="shared" si="68"/>
        <v>Y</v>
      </c>
      <c r="Z399" t="s">
        <v>547</v>
      </c>
      <c r="AA399">
        <v>-6</v>
      </c>
      <c r="AB399">
        <v>-17</v>
      </c>
      <c r="AC399" s="22">
        <f t="shared" si="77"/>
        <v>11</v>
      </c>
    </row>
    <row r="400" spans="1:29" x14ac:dyDescent="0.25">
      <c r="A400" s="5">
        <v>0.38158598515983516</v>
      </c>
      <c r="B400" s="5">
        <v>0.61601108855681042</v>
      </c>
      <c r="C400" s="2">
        <f t="shared" si="78"/>
        <v>2.6206413204120413</v>
      </c>
      <c r="D400" s="3">
        <f t="shared" si="78"/>
        <v>1.6233474016560288</v>
      </c>
      <c r="F400" s="4">
        <f t="shared" si="72"/>
        <v>1</v>
      </c>
      <c r="G400" s="4">
        <f t="shared" si="73"/>
        <v>2.6206413204120413</v>
      </c>
      <c r="H400" s="4">
        <f t="shared" si="74"/>
        <v>1.6233474016560288</v>
      </c>
      <c r="K400" s="4">
        <f t="shared" si="75"/>
        <v>0</v>
      </c>
      <c r="L400" s="4">
        <f t="shared" si="76"/>
        <v>0</v>
      </c>
      <c r="M400" s="23" t="e">
        <f t="shared" si="79"/>
        <v>#DIV/0!</v>
      </c>
      <c r="N400" s="23" t="e">
        <f t="shared" si="79"/>
        <v>#DIV/0!</v>
      </c>
      <c r="O400">
        <f t="shared" si="80"/>
        <v>0</v>
      </c>
      <c r="P400">
        <f t="shared" si="80"/>
        <v>0</v>
      </c>
      <c r="Q400" t="s">
        <v>388</v>
      </c>
      <c r="R400" t="s">
        <v>308</v>
      </c>
      <c r="S400" t="s">
        <v>269</v>
      </c>
      <c r="T400" s="59" t="s">
        <v>94</v>
      </c>
      <c r="U400" s="59" t="s">
        <v>84</v>
      </c>
      <c r="V400" t="s">
        <v>591</v>
      </c>
      <c r="W400" s="131" t="s">
        <v>99</v>
      </c>
      <c r="X400">
        <v>5</v>
      </c>
      <c r="Y400" t="str">
        <f t="shared" si="68"/>
        <v>Y</v>
      </c>
      <c r="Z400" t="s">
        <v>548</v>
      </c>
      <c r="AA400">
        <v>3</v>
      </c>
      <c r="AB400">
        <v>-5</v>
      </c>
      <c r="AC400" s="22">
        <f t="shared" si="77"/>
        <v>8</v>
      </c>
    </row>
    <row r="401" spans="1:29" x14ac:dyDescent="0.25">
      <c r="A401" s="5">
        <v>0.23291550561221883</v>
      </c>
      <c r="B401" s="5">
        <v>0.76695770006083408</v>
      </c>
      <c r="C401" s="2">
        <f t="shared" si="78"/>
        <v>4.2934024395305848</v>
      </c>
      <c r="D401" s="3">
        <f t="shared" si="78"/>
        <v>1.3038528720953988</v>
      </c>
      <c r="F401" s="4">
        <f t="shared" si="72"/>
        <v>1</v>
      </c>
      <c r="G401" s="4">
        <f t="shared" si="73"/>
        <v>4.2934024395305848</v>
      </c>
      <c r="H401" s="4">
        <f t="shared" si="74"/>
        <v>1.3038528720953988</v>
      </c>
      <c r="K401" s="4">
        <f t="shared" si="75"/>
        <v>0</v>
      </c>
      <c r="L401" s="4">
        <f t="shared" si="76"/>
        <v>0</v>
      </c>
      <c r="M401" s="23" t="e">
        <f t="shared" si="79"/>
        <v>#DIV/0!</v>
      </c>
      <c r="N401" s="23" t="e">
        <f t="shared" si="79"/>
        <v>#DIV/0!</v>
      </c>
      <c r="O401">
        <f t="shared" si="80"/>
        <v>0</v>
      </c>
      <c r="P401">
        <f t="shared" si="80"/>
        <v>0</v>
      </c>
      <c r="Q401" t="s">
        <v>383</v>
      </c>
      <c r="R401" t="s">
        <v>310</v>
      </c>
      <c r="S401" t="s">
        <v>269</v>
      </c>
      <c r="T401" s="59" t="s">
        <v>75</v>
      </c>
      <c r="U401" s="59" t="s">
        <v>90</v>
      </c>
      <c r="V401" t="s">
        <v>591</v>
      </c>
      <c r="W401" s="131" t="s">
        <v>75</v>
      </c>
      <c r="X401">
        <v>2</v>
      </c>
      <c r="Y401" t="str">
        <f t="shared" si="68"/>
        <v>N</v>
      </c>
      <c r="Z401" t="s">
        <v>549</v>
      </c>
      <c r="AA401">
        <v>-1</v>
      </c>
      <c r="AB401">
        <v>-3</v>
      </c>
      <c r="AC401" s="22">
        <f t="shared" si="77"/>
        <v>2</v>
      </c>
    </row>
    <row r="402" spans="1:29" x14ac:dyDescent="0.25">
      <c r="A402" s="5">
        <v>0.69422733756438826</v>
      </c>
      <c r="B402" s="5">
        <v>0.30052840947750603</v>
      </c>
      <c r="C402" s="2">
        <f t="shared" si="78"/>
        <v>1.4404503336160426</v>
      </c>
      <c r="D402" s="3">
        <f t="shared" si="78"/>
        <v>3.3274724400883904</v>
      </c>
      <c r="F402" s="4">
        <f t="shared" si="72"/>
        <v>1</v>
      </c>
      <c r="G402" s="4">
        <f t="shared" si="73"/>
        <v>1.4404503336160426</v>
      </c>
      <c r="H402" s="4">
        <f t="shared" si="74"/>
        <v>3.3274724400883904</v>
      </c>
      <c r="K402" s="4">
        <f t="shared" si="75"/>
        <v>0</v>
      </c>
      <c r="L402" s="4">
        <f t="shared" si="76"/>
        <v>0</v>
      </c>
      <c r="M402" s="23" t="e">
        <f t="shared" si="79"/>
        <v>#DIV/0!</v>
      </c>
      <c r="N402" s="23" t="e">
        <f t="shared" si="79"/>
        <v>#DIV/0!</v>
      </c>
      <c r="O402">
        <f t="shared" si="80"/>
        <v>0</v>
      </c>
      <c r="P402">
        <f t="shared" si="80"/>
        <v>0</v>
      </c>
      <c r="Q402" t="s">
        <v>405</v>
      </c>
      <c r="R402" t="s">
        <v>280</v>
      </c>
      <c r="S402" t="s">
        <v>259</v>
      </c>
      <c r="T402" s="59" t="s">
        <v>74</v>
      </c>
      <c r="U402" s="59" t="s">
        <v>90</v>
      </c>
      <c r="V402" t="s">
        <v>591</v>
      </c>
      <c r="W402" s="131" t="s">
        <v>75</v>
      </c>
      <c r="X402">
        <v>2</v>
      </c>
      <c r="Y402" t="str">
        <f t="shared" si="68"/>
        <v>N</v>
      </c>
      <c r="Z402" t="s">
        <v>554</v>
      </c>
      <c r="AA402">
        <v>1</v>
      </c>
      <c r="AB402">
        <v>3</v>
      </c>
      <c r="AC402" s="22">
        <f t="shared" si="77"/>
        <v>-2</v>
      </c>
    </row>
    <row r="403" spans="1:29" x14ac:dyDescent="0.25">
      <c r="A403" s="5">
        <v>0.57765061910062854</v>
      </c>
      <c r="B403" s="5">
        <v>0.407921979776949</v>
      </c>
      <c r="C403" s="2">
        <f t="shared" si="78"/>
        <v>1.7311502263374132</v>
      </c>
      <c r="D403" s="3">
        <f t="shared" si="78"/>
        <v>2.4514491730668651</v>
      </c>
      <c r="F403" s="4">
        <f t="shared" si="72"/>
        <v>1</v>
      </c>
      <c r="G403" s="4">
        <f t="shared" si="73"/>
        <v>1.7311502263374132</v>
      </c>
      <c r="H403" s="4">
        <f t="shared" si="74"/>
        <v>2.4514491730668651</v>
      </c>
      <c r="K403" s="4">
        <f t="shared" si="75"/>
        <v>0</v>
      </c>
      <c r="L403" s="4">
        <f t="shared" si="76"/>
        <v>0</v>
      </c>
      <c r="M403" s="23" t="e">
        <f t="shared" si="79"/>
        <v>#DIV/0!</v>
      </c>
      <c r="N403" s="23" t="e">
        <f t="shared" si="79"/>
        <v>#DIV/0!</v>
      </c>
      <c r="O403">
        <f t="shared" si="80"/>
        <v>0</v>
      </c>
      <c r="P403">
        <f t="shared" si="80"/>
        <v>0</v>
      </c>
      <c r="Q403" t="s">
        <v>409</v>
      </c>
      <c r="R403" t="s">
        <v>408</v>
      </c>
      <c r="S403" t="s">
        <v>259</v>
      </c>
      <c r="T403" s="59" t="s">
        <v>89</v>
      </c>
      <c r="U403" s="59" t="s">
        <v>84</v>
      </c>
      <c r="V403" t="s">
        <v>591</v>
      </c>
      <c r="W403" s="131" t="s">
        <v>75</v>
      </c>
      <c r="X403">
        <v>2</v>
      </c>
      <c r="Y403" t="str">
        <f t="shared" si="68"/>
        <v>N</v>
      </c>
      <c r="Z403" t="s">
        <v>548</v>
      </c>
      <c r="AA403">
        <v>9</v>
      </c>
      <c r="AB403">
        <v>-3</v>
      </c>
      <c r="AC403" s="22">
        <f t="shared" si="77"/>
        <v>12</v>
      </c>
    </row>
    <row r="404" spans="1:29" x14ac:dyDescent="0.25">
      <c r="A404" s="5">
        <v>0.46748262016334302</v>
      </c>
      <c r="B404" s="5">
        <v>0.53153395826023986</v>
      </c>
      <c r="C404" s="2">
        <f t="shared" si="78"/>
        <v>2.1391169572263244</v>
      </c>
      <c r="D404" s="3">
        <f t="shared" si="78"/>
        <v>1.8813473428359933</v>
      </c>
      <c r="F404" s="4">
        <f t="shared" si="72"/>
        <v>1</v>
      </c>
      <c r="G404" s="4">
        <f t="shared" si="73"/>
        <v>2.1391169572263244</v>
      </c>
      <c r="H404" s="4">
        <f t="shared" si="74"/>
        <v>1.8813473428359933</v>
      </c>
      <c r="K404" s="4">
        <f t="shared" si="75"/>
        <v>0</v>
      </c>
      <c r="L404" s="4">
        <f t="shared" si="76"/>
        <v>0</v>
      </c>
      <c r="M404" s="23" t="e">
        <f t="shared" si="79"/>
        <v>#DIV/0!</v>
      </c>
      <c r="N404" s="23" t="e">
        <f t="shared" si="79"/>
        <v>#DIV/0!</v>
      </c>
      <c r="O404">
        <f t="shared" si="80"/>
        <v>0</v>
      </c>
      <c r="P404">
        <f t="shared" si="80"/>
        <v>0</v>
      </c>
      <c r="Q404" t="s">
        <v>407</v>
      </c>
      <c r="R404" t="s">
        <v>332</v>
      </c>
      <c r="S404" t="s">
        <v>259</v>
      </c>
      <c r="T404" s="59" t="s">
        <v>75</v>
      </c>
      <c r="U404" s="59" t="s">
        <v>90</v>
      </c>
      <c r="V404" t="s">
        <v>591</v>
      </c>
      <c r="W404" s="131" t="s">
        <v>77</v>
      </c>
      <c r="X404">
        <v>2</v>
      </c>
      <c r="Y404" t="str">
        <f t="shared" si="68"/>
        <v>N</v>
      </c>
      <c r="Z404" t="s">
        <v>543</v>
      </c>
      <c r="AA404">
        <v>-4</v>
      </c>
      <c r="AB404">
        <v>-3</v>
      </c>
      <c r="AC404" s="22">
        <f t="shared" si="77"/>
        <v>-1</v>
      </c>
    </row>
    <row r="405" spans="1:29" x14ac:dyDescent="0.25">
      <c r="A405" s="5">
        <v>0.590231757290965</v>
      </c>
      <c r="B405" s="5">
        <v>0.39864386839749344</v>
      </c>
      <c r="C405" s="2">
        <f t="shared" si="78"/>
        <v>1.6942497377467147</v>
      </c>
      <c r="D405" s="3">
        <f t="shared" si="78"/>
        <v>2.5085046560979229</v>
      </c>
      <c r="F405" s="4">
        <f t="shared" si="72"/>
        <v>1</v>
      </c>
      <c r="G405" s="4">
        <f t="shared" si="73"/>
        <v>1.6942497377467147</v>
      </c>
      <c r="H405" s="4">
        <f t="shared" si="74"/>
        <v>2.5085046560979229</v>
      </c>
      <c r="K405" s="4">
        <f t="shared" si="75"/>
        <v>0</v>
      </c>
      <c r="L405" s="4">
        <f t="shared" si="76"/>
        <v>0</v>
      </c>
      <c r="M405" s="23" t="e">
        <f t="shared" si="79"/>
        <v>#DIV/0!</v>
      </c>
      <c r="N405" s="23" t="e">
        <f t="shared" si="79"/>
        <v>#DIV/0!</v>
      </c>
      <c r="O405">
        <f t="shared" si="80"/>
        <v>0</v>
      </c>
      <c r="P405">
        <f t="shared" si="80"/>
        <v>0</v>
      </c>
      <c r="Q405" t="s">
        <v>406</v>
      </c>
      <c r="R405" t="s">
        <v>333</v>
      </c>
      <c r="S405" t="s">
        <v>259</v>
      </c>
      <c r="T405" s="59" t="s">
        <v>86</v>
      </c>
      <c r="U405" s="59" t="s">
        <v>84</v>
      </c>
      <c r="V405" t="s">
        <v>591</v>
      </c>
      <c r="W405" s="131" t="s">
        <v>164</v>
      </c>
      <c r="X405">
        <v>5</v>
      </c>
      <c r="Y405" t="str">
        <f t="shared" si="68"/>
        <v>Y</v>
      </c>
      <c r="Z405" t="s">
        <v>547</v>
      </c>
      <c r="AA405">
        <v>2</v>
      </c>
      <c r="AB405">
        <v>1</v>
      </c>
      <c r="AC405" s="22">
        <f t="shared" si="77"/>
        <v>1</v>
      </c>
    </row>
    <row r="406" spans="1:29" x14ac:dyDescent="0.25">
      <c r="A406" s="5">
        <v>0.3675007899533943</v>
      </c>
      <c r="B406" s="5">
        <v>0.63215389194644578</v>
      </c>
      <c r="C406" s="2">
        <f t="shared" si="78"/>
        <v>2.7210825863172103</v>
      </c>
      <c r="D406" s="3">
        <f t="shared" si="78"/>
        <v>1.5818932901305574</v>
      </c>
      <c r="F406" s="4">
        <f t="shared" si="72"/>
        <v>1</v>
      </c>
      <c r="G406" s="4">
        <f t="shared" si="73"/>
        <v>2.7210825863172103</v>
      </c>
      <c r="H406" s="4">
        <f t="shared" si="74"/>
        <v>1.5818932901305574</v>
      </c>
      <c r="K406" s="4">
        <f t="shared" si="75"/>
        <v>0</v>
      </c>
      <c r="L406" s="4">
        <f t="shared" si="76"/>
        <v>0</v>
      </c>
      <c r="M406" s="23" t="e">
        <f t="shared" si="79"/>
        <v>#DIV/0!</v>
      </c>
      <c r="N406" s="23" t="e">
        <f t="shared" si="79"/>
        <v>#DIV/0!</v>
      </c>
      <c r="O406">
        <f t="shared" si="80"/>
        <v>0</v>
      </c>
      <c r="P406">
        <f t="shared" si="80"/>
        <v>0</v>
      </c>
      <c r="Q406" t="s">
        <v>412</v>
      </c>
      <c r="R406" t="s">
        <v>414</v>
      </c>
      <c r="S406" t="s">
        <v>262</v>
      </c>
      <c r="T406" s="59" t="s">
        <v>75</v>
      </c>
      <c r="U406" s="59" t="s">
        <v>90</v>
      </c>
      <c r="V406" t="s">
        <v>591</v>
      </c>
      <c r="W406" s="131" t="s">
        <v>75</v>
      </c>
      <c r="X406">
        <v>2</v>
      </c>
      <c r="Y406" t="str">
        <f t="shared" si="68"/>
        <v>N</v>
      </c>
      <c r="Z406" t="s">
        <v>548</v>
      </c>
      <c r="AA406">
        <v>0</v>
      </c>
      <c r="AB406">
        <v>0</v>
      </c>
      <c r="AC406" s="22">
        <f t="shared" si="77"/>
        <v>0</v>
      </c>
    </row>
    <row r="407" spans="1:29" x14ac:dyDescent="0.25">
      <c r="A407" s="5">
        <v>0.15193350876133702</v>
      </c>
      <c r="B407" s="5">
        <v>0.84805074144795678</v>
      </c>
      <c r="C407" s="2">
        <f t="shared" si="78"/>
        <v>6.5818265381525443</v>
      </c>
      <c r="D407" s="3">
        <f t="shared" si="78"/>
        <v>1.1791747251969924</v>
      </c>
      <c r="F407" s="4">
        <f t="shared" si="72"/>
        <v>1</v>
      </c>
      <c r="G407" s="4">
        <f t="shared" si="73"/>
        <v>6.5818265381525443</v>
      </c>
      <c r="H407" s="4">
        <f t="shared" si="74"/>
        <v>1.1791747251969924</v>
      </c>
      <c r="K407" s="4">
        <f t="shared" si="75"/>
        <v>0</v>
      </c>
      <c r="L407" s="4">
        <f t="shared" si="76"/>
        <v>0</v>
      </c>
      <c r="M407" s="23" t="e">
        <f t="shared" si="79"/>
        <v>#DIV/0!</v>
      </c>
      <c r="N407" s="23" t="e">
        <f t="shared" si="79"/>
        <v>#DIV/0!</v>
      </c>
      <c r="O407">
        <f t="shared" si="80"/>
        <v>0</v>
      </c>
      <c r="P407">
        <f t="shared" si="80"/>
        <v>0</v>
      </c>
      <c r="Q407" t="s">
        <v>286</v>
      </c>
      <c r="R407" t="s">
        <v>338</v>
      </c>
      <c r="S407" t="s">
        <v>262</v>
      </c>
      <c r="T407" s="59" t="s">
        <v>75</v>
      </c>
      <c r="U407" s="59" t="s">
        <v>90</v>
      </c>
      <c r="V407" t="s">
        <v>591</v>
      </c>
      <c r="W407" s="131" t="s">
        <v>75</v>
      </c>
      <c r="X407">
        <v>2</v>
      </c>
      <c r="Y407" t="str">
        <f t="shared" si="68"/>
        <v>N</v>
      </c>
      <c r="Z407" t="s">
        <v>548</v>
      </c>
      <c r="AA407">
        <v>1</v>
      </c>
      <c r="AB407">
        <v>-3</v>
      </c>
      <c r="AC407" s="22">
        <f t="shared" si="77"/>
        <v>4</v>
      </c>
    </row>
    <row r="408" spans="1:29" x14ac:dyDescent="0.25">
      <c r="A408" s="5">
        <v>0.74953969076936533</v>
      </c>
      <c r="B408" s="5">
        <v>0.15230496658299308</v>
      </c>
      <c r="C408" s="2">
        <f t="shared" si="78"/>
        <v>1.3341521634078504</v>
      </c>
      <c r="D408" s="3">
        <f t="shared" si="78"/>
        <v>6.5657740678803549</v>
      </c>
      <c r="F408" s="4">
        <f t="shared" si="72"/>
        <v>1</v>
      </c>
      <c r="G408" s="4">
        <f t="shared" si="73"/>
        <v>1.3341521634078504</v>
      </c>
      <c r="H408" s="4">
        <f t="shared" si="74"/>
        <v>6.5657740678803549</v>
      </c>
      <c r="K408" s="4">
        <f t="shared" si="75"/>
        <v>0</v>
      </c>
      <c r="L408" s="4">
        <f t="shared" si="76"/>
        <v>0</v>
      </c>
      <c r="M408" s="23" t="e">
        <f t="shared" si="79"/>
        <v>#DIV/0!</v>
      </c>
      <c r="N408" s="23" t="e">
        <f t="shared" si="79"/>
        <v>#DIV/0!</v>
      </c>
      <c r="O408">
        <f t="shared" si="80"/>
        <v>0</v>
      </c>
      <c r="P408">
        <f t="shared" si="80"/>
        <v>0</v>
      </c>
      <c r="Q408" t="s">
        <v>428</v>
      </c>
      <c r="R408" t="s">
        <v>354</v>
      </c>
      <c r="S408" t="s">
        <v>271</v>
      </c>
      <c r="T408" s="59" t="s">
        <v>99</v>
      </c>
      <c r="U408" s="59" t="s">
        <v>84</v>
      </c>
      <c r="V408" t="s">
        <v>591</v>
      </c>
      <c r="W408" s="131" t="s">
        <v>89</v>
      </c>
      <c r="X408">
        <v>4</v>
      </c>
      <c r="Y408" t="str">
        <f t="shared" si="68"/>
        <v>Y</v>
      </c>
      <c r="Z408" t="s">
        <v>550</v>
      </c>
      <c r="AA408">
        <v>9</v>
      </c>
      <c r="AB408">
        <v>-4</v>
      </c>
      <c r="AC408" s="22">
        <f t="shared" si="77"/>
        <v>13</v>
      </c>
    </row>
    <row r="409" spans="1:29" x14ac:dyDescent="0.25">
      <c r="A409" s="5">
        <v>0.66746954898086985</v>
      </c>
      <c r="B409" s="5">
        <v>0.32591437084694791</v>
      </c>
      <c r="C409" s="2">
        <f t="shared" si="78"/>
        <v>1.4981956877686127</v>
      </c>
      <c r="D409" s="3">
        <f t="shared" si="78"/>
        <v>3.0682905985437761</v>
      </c>
      <c r="F409" s="4">
        <f t="shared" si="72"/>
        <v>1</v>
      </c>
      <c r="G409" s="4">
        <f t="shared" si="73"/>
        <v>1.4981956877686127</v>
      </c>
      <c r="H409" s="4">
        <f t="shared" si="74"/>
        <v>3.0682905985437761</v>
      </c>
      <c r="K409" s="4">
        <f t="shared" si="75"/>
        <v>0</v>
      </c>
      <c r="L409" s="4">
        <f t="shared" si="76"/>
        <v>0</v>
      </c>
      <c r="M409" s="23" t="e">
        <f t="shared" si="79"/>
        <v>#DIV/0!</v>
      </c>
      <c r="N409" s="23" t="e">
        <f t="shared" si="79"/>
        <v>#DIV/0!</v>
      </c>
      <c r="O409">
        <f t="shared" si="80"/>
        <v>0</v>
      </c>
      <c r="P409">
        <f t="shared" si="80"/>
        <v>0</v>
      </c>
      <c r="Q409" t="s">
        <v>351</v>
      </c>
      <c r="R409" t="s">
        <v>432</v>
      </c>
      <c r="S409" t="s">
        <v>271</v>
      </c>
      <c r="T409" s="59" t="s">
        <v>79</v>
      </c>
      <c r="U409" s="59" t="s">
        <v>85</v>
      </c>
      <c r="V409" t="s">
        <v>591</v>
      </c>
      <c r="W409" s="131" t="s">
        <v>77</v>
      </c>
      <c r="X409">
        <v>2</v>
      </c>
      <c r="Y409" t="str">
        <f t="shared" si="68"/>
        <v>N</v>
      </c>
      <c r="Z409" t="s">
        <v>543</v>
      </c>
      <c r="AA409">
        <v>-9</v>
      </c>
      <c r="AB409">
        <v>3</v>
      </c>
      <c r="AC409" s="22">
        <f t="shared" si="77"/>
        <v>-12</v>
      </c>
    </row>
    <row r="410" spans="1:29" x14ac:dyDescent="0.25">
      <c r="A410" s="5">
        <v>0.45034709441225346</v>
      </c>
      <c r="B410" s="5">
        <v>0.54903347587905316</v>
      </c>
      <c r="C410" s="2">
        <f t="shared" si="78"/>
        <v>2.2205094968028978</v>
      </c>
      <c r="D410" s="3">
        <f t="shared" si="78"/>
        <v>1.8213825639664465</v>
      </c>
      <c r="F410" s="4">
        <f t="shared" si="72"/>
        <v>1</v>
      </c>
      <c r="G410" s="4">
        <f t="shared" si="73"/>
        <v>2.2205094968028978</v>
      </c>
      <c r="H410" s="4">
        <f t="shared" si="74"/>
        <v>1.8213825639664465</v>
      </c>
      <c r="K410" s="4">
        <f t="shared" si="75"/>
        <v>0</v>
      </c>
      <c r="L410" s="4">
        <f t="shared" si="76"/>
        <v>0</v>
      </c>
      <c r="M410" s="23" t="e">
        <f t="shared" si="79"/>
        <v>#DIV/0!</v>
      </c>
      <c r="N410" s="23" t="e">
        <f t="shared" si="79"/>
        <v>#DIV/0!</v>
      </c>
      <c r="O410">
        <f t="shared" si="80"/>
        <v>0</v>
      </c>
      <c r="P410">
        <f t="shared" si="80"/>
        <v>0</v>
      </c>
      <c r="Q410" t="s">
        <v>331</v>
      </c>
      <c r="R410" t="s">
        <v>466</v>
      </c>
      <c r="S410" t="s">
        <v>259</v>
      </c>
      <c r="T410" s="59" t="s">
        <v>75</v>
      </c>
      <c r="U410" s="59" t="s">
        <v>90</v>
      </c>
      <c r="V410" t="s">
        <v>592</v>
      </c>
      <c r="W410" s="131" t="s">
        <v>86</v>
      </c>
      <c r="X410">
        <v>3</v>
      </c>
      <c r="Y410" t="str">
        <f t="shared" si="68"/>
        <v>Y</v>
      </c>
      <c r="Z410" t="s">
        <v>549</v>
      </c>
      <c r="AA410">
        <v>2</v>
      </c>
      <c r="AB410">
        <v>-7</v>
      </c>
      <c r="AC410" s="22">
        <f t="shared" si="77"/>
        <v>9</v>
      </c>
    </row>
    <row r="411" spans="1:29" x14ac:dyDescent="0.25">
      <c r="A411" s="5">
        <v>0.46428588455305231</v>
      </c>
      <c r="B411" s="5">
        <v>0.52578891663170568</v>
      </c>
      <c r="C411" s="2">
        <f t="shared" si="78"/>
        <v>2.1538453639671951</v>
      </c>
      <c r="D411" s="3">
        <f t="shared" si="78"/>
        <v>1.9019039168915393</v>
      </c>
      <c r="F411" s="4">
        <f t="shared" si="72"/>
        <v>1</v>
      </c>
      <c r="G411" s="4">
        <f t="shared" si="73"/>
        <v>2.1538453639671951</v>
      </c>
      <c r="H411" s="4">
        <f t="shared" si="74"/>
        <v>1.9019039168915393</v>
      </c>
      <c r="K411" s="4">
        <f t="shared" si="75"/>
        <v>0</v>
      </c>
      <c r="L411" s="4">
        <f t="shared" si="76"/>
        <v>0</v>
      </c>
      <c r="M411" s="23" t="e">
        <f t="shared" si="79"/>
        <v>#DIV/0!</v>
      </c>
      <c r="N411" s="23" t="e">
        <f t="shared" si="79"/>
        <v>#DIV/0!</v>
      </c>
      <c r="O411">
        <f t="shared" si="80"/>
        <v>0</v>
      </c>
      <c r="P411">
        <f t="shared" si="80"/>
        <v>0</v>
      </c>
      <c r="Q411" t="s">
        <v>281</v>
      </c>
      <c r="R411" t="s">
        <v>410</v>
      </c>
      <c r="S411" t="s">
        <v>259</v>
      </c>
      <c r="T411" s="59" t="s">
        <v>94</v>
      </c>
      <c r="U411" s="59" t="s">
        <v>84</v>
      </c>
      <c r="V411" t="s">
        <v>592</v>
      </c>
      <c r="W411" s="131" t="s">
        <v>86</v>
      </c>
      <c r="X411">
        <v>3</v>
      </c>
      <c r="Y411" t="str">
        <f t="shared" si="68"/>
        <v>Y</v>
      </c>
      <c r="Z411" t="s">
        <v>548</v>
      </c>
      <c r="AA411">
        <v>3</v>
      </c>
      <c r="AB411">
        <v>3</v>
      </c>
      <c r="AC411" s="22">
        <f t="shared" si="77"/>
        <v>0</v>
      </c>
    </row>
    <row r="412" spans="1:29" x14ac:dyDescent="0.25">
      <c r="A412" s="5">
        <v>0.32288104753825281</v>
      </c>
      <c r="B412" s="5">
        <v>0.67659780947523207</v>
      </c>
      <c r="C412" s="2">
        <f t="shared" si="78"/>
        <v>3.0971158190433168</v>
      </c>
      <c r="D412" s="3">
        <f t="shared" si="78"/>
        <v>1.4779829109638976</v>
      </c>
      <c r="F412" s="4">
        <f t="shared" si="72"/>
        <v>1</v>
      </c>
      <c r="G412" s="4">
        <f t="shared" si="73"/>
        <v>3.0971158190433168</v>
      </c>
      <c r="H412" s="4">
        <f t="shared" si="74"/>
        <v>1.4779829109638976</v>
      </c>
      <c r="K412" s="4">
        <f t="shared" si="75"/>
        <v>0</v>
      </c>
      <c r="L412" s="4">
        <f t="shared" si="76"/>
        <v>0</v>
      </c>
      <c r="M412" s="23" t="e">
        <f t="shared" si="79"/>
        <v>#DIV/0!</v>
      </c>
      <c r="N412" s="23" t="e">
        <f t="shared" si="79"/>
        <v>#DIV/0!</v>
      </c>
      <c r="O412">
        <f t="shared" si="80"/>
        <v>0</v>
      </c>
      <c r="P412">
        <f t="shared" si="80"/>
        <v>0</v>
      </c>
      <c r="Q412" t="s">
        <v>335</v>
      </c>
      <c r="R412" t="s">
        <v>282</v>
      </c>
      <c r="S412" t="s">
        <v>259</v>
      </c>
      <c r="T412" s="59" t="s">
        <v>75</v>
      </c>
      <c r="U412" s="59" t="s">
        <v>90</v>
      </c>
      <c r="V412" t="s">
        <v>592</v>
      </c>
      <c r="W412" s="131" t="s">
        <v>87</v>
      </c>
      <c r="X412">
        <v>3</v>
      </c>
      <c r="Y412" t="str">
        <f t="shared" si="68"/>
        <v>Y</v>
      </c>
      <c r="Z412" t="s">
        <v>541</v>
      </c>
      <c r="AA412">
        <v>-6</v>
      </c>
      <c r="AB412">
        <v>8</v>
      </c>
      <c r="AC412" s="22">
        <f t="shared" si="77"/>
        <v>-14</v>
      </c>
    </row>
    <row r="413" spans="1:29" x14ac:dyDescent="0.25">
      <c r="A413" s="5">
        <v>9.3599962730817596E-2</v>
      </c>
      <c r="B413" s="5">
        <v>0.90638674709962241</v>
      </c>
      <c r="C413" s="2">
        <f t="shared" si="78"/>
        <v>10.683764937769062</v>
      </c>
      <c r="D413" s="3">
        <f t="shared" si="78"/>
        <v>1.1032817979741361</v>
      </c>
      <c r="F413" s="4">
        <f t="shared" si="72"/>
        <v>1</v>
      </c>
      <c r="G413" s="4">
        <f t="shared" si="73"/>
        <v>10.683764937769062</v>
      </c>
      <c r="H413" s="4">
        <f t="shared" si="74"/>
        <v>1.1032817979741361</v>
      </c>
      <c r="K413" s="4">
        <f t="shared" si="75"/>
        <v>0</v>
      </c>
      <c r="L413" s="4">
        <f t="shared" si="76"/>
        <v>0</v>
      </c>
      <c r="M413" s="23" t="e">
        <f t="shared" si="79"/>
        <v>#DIV/0!</v>
      </c>
      <c r="N413" s="23" t="e">
        <f t="shared" si="79"/>
        <v>#DIV/0!</v>
      </c>
      <c r="O413">
        <f t="shared" si="80"/>
        <v>0</v>
      </c>
      <c r="P413">
        <f t="shared" si="80"/>
        <v>0</v>
      </c>
      <c r="Q413" t="s">
        <v>339</v>
      </c>
      <c r="R413" t="s">
        <v>467</v>
      </c>
      <c r="S413" t="s">
        <v>262</v>
      </c>
      <c r="T413" s="59" t="s">
        <v>76</v>
      </c>
      <c r="U413" s="59" t="s">
        <v>85</v>
      </c>
      <c r="V413" t="s">
        <v>592</v>
      </c>
      <c r="W413" s="131" t="s">
        <v>76</v>
      </c>
      <c r="X413">
        <v>1</v>
      </c>
      <c r="Y413" t="str">
        <f t="shared" si="68"/>
        <v>N</v>
      </c>
      <c r="Z413" t="s">
        <v>549</v>
      </c>
      <c r="AA413">
        <v>-3</v>
      </c>
      <c r="AB413">
        <v>-1</v>
      </c>
      <c r="AC413" s="22">
        <f t="shared" si="77"/>
        <v>-2</v>
      </c>
    </row>
    <row r="414" spans="1:29" x14ac:dyDescent="0.25">
      <c r="A414" s="5">
        <v>0.20219613467911146</v>
      </c>
      <c r="B414" s="5">
        <v>0.79768926284063091</v>
      </c>
      <c r="C414" s="2">
        <f t="shared" si="78"/>
        <v>4.9456929608818498</v>
      </c>
      <c r="D414" s="3">
        <f t="shared" si="78"/>
        <v>1.2536209857444056</v>
      </c>
      <c r="F414" s="4">
        <f t="shared" si="72"/>
        <v>1</v>
      </c>
      <c r="G414" s="4">
        <f t="shared" si="73"/>
        <v>4.9456929608818498</v>
      </c>
      <c r="H414" s="4">
        <f t="shared" si="74"/>
        <v>1.2536209857444056</v>
      </c>
      <c r="K414" s="4">
        <f t="shared" si="75"/>
        <v>0</v>
      </c>
      <c r="L414" s="4">
        <f t="shared" si="76"/>
        <v>0</v>
      </c>
      <c r="M414" s="23" t="e">
        <f t="shared" si="79"/>
        <v>#DIV/0!</v>
      </c>
      <c r="N414" s="23" t="e">
        <f t="shared" si="79"/>
        <v>#DIV/0!</v>
      </c>
      <c r="O414">
        <f t="shared" si="80"/>
        <v>0</v>
      </c>
      <c r="P414">
        <f t="shared" si="80"/>
        <v>0</v>
      </c>
      <c r="Q414" t="s">
        <v>340</v>
      </c>
      <c r="R414" t="s">
        <v>283</v>
      </c>
      <c r="S414" t="s">
        <v>262</v>
      </c>
      <c r="T414" s="59" t="s">
        <v>78</v>
      </c>
      <c r="U414" s="59" t="s">
        <v>84</v>
      </c>
      <c r="V414" t="s">
        <v>592</v>
      </c>
      <c r="W414" s="131" t="s">
        <v>78</v>
      </c>
      <c r="X414">
        <v>1</v>
      </c>
      <c r="Y414" t="str">
        <f t="shared" si="68"/>
        <v>N</v>
      </c>
      <c r="Z414" t="s">
        <v>548</v>
      </c>
      <c r="AA414">
        <v>10</v>
      </c>
      <c r="AB414">
        <v>-3</v>
      </c>
      <c r="AC414" s="22">
        <f t="shared" si="77"/>
        <v>13</v>
      </c>
    </row>
    <row r="415" spans="1:29" x14ac:dyDescent="0.25">
      <c r="A415" s="5">
        <v>0.27132075274421308</v>
      </c>
      <c r="B415" s="5">
        <v>0.72857191169029312</v>
      </c>
      <c r="C415" s="2">
        <f t="shared" si="78"/>
        <v>3.6856745747817801</v>
      </c>
      <c r="D415" s="3">
        <f t="shared" si="78"/>
        <v>1.372548109465257</v>
      </c>
      <c r="F415" s="4">
        <f t="shared" si="72"/>
        <v>1</v>
      </c>
      <c r="G415" s="4">
        <f t="shared" si="73"/>
        <v>3.6856745747817801</v>
      </c>
      <c r="H415" s="4">
        <f t="shared" si="74"/>
        <v>1.372548109465257</v>
      </c>
      <c r="K415" s="4">
        <f t="shared" si="75"/>
        <v>0</v>
      </c>
      <c r="L415" s="4">
        <f t="shared" si="76"/>
        <v>0</v>
      </c>
      <c r="M415" s="23" t="e">
        <f t="shared" si="79"/>
        <v>#DIV/0!</v>
      </c>
      <c r="N415" s="23" t="e">
        <f t="shared" si="79"/>
        <v>#DIV/0!</v>
      </c>
      <c r="O415">
        <f t="shared" si="80"/>
        <v>0</v>
      </c>
      <c r="P415">
        <f t="shared" si="80"/>
        <v>0</v>
      </c>
      <c r="Q415" t="s">
        <v>468</v>
      </c>
      <c r="R415" t="s">
        <v>413</v>
      </c>
      <c r="S415" t="s">
        <v>262</v>
      </c>
      <c r="T415" s="59" t="s">
        <v>75</v>
      </c>
      <c r="U415" s="59" t="s">
        <v>90</v>
      </c>
      <c r="V415" t="s">
        <v>592</v>
      </c>
      <c r="W415" s="131" t="s">
        <v>73</v>
      </c>
      <c r="X415">
        <v>0</v>
      </c>
      <c r="Y415" t="str">
        <f t="shared" si="68"/>
        <v>N</v>
      </c>
      <c r="Z415" t="s">
        <v>544</v>
      </c>
      <c r="AA415">
        <v>8</v>
      </c>
      <c r="AB415">
        <v>6</v>
      </c>
      <c r="AC415" s="22">
        <f t="shared" si="77"/>
        <v>2</v>
      </c>
    </row>
    <row r="416" spans="1:29" x14ac:dyDescent="0.25">
      <c r="A416" s="5">
        <v>0.48396728654108284</v>
      </c>
      <c r="B416" s="5">
        <v>0.51518710070029849</v>
      </c>
      <c r="C416" s="2">
        <f t="shared" si="78"/>
        <v>2.0662553602476028</v>
      </c>
      <c r="D416" s="3">
        <f t="shared" si="78"/>
        <v>1.9410423875921794</v>
      </c>
      <c r="F416" s="4">
        <f t="shared" si="72"/>
        <v>1</v>
      </c>
      <c r="G416" s="4">
        <f t="shared" si="73"/>
        <v>2.0662553602476028</v>
      </c>
      <c r="H416" s="4">
        <f t="shared" si="74"/>
        <v>1.9410423875921794</v>
      </c>
      <c r="K416" s="4">
        <f t="shared" si="75"/>
        <v>0</v>
      </c>
      <c r="L416" s="4">
        <f t="shared" si="76"/>
        <v>0</v>
      </c>
      <c r="M416" s="23" t="e">
        <f t="shared" si="79"/>
        <v>#DIV/0!</v>
      </c>
      <c r="N416" s="23" t="e">
        <f t="shared" si="79"/>
        <v>#DIV/0!</v>
      </c>
      <c r="O416">
        <f t="shared" si="80"/>
        <v>0</v>
      </c>
      <c r="P416">
        <f t="shared" si="80"/>
        <v>0</v>
      </c>
      <c r="Q416" t="s">
        <v>427</v>
      </c>
      <c r="R416" t="s">
        <v>352</v>
      </c>
      <c r="S416" t="s">
        <v>271</v>
      </c>
      <c r="T416" s="59" t="s">
        <v>75</v>
      </c>
      <c r="U416" s="59" t="s">
        <v>90</v>
      </c>
      <c r="V416" t="s">
        <v>592</v>
      </c>
      <c r="W416" s="131" t="s">
        <v>205</v>
      </c>
      <c r="X416">
        <v>5</v>
      </c>
      <c r="Y416" t="str">
        <f t="shared" si="68"/>
        <v>Y</v>
      </c>
      <c r="Z416" t="s">
        <v>548</v>
      </c>
      <c r="AA416">
        <v>5</v>
      </c>
      <c r="AB416">
        <v>-1</v>
      </c>
      <c r="AC416" s="22">
        <f t="shared" si="77"/>
        <v>6</v>
      </c>
    </row>
    <row r="417" spans="1:29" x14ac:dyDescent="0.25">
      <c r="A417" s="5">
        <v>0.51967036314444859</v>
      </c>
      <c r="B417" s="5">
        <v>0.4773723242406871</v>
      </c>
      <c r="C417" s="2">
        <f t="shared" si="78"/>
        <v>1.9242967675684788</v>
      </c>
      <c r="D417" s="3">
        <f t="shared" si="78"/>
        <v>2.094800953512773</v>
      </c>
      <c r="F417" s="4">
        <f t="shared" si="72"/>
        <v>1</v>
      </c>
      <c r="G417" s="4">
        <f t="shared" si="73"/>
        <v>1.9242967675684788</v>
      </c>
      <c r="H417" s="4">
        <f t="shared" si="74"/>
        <v>2.094800953512773</v>
      </c>
      <c r="K417" s="4">
        <f t="shared" si="75"/>
        <v>0</v>
      </c>
      <c r="L417" s="4">
        <f t="shared" si="76"/>
        <v>0</v>
      </c>
      <c r="M417" s="23" t="e">
        <f t="shared" si="79"/>
        <v>#DIV/0!</v>
      </c>
      <c r="N417" s="23" t="e">
        <f t="shared" si="79"/>
        <v>#DIV/0!</v>
      </c>
      <c r="O417">
        <f t="shared" si="80"/>
        <v>0</v>
      </c>
      <c r="P417">
        <f t="shared" si="80"/>
        <v>0</v>
      </c>
      <c r="Q417" t="s">
        <v>430</v>
      </c>
      <c r="R417" t="s">
        <v>429</v>
      </c>
      <c r="S417" t="s">
        <v>271</v>
      </c>
      <c r="T417" s="59" t="s">
        <v>86</v>
      </c>
      <c r="U417" s="59" t="s">
        <v>84</v>
      </c>
      <c r="V417" t="s">
        <v>592</v>
      </c>
      <c r="W417" s="131" t="s">
        <v>74</v>
      </c>
      <c r="X417">
        <v>4</v>
      </c>
      <c r="Y417" t="str">
        <f t="shared" si="68"/>
        <v>Y</v>
      </c>
      <c r="Z417" t="s">
        <v>548</v>
      </c>
      <c r="AA417">
        <v>3</v>
      </c>
      <c r="AB417">
        <v>4</v>
      </c>
      <c r="AC417" s="22">
        <f t="shared" si="77"/>
        <v>-1</v>
      </c>
    </row>
    <row r="418" spans="1:29" x14ac:dyDescent="0.25">
      <c r="A418" s="5">
        <v>0.35777204794947248</v>
      </c>
      <c r="B418" s="5">
        <v>0.64189041886391318</v>
      </c>
      <c r="C418" s="2">
        <f t="shared" si="78"/>
        <v>2.7950758191741918</v>
      </c>
      <c r="D418" s="3">
        <f t="shared" si="78"/>
        <v>1.5578983119422591</v>
      </c>
      <c r="F418" s="4">
        <f t="shared" si="72"/>
        <v>1</v>
      </c>
      <c r="G418" s="4">
        <f t="shared" si="73"/>
        <v>2.7950758191741918</v>
      </c>
      <c r="H418" s="4">
        <f t="shared" si="74"/>
        <v>1.5578983119422591</v>
      </c>
      <c r="K418" s="4">
        <f t="shared" si="75"/>
        <v>0</v>
      </c>
      <c r="L418" s="4">
        <f t="shared" si="76"/>
        <v>0</v>
      </c>
      <c r="M418" s="23" t="e">
        <f t="shared" si="79"/>
        <v>#DIV/0!</v>
      </c>
      <c r="N418" s="23" t="e">
        <f t="shared" si="79"/>
        <v>#DIV/0!</v>
      </c>
      <c r="O418">
        <f t="shared" si="80"/>
        <v>0</v>
      </c>
      <c r="P418">
        <f t="shared" si="80"/>
        <v>0</v>
      </c>
      <c r="Q418" t="s">
        <v>431</v>
      </c>
      <c r="R418" t="s">
        <v>353</v>
      </c>
      <c r="S418" t="s">
        <v>271</v>
      </c>
      <c r="T418" s="59" t="s">
        <v>75</v>
      </c>
      <c r="U418" s="59" t="s">
        <v>90</v>
      </c>
      <c r="V418" t="s">
        <v>592</v>
      </c>
      <c r="W418" s="131" t="s">
        <v>94</v>
      </c>
      <c r="X418">
        <v>2</v>
      </c>
      <c r="Y418" t="str">
        <f t="shared" si="68"/>
        <v>N</v>
      </c>
      <c r="Z418" t="s">
        <v>548</v>
      </c>
      <c r="AA418">
        <v>-3</v>
      </c>
      <c r="AB418">
        <v>-6</v>
      </c>
      <c r="AC418" s="22">
        <f t="shared" si="77"/>
        <v>3</v>
      </c>
    </row>
    <row r="419" spans="1:29" x14ac:dyDescent="0.25">
      <c r="A419" s="5">
        <v>0.30580430377965551</v>
      </c>
      <c r="B419" s="5">
        <v>0.69405895110654536</v>
      </c>
      <c r="C419" s="2">
        <f t="shared" si="78"/>
        <v>3.2700651614129699</v>
      </c>
      <c r="D419" s="3">
        <f t="shared" si="78"/>
        <v>1.4407998029644162</v>
      </c>
      <c r="F419" s="4">
        <f t="shared" si="72"/>
        <v>1</v>
      </c>
      <c r="G419" s="4">
        <f t="shared" si="73"/>
        <v>3.2700651614129699</v>
      </c>
      <c r="H419" s="4">
        <f t="shared" si="74"/>
        <v>1.4407998029644162</v>
      </c>
      <c r="K419" s="4">
        <f t="shared" si="75"/>
        <v>0</v>
      </c>
      <c r="L419" s="4">
        <f t="shared" si="76"/>
        <v>0</v>
      </c>
      <c r="M419" s="23" t="e">
        <f t="shared" si="79"/>
        <v>#DIV/0!</v>
      </c>
      <c r="N419" s="23" t="e">
        <f t="shared" si="79"/>
        <v>#DIV/0!</v>
      </c>
      <c r="O419">
        <f t="shared" si="80"/>
        <v>0</v>
      </c>
      <c r="P419">
        <f t="shared" si="80"/>
        <v>0</v>
      </c>
      <c r="Q419" t="s">
        <v>469</v>
      </c>
      <c r="R419" t="s">
        <v>285</v>
      </c>
      <c r="S419" t="s">
        <v>262</v>
      </c>
      <c r="T419" s="59" t="s">
        <v>75</v>
      </c>
      <c r="U419" s="59" t="s">
        <v>90</v>
      </c>
      <c r="V419" t="s">
        <v>593</v>
      </c>
      <c r="W419" s="131" t="s">
        <v>73</v>
      </c>
      <c r="X419">
        <v>0</v>
      </c>
      <c r="Y419" t="str">
        <f t="shared" ref="Y419:Y434" si="81">IF(X419 &gt;=3,"Y","N")</f>
        <v>N</v>
      </c>
      <c r="Z419" t="s">
        <v>541</v>
      </c>
      <c r="AA419">
        <v>-5</v>
      </c>
      <c r="AB419">
        <v>-5</v>
      </c>
      <c r="AC419" s="22">
        <f t="shared" si="77"/>
        <v>0</v>
      </c>
    </row>
    <row r="420" spans="1:29" x14ac:dyDescent="0.25">
      <c r="A420" s="118">
        <v>0.21896097077140214</v>
      </c>
      <c r="B420" s="118">
        <v>0.78099548126788898</v>
      </c>
      <c r="C420" s="115">
        <f t="shared" si="78"/>
        <v>4.5670239608318681</v>
      </c>
      <c r="D420" s="116">
        <f t="shared" si="78"/>
        <v>1.2804171393880195</v>
      </c>
      <c r="E420" s="93"/>
      <c r="F420" s="117">
        <f t="shared" si="72"/>
        <v>1</v>
      </c>
      <c r="G420" s="117">
        <f t="shared" si="73"/>
        <v>4.5670239608318681</v>
      </c>
      <c r="H420" s="117">
        <f t="shared" si="74"/>
        <v>1.2804171393880195</v>
      </c>
      <c r="I420" s="93"/>
      <c r="J420" s="93"/>
      <c r="K420" s="117">
        <f t="shared" si="75"/>
        <v>0</v>
      </c>
      <c r="L420" s="117">
        <f t="shared" si="76"/>
        <v>0</v>
      </c>
      <c r="M420" s="118" t="e">
        <f t="shared" si="79"/>
        <v>#DIV/0!</v>
      </c>
      <c r="N420" s="118" t="e">
        <f t="shared" si="79"/>
        <v>#DIV/0!</v>
      </c>
      <c r="O420" s="93">
        <f t="shared" si="80"/>
        <v>0</v>
      </c>
      <c r="P420" s="93">
        <f t="shared" si="80"/>
        <v>0</v>
      </c>
      <c r="Q420" s="93" t="s">
        <v>470</v>
      </c>
      <c r="R420" s="93" t="s">
        <v>411</v>
      </c>
      <c r="S420" s="93" t="s">
        <v>262</v>
      </c>
      <c r="T420" s="113" t="s">
        <v>75</v>
      </c>
      <c r="U420" s="113" t="s">
        <v>90</v>
      </c>
      <c r="V420" s="93" t="s">
        <v>593</v>
      </c>
      <c r="W420" s="131" t="s">
        <v>77</v>
      </c>
      <c r="X420">
        <v>2</v>
      </c>
      <c r="Y420" t="str">
        <f t="shared" si="81"/>
        <v>N</v>
      </c>
      <c r="Z420" t="s">
        <v>541</v>
      </c>
      <c r="AA420">
        <v>-7</v>
      </c>
      <c r="AB420">
        <v>1</v>
      </c>
      <c r="AC420" s="22">
        <f t="shared" si="77"/>
        <v>-8</v>
      </c>
    </row>
    <row r="421" spans="1:29" x14ac:dyDescent="0.25">
      <c r="A421" s="5">
        <v>7.3658935264554776E-2</v>
      </c>
      <c r="B421" s="5">
        <v>0.92633186419785685</v>
      </c>
      <c r="C421" s="2">
        <f t="shared" ref="C421:D434" si="82">(100%/A421)</f>
        <v>13.576085459399891</v>
      </c>
      <c r="D421" s="3">
        <f t="shared" si="82"/>
        <v>1.0795267210914039</v>
      </c>
      <c r="F421" s="4">
        <f t="shared" si="72"/>
        <v>1</v>
      </c>
      <c r="G421" s="4">
        <f t="shared" si="73"/>
        <v>13.576085459399891</v>
      </c>
      <c r="H421" s="4">
        <f t="shared" si="74"/>
        <v>1.0795267210914039</v>
      </c>
      <c r="K421" s="4">
        <f t="shared" si="75"/>
        <v>0</v>
      </c>
      <c r="L421" s="4">
        <f t="shared" si="76"/>
        <v>0</v>
      </c>
      <c r="M421" s="23" t="e">
        <f t="shared" ref="M421:N434" si="83">(1/K421)</f>
        <v>#DIV/0!</v>
      </c>
      <c r="N421" s="23" t="e">
        <f t="shared" si="83"/>
        <v>#DIV/0!</v>
      </c>
      <c r="O421">
        <f t="shared" ref="O421:P434" si="84">(I421/G421)</f>
        <v>0</v>
      </c>
      <c r="P421">
        <f t="shared" si="84"/>
        <v>0</v>
      </c>
      <c r="Q421" t="s">
        <v>311</v>
      </c>
      <c r="R421" t="s">
        <v>386</v>
      </c>
      <c r="S421" t="s">
        <v>269</v>
      </c>
      <c r="T421" s="59" t="s">
        <v>78</v>
      </c>
      <c r="U421" s="59" t="s">
        <v>84</v>
      </c>
      <c r="V421" t="s">
        <v>594</v>
      </c>
      <c r="W421" s="131" t="s">
        <v>86</v>
      </c>
      <c r="X421">
        <v>3</v>
      </c>
      <c r="Y421" t="str">
        <f t="shared" si="81"/>
        <v>Y</v>
      </c>
      <c r="Z421" t="s">
        <v>543</v>
      </c>
      <c r="AA421">
        <v>-7</v>
      </c>
      <c r="AB421">
        <v>-6</v>
      </c>
      <c r="AC421" s="22">
        <f t="shared" si="77"/>
        <v>-1</v>
      </c>
    </row>
    <row r="422" spans="1:29" x14ac:dyDescent="0.25">
      <c r="A422" s="5">
        <v>0.54615049690652151</v>
      </c>
      <c r="B422" s="5">
        <v>0.44873968052481555</v>
      </c>
      <c r="C422" s="2">
        <f t="shared" si="82"/>
        <v>1.8309971439450303</v>
      </c>
      <c r="D422" s="3">
        <f t="shared" si="82"/>
        <v>2.2284635021143386</v>
      </c>
      <c r="F422" s="4">
        <f t="shared" si="72"/>
        <v>1</v>
      </c>
      <c r="G422" s="4">
        <f t="shared" si="73"/>
        <v>1.8309971439450303</v>
      </c>
      <c r="H422" s="4">
        <f t="shared" si="74"/>
        <v>2.2284635021143386</v>
      </c>
      <c r="K422" s="4">
        <f t="shared" si="75"/>
        <v>0</v>
      </c>
      <c r="L422" s="4">
        <f t="shared" si="76"/>
        <v>0</v>
      </c>
      <c r="M422" s="23" t="e">
        <f t="shared" si="83"/>
        <v>#DIV/0!</v>
      </c>
      <c r="N422" s="23" t="e">
        <f t="shared" si="83"/>
        <v>#DIV/0!</v>
      </c>
      <c r="O422">
        <f t="shared" si="84"/>
        <v>0</v>
      </c>
      <c r="P422">
        <f t="shared" si="84"/>
        <v>0</v>
      </c>
      <c r="Q422" t="s">
        <v>312</v>
      </c>
      <c r="R422" t="s">
        <v>382</v>
      </c>
      <c r="S422" t="s">
        <v>269</v>
      </c>
      <c r="T422" s="59" t="s">
        <v>79</v>
      </c>
      <c r="U422" s="59" t="s">
        <v>85</v>
      </c>
      <c r="V422" t="s">
        <v>594</v>
      </c>
      <c r="W422" s="131" t="s">
        <v>79</v>
      </c>
      <c r="X422">
        <v>3</v>
      </c>
      <c r="Y422" t="str">
        <f t="shared" si="81"/>
        <v>Y</v>
      </c>
      <c r="Z422" t="s">
        <v>554</v>
      </c>
      <c r="AA422">
        <v>-17</v>
      </c>
      <c r="AB422">
        <v>-7</v>
      </c>
      <c r="AC422" s="22">
        <f t="shared" si="77"/>
        <v>-10</v>
      </c>
    </row>
    <row r="423" spans="1:29" x14ac:dyDescent="0.25">
      <c r="A423" s="5">
        <v>0.66030943725614721</v>
      </c>
      <c r="B423" s="5">
        <v>0.33373933974783021</v>
      </c>
      <c r="C423" s="2">
        <f t="shared" si="82"/>
        <v>1.5144414778552984</v>
      </c>
      <c r="D423" s="3">
        <f t="shared" si="82"/>
        <v>2.996350387567702</v>
      </c>
      <c r="F423" s="4">
        <f t="shared" si="72"/>
        <v>1</v>
      </c>
      <c r="G423" s="4">
        <f t="shared" si="73"/>
        <v>1.5144414778552984</v>
      </c>
      <c r="H423" s="4">
        <f t="shared" si="74"/>
        <v>2.996350387567702</v>
      </c>
      <c r="K423" s="4">
        <f t="shared" si="75"/>
        <v>0</v>
      </c>
      <c r="L423" s="4">
        <f t="shared" si="76"/>
        <v>0</v>
      </c>
      <c r="M423" s="23" t="e">
        <f t="shared" si="83"/>
        <v>#DIV/0!</v>
      </c>
      <c r="N423" s="23" t="e">
        <f t="shared" si="83"/>
        <v>#DIV/0!</v>
      </c>
      <c r="O423">
        <f t="shared" si="84"/>
        <v>0</v>
      </c>
      <c r="P423">
        <f t="shared" si="84"/>
        <v>0</v>
      </c>
      <c r="Q423" t="s">
        <v>387</v>
      </c>
      <c r="R423" t="s">
        <v>309</v>
      </c>
      <c r="S423" t="s">
        <v>269</v>
      </c>
      <c r="T423" s="59" t="s">
        <v>86</v>
      </c>
      <c r="U423" s="59" t="s">
        <v>84</v>
      </c>
      <c r="V423" t="s">
        <v>595</v>
      </c>
      <c r="W423" s="131" t="s">
        <v>74</v>
      </c>
      <c r="X423">
        <v>4</v>
      </c>
      <c r="Y423" t="str">
        <f t="shared" si="81"/>
        <v>Y</v>
      </c>
      <c r="Z423" t="s">
        <v>550</v>
      </c>
      <c r="AA423">
        <v>3</v>
      </c>
      <c r="AB423">
        <v>-4</v>
      </c>
      <c r="AC423" s="22">
        <f t="shared" si="77"/>
        <v>7</v>
      </c>
    </row>
    <row r="424" spans="1:29" x14ac:dyDescent="0.25">
      <c r="A424" s="5">
        <v>0.21241872553673161</v>
      </c>
      <c r="B424" s="5">
        <v>0.78753153962263855</v>
      </c>
      <c r="C424" s="2">
        <f t="shared" si="82"/>
        <v>4.7076828912951898</v>
      </c>
      <c r="D424" s="3">
        <f t="shared" si="82"/>
        <v>1.2697904143358754</v>
      </c>
      <c r="F424" s="4">
        <f t="shared" si="72"/>
        <v>1</v>
      </c>
      <c r="G424" s="4">
        <f t="shared" si="73"/>
        <v>4.7076828912951898</v>
      </c>
      <c r="H424" s="4">
        <f t="shared" si="74"/>
        <v>1.2697904143358754</v>
      </c>
      <c r="K424" s="4">
        <f t="shared" si="75"/>
        <v>0</v>
      </c>
      <c r="L424" s="4">
        <f t="shared" si="76"/>
        <v>0</v>
      </c>
      <c r="M424" s="23" t="e">
        <f t="shared" si="83"/>
        <v>#DIV/0!</v>
      </c>
      <c r="N424" s="23" t="e">
        <f t="shared" si="83"/>
        <v>#DIV/0!</v>
      </c>
      <c r="O424">
        <f t="shared" si="84"/>
        <v>0</v>
      </c>
      <c r="P424">
        <f t="shared" si="84"/>
        <v>0</v>
      </c>
      <c r="Q424" t="s">
        <v>384</v>
      </c>
      <c r="R424" t="s">
        <v>313</v>
      </c>
      <c r="S424" t="s">
        <v>269</v>
      </c>
      <c r="T424" s="59" t="s">
        <v>75</v>
      </c>
      <c r="U424" s="59" t="s">
        <v>90</v>
      </c>
      <c r="V424" t="s">
        <v>595</v>
      </c>
      <c r="W424" s="131" t="s">
        <v>75</v>
      </c>
      <c r="X424">
        <v>2</v>
      </c>
      <c r="Y424" t="str">
        <f t="shared" si="81"/>
        <v>N</v>
      </c>
      <c r="Z424" t="s">
        <v>541</v>
      </c>
      <c r="AA424">
        <v>-7</v>
      </c>
      <c r="AB424">
        <v>1</v>
      </c>
      <c r="AC424" s="22">
        <f t="shared" si="77"/>
        <v>-8</v>
      </c>
    </row>
    <row r="425" spans="1:29" x14ac:dyDescent="0.25">
      <c r="A425" s="5">
        <v>0.62862330578579573</v>
      </c>
      <c r="B425" s="5">
        <v>0.36797348860889734</v>
      </c>
      <c r="C425" s="2">
        <f t="shared" si="82"/>
        <v>1.5907778009438793</v>
      </c>
      <c r="D425" s="3">
        <f t="shared" si="82"/>
        <v>2.7175870842773011</v>
      </c>
      <c r="F425" s="4">
        <f t="shared" si="72"/>
        <v>1</v>
      </c>
      <c r="G425" s="4">
        <f t="shared" si="73"/>
        <v>1.5907778009438793</v>
      </c>
      <c r="H425" s="4">
        <f t="shared" si="74"/>
        <v>2.7175870842773011</v>
      </c>
      <c r="K425" s="4">
        <f t="shared" si="75"/>
        <v>0</v>
      </c>
      <c r="L425" s="4">
        <f t="shared" si="76"/>
        <v>0</v>
      </c>
      <c r="M425" s="23" t="e">
        <f t="shared" si="83"/>
        <v>#DIV/0!</v>
      </c>
      <c r="N425" s="23" t="e">
        <f t="shared" si="83"/>
        <v>#DIV/0!</v>
      </c>
      <c r="O425">
        <f t="shared" si="84"/>
        <v>0</v>
      </c>
      <c r="P425">
        <f t="shared" si="84"/>
        <v>0</v>
      </c>
      <c r="Q425" t="s">
        <v>314</v>
      </c>
      <c r="R425" t="s">
        <v>385</v>
      </c>
      <c r="S425" t="s">
        <v>269</v>
      </c>
      <c r="T425" s="59" t="s">
        <v>86</v>
      </c>
      <c r="U425" s="59" t="s">
        <v>84</v>
      </c>
      <c r="V425" t="s">
        <v>595</v>
      </c>
      <c r="W425" s="131" t="s">
        <v>73</v>
      </c>
      <c r="X425">
        <v>0</v>
      </c>
      <c r="Y425" t="str">
        <f t="shared" si="81"/>
        <v>N</v>
      </c>
      <c r="Z425" t="s">
        <v>550</v>
      </c>
      <c r="AA425">
        <v>12</v>
      </c>
      <c r="AB425">
        <v>13</v>
      </c>
      <c r="AC425" s="22">
        <f t="shared" si="77"/>
        <v>-1</v>
      </c>
    </row>
    <row r="426" spans="1:29" x14ac:dyDescent="0.25">
      <c r="A426" s="5">
        <v>0.41510545100225732</v>
      </c>
      <c r="B426" s="5">
        <v>0.58375114758956925</v>
      </c>
      <c r="C426" s="2">
        <f t="shared" si="82"/>
        <v>2.409026423491996</v>
      </c>
      <c r="D426" s="3">
        <f t="shared" si="82"/>
        <v>1.7130587308122809</v>
      </c>
      <c r="F426" s="4">
        <f t="shared" si="72"/>
        <v>1</v>
      </c>
      <c r="G426" s="4">
        <f t="shared" si="73"/>
        <v>2.409026423491996</v>
      </c>
      <c r="H426" s="4">
        <f t="shared" si="74"/>
        <v>1.7130587308122809</v>
      </c>
      <c r="K426" s="4">
        <f t="shared" si="75"/>
        <v>0</v>
      </c>
      <c r="L426" s="4">
        <f t="shared" si="76"/>
        <v>0</v>
      </c>
      <c r="M426" s="23" t="e">
        <f t="shared" si="83"/>
        <v>#DIV/0!</v>
      </c>
      <c r="N426" s="23" t="e">
        <f t="shared" si="83"/>
        <v>#DIV/0!</v>
      </c>
      <c r="O426">
        <f t="shared" si="84"/>
        <v>0</v>
      </c>
      <c r="P426">
        <f t="shared" si="84"/>
        <v>0</v>
      </c>
      <c r="Q426" t="s">
        <v>307</v>
      </c>
      <c r="R426" t="s">
        <v>381</v>
      </c>
      <c r="S426" t="s">
        <v>269</v>
      </c>
      <c r="T426" s="59" t="s">
        <v>86</v>
      </c>
      <c r="U426" s="59" t="s">
        <v>84</v>
      </c>
      <c r="V426" t="s">
        <v>595</v>
      </c>
      <c r="W426" s="131" t="s">
        <v>86</v>
      </c>
      <c r="X426">
        <v>3</v>
      </c>
      <c r="Y426" t="str">
        <f t="shared" si="81"/>
        <v>Y</v>
      </c>
      <c r="Z426" t="s">
        <v>550</v>
      </c>
      <c r="AA426">
        <v>17</v>
      </c>
      <c r="AB426">
        <v>8</v>
      </c>
      <c r="AC426" s="22">
        <f t="shared" si="77"/>
        <v>9</v>
      </c>
    </row>
    <row r="427" spans="1:29" x14ac:dyDescent="0.25">
      <c r="A427" s="5">
        <v>0.11033937897341121</v>
      </c>
      <c r="B427" s="5">
        <v>0.88965466942042393</v>
      </c>
      <c r="C427" s="2">
        <f t="shared" si="82"/>
        <v>9.0629475107066959</v>
      </c>
      <c r="D427" s="3">
        <f t="shared" si="82"/>
        <v>1.12403164325711</v>
      </c>
      <c r="F427" s="4">
        <f t="shared" si="72"/>
        <v>1</v>
      </c>
      <c r="G427" s="4">
        <f t="shared" si="73"/>
        <v>9.0629475107066959</v>
      </c>
      <c r="H427" s="4">
        <f t="shared" si="74"/>
        <v>1.12403164325711</v>
      </c>
      <c r="K427" s="4">
        <f t="shared" si="75"/>
        <v>0</v>
      </c>
      <c r="L427" s="4">
        <f t="shared" si="76"/>
        <v>0</v>
      </c>
      <c r="M427" s="23" t="e">
        <f t="shared" si="83"/>
        <v>#DIV/0!</v>
      </c>
      <c r="N427" s="23" t="e">
        <f t="shared" si="83"/>
        <v>#DIV/0!</v>
      </c>
      <c r="O427">
        <f t="shared" si="84"/>
        <v>0</v>
      </c>
      <c r="P427">
        <f t="shared" si="84"/>
        <v>0</v>
      </c>
      <c r="Q427" t="s">
        <v>311</v>
      </c>
      <c r="R427" t="s">
        <v>383</v>
      </c>
      <c r="S427" t="s">
        <v>269</v>
      </c>
      <c r="T427" s="59" t="s">
        <v>75</v>
      </c>
      <c r="U427" s="59" t="s">
        <v>90</v>
      </c>
      <c r="V427" t="s">
        <v>596</v>
      </c>
      <c r="W427" s="131" t="s">
        <v>94</v>
      </c>
      <c r="X427">
        <v>2</v>
      </c>
      <c r="Y427" t="str">
        <f t="shared" si="81"/>
        <v>N</v>
      </c>
      <c r="Z427" t="s">
        <v>543</v>
      </c>
      <c r="AA427">
        <v>-7</v>
      </c>
      <c r="AB427">
        <v>-1</v>
      </c>
      <c r="AC427" s="22">
        <f t="shared" si="77"/>
        <v>-6</v>
      </c>
    </row>
    <row r="428" spans="1:29" x14ac:dyDescent="0.25">
      <c r="A428" s="5">
        <v>0.72612406319278033</v>
      </c>
      <c r="B428" s="5">
        <v>0.18342636766370113</v>
      </c>
      <c r="C428" s="2">
        <f t="shared" si="82"/>
        <v>1.3771751284525433</v>
      </c>
      <c r="D428" s="3">
        <f t="shared" si="82"/>
        <v>5.4517788949156269</v>
      </c>
      <c r="F428" s="4">
        <f t="shared" si="72"/>
        <v>1</v>
      </c>
      <c r="G428" s="4">
        <f t="shared" si="73"/>
        <v>1.3771751284525433</v>
      </c>
      <c r="H428" s="4">
        <f t="shared" si="74"/>
        <v>5.4517788949156269</v>
      </c>
      <c r="K428" s="4">
        <f t="shared" si="75"/>
        <v>0</v>
      </c>
      <c r="L428" s="4">
        <f t="shared" si="76"/>
        <v>0</v>
      </c>
      <c r="M428" s="23" t="e">
        <f t="shared" si="83"/>
        <v>#DIV/0!</v>
      </c>
      <c r="N428" s="23" t="e">
        <f t="shared" si="83"/>
        <v>#DIV/0!</v>
      </c>
      <c r="O428">
        <f t="shared" si="84"/>
        <v>0</v>
      </c>
      <c r="P428">
        <f t="shared" si="84"/>
        <v>0</v>
      </c>
      <c r="Q428" t="s">
        <v>312</v>
      </c>
      <c r="R428" t="s">
        <v>388</v>
      </c>
      <c r="S428" t="s">
        <v>269</v>
      </c>
      <c r="T428" s="59" t="s">
        <v>91</v>
      </c>
      <c r="U428" s="59" t="s">
        <v>85</v>
      </c>
      <c r="V428" t="s">
        <v>596</v>
      </c>
      <c r="W428" s="131" t="s">
        <v>76</v>
      </c>
      <c r="X428">
        <v>1</v>
      </c>
      <c r="Y428" t="str">
        <f t="shared" si="81"/>
        <v>N</v>
      </c>
      <c r="Z428" t="s">
        <v>554</v>
      </c>
      <c r="AA428">
        <v>-17</v>
      </c>
      <c r="AB428">
        <v>3</v>
      </c>
      <c r="AC428" s="22">
        <f t="shared" si="77"/>
        <v>-20</v>
      </c>
    </row>
    <row r="429" spans="1:29" x14ac:dyDescent="0.25">
      <c r="A429" s="5">
        <v>0.32283592104096726</v>
      </c>
      <c r="B429" s="5">
        <v>0.67605505678243261</v>
      </c>
      <c r="C429" s="2">
        <f t="shared" si="82"/>
        <v>3.0975487386148144</v>
      </c>
      <c r="D429" s="3">
        <f t="shared" si="82"/>
        <v>1.4791694699531239</v>
      </c>
      <c r="F429" s="4">
        <f t="shared" si="72"/>
        <v>1</v>
      </c>
      <c r="G429" s="4">
        <f t="shared" si="73"/>
        <v>3.0975487386148144</v>
      </c>
      <c r="H429" s="4">
        <f t="shared" si="74"/>
        <v>1.4791694699531239</v>
      </c>
      <c r="K429" s="4">
        <f t="shared" si="75"/>
        <v>0</v>
      </c>
      <c r="L429" s="4">
        <f t="shared" si="76"/>
        <v>0</v>
      </c>
      <c r="M429" s="23" t="e">
        <f t="shared" si="83"/>
        <v>#DIV/0!</v>
      </c>
      <c r="N429" s="23" t="e">
        <f t="shared" si="83"/>
        <v>#DIV/0!</v>
      </c>
      <c r="O429">
        <f t="shared" si="84"/>
        <v>0</v>
      </c>
      <c r="P429">
        <f t="shared" si="84"/>
        <v>0</v>
      </c>
      <c r="Q429" t="s">
        <v>308</v>
      </c>
      <c r="R429" t="s">
        <v>386</v>
      </c>
      <c r="S429" t="s">
        <v>269</v>
      </c>
      <c r="T429" s="59" t="s">
        <v>94</v>
      </c>
      <c r="U429" s="59" t="s">
        <v>84</v>
      </c>
      <c r="V429" t="s">
        <v>596</v>
      </c>
      <c r="W429" s="131" t="s">
        <v>76</v>
      </c>
      <c r="X429">
        <v>1</v>
      </c>
      <c r="Y429" t="str">
        <f t="shared" si="81"/>
        <v>N</v>
      </c>
      <c r="Z429" t="s">
        <v>548</v>
      </c>
      <c r="AA429">
        <v>-5</v>
      </c>
      <c r="AB429">
        <v>-6</v>
      </c>
      <c r="AC429" s="22">
        <f t="shared" si="77"/>
        <v>1</v>
      </c>
    </row>
    <row r="430" spans="1:29" x14ac:dyDescent="0.25">
      <c r="A430" s="5">
        <v>0.47338923995806592</v>
      </c>
      <c r="B430" s="5">
        <v>0.52315689545730082</v>
      </c>
      <c r="C430" s="2">
        <f t="shared" si="82"/>
        <v>2.112426552172125</v>
      </c>
      <c r="D430" s="3">
        <f t="shared" si="82"/>
        <v>1.9114724639649108</v>
      </c>
      <c r="F430" s="4">
        <f t="shared" si="72"/>
        <v>1</v>
      </c>
      <c r="G430" s="4">
        <f t="shared" si="73"/>
        <v>2.112426552172125</v>
      </c>
      <c r="H430" s="4">
        <f t="shared" si="74"/>
        <v>1.9114724639649108</v>
      </c>
      <c r="K430" s="4">
        <f t="shared" si="75"/>
        <v>0</v>
      </c>
      <c r="L430" s="4">
        <f t="shared" si="76"/>
        <v>0</v>
      </c>
      <c r="M430" s="23" t="e">
        <f t="shared" si="83"/>
        <v>#DIV/0!</v>
      </c>
      <c r="N430" s="23" t="e">
        <f t="shared" si="83"/>
        <v>#DIV/0!</v>
      </c>
      <c r="O430">
        <f t="shared" si="84"/>
        <v>0</v>
      </c>
      <c r="P430">
        <f t="shared" si="84"/>
        <v>0</v>
      </c>
      <c r="Q430" t="s">
        <v>310</v>
      </c>
      <c r="R430" t="s">
        <v>382</v>
      </c>
      <c r="S430" t="s">
        <v>269</v>
      </c>
      <c r="T430" s="59" t="s">
        <v>86</v>
      </c>
      <c r="U430" s="59" t="s">
        <v>84</v>
      </c>
      <c r="V430" t="s">
        <v>596</v>
      </c>
      <c r="W430" s="131" t="s">
        <v>78</v>
      </c>
      <c r="X430">
        <v>1</v>
      </c>
      <c r="Y430" t="str">
        <f t="shared" si="81"/>
        <v>N</v>
      </c>
      <c r="Z430" t="s">
        <v>549</v>
      </c>
      <c r="AA430">
        <v>-3</v>
      </c>
      <c r="AB430">
        <v>-7</v>
      </c>
      <c r="AC430" s="22">
        <f t="shared" si="77"/>
        <v>4</v>
      </c>
    </row>
    <row r="431" spans="1:29" x14ac:dyDescent="0.25">
      <c r="A431" s="5">
        <v>0.1452606021358617</v>
      </c>
      <c r="B431" s="5">
        <v>0.85460338478611408</v>
      </c>
      <c r="C431" s="2">
        <f t="shared" si="82"/>
        <v>6.8841790912081153</v>
      </c>
      <c r="D431" s="3">
        <f t="shared" si="82"/>
        <v>1.1701334417839628</v>
      </c>
      <c r="F431" s="4">
        <f t="shared" si="72"/>
        <v>1</v>
      </c>
      <c r="G431" s="4">
        <f t="shared" si="73"/>
        <v>6.8841790912081153</v>
      </c>
      <c r="H431" s="4">
        <f t="shared" si="74"/>
        <v>1.1701334417839628</v>
      </c>
      <c r="K431" s="4">
        <f t="shared" si="75"/>
        <v>0</v>
      </c>
      <c r="L431" s="4">
        <f t="shared" si="76"/>
        <v>0</v>
      </c>
      <c r="M431" s="23" t="e">
        <f t="shared" si="83"/>
        <v>#DIV/0!</v>
      </c>
      <c r="N431" s="23" t="e">
        <f t="shared" si="83"/>
        <v>#DIV/0!</v>
      </c>
      <c r="O431">
        <f t="shared" si="84"/>
        <v>0</v>
      </c>
      <c r="P431">
        <f t="shared" si="84"/>
        <v>0</v>
      </c>
      <c r="Q431" t="s">
        <v>381</v>
      </c>
      <c r="R431" t="s">
        <v>313</v>
      </c>
      <c r="S431" t="s">
        <v>269</v>
      </c>
      <c r="T431" s="59" t="s">
        <v>78</v>
      </c>
      <c r="U431" s="59" t="s">
        <v>84</v>
      </c>
      <c r="V431" t="s">
        <v>597</v>
      </c>
      <c r="W431" s="131" t="s">
        <v>86</v>
      </c>
      <c r="X431">
        <v>3</v>
      </c>
      <c r="Y431" t="str">
        <f t="shared" si="81"/>
        <v>Y</v>
      </c>
      <c r="Z431" t="s">
        <v>550</v>
      </c>
      <c r="AA431">
        <v>8</v>
      </c>
      <c r="AB431">
        <v>1</v>
      </c>
      <c r="AC431" s="22">
        <f t="shared" si="77"/>
        <v>7</v>
      </c>
    </row>
    <row r="432" spans="1:29" x14ac:dyDescent="0.25">
      <c r="A432" s="5">
        <v>0.54756186108353644</v>
      </c>
      <c r="B432" s="5">
        <v>0.43177893769708969</v>
      </c>
      <c r="C432" s="2">
        <f t="shared" si="82"/>
        <v>1.8262776702912829</v>
      </c>
      <c r="D432" s="3">
        <f t="shared" si="82"/>
        <v>2.3159999543598402</v>
      </c>
      <c r="F432" s="4">
        <f t="shared" si="72"/>
        <v>1</v>
      </c>
      <c r="G432" s="4">
        <f t="shared" si="73"/>
        <v>1.8262776702912829</v>
      </c>
      <c r="H432" s="4">
        <f t="shared" si="74"/>
        <v>2.3159999543598402</v>
      </c>
      <c r="K432" s="4">
        <f t="shared" si="75"/>
        <v>0</v>
      </c>
      <c r="L432" s="4">
        <f t="shared" si="76"/>
        <v>0</v>
      </c>
      <c r="M432" s="23" t="e">
        <f t="shared" si="83"/>
        <v>#DIV/0!</v>
      </c>
      <c r="N432" s="23" t="e">
        <f t="shared" si="83"/>
        <v>#DIV/0!</v>
      </c>
      <c r="O432">
        <f t="shared" si="84"/>
        <v>0</v>
      </c>
      <c r="P432">
        <f t="shared" si="84"/>
        <v>0</v>
      </c>
      <c r="Q432" t="s">
        <v>385</v>
      </c>
      <c r="R432" t="s">
        <v>309</v>
      </c>
      <c r="S432" t="s">
        <v>269</v>
      </c>
      <c r="T432" s="59" t="s">
        <v>100</v>
      </c>
      <c r="U432" s="59" t="s">
        <v>84</v>
      </c>
      <c r="V432" t="s">
        <v>597</v>
      </c>
      <c r="W432" s="131" t="s">
        <v>89</v>
      </c>
      <c r="X432">
        <v>4</v>
      </c>
      <c r="Y432" t="str">
        <f t="shared" si="81"/>
        <v>Y</v>
      </c>
      <c r="Z432" t="s">
        <v>550</v>
      </c>
      <c r="AA432">
        <v>13</v>
      </c>
      <c r="AB432">
        <v>-4</v>
      </c>
      <c r="AC432" s="22">
        <f t="shared" si="77"/>
        <v>17</v>
      </c>
    </row>
    <row r="433" spans="1:29" x14ac:dyDescent="0.25">
      <c r="A433" s="5">
        <v>0.65507977591104727</v>
      </c>
      <c r="B433" s="5">
        <v>0.31359538093829359</v>
      </c>
      <c r="C433" s="2">
        <f t="shared" si="82"/>
        <v>1.5265316328980811</v>
      </c>
      <c r="D433" s="3">
        <f t="shared" si="82"/>
        <v>3.1888224788514048</v>
      </c>
      <c r="F433" s="4">
        <f t="shared" si="72"/>
        <v>1</v>
      </c>
      <c r="G433" s="4">
        <f t="shared" si="73"/>
        <v>1.5265316328980811</v>
      </c>
      <c r="H433" s="4">
        <f t="shared" si="74"/>
        <v>3.1888224788514048</v>
      </c>
      <c r="K433" s="4">
        <f t="shared" si="75"/>
        <v>0</v>
      </c>
      <c r="L433" s="4">
        <f t="shared" si="76"/>
        <v>0</v>
      </c>
      <c r="M433" s="23" t="e">
        <f t="shared" si="83"/>
        <v>#DIV/0!</v>
      </c>
      <c r="N433" s="23" t="e">
        <f t="shared" si="83"/>
        <v>#DIV/0!</v>
      </c>
      <c r="O433">
        <f t="shared" si="84"/>
        <v>0</v>
      </c>
      <c r="P433">
        <f t="shared" si="84"/>
        <v>0</v>
      </c>
      <c r="Q433" t="s">
        <v>314</v>
      </c>
      <c r="R433" t="s">
        <v>387</v>
      </c>
      <c r="S433" t="s">
        <v>269</v>
      </c>
      <c r="T433" s="59" t="s">
        <v>89</v>
      </c>
      <c r="U433" s="59" t="s">
        <v>84</v>
      </c>
      <c r="V433" t="s">
        <v>597</v>
      </c>
      <c r="W433" s="131" t="s">
        <v>78</v>
      </c>
      <c r="X433">
        <v>1</v>
      </c>
      <c r="Y433" t="str">
        <f t="shared" si="81"/>
        <v>N</v>
      </c>
      <c r="Z433" t="s">
        <v>543</v>
      </c>
      <c r="AA433">
        <v>12</v>
      </c>
      <c r="AB433">
        <v>3</v>
      </c>
      <c r="AC433" s="22">
        <f t="shared" si="77"/>
        <v>9</v>
      </c>
    </row>
    <row r="434" spans="1:29" x14ac:dyDescent="0.25">
      <c r="A434" s="5">
        <v>0.22615994933590186</v>
      </c>
      <c r="B434" s="5">
        <v>0.77326910317477138</v>
      </c>
      <c r="C434" s="2">
        <f t="shared" si="82"/>
        <v>4.4216493810526982</v>
      </c>
      <c r="D434" s="3">
        <f t="shared" si="82"/>
        <v>1.2932108575065928</v>
      </c>
      <c r="F434" s="4">
        <f t="shared" si="72"/>
        <v>1</v>
      </c>
      <c r="G434" s="4">
        <f t="shared" si="73"/>
        <v>4.4216493810526982</v>
      </c>
      <c r="H434" s="4">
        <f t="shared" si="74"/>
        <v>1.2932108575065928</v>
      </c>
      <c r="K434" s="4">
        <f t="shared" si="75"/>
        <v>0</v>
      </c>
      <c r="L434" s="4">
        <f t="shared" si="76"/>
        <v>0</v>
      </c>
      <c r="M434" s="23" t="e">
        <f t="shared" si="83"/>
        <v>#DIV/0!</v>
      </c>
      <c r="N434" s="23" t="e">
        <f t="shared" si="83"/>
        <v>#DIV/0!</v>
      </c>
      <c r="O434">
        <f t="shared" si="84"/>
        <v>0</v>
      </c>
      <c r="P434">
        <f t="shared" si="84"/>
        <v>0</v>
      </c>
      <c r="Q434" t="s">
        <v>307</v>
      </c>
      <c r="R434" t="s">
        <v>384</v>
      </c>
      <c r="S434" t="s">
        <v>269</v>
      </c>
      <c r="T434" s="59" t="s">
        <v>78</v>
      </c>
      <c r="U434" s="59" t="s">
        <v>84</v>
      </c>
      <c r="V434" t="s">
        <v>597</v>
      </c>
      <c r="W434" s="131" t="s">
        <v>94</v>
      </c>
      <c r="X434">
        <v>2</v>
      </c>
      <c r="Y434" t="str">
        <f t="shared" si="81"/>
        <v>N</v>
      </c>
      <c r="Z434" t="s">
        <v>547</v>
      </c>
      <c r="AA434">
        <v>17</v>
      </c>
      <c r="AB434">
        <v>-7</v>
      </c>
      <c r="AC434" s="22">
        <f t="shared" si="77"/>
        <v>24</v>
      </c>
    </row>
    <row r="435" spans="1:29" x14ac:dyDescent="0.25">
      <c r="A435" s="44"/>
      <c r="B435" s="44"/>
      <c r="C435" s="29"/>
      <c r="D435" s="30"/>
      <c r="E435" s="26"/>
      <c r="F435" s="31"/>
      <c r="G435" s="31"/>
      <c r="H435" s="31"/>
      <c r="I435" s="32"/>
      <c r="J435" s="32"/>
      <c r="K435" s="31"/>
      <c r="L435" s="31"/>
      <c r="M435" s="33"/>
      <c r="N435" s="33"/>
      <c r="O435" s="32"/>
      <c r="P435" s="32"/>
      <c r="Q435" s="32"/>
      <c r="R435" s="32"/>
      <c r="S435" s="32"/>
      <c r="T435" s="34"/>
      <c r="U435" s="45"/>
      <c r="V435" s="32"/>
      <c r="W435" s="34"/>
    </row>
    <row r="436" spans="1:29" x14ac:dyDescent="0.25">
      <c r="A436" s="44"/>
      <c r="B436" s="44"/>
      <c r="C436" s="29"/>
      <c r="D436" s="30"/>
      <c r="E436" s="26"/>
      <c r="F436" s="31"/>
      <c r="G436" s="31"/>
      <c r="H436" s="31"/>
      <c r="I436" s="32"/>
      <c r="J436" s="32"/>
      <c r="K436" s="31"/>
      <c r="L436" s="31"/>
      <c r="M436" s="33"/>
      <c r="N436" s="33"/>
      <c r="O436" s="32"/>
      <c r="P436" s="32"/>
      <c r="Q436" s="32"/>
      <c r="R436" s="32"/>
      <c r="S436" s="32"/>
      <c r="T436" s="34"/>
      <c r="U436" s="45"/>
      <c r="V436" s="32"/>
      <c r="W436" s="34"/>
    </row>
    <row r="437" spans="1:29" x14ac:dyDescent="0.25">
      <c r="A437" s="44"/>
      <c r="B437" s="44"/>
      <c r="C437" s="29"/>
      <c r="D437" s="30"/>
      <c r="E437" s="26"/>
      <c r="F437" s="31"/>
      <c r="G437" s="31"/>
      <c r="H437" s="31"/>
      <c r="I437" s="32"/>
      <c r="J437" s="32"/>
      <c r="K437" s="31"/>
      <c r="L437" s="31"/>
      <c r="M437" s="33"/>
      <c r="N437" s="33"/>
      <c r="O437" s="32"/>
      <c r="P437" s="32"/>
      <c r="Q437" s="32"/>
      <c r="R437" s="32"/>
      <c r="S437" s="32"/>
      <c r="T437" s="34"/>
      <c r="U437" s="45"/>
      <c r="V437" s="32"/>
      <c r="W437" s="34"/>
    </row>
    <row r="438" spans="1:29" x14ac:dyDescent="0.25">
      <c r="A438" s="44"/>
      <c r="B438" s="44"/>
      <c r="C438" s="29"/>
      <c r="D438" s="30"/>
      <c r="E438" s="26"/>
      <c r="F438" s="31"/>
      <c r="G438" s="31"/>
      <c r="H438" s="31"/>
      <c r="I438" s="32"/>
      <c r="J438" s="32"/>
      <c r="K438" s="31"/>
      <c r="L438" s="31"/>
      <c r="M438" s="33"/>
      <c r="N438" s="33"/>
      <c r="O438" s="32"/>
      <c r="P438" s="32"/>
      <c r="Q438" s="32"/>
      <c r="R438" s="32"/>
      <c r="S438" s="32"/>
      <c r="T438" s="34"/>
      <c r="U438" s="45"/>
      <c r="V438" s="32"/>
      <c r="W438" s="34"/>
      <c r="X438" s="88"/>
    </row>
    <row r="439" spans="1:29" x14ac:dyDescent="0.25">
      <c r="A439" s="44"/>
      <c r="B439" s="44"/>
      <c r="C439" s="29"/>
      <c r="D439" s="30"/>
      <c r="E439" s="26"/>
      <c r="F439" s="31"/>
      <c r="G439" s="31"/>
      <c r="H439" s="31"/>
      <c r="I439" s="32"/>
      <c r="J439" s="32"/>
      <c r="K439" s="31"/>
      <c r="L439" s="31"/>
      <c r="M439" s="33"/>
      <c r="N439" s="33"/>
      <c r="O439" s="32"/>
      <c r="P439" s="32"/>
      <c r="Q439" s="32"/>
      <c r="R439" s="32"/>
      <c r="S439" s="32"/>
      <c r="T439" s="34"/>
      <c r="U439" s="45"/>
      <c r="V439" s="32"/>
      <c r="W439" s="34"/>
    </row>
    <row r="440" spans="1:29" x14ac:dyDescent="0.25">
      <c r="A440" s="44"/>
      <c r="B440" s="44"/>
      <c r="C440" s="29"/>
      <c r="D440" s="30"/>
      <c r="E440" s="26"/>
      <c r="F440" s="31"/>
      <c r="G440" s="31"/>
      <c r="H440" s="31"/>
      <c r="I440" s="32"/>
      <c r="J440" s="32"/>
      <c r="K440" s="31"/>
      <c r="L440" s="31"/>
      <c r="M440" s="33"/>
      <c r="N440" s="33"/>
      <c r="O440" s="32"/>
      <c r="P440" s="32"/>
      <c r="Q440" s="32"/>
      <c r="R440" s="32"/>
      <c r="S440" s="32"/>
      <c r="T440" s="34"/>
      <c r="U440" s="45"/>
      <c r="V440" s="32"/>
      <c r="W440" s="34"/>
    </row>
    <row r="441" spans="1:29" x14ac:dyDescent="0.25">
      <c r="A441" s="44"/>
      <c r="B441" s="44"/>
      <c r="C441" s="29"/>
      <c r="D441" s="30"/>
      <c r="E441" s="26"/>
      <c r="F441" s="31"/>
      <c r="G441" s="31"/>
      <c r="H441" s="31"/>
      <c r="I441" s="32"/>
      <c r="J441" s="32"/>
      <c r="K441" s="31"/>
      <c r="L441" s="31"/>
      <c r="M441" s="33"/>
      <c r="N441" s="33"/>
      <c r="O441" s="32"/>
      <c r="P441" s="32"/>
      <c r="Q441" s="32"/>
      <c r="R441" s="32"/>
      <c r="S441" s="32"/>
      <c r="T441" s="34"/>
      <c r="U441" s="45"/>
      <c r="V441" s="32"/>
      <c r="W441" s="34"/>
    </row>
    <row r="442" spans="1:29" x14ac:dyDescent="0.25">
      <c r="A442" s="44"/>
      <c r="B442" s="44"/>
      <c r="C442" s="29"/>
      <c r="D442" s="30"/>
      <c r="E442" s="26"/>
      <c r="F442" s="31"/>
      <c r="G442" s="31"/>
      <c r="H442" s="31"/>
      <c r="I442" s="32"/>
      <c r="J442" s="32"/>
      <c r="K442" s="31"/>
      <c r="L442" s="31"/>
      <c r="M442" s="33"/>
      <c r="N442" s="33"/>
      <c r="O442" s="32"/>
      <c r="P442" s="32"/>
      <c r="Q442" s="32"/>
      <c r="R442" s="32"/>
      <c r="S442" s="32"/>
      <c r="T442" s="34"/>
      <c r="U442" s="45"/>
      <c r="V442" s="32"/>
      <c r="W442" s="34"/>
    </row>
    <row r="443" spans="1:29" x14ac:dyDescent="0.25">
      <c r="A443" s="44"/>
      <c r="B443" s="44"/>
      <c r="C443" s="29"/>
      <c r="D443" s="30"/>
      <c r="E443" s="26"/>
      <c r="F443" s="31"/>
      <c r="G443" s="31"/>
      <c r="H443" s="31"/>
      <c r="I443" s="32"/>
      <c r="J443" s="32"/>
      <c r="K443" s="31"/>
      <c r="L443" s="31"/>
      <c r="M443" s="33"/>
      <c r="N443" s="33"/>
      <c r="O443" s="32"/>
      <c r="P443" s="32"/>
      <c r="Q443" s="32"/>
      <c r="R443" s="32"/>
      <c r="S443" s="32"/>
      <c r="T443" s="34"/>
      <c r="U443" s="45"/>
      <c r="V443" s="32"/>
      <c r="W443" s="34"/>
    </row>
    <row r="444" spans="1:29" x14ac:dyDescent="0.25">
      <c r="A444" s="44"/>
      <c r="B444" s="44"/>
      <c r="C444" s="29"/>
      <c r="D444" s="30"/>
      <c r="E444" s="26"/>
      <c r="F444" s="31"/>
      <c r="G444" s="31"/>
      <c r="H444" s="31"/>
      <c r="I444" s="32"/>
      <c r="J444" s="32"/>
      <c r="K444" s="31"/>
      <c r="L444" s="31"/>
      <c r="M444" s="33"/>
      <c r="N444" s="33"/>
      <c r="O444" s="32"/>
      <c r="P444" s="32"/>
      <c r="Q444" s="32"/>
      <c r="R444" s="32"/>
      <c r="S444" s="32"/>
      <c r="T444" s="34"/>
      <c r="U444" s="45"/>
      <c r="V444" s="32"/>
      <c r="W444" s="34"/>
    </row>
    <row r="445" spans="1:29" x14ac:dyDescent="0.25">
      <c r="A445" s="44"/>
      <c r="B445" s="44"/>
      <c r="C445" s="29"/>
      <c r="D445" s="30"/>
      <c r="E445" s="26"/>
      <c r="F445" s="31"/>
      <c r="G445" s="31"/>
      <c r="H445" s="31"/>
      <c r="I445" s="32"/>
      <c r="J445" s="32"/>
      <c r="K445" s="31"/>
      <c r="L445" s="31"/>
      <c r="M445" s="33"/>
      <c r="N445" s="33"/>
      <c r="O445" s="32"/>
      <c r="P445" s="32"/>
      <c r="Q445" s="32"/>
      <c r="R445" s="32"/>
      <c r="S445" s="32"/>
      <c r="T445" s="34"/>
      <c r="U445" s="45"/>
      <c r="V445" s="32"/>
      <c r="W445" s="34"/>
    </row>
    <row r="446" spans="1:29" x14ac:dyDescent="0.25">
      <c r="A446" s="44"/>
      <c r="B446" s="44"/>
      <c r="C446" s="29"/>
      <c r="D446" s="30"/>
      <c r="E446" s="26"/>
      <c r="F446" s="31"/>
      <c r="G446" s="31"/>
      <c r="H446" s="31"/>
      <c r="I446" s="32"/>
      <c r="J446" s="32"/>
      <c r="K446" s="31"/>
      <c r="L446" s="31"/>
      <c r="M446" s="33"/>
      <c r="N446" s="33"/>
      <c r="O446" s="32"/>
      <c r="P446" s="32"/>
      <c r="Q446" s="32"/>
      <c r="R446" s="32"/>
      <c r="S446" s="32"/>
      <c r="T446" s="34"/>
      <c r="U446" s="45"/>
      <c r="V446" s="32"/>
      <c r="W446" s="34"/>
    </row>
    <row r="447" spans="1:29" x14ac:dyDescent="0.25">
      <c r="A447" s="44"/>
      <c r="B447" s="44"/>
      <c r="C447" s="29"/>
      <c r="D447" s="30"/>
      <c r="E447" s="26"/>
      <c r="F447" s="31"/>
      <c r="G447" s="31"/>
      <c r="H447" s="31"/>
      <c r="I447" s="32"/>
      <c r="J447" s="32"/>
      <c r="K447" s="31"/>
      <c r="L447" s="31"/>
      <c r="M447" s="33"/>
      <c r="N447" s="33"/>
      <c r="O447" s="32"/>
      <c r="P447" s="32"/>
      <c r="Q447" s="32"/>
      <c r="R447" s="32"/>
      <c r="S447" s="32"/>
      <c r="T447" s="34"/>
      <c r="U447" s="45"/>
      <c r="V447" s="32"/>
      <c r="W447" s="34"/>
    </row>
    <row r="448" spans="1:29" x14ac:dyDescent="0.25">
      <c r="A448" s="44"/>
      <c r="B448" s="44"/>
      <c r="C448" s="29"/>
      <c r="D448" s="30"/>
      <c r="E448" s="26"/>
      <c r="F448" s="31"/>
      <c r="G448" s="31"/>
      <c r="H448" s="31"/>
      <c r="I448" s="32"/>
      <c r="J448" s="32"/>
      <c r="K448" s="31"/>
      <c r="L448" s="31"/>
      <c r="M448" s="33"/>
      <c r="N448" s="33"/>
      <c r="O448" s="32"/>
      <c r="P448" s="32"/>
      <c r="Q448" s="32"/>
      <c r="R448" s="32"/>
      <c r="S448" s="32"/>
      <c r="T448" s="34"/>
      <c r="U448" s="45"/>
      <c r="V448" s="32"/>
      <c r="W448" s="34"/>
    </row>
    <row r="449" spans="1:24" x14ac:dyDescent="0.25">
      <c r="A449" s="44"/>
      <c r="B449" s="44"/>
      <c r="C449" s="29"/>
      <c r="D449" s="30"/>
      <c r="E449" s="26"/>
      <c r="F449" s="31"/>
      <c r="G449" s="31"/>
      <c r="H449" s="31"/>
      <c r="I449" s="32"/>
      <c r="J449" s="32"/>
      <c r="K449" s="31"/>
      <c r="L449" s="31"/>
      <c r="M449" s="33"/>
      <c r="N449" s="33"/>
      <c r="O449" s="32"/>
      <c r="P449" s="32"/>
      <c r="Q449" s="32"/>
      <c r="R449" s="32"/>
      <c r="S449" s="32"/>
      <c r="T449" s="34"/>
      <c r="U449" s="45"/>
      <c r="V449" s="32"/>
      <c r="W449" s="34"/>
    </row>
    <row r="450" spans="1:24" x14ac:dyDescent="0.25">
      <c r="A450" s="44"/>
      <c r="B450" s="44"/>
      <c r="C450" s="29"/>
      <c r="D450" s="30"/>
      <c r="E450" s="26"/>
      <c r="F450" s="31"/>
      <c r="G450" s="31"/>
      <c r="H450" s="31"/>
      <c r="I450" s="32"/>
      <c r="J450" s="32"/>
      <c r="K450" s="31"/>
      <c r="L450" s="31"/>
      <c r="M450" s="33"/>
      <c r="N450" s="33"/>
      <c r="O450" s="32"/>
      <c r="P450" s="32"/>
      <c r="Q450" s="32"/>
      <c r="R450" s="32"/>
      <c r="S450" s="32"/>
      <c r="T450" s="34"/>
      <c r="U450" s="45"/>
      <c r="V450" s="32"/>
      <c r="W450" s="34"/>
    </row>
    <row r="451" spans="1:24" x14ac:dyDescent="0.25">
      <c r="A451" s="44"/>
      <c r="B451" s="44"/>
      <c r="C451" s="29"/>
      <c r="D451" s="30"/>
      <c r="E451" s="26"/>
      <c r="F451" s="31"/>
      <c r="G451" s="31"/>
      <c r="H451" s="31"/>
      <c r="I451" s="32"/>
      <c r="J451" s="32"/>
      <c r="K451" s="31"/>
      <c r="L451" s="31"/>
      <c r="M451" s="33"/>
      <c r="N451" s="33"/>
      <c r="O451" s="32"/>
      <c r="P451" s="32"/>
      <c r="Q451" s="32"/>
      <c r="R451" s="32"/>
      <c r="S451" s="32"/>
      <c r="T451" s="34"/>
      <c r="U451" s="45"/>
      <c r="V451" s="32"/>
      <c r="W451" s="34"/>
    </row>
    <row r="452" spans="1:24" x14ac:dyDescent="0.25">
      <c r="A452" s="44"/>
      <c r="B452" s="44"/>
      <c r="C452" s="29"/>
      <c r="D452" s="30"/>
      <c r="E452" s="26"/>
      <c r="F452" s="31"/>
      <c r="G452" s="31"/>
      <c r="H452" s="31"/>
      <c r="I452" s="32"/>
      <c r="J452" s="32"/>
      <c r="K452" s="31"/>
      <c r="L452" s="31"/>
      <c r="M452" s="33"/>
      <c r="N452" s="33"/>
      <c r="O452" s="32"/>
      <c r="P452" s="32"/>
      <c r="Q452" s="32"/>
      <c r="R452" s="32"/>
      <c r="S452" s="32"/>
      <c r="T452" s="34"/>
      <c r="U452" s="45"/>
      <c r="V452" s="32"/>
      <c r="W452" s="34"/>
    </row>
    <row r="453" spans="1:24" x14ac:dyDescent="0.25">
      <c r="A453" s="44"/>
      <c r="B453" s="44"/>
      <c r="C453" s="29"/>
      <c r="D453" s="30"/>
      <c r="E453" s="26"/>
      <c r="F453" s="31"/>
      <c r="G453" s="31"/>
      <c r="H453" s="31"/>
      <c r="I453" s="32"/>
      <c r="J453" s="32"/>
      <c r="K453" s="31"/>
      <c r="L453" s="31"/>
      <c r="M453" s="33"/>
      <c r="N453" s="33"/>
      <c r="O453" s="32"/>
      <c r="P453" s="32"/>
      <c r="Q453" s="32"/>
      <c r="R453" s="32"/>
      <c r="S453" s="32"/>
      <c r="T453" s="34"/>
      <c r="U453" s="45"/>
      <c r="V453" s="32"/>
      <c r="W453" s="34"/>
    </row>
    <row r="454" spans="1:24" x14ac:dyDescent="0.25">
      <c r="A454" s="44"/>
      <c r="B454" s="44"/>
      <c r="C454" s="29"/>
      <c r="D454" s="30"/>
      <c r="E454" s="26"/>
      <c r="F454" s="31"/>
      <c r="G454" s="31"/>
      <c r="H454" s="31"/>
      <c r="I454" s="32"/>
      <c r="J454" s="32"/>
      <c r="K454" s="31"/>
      <c r="L454" s="31"/>
      <c r="M454" s="33"/>
      <c r="N454" s="33"/>
      <c r="O454" s="32"/>
      <c r="P454" s="32"/>
      <c r="Q454" s="32"/>
      <c r="R454" s="32"/>
      <c r="S454" s="32"/>
      <c r="T454" s="34"/>
      <c r="U454" s="45"/>
      <c r="V454" s="32"/>
      <c r="W454" s="34"/>
    </row>
    <row r="455" spans="1:24" x14ac:dyDescent="0.25">
      <c r="A455" s="44"/>
      <c r="B455" s="44"/>
      <c r="C455" s="29"/>
      <c r="D455" s="30"/>
      <c r="E455" s="26"/>
      <c r="F455" s="31"/>
      <c r="G455" s="31"/>
      <c r="H455" s="31"/>
      <c r="I455" s="32"/>
      <c r="J455" s="32"/>
      <c r="K455" s="31"/>
      <c r="L455" s="31"/>
      <c r="M455" s="33"/>
      <c r="N455" s="33"/>
      <c r="O455" s="32"/>
      <c r="P455" s="32"/>
      <c r="Q455" s="32"/>
      <c r="R455" s="32"/>
      <c r="S455" s="32"/>
      <c r="T455" s="34"/>
      <c r="U455" s="45"/>
      <c r="V455" s="32"/>
      <c r="W455" s="34"/>
    </row>
    <row r="456" spans="1:24" x14ac:dyDescent="0.25">
      <c r="A456" s="44"/>
      <c r="B456" s="44"/>
      <c r="C456" s="29"/>
      <c r="D456" s="30"/>
      <c r="E456" s="26"/>
      <c r="F456" s="31"/>
      <c r="G456" s="31"/>
      <c r="H456" s="31"/>
      <c r="I456" s="32"/>
      <c r="J456" s="32"/>
      <c r="K456" s="31"/>
      <c r="L456" s="31"/>
      <c r="M456" s="33"/>
      <c r="N456" s="33"/>
      <c r="O456" s="32"/>
      <c r="P456" s="32"/>
      <c r="Q456" s="32"/>
      <c r="R456" s="32"/>
      <c r="S456" s="32"/>
      <c r="T456" s="34"/>
      <c r="U456" s="45"/>
      <c r="V456" s="32"/>
      <c r="W456" s="34"/>
    </row>
    <row r="457" spans="1:24" x14ac:dyDescent="0.25">
      <c r="A457" s="44"/>
      <c r="B457" s="44"/>
      <c r="C457" s="29"/>
      <c r="D457" s="30"/>
      <c r="E457" s="26"/>
      <c r="F457" s="31"/>
      <c r="G457" s="31"/>
      <c r="H457" s="31"/>
      <c r="I457" s="32"/>
      <c r="J457" s="32"/>
      <c r="K457" s="31"/>
      <c r="L457" s="31"/>
      <c r="M457" s="33"/>
      <c r="N457" s="33"/>
      <c r="O457" s="32"/>
      <c r="P457" s="32"/>
      <c r="Q457" s="32"/>
      <c r="R457" s="32"/>
      <c r="S457" s="32"/>
      <c r="T457" s="34"/>
      <c r="U457" s="45"/>
      <c r="V457" s="32"/>
      <c r="W457" s="34"/>
    </row>
    <row r="458" spans="1:24" x14ac:dyDescent="0.25">
      <c r="A458" s="44"/>
      <c r="B458" s="44"/>
      <c r="C458" s="29"/>
      <c r="D458" s="30"/>
      <c r="E458" s="26"/>
      <c r="F458" s="31"/>
      <c r="G458" s="31"/>
      <c r="H458" s="31"/>
      <c r="I458" s="32"/>
      <c r="J458" s="32"/>
      <c r="K458" s="31"/>
      <c r="L458" s="31"/>
      <c r="M458" s="33"/>
      <c r="N458" s="33"/>
      <c r="O458" s="32"/>
      <c r="P458" s="32"/>
      <c r="Q458" s="32"/>
      <c r="R458" s="32"/>
      <c r="S458" s="32"/>
      <c r="T458" s="34"/>
      <c r="U458" s="45"/>
      <c r="V458" s="32"/>
      <c r="W458" s="34"/>
    </row>
    <row r="459" spans="1:24" x14ac:dyDescent="0.25">
      <c r="A459" s="44"/>
      <c r="B459" s="44"/>
      <c r="C459" s="29"/>
      <c r="D459" s="30"/>
      <c r="E459" s="26"/>
      <c r="F459" s="31"/>
      <c r="G459" s="31"/>
      <c r="H459" s="31"/>
      <c r="I459" s="32"/>
      <c r="J459" s="32"/>
      <c r="K459" s="31"/>
      <c r="L459" s="31"/>
      <c r="M459" s="33"/>
      <c r="N459" s="33"/>
      <c r="O459" s="32"/>
      <c r="P459" s="32"/>
      <c r="Q459" s="32"/>
      <c r="R459" s="32"/>
      <c r="S459" s="32"/>
      <c r="T459" s="34"/>
      <c r="U459" s="45"/>
      <c r="V459" s="32"/>
      <c r="W459" s="34"/>
    </row>
    <row r="460" spans="1:24" x14ac:dyDescent="0.25">
      <c r="A460" s="44"/>
      <c r="B460" s="44"/>
      <c r="C460" s="29"/>
      <c r="D460" s="30"/>
      <c r="E460" s="26"/>
      <c r="F460" s="31"/>
      <c r="G460" s="31"/>
      <c r="H460" s="31"/>
      <c r="I460" s="32"/>
      <c r="J460" s="32"/>
      <c r="K460" s="31"/>
      <c r="L460" s="31"/>
      <c r="M460" s="33"/>
      <c r="N460" s="33"/>
      <c r="O460" s="32"/>
      <c r="P460" s="32"/>
      <c r="Q460" s="32"/>
      <c r="R460" s="32"/>
      <c r="S460" s="32"/>
      <c r="T460" s="34"/>
      <c r="U460" s="45"/>
      <c r="V460" s="32"/>
      <c r="W460" s="34"/>
    </row>
    <row r="461" spans="1:24" x14ac:dyDescent="0.25">
      <c r="A461" s="44"/>
      <c r="B461" s="44"/>
      <c r="C461" s="29"/>
      <c r="D461" s="30"/>
      <c r="E461" s="26"/>
      <c r="F461" s="31"/>
      <c r="G461" s="31"/>
      <c r="H461" s="31"/>
      <c r="I461" s="32"/>
      <c r="J461" s="32"/>
      <c r="K461" s="31"/>
      <c r="L461" s="31"/>
      <c r="M461" s="33"/>
      <c r="N461" s="33"/>
      <c r="O461" s="32"/>
      <c r="P461" s="32"/>
      <c r="Q461" s="32"/>
      <c r="R461" s="32"/>
      <c r="S461" s="32"/>
      <c r="T461" s="34"/>
      <c r="U461" s="45"/>
      <c r="V461" s="32"/>
      <c r="W461" s="34"/>
      <c r="X461" s="87"/>
    </row>
    <row r="462" spans="1:24" x14ac:dyDescent="0.25">
      <c r="A462" s="44"/>
      <c r="B462" s="44"/>
      <c r="C462" s="29"/>
      <c r="D462" s="30"/>
      <c r="E462" s="26"/>
      <c r="F462" s="31"/>
      <c r="G462" s="31"/>
      <c r="H462" s="31"/>
      <c r="I462" s="32"/>
      <c r="J462" s="32"/>
      <c r="K462" s="31"/>
      <c r="L462" s="31"/>
      <c r="M462" s="33"/>
      <c r="N462" s="33"/>
      <c r="O462" s="32"/>
      <c r="P462" s="32"/>
      <c r="Q462" s="32"/>
      <c r="R462" s="32"/>
      <c r="S462" s="32"/>
      <c r="T462" s="34"/>
      <c r="U462" s="45"/>
      <c r="V462" s="32"/>
      <c r="W462" s="34"/>
      <c r="X462" s="87"/>
    </row>
    <row r="463" spans="1:24" x14ac:dyDescent="0.25">
      <c r="A463" s="44"/>
      <c r="B463" s="44"/>
      <c r="C463" s="29"/>
      <c r="D463" s="30"/>
      <c r="E463" s="26"/>
      <c r="F463" s="31"/>
      <c r="G463" s="31"/>
      <c r="H463" s="31"/>
      <c r="I463" s="32"/>
      <c r="J463" s="32"/>
      <c r="K463" s="31"/>
      <c r="L463" s="31"/>
      <c r="M463" s="33"/>
      <c r="N463" s="33"/>
      <c r="O463" s="32"/>
      <c r="P463" s="32"/>
      <c r="Q463" s="32"/>
      <c r="R463" s="32"/>
      <c r="S463" s="32"/>
      <c r="T463" s="34"/>
      <c r="U463" s="45"/>
      <c r="V463" s="32"/>
      <c r="W463" s="34"/>
      <c r="X463" s="87"/>
    </row>
    <row r="464" spans="1:24" x14ac:dyDescent="0.25">
      <c r="A464" s="44"/>
      <c r="B464" s="44"/>
      <c r="C464" s="29"/>
      <c r="D464" s="30"/>
      <c r="E464" s="26"/>
      <c r="F464" s="31"/>
      <c r="G464" s="31"/>
      <c r="H464" s="31"/>
      <c r="I464" s="32"/>
      <c r="J464" s="32"/>
      <c r="K464" s="31"/>
      <c r="L464" s="31"/>
      <c r="M464" s="33"/>
      <c r="N464" s="33"/>
      <c r="O464" s="32"/>
      <c r="P464" s="32"/>
      <c r="Q464" s="32"/>
      <c r="R464" s="32"/>
      <c r="S464" s="32"/>
      <c r="T464" s="34"/>
      <c r="U464" s="45"/>
      <c r="V464" s="32"/>
      <c r="W464" s="34"/>
      <c r="X464" s="87"/>
    </row>
    <row r="465" spans="1:24" x14ac:dyDescent="0.25">
      <c r="A465" s="44"/>
      <c r="B465" s="44"/>
      <c r="C465" s="29"/>
      <c r="D465" s="30"/>
      <c r="E465" s="26"/>
      <c r="F465" s="31"/>
      <c r="G465" s="31"/>
      <c r="H465" s="31"/>
      <c r="I465" s="32"/>
      <c r="J465" s="32"/>
      <c r="K465" s="31"/>
      <c r="L465" s="31"/>
      <c r="M465" s="33"/>
      <c r="N465" s="33"/>
      <c r="O465" s="32"/>
      <c r="P465" s="32"/>
      <c r="Q465" s="32"/>
      <c r="R465" s="32"/>
      <c r="S465" s="32"/>
      <c r="T465" s="34"/>
      <c r="U465" s="45"/>
      <c r="V465" s="32"/>
      <c r="W465" s="34"/>
      <c r="X465" s="87"/>
    </row>
    <row r="466" spans="1:24" x14ac:dyDescent="0.25">
      <c r="A466" s="44"/>
      <c r="B466" s="44"/>
      <c r="C466" s="29"/>
      <c r="D466" s="30"/>
      <c r="E466" s="26"/>
      <c r="F466" s="31"/>
      <c r="G466" s="31"/>
      <c r="H466" s="31"/>
      <c r="I466" s="32"/>
      <c r="J466" s="32"/>
      <c r="K466" s="31"/>
      <c r="L466" s="31"/>
      <c r="M466" s="33"/>
      <c r="N466" s="33"/>
      <c r="O466" s="32"/>
      <c r="P466" s="32"/>
      <c r="Q466" s="32"/>
      <c r="R466" s="32"/>
      <c r="S466" s="32"/>
      <c r="T466" s="34"/>
      <c r="U466" s="45"/>
      <c r="V466" s="32"/>
      <c r="W466" s="34"/>
      <c r="X466" s="86"/>
    </row>
    <row r="467" spans="1:24" x14ac:dyDescent="0.25">
      <c r="A467" s="44"/>
      <c r="B467" s="44"/>
      <c r="C467" s="29"/>
      <c r="D467" s="30"/>
      <c r="E467" s="26"/>
      <c r="F467" s="31"/>
      <c r="G467" s="31"/>
      <c r="H467" s="31"/>
      <c r="I467" s="32"/>
      <c r="J467" s="32"/>
      <c r="K467" s="31"/>
      <c r="L467" s="31"/>
      <c r="M467" s="33"/>
      <c r="N467" s="33"/>
      <c r="O467" s="32"/>
      <c r="P467" s="32"/>
      <c r="Q467" s="32"/>
      <c r="R467" s="32"/>
      <c r="S467" s="32"/>
      <c r="T467" s="34"/>
      <c r="U467" s="45"/>
      <c r="V467" s="32"/>
      <c r="W467" s="34"/>
    </row>
    <row r="468" spans="1:24" x14ac:dyDescent="0.25">
      <c r="A468" s="44"/>
      <c r="B468" s="44"/>
      <c r="C468" s="29"/>
      <c r="D468" s="30"/>
      <c r="E468" s="26"/>
      <c r="F468" s="31"/>
      <c r="G468" s="31"/>
      <c r="H468" s="31"/>
      <c r="I468" s="32"/>
      <c r="J468" s="32"/>
      <c r="K468" s="31"/>
      <c r="L468" s="31"/>
      <c r="M468" s="33"/>
      <c r="N468" s="33"/>
      <c r="O468" s="32"/>
      <c r="P468" s="32"/>
      <c r="Q468" s="32"/>
      <c r="R468" s="32"/>
      <c r="S468" s="32"/>
      <c r="T468" s="34"/>
      <c r="U468" s="45"/>
      <c r="V468" s="32"/>
      <c r="W468" s="34"/>
      <c r="X468" s="86"/>
    </row>
    <row r="469" spans="1:24" x14ac:dyDescent="0.25">
      <c r="A469" s="44"/>
      <c r="B469" s="44"/>
      <c r="C469" s="29"/>
      <c r="D469" s="30"/>
      <c r="E469" s="26"/>
      <c r="F469" s="31"/>
      <c r="G469" s="31"/>
      <c r="H469" s="31"/>
      <c r="I469" s="32"/>
      <c r="J469" s="32"/>
      <c r="K469" s="31"/>
      <c r="L469" s="31"/>
      <c r="M469" s="33"/>
      <c r="N469" s="33"/>
      <c r="O469" s="32"/>
      <c r="P469" s="32"/>
      <c r="Q469" s="32"/>
      <c r="R469" s="32"/>
      <c r="S469" s="32"/>
      <c r="T469" s="34"/>
      <c r="U469" s="45"/>
      <c r="V469" s="32"/>
      <c r="W469" s="34"/>
    </row>
    <row r="470" spans="1:24" x14ac:dyDescent="0.25">
      <c r="A470" s="44"/>
      <c r="B470" s="44"/>
      <c r="C470" s="29"/>
      <c r="D470" s="30"/>
      <c r="E470" s="26"/>
      <c r="F470" s="31"/>
      <c r="G470" s="31"/>
      <c r="H470" s="31"/>
      <c r="I470" s="32"/>
      <c r="J470" s="32"/>
      <c r="K470" s="31"/>
      <c r="L470" s="31"/>
      <c r="M470" s="33"/>
      <c r="N470" s="33"/>
      <c r="O470" s="32"/>
      <c r="P470" s="32"/>
      <c r="Q470" s="32"/>
      <c r="R470" s="32"/>
      <c r="S470" s="32"/>
      <c r="T470" s="34"/>
      <c r="U470" s="45"/>
      <c r="V470" s="32"/>
      <c r="W470" s="34"/>
    </row>
    <row r="471" spans="1:24" x14ac:dyDescent="0.25">
      <c r="A471" s="44"/>
      <c r="B471" s="44"/>
      <c r="C471" s="29"/>
      <c r="D471" s="30"/>
      <c r="E471" s="26"/>
      <c r="F471" s="31"/>
      <c r="G471" s="31"/>
      <c r="H471" s="31"/>
      <c r="I471" s="32"/>
      <c r="J471" s="32"/>
      <c r="K471" s="31"/>
      <c r="L471" s="31"/>
      <c r="M471" s="33"/>
      <c r="N471" s="33"/>
      <c r="O471" s="32"/>
      <c r="P471" s="32"/>
      <c r="Q471" s="32"/>
      <c r="R471" s="32"/>
      <c r="S471" s="32"/>
      <c r="T471" s="34"/>
      <c r="U471" s="45"/>
      <c r="V471" s="32"/>
      <c r="W471" s="34"/>
    </row>
    <row r="472" spans="1:24" x14ac:dyDescent="0.25">
      <c r="A472" s="44"/>
      <c r="B472" s="44"/>
      <c r="C472" s="29"/>
      <c r="D472" s="30"/>
      <c r="E472" s="26"/>
      <c r="F472" s="31"/>
      <c r="G472" s="31"/>
      <c r="H472" s="31"/>
      <c r="I472" s="32"/>
      <c r="J472" s="32"/>
      <c r="K472" s="31"/>
      <c r="L472" s="31"/>
      <c r="M472" s="33"/>
      <c r="N472" s="33"/>
      <c r="O472" s="32"/>
      <c r="P472" s="32"/>
      <c r="Q472" s="32"/>
      <c r="R472" s="32"/>
      <c r="S472" s="32"/>
      <c r="T472" s="34"/>
      <c r="U472" s="45"/>
      <c r="V472" s="18"/>
      <c r="W472" s="34"/>
    </row>
    <row r="473" spans="1:24" x14ac:dyDescent="0.25">
      <c r="A473" s="44"/>
      <c r="B473" s="44"/>
      <c r="C473" s="29"/>
      <c r="D473" s="30"/>
      <c r="E473" s="26"/>
      <c r="F473" s="31"/>
      <c r="G473" s="31"/>
      <c r="H473" s="31"/>
      <c r="I473" s="32"/>
      <c r="J473" s="32"/>
      <c r="K473" s="31"/>
      <c r="L473" s="31"/>
      <c r="M473" s="33"/>
      <c r="N473" s="33"/>
      <c r="O473" s="32"/>
      <c r="P473" s="32"/>
      <c r="Q473" s="32"/>
      <c r="R473" s="32"/>
      <c r="S473" s="32"/>
      <c r="T473" s="34"/>
      <c r="U473" s="45"/>
      <c r="V473" s="18"/>
      <c r="W473" s="34"/>
    </row>
    <row r="474" spans="1:24" x14ac:dyDescent="0.25">
      <c r="A474" s="44"/>
      <c r="B474" s="44"/>
      <c r="C474" s="29"/>
      <c r="D474" s="30"/>
      <c r="E474" s="26"/>
      <c r="F474" s="31"/>
      <c r="G474" s="31"/>
      <c r="H474" s="31"/>
      <c r="I474" s="32"/>
      <c r="J474" s="32"/>
      <c r="K474" s="31"/>
      <c r="L474" s="31"/>
      <c r="M474" s="33"/>
      <c r="N474" s="33"/>
      <c r="O474" s="32"/>
      <c r="P474" s="32"/>
      <c r="Q474" s="32"/>
      <c r="R474" s="32"/>
      <c r="S474" s="32"/>
      <c r="T474" s="34"/>
      <c r="U474" s="45"/>
      <c r="V474" s="18"/>
      <c r="W474" s="34"/>
    </row>
    <row r="475" spans="1:24" x14ac:dyDescent="0.25">
      <c r="A475" s="44"/>
      <c r="B475" s="44"/>
      <c r="C475" s="29"/>
      <c r="D475" s="30"/>
      <c r="E475" s="26"/>
      <c r="F475" s="31"/>
      <c r="G475" s="31"/>
      <c r="H475" s="31"/>
      <c r="I475" s="32"/>
      <c r="J475" s="32"/>
      <c r="K475" s="31"/>
      <c r="L475" s="31"/>
      <c r="M475" s="33"/>
      <c r="N475" s="33"/>
      <c r="O475" s="32"/>
      <c r="P475" s="32"/>
      <c r="Q475" s="32"/>
      <c r="R475" s="32"/>
      <c r="S475" s="32"/>
      <c r="T475" s="34"/>
      <c r="U475" s="45"/>
      <c r="V475" s="18"/>
      <c r="W475" s="34"/>
    </row>
    <row r="476" spans="1:24" x14ac:dyDescent="0.25">
      <c r="A476" s="44"/>
      <c r="B476" s="44"/>
      <c r="C476" s="29"/>
      <c r="D476" s="30"/>
      <c r="E476" s="26"/>
      <c r="F476" s="31"/>
      <c r="G476" s="31"/>
      <c r="H476" s="31"/>
      <c r="I476" s="32"/>
      <c r="J476" s="32"/>
      <c r="K476" s="31"/>
      <c r="L476" s="31"/>
      <c r="M476" s="33"/>
      <c r="N476" s="33"/>
      <c r="O476" s="32"/>
      <c r="P476" s="32"/>
      <c r="Q476" s="32"/>
      <c r="R476" s="32"/>
      <c r="S476" s="32"/>
      <c r="T476" s="34"/>
      <c r="U476" s="45"/>
      <c r="V476" s="18"/>
      <c r="W476" s="34"/>
    </row>
    <row r="477" spans="1:24" x14ac:dyDescent="0.25">
      <c r="A477" s="44"/>
      <c r="B477" s="44"/>
      <c r="C477" s="29"/>
      <c r="D477" s="30"/>
      <c r="E477" s="26"/>
      <c r="F477" s="31"/>
      <c r="G477" s="31"/>
      <c r="H477" s="31"/>
      <c r="I477" s="32"/>
      <c r="J477" s="32"/>
      <c r="K477" s="31"/>
      <c r="L477" s="31"/>
      <c r="M477" s="33"/>
      <c r="N477" s="33"/>
      <c r="O477" s="32"/>
      <c r="P477" s="32"/>
      <c r="Q477" s="32"/>
      <c r="R477" s="32"/>
      <c r="S477" s="32"/>
      <c r="T477" s="34"/>
      <c r="U477" s="45"/>
      <c r="V477" s="18"/>
      <c r="W477" s="34"/>
    </row>
    <row r="478" spans="1:24" x14ac:dyDescent="0.25">
      <c r="A478" s="44"/>
      <c r="B478" s="44"/>
      <c r="C478" s="29"/>
      <c r="D478" s="30"/>
      <c r="E478" s="26"/>
      <c r="F478" s="31"/>
      <c r="G478" s="31"/>
      <c r="H478" s="31"/>
      <c r="I478" s="32"/>
      <c r="J478" s="32"/>
      <c r="K478" s="31"/>
      <c r="L478" s="31"/>
      <c r="M478" s="33"/>
      <c r="N478" s="33"/>
      <c r="O478" s="32"/>
      <c r="P478" s="32"/>
      <c r="Q478" s="32"/>
      <c r="R478" s="32"/>
      <c r="S478" s="32"/>
      <c r="T478" s="34"/>
      <c r="U478" s="45"/>
      <c r="V478" s="18"/>
      <c r="W478" s="34"/>
      <c r="X478" s="87"/>
    </row>
    <row r="479" spans="1:24" x14ac:dyDescent="0.25">
      <c r="A479" s="44"/>
      <c r="B479" s="44"/>
      <c r="C479" s="29"/>
      <c r="D479" s="30"/>
      <c r="E479" s="26"/>
      <c r="F479" s="31"/>
      <c r="G479" s="31"/>
      <c r="H479" s="31"/>
      <c r="I479" s="32"/>
      <c r="J479" s="32"/>
      <c r="K479" s="31"/>
      <c r="L479" s="31"/>
      <c r="M479" s="33"/>
      <c r="N479" s="33"/>
      <c r="O479" s="32"/>
      <c r="P479" s="32"/>
      <c r="Q479" s="32"/>
      <c r="R479" s="32"/>
      <c r="S479" s="32"/>
      <c r="T479" s="34"/>
      <c r="U479" s="45"/>
      <c r="V479" s="18"/>
      <c r="W479" s="34"/>
      <c r="X479" s="87"/>
    </row>
    <row r="480" spans="1:24" x14ac:dyDescent="0.25">
      <c r="A480" s="44"/>
      <c r="B480" s="44"/>
      <c r="C480" s="29"/>
      <c r="D480" s="30"/>
      <c r="E480" s="26"/>
      <c r="F480" s="31"/>
      <c r="G480" s="31"/>
      <c r="H480" s="31"/>
      <c r="I480" s="32"/>
      <c r="J480" s="32"/>
      <c r="K480" s="31"/>
      <c r="L480" s="31"/>
      <c r="M480" s="33"/>
      <c r="N480" s="33"/>
      <c r="O480" s="32"/>
      <c r="P480" s="32"/>
      <c r="Q480" s="32"/>
      <c r="R480" s="32"/>
      <c r="S480" s="32"/>
      <c r="T480" s="34"/>
      <c r="U480" s="45"/>
      <c r="V480" s="18"/>
      <c r="W480" s="34"/>
      <c r="X480" s="87"/>
    </row>
    <row r="481" spans="1:32" x14ac:dyDescent="0.25">
      <c r="A481" s="44"/>
      <c r="B481" s="44"/>
      <c r="C481" s="29"/>
      <c r="D481" s="30"/>
      <c r="E481" s="26"/>
      <c r="F481" s="31"/>
      <c r="G481" s="31"/>
      <c r="H481" s="31"/>
      <c r="I481" s="32"/>
      <c r="J481" s="32"/>
      <c r="K481" s="31"/>
      <c r="L481" s="31"/>
      <c r="M481" s="33"/>
      <c r="N481" s="33"/>
      <c r="O481" s="32"/>
      <c r="P481" s="32"/>
      <c r="Q481" s="32"/>
      <c r="R481" s="32"/>
      <c r="S481" s="32"/>
      <c r="T481" s="34"/>
      <c r="U481" s="45"/>
      <c r="V481" s="18"/>
      <c r="W481" s="34"/>
      <c r="X481" s="87"/>
    </row>
    <row r="482" spans="1:32" x14ac:dyDescent="0.25">
      <c r="A482" s="44"/>
      <c r="B482" s="44"/>
      <c r="C482" s="29"/>
      <c r="D482" s="30"/>
      <c r="E482" s="26"/>
      <c r="F482" s="31"/>
      <c r="G482" s="31"/>
      <c r="H482" s="31"/>
      <c r="I482" s="32"/>
      <c r="J482" s="32"/>
      <c r="K482" s="31"/>
      <c r="L482" s="31"/>
      <c r="M482" s="33"/>
      <c r="N482" s="33"/>
      <c r="O482" s="32"/>
      <c r="P482" s="32"/>
      <c r="Q482" s="32"/>
      <c r="R482" s="32"/>
      <c r="S482" s="32"/>
      <c r="T482" s="34"/>
      <c r="U482" s="45"/>
      <c r="V482" s="18"/>
      <c r="W482" s="34"/>
    </row>
    <row r="483" spans="1:32" x14ac:dyDescent="0.25">
      <c r="A483" s="44"/>
      <c r="B483" s="44"/>
      <c r="C483" s="29"/>
      <c r="D483" s="30"/>
      <c r="E483" s="26"/>
      <c r="F483" s="31"/>
      <c r="G483" s="31"/>
      <c r="H483" s="31"/>
      <c r="I483" s="32"/>
      <c r="J483" s="32"/>
      <c r="K483" s="31"/>
      <c r="L483" s="31"/>
      <c r="M483" s="33"/>
      <c r="N483" s="33"/>
      <c r="O483" s="32"/>
      <c r="P483" s="32"/>
      <c r="Q483" s="32"/>
      <c r="R483" s="32"/>
      <c r="S483" s="32"/>
      <c r="T483" s="34"/>
      <c r="U483" s="45"/>
      <c r="V483" s="18"/>
      <c r="W483" s="34"/>
    </row>
    <row r="484" spans="1:32" x14ac:dyDescent="0.25">
      <c r="A484" s="44"/>
      <c r="B484" s="44"/>
      <c r="C484" s="29"/>
      <c r="D484" s="30"/>
      <c r="E484" s="26"/>
      <c r="F484" s="31"/>
      <c r="G484" s="31"/>
      <c r="H484" s="31"/>
      <c r="I484" s="32"/>
      <c r="J484" s="32"/>
      <c r="K484" s="31"/>
      <c r="L484" s="31"/>
      <c r="M484" s="33"/>
      <c r="N484" s="33"/>
      <c r="O484" s="32"/>
      <c r="P484" s="32"/>
      <c r="Q484" s="32"/>
      <c r="R484" s="32"/>
      <c r="S484" s="32"/>
      <c r="T484" s="34"/>
      <c r="U484" s="45"/>
      <c r="V484" s="18"/>
      <c r="W484" s="34"/>
    </row>
    <row r="485" spans="1:32" x14ac:dyDescent="0.25">
      <c r="A485" s="44"/>
      <c r="B485" s="44"/>
      <c r="C485" s="29"/>
      <c r="D485" s="30"/>
      <c r="E485" s="26"/>
      <c r="F485" s="31"/>
      <c r="G485" s="31"/>
      <c r="H485" s="31"/>
      <c r="I485" s="32"/>
      <c r="J485" s="32"/>
      <c r="K485" s="31"/>
      <c r="L485" s="31"/>
      <c r="M485" s="33"/>
      <c r="N485" s="33"/>
      <c r="O485" s="32"/>
      <c r="P485" s="32"/>
      <c r="Q485" s="32"/>
      <c r="R485" s="32"/>
      <c r="S485" s="32"/>
      <c r="T485" s="34"/>
      <c r="U485" s="45"/>
      <c r="V485" s="18"/>
      <c r="W485" s="34"/>
    </row>
    <row r="486" spans="1:32" x14ac:dyDescent="0.25">
      <c r="A486" s="44"/>
      <c r="B486" s="44"/>
      <c r="C486" s="29"/>
      <c r="D486" s="30"/>
      <c r="E486" s="26"/>
      <c r="F486" s="31"/>
      <c r="G486" s="31"/>
      <c r="H486" s="31"/>
      <c r="I486" s="32"/>
      <c r="J486" s="32"/>
      <c r="K486" s="31"/>
      <c r="L486" s="31"/>
      <c r="M486" s="33"/>
      <c r="N486" s="33"/>
      <c r="O486" s="32"/>
      <c r="P486" s="32"/>
      <c r="Q486" s="32"/>
      <c r="R486" s="32"/>
      <c r="S486" s="32"/>
      <c r="T486" s="34"/>
      <c r="U486" s="45"/>
      <c r="V486" s="18"/>
      <c r="W486" s="34"/>
    </row>
    <row r="487" spans="1:32" x14ac:dyDescent="0.25">
      <c r="A487" s="44"/>
      <c r="B487" s="44"/>
      <c r="C487" s="29"/>
      <c r="D487" s="30"/>
      <c r="E487" s="26"/>
      <c r="F487" s="31"/>
      <c r="G487" s="31"/>
      <c r="H487" s="31"/>
      <c r="I487" s="32"/>
      <c r="J487" s="32"/>
      <c r="K487" s="31"/>
      <c r="L487" s="31"/>
      <c r="M487" s="33"/>
      <c r="N487" s="33"/>
      <c r="O487" s="32"/>
      <c r="P487" s="32"/>
      <c r="Q487" s="32"/>
      <c r="R487" s="32"/>
      <c r="S487" s="32"/>
      <c r="T487" s="34"/>
      <c r="U487" s="45"/>
      <c r="V487" s="18"/>
      <c r="W487" s="34"/>
    </row>
    <row r="488" spans="1:32" x14ac:dyDescent="0.25">
      <c r="A488" s="44"/>
      <c r="B488" s="44"/>
      <c r="C488" s="29"/>
      <c r="D488" s="30"/>
      <c r="E488" s="26"/>
      <c r="F488" s="31"/>
      <c r="G488" s="31"/>
      <c r="H488" s="31"/>
      <c r="I488" s="32"/>
      <c r="J488" s="32"/>
      <c r="K488" s="31"/>
      <c r="L488" s="31"/>
      <c r="M488" s="33"/>
      <c r="N488" s="33"/>
      <c r="O488" s="32"/>
      <c r="P488" s="32"/>
      <c r="Q488" s="32"/>
      <c r="R488" s="32"/>
      <c r="S488" s="32"/>
      <c r="T488" s="34"/>
      <c r="U488" s="45"/>
      <c r="V488" s="18"/>
      <c r="W488" s="34"/>
    </row>
    <row r="489" spans="1:32" x14ac:dyDescent="0.25">
      <c r="A489" s="44"/>
      <c r="B489" s="44"/>
      <c r="C489" s="29"/>
      <c r="D489" s="30"/>
      <c r="E489" s="26"/>
      <c r="F489" s="31"/>
      <c r="G489" s="31"/>
      <c r="H489" s="31"/>
      <c r="I489" s="32"/>
      <c r="J489" s="32"/>
      <c r="K489" s="31"/>
      <c r="L489" s="31"/>
      <c r="M489" s="33"/>
      <c r="N489" s="33"/>
      <c r="O489" s="32"/>
      <c r="P489" s="32"/>
      <c r="Q489" s="32"/>
      <c r="R489" s="32"/>
      <c r="S489" s="32"/>
      <c r="T489" s="34"/>
      <c r="U489" s="45"/>
      <c r="V489" s="18"/>
      <c r="W489" s="34"/>
    </row>
    <row r="490" spans="1:32" x14ac:dyDescent="0.25">
      <c r="A490" s="44"/>
      <c r="B490" s="44"/>
      <c r="C490" s="29"/>
      <c r="D490" s="30"/>
      <c r="E490" s="26"/>
      <c r="F490" s="31"/>
      <c r="G490" s="31"/>
      <c r="H490" s="31"/>
      <c r="I490" s="32"/>
      <c r="J490" s="32"/>
      <c r="K490" s="31"/>
      <c r="L490" s="31"/>
      <c r="M490" s="33"/>
      <c r="N490" s="33"/>
      <c r="O490" s="32"/>
      <c r="P490" s="32"/>
      <c r="Q490" s="32"/>
      <c r="R490" s="32"/>
      <c r="S490" s="32"/>
      <c r="T490" s="34"/>
      <c r="U490" s="45"/>
      <c r="V490" s="18"/>
      <c r="W490" s="34"/>
    </row>
    <row r="491" spans="1:32" x14ac:dyDescent="0.25">
      <c r="A491" s="44"/>
      <c r="B491" s="44"/>
      <c r="C491" s="29"/>
      <c r="D491" s="30"/>
      <c r="E491" s="26"/>
      <c r="F491" s="31"/>
      <c r="G491" s="31"/>
      <c r="H491" s="31"/>
      <c r="I491" s="32"/>
      <c r="J491" s="32"/>
      <c r="K491" s="31"/>
      <c r="L491" s="31"/>
      <c r="M491" s="33"/>
      <c r="N491" s="33"/>
      <c r="O491" s="32"/>
      <c r="P491" s="32"/>
      <c r="Q491" s="32"/>
      <c r="R491" s="32"/>
      <c r="S491" s="32"/>
      <c r="T491" s="34"/>
      <c r="U491" s="45"/>
      <c r="V491" s="18"/>
      <c r="W491" s="34"/>
    </row>
    <row r="492" spans="1:32" x14ac:dyDescent="0.25">
      <c r="A492" s="44"/>
      <c r="B492" s="44"/>
      <c r="C492" s="29"/>
      <c r="D492" s="30"/>
      <c r="E492" s="26"/>
      <c r="F492" s="31"/>
      <c r="G492" s="31"/>
      <c r="H492" s="31"/>
      <c r="I492" s="32"/>
      <c r="J492" s="32"/>
      <c r="K492" s="31"/>
      <c r="L492" s="31"/>
      <c r="M492" s="33"/>
      <c r="N492" s="33"/>
      <c r="O492" s="32"/>
      <c r="P492" s="32"/>
      <c r="Q492" s="32"/>
      <c r="R492" s="32"/>
      <c r="S492" s="32"/>
      <c r="T492" s="34"/>
      <c r="U492" s="45"/>
      <c r="V492" s="18"/>
      <c r="W492" s="34"/>
    </row>
    <row r="493" spans="1:32" s="22" customFormat="1" x14ac:dyDescent="0.25">
      <c r="A493" s="44"/>
      <c r="B493" s="44"/>
      <c r="C493" s="29"/>
      <c r="D493" s="30"/>
      <c r="E493" s="26"/>
      <c r="F493" s="31"/>
      <c r="G493" s="31"/>
      <c r="H493" s="31"/>
      <c r="I493" s="32"/>
      <c r="J493" s="32"/>
      <c r="K493" s="31"/>
      <c r="L493" s="31"/>
      <c r="M493" s="33"/>
      <c r="N493" s="33"/>
      <c r="O493" s="32"/>
      <c r="P493" s="32"/>
      <c r="Q493" s="32"/>
      <c r="R493" s="32"/>
      <c r="S493" s="32"/>
      <c r="T493" s="34"/>
      <c r="U493" s="45"/>
      <c r="V493" s="25"/>
      <c r="W493" s="34"/>
      <c r="X493" s="87"/>
    </row>
    <row r="494" spans="1:32" x14ac:dyDescent="0.25">
      <c r="A494" s="44"/>
      <c r="B494" s="44"/>
      <c r="C494" s="29"/>
      <c r="D494" s="30"/>
      <c r="E494" s="26"/>
      <c r="F494" s="31"/>
      <c r="G494" s="31"/>
      <c r="H494" s="31"/>
      <c r="I494" s="32"/>
      <c r="J494" s="32"/>
      <c r="K494" s="31"/>
      <c r="L494" s="31"/>
      <c r="M494" s="33"/>
      <c r="N494" s="33"/>
      <c r="O494" s="32"/>
      <c r="P494" s="32"/>
      <c r="Q494" s="32"/>
      <c r="R494" s="32"/>
      <c r="T494" s="34"/>
      <c r="U494" s="45"/>
      <c r="V494" s="18"/>
      <c r="Z494" s="22"/>
      <c r="AA494" s="22"/>
      <c r="AB494" s="22"/>
      <c r="AC494" s="22"/>
      <c r="AD494" s="22"/>
      <c r="AE494" s="22"/>
      <c r="AF494" s="22"/>
    </row>
    <row r="495" spans="1:32" x14ac:dyDescent="0.25">
      <c r="A495" s="44"/>
      <c r="B495" s="44"/>
      <c r="C495" s="29"/>
      <c r="D495" s="30"/>
      <c r="E495" s="26"/>
      <c r="F495" s="31"/>
      <c r="G495" s="31"/>
      <c r="H495" s="31"/>
      <c r="I495" s="32"/>
      <c r="J495" s="32"/>
      <c r="K495" s="31"/>
      <c r="L495" s="31"/>
      <c r="M495" s="33"/>
      <c r="N495" s="33"/>
      <c r="O495" s="32"/>
      <c r="P495" s="32"/>
      <c r="Q495" s="32"/>
      <c r="R495" s="32"/>
      <c r="T495" s="34"/>
      <c r="U495" s="45"/>
      <c r="V495" s="18"/>
      <c r="Z495" s="22"/>
      <c r="AA495" s="22"/>
      <c r="AB495" s="22"/>
      <c r="AC495" s="22"/>
      <c r="AD495" s="22"/>
      <c r="AE495" s="22"/>
      <c r="AF495" s="22"/>
    </row>
    <row r="496" spans="1:32" x14ac:dyDescent="0.25">
      <c r="A496" s="44"/>
      <c r="B496" s="44"/>
      <c r="C496" s="29"/>
      <c r="D496" s="30"/>
      <c r="E496" s="26"/>
      <c r="F496" s="31"/>
      <c r="G496" s="31"/>
      <c r="H496" s="31"/>
      <c r="I496" s="32"/>
      <c r="J496" s="32"/>
      <c r="K496" s="31"/>
      <c r="L496" s="31"/>
      <c r="M496" s="33"/>
      <c r="N496" s="33"/>
      <c r="O496" s="32"/>
      <c r="P496" s="32"/>
      <c r="Q496" s="32"/>
      <c r="R496" s="32"/>
      <c r="T496" s="34"/>
      <c r="U496" s="45"/>
      <c r="V496" s="18"/>
      <c r="Z496" s="22"/>
      <c r="AA496" s="22"/>
      <c r="AB496" s="22"/>
      <c r="AC496" s="22"/>
      <c r="AD496" s="22"/>
      <c r="AE496" s="22"/>
      <c r="AF496" s="22"/>
    </row>
    <row r="497" spans="1:32" x14ac:dyDescent="0.25">
      <c r="A497" s="44"/>
      <c r="B497" s="44"/>
      <c r="C497" s="29"/>
      <c r="D497" s="30"/>
      <c r="E497" s="26"/>
      <c r="F497" s="31"/>
      <c r="G497" s="31"/>
      <c r="H497" s="31"/>
      <c r="I497" s="32"/>
      <c r="J497" s="32"/>
      <c r="K497" s="31"/>
      <c r="L497" s="31"/>
      <c r="M497" s="33"/>
      <c r="N497" s="33"/>
      <c r="O497" s="32"/>
      <c r="P497" s="32"/>
      <c r="Q497" s="32"/>
      <c r="R497" s="32"/>
      <c r="T497" s="34"/>
      <c r="U497" s="45"/>
      <c r="V497" s="18"/>
      <c r="Z497" s="22"/>
      <c r="AA497" s="22"/>
      <c r="AB497" s="22"/>
      <c r="AC497" s="22"/>
      <c r="AD497" s="22"/>
      <c r="AE497" s="22"/>
      <c r="AF497" s="22"/>
    </row>
    <row r="498" spans="1:32" x14ac:dyDescent="0.25">
      <c r="A498" s="44"/>
      <c r="B498" s="44"/>
      <c r="C498" s="29"/>
      <c r="D498" s="30"/>
      <c r="E498" s="26"/>
      <c r="F498" s="31"/>
      <c r="G498" s="31"/>
      <c r="H498" s="31"/>
      <c r="I498" s="32"/>
      <c r="J498" s="32"/>
      <c r="K498" s="31"/>
      <c r="L498" s="31"/>
      <c r="M498" s="33"/>
      <c r="N498" s="33"/>
      <c r="O498" s="32"/>
      <c r="P498" s="32"/>
      <c r="Q498" s="32"/>
      <c r="R498" s="32"/>
      <c r="T498" s="34"/>
      <c r="U498" s="45"/>
      <c r="V498" s="18"/>
      <c r="Z498" s="22"/>
      <c r="AA498" s="22"/>
      <c r="AB498" s="22"/>
      <c r="AC498" s="22"/>
      <c r="AD498" s="22"/>
      <c r="AE498" s="22"/>
      <c r="AF498" s="22"/>
    </row>
    <row r="499" spans="1:32" x14ac:dyDescent="0.25">
      <c r="A499" s="44"/>
      <c r="B499" s="44"/>
      <c r="C499" s="29"/>
      <c r="D499" s="30"/>
      <c r="E499" s="26"/>
      <c r="F499" s="31"/>
      <c r="G499" s="31"/>
      <c r="H499" s="31"/>
      <c r="I499" s="32"/>
      <c r="J499" s="32"/>
      <c r="K499" s="31"/>
      <c r="L499" s="31"/>
      <c r="M499" s="33"/>
      <c r="N499" s="33"/>
      <c r="O499" s="32"/>
      <c r="P499" s="32"/>
      <c r="Q499" s="32"/>
      <c r="R499" s="32"/>
      <c r="T499" s="34"/>
      <c r="U499" s="45"/>
      <c r="V499" s="18"/>
      <c r="Z499" s="22"/>
      <c r="AA499" s="22"/>
      <c r="AB499" s="22"/>
      <c r="AC499" s="22"/>
      <c r="AD499" s="22"/>
      <c r="AE499" s="22"/>
      <c r="AF499" s="22"/>
    </row>
    <row r="500" spans="1:32" x14ac:dyDescent="0.25">
      <c r="A500" s="44"/>
      <c r="B500" s="44"/>
      <c r="C500" s="29"/>
      <c r="D500" s="30"/>
      <c r="E500" s="26"/>
      <c r="F500" s="31"/>
      <c r="G500" s="31"/>
      <c r="H500" s="31"/>
      <c r="I500" s="32"/>
      <c r="J500" s="32"/>
      <c r="K500" s="31"/>
      <c r="L500" s="31"/>
      <c r="M500" s="33"/>
      <c r="N500" s="33"/>
      <c r="O500" s="32"/>
      <c r="P500" s="32"/>
      <c r="Q500" s="32"/>
      <c r="R500" s="32"/>
      <c r="T500" s="34"/>
      <c r="U500" s="45"/>
      <c r="V500" s="18"/>
      <c r="Z500" s="22"/>
      <c r="AA500" s="22"/>
      <c r="AB500" s="22"/>
      <c r="AC500" s="22"/>
      <c r="AD500" s="22"/>
      <c r="AE500" s="22"/>
      <c r="AF500" s="22"/>
    </row>
    <row r="501" spans="1:32" x14ac:dyDescent="0.25">
      <c r="A501" s="44"/>
      <c r="B501" s="44"/>
      <c r="C501" s="29"/>
      <c r="D501" s="30"/>
      <c r="E501" s="26"/>
      <c r="F501" s="31"/>
      <c r="G501" s="31"/>
      <c r="H501" s="31"/>
      <c r="I501" s="32"/>
      <c r="J501" s="32"/>
      <c r="K501" s="31"/>
      <c r="L501" s="31"/>
      <c r="M501" s="33"/>
      <c r="N501" s="33"/>
      <c r="O501" s="32"/>
      <c r="P501" s="32"/>
      <c r="Q501" s="32"/>
      <c r="R501" s="32"/>
      <c r="T501" s="34"/>
      <c r="U501" s="45"/>
      <c r="V501" s="18"/>
      <c r="Z501" s="22"/>
      <c r="AA501" s="22"/>
      <c r="AB501" s="22"/>
      <c r="AC501" s="22"/>
      <c r="AD501" s="22"/>
      <c r="AE501" s="22"/>
      <c r="AF501" s="22"/>
    </row>
    <row r="502" spans="1:32" x14ac:dyDescent="0.25">
      <c r="A502" s="44"/>
      <c r="B502" s="44"/>
      <c r="C502" s="29"/>
      <c r="D502" s="30"/>
      <c r="E502" s="26"/>
      <c r="F502" s="31"/>
      <c r="G502" s="31"/>
      <c r="H502" s="31"/>
      <c r="I502" s="32"/>
      <c r="J502" s="32"/>
      <c r="K502" s="31"/>
      <c r="L502" s="31"/>
      <c r="M502" s="33"/>
      <c r="N502" s="33"/>
      <c r="O502" s="32"/>
      <c r="P502" s="32"/>
      <c r="Q502" s="32"/>
      <c r="R502" s="32"/>
      <c r="T502" s="34"/>
      <c r="U502" s="45"/>
      <c r="V502" s="18"/>
      <c r="Z502" s="22"/>
      <c r="AA502" s="22"/>
      <c r="AB502" s="22"/>
      <c r="AC502" s="22"/>
      <c r="AD502" s="22"/>
      <c r="AE502" s="22"/>
      <c r="AF502" s="22"/>
    </row>
    <row r="503" spans="1:32" x14ac:dyDescent="0.25">
      <c r="A503" s="44"/>
      <c r="B503" s="44"/>
      <c r="C503" s="29"/>
      <c r="D503" s="30"/>
      <c r="E503" s="26"/>
      <c r="F503" s="31"/>
      <c r="G503" s="31"/>
      <c r="H503" s="31"/>
      <c r="I503" s="32"/>
      <c r="J503" s="32"/>
      <c r="K503" s="31"/>
      <c r="L503" s="31"/>
      <c r="M503" s="33"/>
      <c r="N503" s="33"/>
      <c r="O503" s="32"/>
      <c r="P503" s="32"/>
      <c r="Q503" s="32"/>
      <c r="R503" s="32"/>
      <c r="T503" s="34"/>
      <c r="U503" s="45"/>
      <c r="V503" s="18"/>
      <c r="Z503" s="22"/>
      <c r="AA503" s="22"/>
      <c r="AB503" s="22"/>
      <c r="AC503" s="22"/>
      <c r="AD503" s="22"/>
      <c r="AE503" s="22"/>
      <c r="AF503" s="22"/>
    </row>
    <row r="504" spans="1:32" x14ac:dyDescent="0.25">
      <c r="A504" s="44"/>
      <c r="B504" s="44"/>
      <c r="C504" s="29"/>
      <c r="D504" s="30"/>
      <c r="E504" s="26"/>
      <c r="F504" s="31"/>
      <c r="G504" s="31"/>
      <c r="H504" s="31"/>
      <c r="I504" s="32"/>
      <c r="J504" s="32"/>
      <c r="K504" s="31"/>
      <c r="L504" s="31"/>
      <c r="M504" s="33"/>
      <c r="N504" s="33"/>
      <c r="O504" s="32"/>
      <c r="P504" s="32"/>
      <c r="Q504" s="32"/>
      <c r="R504" s="32"/>
      <c r="T504" s="34"/>
      <c r="U504" s="45"/>
      <c r="V504" s="18"/>
      <c r="Z504" s="22"/>
      <c r="AA504" s="22"/>
      <c r="AB504" s="22"/>
      <c r="AC504" s="22"/>
      <c r="AD504" s="22"/>
      <c r="AE504" s="22"/>
      <c r="AF504" s="22"/>
    </row>
    <row r="505" spans="1:32" x14ac:dyDescent="0.25">
      <c r="A505" s="44"/>
      <c r="B505" s="44"/>
      <c r="C505" s="29"/>
      <c r="D505" s="30"/>
      <c r="E505" s="26"/>
      <c r="F505" s="31"/>
      <c r="G505" s="31"/>
      <c r="H505" s="31"/>
      <c r="I505" s="32"/>
      <c r="J505" s="32"/>
      <c r="K505" s="31"/>
      <c r="L505" s="31"/>
      <c r="M505" s="33"/>
      <c r="N505" s="33"/>
      <c r="O505" s="32"/>
      <c r="P505" s="32"/>
      <c r="Q505" s="32"/>
      <c r="R505" s="32"/>
      <c r="T505" s="34"/>
      <c r="U505" s="45"/>
      <c r="V505" s="18"/>
      <c r="Z505" s="22"/>
      <c r="AA505" s="22"/>
      <c r="AB505" s="22"/>
      <c r="AC505" s="22"/>
      <c r="AD505" s="22"/>
      <c r="AE505" s="22"/>
      <c r="AF505" s="22"/>
    </row>
    <row r="506" spans="1:32" x14ac:dyDescent="0.25">
      <c r="A506" s="44"/>
      <c r="B506" s="44"/>
      <c r="C506" s="29"/>
      <c r="D506" s="30"/>
      <c r="E506" s="26"/>
      <c r="F506" s="31"/>
      <c r="G506" s="31"/>
      <c r="H506" s="31"/>
      <c r="I506" s="32"/>
      <c r="J506" s="32"/>
      <c r="K506" s="31"/>
      <c r="L506" s="31"/>
      <c r="M506" s="33"/>
      <c r="N506" s="33"/>
      <c r="O506" s="32"/>
      <c r="P506" s="32"/>
      <c r="Q506" s="32"/>
      <c r="R506" s="32"/>
      <c r="T506" s="34"/>
      <c r="U506" s="45"/>
      <c r="V506" s="18"/>
      <c r="Z506" s="22"/>
      <c r="AA506" s="22"/>
      <c r="AB506" s="22"/>
      <c r="AC506" s="22"/>
      <c r="AD506" s="22"/>
      <c r="AE506" s="22"/>
      <c r="AF506" s="22"/>
    </row>
    <row r="507" spans="1:32" x14ac:dyDescent="0.25">
      <c r="A507" s="44"/>
      <c r="B507" s="44"/>
      <c r="C507" s="29"/>
      <c r="D507" s="30"/>
      <c r="E507" s="26"/>
      <c r="F507" s="31"/>
      <c r="G507" s="31"/>
      <c r="H507" s="31"/>
      <c r="I507" s="32"/>
      <c r="J507" s="32"/>
      <c r="K507" s="31"/>
      <c r="L507" s="31"/>
      <c r="M507" s="33"/>
      <c r="N507" s="33"/>
      <c r="O507" s="32"/>
      <c r="P507" s="32"/>
      <c r="Q507" s="32"/>
      <c r="R507" s="32"/>
      <c r="T507" s="34"/>
      <c r="U507" s="45"/>
      <c r="V507" s="18"/>
      <c r="Z507" s="22"/>
      <c r="AA507" s="22"/>
      <c r="AB507" s="22"/>
      <c r="AC507" s="22"/>
      <c r="AD507" s="22"/>
      <c r="AE507" s="22"/>
      <c r="AF507" s="22"/>
    </row>
    <row r="508" spans="1:32" x14ac:dyDescent="0.25">
      <c r="A508" s="44"/>
      <c r="B508" s="44"/>
      <c r="C508" s="29"/>
      <c r="D508" s="30"/>
      <c r="E508" s="26"/>
      <c r="F508" s="31"/>
      <c r="G508" s="31"/>
      <c r="H508" s="31"/>
      <c r="I508" s="32"/>
      <c r="J508" s="32"/>
      <c r="K508" s="31"/>
      <c r="L508" s="31"/>
      <c r="M508" s="33"/>
      <c r="N508" s="33"/>
      <c r="O508" s="32"/>
      <c r="P508" s="32"/>
      <c r="Q508" s="32"/>
      <c r="R508" s="32"/>
      <c r="T508" s="34"/>
      <c r="U508" s="45"/>
      <c r="V508" s="18"/>
      <c r="Z508" s="22"/>
      <c r="AA508" s="22"/>
      <c r="AB508" s="22"/>
      <c r="AC508" s="22"/>
      <c r="AD508" s="22"/>
      <c r="AE508" s="22"/>
      <c r="AF508" s="22"/>
    </row>
    <row r="509" spans="1:32" x14ac:dyDescent="0.25">
      <c r="A509" s="44"/>
      <c r="B509" s="44"/>
      <c r="C509" s="29"/>
      <c r="D509" s="30"/>
      <c r="E509" s="26"/>
      <c r="F509" s="31"/>
      <c r="G509" s="31"/>
      <c r="H509" s="31"/>
      <c r="I509" s="32"/>
      <c r="J509" s="32"/>
      <c r="K509" s="31"/>
      <c r="L509" s="31"/>
      <c r="M509" s="33"/>
      <c r="N509" s="33"/>
      <c r="O509" s="32"/>
      <c r="P509" s="32"/>
      <c r="Q509" s="32"/>
      <c r="R509" s="32"/>
      <c r="T509" s="34"/>
      <c r="U509" s="45"/>
      <c r="V509" s="18"/>
      <c r="Z509" s="22"/>
      <c r="AA509" s="22"/>
      <c r="AB509" s="22"/>
      <c r="AC509" s="22"/>
      <c r="AD509" s="22"/>
      <c r="AE509" s="22"/>
      <c r="AF509" s="22"/>
    </row>
    <row r="510" spans="1:32" x14ac:dyDescent="0.25">
      <c r="A510" s="44"/>
      <c r="B510" s="44"/>
      <c r="C510" s="29"/>
      <c r="D510" s="30"/>
      <c r="E510" s="26"/>
      <c r="F510" s="31"/>
      <c r="G510" s="31"/>
      <c r="H510" s="31"/>
      <c r="I510" s="32"/>
      <c r="J510" s="32"/>
      <c r="K510" s="31"/>
      <c r="L510" s="31"/>
      <c r="M510" s="33"/>
      <c r="N510" s="33"/>
      <c r="O510" s="32"/>
      <c r="P510" s="32"/>
      <c r="Q510" s="32"/>
      <c r="R510" s="32"/>
      <c r="T510" s="34"/>
      <c r="U510" s="45"/>
      <c r="V510" s="18"/>
      <c r="Z510" s="22"/>
      <c r="AA510" s="22"/>
      <c r="AB510" s="22"/>
      <c r="AC510" s="22"/>
      <c r="AD510" s="22"/>
      <c r="AE510" s="22"/>
      <c r="AF510" s="22"/>
    </row>
    <row r="511" spans="1:32" x14ac:dyDescent="0.25">
      <c r="A511" s="44"/>
      <c r="B511" s="44"/>
      <c r="C511" s="29"/>
      <c r="D511" s="30"/>
      <c r="E511" s="26"/>
      <c r="F511" s="31"/>
      <c r="G511" s="31"/>
      <c r="H511" s="31"/>
      <c r="I511" s="32"/>
      <c r="J511" s="32"/>
      <c r="K511" s="31"/>
      <c r="L511" s="31"/>
      <c r="M511" s="33"/>
      <c r="N511" s="33"/>
      <c r="O511" s="32"/>
      <c r="P511" s="32"/>
      <c r="Q511" s="32"/>
      <c r="R511" s="32"/>
      <c r="T511" s="34"/>
      <c r="U511" s="45"/>
      <c r="V511" s="18"/>
      <c r="Z511" s="22"/>
      <c r="AA511" s="22"/>
      <c r="AB511" s="22"/>
      <c r="AC511" s="22"/>
      <c r="AD511" s="22"/>
      <c r="AE511" s="22"/>
      <c r="AF511" s="22"/>
    </row>
    <row r="512" spans="1:32" x14ac:dyDescent="0.25">
      <c r="A512" s="44"/>
      <c r="B512" s="44"/>
      <c r="C512" s="29"/>
      <c r="D512" s="30"/>
      <c r="E512" s="26"/>
      <c r="F512" s="31"/>
      <c r="G512" s="31"/>
      <c r="H512" s="31"/>
      <c r="I512" s="32"/>
      <c r="J512" s="32"/>
      <c r="K512" s="31"/>
      <c r="L512" s="31"/>
      <c r="M512" s="33"/>
      <c r="N512" s="33"/>
      <c r="O512" s="32"/>
      <c r="P512" s="32"/>
      <c r="Q512" s="32"/>
      <c r="R512" s="32"/>
      <c r="T512" s="34"/>
      <c r="U512" s="45"/>
      <c r="V512" s="18"/>
      <c r="X512" s="87"/>
      <c r="Z512" s="22"/>
      <c r="AA512" s="22"/>
      <c r="AB512" s="22"/>
      <c r="AC512" s="22"/>
      <c r="AD512" s="22"/>
      <c r="AE512" s="22"/>
      <c r="AF512" s="22"/>
    </row>
    <row r="513" spans="1:32" x14ac:dyDescent="0.25">
      <c r="A513" s="44"/>
      <c r="B513" s="44"/>
      <c r="C513" s="29"/>
      <c r="D513" s="30"/>
      <c r="E513" s="26"/>
      <c r="F513" s="31"/>
      <c r="G513" s="31"/>
      <c r="H513" s="31"/>
      <c r="I513" s="32"/>
      <c r="J513" s="32"/>
      <c r="K513" s="31"/>
      <c r="L513" s="31"/>
      <c r="M513" s="33"/>
      <c r="N513" s="33"/>
      <c r="O513" s="32"/>
      <c r="P513" s="32"/>
      <c r="Q513" s="32"/>
      <c r="R513" s="32"/>
      <c r="T513" s="34"/>
      <c r="U513" s="45"/>
      <c r="V513" s="18"/>
      <c r="X513" s="87"/>
      <c r="Z513" s="22"/>
      <c r="AA513" s="22"/>
      <c r="AB513" s="22"/>
      <c r="AC513" s="22"/>
      <c r="AD513" s="22"/>
      <c r="AE513" s="22"/>
      <c r="AF513" s="22"/>
    </row>
    <row r="514" spans="1:32" x14ac:dyDescent="0.25">
      <c r="A514" s="44"/>
      <c r="B514" s="44"/>
      <c r="C514" s="29"/>
      <c r="D514" s="30"/>
      <c r="E514" s="26"/>
      <c r="F514" s="31"/>
      <c r="G514" s="31"/>
      <c r="H514" s="31"/>
      <c r="I514" s="32"/>
      <c r="J514" s="32"/>
      <c r="K514" s="31"/>
      <c r="L514" s="31"/>
      <c r="M514" s="33"/>
      <c r="N514" s="33"/>
      <c r="O514" s="32"/>
      <c r="P514" s="32"/>
      <c r="Q514" s="32"/>
      <c r="R514" s="32"/>
      <c r="T514" s="34"/>
      <c r="U514" s="45"/>
      <c r="V514" s="18"/>
      <c r="X514" s="87"/>
      <c r="Z514" s="22"/>
      <c r="AA514" s="22"/>
      <c r="AB514" s="22"/>
      <c r="AC514" s="22"/>
      <c r="AD514" s="22"/>
      <c r="AE514" s="22"/>
      <c r="AF514" s="22"/>
    </row>
    <row r="515" spans="1:32" x14ac:dyDescent="0.25">
      <c r="A515" s="44"/>
      <c r="B515" s="44"/>
      <c r="C515" s="29"/>
      <c r="D515" s="30"/>
      <c r="E515" s="26"/>
      <c r="F515" s="31"/>
      <c r="G515" s="31"/>
      <c r="H515" s="31"/>
      <c r="I515" s="32"/>
      <c r="J515" s="32"/>
      <c r="K515" s="31"/>
      <c r="L515" s="31"/>
      <c r="M515" s="33"/>
      <c r="N515" s="33"/>
      <c r="O515" s="32"/>
      <c r="P515" s="32"/>
      <c r="Q515" s="32"/>
      <c r="R515" s="32"/>
      <c r="T515" s="34"/>
      <c r="U515" s="45"/>
      <c r="V515" s="18"/>
      <c r="X515" s="87"/>
      <c r="Z515" s="22"/>
      <c r="AA515" s="22"/>
      <c r="AB515" s="22"/>
      <c r="AC515" s="22"/>
      <c r="AD515" s="22"/>
      <c r="AE515" s="22"/>
      <c r="AF515" s="22"/>
    </row>
    <row r="516" spans="1:32" x14ac:dyDescent="0.25">
      <c r="A516" s="44"/>
      <c r="B516" s="44"/>
      <c r="C516" s="29"/>
      <c r="D516" s="30"/>
      <c r="E516" s="26"/>
      <c r="F516" s="31"/>
      <c r="G516" s="31"/>
      <c r="H516" s="31"/>
      <c r="I516" s="32"/>
      <c r="J516" s="32"/>
      <c r="K516" s="31"/>
      <c r="L516" s="31"/>
      <c r="M516" s="33"/>
      <c r="N516" s="33"/>
      <c r="O516" s="32"/>
      <c r="P516" s="32"/>
      <c r="Q516" s="32"/>
      <c r="R516" s="32"/>
      <c r="T516" s="34"/>
      <c r="U516" s="45"/>
      <c r="V516" s="18"/>
      <c r="X516" s="86"/>
      <c r="Z516" s="22"/>
      <c r="AA516" s="22"/>
      <c r="AB516" s="22"/>
      <c r="AC516" s="22"/>
      <c r="AD516" s="22"/>
      <c r="AE516" s="22"/>
      <c r="AF516" s="22"/>
    </row>
    <row r="517" spans="1:32" x14ac:dyDescent="0.25">
      <c r="A517" s="44"/>
      <c r="B517" s="44"/>
      <c r="C517" s="29"/>
      <c r="D517" s="30"/>
      <c r="E517" s="26"/>
      <c r="F517" s="31"/>
      <c r="G517" s="31"/>
      <c r="H517" s="31"/>
      <c r="I517" s="32"/>
      <c r="J517" s="32"/>
      <c r="K517" s="31"/>
      <c r="L517" s="31"/>
      <c r="M517" s="33"/>
      <c r="N517" s="33"/>
      <c r="O517" s="32"/>
      <c r="P517" s="32"/>
      <c r="Q517" s="32"/>
      <c r="R517" s="32"/>
      <c r="T517" s="34"/>
      <c r="U517" s="45"/>
      <c r="V517" s="18"/>
      <c r="X517" s="86"/>
      <c r="Z517" s="22"/>
      <c r="AA517" s="22"/>
      <c r="AB517" s="22"/>
      <c r="AC517" s="22"/>
      <c r="AD517" s="22"/>
      <c r="AE517" s="22"/>
      <c r="AF517" s="22"/>
    </row>
    <row r="518" spans="1:32" x14ac:dyDescent="0.25">
      <c r="A518" s="44"/>
      <c r="B518" s="44"/>
      <c r="C518" s="29"/>
      <c r="D518" s="30"/>
      <c r="E518" s="26"/>
      <c r="F518" s="31"/>
      <c r="G518" s="31"/>
      <c r="H518" s="31"/>
      <c r="I518" s="32"/>
      <c r="J518" s="32"/>
      <c r="K518" s="31"/>
      <c r="L518" s="31"/>
      <c r="M518" s="33"/>
      <c r="N518" s="33"/>
      <c r="O518" s="32"/>
      <c r="P518" s="32"/>
      <c r="Q518" s="32"/>
      <c r="R518" s="32"/>
      <c r="T518" s="34"/>
      <c r="U518" s="45"/>
      <c r="V518" s="18"/>
      <c r="X518" s="86"/>
      <c r="Z518" s="22"/>
      <c r="AA518" s="22"/>
      <c r="AB518" s="22"/>
      <c r="AC518" s="22"/>
      <c r="AD518" s="22"/>
      <c r="AE518" s="22"/>
      <c r="AF518" s="22"/>
    </row>
    <row r="519" spans="1:32" x14ac:dyDescent="0.25">
      <c r="A519" s="44"/>
      <c r="B519" s="44"/>
      <c r="C519" s="29"/>
      <c r="D519" s="30"/>
      <c r="E519" s="26"/>
      <c r="F519" s="31"/>
      <c r="G519" s="31"/>
      <c r="H519" s="31"/>
      <c r="I519" s="32"/>
      <c r="J519" s="32"/>
      <c r="K519" s="31"/>
      <c r="L519" s="31"/>
      <c r="M519" s="33"/>
      <c r="N519" s="33"/>
      <c r="O519" s="32"/>
      <c r="P519" s="32"/>
      <c r="Q519" s="32"/>
      <c r="R519" s="32"/>
      <c r="T519" s="34"/>
      <c r="U519" s="45"/>
      <c r="V519" s="18"/>
      <c r="Z519" s="22"/>
      <c r="AA519" s="22"/>
      <c r="AB519" s="22"/>
      <c r="AC519" s="22"/>
      <c r="AD519" s="22"/>
      <c r="AE519" s="22"/>
      <c r="AF519" s="22"/>
    </row>
    <row r="520" spans="1:32" x14ac:dyDescent="0.25">
      <c r="A520" s="44"/>
      <c r="B520" s="44"/>
      <c r="C520" s="29"/>
      <c r="D520" s="30"/>
      <c r="E520" s="26"/>
      <c r="F520" s="31"/>
      <c r="G520" s="31"/>
      <c r="H520" s="31"/>
      <c r="I520" s="32"/>
      <c r="J520" s="32"/>
      <c r="K520" s="31"/>
      <c r="L520" s="31"/>
      <c r="M520" s="33"/>
      <c r="N520" s="33"/>
      <c r="O520" s="32"/>
      <c r="P520" s="32"/>
      <c r="Q520" s="32"/>
      <c r="R520" s="32"/>
      <c r="T520" s="34"/>
      <c r="U520" s="45"/>
      <c r="V520" s="18"/>
      <c r="X520" s="87"/>
      <c r="Z520" s="22"/>
      <c r="AA520" s="22"/>
      <c r="AB520" s="22"/>
      <c r="AC520" s="22"/>
      <c r="AD520" s="22"/>
      <c r="AE520" s="22"/>
      <c r="AF520" s="22"/>
    </row>
    <row r="521" spans="1:32" x14ac:dyDescent="0.25">
      <c r="A521" s="44"/>
      <c r="B521" s="44"/>
      <c r="C521" s="29"/>
      <c r="D521" s="30"/>
      <c r="E521" s="26"/>
      <c r="F521" s="31"/>
      <c r="G521" s="31"/>
      <c r="H521" s="31"/>
      <c r="I521" s="32"/>
      <c r="J521" s="32"/>
      <c r="K521" s="31"/>
      <c r="L521" s="31"/>
      <c r="M521" s="33"/>
      <c r="N521" s="33"/>
      <c r="O521" s="32"/>
      <c r="P521" s="32"/>
      <c r="Q521" s="32"/>
      <c r="R521" s="32"/>
      <c r="T521" s="34"/>
      <c r="U521" s="45"/>
      <c r="V521" s="18"/>
      <c r="X521" s="87"/>
      <c r="Z521" s="22"/>
      <c r="AA521" s="22"/>
      <c r="AB521" s="22"/>
      <c r="AC521" s="22"/>
      <c r="AD521" s="22"/>
      <c r="AE521" s="22"/>
      <c r="AF521" s="22"/>
    </row>
    <row r="522" spans="1:32" x14ac:dyDescent="0.25">
      <c r="A522" s="44"/>
      <c r="B522" s="44"/>
      <c r="C522" s="29"/>
      <c r="D522" s="30"/>
      <c r="E522" s="26"/>
      <c r="F522" s="31"/>
      <c r="G522" s="31"/>
      <c r="H522" s="31"/>
      <c r="I522" s="32"/>
      <c r="J522" s="32"/>
      <c r="K522" s="31"/>
      <c r="L522" s="31"/>
      <c r="M522" s="33"/>
      <c r="N522" s="33"/>
      <c r="O522" s="32"/>
      <c r="P522" s="32"/>
      <c r="Q522" s="32"/>
      <c r="R522" s="32"/>
      <c r="T522" s="34"/>
      <c r="U522" s="45"/>
      <c r="V522" s="18"/>
      <c r="X522" s="87"/>
      <c r="Z522" s="22"/>
      <c r="AA522" s="22"/>
      <c r="AB522" s="22"/>
      <c r="AC522" s="22"/>
      <c r="AD522" s="22"/>
      <c r="AE522" s="22"/>
      <c r="AF522" s="22"/>
    </row>
    <row r="523" spans="1:32" x14ac:dyDescent="0.25">
      <c r="A523" s="44"/>
      <c r="B523" s="44"/>
      <c r="C523" s="29"/>
      <c r="D523" s="30"/>
      <c r="E523" s="26"/>
      <c r="F523" s="31"/>
      <c r="G523" s="31"/>
      <c r="H523" s="31"/>
      <c r="I523" s="32"/>
      <c r="J523" s="32"/>
      <c r="K523" s="31"/>
      <c r="L523" s="31"/>
      <c r="M523" s="33"/>
      <c r="N523" s="33"/>
      <c r="O523" s="32"/>
      <c r="P523" s="32"/>
      <c r="Q523" s="32"/>
      <c r="R523" s="32"/>
      <c r="T523" s="34"/>
      <c r="U523" s="45"/>
      <c r="V523" s="18"/>
      <c r="Z523" s="22"/>
      <c r="AA523" s="22"/>
      <c r="AB523" s="22"/>
      <c r="AC523" s="22"/>
      <c r="AD523" s="22"/>
      <c r="AE523" s="22"/>
      <c r="AF523" s="22"/>
    </row>
    <row r="524" spans="1:32" x14ac:dyDescent="0.25">
      <c r="A524" s="44"/>
      <c r="B524" s="44"/>
      <c r="C524" s="29"/>
      <c r="D524" s="30"/>
      <c r="E524" s="26"/>
      <c r="F524" s="31"/>
      <c r="G524" s="31"/>
      <c r="H524" s="31"/>
      <c r="I524" s="32"/>
      <c r="J524" s="32"/>
      <c r="K524" s="31"/>
      <c r="L524" s="31"/>
      <c r="M524" s="33"/>
      <c r="N524" s="33"/>
      <c r="O524" s="32"/>
      <c r="P524" s="32"/>
      <c r="Q524" s="32"/>
      <c r="R524" s="32"/>
      <c r="T524" s="34"/>
      <c r="U524" s="45"/>
      <c r="V524" s="18"/>
      <c r="Z524" s="22"/>
      <c r="AA524" s="22"/>
      <c r="AB524" s="22"/>
      <c r="AC524" s="22"/>
      <c r="AD524" s="22"/>
      <c r="AE524" s="22"/>
      <c r="AF524" s="22"/>
    </row>
    <row r="525" spans="1:32" x14ac:dyDescent="0.25">
      <c r="A525" s="44"/>
      <c r="B525" s="44"/>
      <c r="C525" s="29"/>
      <c r="D525" s="30"/>
      <c r="E525" s="26"/>
      <c r="F525" s="31"/>
      <c r="G525" s="31"/>
      <c r="H525" s="31"/>
      <c r="I525" s="32"/>
      <c r="J525" s="32"/>
      <c r="K525" s="31"/>
      <c r="L525" s="31"/>
      <c r="M525" s="33"/>
      <c r="N525" s="33"/>
      <c r="O525" s="32"/>
      <c r="P525" s="32"/>
      <c r="Q525" s="32"/>
      <c r="R525" s="32"/>
      <c r="T525" s="34"/>
      <c r="U525" s="45"/>
      <c r="V525" s="18"/>
      <c r="Z525" s="22"/>
      <c r="AA525" s="22"/>
      <c r="AB525" s="22"/>
      <c r="AC525" s="22"/>
      <c r="AD525" s="22"/>
      <c r="AE525" s="22"/>
      <c r="AF525" s="22"/>
    </row>
    <row r="526" spans="1:32" x14ac:dyDescent="0.25">
      <c r="A526" s="44"/>
      <c r="B526" s="44"/>
      <c r="C526" s="29"/>
      <c r="D526" s="30"/>
      <c r="E526" s="26"/>
      <c r="F526" s="31"/>
      <c r="G526" s="31"/>
      <c r="H526" s="31"/>
      <c r="I526" s="32"/>
      <c r="J526" s="32"/>
      <c r="K526" s="31"/>
      <c r="L526" s="31"/>
      <c r="M526" s="33"/>
      <c r="N526" s="33"/>
      <c r="O526" s="32"/>
      <c r="P526" s="32"/>
      <c r="Q526" s="32"/>
      <c r="R526" s="32"/>
      <c r="T526" s="34"/>
      <c r="U526" s="45"/>
      <c r="V526" s="18"/>
      <c r="Z526" s="22"/>
      <c r="AA526" s="22"/>
      <c r="AB526" s="22"/>
      <c r="AC526" s="22"/>
      <c r="AD526" s="22"/>
      <c r="AE526" s="22"/>
      <c r="AF526" s="22"/>
    </row>
    <row r="527" spans="1:32" x14ac:dyDescent="0.25">
      <c r="A527" s="44"/>
      <c r="B527" s="44"/>
      <c r="C527" s="29"/>
      <c r="D527" s="30"/>
      <c r="E527" s="26"/>
      <c r="F527" s="31"/>
      <c r="G527" s="31"/>
      <c r="H527" s="31"/>
      <c r="I527" s="32"/>
      <c r="J527" s="32"/>
      <c r="K527" s="31"/>
      <c r="L527" s="31"/>
      <c r="M527" s="33"/>
      <c r="N527" s="33"/>
      <c r="O527" s="32"/>
      <c r="P527" s="32"/>
      <c r="Q527" s="32"/>
      <c r="R527" s="32"/>
      <c r="T527" s="34"/>
      <c r="U527" s="45"/>
      <c r="V527" s="18"/>
      <c r="X527" s="86"/>
      <c r="Z527" s="22"/>
      <c r="AA527" s="22"/>
      <c r="AB527" s="22"/>
      <c r="AC527" s="22"/>
      <c r="AD527" s="22"/>
      <c r="AE527" s="22"/>
      <c r="AF527" s="22"/>
    </row>
    <row r="528" spans="1:32" x14ac:dyDescent="0.25">
      <c r="A528" s="44"/>
      <c r="B528" s="44"/>
      <c r="C528" s="29"/>
      <c r="D528" s="30"/>
      <c r="E528" s="26"/>
      <c r="F528" s="31"/>
      <c r="G528" s="31"/>
      <c r="H528" s="31"/>
      <c r="I528" s="32"/>
      <c r="J528" s="32"/>
      <c r="K528" s="31"/>
      <c r="L528" s="31"/>
      <c r="M528" s="33"/>
      <c r="N528" s="33"/>
      <c r="O528" s="32"/>
      <c r="P528" s="32"/>
      <c r="Q528" s="32"/>
      <c r="R528" s="32"/>
      <c r="T528" s="34"/>
      <c r="U528" s="45"/>
      <c r="V528" s="18"/>
      <c r="X528" s="87"/>
      <c r="Z528" s="22"/>
      <c r="AA528" s="22"/>
      <c r="AB528" s="22"/>
      <c r="AC528" s="22"/>
      <c r="AD528" s="22"/>
      <c r="AE528" s="22"/>
      <c r="AF528" s="22"/>
    </row>
    <row r="529" spans="1:32" x14ac:dyDescent="0.25">
      <c r="A529" s="44"/>
      <c r="B529" s="44"/>
      <c r="C529" s="29"/>
      <c r="D529" s="30"/>
      <c r="E529" s="26"/>
      <c r="F529" s="31"/>
      <c r="G529" s="31"/>
      <c r="H529" s="31"/>
      <c r="I529" s="32"/>
      <c r="J529" s="32"/>
      <c r="K529" s="31"/>
      <c r="L529" s="31"/>
      <c r="M529" s="33"/>
      <c r="N529" s="33"/>
      <c r="O529" s="32"/>
      <c r="P529" s="32"/>
      <c r="Q529" s="32"/>
      <c r="R529" s="32"/>
      <c r="T529" s="34"/>
      <c r="U529" s="45"/>
      <c r="V529" s="18"/>
      <c r="X529" s="87"/>
      <c r="Z529" s="22"/>
      <c r="AA529" s="22"/>
      <c r="AB529" s="22"/>
      <c r="AC529" s="22"/>
      <c r="AD529" s="22"/>
      <c r="AE529" s="22"/>
      <c r="AF529" s="22"/>
    </row>
    <row r="530" spans="1:32" x14ac:dyDescent="0.25">
      <c r="A530" s="35"/>
      <c r="B530" s="35"/>
      <c r="C530" s="29"/>
      <c r="D530" s="30"/>
      <c r="E530" s="26"/>
      <c r="F530" s="31"/>
      <c r="G530" s="31"/>
      <c r="H530" s="31"/>
      <c r="I530" s="32"/>
      <c r="J530" s="32"/>
      <c r="K530" s="31"/>
      <c r="L530" s="31"/>
      <c r="M530" s="33"/>
      <c r="N530" s="33"/>
      <c r="O530" s="32"/>
      <c r="P530" s="32"/>
      <c r="Q530" s="32"/>
      <c r="R530" s="32"/>
      <c r="T530" s="34"/>
      <c r="U530" s="47"/>
      <c r="V530" s="18"/>
      <c r="Z530" s="22"/>
      <c r="AA530" s="22"/>
      <c r="AB530" s="22"/>
      <c r="AC530" s="22"/>
      <c r="AD530" s="22"/>
      <c r="AE530" s="22"/>
      <c r="AF530" s="22"/>
    </row>
    <row r="531" spans="1:32" x14ac:dyDescent="0.25">
      <c r="A531" s="35"/>
      <c r="B531" s="35"/>
      <c r="C531" s="29"/>
      <c r="D531" s="30"/>
      <c r="E531" s="26"/>
      <c r="F531" s="31"/>
      <c r="G531" s="31"/>
      <c r="H531" s="31"/>
      <c r="I531" s="32"/>
      <c r="J531" s="32"/>
      <c r="K531" s="31"/>
      <c r="L531" s="31"/>
      <c r="M531" s="33"/>
      <c r="N531" s="33"/>
      <c r="O531" s="32"/>
      <c r="P531" s="32"/>
      <c r="Q531" s="32"/>
      <c r="R531" s="32"/>
      <c r="T531" s="34"/>
      <c r="U531" s="47"/>
      <c r="V531" s="18"/>
      <c r="Z531" s="22"/>
      <c r="AA531" s="22"/>
      <c r="AB531" s="22"/>
      <c r="AC531" s="22"/>
      <c r="AD531" s="22"/>
      <c r="AE531" s="22"/>
      <c r="AF531" s="22"/>
    </row>
    <row r="532" spans="1:32" x14ac:dyDescent="0.25">
      <c r="A532" s="35"/>
      <c r="B532" s="35"/>
      <c r="C532" s="29"/>
      <c r="D532" s="30"/>
      <c r="E532" s="26"/>
      <c r="F532" s="31"/>
      <c r="G532" s="31"/>
      <c r="H532" s="31"/>
      <c r="I532" s="32"/>
      <c r="J532" s="32"/>
      <c r="K532" s="31"/>
      <c r="L532" s="31"/>
      <c r="M532" s="33"/>
      <c r="N532" s="33"/>
      <c r="O532" s="32"/>
      <c r="P532" s="32"/>
      <c r="Q532" s="32"/>
      <c r="R532" s="32"/>
      <c r="T532" s="34"/>
      <c r="U532" s="47"/>
      <c r="V532" s="18"/>
      <c r="Z532" s="22"/>
      <c r="AA532" s="22"/>
      <c r="AB532" s="22"/>
      <c r="AC532" s="22"/>
      <c r="AD532" s="22"/>
      <c r="AE532" s="22"/>
      <c r="AF532" s="22"/>
    </row>
    <row r="533" spans="1:32" x14ac:dyDescent="0.25">
      <c r="A533" s="35"/>
      <c r="B533" s="35"/>
      <c r="C533" s="29"/>
      <c r="D533" s="30"/>
      <c r="E533" s="26"/>
      <c r="F533" s="31"/>
      <c r="G533" s="31"/>
      <c r="H533" s="31"/>
      <c r="I533" s="32"/>
      <c r="J533" s="32"/>
      <c r="K533" s="31"/>
      <c r="L533" s="31"/>
      <c r="M533" s="33"/>
      <c r="N533" s="33"/>
      <c r="O533" s="32"/>
      <c r="P533" s="32"/>
      <c r="Q533" s="32"/>
      <c r="R533" s="32"/>
      <c r="T533" s="34"/>
      <c r="U533" s="47"/>
      <c r="V533" s="18"/>
      <c r="Z533" s="22"/>
      <c r="AA533" s="22"/>
      <c r="AB533" s="22"/>
      <c r="AC533" s="22"/>
      <c r="AD533" s="22"/>
      <c r="AE533" s="22"/>
      <c r="AF533" s="22"/>
    </row>
    <row r="534" spans="1:32" x14ac:dyDescent="0.25">
      <c r="A534" s="35"/>
      <c r="B534" s="35"/>
      <c r="C534" s="29"/>
      <c r="D534" s="30"/>
      <c r="E534" s="26"/>
      <c r="F534" s="31"/>
      <c r="G534" s="31"/>
      <c r="H534" s="31"/>
      <c r="I534" s="32"/>
      <c r="J534" s="32"/>
      <c r="K534" s="31"/>
      <c r="L534" s="31"/>
      <c r="M534" s="33"/>
      <c r="N534" s="33"/>
      <c r="O534" s="32"/>
      <c r="P534" s="32"/>
      <c r="Q534" s="32"/>
      <c r="R534" s="32"/>
      <c r="T534" s="34"/>
      <c r="U534" s="47"/>
      <c r="V534" s="18"/>
      <c r="Z534" s="22"/>
      <c r="AA534" s="22"/>
      <c r="AB534" s="22"/>
      <c r="AC534" s="22"/>
      <c r="AD534" s="22"/>
      <c r="AE534" s="22"/>
      <c r="AF534" s="22"/>
    </row>
    <row r="535" spans="1:32" x14ac:dyDescent="0.25">
      <c r="A535" s="35"/>
      <c r="B535" s="35"/>
      <c r="C535" s="29"/>
      <c r="D535" s="30"/>
      <c r="E535" s="26"/>
      <c r="F535" s="31"/>
      <c r="G535" s="31"/>
      <c r="H535" s="31"/>
      <c r="I535" s="32"/>
      <c r="J535" s="32"/>
      <c r="K535" s="31"/>
      <c r="L535" s="31"/>
      <c r="M535" s="33"/>
      <c r="N535" s="33"/>
      <c r="O535" s="32"/>
      <c r="P535" s="32"/>
      <c r="Q535" s="32"/>
      <c r="R535" s="32"/>
      <c r="T535" s="34"/>
      <c r="U535" s="47"/>
      <c r="V535" s="18"/>
      <c r="Z535" s="22"/>
      <c r="AA535" s="22"/>
      <c r="AB535" s="22"/>
      <c r="AC535" s="22"/>
      <c r="AD535" s="22"/>
      <c r="AE535" s="22"/>
      <c r="AF535" s="22"/>
    </row>
    <row r="536" spans="1:32" x14ac:dyDescent="0.25">
      <c r="A536" s="35"/>
      <c r="B536" s="35"/>
      <c r="C536" s="29"/>
      <c r="D536" s="30"/>
      <c r="E536" s="26"/>
      <c r="F536" s="31"/>
      <c r="G536" s="31"/>
      <c r="H536" s="31"/>
      <c r="I536" s="32"/>
      <c r="J536" s="32"/>
      <c r="K536" s="31"/>
      <c r="L536" s="31"/>
      <c r="M536" s="33"/>
      <c r="N536" s="33"/>
      <c r="O536" s="32"/>
      <c r="P536" s="32"/>
      <c r="Q536" s="32"/>
      <c r="R536" s="32"/>
      <c r="T536" s="34"/>
      <c r="U536" s="47"/>
      <c r="V536" s="18"/>
      <c r="Z536" s="22"/>
      <c r="AA536" s="22"/>
      <c r="AB536" s="22"/>
      <c r="AC536" s="22"/>
      <c r="AD536" s="22"/>
      <c r="AE536" s="22"/>
      <c r="AF536" s="22"/>
    </row>
    <row r="537" spans="1:32" x14ac:dyDescent="0.25">
      <c r="A537" s="35"/>
      <c r="B537" s="35"/>
      <c r="C537" s="29"/>
      <c r="D537" s="30"/>
      <c r="E537" s="26"/>
      <c r="F537" s="31"/>
      <c r="G537" s="31"/>
      <c r="H537" s="31"/>
      <c r="I537" s="32"/>
      <c r="J537" s="32"/>
      <c r="K537" s="31"/>
      <c r="L537" s="31"/>
      <c r="M537" s="33"/>
      <c r="N537" s="33"/>
      <c r="O537" s="32"/>
      <c r="P537" s="32"/>
      <c r="Q537" s="32"/>
      <c r="R537" s="32"/>
      <c r="T537" s="34"/>
      <c r="U537" s="47"/>
      <c r="V537" s="18"/>
      <c r="Z537" s="22"/>
      <c r="AA537" s="22"/>
      <c r="AB537" s="22"/>
      <c r="AC537" s="22"/>
      <c r="AD537" s="22"/>
      <c r="AE537" s="22"/>
      <c r="AF537" s="22"/>
    </row>
    <row r="538" spans="1:32" x14ac:dyDescent="0.25">
      <c r="A538" s="35"/>
      <c r="B538" s="35"/>
      <c r="C538" s="29"/>
      <c r="D538" s="30"/>
      <c r="E538" s="26"/>
      <c r="F538" s="31"/>
      <c r="G538" s="31"/>
      <c r="H538" s="31"/>
      <c r="I538" s="32"/>
      <c r="J538" s="32"/>
      <c r="K538" s="31"/>
      <c r="L538" s="31"/>
      <c r="M538" s="33"/>
      <c r="N538" s="33"/>
      <c r="O538" s="32"/>
      <c r="P538" s="32"/>
      <c r="Q538" s="32"/>
      <c r="R538" s="32"/>
      <c r="T538" s="34"/>
      <c r="U538" s="47"/>
      <c r="V538" s="18"/>
      <c r="Z538" s="22"/>
      <c r="AA538" s="22"/>
      <c r="AB538" s="22"/>
      <c r="AC538" s="22"/>
      <c r="AD538" s="22"/>
      <c r="AE538" s="22"/>
      <c r="AF538" s="22"/>
    </row>
    <row r="539" spans="1:32" x14ac:dyDescent="0.25">
      <c r="A539" s="35"/>
      <c r="B539" s="35"/>
      <c r="C539" s="29"/>
      <c r="D539" s="30"/>
      <c r="E539" s="26"/>
      <c r="F539" s="31"/>
      <c r="G539" s="31"/>
      <c r="H539" s="31"/>
      <c r="I539" s="32"/>
      <c r="J539" s="32"/>
      <c r="K539" s="31"/>
      <c r="L539" s="31"/>
      <c r="M539" s="33"/>
      <c r="N539" s="33"/>
      <c r="O539" s="32"/>
      <c r="P539" s="32"/>
      <c r="Q539" s="32"/>
      <c r="R539" s="32"/>
      <c r="T539" s="34"/>
      <c r="U539" s="47"/>
      <c r="V539" s="18"/>
      <c r="X539" s="86"/>
      <c r="Z539" s="22"/>
      <c r="AA539" s="22"/>
      <c r="AB539" s="22"/>
      <c r="AC539" s="22"/>
      <c r="AD539" s="22"/>
      <c r="AE539" s="22"/>
      <c r="AF539" s="22"/>
    </row>
    <row r="540" spans="1:32" x14ac:dyDescent="0.25">
      <c r="A540" s="35"/>
      <c r="B540" s="35"/>
      <c r="C540" s="29"/>
      <c r="D540" s="30"/>
      <c r="E540" s="26"/>
      <c r="F540" s="31"/>
      <c r="G540" s="31"/>
      <c r="H540" s="31"/>
      <c r="I540" s="32"/>
      <c r="J540" s="32"/>
      <c r="K540" s="31"/>
      <c r="L540" s="31"/>
      <c r="M540" s="33"/>
      <c r="N540" s="33"/>
      <c r="O540" s="32"/>
      <c r="P540" s="32"/>
      <c r="Q540" s="32"/>
      <c r="R540" s="32"/>
      <c r="T540" s="34"/>
      <c r="U540" s="47"/>
      <c r="V540" s="18"/>
      <c r="Z540" s="22"/>
      <c r="AA540" s="22"/>
      <c r="AB540" s="22"/>
      <c r="AC540" s="22"/>
      <c r="AD540" s="22"/>
      <c r="AE540" s="22"/>
      <c r="AF540" s="22"/>
    </row>
    <row r="541" spans="1:32" x14ac:dyDescent="0.25">
      <c r="A541" s="35"/>
      <c r="B541" s="35"/>
      <c r="C541" s="29"/>
      <c r="D541" s="30"/>
      <c r="E541" s="26"/>
      <c r="F541" s="31"/>
      <c r="G541" s="31"/>
      <c r="H541" s="31"/>
      <c r="I541" s="32"/>
      <c r="J541" s="32"/>
      <c r="K541" s="31"/>
      <c r="L541" s="31"/>
      <c r="M541" s="33"/>
      <c r="N541" s="33"/>
      <c r="O541" s="32"/>
      <c r="P541" s="32"/>
      <c r="Q541" s="32"/>
      <c r="R541" s="32"/>
      <c r="T541" s="34"/>
      <c r="U541" s="47"/>
      <c r="V541" s="18"/>
      <c r="X541" s="86"/>
      <c r="Z541" s="22"/>
      <c r="AA541" s="22"/>
      <c r="AB541" s="22"/>
      <c r="AC541" s="22"/>
      <c r="AD541" s="22"/>
      <c r="AE541" s="22"/>
      <c r="AF541" s="22"/>
    </row>
    <row r="542" spans="1:32" x14ac:dyDescent="0.25">
      <c r="A542" s="35"/>
      <c r="B542" s="35"/>
      <c r="C542" s="29"/>
      <c r="D542" s="30"/>
      <c r="E542" s="26"/>
      <c r="F542" s="31"/>
      <c r="G542" s="31"/>
      <c r="H542" s="31"/>
      <c r="I542" s="32"/>
      <c r="J542" s="32"/>
      <c r="K542" s="31"/>
      <c r="L542" s="31"/>
      <c r="M542" s="33"/>
      <c r="N542" s="33"/>
      <c r="O542" s="32"/>
      <c r="P542" s="32"/>
      <c r="Q542" s="32"/>
      <c r="R542" s="32"/>
      <c r="T542" s="34"/>
      <c r="U542" s="47"/>
      <c r="V542" s="18"/>
      <c r="Z542" s="22"/>
      <c r="AA542" s="22"/>
      <c r="AB542" s="22"/>
      <c r="AC542" s="22"/>
      <c r="AD542" s="22"/>
      <c r="AE542" s="22"/>
      <c r="AF542" s="22"/>
    </row>
    <row r="543" spans="1:32" x14ac:dyDescent="0.25">
      <c r="A543" s="35"/>
      <c r="B543" s="35"/>
      <c r="C543" s="29"/>
      <c r="D543" s="30"/>
      <c r="E543" s="26"/>
      <c r="F543" s="31"/>
      <c r="G543" s="31"/>
      <c r="H543" s="31"/>
      <c r="I543" s="32"/>
      <c r="J543" s="32"/>
      <c r="K543" s="31"/>
      <c r="L543" s="31"/>
      <c r="M543" s="33"/>
      <c r="N543" s="33"/>
      <c r="O543" s="32"/>
      <c r="P543" s="32"/>
      <c r="Q543" s="32"/>
      <c r="R543" s="32"/>
      <c r="T543" s="34"/>
      <c r="U543" s="47"/>
      <c r="V543" s="18"/>
      <c r="Z543" s="22"/>
      <c r="AA543" s="22"/>
      <c r="AB543" s="22"/>
      <c r="AC543" s="22"/>
      <c r="AD543" s="22"/>
      <c r="AE543" s="22"/>
      <c r="AF543" s="22"/>
    </row>
    <row r="544" spans="1:32" x14ac:dyDescent="0.25">
      <c r="A544" s="35"/>
      <c r="B544" s="35"/>
      <c r="C544" s="29"/>
      <c r="D544" s="30"/>
      <c r="E544" s="26"/>
      <c r="F544" s="31"/>
      <c r="G544" s="31"/>
      <c r="H544" s="31"/>
      <c r="I544" s="32"/>
      <c r="J544" s="32"/>
      <c r="K544" s="31"/>
      <c r="L544" s="31"/>
      <c r="M544" s="33"/>
      <c r="N544" s="33"/>
      <c r="O544" s="32"/>
      <c r="P544" s="32"/>
      <c r="Q544" s="32"/>
      <c r="R544" s="32"/>
      <c r="T544" s="34"/>
      <c r="U544" s="47"/>
      <c r="V544" s="18"/>
      <c r="Z544" s="22"/>
      <c r="AA544" s="22"/>
      <c r="AB544" s="22"/>
      <c r="AC544" s="22"/>
      <c r="AD544" s="22"/>
      <c r="AE544" s="22"/>
      <c r="AF544" s="22"/>
    </row>
    <row r="545" spans="1:32" x14ac:dyDescent="0.25">
      <c r="A545" s="35"/>
      <c r="B545" s="35"/>
      <c r="C545" s="29"/>
      <c r="D545" s="30"/>
      <c r="E545" s="26"/>
      <c r="F545" s="31"/>
      <c r="G545" s="31"/>
      <c r="H545" s="31"/>
      <c r="I545" s="32"/>
      <c r="J545" s="32"/>
      <c r="K545" s="31"/>
      <c r="L545" s="31"/>
      <c r="M545" s="33"/>
      <c r="N545" s="33"/>
      <c r="O545" s="32"/>
      <c r="P545" s="32"/>
      <c r="Q545" s="32"/>
      <c r="R545" s="32"/>
      <c r="T545" s="34"/>
      <c r="U545" s="47"/>
      <c r="V545" s="18"/>
      <c r="Z545" s="22"/>
      <c r="AA545" s="22"/>
      <c r="AB545" s="22"/>
      <c r="AC545" s="22"/>
      <c r="AD545" s="22"/>
      <c r="AE545" s="22"/>
      <c r="AF545" s="22"/>
    </row>
    <row r="546" spans="1:32" x14ac:dyDescent="0.25">
      <c r="A546" s="35"/>
      <c r="B546" s="35"/>
      <c r="C546" s="29"/>
      <c r="D546" s="30"/>
      <c r="E546" s="26"/>
      <c r="F546" s="31"/>
      <c r="G546" s="31"/>
      <c r="H546" s="31"/>
      <c r="I546" s="32"/>
      <c r="J546" s="32"/>
      <c r="K546" s="31"/>
      <c r="L546" s="31"/>
      <c r="M546" s="33"/>
      <c r="N546" s="33"/>
      <c r="O546" s="32"/>
      <c r="P546" s="32"/>
      <c r="Q546" s="32"/>
      <c r="R546" s="32"/>
      <c r="T546" s="34"/>
      <c r="U546" s="47"/>
      <c r="V546" s="18"/>
      <c r="Z546" s="22"/>
      <c r="AA546" s="22"/>
      <c r="AB546" s="22"/>
      <c r="AC546" s="22"/>
      <c r="AD546" s="22"/>
      <c r="AE546" s="22"/>
      <c r="AF546" s="22"/>
    </row>
    <row r="547" spans="1:32" x14ac:dyDescent="0.25">
      <c r="A547" s="35"/>
      <c r="B547" s="35"/>
      <c r="C547" s="29"/>
      <c r="D547" s="30"/>
      <c r="E547" s="26"/>
      <c r="F547" s="31"/>
      <c r="G547" s="31"/>
      <c r="H547" s="31"/>
      <c r="I547" s="32"/>
      <c r="J547" s="32"/>
      <c r="K547" s="31"/>
      <c r="L547" s="31"/>
      <c r="M547" s="33"/>
      <c r="N547" s="33"/>
      <c r="O547" s="32"/>
      <c r="P547" s="32"/>
      <c r="Q547" s="32"/>
      <c r="R547" s="32"/>
      <c r="T547" s="34"/>
      <c r="U547" s="47"/>
      <c r="V547" s="18"/>
      <c r="Z547" s="22"/>
      <c r="AA547" s="22"/>
      <c r="AB547" s="22"/>
      <c r="AC547" s="22"/>
      <c r="AD547" s="22"/>
      <c r="AE547" s="22"/>
      <c r="AF547" s="22"/>
    </row>
    <row r="548" spans="1:32" x14ac:dyDescent="0.25">
      <c r="A548" s="35"/>
      <c r="B548" s="35"/>
      <c r="C548" s="29"/>
      <c r="D548" s="30"/>
      <c r="E548" s="26"/>
      <c r="F548" s="31"/>
      <c r="G548" s="31"/>
      <c r="H548" s="31"/>
      <c r="I548" s="32"/>
      <c r="J548" s="32"/>
      <c r="K548" s="31"/>
      <c r="L548" s="31"/>
      <c r="M548" s="33"/>
      <c r="N548" s="33"/>
      <c r="O548" s="32"/>
      <c r="P548" s="32"/>
      <c r="Q548" s="32"/>
      <c r="R548" s="32"/>
      <c r="T548" s="34"/>
      <c r="U548" s="47"/>
      <c r="V548" s="18"/>
      <c r="Z548" s="22"/>
      <c r="AA548" s="22"/>
      <c r="AB548" s="22"/>
      <c r="AC548" s="22"/>
      <c r="AD548" s="22"/>
      <c r="AE548" s="22"/>
      <c r="AF548" s="22"/>
    </row>
    <row r="549" spans="1:32" x14ac:dyDescent="0.25">
      <c r="A549" s="35"/>
      <c r="B549" s="35"/>
      <c r="C549" s="29"/>
      <c r="D549" s="30"/>
      <c r="E549" s="26"/>
      <c r="F549" s="31"/>
      <c r="G549" s="31"/>
      <c r="H549" s="31"/>
      <c r="I549" s="32"/>
      <c r="J549" s="32"/>
      <c r="K549" s="31"/>
      <c r="L549" s="31"/>
      <c r="M549" s="33"/>
      <c r="N549" s="33"/>
      <c r="O549" s="32"/>
      <c r="P549" s="32"/>
      <c r="Q549" s="32"/>
      <c r="R549" s="32"/>
      <c r="T549" s="34"/>
      <c r="U549" s="47"/>
      <c r="V549" s="18"/>
      <c r="Z549" s="22"/>
      <c r="AA549" s="22"/>
      <c r="AB549" s="22"/>
      <c r="AC549" s="22"/>
      <c r="AD549" s="22"/>
      <c r="AE549" s="22"/>
      <c r="AF549" s="22"/>
    </row>
    <row r="550" spans="1:32" x14ac:dyDescent="0.25">
      <c r="A550" s="35"/>
      <c r="B550" s="35"/>
      <c r="C550" s="29"/>
      <c r="D550" s="30"/>
      <c r="E550" s="26"/>
      <c r="F550" s="31"/>
      <c r="G550" s="31"/>
      <c r="H550" s="31"/>
      <c r="I550" s="32"/>
      <c r="J550" s="32"/>
      <c r="K550" s="31"/>
      <c r="L550" s="31"/>
      <c r="M550" s="33"/>
      <c r="N550" s="33"/>
      <c r="O550" s="32"/>
      <c r="P550" s="32"/>
      <c r="Q550" s="32"/>
      <c r="R550" s="32"/>
      <c r="T550" s="34"/>
      <c r="U550" s="47"/>
      <c r="V550" s="18"/>
      <c r="Z550" s="22"/>
      <c r="AA550" s="22"/>
      <c r="AB550" s="22"/>
      <c r="AC550" s="22"/>
      <c r="AD550" s="22"/>
      <c r="AE550" s="22"/>
      <c r="AF550" s="22"/>
    </row>
    <row r="551" spans="1:32" x14ac:dyDescent="0.25">
      <c r="A551" s="35"/>
      <c r="B551" s="35"/>
      <c r="C551" s="29"/>
      <c r="D551" s="30"/>
      <c r="E551" s="26"/>
      <c r="F551" s="31"/>
      <c r="G551" s="31"/>
      <c r="H551" s="31"/>
      <c r="I551" s="32"/>
      <c r="J551" s="32"/>
      <c r="K551" s="31"/>
      <c r="L551" s="31"/>
      <c r="M551" s="33"/>
      <c r="N551" s="33"/>
      <c r="O551" s="32"/>
      <c r="P551" s="32"/>
      <c r="Q551" s="32"/>
      <c r="R551" s="32"/>
      <c r="T551" s="34"/>
      <c r="U551" s="47"/>
      <c r="V551" s="18"/>
      <c r="Z551" s="22"/>
      <c r="AA551" s="22"/>
      <c r="AB551" s="22"/>
      <c r="AC551" s="22"/>
      <c r="AD551" s="22"/>
      <c r="AE551" s="22"/>
      <c r="AF551" s="22"/>
    </row>
    <row r="552" spans="1:32" x14ac:dyDescent="0.25">
      <c r="A552" s="35"/>
      <c r="B552" s="35"/>
      <c r="C552" s="29"/>
      <c r="D552" s="30"/>
      <c r="E552" s="26"/>
      <c r="F552" s="31"/>
      <c r="G552" s="31"/>
      <c r="H552" s="31"/>
      <c r="I552" s="32"/>
      <c r="J552" s="32"/>
      <c r="K552" s="31"/>
      <c r="L552" s="31"/>
      <c r="M552" s="33"/>
      <c r="N552" s="33"/>
      <c r="O552" s="32"/>
      <c r="P552" s="32"/>
      <c r="Q552" s="32"/>
      <c r="R552" s="32"/>
      <c r="T552" s="34"/>
      <c r="U552" s="47"/>
      <c r="V552" s="18"/>
      <c r="Z552" s="22"/>
      <c r="AA552" s="22"/>
      <c r="AB552" s="22"/>
      <c r="AC552" s="22"/>
      <c r="AD552" s="22"/>
      <c r="AE552" s="22"/>
      <c r="AF552" s="22"/>
    </row>
    <row r="553" spans="1:32" x14ac:dyDescent="0.25">
      <c r="A553" s="35"/>
      <c r="B553" s="35"/>
      <c r="C553" s="29"/>
      <c r="D553" s="30"/>
      <c r="E553" s="26"/>
      <c r="F553" s="31"/>
      <c r="G553" s="31"/>
      <c r="H553" s="31"/>
      <c r="I553" s="32"/>
      <c r="J553" s="32"/>
      <c r="K553" s="31"/>
      <c r="L553" s="31"/>
      <c r="M553" s="33"/>
      <c r="N553" s="33"/>
      <c r="O553" s="32"/>
      <c r="P553" s="32"/>
      <c r="Q553" s="32"/>
      <c r="R553" s="32"/>
      <c r="T553" s="34"/>
      <c r="U553" s="47"/>
      <c r="V553" s="18"/>
      <c r="Z553" s="22"/>
      <c r="AA553" s="22"/>
      <c r="AB553" s="22"/>
      <c r="AC553" s="22"/>
      <c r="AD553" s="22"/>
      <c r="AE553" s="22"/>
      <c r="AF553" s="22"/>
    </row>
    <row r="554" spans="1:32" x14ac:dyDescent="0.25">
      <c r="A554" s="35"/>
      <c r="B554" s="35"/>
      <c r="C554" s="29"/>
      <c r="D554" s="30"/>
      <c r="E554" s="26"/>
      <c r="F554" s="31"/>
      <c r="G554" s="31"/>
      <c r="H554" s="31"/>
      <c r="I554" s="32"/>
      <c r="J554" s="32"/>
      <c r="K554" s="31"/>
      <c r="L554" s="31"/>
      <c r="M554" s="33"/>
      <c r="N554" s="33"/>
      <c r="O554" s="32"/>
      <c r="P554" s="32"/>
      <c r="Q554" s="32"/>
      <c r="R554" s="32"/>
      <c r="T554" s="34"/>
      <c r="U554" s="47"/>
      <c r="V554" s="18"/>
      <c r="Z554" s="22"/>
      <c r="AA554" s="22"/>
      <c r="AB554" s="22"/>
      <c r="AC554" s="22"/>
      <c r="AD554" s="22"/>
      <c r="AE554" s="22"/>
      <c r="AF554" s="22"/>
    </row>
    <row r="555" spans="1:32" x14ac:dyDescent="0.25">
      <c r="A555" s="35"/>
      <c r="B555" s="35"/>
      <c r="C555" s="29"/>
      <c r="D555" s="30"/>
      <c r="E555" s="26"/>
      <c r="F555" s="31"/>
      <c r="G555" s="31"/>
      <c r="H555" s="31"/>
      <c r="I555" s="32"/>
      <c r="J555" s="32"/>
      <c r="K555" s="31"/>
      <c r="L555" s="31"/>
      <c r="M555" s="33"/>
      <c r="N555" s="33"/>
      <c r="O555" s="32"/>
      <c r="P555" s="32"/>
      <c r="Q555" s="32"/>
      <c r="R555" s="32"/>
      <c r="T555" s="34"/>
      <c r="U555" s="47"/>
      <c r="V555" s="18"/>
      <c r="Z555" s="22"/>
      <c r="AA555" s="22"/>
      <c r="AB555" s="22"/>
      <c r="AC555" s="22"/>
      <c r="AD555" s="22"/>
      <c r="AE555" s="22"/>
      <c r="AF555" s="22"/>
    </row>
    <row r="556" spans="1:32" x14ac:dyDescent="0.25">
      <c r="A556" s="35"/>
      <c r="B556" s="35"/>
      <c r="C556" s="29"/>
      <c r="D556" s="30"/>
      <c r="E556" s="26"/>
      <c r="F556" s="31"/>
      <c r="G556" s="31"/>
      <c r="H556" s="31"/>
      <c r="I556" s="32"/>
      <c r="J556" s="32"/>
      <c r="K556" s="31"/>
      <c r="L556" s="31"/>
      <c r="M556" s="33"/>
      <c r="N556" s="33"/>
      <c r="O556" s="32"/>
      <c r="P556" s="32"/>
      <c r="Q556" s="32"/>
      <c r="R556" s="32"/>
      <c r="T556" s="34"/>
      <c r="U556" s="47"/>
      <c r="V556" s="18"/>
      <c r="Z556" s="22"/>
      <c r="AA556" s="22"/>
      <c r="AB556" s="22"/>
      <c r="AC556" s="22"/>
      <c r="AD556" s="22"/>
      <c r="AE556" s="22"/>
      <c r="AF556" s="22"/>
    </row>
    <row r="557" spans="1:32" x14ac:dyDescent="0.25">
      <c r="A557" s="35"/>
      <c r="B557" s="35"/>
      <c r="C557" s="29"/>
      <c r="D557" s="30"/>
      <c r="E557" s="26"/>
      <c r="F557" s="31"/>
      <c r="G557" s="31"/>
      <c r="H557" s="31"/>
      <c r="I557" s="32"/>
      <c r="J557" s="32"/>
      <c r="K557" s="31"/>
      <c r="L557" s="31"/>
      <c r="M557" s="33"/>
      <c r="N557" s="33"/>
      <c r="O557" s="32"/>
      <c r="P557" s="32"/>
      <c r="Q557" s="32"/>
      <c r="R557" s="32"/>
      <c r="T557" s="34"/>
      <c r="U557" s="47"/>
      <c r="V557" s="18"/>
      <c r="Z557" s="22"/>
      <c r="AA557" s="22"/>
      <c r="AB557" s="22"/>
      <c r="AC557" s="22"/>
      <c r="AD557" s="22"/>
      <c r="AE557" s="22"/>
      <c r="AF557" s="22"/>
    </row>
    <row r="558" spans="1:32" x14ac:dyDescent="0.25">
      <c r="A558" s="35"/>
      <c r="B558" s="35"/>
      <c r="C558" s="29"/>
      <c r="D558" s="30"/>
      <c r="E558" s="26"/>
      <c r="F558" s="31"/>
      <c r="G558" s="31"/>
      <c r="H558" s="31"/>
      <c r="I558" s="32"/>
      <c r="J558" s="32"/>
      <c r="K558" s="31"/>
      <c r="L558" s="31"/>
      <c r="M558" s="33"/>
      <c r="N558" s="33"/>
      <c r="O558" s="32"/>
      <c r="P558" s="32"/>
      <c r="Q558" s="32"/>
      <c r="R558" s="32"/>
      <c r="T558" s="34"/>
      <c r="U558" s="47"/>
      <c r="V558" s="18"/>
      <c r="Z558" s="22"/>
      <c r="AA558" s="22"/>
      <c r="AB558" s="22"/>
      <c r="AC558" s="22"/>
      <c r="AD558" s="22"/>
      <c r="AE558" s="22"/>
      <c r="AF558" s="22"/>
    </row>
    <row r="559" spans="1:32" x14ac:dyDescent="0.25">
      <c r="A559" s="35"/>
      <c r="B559" s="35"/>
      <c r="C559" s="29"/>
      <c r="D559" s="30"/>
      <c r="E559" s="26"/>
      <c r="F559" s="31"/>
      <c r="G559" s="31"/>
      <c r="H559" s="31"/>
      <c r="I559" s="32"/>
      <c r="J559" s="32"/>
      <c r="K559" s="31"/>
      <c r="L559" s="31"/>
      <c r="M559" s="33"/>
      <c r="N559" s="33"/>
      <c r="O559" s="32"/>
      <c r="P559" s="32"/>
      <c r="Q559" s="32"/>
      <c r="R559" s="32"/>
      <c r="T559" s="34"/>
      <c r="U559" s="47"/>
      <c r="V559" s="18"/>
      <c r="X559" s="88"/>
      <c r="Z559" s="22"/>
      <c r="AA559" s="22"/>
      <c r="AB559" s="22"/>
      <c r="AC559" s="22"/>
      <c r="AD559" s="22"/>
      <c r="AE559" s="22"/>
      <c r="AF559" s="22"/>
    </row>
    <row r="560" spans="1:32" x14ac:dyDescent="0.25">
      <c r="A560" s="35"/>
      <c r="B560" s="35"/>
      <c r="C560" s="29"/>
      <c r="D560" s="30"/>
      <c r="E560" s="26"/>
      <c r="F560" s="31"/>
      <c r="G560" s="31"/>
      <c r="H560" s="31"/>
      <c r="I560" s="32"/>
      <c r="J560" s="32"/>
      <c r="K560" s="31"/>
      <c r="L560" s="31"/>
      <c r="M560" s="33"/>
      <c r="N560" s="33"/>
      <c r="O560" s="32"/>
      <c r="P560" s="32"/>
      <c r="Q560" s="32"/>
      <c r="R560" s="32"/>
      <c r="T560" s="34"/>
      <c r="U560" s="47"/>
      <c r="V560" s="18"/>
      <c r="Z560" s="22"/>
      <c r="AA560" s="22"/>
      <c r="AB560" s="22"/>
      <c r="AC560" s="22"/>
      <c r="AD560" s="22"/>
      <c r="AE560" s="22"/>
      <c r="AF560" s="22"/>
    </row>
    <row r="561" spans="1:32" x14ac:dyDescent="0.25">
      <c r="A561" s="35"/>
      <c r="B561" s="35"/>
      <c r="C561" s="29"/>
      <c r="D561" s="30"/>
      <c r="E561" s="26"/>
      <c r="F561" s="31"/>
      <c r="G561" s="31"/>
      <c r="H561" s="31"/>
      <c r="I561" s="32"/>
      <c r="J561" s="32"/>
      <c r="K561" s="31"/>
      <c r="L561" s="31"/>
      <c r="M561" s="33"/>
      <c r="N561" s="33"/>
      <c r="O561" s="32"/>
      <c r="P561" s="32"/>
      <c r="Q561" s="32"/>
      <c r="R561" s="32"/>
      <c r="T561" s="34"/>
      <c r="U561" s="47"/>
      <c r="V561" s="18"/>
      <c r="Z561" s="22"/>
      <c r="AA561" s="22"/>
      <c r="AB561" s="22"/>
      <c r="AC561" s="22"/>
      <c r="AD561" s="22"/>
      <c r="AE561" s="22"/>
      <c r="AF561" s="22"/>
    </row>
    <row r="562" spans="1:32" x14ac:dyDescent="0.25">
      <c r="A562" s="35"/>
      <c r="B562" s="35"/>
      <c r="C562" s="29"/>
      <c r="D562" s="30"/>
      <c r="E562" s="26"/>
      <c r="F562" s="31"/>
      <c r="G562" s="31"/>
      <c r="H562" s="31"/>
      <c r="I562" s="32"/>
      <c r="J562" s="32"/>
      <c r="K562" s="31"/>
      <c r="L562" s="31"/>
      <c r="M562" s="33"/>
      <c r="N562" s="33"/>
      <c r="O562" s="32"/>
      <c r="P562" s="32"/>
      <c r="Q562" s="32"/>
      <c r="R562" s="32"/>
      <c r="T562" s="34"/>
      <c r="U562" s="47"/>
      <c r="V562" s="18"/>
      <c r="Z562" s="22"/>
      <c r="AA562" s="22"/>
      <c r="AB562" s="22"/>
      <c r="AC562" s="22"/>
      <c r="AD562" s="22"/>
      <c r="AE562" s="22"/>
      <c r="AF562" s="22"/>
    </row>
    <row r="563" spans="1:32" x14ac:dyDescent="0.25">
      <c r="A563" s="35"/>
      <c r="B563" s="35"/>
      <c r="C563" s="29"/>
      <c r="D563" s="30"/>
      <c r="E563" s="26"/>
      <c r="F563" s="31"/>
      <c r="G563" s="31"/>
      <c r="H563" s="31"/>
      <c r="I563" s="32"/>
      <c r="J563" s="32"/>
      <c r="K563" s="31"/>
      <c r="L563" s="31"/>
      <c r="M563" s="33"/>
      <c r="N563" s="33"/>
      <c r="O563" s="32"/>
      <c r="P563" s="32"/>
      <c r="Q563" s="32"/>
      <c r="R563" s="32"/>
      <c r="T563" s="34"/>
      <c r="U563" s="47"/>
      <c r="V563" s="18"/>
      <c r="Z563" s="22"/>
      <c r="AA563" s="22"/>
      <c r="AB563" s="22"/>
      <c r="AC563" s="22"/>
      <c r="AD563" s="22"/>
      <c r="AE563" s="22"/>
      <c r="AF563" s="22"/>
    </row>
    <row r="564" spans="1:32" x14ac:dyDescent="0.25">
      <c r="A564" s="35"/>
      <c r="B564" s="35"/>
      <c r="C564" s="29"/>
      <c r="D564" s="30"/>
      <c r="E564" s="26"/>
      <c r="F564" s="31"/>
      <c r="G564" s="31"/>
      <c r="H564" s="31"/>
      <c r="I564" s="32"/>
      <c r="J564" s="32"/>
      <c r="K564" s="31"/>
      <c r="L564" s="31"/>
      <c r="M564" s="33"/>
      <c r="N564" s="33"/>
      <c r="O564" s="32"/>
      <c r="P564" s="32"/>
      <c r="Q564" s="32"/>
      <c r="R564" s="32"/>
      <c r="T564" s="34"/>
      <c r="U564" s="47"/>
      <c r="V564" s="18"/>
      <c r="Z564" s="22"/>
      <c r="AA564" s="22"/>
      <c r="AB564" s="22"/>
      <c r="AC564" s="22"/>
      <c r="AD564" s="22"/>
      <c r="AE564" s="22"/>
      <c r="AF564" s="22"/>
    </row>
    <row r="565" spans="1:32" x14ac:dyDescent="0.25">
      <c r="A565" s="35"/>
      <c r="B565" s="35"/>
      <c r="C565" s="29"/>
      <c r="D565" s="30"/>
      <c r="E565" s="26"/>
      <c r="F565" s="31"/>
      <c r="G565" s="31"/>
      <c r="H565" s="31"/>
      <c r="I565" s="32"/>
      <c r="J565" s="32"/>
      <c r="K565" s="31"/>
      <c r="L565" s="31"/>
      <c r="M565" s="33"/>
      <c r="N565" s="33"/>
      <c r="O565" s="32"/>
      <c r="P565" s="32"/>
      <c r="Q565" s="32"/>
      <c r="R565" s="32"/>
      <c r="T565" s="34"/>
      <c r="U565" s="47"/>
      <c r="V565" s="18"/>
      <c r="X565" s="87"/>
      <c r="Z565" s="22"/>
      <c r="AA565" s="22"/>
      <c r="AB565" s="22"/>
      <c r="AC565" s="22"/>
      <c r="AD565" s="22"/>
      <c r="AE565" s="22"/>
      <c r="AF565" s="22"/>
    </row>
    <row r="566" spans="1:32" x14ac:dyDescent="0.25">
      <c r="A566" s="35"/>
      <c r="B566" s="35"/>
      <c r="C566" s="29"/>
      <c r="D566" s="30"/>
      <c r="E566" s="26"/>
      <c r="F566" s="31"/>
      <c r="G566" s="31"/>
      <c r="H566" s="31"/>
      <c r="I566" s="32"/>
      <c r="J566" s="32"/>
      <c r="K566" s="31"/>
      <c r="L566" s="31"/>
      <c r="M566" s="33"/>
      <c r="N566" s="33"/>
      <c r="O566" s="32"/>
      <c r="P566" s="32"/>
      <c r="Q566" s="32"/>
      <c r="R566" s="32"/>
      <c r="T566" s="34"/>
      <c r="U566" s="47"/>
      <c r="V566" s="18"/>
      <c r="X566" s="87"/>
      <c r="Z566" s="22"/>
      <c r="AA566" s="22"/>
      <c r="AB566" s="22"/>
      <c r="AC566" s="22"/>
      <c r="AD566" s="22"/>
      <c r="AE566" s="22"/>
      <c r="AF566" s="22"/>
    </row>
    <row r="567" spans="1:32" x14ac:dyDescent="0.25">
      <c r="A567" s="35"/>
      <c r="B567" s="35"/>
      <c r="C567" s="29"/>
      <c r="D567" s="30"/>
      <c r="E567" s="26"/>
      <c r="F567" s="31"/>
      <c r="G567" s="31"/>
      <c r="H567" s="31"/>
      <c r="I567" s="32"/>
      <c r="J567" s="32"/>
      <c r="K567" s="31"/>
      <c r="L567" s="31"/>
      <c r="M567" s="33"/>
      <c r="N567" s="33"/>
      <c r="O567" s="32"/>
      <c r="P567" s="32"/>
      <c r="Q567" s="32"/>
      <c r="R567" s="32"/>
      <c r="T567" s="34"/>
      <c r="U567" s="47"/>
      <c r="V567" s="18"/>
      <c r="X567" s="87"/>
      <c r="Z567" s="22"/>
      <c r="AA567" s="22"/>
      <c r="AB567" s="22"/>
      <c r="AC567" s="22"/>
      <c r="AD567" s="22"/>
      <c r="AE567" s="22"/>
      <c r="AF567" s="22"/>
    </row>
    <row r="568" spans="1:32" x14ac:dyDescent="0.25">
      <c r="A568" s="35"/>
      <c r="B568" s="35"/>
      <c r="C568" s="29"/>
      <c r="D568" s="30"/>
      <c r="E568" s="26"/>
      <c r="F568" s="31"/>
      <c r="G568" s="31"/>
      <c r="H568" s="31"/>
      <c r="I568" s="32"/>
      <c r="J568" s="32"/>
      <c r="K568" s="31"/>
      <c r="L568" s="31"/>
      <c r="M568" s="33"/>
      <c r="N568" s="33"/>
      <c r="O568" s="32"/>
      <c r="P568" s="32"/>
      <c r="Q568" s="32"/>
      <c r="R568" s="32"/>
      <c r="T568" s="34"/>
      <c r="U568" s="47"/>
      <c r="V568" s="18"/>
      <c r="Z568" s="22"/>
      <c r="AA568" s="22"/>
      <c r="AB568" s="22"/>
      <c r="AC568" s="22"/>
      <c r="AD568" s="22"/>
      <c r="AE568" s="22"/>
      <c r="AF568" s="22"/>
    </row>
    <row r="569" spans="1:32" x14ac:dyDescent="0.25">
      <c r="A569" s="35"/>
      <c r="B569" s="35"/>
      <c r="C569" s="29"/>
      <c r="D569" s="30"/>
      <c r="E569" s="26"/>
      <c r="F569" s="31"/>
      <c r="G569" s="31"/>
      <c r="H569" s="31"/>
      <c r="I569" s="32"/>
      <c r="J569" s="32"/>
      <c r="K569" s="31"/>
      <c r="L569" s="31"/>
      <c r="M569" s="33"/>
      <c r="N569" s="33"/>
      <c r="O569" s="32"/>
      <c r="P569" s="32"/>
      <c r="Q569" s="32"/>
      <c r="R569" s="32"/>
      <c r="T569" s="34"/>
      <c r="U569" s="47"/>
      <c r="V569" s="18"/>
      <c r="Z569" s="22"/>
      <c r="AA569" s="22"/>
      <c r="AB569" s="22"/>
      <c r="AC569" s="22"/>
      <c r="AD569" s="22"/>
      <c r="AE569" s="22"/>
      <c r="AF569" s="22"/>
    </row>
    <row r="570" spans="1:32" x14ac:dyDescent="0.25">
      <c r="A570" s="35"/>
      <c r="B570" s="35"/>
      <c r="C570" s="29"/>
      <c r="D570" s="30"/>
      <c r="E570" s="26"/>
      <c r="F570" s="31"/>
      <c r="G570" s="31"/>
      <c r="H570" s="31"/>
      <c r="I570" s="32"/>
      <c r="J570" s="32"/>
      <c r="K570" s="31"/>
      <c r="L570" s="31"/>
      <c r="M570" s="33"/>
      <c r="N570" s="33"/>
      <c r="O570" s="32"/>
      <c r="P570" s="32"/>
      <c r="Q570" s="32"/>
      <c r="R570" s="32"/>
      <c r="T570" s="34"/>
      <c r="U570" s="47"/>
      <c r="V570" s="18"/>
      <c r="Z570" s="22"/>
      <c r="AA570" s="22"/>
      <c r="AB570" s="22"/>
      <c r="AC570" s="22"/>
      <c r="AD570" s="22"/>
      <c r="AE570" s="22"/>
      <c r="AF570" s="22"/>
    </row>
    <row r="571" spans="1:32" x14ac:dyDescent="0.25">
      <c r="A571" s="35"/>
      <c r="B571" s="35"/>
      <c r="C571" s="29"/>
      <c r="D571" s="30"/>
      <c r="E571" s="26"/>
      <c r="F571" s="31"/>
      <c r="G571" s="31"/>
      <c r="H571" s="31"/>
      <c r="I571" s="32"/>
      <c r="J571" s="32"/>
      <c r="K571" s="31"/>
      <c r="L571" s="31"/>
      <c r="M571" s="33"/>
      <c r="N571" s="33"/>
      <c r="O571" s="32"/>
      <c r="P571" s="32"/>
      <c r="Q571" s="32"/>
      <c r="R571" s="32"/>
      <c r="T571" s="34"/>
      <c r="U571" s="47"/>
      <c r="V571" s="18"/>
      <c r="Z571" s="22"/>
      <c r="AA571" s="22"/>
      <c r="AB571" s="22"/>
      <c r="AC571" s="22"/>
      <c r="AD571" s="22"/>
      <c r="AE571" s="22"/>
      <c r="AF571" s="22"/>
    </row>
    <row r="572" spans="1:32" x14ac:dyDescent="0.25">
      <c r="A572" s="35"/>
      <c r="B572" s="35"/>
      <c r="C572" s="29"/>
      <c r="D572" s="30"/>
      <c r="E572" s="26"/>
      <c r="F572" s="31"/>
      <c r="G572" s="31"/>
      <c r="H572" s="31"/>
      <c r="I572" s="32"/>
      <c r="J572" s="32"/>
      <c r="K572" s="31"/>
      <c r="L572" s="31"/>
      <c r="M572" s="33"/>
      <c r="N572" s="33"/>
      <c r="O572" s="32"/>
      <c r="P572" s="32"/>
      <c r="Q572" s="32"/>
      <c r="R572" s="32"/>
      <c r="T572" s="34"/>
      <c r="U572" s="47"/>
      <c r="V572" s="18"/>
      <c r="Z572" s="22"/>
      <c r="AA572" s="22"/>
      <c r="AB572" s="22"/>
      <c r="AC572" s="22"/>
      <c r="AD572" s="22"/>
      <c r="AE572" s="22"/>
      <c r="AF572" s="22"/>
    </row>
    <row r="573" spans="1:32" x14ac:dyDescent="0.25">
      <c r="A573" s="35"/>
      <c r="B573" s="35"/>
      <c r="C573" s="29"/>
      <c r="D573" s="30"/>
      <c r="E573" s="26"/>
      <c r="F573" s="31"/>
      <c r="G573" s="31"/>
      <c r="H573" s="31"/>
      <c r="I573" s="32"/>
      <c r="J573" s="32"/>
      <c r="K573" s="31"/>
      <c r="L573" s="31"/>
      <c r="M573" s="33"/>
      <c r="N573" s="33"/>
      <c r="O573" s="32"/>
      <c r="P573" s="32"/>
      <c r="Q573" s="32"/>
      <c r="R573" s="32"/>
      <c r="T573" s="34"/>
      <c r="U573" s="47"/>
      <c r="V573" s="18"/>
      <c r="Z573" s="22"/>
      <c r="AA573" s="22"/>
      <c r="AB573" s="22"/>
      <c r="AC573" s="22"/>
      <c r="AD573" s="22"/>
      <c r="AE573" s="22"/>
      <c r="AF573" s="22"/>
    </row>
    <row r="574" spans="1:32" x14ac:dyDescent="0.25">
      <c r="A574" s="35"/>
      <c r="B574" s="35"/>
      <c r="C574" s="29"/>
      <c r="D574" s="30"/>
      <c r="E574" s="26"/>
      <c r="F574" s="31"/>
      <c r="G574" s="31"/>
      <c r="H574" s="31"/>
      <c r="I574" s="32"/>
      <c r="J574" s="32"/>
      <c r="K574" s="31"/>
      <c r="L574" s="31"/>
      <c r="M574" s="33"/>
      <c r="N574" s="33"/>
      <c r="O574" s="32"/>
      <c r="P574" s="32"/>
      <c r="Q574" s="32"/>
      <c r="R574" s="32"/>
      <c r="T574" s="34"/>
      <c r="U574" s="47"/>
      <c r="V574" s="18"/>
      <c r="Z574" s="22"/>
      <c r="AA574" s="22"/>
      <c r="AB574" s="22"/>
      <c r="AC574" s="22"/>
      <c r="AD574" s="22"/>
      <c r="AE574" s="22"/>
      <c r="AF574" s="22"/>
    </row>
    <row r="575" spans="1:32" x14ac:dyDescent="0.25">
      <c r="A575" s="35"/>
      <c r="B575" s="35"/>
      <c r="C575" s="29"/>
      <c r="D575" s="30"/>
      <c r="E575" s="26"/>
      <c r="F575" s="31"/>
      <c r="G575" s="31"/>
      <c r="H575" s="31"/>
      <c r="I575" s="32"/>
      <c r="J575" s="32"/>
      <c r="K575" s="31"/>
      <c r="L575" s="31"/>
      <c r="M575" s="33"/>
      <c r="N575" s="33"/>
      <c r="O575" s="32"/>
      <c r="P575" s="32"/>
      <c r="Q575" s="32"/>
      <c r="R575" s="32"/>
      <c r="T575" s="34"/>
      <c r="U575" s="47"/>
      <c r="V575" s="18"/>
      <c r="Z575" s="22"/>
      <c r="AA575" s="22"/>
      <c r="AB575" s="22"/>
      <c r="AC575" s="22"/>
      <c r="AD575" s="22"/>
      <c r="AE575" s="22"/>
      <c r="AF575" s="22"/>
    </row>
    <row r="576" spans="1:32" x14ac:dyDescent="0.25">
      <c r="A576" s="35"/>
      <c r="B576" s="35"/>
      <c r="C576" s="29"/>
      <c r="D576" s="30"/>
      <c r="E576" s="26"/>
      <c r="F576" s="31"/>
      <c r="G576" s="31"/>
      <c r="H576" s="31"/>
      <c r="I576" s="32"/>
      <c r="J576" s="32"/>
      <c r="K576" s="31"/>
      <c r="L576" s="31"/>
      <c r="M576" s="33"/>
      <c r="N576" s="33"/>
      <c r="O576" s="32"/>
      <c r="P576" s="32"/>
      <c r="Q576" s="32"/>
      <c r="R576" s="32"/>
      <c r="T576" s="34"/>
      <c r="U576" s="47"/>
      <c r="V576" s="18"/>
      <c r="Z576" s="22"/>
      <c r="AA576" s="22"/>
      <c r="AB576" s="22"/>
      <c r="AC576" s="22"/>
      <c r="AD576" s="22"/>
      <c r="AE576" s="22"/>
      <c r="AF576" s="22"/>
    </row>
    <row r="577" spans="1:32" x14ac:dyDescent="0.25">
      <c r="A577" s="35"/>
      <c r="B577" s="35"/>
      <c r="C577" s="29"/>
      <c r="D577" s="30"/>
      <c r="E577" s="26"/>
      <c r="F577" s="31"/>
      <c r="G577" s="31"/>
      <c r="H577" s="31"/>
      <c r="I577" s="32"/>
      <c r="J577" s="32"/>
      <c r="K577" s="31"/>
      <c r="L577" s="31"/>
      <c r="M577" s="33"/>
      <c r="N577" s="33"/>
      <c r="O577" s="32"/>
      <c r="P577" s="32"/>
      <c r="Q577" s="32"/>
      <c r="R577" s="32"/>
      <c r="T577" s="34"/>
      <c r="U577" s="47"/>
      <c r="V577" s="18"/>
      <c r="Z577" s="22"/>
      <c r="AA577" s="22"/>
      <c r="AB577" s="22"/>
      <c r="AC577" s="22"/>
      <c r="AD577" s="22"/>
      <c r="AE577" s="22"/>
      <c r="AF577" s="22"/>
    </row>
    <row r="578" spans="1:32" x14ac:dyDescent="0.25">
      <c r="A578" s="35"/>
      <c r="B578" s="35"/>
      <c r="C578" s="29"/>
      <c r="D578" s="30"/>
      <c r="E578" s="26"/>
      <c r="F578" s="31"/>
      <c r="G578" s="31"/>
      <c r="H578" s="31"/>
      <c r="I578" s="32"/>
      <c r="J578" s="32"/>
      <c r="K578" s="31"/>
      <c r="L578" s="31"/>
      <c r="M578" s="33"/>
      <c r="N578" s="33"/>
      <c r="O578" s="32"/>
      <c r="P578" s="32"/>
      <c r="Q578" s="32"/>
      <c r="R578" s="32"/>
      <c r="T578" s="34"/>
      <c r="U578" s="47"/>
      <c r="V578" s="18"/>
      <c r="Z578" s="22"/>
      <c r="AA578" s="22"/>
      <c r="AB578" s="22"/>
      <c r="AC578" s="22"/>
      <c r="AD578" s="22"/>
      <c r="AE578" s="22"/>
      <c r="AF578" s="22"/>
    </row>
    <row r="579" spans="1:32" x14ac:dyDescent="0.25">
      <c r="A579" s="35"/>
      <c r="B579" s="35"/>
      <c r="C579" s="29"/>
      <c r="D579" s="30"/>
      <c r="E579" s="26"/>
      <c r="F579" s="31"/>
      <c r="G579" s="31"/>
      <c r="H579" s="31"/>
      <c r="I579" s="32"/>
      <c r="J579" s="32"/>
      <c r="K579" s="31"/>
      <c r="L579" s="31"/>
      <c r="M579" s="33"/>
      <c r="N579" s="33"/>
      <c r="O579" s="32"/>
      <c r="P579" s="32"/>
      <c r="Q579" s="32"/>
      <c r="R579" s="32"/>
      <c r="T579" s="34"/>
      <c r="U579" s="47"/>
      <c r="V579" s="18"/>
      <c r="Z579" s="22"/>
      <c r="AA579" s="22"/>
      <c r="AB579" s="22"/>
      <c r="AC579" s="22"/>
      <c r="AD579" s="22"/>
      <c r="AE579" s="22"/>
      <c r="AF579" s="22"/>
    </row>
    <row r="580" spans="1:32" x14ac:dyDescent="0.25">
      <c r="A580" s="35"/>
      <c r="B580" s="35"/>
      <c r="C580" s="29"/>
      <c r="D580" s="30"/>
      <c r="E580" s="26"/>
      <c r="F580" s="31"/>
      <c r="G580" s="31"/>
      <c r="H580" s="31"/>
      <c r="I580" s="32"/>
      <c r="J580" s="32"/>
      <c r="K580" s="31"/>
      <c r="L580" s="31"/>
      <c r="M580" s="33"/>
      <c r="N580" s="33"/>
      <c r="O580" s="32"/>
      <c r="P580" s="32"/>
      <c r="Q580" s="32"/>
      <c r="R580" s="32"/>
      <c r="T580" s="34"/>
      <c r="U580" s="47"/>
      <c r="V580" s="18"/>
      <c r="X580" s="86"/>
      <c r="Z580" s="22"/>
      <c r="AA580" s="22"/>
      <c r="AB580" s="22"/>
      <c r="AC580" s="22"/>
      <c r="AD580" s="22"/>
      <c r="AE580" s="22"/>
      <c r="AF580" s="22"/>
    </row>
    <row r="581" spans="1:32" x14ac:dyDescent="0.25">
      <c r="A581" s="35"/>
      <c r="B581" s="35"/>
      <c r="C581" s="29"/>
      <c r="D581" s="30"/>
      <c r="E581" s="26"/>
      <c r="F581" s="31"/>
      <c r="G581" s="31"/>
      <c r="H581" s="31"/>
      <c r="I581" s="32"/>
      <c r="J581" s="32"/>
      <c r="K581" s="31"/>
      <c r="L581" s="31"/>
      <c r="M581" s="33"/>
      <c r="N581" s="33"/>
      <c r="O581" s="32"/>
      <c r="P581" s="32"/>
      <c r="Q581" s="32"/>
      <c r="R581" s="32"/>
      <c r="T581" s="34"/>
      <c r="U581" s="47"/>
      <c r="V581" s="18"/>
      <c r="Z581" s="22"/>
      <c r="AA581" s="22"/>
      <c r="AB581" s="22"/>
      <c r="AC581" s="22"/>
      <c r="AD581" s="22"/>
      <c r="AE581" s="22"/>
      <c r="AF581" s="22"/>
    </row>
    <row r="582" spans="1:32" x14ac:dyDescent="0.25">
      <c r="A582" s="35"/>
      <c r="B582" s="35"/>
      <c r="C582" s="29"/>
      <c r="D582" s="30"/>
      <c r="E582" s="26"/>
      <c r="F582" s="31"/>
      <c r="G582" s="31"/>
      <c r="H582" s="31"/>
      <c r="I582" s="32"/>
      <c r="J582" s="32"/>
      <c r="K582" s="31"/>
      <c r="L582" s="31"/>
      <c r="M582" s="33"/>
      <c r="N582" s="33"/>
      <c r="O582" s="32"/>
      <c r="P582" s="32"/>
      <c r="Q582" s="32"/>
      <c r="R582" s="32"/>
      <c r="T582" s="34"/>
      <c r="U582" s="47"/>
      <c r="V582" s="18"/>
      <c r="X582" s="86"/>
      <c r="Z582" s="22"/>
      <c r="AA582" s="22"/>
      <c r="AB582" s="22"/>
      <c r="AC582" s="22"/>
      <c r="AD582" s="22"/>
      <c r="AE582" s="22"/>
      <c r="AF582" s="22"/>
    </row>
    <row r="583" spans="1:32" x14ac:dyDescent="0.25">
      <c r="A583" s="35"/>
      <c r="B583" s="35"/>
      <c r="C583" s="29"/>
      <c r="D583" s="30"/>
      <c r="E583" s="26"/>
      <c r="F583" s="31"/>
      <c r="G583" s="31"/>
      <c r="H583" s="31"/>
      <c r="I583" s="32"/>
      <c r="J583" s="32"/>
      <c r="K583" s="31"/>
      <c r="L583" s="31"/>
      <c r="M583" s="33"/>
      <c r="N583" s="33"/>
      <c r="O583" s="32"/>
      <c r="P583" s="32"/>
      <c r="Q583" s="32"/>
      <c r="R583" s="32"/>
      <c r="T583" s="34"/>
      <c r="U583" s="47"/>
      <c r="V583" s="18"/>
      <c r="Z583" s="22"/>
      <c r="AA583" s="22"/>
      <c r="AB583" s="22"/>
      <c r="AC583" s="22"/>
      <c r="AD583" s="22"/>
      <c r="AE583" s="22"/>
      <c r="AF583" s="22"/>
    </row>
    <row r="584" spans="1:32" x14ac:dyDescent="0.25">
      <c r="A584" s="35"/>
      <c r="B584" s="35"/>
      <c r="C584" s="29"/>
      <c r="D584" s="30"/>
      <c r="E584" s="26"/>
      <c r="F584" s="31"/>
      <c r="G584" s="31"/>
      <c r="H584" s="31"/>
      <c r="I584" s="32"/>
      <c r="J584" s="32"/>
      <c r="K584" s="31"/>
      <c r="L584" s="31"/>
      <c r="M584" s="33"/>
      <c r="N584" s="33"/>
      <c r="O584" s="32"/>
      <c r="P584" s="32"/>
      <c r="Q584" s="32"/>
      <c r="R584" s="32"/>
      <c r="T584" s="34"/>
      <c r="U584" s="47"/>
      <c r="V584" s="18"/>
      <c r="X584" s="86"/>
      <c r="Z584" s="22"/>
      <c r="AA584" s="22"/>
      <c r="AB584" s="22"/>
      <c r="AC584" s="22"/>
      <c r="AD584" s="22"/>
      <c r="AE584" s="22"/>
      <c r="AF584" s="22"/>
    </row>
    <row r="585" spans="1:32" x14ac:dyDescent="0.25">
      <c r="A585" s="35"/>
      <c r="B585" s="35"/>
      <c r="C585" s="29"/>
      <c r="D585" s="30"/>
      <c r="E585" s="26"/>
      <c r="F585" s="31"/>
      <c r="G585" s="31"/>
      <c r="H585" s="31"/>
      <c r="I585" s="32"/>
      <c r="J585" s="32"/>
      <c r="K585" s="31"/>
      <c r="L585" s="31"/>
      <c r="M585" s="33"/>
      <c r="N585" s="33"/>
      <c r="O585" s="32"/>
      <c r="P585" s="32"/>
      <c r="Q585" s="32"/>
      <c r="R585" s="32"/>
      <c r="T585" s="34"/>
      <c r="U585" s="47"/>
      <c r="V585" s="18"/>
      <c r="Z585" s="22"/>
      <c r="AA585" s="22"/>
      <c r="AB585" s="22"/>
      <c r="AC585" s="22"/>
      <c r="AD585" s="22"/>
      <c r="AE585" s="22"/>
      <c r="AF585" s="22"/>
    </row>
    <row r="586" spans="1:32" x14ac:dyDescent="0.25">
      <c r="A586" s="35"/>
      <c r="B586" s="35"/>
      <c r="C586" s="29"/>
      <c r="D586" s="30"/>
      <c r="E586" s="26"/>
      <c r="F586" s="31"/>
      <c r="G586" s="31"/>
      <c r="H586" s="31"/>
      <c r="I586" s="32"/>
      <c r="J586" s="32"/>
      <c r="K586" s="31"/>
      <c r="L586" s="31"/>
      <c r="M586" s="33"/>
      <c r="N586" s="33"/>
      <c r="O586" s="32"/>
      <c r="P586" s="32"/>
      <c r="Q586" s="32"/>
      <c r="R586" s="32"/>
      <c r="T586" s="34"/>
      <c r="U586" s="47"/>
      <c r="V586" s="18"/>
      <c r="Z586" s="22"/>
      <c r="AA586" s="22"/>
      <c r="AB586" s="22"/>
      <c r="AC586" s="22"/>
      <c r="AD586" s="22"/>
      <c r="AE586" s="22"/>
      <c r="AF586" s="22"/>
    </row>
    <row r="587" spans="1:32" x14ac:dyDescent="0.25">
      <c r="A587" s="35"/>
      <c r="B587" s="35"/>
      <c r="C587" s="29"/>
      <c r="D587" s="30"/>
      <c r="E587" s="26"/>
      <c r="F587" s="31"/>
      <c r="G587" s="31"/>
      <c r="H587" s="31"/>
      <c r="I587" s="32"/>
      <c r="J587" s="32"/>
      <c r="K587" s="31"/>
      <c r="L587" s="31"/>
      <c r="M587" s="33"/>
      <c r="N587" s="33"/>
      <c r="O587" s="32"/>
      <c r="P587" s="32"/>
      <c r="Q587" s="32"/>
      <c r="R587" s="32"/>
      <c r="T587" s="34"/>
      <c r="U587" s="47"/>
      <c r="V587" s="18"/>
      <c r="Z587" s="22"/>
      <c r="AA587" s="22"/>
      <c r="AB587" s="22"/>
      <c r="AC587" s="22"/>
      <c r="AD587" s="22"/>
      <c r="AE587" s="22"/>
      <c r="AF587" s="22"/>
    </row>
    <row r="588" spans="1:32" x14ac:dyDescent="0.25">
      <c r="A588" s="35"/>
      <c r="B588" s="35"/>
      <c r="C588" s="29"/>
      <c r="D588" s="30"/>
      <c r="E588" s="26"/>
      <c r="F588" s="31"/>
      <c r="G588" s="31"/>
      <c r="H588" s="31"/>
      <c r="I588" s="32"/>
      <c r="J588" s="32"/>
      <c r="K588" s="31"/>
      <c r="L588" s="31"/>
      <c r="M588" s="33"/>
      <c r="N588" s="33"/>
      <c r="O588" s="32"/>
      <c r="P588" s="32"/>
      <c r="Q588" s="32"/>
      <c r="R588" s="32"/>
      <c r="T588" s="34"/>
      <c r="U588" s="47"/>
      <c r="V588" s="18"/>
      <c r="Z588" s="22"/>
      <c r="AA588" s="22"/>
      <c r="AB588" s="22"/>
      <c r="AC588" s="22"/>
      <c r="AD588" s="22"/>
      <c r="AE588" s="22"/>
      <c r="AF588" s="22"/>
    </row>
    <row r="589" spans="1:32" x14ac:dyDescent="0.25">
      <c r="A589" s="35"/>
      <c r="B589" s="35"/>
      <c r="C589" s="29"/>
      <c r="D589" s="30"/>
      <c r="E589" s="26"/>
      <c r="F589" s="31"/>
      <c r="G589" s="31"/>
      <c r="H589" s="31"/>
      <c r="I589" s="32"/>
      <c r="J589" s="32"/>
      <c r="K589" s="31"/>
      <c r="L589" s="31"/>
      <c r="M589" s="33"/>
      <c r="N589" s="33"/>
      <c r="O589" s="32"/>
      <c r="P589" s="32"/>
      <c r="Q589" s="32"/>
      <c r="R589" s="32"/>
      <c r="T589" s="34"/>
      <c r="U589" s="47"/>
      <c r="V589" s="18"/>
      <c r="Z589" s="22"/>
      <c r="AA589" s="22"/>
      <c r="AB589" s="22"/>
      <c r="AC589" s="22"/>
      <c r="AD589" s="22"/>
      <c r="AE589" s="22"/>
      <c r="AF589" s="22"/>
    </row>
    <row r="590" spans="1:32" x14ac:dyDescent="0.25">
      <c r="A590" s="35"/>
      <c r="B590" s="35"/>
      <c r="C590" s="29"/>
      <c r="D590" s="30"/>
      <c r="E590" s="26"/>
      <c r="F590" s="31"/>
      <c r="G590" s="31"/>
      <c r="H590" s="31"/>
      <c r="I590" s="32"/>
      <c r="J590" s="32"/>
      <c r="K590" s="31"/>
      <c r="L590" s="31"/>
      <c r="M590" s="33"/>
      <c r="N590" s="33"/>
      <c r="O590" s="32"/>
      <c r="P590" s="32"/>
      <c r="Q590" s="32"/>
      <c r="R590" s="32"/>
      <c r="T590" s="34"/>
      <c r="U590" s="47"/>
      <c r="V590" s="18"/>
      <c r="Z590" s="22"/>
      <c r="AA590" s="22"/>
      <c r="AB590" s="22"/>
      <c r="AC590" s="22"/>
      <c r="AD590" s="22"/>
      <c r="AE590" s="22"/>
      <c r="AF590" s="22"/>
    </row>
    <row r="591" spans="1:32" x14ac:dyDescent="0.25">
      <c r="A591" s="35"/>
      <c r="B591" s="35"/>
      <c r="C591" s="29"/>
      <c r="D591" s="30"/>
      <c r="E591" s="26"/>
      <c r="F591" s="31"/>
      <c r="G591" s="31"/>
      <c r="H591" s="31"/>
      <c r="I591" s="32"/>
      <c r="J591" s="32"/>
      <c r="K591" s="31"/>
      <c r="L591" s="31"/>
      <c r="M591" s="33"/>
      <c r="N591" s="33"/>
      <c r="O591" s="32"/>
      <c r="P591" s="32"/>
      <c r="Q591" s="32"/>
      <c r="R591" s="32"/>
      <c r="T591" s="34"/>
      <c r="U591" s="47"/>
      <c r="V591" s="18"/>
      <c r="Z591" s="22"/>
      <c r="AA591" s="22"/>
      <c r="AB591" s="22"/>
      <c r="AC591" s="22"/>
      <c r="AD591" s="22"/>
      <c r="AE591" s="22"/>
      <c r="AF591" s="22"/>
    </row>
    <row r="592" spans="1:32" x14ac:dyDescent="0.25">
      <c r="A592" s="35"/>
      <c r="B592" s="35"/>
      <c r="C592" s="29"/>
      <c r="D592" s="30"/>
      <c r="E592" s="26"/>
      <c r="F592" s="31"/>
      <c r="G592" s="31"/>
      <c r="H592" s="31"/>
      <c r="I592" s="32"/>
      <c r="J592" s="32"/>
      <c r="K592" s="31"/>
      <c r="L592" s="31"/>
      <c r="M592" s="33"/>
      <c r="N592" s="33"/>
      <c r="O592" s="32"/>
      <c r="P592" s="32"/>
      <c r="Q592" s="32"/>
      <c r="R592" s="32"/>
      <c r="T592" s="34"/>
      <c r="U592" s="47"/>
      <c r="V592" s="18"/>
      <c r="X592" s="87"/>
      <c r="Z592" s="22"/>
      <c r="AA592" s="22"/>
      <c r="AB592" s="22"/>
      <c r="AC592" s="22"/>
      <c r="AD592" s="22"/>
      <c r="AE592" s="22"/>
      <c r="AF592" s="22"/>
    </row>
    <row r="593" spans="1:32" x14ac:dyDescent="0.25">
      <c r="A593" s="35"/>
      <c r="B593" s="35"/>
      <c r="C593" s="29"/>
      <c r="D593" s="30"/>
      <c r="E593" s="26"/>
      <c r="F593" s="31"/>
      <c r="G593" s="31"/>
      <c r="H593" s="31"/>
      <c r="I593" s="32"/>
      <c r="J593" s="32"/>
      <c r="K593" s="31"/>
      <c r="L593" s="31"/>
      <c r="M593" s="33"/>
      <c r="N593" s="33"/>
      <c r="O593" s="32"/>
      <c r="P593" s="32"/>
      <c r="Q593" s="32"/>
      <c r="R593" s="32"/>
      <c r="T593" s="34"/>
      <c r="U593" s="47"/>
      <c r="V593" s="18"/>
      <c r="X593" s="87"/>
      <c r="Z593" s="22"/>
      <c r="AA593" s="22"/>
      <c r="AB593" s="22"/>
      <c r="AC593" s="22"/>
      <c r="AD593" s="22"/>
      <c r="AE593" s="22"/>
      <c r="AF593" s="22"/>
    </row>
    <row r="594" spans="1:32" x14ac:dyDescent="0.25">
      <c r="A594" s="35"/>
      <c r="B594" s="35"/>
      <c r="C594" s="29"/>
      <c r="D594" s="30"/>
      <c r="E594" s="26"/>
      <c r="F594" s="31"/>
      <c r="G594" s="31"/>
      <c r="H594" s="31"/>
      <c r="I594" s="32"/>
      <c r="J594" s="32"/>
      <c r="K594" s="31"/>
      <c r="L594" s="31"/>
      <c r="M594" s="33"/>
      <c r="N594" s="33"/>
      <c r="O594" s="32"/>
      <c r="P594" s="32"/>
      <c r="Q594" s="32"/>
      <c r="R594" s="32"/>
      <c r="T594" s="34"/>
      <c r="U594" s="47"/>
      <c r="V594" s="18"/>
      <c r="X594" s="87"/>
      <c r="Z594" s="22"/>
      <c r="AA594" s="22"/>
      <c r="AB594" s="22"/>
      <c r="AC594" s="22"/>
      <c r="AD594" s="22"/>
      <c r="AE594" s="22"/>
      <c r="AF594" s="22"/>
    </row>
    <row r="595" spans="1:32" x14ac:dyDescent="0.25">
      <c r="A595" s="35"/>
      <c r="B595" s="35"/>
      <c r="C595" s="29"/>
      <c r="D595" s="30"/>
      <c r="E595" s="26"/>
      <c r="F595" s="31"/>
      <c r="G595" s="31"/>
      <c r="H595" s="31"/>
      <c r="I595" s="32"/>
      <c r="J595" s="32"/>
      <c r="K595" s="31"/>
      <c r="L595" s="31"/>
      <c r="M595" s="33"/>
      <c r="N595" s="33"/>
      <c r="O595" s="32"/>
      <c r="P595" s="32"/>
      <c r="Q595" s="32"/>
      <c r="R595" s="32"/>
      <c r="T595" s="34"/>
      <c r="U595" s="47"/>
      <c r="V595" s="18"/>
      <c r="Z595" s="22"/>
      <c r="AA595" s="22"/>
      <c r="AB595" s="22"/>
      <c r="AC595" s="22"/>
      <c r="AD595" s="22"/>
      <c r="AE595" s="22"/>
      <c r="AF595" s="22"/>
    </row>
    <row r="596" spans="1:32" x14ac:dyDescent="0.25">
      <c r="A596" s="35"/>
      <c r="B596" s="35"/>
      <c r="C596" s="29"/>
      <c r="D596" s="30"/>
      <c r="E596" s="26"/>
      <c r="F596" s="31"/>
      <c r="G596" s="31"/>
      <c r="H596" s="31"/>
      <c r="I596" s="32"/>
      <c r="J596" s="32"/>
      <c r="K596" s="31"/>
      <c r="L596" s="31"/>
      <c r="M596" s="33"/>
      <c r="N596" s="33"/>
      <c r="O596" s="32"/>
      <c r="P596" s="32"/>
      <c r="Q596" s="32"/>
      <c r="R596" s="32"/>
      <c r="T596" s="34"/>
      <c r="U596" s="47"/>
      <c r="V596" s="18"/>
      <c r="Z596" s="22"/>
      <c r="AA596" s="22"/>
      <c r="AB596" s="22"/>
      <c r="AC596" s="22"/>
      <c r="AD596" s="22"/>
      <c r="AE596" s="22"/>
      <c r="AF596" s="22"/>
    </row>
    <row r="597" spans="1:32" x14ac:dyDescent="0.25">
      <c r="A597" s="35"/>
      <c r="B597" s="35"/>
      <c r="C597" s="29"/>
      <c r="D597" s="30"/>
      <c r="E597" s="26"/>
      <c r="F597" s="31"/>
      <c r="G597" s="31"/>
      <c r="H597" s="31"/>
      <c r="I597" s="32"/>
      <c r="J597" s="32"/>
      <c r="K597" s="31"/>
      <c r="L597" s="31"/>
      <c r="M597" s="33"/>
      <c r="N597" s="33"/>
      <c r="O597" s="32"/>
      <c r="P597" s="32"/>
      <c r="Q597" s="32"/>
      <c r="R597" s="32"/>
      <c r="T597" s="34"/>
      <c r="U597" s="47"/>
      <c r="V597" s="18"/>
      <c r="Z597" s="22"/>
      <c r="AA597" s="22"/>
      <c r="AB597" s="22"/>
      <c r="AC597" s="22"/>
      <c r="AD597" s="22"/>
      <c r="AE597" s="22"/>
      <c r="AF597" s="22"/>
    </row>
    <row r="598" spans="1:32" x14ac:dyDescent="0.25">
      <c r="A598" s="35"/>
      <c r="B598" s="35"/>
      <c r="C598" s="29"/>
      <c r="D598" s="30"/>
      <c r="E598" s="26"/>
      <c r="F598" s="31"/>
      <c r="G598" s="31"/>
      <c r="H598" s="31"/>
      <c r="I598" s="32"/>
      <c r="J598" s="32"/>
      <c r="K598" s="31"/>
      <c r="L598" s="31"/>
      <c r="M598" s="33"/>
      <c r="N598" s="33"/>
      <c r="O598" s="32"/>
      <c r="P598" s="32"/>
      <c r="Q598" s="32"/>
      <c r="R598" s="32"/>
      <c r="T598" s="34"/>
      <c r="U598" s="47"/>
      <c r="V598" s="18"/>
      <c r="X598" s="86"/>
      <c r="Z598" s="22"/>
      <c r="AA598" s="22"/>
      <c r="AB598" s="22"/>
      <c r="AC598" s="22"/>
      <c r="AD598" s="22"/>
      <c r="AE598" s="22"/>
      <c r="AF598" s="22"/>
    </row>
    <row r="599" spans="1:32" x14ac:dyDescent="0.25">
      <c r="A599" s="35"/>
      <c r="B599" s="35"/>
      <c r="C599" s="29"/>
      <c r="D599" s="30"/>
      <c r="E599" s="26"/>
      <c r="F599" s="31"/>
      <c r="G599" s="31"/>
      <c r="H599" s="31"/>
      <c r="I599" s="32"/>
      <c r="J599" s="32"/>
      <c r="K599" s="31"/>
      <c r="L599" s="31"/>
      <c r="M599" s="33"/>
      <c r="N599" s="33"/>
      <c r="O599" s="32"/>
      <c r="P599" s="32"/>
      <c r="Q599" s="32"/>
      <c r="R599" s="32"/>
      <c r="T599" s="34"/>
      <c r="U599" s="47"/>
      <c r="V599" s="18"/>
      <c r="Z599" s="22"/>
      <c r="AA599" s="22"/>
      <c r="AB599" s="22"/>
      <c r="AC599" s="22"/>
      <c r="AD599" s="22"/>
      <c r="AE599" s="22"/>
      <c r="AF599" s="22"/>
    </row>
    <row r="600" spans="1:32" x14ac:dyDescent="0.25">
      <c r="A600" s="35"/>
      <c r="B600" s="35"/>
      <c r="C600" s="29"/>
      <c r="D600" s="30"/>
      <c r="E600" s="26"/>
      <c r="F600" s="31"/>
      <c r="G600" s="31"/>
      <c r="H600" s="31"/>
      <c r="I600" s="32"/>
      <c r="J600" s="32"/>
      <c r="K600" s="31"/>
      <c r="L600" s="31"/>
      <c r="M600" s="33"/>
      <c r="N600" s="33"/>
      <c r="O600" s="32"/>
      <c r="P600" s="32"/>
      <c r="Q600" s="32"/>
      <c r="R600" s="32"/>
      <c r="T600" s="34"/>
      <c r="U600" s="47"/>
      <c r="V600" s="18"/>
      <c r="Z600" s="22"/>
      <c r="AA600" s="22"/>
      <c r="AB600" s="22"/>
      <c r="AC600" s="22"/>
      <c r="AD600" s="22"/>
      <c r="AE600" s="22"/>
      <c r="AF600" s="22"/>
    </row>
    <row r="601" spans="1:32" x14ac:dyDescent="0.25">
      <c r="A601" s="35"/>
      <c r="B601" s="35"/>
      <c r="C601" s="29"/>
      <c r="D601" s="30"/>
      <c r="E601" s="26"/>
      <c r="F601" s="31"/>
      <c r="G601" s="31"/>
      <c r="H601" s="31"/>
      <c r="I601" s="32"/>
      <c r="J601" s="32"/>
      <c r="K601" s="31"/>
      <c r="L601" s="31"/>
      <c r="M601" s="33"/>
      <c r="N601" s="33"/>
      <c r="O601" s="32"/>
      <c r="P601" s="32"/>
      <c r="Q601" s="32"/>
      <c r="R601" s="32"/>
      <c r="T601" s="34"/>
      <c r="U601" s="47"/>
      <c r="V601" s="18"/>
      <c r="X601" s="87"/>
      <c r="Z601" s="22"/>
      <c r="AA601" s="22"/>
      <c r="AB601" s="22"/>
      <c r="AC601" s="22"/>
      <c r="AD601" s="22"/>
      <c r="AE601" s="22"/>
      <c r="AF601" s="22"/>
    </row>
    <row r="602" spans="1:32" x14ac:dyDescent="0.25">
      <c r="A602" s="35"/>
      <c r="B602" s="35"/>
      <c r="C602" s="29"/>
      <c r="D602" s="30"/>
      <c r="E602" s="26"/>
      <c r="F602" s="31"/>
      <c r="G602" s="31"/>
      <c r="H602" s="31"/>
      <c r="I602" s="32"/>
      <c r="J602" s="32"/>
      <c r="K602" s="31"/>
      <c r="L602" s="31"/>
      <c r="M602" s="33"/>
      <c r="N602" s="33"/>
      <c r="O602" s="32"/>
      <c r="P602" s="32"/>
      <c r="Q602" s="32"/>
      <c r="R602" s="32"/>
      <c r="T602" s="34"/>
      <c r="U602" s="47"/>
      <c r="V602" s="18"/>
      <c r="X602" s="87"/>
      <c r="Z602" s="22"/>
      <c r="AA602" s="22"/>
      <c r="AB602" s="22"/>
      <c r="AC602" s="22"/>
      <c r="AD602" s="22"/>
      <c r="AE602" s="22"/>
      <c r="AF602" s="22"/>
    </row>
    <row r="603" spans="1:32" x14ac:dyDescent="0.25">
      <c r="A603" s="35"/>
      <c r="B603" s="35"/>
      <c r="C603" s="29"/>
      <c r="D603" s="30"/>
      <c r="E603" s="26"/>
      <c r="F603" s="31"/>
      <c r="G603" s="31"/>
      <c r="H603" s="31"/>
      <c r="I603" s="32"/>
      <c r="J603" s="32"/>
      <c r="K603" s="31"/>
      <c r="L603" s="31"/>
      <c r="M603" s="33"/>
      <c r="N603" s="33"/>
      <c r="O603" s="32"/>
      <c r="P603" s="32"/>
      <c r="Q603" s="32"/>
      <c r="R603" s="32"/>
      <c r="T603" s="34"/>
      <c r="U603" s="47"/>
      <c r="V603" s="18"/>
      <c r="X603" s="87"/>
      <c r="Z603" s="22"/>
      <c r="AA603" s="22"/>
      <c r="AB603" s="22"/>
      <c r="AC603" s="22"/>
      <c r="AD603" s="22"/>
      <c r="AE603" s="22"/>
      <c r="AF603" s="22"/>
    </row>
    <row r="604" spans="1:32" s="22" customFormat="1" x14ac:dyDescent="0.25">
      <c r="A604" s="35"/>
      <c r="B604" s="35"/>
      <c r="C604" s="29"/>
      <c r="D604" s="30"/>
      <c r="E604" s="26"/>
      <c r="F604" s="31"/>
      <c r="G604" s="31"/>
      <c r="H604" s="31"/>
      <c r="I604" s="32"/>
      <c r="J604" s="32"/>
      <c r="K604" s="31"/>
      <c r="L604" s="31"/>
      <c r="M604" s="33"/>
      <c r="N604" s="33"/>
      <c r="O604" s="32"/>
      <c r="P604" s="32"/>
      <c r="Q604" s="32"/>
      <c r="R604" s="32"/>
      <c r="S604"/>
      <c r="T604" s="34"/>
      <c r="U604" s="47"/>
      <c r="V604" s="18"/>
      <c r="W604" s="24"/>
      <c r="X604" s="87"/>
      <c r="Y604"/>
    </row>
    <row r="605" spans="1:32" x14ac:dyDescent="0.25">
      <c r="A605" s="44"/>
      <c r="B605" s="44"/>
      <c r="C605" s="29"/>
      <c r="D605" s="30"/>
      <c r="E605" s="26"/>
      <c r="F605" s="31"/>
      <c r="G605" s="31"/>
      <c r="H605" s="31"/>
      <c r="I605" s="32"/>
      <c r="J605" s="32"/>
      <c r="K605" s="31"/>
      <c r="L605" s="31"/>
      <c r="M605" s="33"/>
      <c r="N605" s="33"/>
      <c r="O605" s="32"/>
      <c r="P605" s="32"/>
      <c r="Q605" s="32"/>
      <c r="R605" s="32"/>
      <c r="T605" s="34"/>
      <c r="U605" s="34"/>
      <c r="V605" s="18"/>
      <c r="Z605" s="22"/>
      <c r="AA605" s="22"/>
      <c r="AB605" s="22"/>
      <c r="AC605" s="22"/>
      <c r="AD605" s="22"/>
      <c r="AE605" s="22"/>
      <c r="AF605" s="22"/>
    </row>
    <row r="606" spans="1:32" x14ac:dyDescent="0.25">
      <c r="A606" s="44"/>
      <c r="B606" s="44"/>
      <c r="C606" s="29"/>
      <c r="D606" s="30"/>
      <c r="E606" s="26"/>
      <c r="F606" s="31"/>
      <c r="G606" s="31"/>
      <c r="H606" s="31"/>
      <c r="I606" s="32"/>
      <c r="J606" s="32"/>
      <c r="K606" s="31"/>
      <c r="L606" s="31"/>
      <c r="M606" s="33"/>
      <c r="N606" s="33"/>
      <c r="O606" s="32"/>
      <c r="P606" s="32"/>
      <c r="Q606" s="32"/>
      <c r="R606" s="32"/>
      <c r="T606" s="34"/>
      <c r="U606" s="34"/>
      <c r="V606" s="18"/>
      <c r="Z606" s="22"/>
      <c r="AA606" s="22"/>
      <c r="AB606" s="22"/>
      <c r="AC606" s="22"/>
      <c r="AD606" s="22"/>
      <c r="AE606" s="22"/>
      <c r="AF606" s="22"/>
    </row>
    <row r="607" spans="1:32" x14ac:dyDescent="0.25">
      <c r="A607" s="44"/>
      <c r="B607" s="44"/>
      <c r="C607" s="29"/>
      <c r="D607" s="30"/>
      <c r="E607" s="26"/>
      <c r="F607" s="31"/>
      <c r="G607" s="31"/>
      <c r="H607" s="31"/>
      <c r="I607" s="32"/>
      <c r="J607" s="32"/>
      <c r="K607" s="31"/>
      <c r="L607" s="31"/>
      <c r="M607" s="33"/>
      <c r="N607" s="33"/>
      <c r="O607" s="32"/>
      <c r="P607" s="32"/>
      <c r="Q607" s="32"/>
      <c r="R607" s="32"/>
      <c r="T607" s="34"/>
      <c r="U607" s="34"/>
      <c r="V607" s="18"/>
      <c r="Z607" s="22"/>
      <c r="AA607" s="22"/>
      <c r="AB607" s="22"/>
      <c r="AC607" s="22"/>
      <c r="AD607" s="22"/>
      <c r="AE607" s="22"/>
      <c r="AF607" s="22"/>
    </row>
    <row r="608" spans="1:32" x14ac:dyDescent="0.25">
      <c r="A608" s="44"/>
      <c r="B608" s="44"/>
      <c r="C608" s="29"/>
      <c r="D608" s="30"/>
      <c r="E608" s="26"/>
      <c r="F608" s="31"/>
      <c r="G608" s="31"/>
      <c r="H608" s="31"/>
      <c r="I608" s="32"/>
      <c r="J608" s="32"/>
      <c r="K608" s="31"/>
      <c r="L608" s="31"/>
      <c r="M608" s="33"/>
      <c r="N608" s="33"/>
      <c r="O608" s="32"/>
      <c r="P608" s="32"/>
      <c r="Q608" s="32"/>
      <c r="R608" s="32"/>
      <c r="T608" s="34"/>
      <c r="U608" s="34"/>
      <c r="V608" s="18"/>
      <c r="Z608" s="22"/>
      <c r="AA608" s="22"/>
      <c r="AB608" s="22"/>
      <c r="AC608" s="22"/>
      <c r="AD608" s="22"/>
      <c r="AE608" s="22"/>
      <c r="AF608" s="22"/>
    </row>
    <row r="609" spans="1:32" x14ac:dyDescent="0.25">
      <c r="A609" s="44"/>
      <c r="B609" s="44"/>
      <c r="C609" s="29"/>
      <c r="D609" s="30"/>
      <c r="E609" s="26"/>
      <c r="F609" s="31"/>
      <c r="G609" s="31"/>
      <c r="H609" s="31"/>
      <c r="I609" s="32"/>
      <c r="J609" s="32"/>
      <c r="K609" s="31"/>
      <c r="L609" s="31"/>
      <c r="M609" s="33"/>
      <c r="N609" s="33"/>
      <c r="O609" s="32"/>
      <c r="P609" s="32"/>
      <c r="Q609" s="32"/>
      <c r="R609" s="32"/>
      <c r="T609" s="34"/>
      <c r="U609" s="34"/>
      <c r="V609" s="18"/>
      <c r="X609" s="86"/>
      <c r="Z609" s="22"/>
      <c r="AA609" s="22"/>
      <c r="AB609" s="22"/>
      <c r="AC609" s="22"/>
      <c r="AD609" s="22"/>
      <c r="AE609" s="22"/>
      <c r="AF609" s="22"/>
    </row>
    <row r="610" spans="1:32" x14ac:dyDescent="0.25">
      <c r="A610" s="44"/>
      <c r="B610" s="44"/>
      <c r="C610" s="29"/>
      <c r="D610" s="30"/>
      <c r="E610" s="26"/>
      <c r="F610" s="31"/>
      <c r="G610" s="31"/>
      <c r="H610" s="31"/>
      <c r="I610" s="32"/>
      <c r="J610" s="32"/>
      <c r="K610" s="31"/>
      <c r="L610" s="31"/>
      <c r="M610" s="33"/>
      <c r="N610" s="33"/>
      <c r="O610" s="32"/>
      <c r="P610" s="32"/>
      <c r="Q610" s="32"/>
      <c r="R610" s="32"/>
      <c r="T610" s="34"/>
      <c r="U610" s="34"/>
      <c r="V610" s="18"/>
      <c r="Z610" s="22"/>
      <c r="AA610" s="22"/>
      <c r="AB610" s="22"/>
      <c r="AC610" s="22"/>
      <c r="AD610" s="22"/>
      <c r="AE610" s="22"/>
      <c r="AF610" s="22"/>
    </row>
    <row r="611" spans="1:32" s="93" customFormat="1" x14ac:dyDescent="0.25">
      <c r="A611" s="102"/>
      <c r="B611" s="102"/>
      <c r="C611" s="103"/>
      <c r="D611" s="104"/>
      <c r="E611" s="105"/>
      <c r="F611" s="106"/>
      <c r="G611" s="106"/>
      <c r="H611" s="106"/>
      <c r="I611" s="107"/>
      <c r="J611" s="107"/>
      <c r="K611" s="106"/>
      <c r="L611" s="106"/>
      <c r="M611" s="108"/>
      <c r="N611" s="108"/>
      <c r="O611" s="107"/>
      <c r="P611" s="107"/>
      <c r="Q611" s="107"/>
      <c r="R611" s="107"/>
      <c r="T611" s="109"/>
      <c r="U611" s="109"/>
      <c r="V611" s="101"/>
      <c r="W611" s="113"/>
      <c r="X611" s="92"/>
      <c r="Y611"/>
      <c r="Z611" s="22"/>
      <c r="AA611" s="22"/>
      <c r="AB611" s="22"/>
      <c r="AC611" s="22"/>
      <c r="AD611" s="22"/>
      <c r="AE611" s="22"/>
      <c r="AF611" s="22"/>
    </row>
    <row r="612" spans="1:32" x14ac:dyDescent="0.25">
      <c r="A612" s="35"/>
      <c r="B612" s="35"/>
      <c r="C612" s="20"/>
      <c r="D612" s="21"/>
      <c r="E612" s="26"/>
      <c r="F612" s="6"/>
      <c r="G612" s="6"/>
      <c r="H612" s="6"/>
      <c r="I612" s="22"/>
      <c r="J612" s="22"/>
      <c r="K612" s="6"/>
      <c r="L612" s="6"/>
      <c r="M612" s="23"/>
      <c r="N612" s="23"/>
      <c r="O612" s="22"/>
      <c r="P612" s="22"/>
      <c r="T612" s="24"/>
      <c r="U612" s="24"/>
      <c r="V612" s="18"/>
      <c r="X612" s="87"/>
      <c r="Z612" s="22"/>
      <c r="AA612" s="22"/>
      <c r="AB612" s="22"/>
      <c r="AC612" s="22"/>
      <c r="AD612" s="22"/>
      <c r="AE612" s="22"/>
      <c r="AF612" s="22"/>
    </row>
    <row r="613" spans="1:32" x14ac:dyDescent="0.25">
      <c r="A613" s="35"/>
      <c r="B613" s="35"/>
      <c r="C613" s="20"/>
      <c r="D613" s="21"/>
      <c r="E613" s="26"/>
      <c r="F613" s="6"/>
      <c r="G613" s="6"/>
      <c r="H613" s="6"/>
      <c r="I613" s="22"/>
      <c r="J613" s="22"/>
      <c r="K613" s="6"/>
      <c r="L613" s="6"/>
      <c r="M613" s="23"/>
      <c r="N613" s="23"/>
      <c r="O613" s="22"/>
      <c r="P613" s="22"/>
      <c r="T613" s="24"/>
      <c r="U613" s="24"/>
      <c r="V613" s="18"/>
      <c r="X613" s="87"/>
      <c r="Z613" s="22"/>
      <c r="AA613" s="22"/>
      <c r="AB613" s="22"/>
      <c r="AC613" s="22"/>
      <c r="AD613" s="22"/>
      <c r="AE613" s="22"/>
      <c r="AF613" s="22"/>
    </row>
    <row r="614" spans="1:32" x14ac:dyDescent="0.25">
      <c r="A614" s="35"/>
      <c r="B614" s="35"/>
      <c r="C614" s="20"/>
      <c r="D614" s="21"/>
      <c r="E614" s="26"/>
      <c r="F614" s="6"/>
      <c r="G614" s="6"/>
      <c r="H614" s="6"/>
      <c r="I614" s="22"/>
      <c r="J614" s="22"/>
      <c r="K614" s="6"/>
      <c r="L614" s="6"/>
      <c r="M614" s="23"/>
      <c r="N614" s="23"/>
      <c r="O614" s="22"/>
      <c r="P614" s="22"/>
      <c r="T614" s="24"/>
      <c r="U614" s="24"/>
      <c r="V614" s="18"/>
      <c r="X614" s="87"/>
      <c r="Z614" s="22"/>
      <c r="AA614" s="22"/>
      <c r="AB614" s="22"/>
      <c r="AC614" s="22"/>
      <c r="AD614" s="22"/>
      <c r="AE614" s="22"/>
      <c r="AF614" s="22"/>
    </row>
    <row r="615" spans="1:32" x14ac:dyDescent="0.25">
      <c r="A615" s="35"/>
      <c r="B615" s="35"/>
      <c r="C615" s="20"/>
      <c r="D615" s="21"/>
      <c r="E615" s="26"/>
      <c r="F615" s="6"/>
      <c r="G615" s="6"/>
      <c r="H615" s="6"/>
      <c r="I615" s="22"/>
      <c r="J615" s="22"/>
      <c r="K615" s="6"/>
      <c r="L615" s="6"/>
      <c r="M615" s="23"/>
      <c r="N615" s="23"/>
      <c r="O615" s="22"/>
      <c r="P615" s="22"/>
      <c r="T615" s="24"/>
      <c r="U615" s="24"/>
      <c r="V615" s="18"/>
      <c r="X615" s="87"/>
      <c r="Z615" s="22"/>
      <c r="AA615" s="22"/>
      <c r="AB615" s="22"/>
      <c r="AC615" s="22"/>
      <c r="AD615" s="22"/>
      <c r="AE615" s="22"/>
      <c r="AF615" s="22"/>
    </row>
    <row r="616" spans="1:32" x14ac:dyDescent="0.25">
      <c r="A616" s="35"/>
      <c r="B616" s="35"/>
      <c r="C616" s="20"/>
      <c r="D616" s="21"/>
      <c r="E616" s="26"/>
      <c r="F616" s="6"/>
      <c r="G616" s="6"/>
      <c r="H616" s="6"/>
      <c r="I616" s="22"/>
      <c r="J616" s="22"/>
      <c r="K616" s="6"/>
      <c r="L616" s="6"/>
      <c r="M616" s="23"/>
      <c r="N616" s="23"/>
      <c r="O616" s="22"/>
      <c r="P616" s="22"/>
      <c r="T616" s="24"/>
      <c r="U616" s="24"/>
      <c r="V616" s="18"/>
      <c r="X616" s="87"/>
      <c r="Z616" s="22"/>
      <c r="AA616" s="22"/>
      <c r="AB616" s="22"/>
      <c r="AC616" s="22"/>
      <c r="AD616" s="22"/>
      <c r="AE616" s="22"/>
      <c r="AF616" s="22"/>
    </row>
    <row r="617" spans="1:32" x14ac:dyDescent="0.25">
      <c r="A617" s="35"/>
      <c r="B617" s="35"/>
      <c r="C617" s="20"/>
      <c r="D617" s="21"/>
      <c r="E617" s="26"/>
      <c r="F617" s="6"/>
      <c r="G617" s="6"/>
      <c r="H617" s="6"/>
      <c r="I617" s="22"/>
      <c r="J617" s="22"/>
      <c r="K617" s="6"/>
      <c r="L617" s="6"/>
      <c r="M617" s="23"/>
      <c r="N617" s="23"/>
      <c r="O617" s="22"/>
      <c r="P617" s="22"/>
      <c r="T617" s="24"/>
      <c r="U617" s="24"/>
      <c r="V617" s="18"/>
      <c r="X617" s="87"/>
      <c r="Z617" s="22"/>
      <c r="AA617" s="22"/>
      <c r="AB617" s="22"/>
      <c r="AC617" s="22"/>
      <c r="AD617" s="22"/>
      <c r="AE617" s="22"/>
      <c r="AF617" s="22"/>
    </row>
    <row r="618" spans="1:32" x14ac:dyDescent="0.25">
      <c r="A618" s="35"/>
      <c r="B618" s="35"/>
      <c r="C618" s="20"/>
      <c r="D618" s="21"/>
      <c r="E618" s="26"/>
      <c r="F618" s="6"/>
      <c r="G618" s="6"/>
      <c r="H618" s="6"/>
      <c r="I618" s="22"/>
      <c r="J618" s="22"/>
      <c r="K618" s="6"/>
      <c r="L618" s="6"/>
      <c r="M618" s="23"/>
      <c r="N618" s="23"/>
      <c r="O618" s="22"/>
      <c r="P618" s="22"/>
      <c r="T618" s="24"/>
      <c r="U618" s="24"/>
      <c r="V618" s="18"/>
      <c r="X618" s="87"/>
      <c r="Z618" s="22"/>
      <c r="AA618" s="22"/>
      <c r="AB618" s="22"/>
      <c r="AC618" s="22"/>
      <c r="AD618" s="22"/>
      <c r="AE618" s="22"/>
      <c r="AF618" s="22"/>
    </row>
    <row r="619" spans="1:32" x14ac:dyDescent="0.25">
      <c r="A619" s="35"/>
      <c r="B619" s="35"/>
      <c r="C619" s="20"/>
      <c r="D619" s="21"/>
      <c r="E619" s="26"/>
      <c r="F619" s="6"/>
      <c r="G619" s="6"/>
      <c r="H619" s="6"/>
      <c r="I619" s="22"/>
      <c r="J619" s="22"/>
      <c r="K619" s="6"/>
      <c r="L619" s="6"/>
      <c r="M619" s="23"/>
      <c r="N619" s="23"/>
      <c r="O619" s="22"/>
      <c r="P619" s="22"/>
      <c r="T619" s="24"/>
      <c r="U619" s="24"/>
      <c r="V619" s="18"/>
      <c r="X619" s="87"/>
      <c r="Z619" s="22"/>
      <c r="AA619" s="22"/>
      <c r="AB619" s="22"/>
      <c r="AC619" s="22"/>
      <c r="AD619" s="22"/>
      <c r="AE619" s="22"/>
      <c r="AF619" s="22"/>
    </row>
    <row r="620" spans="1:32" x14ac:dyDescent="0.25">
      <c r="A620" s="35"/>
      <c r="B620" s="35"/>
      <c r="C620" s="20"/>
      <c r="D620" s="21"/>
      <c r="E620" s="26"/>
      <c r="F620" s="6"/>
      <c r="G620" s="6"/>
      <c r="H620" s="6"/>
      <c r="I620" s="22"/>
      <c r="J620" s="22"/>
      <c r="K620" s="6"/>
      <c r="L620" s="6"/>
      <c r="M620" s="23"/>
      <c r="N620" s="23"/>
      <c r="O620" s="22"/>
      <c r="P620" s="22"/>
      <c r="T620" s="24"/>
      <c r="U620" s="24"/>
      <c r="V620" s="18"/>
      <c r="X620" s="87"/>
      <c r="Z620" s="22"/>
      <c r="AA620" s="22"/>
      <c r="AB620" s="22"/>
      <c r="AC620" s="22"/>
      <c r="AD620" s="22"/>
      <c r="AE620" s="22"/>
      <c r="AF620" s="22"/>
    </row>
    <row r="621" spans="1:32" x14ac:dyDescent="0.25">
      <c r="A621" s="35"/>
      <c r="B621" s="35"/>
      <c r="C621" s="20"/>
      <c r="D621" s="21"/>
      <c r="E621" s="26"/>
      <c r="F621" s="6"/>
      <c r="G621" s="6"/>
      <c r="H621" s="6"/>
      <c r="I621" s="22"/>
      <c r="J621" s="22"/>
      <c r="K621" s="6"/>
      <c r="L621" s="6"/>
      <c r="M621" s="23"/>
      <c r="N621" s="23"/>
      <c r="O621" s="22"/>
      <c r="P621" s="22"/>
      <c r="T621" s="24"/>
      <c r="U621" s="24"/>
      <c r="V621" s="18"/>
      <c r="X621" s="87"/>
      <c r="Z621" s="22"/>
      <c r="AA621" s="22"/>
      <c r="AB621" s="22"/>
      <c r="AC621" s="22"/>
      <c r="AD621" s="22"/>
      <c r="AE621" s="22"/>
      <c r="AF621" s="22"/>
    </row>
    <row r="622" spans="1:32" x14ac:dyDescent="0.25">
      <c r="A622" s="35"/>
      <c r="B622" s="35"/>
      <c r="C622" s="20"/>
      <c r="D622" s="21"/>
      <c r="E622" s="26"/>
      <c r="F622" s="6"/>
      <c r="G622" s="6"/>
      <c r="H622" s="6"/>
      <c r="I622" s="22"/>
      <c r="J622" s="22"/>
      <c r="K622" s="6"/>
      <c r="L622" s="6"/>
      <c r="M622" s="23"/>
      <c r="N622" s="23"/>
      <c r="O622" s="22"/>
      <c r="P622" s="22"/>
      <c r="T622" s="24"/>
      <c r="U622" s="24"/>
      <c r="V622" s="18"/>
      <c r="X622" s="87"/>
      <c r="Z622" s="22"/>
      <c r="AA622" s="22"/>
      <c r="AB622" s="22"/>
      <c r="AC622" s="22"/>
      <c r="AD622" s="22"/>
      <c r="AE622" s="22"/>
      <c r="AF622" s="22"/>
    </row>
    <row r="623" spans="1:32" x14ac:dyDescent="0.25">
      <c r="A623" s="35"/>
      <c r="B623" s="35"/>
      <c r="C623" s="20"/>
      <c r="D623" s="21"/>
      <c r="E623" s="26"/>
      <c r="F623" s="6"/>
      <c r="G623" s="6"/>
      <c r="H623" s="6"/>
      <c r="I623" s="22"/>
      <c r="J623" s="22"/>
      <c r="K623" s="6"/>
      <c r="L623" s="6"/>
      <c r="M623" s="23"/>
      <c r="N623" s="23"/>
      <c r="O623" s="22"/>
      <c r="P623" s="22"/>
      <c r="T623" s="24"/>
      <c r="U623" s="24"/>
      <c r="V623" s="18"/>
      <c r="X623" s="87"/>
      <c r="Z623" s="22"/>
      <c r="AA623" s="22"/>
      <c r="AB623" s="22"/>
      <c r="AC623" s="22"/>
      <c r="AD623" s="22"/>
      <c r="AE623" s="22"/>
      <c r="AF623" s="22"/>
    </row>
    <row r="624" spans="1:32" x14ac:dyDescent="0.25">
      <c r="A624" s="35"/>
      <c r="B624" s="35"/>
      <c r="C624" s="20"/>
      <c r="D624" s="21"/>
      <c r="E624" s="26"/>
      <c r="F624" s="6"/>
      <c r="G624" s="6"/>
      <c r="H624" s="6"/>
      <c r="I624" s="22"/>
      <c r="J624" s="22"/>
      <c r="K624" s="6"/>
      <c r="L624" s="6"/>
      <c r="M624" s="23"/>
      <c r="N624" s="23"/>
      <c r="O624" s="22"/>
      <c r="P624" s="22"/>
      <c r="T624" s="24"/>
      <c r="U624" s="24"/>
      <c r="V624" s="18"/>
      <c r="X624" s="87"/>
      <c r="Z624" s="22"/>
      <c r="AA624" s="22"/>
      <c r="AB624" s="22"/>
      <c r="AC624" s="22"/>
      <c r="AD624" s="22"/>
      <c r="AE624" s="22"/>
      <c r="AF624" s="22"/>
    </row>
    <row r="625" spans="1:32" x14ac:dyDescent="0.25">
      <c r="A625" s="35"/>
      <c r="B625" s="35"/>
      <c r="C625" s="20"/>
      <c r="D625" s="21"/>
      <c r="E625" s="26"/>
      <c r="F625" s="6"/>
      <c r="G625" s="6"/>
      <c r="H625" s="6"/>
      <c r="I625" s="22"/>
      <c r="J625" s="22"/>
      <c r="K625" s="6"/>
      <c r="L625" s="6"/>
      <c r="M625" s="23"/>
      <c r="N625" s="23"/>
      <c r="O625" s="22"/>
      <c r="P625" s="22"/>
      <c r="T625" s="24"/>
      <c r="U625" s="24"/>
      <c r="V625" s="18"/>
      <c r="X625" s="87"/>
      <c r="Z625" s="22"/>
      <c r="AA625" s="22"/>
      <c r="AB625" s="22"/>
      <c r="AC625" s="22"/>
      <c r="AD625" s="22"/>
      <c r="AE625" s="22"/>
      <c r="AF625" s="22"/>
    </row>
    <row r="626" spans="1:32" x14ac:dyDescent="0.25">
      <c r="A626" s="35"/>
      <c r="B626" s="35"/>
      <c r="C626" s="20"/>
      <c r="D626" s="21"/>
      <c r="E626" s="26"/>
      <c r="F626" s="6"/>
      <c r="G626" s="6"/>
      <c r="H626" s="6"/>
      <c r="I626" s="22"/>
      <c r="J626" s="22"/>
      <c r="K626" s="6"/>
      <c r="L626" s="6"/>
      <c r="M626" s="23"/>
      <c r="N626" s="23"/>
      <c r="O626" s="22"/>
      <c r="P626" s="22"/>
      <c r="T626" s="24"/>
      <c r="U626" s="24"/>
      <c r="V626" s="18"/>
      <c r="X626" s="87"/>
      <c r="Z626" s="22"/>
      <c r="AA626" s="22"/>
      <c r="AB626" s="22"/>
      <c r="AC626" s="22"/>
      <c r="AD626" s="22"/>
      <c r="AE626" s="22"/>
      <c r="AF626" s="22"/>
    </row>
    <row r="627" spans="1:32" x14ac:dyDescent="0.25">
      <c r="A627" s="35"/>
      <c r="B627" s="35"/>
      <c r="C627" s="20"/>
      <c r="D627" s="21"/>
      <c r="E627" s="26"/>
      <c r="F627" s="6"/>
      <c r="G627" s="6"/>
      <c r="H627" s="6"/>
      <c r="I627" s="22"/>
      <c r="J627" s="22"/>
      <c r="K627" s="6"/>
      <c r="L627" s="6"/>
      <c r="M627" s="23"/>
      <c r="N627" s="23"/>
      <c r="O627" s="22"/>
      <c r="P627" s="22"/>
      <c r="T627" s="24"/>
      <c r="U627" s="24"/>
      <c r="V627" s="18"/>
      <c r="X627" s="87"/>
      <c r="Z627" s="22"/>
      <c r="AA627" s="22"/>
      <c r="AB627" s="22"/>
      <c r="AC627" s="22"/>
      <c r="AD627" s="22"/>
      <c r="AE627" s="22"/>
      <c r="AF627" s="22"/>
    </row>
    <row r="628" spans="1:32" x14ac:dyDescent="0.25">
      <c r="A628" s="35"/>
      <c r="B628" s="35"/>
      <c r="C628" s="20"/>
      <c r="D628" s="21"/>
      <c r="E628" s="26"/>
      <c r="F628" s="6"/>
      <c r="G628" s="6"/>
      <c r="H628" s="6"/>
      <c r="I628" s="22"/>
      <c r="J628" s="22"/>
      <c r="K628" s="6"/>
      <c r="L628" s="6"/>
      <c r="M628" s="23"/>
      <c r="N628" s="23"/>
      <c r="O628" s="22"/>
      <c r="P628" s="22"/>
      <c r="T628" s="24"/>
      <c r="U628" s="24"/>
      <c r="V628" s="18"/>
      <c r="X628" s="87"/>
      <c r="Z628" s="22"/>
      <c r="AA628" s="22"/>
      <c r="AB628" s="22"/>
      <c r="AC628" s="22"/>
      <c r="AD628" s="22"/>
      <c r="AE628" s="22"/>
      <c r="AF628" s="22"/>
    </row>
    <row r="629" spans="1:32" x14ac:dyDescent="0.25">
      <c r="A629" s="35"/>
      <c r="B629" s="35"/>
      <c r="C629" s="20"/>
      <c r="D629" s="21"/>
      <c r="E629" s="26"/>
      <c r="F629" s="6"/>
      <c r="G629" s="6"/>
      <c r="H629" s="6"/>
      <c r="I629" s="22"/>
      <c r="J629" s="22"/>
      <c r="K629" s="6"/>
      <c r="L629" s="6"/>
      <c r="M629" s="23"/>
      <c r="N629" s="23"/>
      <c r="O629" s="22"/>
      <c r="P629" s="22"/>
      <c r="T629" s="24"/>
      <c r="U629" s="24"/>
      <c r="V629" s="18"/>
      <c r="X629" s="87"/>
      <c r="Z629" s="22"/>
      <c r="AA629" s="22"/>
      <c r="AB629" s="22"/>
      <c r="AC629" s="22"/>
      <c r="AD629" s="22"/>
      <c r="AE629" s="22"/>
      <c r="AF629" s="22"/>
    </row>
    <row r="630" spans="1:32" x14ac:dyDescent="0.25">
      <c r="A630" s="35"/>
      <c r="B630" s="35"/>
      <c r="C630" s="20"/>
      <c r="D630" s="21"/>
      <c r="E630" s="26"/>
      <c r="F630" s="6"/>
      <c r="G630" s="6"/>
      <c r="H630" s="6"/>
      <c r="I630" s="22"/>
      <c r="J630" s="22"/>
      <c r="K630" s="6"/>
      <c r="L630" s="6"/>
      <c r="M630" s="23"/>
      <c r="N630" s="23"/>
      <c r="O630" s="22"/>
      <c r="P630" s="22"/>
      <c r="T630" s="24"/>
      <c r="U630" s="24"/>
      <c r="V630" s="18"/>
      <c r="X630" s="87"/>
      <c r="Z630" s="22"/>
      <c r="AA630" s="22"/>
      <c r="AB630" s="22"/>
      <c r="AC630" s="22"/>
      <c r="AD630" s="22"/>
      <c r="AE630" s="22"/>
      <c r="AF630" s="22"/>
    </row>
    <row r="631" spans="1:32" x14ac:dyDescent="0.25">
      <c r="A631" s="35"/>
      <c r="B631" s="35"/>
      <c r="C631" s="20"/>
      <c r="D631" s="21"/>
      <c r="E631" s="26"/>
      <c r="F631" s="6"/>
      <c r="G631" s="6"/>
      <c r="H631" s="6"/>
      <c r="I631" s="22"/>
      <c r="J631" s="22"/>
      <c r="K631" s="6"/>
      <c r="L631" s="6"/>
      <c r="M631" s="23"/>
      <c r="N631" s="23"/>
      <c r="O631" s="22"/>
      <c r="P631" s="22"/>
      <c r="T631" s="24"/>
      <c r="U631" s="24"/>
      <c r="V631" s="18"/>
      <c r="X631" s="87"/>
      <c r="Z631" s="22"/>
      <c r="AA631" s="22"/>
      <c r="AB631" s="22"/>
      <c r="AC631" s="22"/>
      <c r="AD631" s="22"/>
      <c r="AE631" s="22"/>
      <c r="AF631" s="22"/>
    </row>
    <row r="632" spans="1:32" x14ac:dyDescent="0.25">
      <c r="A632" s="35"/>
      <c r="B632" s="35"/>
      <c r="C632" s="20"/>
      <c r="D632" s="21"/>
      <c r="E632" s="26"/>
      <c r="F632" s="6"/>
      <c r="G632" s="6"/>
      <c r="H632" s="6"/>
      <c r="I632" s="22"/>
      <c r="J632" s="22"/>
      <c r="K632" s="6"/>
      <c r="L632" s="6"/>
      <c r="M632" s="23"/>
      <c r="N632" s="23"/>
      <c r="O632" s="22"/>
      <c r="P632" s="22"/>
      <c r="T632" s="24"/>
      <c r="U632" s="24"/>
      <c r="V632" s="18"/>
      <c r="X632" s="87"/>
      <c r="Z632" s="22"/>
      <c r="AA632" s="22"/>
      <c r="AB632" s="22"/>
      <c r="AC632" s="22"/>
      <c r="AD632" s="22"/>
      <c r="AE632" s="22"/>
      <c r="AF632" s="22"/>
    </row>
    <row r="633" spans="1:32" x14ac:dyDescent="0.25">
      <c r="A633" s="35"/>
      <c r="B633" s="35"/>
      <c r="C633" s="20"/>
      <c r="D633" s="21"/>
      <c r="E633" s="26"/>
      <c r="F633" s="6"/>
      <c r="G633" s="6"/>
      <c r="H633" s="6"/>
      <c r="I633" s="22"/>
      <c r="J633" s="22"/>
      <c r="K633" s="6"/>
      <c r="L633" s="6"/>
      <c r="M633" s="23"/>
      <c r="N633" s="23"/>
      <c r="O633" s="22"/>
      <c r="P633" s="22"/>
      <c r="T633" s="24"/>
      <c r="U633" s="24"/>
      <c r="V633" s="18"/>
      <c r="X633" s="87"/>
      <c r="Z633" s="22"/>
      <c r="AA633" s="22"/>
      <c r="AB633" s="22"/>
      <c r="AC633" s="22"/>
      <c r="AD633" s="22"/>
      <c r="AE633" s="22"/>
      <c r="AF633" s="22"/>
    </row>
    <row r="634" spans="1:32" x14ac:dyDescent="0.25">
      <c r="A634" s="35"/>
      <c r="B634" s="35"/>
      <c r="C634" s="20"/>
      <c r="D634" s="21"/>
      <c r="E634" s="26"/>
      <c r="F634" s="6"/>
      <c r="G634" s="6"/>
      <c r="H634" s="6"/>
      <c r="I634" s="22"/>
      <c r="J634" s="22"/>
      <c r="K634" s="6"/>
      <c r="L634" s="6"/>
      <c r="M634" s="23"/>
      <c r="N634" s="23"/>
      <c r="O634" s="22"/>
      <c r="P634" s="22"/>
      <c r="T634" s="24"/>
      <c r="U634" s="24"/>
      <c r="V634" s="18"/>
      <c r="X634" s="87"/>
      <c r="Z634" s="22"/>
      <c r="AA634" s="22"/>
      <c r="AB634" s="22"/>
      <c r="AC634" s="22"/>
      <c r="AD634" s="22"/>
      <c r="AE634" s="22"/>
      <c r="AF634" s="22"/>
    </row>
    <row r="635" spans="1:32" x14ac:dyDescent="0.25">
      <c r="A635" s="35"/>
      <c r="B635" s="35"/>
      <c r="C635" s="20"/>
      <c r="D635" s="21"/>
      <c r="E635" s="26"/>
      <c r="F635" s="6"/>
      <c r="G635" s="6"/>
      <c r="H635" s="6"/>
      <c r="I635" s="22"/>
      <c r="J635" s="22"/>
      <c r="K635" s="6"/>
      <c r="L635" s="6"/>
      <c r="M635" s="23"/>
      <c r="N635" s="23"/>
      <c r="O635" s="22"/>
      <c r="P635" s="22"/>
      <c r="T635" s="24"/>
      <c r="U635" s="24"/>
      <c r="V635" s="18"/>
      <c r="X635" s="87"/>
      <c r="Z635" s="22"/>
      <c r="AA635" s="22"/>
      <c r="AB635" s="22"/>
      <c r="AC635" s="22"/>
      <c r="AD635" s="22"/>
      <c r="AE635" s="22"/>
      <c r="AF635" s="22"/>
    </row>
    <row r="636" spans="1:32" x14ac:dyDescent="0.25">
      <c r="A636" s="35"/>
      <c r="B636" s="35"/>
      <c r="C636" s="20"/>
      <c r="D636" s="21"/>
      <c r="E636" s="26"/>
      <c r="F636" s="6"/>
      <c r="G636" s="6"/>
      <c r="H636" s="6"/>
      <c r="I636" s="22"/>
      <c r="J636" s="22"/>
      <c r="K636" s="6"/>
      <c r="L636" s="6"/>
      <c r="M636" s="23"/>
      <c r="N636" s="23"/>
      <c r="O636" s="22"/>
      <c r="P636" s="22"/>
      <c r="T636" s="24"/>
      <c r="U636" s="24"/>
      <c r="V636" s="18"/>
      <c r="X636" s="87"/>
      <c r="Z636" s="22"/>
      <c r="AA636" s="22"/>
      <c r="AB636" s="22"/>
      <c r="AC636" s="22"/>
      <c r="AD636" s="22"/>
      <c r="AE636" s="22"/>
      <c r="AF636" s="22"/>
    </row>
    <row r="637" spans="1:32" x14ac:dyDescent="0.25">
      <c r="A637" s="35"/>
      <c r="B637" s="35"/>
      <c r="C637" s="20"/>
      <c r="D637" s="21"/>
      <c r="E637" s="26"/>
      <c r="F637" s="6"/>
      <c r="G637" s="6"/>
      <c r="H637" s="6"/>
      <c r="I637" s="22"/>
      <c r="J637" s="22"/>
      <c r="K637" s="6"/>
      <c r="L637" s="6"/>
      <c r="M637" s="23"/>
      <c r="N637" s="23"/>
      <c r="O637" s="22"/>
      <c r="P637" s="22"/>
      <c r="T637" s="24"/>
      <c r="U637" s="24"/>
      <c r="V637" s="18"/>
      <c r="X637" s="87"/>
      <c r="Z637" s="22"/>
      <c r="AA637" s="22"/>
      <c r="AB637" s="22"/>
      <c r="AC637" s="22"/>
      <c r="AD637" s="22"/>
      <c r="AE637" s="22"/>
      <c r="AF637" s="22"/>
    </row>
    <row r="638" spans="1:32" x14ac:dyDescent="0.25">
      <c r="A638" s="35"/>
      <c r="B638" s="35"/>
      <c r="C638" s="20"/>
      <c r="D638" s="21"/>
      <c r="E638" s="26"/>
      <c r="F638" s="6"/>
      <c r="G638" s="6"/>
      <c r="H638" s="6"/>
      <c r="I638" s="22"/>
      <c r="J638" s="22"/>
      <c r="K638" s="6"/>
      <c r="L638" s="6"/>
      <c r="M638" s="23"/>
      <c r="N638" s="23"/>
      <c r="O638" s="22"/>
      <c r="P638" s="22"/>
      <c r="T638" s="24"/>
      <c r="U638" s="24"/>
      <c r="V638" s="18"/>
      <c r="X638" s="87"/>
      <c r="Z638" s="22"/>
      <c r="AA638" s="22"/>
      <c r="AB638" s="22"/>
      <c r="AC638" s="22"/>
      <c r="AD638" s="22"/>
      <c r="AE638" s="22"/>
      <c r="AF638" s="22"/>
    </row>
    <row r="639" spans="1:32" x14ac:dyDescent="0.25">
      <c r="A639" s="35"/>
      <c r="B639" s="35"/>
      <c r="C639" s="20"/>
      <c r="D639" s="21"/>
      <c r="E639" s="26"/>
      <c r="F639" s="6"/>
      <c r="G639" s="6"/>
      <c r="H639" s="6"/>
      <c r="I639" s="22"/>
      <c r="J639" s="22"/>
      <c r="K639" s="6"/>
      <c r="L639" s="6"/>
      <c r="M639" s="23"/>
      <c r="N639" s="23"/>
      <c r="O639" s="22"/>
      <c r="P639" s="22"/>
      <c r="T639" s="24"/>
      <c r="U639" s="24"/>
      <c r="V639" s="18"/>
      <c r="X639" s="87"/>
      <c r="Z639" s="22"/>
      <c r="AA639" s="22"/>
      <c r="AB639" s="22"/>
      <c r="AC639" s="22"/>
      <c r="AD639" s="22"/>
      <c r="AE639" s="22"/>
      <c r="AF639" s="22"/>
    </row>
    <row r="640" spans="1:32" x14ac:dyDescent="0.25">
      <c r="A640" s="35"/>
      <c r="B640" s="35"/>
      <c r="C640" s="20"/>
      <c r="D640" s="21"/>
      <c r="E640" s="26"/>
      <c r="F640" s="6"/>
      <c r="G640" s="6"/>
      <c r="H640" s="6"/>
      <c r="I640" s="22"/>
      <c r="J640" s="22"/>
      <c r="K640" s="6"/>
      <c r="L640" s="6"/>
      <c r="M640" s="23"/>
      <c r="N640" s="23"/>
      <c r="O640" s="22"/>
      <c r="P640" s="22"/>
      <c r="T640" s="24"/>
      <c r="U640" s="24"/>
      <c r="V640" s="18"/>
      <c r="X640" s="87"/>
      <c r="Z640" s="22"/>
      <c r="AA640" s="22"/>
      <c r="AB640" s="22"/>
      <c r="AC640" s="22"/>
      <c r="AD640" s="22"/>
      <c r="AE640" s="22"/>
      <c r="AF640" s="22"/>
    </row>
    <row r="641" spans="1:32" x14ac:dyDescent="0.25">
      <c r="A641" s="35"/>
      <c r="B641" s="35"/>
      <c r="C641" s="20"/>
      <c r="D641" s="21"/>
      <c r="E641" s="26"/>
      <c r="F641" s="6"/>
      <c r="G641" s="6"/>
      <c r="H641" s="6"/>
      <c r="I641" s="22"/>
      <c r="J641" s="22"/>
      <c r="K641" s="6"/>
      <c r="L641" s="6"/>
      <c r="M641" s="23"/>
      <c r="N641" s="23"/>
      <c r="O641" s="22"/>
      <c r="P641" s="22"/>
      <c r="T641" s="24"/>
      <c r="U641" s="24"/>
      <c r="V641" s="18"/>
      <c r="X641" s="87"/>
      <c r="Z641" s="22"/>
      <c r="AA641" s="22"/>
      <c r="AB641" s="22"/>
      <c r="AC641" s="22"/>
      <c r="AD641" s="22"/>
      <c r="AE641" s="22"/>
      <c r="AF641" s="22"/>
    </row>
    <row r="642" spans="1:32" x14ac:dyDescent="0.25">
      <c r="A642" s="111"/>
      <c r="B642" s="111"/>
      <c r="C642" s="115"/>
      <c r="D642" s="116"/>
      <c r="E642" s="105"/>
      <c r="F642" s="117"/>
      <c r="G642" s="117"/>
      <c r="H642" s="117"/>
      <c r="I642" s="93"/>
      <c r="J642" s="93"/>
      <c r="K642" s="117"/>
      <c r="L642" s="117"/>
      <c r="M642" s="118"/>
      <c r="N642" s="118"/>
      <c r="O642" s="93"/>
      <c r="P642" s="93"/>
      <c r="Q642" s="93"/>
      <c r="R642" s="93"/>
      <c r="S642" s="93"/>
      <c r="T642" s="113"/>
      <c r="U642" s="113"/>
      <c r="V642" s="101"/>
      <c r="W642" s="113"/>
      <c r="X642" s="92"/>
      <c r="Y642" s="93"/>
      <c r="Z642" s="22"/>
      <c r="AA642" s="22"/>
      <c r="AB642" s="22"/>
      <c r="AC642" s="22"/>
      <c r="AD642" s="22"/>
      <c r="AE642" s="22"/>
      <c r="AF642" s="22"/>
    </row>
    <row r="643" spans="1:32" x14ac:dyDescent="0.25">
      <c r="A643" s="35"/>
      <c r="B643" s="35"/>
      <c r="C643" s="20"/>
      <c r="D643" s="21"/>
      <c r="E643" s="26"/>
      <c r="F643" s="6"/>
      <c r="G643" s="6"/>
      <c r="H643" s="6"/>
      <c r="I643" s="22"/>
      <c r="J643" s="22"/>
      <c r="K643" s="6"/>
      <c r="L643" s="6"/>
      <c r="M643" s="23"/>
      <c r="N643" s="23"/>
      <c r="O643" s="22"/>
      <c r="P643" s="22"/>
      <c r="T643" s="24"/>
      <c r="U643" s="24"/>
      <c r="V643" s="18"/>
      <c r="X643" s="87"/>
      <c r="Y643" s="22"/>
      <c r="Z643" s="22"/>
      <c r="AA643" s="22"/>
      <c r="AB643" s="22"/>
      <c r="AC643" s="22"/>
      <c r="AD643" s="22"/>
      <c r="AE643" s="22"/>
      <c r="AF643" s="22"/>
    </row>
    <row r="644" spans="1:32" x14ac:dyDescent="0.25">
      <c r="A644" s="35"/>
      <c r="B644" s="35"/>
      <c r="C644" s="20"/>
      <c r="D644" s="21"/>
      <c r="E644" s="26"/>
      <c r="F644" s="6"/>
      <c r="G644" s="6"/>
      <c r="H644" s="6"/>
      <c r="I644" s="22"/>
      <c r="J644" s="22"/>
      <c r="K644" s="6"/>
      <c r="L644" s="6"/>
      <c r="M644" s="23"/>
      <c r="N644" s="23"/>
      <c r="O644" s="22"/>
      <c r="P644" s="22"/>
      <c r="T644" s="24"/>
      <c r="U644" s="24"/>
      <c r="V644" s="18"/>
      <c r="X644" s="87"/>
      <c r="Y644" s="22"/>
      <c r="Z644" s="22"/>
      <c r="AA644" s="22"/>
      <c r="AB644" s="22"/>
      <c r="AC644" s="22"/>
      <c r="AD644" s="22"/>
      <c r="AE644" s="22"/>
      <c r="AF644" s="22"/>
    </row>
    <row r="645" spans="1:32" x14ac:dyDescent="0.25">
      <c r="A645" s="35"/>
      <c r="B645" s="35"/>
      <c r="C645" s="20"/>
      <c r="D645" s="21"/>
      <c r="E645" s="26"/>
      <c r="F645" s="6"/>
      <c r="G645" s="6"/>
      <c r="H645" s="6"/>
      <c r="I645" s="22"/>
      <c r="J645" s="22"/>
      <c r="K645" s="6"/>
      <c r="L645" s="6"/>
      <c r="M645" s="23"/>
      <c r="N645" s="23"/>
      <c r="O645" s="22"/>
      <c r="P645" s="22"/>
      <c r="Q645" s="22"/>
      <c r="R645" s="22"/>
      <c r="S645" s="22"/>
      <c r="T645" s="24"/>
      <c r="U645" s="24"/>
      <c r="V645" s="25"/>
      <c r="X645" s="87"/>
      <c r="Y645" s="22"/>
      <c r="Z645" s="22"/>
      <c r="AA645" s="22"/>
      <c r="AB645" s="22"/>
      <c r="AC645" s="22"/>
      <c r="AD645" s="22"/>
      <c r="AE645" s="22"/>
      <c r="AF645" s="22"/>
    </row>
    <row r="646" spans="1:32" x14ac:dyDescent="0.25">
      <c r="A646" s="35"/>
      <c r="B646" s="35"/>
      <c r="C646" s="20"/>
      <c r="D646" s="21"/>
      <c r="E646" s="26"/>
      <c r="F646" s="6"/>
      <c r="G646" s="6"/>
      <c r="H646" s="6"/>
      <c r="I646" s="22"/>
      <c r="J646" s="22"/>
      <c r="K646" s="6"/>
      <c r="L646" s="6"/>
      <c r="M646" s="23"/>
      <c r="N646" s="23"/>
      <c r="O646" s="22"/>
      <c r="P646" s="22"/>
      <c r="T646" s="24"/>
      <c r="U646" s="24"/>
      <c r="V646" s="18"/>
      <c r="X646" s="87"/>
      <c r="Y646" s="22"/>
      <c r="Z646" s="22"/>
      <c r="AA646" s="22"/>
      <c r="AB646" s="22"/>
      <c r="AC646" s="22"/>
      <c r="AD646" s="22"/>
      <c r="AE646" s="22"/>
      <c r="AF646" s="22"/>
    </row>
    <row r="647" spans="1:32" x14ac:dyDescent="0.25">
      <c r="A647" s="35"/>
      <c r="B647" s="35"/>
      <c r="C647" s="20"/>
      <c r="D647" s="21"/>
      <c r="E647" s="26"/>
      <c r="F647" s="6"/>
      <c r="G647" s="6"/>
      <c r="H647" s="6"/>
      <c r="I647" s="22"/>
      <c r="J647" s="22"/>
      <c r="K647" s="6"/>
      <c r="L647" s="6"/>
      <c r="M647" s="23"/>
      <c r="N647" s="23"/>
      <c r="O647" s="22"/>
      <c r="P647" s="22"/>
      <c r="T647" s="24"/>
      <c r="U647" s="24"/>
      <c r="V647" s="18"/>
      <c r="X647" s="87"/>
      <c r="Y647" s="22"/>
      <c r="Z647" s="22"/>
      <c r="AA647" s="22"/>
      <c r="AB647" s="22"/>
      <c r="AC647" s="22"/>
      <c r="AD647" s="22"/>
      <c r="AE647" s="22"/>
      <c r="AF647" s="22"/>
    </row>
    <row r="648" spans="1:32" x14ac:dyDescent="0.25">
      <c r="A648" s="35"/>
      <c r="B648" s="35"/>
      <c r="C648" s="20"/>
      <c r="D648" s="21"/>
      <c r="E648" s="26"/>
      <c r="F648" s="6"/>
      <c r="G648" s="6"/>
      <c r="H648" s="6"/>
      <c r="I648" s="22"/>
      <c r="J648" s="22"/>
      <c r="K648" s="6"/>
      <c r="L648" s="6"/>
      <c r="M648" s="23"/>
      <c r="N648" s="23"/>
      <c r="O648" s="22"/>
      <c r="P648" s="22"/>
      <c r="T648" s="24"/>
      <c r="U648" s="24"/>
      <c r="V648" s="18"/>
      <c r="X648" s="87"/>
      <c r="Y648" s="22"/>
      <c r="Z648" s="22"/>
      <c r="AA648" s="22"/>
      <c r="AB648" s="22"/>
      <c r="AC648" s="22"/>
      <c r="AD648" s="22"/>
      <c r="AE648" s="22"/>
      <c r="AF648" s="22"/>
    </row>
    <row r="649" spans="1:32" x14ac:dyDescent="0.25">
      <c r="A649" s="35"/>
      <c r="B649" s="35"/>
      <c r="C649" s="20"/>
      <c r="D649" s="21"/>
      <c r="E649" s="26"/>
      <c r="F649" s="6"/>
      <c r="G649" s="6"/>
      <c r="H649" s="6"/>
      <c r="I649" s="22"/>
      <c r="J649" s="22"/>
      <c r="K649" s="6"/>
      <c r="L649" s="6"/>
      <c r="M649" s="23"/>
      <c r="N649" s="23"/>
      <c r="O649" s="22"/>
      <c r="P649" s="22"/>
      <c r="T649" s="24"/>
      <c r="U649" s="24"/>
      <c r="V649" s="18"/>
      <c r="X649" s="87"/>
      <c r="Y649" s="22"/>
      <c r="Z649" s="22"/>
      <c r="AA649" s="22"/>
      <c r="AB649" s="22"/>
      <c r="AC649" s="22"/>
      <c r="AD649" s="22"/>
      <c r="AE649" s="22"/>
      <c r="AF649" s="22"/>
    </row>
    <row r="650" spans="1:32" x14ac:dyDescent="0.25">
      <c r="A650" s="35"/>
      <c r="B650" s="35"/>
      <c r="C650" s="20"/>
      <c r="D650" s="21"/>
      <c r="E650" s="26"/>
      <c r="F650" s="6"/>
      <c r="G650" s="6"/>
      <c r="H650" s="6"/>
      <c r="I650" s="22"/>
      <c r="J650" s="22"/>
      <c r="K650" s="6"/>
      <c r="L650" s="6"/>
      <c r="M650" s="23"/>
      <c r="N650" s="23"/>
      <c r="O650" s="22"/>
      <c r="P650" s="22"/>
      <c r="T650" s="24"/>
      <c r="U650" s="24"/>
      <c r="V650" s="18"/>
      <c r="X650" s="87"/>
      <c r="Y650" s="22"/>
      <c r="Z650" s="22"/>
      <c r="AA650" s="22"/>
      <c r="AB650" s="22"/>
      <c r="AC650" s="22"/>
      <c r="AD650" s="22"/>
      <c r="AE650" s="22"/>
      <c r="AF650" s="22"/>
    </row>
    <row r="651" spans="1:32" x14ac:dyDescent="0.25">
      <c r="A651" s="35"/>
      <c r="B651" s="35"/>
      <c r="C651" s="20"/>
      <c r="D651" s="21"/>
      <c r="E651" s="26"/>
      <c r="F651" s="6"/>
      <c r="G651" s="6"/>
      <c r="H651" s="6"/>
      <c r="I651" s="22"/>
      <c r="J651" s="22"/>
      <c r="K651" s="6"/>
      <c r="L651" s="6"/>
      <c r="M651" s="23"/>
      <c r="N651" s="23"/>
      <c r="O651" s="22"/>
      <c r="P651" s="22"/>
      <c r="T651" s="24"/>
      <c r="U651" s="24"/>
      <c r="V651" s="18"/>
      <c r="X651" s="87"/>
      <c r="Y651" s="22"/>
      <c r="Z651" s="22"/>
      <c r="AA651" s="22"/>
      <c r="AB651" s="22"/>
      <c r="AC651" s="22"/>
      <c r="AD651" s="22"/>
      <c r="AE651" s="22"/>
      <c r="AF651" s="22"/>
    </row>
    <row r="652" spans="1:32" x14ac:dyDescent="0.25">
      <c r="A652" s="35"/>
      <c r="B652" s="35"/>
      <c r="C652" s="20"/>
      <c r="D652" s="21"/>
      <c r="E652" s="26"/>
      <c r="F652" s="6"/>
      <c r="G652" s="6"/>
      <c r="H652" s="6"/>
      <c r="I652" s="22"/>
      <c r="J652" s="22"/>
      <c r="K652" s="6"/>
      <c r="L652" s="6"/>
      <c r="M652" s="23"/>
      <c r="N652" s="23"/>
      <c r="O652" s="22"/>
      <c r="P652" s="22"/>
      <c r="T652" s="24"/>
      <c r="U652" s="24"/>
      <c r="V652" s="18"/>
      <c r="X652" s="87"/>
      <c r="Y652" s="22"/>
      <c r="Z652" s="22"/>
      <c r="AA652" s="22"/>
      <c r="AB652" s="22"/>
      <c r="AC652" s="22"/>
      <c r="AD652" s="22"/>
      <c r="AE652" s="22"/>
      <c r="AF652" s="22"/>
    </row>
    <row r="653" spans="1:32" x14ac:dyDescent="0.25">
      <c r="A653" s="35"/>
      <c r="B653" s="35"/>
      <c r="C653" s="20"/>
      <c r="D653" s="21"/>
      <c r="E653" s="26"/>
      <c r="F653" s="6"/>
      <c r="G653" s="6"/>
      <c r="H653" s="6"/>
      <c r="I653" s="22"/>
      <c r="J653" s="22"/>
      <c r="K653" s="6"/>
      <c r="L653" s="6"/>
      <c r="M653" s="23"/>
      <c r="N653" s="23"/>
      <c r="O653" s="22"/>
      <c r="P653" s="22"/>
      <c r="T653" s="24"/>
      <c r="U653" s="24"/>
      <c r="V653" s="18"/>
      <c r="X653" s="87"/>
      <c r="Y653" s="22"/>
      <c r="Z653" s="22"/>
      <c r="AA653" s="22"/>
      <c r="AB653" s="22"/>
      <c r="AC653" s="22"/>
      <c r="AD653" s="22"/>
      <c r="AE653" s="22"/>
      <c r="AF653" s="22"/>
    </row>
    <row r="654" spans="1:32" x14ac:dyDescent="0.25">
      <c r="A654" s="35"/>
      <c r="B654" s="35"/>
      <c r="C654" s="20"/>
      <c r="D654" s="21"/>
      <c r="E654" s="26"/>
      <c r="F654" s="6"/>
      <c r="G654" s="6"/>
      <c r="H654" s="6"/>
      <c r="I654" s="22"/>
      <c r="J654" s="22"/>
      <c r="K654" s="6"/>
      <c r="L654" s="6"/>
      <c r="M654" s="23"/>
      <c r="N654" s="23"/>
      <c r="O654" s="22"/>
      <c r="P654" s="22"/>
      <c r="T654" s="24"/>
      <c r="U654" s="24"/>
      <c r="V654" s="18"/>
      <c r="X654" s="87"/>
      <c r="Y654" s="22"/>
      <c r="Z654" s="22"/>
      <c r="AA654" s="22"/>
      <c r="AB654" s="22"/>
      <c r="AC654" s="22"/>
      <c r="AD654" s="22"/>
      <c r="AE654" s="22"/>
      <c r="AF654" s="22"/>
    </row>
    <row r="655" spans="1:32" x14ac:dyDescent="0.25">
      <c r="A655" s="35"/>
      <c r="B655" s="35"/>
      <c r="C655" s="20"/>
      <c r="D655" s="21"/>
      <c r="E655" s="26"/>
      <c r="F655" s="6"/>
      <c r="G655" s="6"/>
      <c r="H655" s="6"/>
      <c r="I655" s="22"/>
      <c r="J655" s="22"/>
      <c r="K655" s="6"/>
      <c r="L655" s="6"/>
      <c r="M655" s="23"/>
      <c r="N655" s="23"/>
      <c r="O655" s="22"/>
      <c r="P655" s="22"/>
      <c r="T655" s="24"/>
      <c r="U655" s="24"/>
      <c r="V655" s="18"/>
      <c r="X655" s="87"/>
      <c r="Y655" s="22"/>
      <c r="Z655" s="22"/>
      <c r="AA655" s="22"/>
      <c r="AB655" s="22"/>
      <c r="AC655" s="22"/>
      <c r="AD655" s="22"/>
      <c r="AE655" s="22"/>
      <c r="AF655" s="22"/>
    </row>
    <row r="656" spans="1:32" x14ac:dyDescent="0.25">
      <c r="A656" s="19"/>
      <c r="B656" s="19"/>
      <c r="C656" s="20"/>
      <c r="D656" s="21"/>
      <c r="E656" s="26"/>
      <c r="F656" s="6"/>
      <c r="G656" s="6"/>
      <c r="H656" s="6"/>
      <c r="I656" s="22"/>
      <c r="J656" s="22"/>
      <c r="K656" s="6"/>
      <c r="L656" s="6"/>
      <c r="M656" s="23"/>
      <c r="N656" s="23"/>
      <c r="O656" s="22"/>
      <c r="P656" s="22"/>
      <c r="T656" s="24"/>
      <c r="U656" s="24"/>
      <c r="V656" s="18"/>
      <c r="X656" s="87"/>
      <c r="Y656" s="22"/>
      <c r="Z656" s="22"/>
      <c r="AA656" s="22"/>
      <c r="AB656" s="22"/>
      <c r="AC656" s="22"/>
      <c r="AD656" s="22"/>
      <c r="AE656" s="22"/>
      <c r="AF656" s="22"/>
    </row>
    <row r="657" spans="1:32" x14ac:dyDescent="0.25">
      <c r="A657" s="19"/>
      <c r="B657" s="19"/>
      <c r="C657" s="20"/>
      <c r="D657" s="21"/>
      <c r="E657" s="26"/>
      <c r="F657" s="6"/>
      <c r="G657" s="6"/>
      <c r="H657" s="6"/>
      <c r="I657" s="22"/>
      <c r="J657" s="22"/>
      <c r="K657" s="6"/>
      <c r="L657" s="6"/>
      <c r="M657" s="23"/>
      <c r="N657" s="23"/>
      <c r="O657" s="22"/>
      <c r="P657" s="22"/>
      <c r="T657" s="24"/>
      <c r="U657" s="24"/>
      <c r="V657" s="18"/>
      <c r="X657" s="87"/>
      <c r="Y657" s="22"/>
      <c r="Z657" s="22"/>
      <c r="AA657" s="22"/>
      <c r="AB657" s="22"/>
      <c r="AC657" s="22"/>
      <c r="AD657" s="22"/>
      <c r="AE657" s="22"/>
      <c r="AF657" s="22"/>
    </row>
    <row r="658" spans="1:32" x14ac:dyDescent="0.25">
      <c r="A658" s="19"/>
      <c r="B658" s="19"/>
      <c r="C658" s="20"/>
      <c r="D658" s="21"/>
      <c r="E658" s="26"/>
      <c r="F658" s="6"/>
      <c r="G658" s="6"/>
      <c r="H658" s="6"/>
      <c r="I658" s="22"/>
      <c r="J658" s="22"/>
      <c r="K658" s="6"/>
      <c r="L658" s="6"/>
      <c r="M658" s="23"/>
      <c r="N658" s="23"/>
      <c r="O658" s="22"/>
      <c r="P658" s="22"/>
      <c r="T658" s="24"/>
      <c r="U658" s="24"/>
      <c r="V658" s="18"/>
      <c r="X658" s="87"/>
      <c r="Y658" s="22"/>
      <c r="Z658" s="22"/>
      <c r="AA658" s="22"/>
      <c r="AB658" s="22"/>
      <c r="AC658" s="22"/>
      <c r="AD658" s="22"/>
      <c r="AE658" s="22"/>
      <c r="AF658" s="22"/>
    </row>
    <row r="659" spans="1:32" x14ac:dyDescent="0.25">
      <c r="A659" s="19"/>
      <c r="B659" s="19"/>
      <c r="C659" s="20"/>
      <c r="D659" s="21"/>
      <c r="E659" s="26"/>
      <c r="F659" s="6"/>
      <c r="G659" s="6"/>
      <c r="H659" s="6"/>
      <c r="I659" s="22"/>
      <c r="J659" s="22"/>
      <c r="K659" s="6"/>
      <c r="L659" s="6"/>
      <c r="M659" s="23"/>
      <c r="N659" s="23"/>
      <c r="O659" s="22"/>
      <c r="P659" s="22"/>
      <c r="T659" s="24"/>
      <c r="U659" s="24"/>
      <c r="V659" s="18"/>
      <c r="X659" s="87"/>
      <c r="Y659" s="22"/>
      <c r="Z659" s="22"/>
      <c r="AA659" s="22"/>
      <c r="AB659" s="22"/>
      <c r="AC659" s="22"/>
      <c r="AD659" s="22"/>
      <c r="AE659" s="22"/>
      <c r="AF659" s="22"/>
    </row>
    <row r="660" spans="1:32" x14ac:dyDescent="0.25">
      <c r="A660" s="19"/>
      <c r="B660" s="19"/>
      <c r="C660" s="20"/>
      <c r="D660" s="21"/>
      <c r="E660" s="26"/>
      <c r="F660" s="6"/>
      <c r="G660" s="6"/>
      <c r="H660" s="6"/>
      <c r="I660" s="22"/>
      <c r="J660" s="22"/>
      <c r="K660" s="6"/>
      <c r="L660" s="6"/>
      <c r="M660" s="23"/>
      <c r="N660" s="23"/>
      <c r="O660" s="22"/>
      <c r="P660" s="22"/>
      <c r="T660" s="24"/>
      <c r="U660" s="24"/>
      <c r="V660" s="18"/>
      <c r="X660" s="87"/>
      <c r="Y660" s="22"/>
      <c r="Z660" s="22"/>
      <c r="AA660" s="22"/>
      <c r="AB660" s="22"/>
      <c r="AC660" s="22"/>
      <c r="AD660" s="22"/>
      <c r="AE660" s="22"/>
      <c r="AF660" s="22"/>
    </row>
    <row r="661" spans="1:32" x14ac:dyDescent="0.25">
      <c r="A661" s="19"/>
      <c r="B661" s="19"/>
      <c r="C661" s="20"/>
      <c r="D661" s="21"/>
      <c r="E661" s="26"/>
      <c r="F661" s="6"/>
      <c r="G661" s="6"/>
      <c r="H661" s="6"/>
      <c r="I661" s="22"/>
      <c r="J661" s="22"/>
      <c r="K661" s="6"/>
      <c r="L661" s="6"/>
      <c r="M661" s="23"/>
      <c r="N661" s="23"/>
      <c r="O661" s="22"/>
      <c r="P661" s="22"/>
      <c r="T661" s="24"/>
      <c r="U661" s="24"/>
      <c r="V661" s="18"/>
      <c r="X661" s="87"/>
      <c r="Y661" s="22"/>
      <c r="Z661" s="22"/>
      <c r="AA661" s="22"/>
      <c r="AB661" s="22"/>
      <c r="AC661" s="22"/>
      <c r="AD661" s="22"/>
      <c r="AE661" s="22"/>
      <c r="AF661" s="22"/>
    </row>
    <row r="662" spans="1:32" x14ac:dyDescent="0.25">
      <c r="A662" s="19"/>
      <c r="B662" s="19"/>
      <c r="C662" s="20"/>
      <c r="D662" s="21"/>
      <c r="E662" s="26"/>
      <c r="F662" s="6"/>
      <c r="G662" s="6"/>
      <c r="H662" s="6"/>
      <c r="I662" s="22"/>
      <c r="J662" s="22"/>
      <c r="K662" s="6"/>
      <c r="L662" s="6"/>
      <c r="M662" s="23"/>
      <c r="N662" s="23"/>
      <c r="O662" s="22"/>
      <c r="P662" s="22"/>
      <c r="T662" s="24"/>
      <c r="U662" s="24"/>
      <c r="V662" s="18"/>
      <c r="X662" s="87"/>
      <c r="Y662" s="22"/>
      <c r="Z662" s="22"/>
      <c r="AA662" s="22"/>
      <c r="AB662" s="22"/>
      <c r="AC662" s="22"/>
      <c r="AD662" s="22"/>
      <c r="AE662" s="22"/>
      <c r="AF662" s="22"/>
    </row>
    <row r="663" spans="1:32" x14ac:dyDescent="0.25">
      <c r="A663" s="19"/>
      <c r="B663" s="19"/>
      <c r="C663" s="20"/>
      <c r="D663" s="21"/>
      <c r="E663" s="26"/>
      <c r="F663" s="6"/>
      <c r="G663" s="6"/>
      <c r="H663" s="6"/>
      <c r="I663" s="22"/>
      <c r="J663" s="22"/>
      <c r="K663" s="6"/>
      <c r="L663" s="6"/>
      <c r="M663" s="23"/>
      <c r="N663" s="23"/>
      <c r="O663" s="22"/>
      <c r="P663" s="22"/>
      <c r="T663" s="24"/>
      <c r="U663" s="24"/>
      <c r="V663" s="18"/>
      <c r="X663" s="87"/>
      <c r="Y663" s="22"/>
      <c r="Z663" s="22"/>
      <c r="AA663" s="22"/>
      <c r="AB663" s="22"/>
      <c r="AC663" s="22"/>
      <c r="AD663" s="22"/>
      <c r="AE663" s="22"/>
      <c r="AF663" s="22"/>
    </row>
    <row r="664" spans="1:32" x14ac:dyDescent="0.25">
      <c r="A664" s="19"/>
      <c r="B664" s="19"/>
      <c r="C664" s="20"/>
      <c r="D664" s="21"/>
      <c r="E664" s="26"/>
      <c r="F664" s="6"/>
      <c r="G664" s="6"/>
      <c r="H664" s="6"/>
      <c r="I664" s="22"/>
      <c r="J664" s="22"/>
      <c r="K664" s="6"/>
      <c r="L664" s="6"/>
      <c r="M664" s="23"/>
      <c r="N664" s="23"/>
      <c r="O664" s="22"/>
      <c r="P664" s="22"/>
      <c r="T664" s="24"/>
      <c r="U664" s="24"/>
      <c r="V664" s="18"/>
      <c r="X664" s="87"/>
      <c r="Y664" s="22"/>
      <c r="Z664" s="22"/>
      <c r="AA664" s="22"/>
      <c r="AB664" s="22"/>
      <c r="AC664" s="22"/>
      <c r="AD664" s="22"/>
      <c r="AE664" s="22"/>
      <c r="AF664" s="22"/>
    </row>
    <row r="665" spans="1:32" x14ac:dyDescent="0.25">
      <c r="A665" s="19"/>
      <c r="B665" s="19"/>
      <c r="C665" s="20"/>
      <c r="D665" s="21"/>
      <c r="E665" s="26"/>
      <c r="F665" s="6"/>
      <c r="G665" s="6"/>
      <c r="H665" s="6"/>
      <c r="I665" s="22"/>
      <c r="J665" s="22"/>
      <c r="K665" s="6"/>
      <c r="L665" s="6"/>
      <c r="M665" s="23"/>
      <c r="N665" s="23"/>
      <c r="O665" s="22"/>
      <c r="P665" s="22"/>
      <c r="T665" s="24"/>
      <c r="U665" s="24"/>
      <c r="V665" s="18"/>
      <c r="X665" s="87"/>
      <c r="Y665" s="22"/>
      <c r="Z665" s="22"/>
      <c r="AA665" s="22"/>
      <c r="AB665" s="22"/>
      <c r="AC665" s="22"/>
      <c r="AD665" s="22"/>
      <c r="AE665" s="22"/>
      <c r="AF665" s="22"/>
    </row>
    <row r="666" spans="1:32" x14ac:dyDescent="0.25">
      <c r="A666" s="19"/>
      <c r="B666" s="19"/>
      <c r="C666" s="20"/>
      <c r="D666" s="21"/>
      <c r="E666" s="26"/>
      <c r="F666" s="6"/>
      <c r="G666" s="6"/>
      <c r="H666" s="6"/>
      <c r="I666" s="22"/>
      <c r="J666" s="22"/>
      <c r="K666" s="6"/>
      <c r="L666" s="6"/>
      <c r="M666" s="23"/>
      <c r="N666" s="23"/>
      <c r="O666" s="22"/>
      <c r="P666" s="22"/>
      <c r="T666" s="24"/>
      <c r="U666" s="24"/>
      <c r="V666" s="18"/>
      <c r="X666" s="87"/>
      <c r="Y666" s="22"/>
      <c r="Z666" s="22"/>
      <c r="AA666" s="22"/>
      <c r="AB666" s="22"/>
      <c r="AC666" s="22"/>
      <c r="AD666" s="22"/>
      <c r="AE666" s="22"/>
      <c r="AF666" s="22"/>
    </row>
    <row r="667" spans="1:32" x14ac:dyDescent="0.25">
      <c r="A667" s="19"/>
      <c r="B667" s="19"/>
      <c r="C667" s="20"/>
      <c r="D667" s="21"/>
      <c r="E667" s="26"/>
      <c r="F667" s="6"/>
      <c r="G667" s="6"/>
      <c r="H667" s="6"/>
      <c r="I667" s="22"/>
      <c r="J667" s="22"/>
      <c r="K667" s="6"/>
      <c r="L667" s="6"/>
      <c r="M667" s="23"/>
      <c r="N667" s="23"/>
      <c r="O667" s="22"/>
      <c r="P667" s="22"/>
      <c r="T667" s="24"/>
      <c r="U667" s="24"/>
      <c r="V667" s="18"/>
      <c r="X667" s="87"/>
      <c r="Y667" s="22"/>
      <c r="Z667" s="22"/>
      <c r="AA667" s="22"/>
      <c r="AB667" s="22"/>
      <c r="AC667" s="22"/>
      <c r="AD667" s="22"/>
      <c r="AE667" s="22"/>
      <c r="AF667" s="22"/>
    </row>
    <row r="668" spans="1:32" x14ac:dyDescent="0.25">
      <c r="A668" s="19"/>
      <c r="B668" s="19"/>
      <c r="C668" s="20"/>
      <c r="D668" s="21"/>
      <c r="E668" s="26"/>
      <c r="F668" s="6"/>
      <c r="G668" s="6"/>
      <c r="H668" s="6"/>
      <c r="I668" s="22"/>
      <c r="J668" s="22"/>
      <c r="K668" s="6"/>
      <c r="L668" s="6"/>
      <c r="M668" s="23"/>
      <c r="N668" s="23"/>
      <c r="O668" s="22"/>
      <c r="P668" s="22"/>
      <c r="T668" s="24"/>
      <c r="U668" s="24"/>
      <c r="V668" s="18"/>
      <c r="X668" s="87"/>
      <c r="Y668" s="22"/>
      <c r="Z668" s="22"/>
      <c r="AA668" s="22"/>
      <c r="AB668" s="22"/>
      <c r="AC668" s="22"/>
      <c r="AD668" s="22"/>
      <c r="AE668" s="22"/>
      <c r="AF668" s="22"/>
    </row>
    <row r="669" spans="1:32" x14ac:dyDescent="0.25">
      <c r="A669" s="19"/>
      <c r="B669" s="19"/>
      <c r="C669" s="20"/>
      <c r="D669" s="21"/>
      <c r="E669" s="26"/>
      <c r="F669" s="6"/>
      <c r="G669" s="6"/>
      <c r="H669" s="6"/>
      <c r="I669" s="22"/>
      <c r="J669" s="22"/>
      <c r="K669" s="6"/>
      <c r="L669" s="6"/>
      <c r="M669" s="23"/>
      <c r="N669" s="23"/>
      <c r="O669" s="22"/>
      <c r="P669" s="22"/>
      <c r="T669" s="24"/>
      <c r="U669" s="24"/>
      <c r="V669" s="18"/>
      <c r="X669" s="87"/>
      <c r="Y669" s="22"/>
      <c r="Z669" s="22"/>
      <c r="AA669" s="22"/>
      <c r="AB669" s="22"/>
      <c r="AC669" s="22"/>
      <c r="AD669" s="22"/>
      <c r="AE669" s="22"/>
      <c r="AF669" s="22"/>
    </row>
    <row r="670" spans="1:32" x14ac:dyDescent="0.25">
      <c r="A670" s="19"/>
      <c r="B670" s="19"/>
      <c r="C670" s="20"/>
      <c r="D670" s="21"/>
      <c r="E670" s="26"/>
      <c r="F670" s="6"/>
      <c r="G670" s="6"/>
      <c r="H670" s="6"/>
      <c r="I670" s="22"/>
      <c r="J670" s="22"/>
      <c r="K670" s="6"/>
      <c r="L670" s="6"/>
      <c r="M670" s="23"/>
      <c r="N670" s="23"/>
      <c r="O670" s="22"/>
      <c r="P670" s="22"/>
      <c r="T670" s="24"/>
      <c r="U670" s="24"/>
      <c r="V670" s="18"/>
      <c r="X670" s="87"/>
      <c r="Y670" s="22"/>
      <c r="Z670" s="22"/>
      <c r="AA670" s="22"/>
      <c r="AB670" s="22"/>
      <c r="AC670" s="22"/>
      <c r="AD670" s="22"/>
      <c r="AE670" s="22"/>
      <c r="AF670" s="22"/>
    </row>
    <row r="671" spans="1:32" x14ac:dyDescent="0.25">
      <c r="A671" s="19"/>
      <c r="B671" s="19"/>
      <c r="C671" s="20"/>
      <c r="D671" s="21"/>
      <c r="E671" s="26"/>
      <c r="F671" s="6"/>
      <c r="G671" s="6"/>
      <c r="H671" s="6"/>
      <c r="I671" s="22"/>
      <c r="J671" s="22"/>
      <c r="K671" s="6"/>
      <c r="L671" s="6"/>
      <c r="M671" s="23"/>
      <c r="N671" s="23"/>
      <c r="O671" s="22"/>
      <c r="P671" s="22"/>
      <c r="T671" s="24"/>
      <c r="U671" s="24"/>
      <c r="V671" s="18"/>
      <c r="X671" s="87"/>
      <c r="Y671" s="22"/>
      <c r="Z671" s="22"/>
      <c r="AA671" s="22"/>
      <c r="AB671" s="22"/>
      <c r="AC671" s="22"/>
      <c r="AD671" s="22"/>
      <c r="AE671" s="22"/>
      <c r="AF671" s="22"/>
    </row>
    <row r="672" spans="1:32" x14ac:dyDescent="0.25">
      <c r="A672" s="19"/>
      <c r="B672" s="19"/>
      <c r="C672" s="20"/>
      <c r="D672" s="21"/>
      <c r="E672" s="26"/>
      <c r="F672" s="6"/>
      <c r="G672" s="6"/>
      <c r="H672" s="6"/>
      <c r="I672" s="22"/>
      <c r="J672" s="22"/>
      <c r="K672" s="6"/>
      <c r="L672" s="6"/>
      <c r="M672" s="23"/>
      <c r="N672" s="23"/>
      <c r="O672" s="22"/>
      <c r="P672" s="22"/>
      <c r="T672" s="24"/>
      <c r="U672" s="24"/>
      <c r="V672" s="18"/>
      <c r="X672" s="87"/>
      <c r="Y672" s="22"/>
      <c r="Z672" s="22"/>
      <c r="AA672" s="22"/>
      <c r="AB672" s="22"/>
      <c r="AC672" s="22"/>
      <c r="AD672" s="22"/>
      <c r="AE672" s="22"/>
      <c r="AF672" s="22"/>
    </row>
    <row r="673" spans="1:32" x14ac:dyDescent="0.25">
      <c r="A673" s="19"/>
      <c r="B673" s="19"/>
      <c r="C673" s="20"/>
      <c r="D673" s="21"/>
      <c r="E673" s="26"/>
      <c r="F673" s="6"/>
      <c r="G673" s="6"/>
      <c r="H673" s="6"/>
      <c r="I673" s="22"/>
      <c r="J673" s="22"/>
      <c r="K673" s="6"/>
      <c r="L673" s="6"/>
      <c r="M673" s="23"/>
      <c r="N673" s="23"/>
      <c r="O673" s="22"/>
      <c r="P673" s="22"/>
      <c r="T673" s="24"/>
      <c r="U673" s="24"/>
      <c r="V673" s="18"/>
      <c r="X673" s="87"/>
      <c r="Y673" s="22"/>
      <c r="Z673" s="22"/>
      <c r="AA673" s="22"/>
      <c r="AB673" s="22"/>
      <c r="AC673" s="22"/>
      <c r="AD673" s="22"/>
      <c r="AE673" s="22"/>
      <c r="AF673" s="22"/>
    </row>
    <row r="674" spans="1:32" x14ac:dyDescent="0.25">
      <c r="A674" s="19"/>
      <c r="B674" s="19"/>
      <c r="C674" s="20"/>
      <c r="D674" s="21"/>
      <c r="E674" s="26"/>
      <c r="F674" s="6"/>
      <c r="G674" s="6"/>
      <c r="H674" s="6"/>
      <c r="I674" s="22"/>
      <c r="J674" s="22"/>
      <c r="K674" s="6"/>
      <c r="L674" s="6"/>
      <c r="M674" s="23"/>
      <c r="N674" s="23"/>
      <c r="O674" s="22"/>
      <c r="P674" s="22"/>
      <c r="T674" s="24"/>
      <c r="U674" s="24"/>
      <c r="V674" s="18"/>
      <c r="X674" s="87"/>
      <c r="Y674" s="22"/>
      <c r="Z674" s="22"/>
      <c r="AA674" s="22"/>
      <c r="AB674" s="22"/>
      <c r="AC674" s="22"/>
      <c r="AD674" s="22"/>
      <c r="AE674" s="22"/>
      <c r="AF674" s="22"/>
    </row>
    <row r="675" spans="1:32" x14ac:dyDescent="0.25">
      <c r="A675" s="19"/>
      <c r="B675" s="19"/>
      <c r="C675" s="20"/>
      <c r="D675" s="21"/>
      <c r="E675" s="26"/>
      <c r="F675" s="6"/>
      <c r="G675" s="6"/>
      <c r="H675" s="6"/>
      <c r="I675" s="22"/>
      <c r="J675" s="22"/>
      <c r="K675" s="6"/>
      <c r="L675" s="6"/>
      <c r="M675" s="23"/>
      <c r="N675" s="23"/>
      <c r="O675" s="22"/>
      <c r="P675" s="22"/>
      <c r="T675" s="24"/>
      <c r="U675" s="24"/>
      <c r="V675" s="18"/>
      <c r="X675" s="87"/>
      <c r="Y675" s="22"/>
      <c r="Z675" s="22"/>
      <c r="AA675" s="22"/>
      <c r="AB675" s="22"/>
      <c r="AC675" s="22"/>
      <c r="AD675" s="22"/>
      <c r="AE675" s="22"/>
      <c r="AF675" s="22"/>
    </row>
    <row r="676" spans="1:32" x14ac:dyDescent="0.25">
      <c r="A676" s="19"/>
      <c r="B676" s="19"/>
      <c r="C676" s="20"/>
      <c r="D676" s="21"/>
      <c r="E676" s="26"/>
      <c r="F676" s="6"/>
      <c r="G676" s="6"/>
      <c r="H676" s="6"/>
      <c r="I676" s="22"/>
      <c r="J676" s="22"/>
      <c r="K676" s="6"/>
      <c r="L676" s="6"/>
      <c r="M676" s="23"/>
      <c r="N676" s="23"/>
      <c r="O676" s="22"/>
      <c r="P676" s="22"/>
      <c r="T676" s="24"/>
      <c r="U676" s="24"/>
      <c r="V676" s="18"/>
      <c r="X676" s="87"/>
      <c r="Y676" s="22"/>
      <c r="Z676" s="22"/>
      <c r="AA676" s="22"/>
      <c r="AB676" s="22"/>
      <c r="AC676" s="22"/>
      <c r="AD676" s="22"/>
      <c r="AE676" s="22"/>
      <c r="AF676" s="22"/>
    </row>
    <row r="677" spans="1:32" x14ac:dyDescent="0.25">
      <c r="A677" s="19"/>
      <c r="B677" s="19"/>
      <c r="C677" s="20"/>
      <c r="D677" s="21"/>
      <c r="E677" s="26"/>
      <c r="F677" s="6"/>
      <c r="G677" s="6"/>
      <c r="H677" s="6"/>
      <c r="I677" s="22"/>
      <c r="J677" s="22"/>
      <c r="K677" s="6"/>
      <c r="L677" s="6"/>
      <c r="M677" s="23"/>
      <c r="N677" s="23"/>
      <c r="O677" s="22"/>
      <c r="P677" s="22"/>
      <c r="T677" s="24"/>
      <c r="U677" s="24"/>
      <c r="V677" s="18"/>
      <c r="X677" s="87"/>
      <c r="Y677" s="22"/>
      <c r="Z677" s="22"/>
      <c r="AA677" s="22"/>
      <c r="AB677" s="22"/>
      <c r="AC677" s="22"/>
      <c r="AD677" s="22"/>
      <c r="AE677" s="22"/>
      <c r="AF677" s="22"/>
    </row>
    <row r="678" spans="1:32" x14ac:dyDescent="0.25">
      <c r="A678" s="19"/>
      <c r="B678" s="19"/>
      <c r="C678" s="20"/>
      <c r="D678" s="21"/>
      <c r="E678" s="26"/>
      <c r="F678" s="6"/>
      <c r="G678" s="6"/>
      <c r="H678" s="6"/>
      <c r="I678" s="22"/>
      <c r="J678" s="22"/>
      <c r="K678" s="6"/>
      <c r="L678" s="6"/>
      <c r="M678" s="23"/>
      <c r="N678" s="23"/>
      <c r="O678" s="22"/>
      <c r="P678" s="22"/>
      <c r="T678" s="24"/>
      <c r="U678" s="24"/>
      <c r="V678" s="18"/>
      <c r="X678" s="87"/>
      <c r="Y678" s="22"/>
      <c r="Z678" s="22"/>
      <c r="AA678" s="22"/>
      <c r="AB678" s="22"/>
      <c r="AC678" s="22"/>
      <c r="AD678" s="22"/>
      <c r="AE678" s="22"/>
      <c r="AF678" s="22"/>
    </row>
    <row r="679" spans="1:32" x14ac:dyDescent="0.25">
      <c r="A679" s="19"/>
      <c r="B679" s="19"/>
      <c r="C679" s="20"/>
      <c r="D679" s="21"/>
      <c r="E679" s="26"/>
      <c r="F679" s="6"/>
      <c r="G679" s="6"/>
      <c r="H679" s="6"/>
      <c r="I679" s="22"/>
      <c r="J679" s="22"/>
      <c r="K679" s="6"/>
      <c r="L679" s="6"/>
      <c r="M679" s="23"/>
      <c r="N679" s="23"/>
      <c r="O679" s="22"/>
      <c r="P679" s="22"/>
      <c r="T679" s="24"/>
      <c r="U679" s="24"/>
      <c r="V679" s="18"/>
      <c r="X679" s="87"/>
      <c r="Y679" s="22"/>
      <c r="Z679" s="22"/>
      <c r="AA679" s="22"/>
      <c r="AB679" s="22"/>
      <c r="AC679" s="22"/>
      <c r="AD679" s="22"/>
      <c r="AE679" s="22"/>
      <c r="AF679" s="22"/>
    </row>
    <row r="680" spans="1:32" x14ac:dyDescent="0.25">
      <c r="A680" s="19"/>
      <c r="B680" s="19"/>
      <c r="C680" s="20"/>
      <c r="D680" s="21"/>
      <c r="E680" s="26"/>
      <c r="F680" s="6"/>
      <c r="G680" s="6"/>
      <c r="H680" s="6"/>
      <c r="I680" s="22"/>
      <c r="J680" s="22"/>
      <c r="K680" s="6"/>
      <c r="L680" s="6"/>
      <c r="M680" s="23"/>
      <c r="N680" s="23"/>
      <c r="O680" s="22"/>
      <c r="P680" s="22"/>
      <c r="T680" s="24"/>
      <c r="U680" s="24"/>
      <c r="V680" s="18"/>
      <c r="X680" s="87"/>
      <c r="Y680" s="22"/>
      <c r="Z680" s="22"/>
      <c r="AA680" s="22"/>
      <c r="AB680" s="22"/>
      <c r="AC680" s="22"/>
      <c r="AD680" s="22"/>
      <c r="AE680" s="22"/>
      <c r="AF680" s="22"/>
    </row>
    <row r="681" spans="1:32" x14ac:dyDescent="0.25">
      <c r="A681" s="19"/>
      <c r="B681" s="19"/>
      <c r="C681" s="20"/>
      <c r="D681" s="21"/>
      <c r="E681" s="26"/>
      <c r="F681" s="6"/>
      <c r="G681" s="6"/>
      <c r="H681" s="6"/>
      <c r="I681" s="22"/>
      <c r="J681" s="22"/>
      <c r="K681" s="6"/>
      <c r="L681" s="6"/>
      <c r="M681" s="23"/>
      <c r="N681" s="23"/>
      <c r="O681" s="22"/>
      <c r="P681" s="22"/>
      <c r="T681" s="24"/>
      <c r="U681" s="24"/>
      <c r="V681" s="18"/>
      <c r="X681" s="87"/>
      <c r="Y681" s="22"/>
      <c r="Z681" s="22"/>
      <c r="AA681" s="22"/>
      <c r="AB681" s="22"/>
      <c r="AC681" s="22"/>
      <c r="AD681" s="22"/>
      <c r="AE681" s="22"/>
      <c r="AF681" s="22"/>
    </row>
    <row r="682" spans="1:32" x14ac:dyDescent="0.25">
      <c r="A682" s="19"/>
      <c r="B682" s="19"/>
      <c r="C682" s="20"/>
      <c r="D682" s="21"/>
      <c r="E682" s="26"/>
      <c r="F682" s="6"/>
      <c r="G682" s="6"/>
      <c r="H682" s="6"/>
      <c r="I682" s="22"/>
      <c r="J682" s="22"/>
      <c r="K682" s="6"/>
      <c r="L682" s="6"/>
      <c r="M682" s="23"/>
      <c r="N682" s="23"/>
      <c r="O682" s="22"/>
      <c r="P682" s="22"/>
      <c r="T682" s="24"/>
      <c r="U682" s="24"/>
      <c r="V682" s="18"/>
      <c r="X682" s="87"/>
      <c r="Y682" s="22"/>
      <c r="Z682" s="22"/>
      <c r="AA682" s="22"/>
      <c r="AB682" s="22"/>
      <c r="AC682" s="22"/>
      <c r="AD682" s="22"/>
      <c r="AE682" s="22"/>
      <c r="AF682" s="22"/>
    </row>
    <row r="683" spans="1:32" x14ac:dyDescent="0.25">
      <c r="A683" s="19"/>
      <c r="B683" s="19"/>
      <c r="C683" s="20"/>
      <c r="D683" s="21"/>
      <c r="E683" s="26"/>
      <c r="F683" s="6"/>
      <c r="G683" s="6"/>
      <c r="H683" s="6"/>
      <c r="I683" s="22"/>
      <c r="J683" s="22"/>
      <c r="K683" s="6"/>
      <c r="L683" s="6"/>
      <c r="M683" s="23"/>
      <c r="N683" s="23"/>
      <c r="O683" s="22"/>
      <c r="P683" s="22"/>
      <c r="T683" s="24"/>
      <c r="U683" s="24"/>
      <c r="V683" s="18"/>
      <c r="X683" s="87"/>
      <c r="Y683" s="22"/>
      <c r="Z683" s="22"/>
      <c r="AA683" s="22"/>
      <c r="AB683" s="22"/>
      <c r="AC683" s="22"/>
      <c r="AD683" s="22"/>
      <c r="AE683" s="22"/>
      <c r="AF683" s="22"/>
    </row>
    <row r="684" spans="1:32" x14ac:dyDescent="0.25">
      <c r="A684" s="19"/>
      <c r="B684" s="19"/>
      <c r="C684" s="20"/>
      <c r="D684" s="21"/>
      <c r="E684" s="26"/>
      <c r="F684" s="6"/>
      <c r="G684" s="6"/>
      <c r="H684" s="6"/>
      <c r="I684" s="22"/>
      <c r="J684" s="22"/>
      <c r="K684" s="6"/>
      <c r="L684" s="6"/>
      <c r="M684" s="23"/>
      <c r="N684" s="23"/>
      <c r="O684" s="22"/>
      <c r="P684" s="22"/>
      <c r="T684" s="24"/>
      <c r="U684" s="24"/>
      <c r="V684" s="18"/>
      <c r="X684" s="87"/>
      <c r="Y684" s="22"/>
      <c r="Z684" s="22"/>
      <c r="AA684" s="22"/>
      <c r="AB684" s="22"/>
      <c r="AC684" s="22"/>
      <c r="AD684" s="22"/>
      <c r="AE684" s="22"/>
      <c r="AF684" s="22"/>
    </row>
    <row r="685" spans="1:32" x14ac:dyDescent="0.25">
      <c r="A685" s="19"/>
      <c r="B685" s="19"/>
      <c r="C685" s="20"/>
      <c r="D685" s="21"/>
      <c r="E685" s="26"/>
      <c r="F685" s="6"/>
      <c r="G685" s="6"/>
      <c r="H685" s="6"/>
      <c r="I685" s="22"/>
      <c r="J685" s="22"/>
      <c r="K685" s="6"/>
      <c r="L685" s="6"/>
      <c r="M685" s="23"/>
      <c r="N685" s="23"/>
      <c r="O685" s="22"/>
      <c r="P685" s="22"/>
      <c r="T685" s="24"/>
      <c r="U685" s="24"/>
      <c r="V685" s="18"/>
      <c r="X685" s="87"/>
      <c r="Y685" s="22"/>
      <c r="Z685" s="22"/>
      <c r="AA685" s="22"/>
      <c r="AB685" s="22"/>
      <c r="AC685" s="22"/>
      <c r="AD685" s="22"/>
      <c r="AE685" s="22"/>
      <c r="AF685" s="22"/>
    </row>
    <row r="686" spans="1:32" x14ac:dyDescent="0.25">
      <c r="A686" s="19"/>
      <c r="B686" s="19"/>
      <c r="C686" s="20"/>
      <c r="D686" s="21"/>
      <c r="E686" s="26"/>
      <c r="F686" s="6"/>
      <c r="G686" s="6"/>
      <c r="H686" s="6"/>
      <c r="I686" s="22"/>
      <c r="J686" s="22"/>
      <c r="K686" s="6"/>
      <c r="L686" s="6"/>
      <c r="M686" s="23"/>
      <c r="N686" s="23"/>
      <c r="O686" s="22"/>
      <c r="P686" s="22"/>
      <c r="T686" s="24"/>
      <c r="U686" s="24"/>
      <c r="V686" s="18"/>
      <c r="X686" s="87"/>
      <c r="Y686" s="22"/>
      <c r="Z686" s="22"/>
      <c r="AA686" s="22"/>
      <c r="AB686" s="22"/>
      <c r="AC686" s="22"/>
      <c r="AD686" s="22"/>
      <c r="AE686" s="22"/>
      <c r="AF686" s="22"/>
    </row>
    <row r="687" spans="1:32" x14ac:dyDescent="0.25">
      <c r="A687" s="19"/>
      <c r="B687" s="19"/>
      <c r="C687" s="20"/>
      <c r="D687" s="21"/>
      <c r="E687" s="26"/>
      <c r="F687" s="6"/>
      <c r="G687" s="6"/>
      <c r="H687" s="6"/>
      <c r="I687" s="22"/>
      <c r="J687" s="22"/>
      <c r="K687" s="6"/>
      <c r="L687" s="6"/>
      <c r="M687" s="23"/>
      <c r="N687" s="23"/>
      <c r="O687" s="22"/>
      <c r="P687" s="22"/>
      <c r="T687" s="24"/>
      <c r="U687" s="24"/>
      <c r="V687" s="18"/>
      <c r="X687" s="87"/>
      <c r="Y687" s="22"/>
      <c r="Z687" s="22"/>
      <c r="AA687" s="22"/>
      <c r="AB687" s="22"/>
      <c r="AC687" s="22"/>
      <c r="AD687" s="22"/>
      <c r="AE687" s="22"/>
      <c r="AF687" s="22"/>
    </row>
    <row r="688" spans="1:32" x14ac:dyDescent="0.25">
      <c r="A688" s="19"/>
      <c r="B688" s="19"/>
      <c r="C688" s="20"/>
      <c r="D688" s="21"/>
      <c r="E688" s="26"/>
      <c r="F688" s="6"/>
      <c r="G688" s="6"/>
      <c r="H688" s="6"/>
      <c r="I688" s="22"/>
      <c r="J688" s="22"/>
      <c r="K688" s="6"/>
      <c r="L688" s="6"/>
      <c r="M688" s="23"/>
      <c r="N688" s="23"/>
      <c r="O688" s="22"/>
      <c r="P688" s="22"/>
      <c r="T688" s="24"/>
      <c r="U688" s="24"/>
      <c r="V688" s="18"/>
      <c r="X688" s="87"/>
      <c r="Y688" s="22"/>
      <c r="Z688" s="22"/>
      <c r="AA688" s="22"/>
      <c r="AB688" s="22"/>
      <c r="AC688" s="22"/>
      <c r="AD688" s="22"/>
      <c r="AE688" s="22"/>
      <c r="AF688" s="22"/>
    </row>
    <row r="689" spans="1:32" x14ac:dyDescent="0.25">
      <c r="A689" s="19"/>
      <c r="B689" s="19"/>
      <c r="C689" s="20"/>
      <c r="D689" s="21"/>
      <c r="E689" s="26"/>
      <c r="F689" s="6"/>
      <c r="G689" s="6"/>
      <c r="H689" s="6"/>
      <c r="I689" s="22"/>
      <c r="J689" s="22"/>
      <c r="K689" s="6"/>
      <c r="L689" s="6"/>
      <c r="M689" s="23"/>
      <c r="N689" s="23"/>
      <c r="O689" s="22"/>
      <c r="P689" s="22"/>
      <c r="T689" s="24"/>
      <c r="U689" s="24"/>
      <c r="V689" s="18"/>
      <c r="X689" s="87"/>
      <c r="Y689" s="22"/>
      <c r="Z689" s="22"/>
      <c r="AA689" s="22"/>
      <c r="AB689" s="22"/>
      <c r="AC689" s="22"/>
      <c r="AD689" s="22"/>
      <c r="AE689" s="22"/>
      <c r="AF689" s="22"/>
    </row>
    <row r="690" spans="1:32" x14ac:dyDescent="0.25">
      <c r="A690" s="19"/>
      <c r="B690" s="19"/>
      <c r="C690" s="20"/>
      <c r="D690" s="21"/>
      <c r="E690" s="26"/>
      <c r="F690" s="6"/>
      <c r="G690" s="6"/>
      <c r="H690" s="6"/>
      <c r="I690" s="22"/>
      <c r="J690" s="22"/>
      <c r="K690" s="6"/>
      <c r="L690" s="6"/>
      <c r="M690" s="23"/>
      <c r="N690" s="23"/>
      <c r="O690" s="22"/>
      <c r="P690" s="22"/>
      <c r="T690" s="24"/>
      <c r="U690" s="24"/>
      <c r="V690" s="18"/>
      <c r="X690" s="87"/>
      <c r="Y690" s="22"/>
      <c r="Z690" s="22"/>
      <c r="AA690" s="22"/>
      <c r="AB690" s="22"/>
      <c r="AC690" s="22"/>
      <c r="AD690" s="22"/>
      <c r="AE690" s="22"/>
      <c r="AF690" s="22"/>
    </row>
    <row r="691" spans="1:32" x14ac:dyDescent="0.25">
      <c r="A691" s="19"/>
      <c r="B691" s="19"/>
      <c r="C691" s="20"/>
      <c r="D691" s="21"/>
      <c r="E691" s="26"/>
      <c r="F691" s="6"/>
      <c r="G691" s="6"/>
      <c r="H691" s="6"/>
      <c r="I691" s="22"/>
      <c r="J691" s="22"/>
      <c r="K691" s="6"/>
      <c r="L691" s="6"/>
      <c r="M691" s="23"/>
      <c r="N691" s="23"/>
      <c r="O691" s="22"/>
      <c r="P691" s="22"/>
      <c r="T691" s="24"/>
      <c r="U691" s="24"/>
      <c r="V691" s="18"/>
      <c r="X691" s="87"/>
      <c r="Y691" s="22"/>
      <c r="Z691" s="22"/>
      <c r="AA691" s="22"/>
      <c r="AB691" s="22"/>
      <c r="AC691" s="22"/>
      <c r="AD691" s="22"/>
      <c r="AE691" s="22"/>
      <c r="AF691" s="22"/>
    </row>
    <row r="692" spans="1:32" x14ac:dyDescent="0.25">
      <c r="A692" s="19"/>
      <c r="B692" s="19"/>
      <c r="C692" s="20"/>
      <c r="D692" s="21"/>
      <c r="E692" s="26"/>
      <c r="F692" s="6"/>
      <c r="G692" s="6"/>
      <c r="H692" s="6"/>
      <c r="I692" s="22"/>
      <c r="J692" s="22"/>
      <c r="K692" s="6"/>
      <c r="L692" s="6"/>
      <c r="M692" s="23"/>
      <c r="N692" s="23"/>
      <c r="O692" s="22"/>
      <c r="P692" s="22"/>
      <c r="T692" s="24"/>
      <c r="U692" s="24"/>
      <c r="V692" s="18"/>
      <c r="X692" s="87"/>
      <c r="Y692" s="22"/>
      <c r="Z692" s="22"/>
      <c r="AA692" s="22"/>
      <c r="AB692" s="22"/>
      <c r="AC692" s="22"/>
      <c r="AD692" s="22"/>
      <c r="AE692" s="22"/>
      <c r="AF692" s="22"/>
    </row>
    <row r="693" spans="1:32" x14ac:dyDescent="0.25">
      <c r="A693" s="19"/>
      <c r="B693" s="19"/>
      <c r="C693" s="20"/>
      <c r="D693" s="21"/>
      <c r="E693" s="26"/>
      <c r="F693" s="6"/>
      <c r="G693" s="6"/>
      <c r="H693" s="6"/>
      <c r="I693" s="22"/>
      <c r="J693" s="22"/>
      <c r="K693" s="6"/>
      <c r="L693" s="6"/>
      <c r="M693" s="23"/>
      <c r="N693" s="23"/>
      <c r="O693" s="22"/>
      <c r="P693" s="22"/>
      <c r="T693" s="24"/>
      <c r="U693" s="24"/>
      <c r="V693" s="18"/>
      <c r="X693" s="87"/>
      <c r="Y693" s="22"/>
      <c r="Z693" s="22"/>
      <c r="AA693" s="22"/>
      <c r="AB693" s="22"/>
      <c r="AC693" s="22"/>
      <c r="AD693" s="22"/>
      <c r="AE693" s="22"/>
      <c r="AF693" s="22"/>
    </row>
    <row r="694" spans="1:32" x14ac:dyDescent="0.25">
      <c r="A694" s="19"/>
      <c r="B694" s="19"/>
      <c r="C694" s="20"/>
      <c r="D694" s="21"/>
      <c r="E694" s="26"/>
      <c r="F694" s="6"/>
      <c r="G694" s="6"/>
      <c r="H694" s="6"/>
      <c r="I694" s="22"/>
      <c r="J694" s="22"/>
      <c r="K694" s="6"/>
      <c r="L694" s="6"/>
      <c r="M694" s="23"/>
      <c r="N694" s="23"/>
      <c r="O694" s="22"/>
      <c r="P694" s="22"/>
      <c r="T694" s="24"/>
      <c r="U694" s="24"/>
      <c r="V694" s="18"/>
      <c r="X694" s="87"/>
      <c r="Y694" s="22"/>
      <c r="Z694" s="22"/>
      <c r="AA694" s="22"/>
      <c r="AB694" s="22"/>
      <c r="AC694" s="22"/>
      <c r="AD694" s="22"/>
      <c r="AE694" s="22"/>
      <c r="AF694" s="22"/>
    </row>
    <row r="695" spans="1:32" x14ac:dyDescent="0.25">
      <c r="A695" s="19"/>
      <c r="B695" s="19"/>
      <c r="C695" s="20"/>
      <c r="D695" s="21"/>
      <c r="E695" s="26"/>
      <c r="F695" s="6"/>
      <c r="G695" s="6"/>
      <c r="H695" s="6"/>
      <c r="I695" s="22"/>
      <c r="J695" s="22"/>
      <c r="K695" s="6"/>
      <c r="L695" s="6"/>
      <c r="M695" s="23"/>
      <c r="N695" s="23"/>
      <c r="O695" s="22"/>
      <c r="P695" s="22"/>
      <c r="T695" s="24"/>
      <c r="U695" s="24"/>
      <c r="V695" s="18"/>
      <c r="X695" s="87"/>
      <c r="Y695" s="22"/>
      <c r="Z695" s="22"/>
      <c r="AA695" s="22"/>
      <c r="AB695" s="22"/>
      <c r="AC695" s="22"/>
      <c r="AD695" s="22"/>
      <c r="AE695" s="22"/>
      <c r="AF695" s="22"/>
    </row>
    <row r="696" spans="1:32" x14ac:dyDescent="0.25">
      <c r="A696" s="19"/>
      <c r="B696" s="19"/>
      <c r="C696" s="20"/>
      <c r="D696" s="21"/>
      <c r="E696" s="26"/>
      <c r="F696" s="6"/>
      <c r="G696" s="6"/>
      <c r="H696" s="6"/>
      <c r="I696" s="22"/>
      <c r="J696" s="22"/>
      <c r="K696" s="6"/>
      <c r="L696" s="6"/>
      <c r="M696" s="23"/>
      <c r="N696" s="23"/>
      <c r="O696" s="22"/>
      <c r="P696" s="22"/>
      <c r="T696" s="24"/>
      <c r="U696" s="24"/>
      <c r="V696" s="18"/>
      <c r="X696" s="87"/>
      <c r="Y696" s="22"/>
      <c r="Z696" s="22"/>
      <c r="AA696" s="22"/>
      <c r="AB696" s="22"/>
      <c r="AC696" s="22"/>
      <c r="AD696" s="22"/>
      <c r="AE696" s="22"/>
      <c r="AF696" s="22"/>
    </row>
    <row r="697" spans="1:32" x14ac:dyDescent="0.25">
      <c r="A697" s="19"/>
      <c r="B697" s="19"/>
      <c r="C697" s="20"/>
      <c r="D697" s="21"/>
      <c r="E697" s="26"/>
      <c r="F697" s="6"/>
      <c r="G697" s="6"/>
      <c r="H697" s="6"/>
      <c r="I697" s="22"/>
      <c r="J697" s="22"/>
      <c r="K697" s="6"/>
      <c r="L697" s="6"/>
      <c r="M697" s="23"/>
      <c r="N697" s="23"/>
      <c r="O697" s="22"/>
      <c r="P697" s="22"/>
      <c r="T697" s="24"/>
      <c r="U697" s="24"/>
      <c r="V697" s="18"/>
      <c r="X697" s="87"/>
      <c r="Y697" s="22"/>
      <c r="Z697" s="22"/>
      <c r="AA697" s="22"/>
      <c r="AB697" s="22"/>
      <c r="AC697" s="22"/>
      <c r="AD697" s="22"/>
      <c r="AE697" s="22"/>
      <c r="AF697" s="22"/>
    </row>
    <row r="698" spans="1:32" x14ac:dyDescent="0.25">
      <c r="A698" s="19"/>
      <c r="B698" s="19"/>
      <c r="C698" s="20"/>
      <c r="D698" s="21"/>
      <c r="E698" s="26"/>
      <c r="F698" s="6"/>
      <c r="G698" s="6"/>
      <c r="H698" s="6"/>
      <c r="I698" s="22"/>
      <c r="J698" s="22"/>
      <c r="K698" s="6"/>
      <c r="L698" s="6"/>
      <c r="M698" s="23"/>
      <c r="N698" s="23"/>
      <c r="O698" s="22"/>
      <c r="P698" s="22"/>
      <c r="T698" s="24"/>
      <c r="U698" s="24"/>
      <c r="V698" s="18"/>
      <c r="X698" s="87"/>
      <c r="Y698" s="22"/>
      <c r="Z698" s="22"/>
      <c r="AA698" s="22"/>
      <c r="AB698" s="22"/>
      <c r="AC698" s="22"/>
      <c r="AD698" s="22"/>
      <c r="AE698" s="22"/>
      <c r="AF698" s="22"/>
    </row>
    <row r="699" spans="1:32" x14ac:dyDescent="0.25">
      <c r="A699" s="19"/>
      <c r="B699" s="19"/>
      <c r="C699" s="20"/>
      <c r="D699" s="21"/>
      <c r="E699" s="26"/>
      <c r="F699" s="6"/>
      <c r="G699" s="6"/>
      <c r="H699" s="6"/>
      <c r="I699" s="22"/>
      <c r="J699" s="22"/>
      <c r="K699" s="6"/>
      <c r="L699" s="6"/>
      <c r="M699" s="23"/>
      <c r="N699" s="23"/>
      <c r="O699" s="22"/>
      <c r="P699" s="22"/>
      <c r="T699" s="24"/>
      <c r="U699" s="24"/>
      <c r="V699" s="18"/>
      <c r="X699" s="87"/>
      <c r="Y699" s="22"/>
      <c r="Z699" s="22"/>
      <c r="AA699" s="22"/>
      <c r="AB699" s="22"/>
      <c r="AC699" s="22"/>
      <c r="AD699" s="22"/>
      <c r="AE699" s="22"/>
      <c r="AF699" s="22"/>
    </row>
    <row r="700" spans="1:32" x14ac:dyDescent="0.25">
      <c r="A700" s="19"/>
      <c r="B700" s="19"/>
      <c r="C700" s="20"/>
      <c r="D700" s="21"/>
      <c r="E700" s="26"/>
      <c r="F700" s="6"/>
      <c r="G700" s="6"/>
      <c r="H700" s="6"/>
      <c r="I700" s="22"/>
      <c r="J700" s="22"/>
      <c r="K700" s="6"/>
      <c r="L700" s="6"/>
      <c r="M700" s="23"/>
      <c r="N700" s="23"/>
      <c r="O700" s="22"/>
      <c r="P700" s="22"/>
      <c r="T700" s="24"/>
      <c r="U700" s="24"/>
      <c r="V700" s="18"/>
      <c r="X700" s="87"/>
      <c r="Y700" s="22"/>
      <c r="Z700" s="22"/>
      <c r="AA700" s="22"/>
      <c r="AB700" s="22"/>
      <c r="AC700" s="22"/>
      <c r="AD700" s="22"/>
      <c r="AE700" s="22"/>
      <c r="AF700" s="22"/>
    </row>
    <row r="701" spans="1:32" x14ac:dyDescent="0.25">
      <c r="A701" s="19"/>
      <c r="B701" s="19"/>
      <c r="C701" s="20"/>
      <c r="D701" s="21"/>
      <c r="E701" s="26"/>
      <c r="F701" s="6"/>
      <c r="G701" s="6"/>
      <c r="H701" s="6"/>
      <c r="I701" s="22"/>
      <c r="J701" s="22"/>
      <c r="K701" s="6"/>
      <c r="L701" s="6"/>
      <c r="M701" s="23"/>
      <c r="N701" s="23"/>
      <c r="O701" s="22"/>
      <c r="P701" s="22"/>
      <c r="T701" s="24"/>
      <c r="U701" s="24"/>
      <c r="V701" s="18"/>
      <c r="X701" s="87"/>
      <c r="Y701" s="22"/>
      <c r="Z701" s="22"/>
      <c r="AA701" s="22"/>
      <c r="AB701" s="22"/>
      <c r="AC701" s="22"/>
      <c r="AD701" s="22"/>
      <c r="AE701" s="22"/>
      <c r="AF701" s="22"/>
    </row>
    <row r="702" spans="1:32" x14ac:dyDescent="0.25">
      <c r="A702" s="19"/>
      <c r="B702" s="19"/>
      <c r="C702" s="20"/>
      <c r="D702" s="21"/>
      <c r="E702" s="26"/>
      <c r="F702" s="6"/>
      <c r="G702" s="6"/>
      <c r="H702" s="6"/>
      <c r="I702" s="22"/>
      <c r="J702" s="22"/>
      <c r="K702" s="6"/>
      <c r="L702" s="6"/>
      <c r="M702" s="23"/>
      <c r="N702" s="23"/>
      <c r="O702" s="22"/>
      <c r="P702" s="22"/>
      <c r="T702" s="24"/>
      <c r="U702" s="24"/>
      <c r="V702" s="18"/>
      <c r="X702" s="87"/>
      <c r="Y702" s="22"/>
      <c r="Z702" s="22"/>
      <c r="AA702" s="22"/>
      <c r="AB702" s="22"/>
      <c r="AC702" s="22"/>
      <c r="AD702" s="22"/>
      <c r="AE702" s="22"/>
      <c r="AF702" s="22"/>
    </row>
    <row r="703" spans="1:32" x14ac:dyDescent="0.25">
      <c r="A703" s="19"/>
      <c r="B703" s="19"/>
      <c r="C703" s="20"/>
      <c r="D703" s="21"/>
      <c r="E703" s="26"/>
      <c r="F703" s="6"/>
      <c r="G703" s="6"/>
      <c r="H703" s="6"/>
      <c r="I703" s="22"/>
      <c r="J703" s="22"/>
      <c r="K703" s="6"/>
      <c r="L703" s="6"/>
      <c r="M703" s="23"/>
      <c r="N703" s="23"/>
      <c r="O703" s="22"/>
      <c r="P703" s="22"/>
      <c r="T703" s="24"/>
      <c r="U703" s="24"/>
      <c r="V703" s="18"/>
      <c r="X703" s="87"/>
      <c r="Y703" s="22"/>
      <c r="Z703" s="22"/>
      <c r="AA703" s="22"/>
      <c r="AB703" s="22"/>
      <c r="AC703" s="22"/>
      <c r="AD703" s="22"/>
      <c r="AE703" s="22"/>
      <c r="AF703" s="22"/>
    </row>
    <row r="704" spans="1:32" x14ac:dyDescent="0.25">
      <c r="A704" s="19"/>
      <c r="B704" s="19"/>
      <c r="C704" s="20"/>
      <c r="D704" s="21"/>
      <c r="E704" s="26"/>
      <c r="F704" s="6"/>
      <c r="G704" s="6"/>
      <c r="H704" s="6"/>
      <c r="I704" s="22"/>
      <c r="J704" s="22"/>
      <c r="K704" s="6"/>
      <c r="L704" s="6"/>
      <c r="M704" s="23"/>
      <c r="N704" s="23"/>
      <c r="O704" s="22"/>
      <c r="P704" s="22"/>
      <c r="T704" s="24"/>
      <c r="U704" s="24"/>
      <c r="V704" s="18"/>
      <c r="X704" s="87"/>
      <c r="Y704" s="22"/>
      <c r="Z704" s="22"/>
      <c r="AA704" s="22"/>
      <c r="AB704" s="22"/>
      <c r="AC704" s="22"/>
      <c r="AD704" s="22"/>
      <c r="AE704" s="22"/>
      <c r="AF704" s="22"/>
    </row>
    <row r="705" spans="1:32" x14ac:dyDescent="0.25">
      <c r="A705" s="19"/>
      <c r="B705" s="19"/>
      <c r="C705" s="20"/>
      <c r="D705" s="21"/>
      <c r="E705" s="26"/>
      <c r="F705" s="6"/>
      <c r="G705" s="6"/>
      <c r="H705" s="6"/>
      <c r="I705" s="22"/>
      <c r="J705" s="22"/>
      <c r="K705" s="6"/>
      <c r="L705" s="6"/>
      <c r="M705" s="23"/>
      <c r="N705" s="23"/>
      <c r="O705" s="22"/>
      <c r="P705" s="22"/>
      <c r="T705" s="24"/>
      <c r="U705" s="24"/>
      <c r="V705" s="18"/>
      <c r="X705" s="87"/>
      <c r="Y705" s="22"/>
      <c r="Z705" s="22"/>
      <c r="AA705" s="22"/>
      <c r="AB705" s="22"/>
      <c r="AC705" s="22"/>
      <c r="AD705" s="22"/>
      <c r="AE705" s="22"/>
      <c r="AF705" s="22"/>
    </row>
    <row r="706" spans="1:32" x14ac:dyDescent="0.25">
      <c r="A706" s="19"/>
      <c r="B706" s="19"/>
      <c r="C706" s="20"/>
      <c r="D706" s="21"/>
      <c r="E706" s="26"/>
      <c r="F706" s="6"/>
      <c r="G706" s="6"/>
      <c r="H706" s="6"/>
      <c r="I706" s="22"/>
      <c r="J706" s="22"/>
      <c r="K706" s="6"/>
      <c r="L706" s="6"/>
      <c r="M706" s="23"/>
      <c r="N706" s="23"/>
      <c r="O706" s="22"/>
      <c r="P706" s="22"/>
      <c r="T706" s="24"/>
      <c r="U706" s="24"/>
      <c r="V706" s="18"/>
      <c r="X706" s="87"/>
      <c r="Y706" s="22"/>
      <c r="Z706" s="22"/>
      <c r="AA706" s="22"/>
      <c r="AB706" s="22"/>
      <c r="AC706" s="22"/>
      <c r="AD706" s="22"/>
      <c r="AE706" s="22"/>
      <c r="AF706" s="22"/>
    </row>
    <row r="707" spans="1:32" x14ac:dyDescent="0.25">
      <c r="A707" s="19"/>
      <c r="B707" s="19"/>
      <c r="C707" s="20"/>
      <c r="D707" s="21"/>
      <c r="E707" s="26"/>
      <c r="F707" s="6"/>
      <c r="G707" s="6"/>
      <c r="H707" s="6"/>
      <c r="I707" s="22"/>
      <c r="J707" s="22"/>
      <c r="K707" s="6"/>
      <c r="L707" s="6"/>
      <c r="M707" s="23"/>
      <c r="N707" s="23"/>
      <c r="O707" s="22"/>
      <c r="P707" s="22"/>
      <c r="T707" s="24"/>
      <c r="U707" s="24"/>
      <c r="V707" s="18"/>
      <c r="X707" s="87"/>
      <c r="Y707" s="22"/>
      <c r="Z707" s="22"/>
      <c r="AA707" s="22"/>
      <c r="AB707" s="22"/>
      <c r="AC707" s="22"/>
      <c r="AD707" s="22"/>
      <c r="AE707" s="22"/>
      <c r="AF707" s="22"/>
    </row>
    <row r="708" spans="1:32" x14ac:dyDescent="0.25">
      <c r="A708" s="19"/>
      <c r="B708" s="19"/>
      <c r="C708" s="20"/>
      <c r="D708" s="21"/>
      <c r="E708" s="26"/>
      <c r="F708" s="6"/>
      <c r="G708" s="6"/>
      <c r="H708" s="6"/>
      <c r="I708" s="22"/>
      <c r="J708" s="22"/>
      <c r="K708" s="6"/>
      <c r="L708" s="6"/>
      <c r="M708" s="23"/>
      <c r="N708" s="23"/>
      <c r="O708" s="22"/>
      <c r="P708" s="22"/>
      <c r="T708" s="24"/>
      <c r="U708" s="24"/>
      <c r="V708" s="18"/>
      <c r="X708" s="87"/>
      <c r="Y708" s="22"/>
      <c r="Z708" s="22"/>
      <c r="AA708" s="22"/>
      <c r="AB708" s="22"/>
      <c r="AC708" s="22"/>
      <c r="AD708" s="22"/>
      <c r="AE708" s="22"/>
      <c r="AF708" s="22"/>
    </row>
    <row r="709" spans="1:32" x14ac:dyDescent="0.25">
      <c r="A709" s="19"/>
      <c r="B709" s="19"/>
      <c r="C709" s="20"/>
      <c r="D709" s="21"/>
      <c r="E709" s="26"/>
      <c r="F709" s="6"/>
      <c r="G709" s="6"/>
      <c r="H709" s="6"/>
      <c r="I709" s="22"/>
      <c r="J709" s="22"/>
      <c r="K709" s="6"/>
      <c r="L709" s="6"/>
      <c r="M709" s="23"/>
      <c r="N709" s="23"/>
      <c r="O709" s="22"/>
      <c r="P709" s="22"/>
      <c r="T709" s="24"/>
      <c r="U709" s="24"/>
      <c r="V709" s="18"/>
      <c r="X709" s="87"/>
      <c r="Y709" s="22"/>
      <c r="Z709" s="22"/>
      <c r="AA709" s="22"/>
      <c r="AB709" s="22"/>
      <c r="AC709" s="22"/>
      <c r="AD709" s="22"/>
      <c r="AE709" s="22"/>
      <c r="AF709" s="22"/>
    </row>
    <row r="710" spans="1:32" x14ac:dyDescent="0.25">
      <c r="A710" s="19"/>
      <c r="B710" s="19"/>
      <c r="C710" s="20"/>
      <c r="D710" s="21"/>
      <c r="E710" s="26"/>
      <c r="F710" s="6"/>
      <c r="G710" s="6"/>
      <c r="H710" s="6"/>
      <c r="I710" s="22"/>
      <c r="J710" s="22"/>
      <c r="K710" s="6"/>
      <c r="L710" s="6"/>
      <c r="M710" s="23"/>
      <c r="N710" s="23"/>
      <c r="O710" s="22"/>
      <c r="P710" s="22"/>
      <c r="T710" s="24"/>
      <c r="U710" s="24"/>
      <c r="V710" s="18"/>
      <c r="X710" s="87"/>
      <c r="Y710" s="22"/>
      <c r="Z710" s="22"/>
      <c r="AA710" s="22"/>
      <c r="AB710" s="22"/>
      <c r="AC710" s="22"/>
      <c r="AD710" s="22"/>
      <c r="AE710" s="22"/>
      <c r="AF710" s="22"/>
    </row>
    <row r="711" spans="1:32" x14ac:dyDescent="0.25">
      <c r="A711" s="19"/>
      <c r="B711" s="19"/>
      <c r="C711" s="20"/>
      <c r="D711" s="21"/>
      <c r="E711" s="26"/>
      <c r="F711" s="6"/>
      <c r="G711" s="6"/>
      <c r="H711" s="6"/>
      <c r="I711" s="22"/>
      <c r="J711" s="22"/>
      <c r="K711" s="6"/>
      <c r="L711" s="6"/>
      <c r="M711" s="23"/>
      <c r="N711" s="23"/>
      <c r="O711" s="22"/>
      <c r="P711" s="22"/>
      <c r="T711" s="24"/>
      <c r="U711" s="24"/>
      <c r="V711" s="18"/>
      <c r="X711" s="87"/>
      <c r="Y711" s="22"/>
      <c r="Z711" s="22"/>
      <c r="AA711" s="22"/>
      <c r="AB711" s="22"/>
      <c r="AC711" s="22"/>
      <c r="AD711" s="22"/>
      <c r="AE711" s="22"/>
      <c r="AF711" s="22"/>
    </row>
    <row r="712" spans="1:32" x14ac:dyDescent="0.25">
      <c r="A712" s="19"/>
      <c r="B712" s="19"/>
      <c r="C712" s="20"/>
      <c r="D712" s="21"/>
      <c r="E712" s="26"/>
      <c r="F712" s="6"/>
      <c r="G712" s="6"/>
      <c r="H712" s="6"/>
      <c r="I712" s="22"/>
      <c r="J712" s="22"/>
      <c r="K712" s="6"/>
      <c r="L712" s="6"/>
      <c r="M712" s="23"/>
      <c r="N712" s="23"/>
      <c r="O712" s="22"/>
      <c r="P712" s="22"/>
      <c r="T712" s="24"/>
      <c r="U712" s="24"/>
      <c r="V712" s="18"/>
      <c r="X712" s="87"/>
      <c r="Y712" s="22"/>
      <c r="Z712" s="22"/>
      <c r="AA712" s="22"/>
      <c r="AB712" s="22"/>
      <c r="AC712" s="22"/>
      <c r="AD712" s="22"/>
      <c r="AE712" s="22"/>
      <c r="AF712" s="22"/>
    </row>
    <row r="713" spans="1:32" x14ac:dyDescent="0.25">
      <c r="A713" s="19"/>
      <c r="B713" s="19"/>
      <c r="C713" s="20"/>
      <c r="D713" s="21"/>
      <c r="E713" s="26"/>
      <c r="F713" s="6"/>
      <c r="G713" s="6"/>
      <c r="H713" s="6"/>
      <c r="I713" s="22"/>
      <c r="J713" s="22"/>
      <c r="K713" s="6"/>
      <c r="L713" s="6"/>
      <c r="M713" s="23"/>
      <c r="N713" s="23"/>
      <c r="O713" s="22"/>
      <c r="P713" s="22"/>
      <c r="T713" s="24"/>
      <c r="U713" s="24"/>
      <c r="V713" s="18"/>
      <c r="X713" s="87"/>
      <c r="Y713" s="22"/>
      <c r="Z713" s="22"/>
      <c r="AA713" s="22"/>
      <c r="AB713" s="22"/>
      <c r="AC713" s="22"/>
      <c r="AD713" s="22"/>
      <c r="AE713" s="22"/>
      <c r="AF713" s="22"/>
    </row>
    <row r="714" spans="1:32" x14ac:dyDescent="0.25">
      <c r="A714" s="19"/>
      <c r="B714" s="19"/>
      <c r="C714" s="20"/>
      <c r="D714" s="21"/>
      <c r="E714" s="26"/>
      <c r="F714" s="6"/>
      <c r="G714" s="6"/>
      <c r="H714" s="6"/>
      <c r="I714" s="22"/>
      <c r="J714" s="22"/>
      <c r="K714" s="6"/>
      <c r="L714" s="6"/>
      <c r="M714" s="23"/>
      <c r="N714" s="23"/>
      <c r="O714" s="22"/>
      <c r="P714" s="22"/>
      <c r="T714" s="24"/>
      <c r="U714" s="24"/>
      <c r="V714" s="18"/>
      <c r="X714" s="87"/>
      <c r="Y714" s="22"/>
      <c r="Z714" s="22"/>
      <c r="AA714" s="22"/>
      <c r="AB714" s="22"/>
      <c r="AC714" s="22"/>
      <c r="AD714" s="22"/>
      <c r="AE714" s="22"/>
      <c r="AF714" s="22"/>
    </row>
    <row r="715" spans="1:32" x14ac:dyDescent="0.25">
      <c r="A715" s="19"/>
      <c r="B715" s="19"/>
      <c r="C715" s="20"/>
      <c r="D715" s="21"/>
      <c r="E715" s="26"/>
      <c r="F715" s="6"/>
      <c r="G715" s="6"/>
      <c r="H715" s="6"/>
      <c r="I715" s="22"/>
      <c r="J715" s="22"/>
      <c r="K715" s="6"/>
      <c r="L715" s="6"/>
      <c r="M715" s="23"/>
      <c r="N715" s="23"/>
      <c r="O715" s="22"/>
      <c r="P715" s="22"/>
      <c r="T715" s="24"/>
      <c r="U715" s="24"/>
      <c r="V715" s="18"/>
      <c r="X715" s="87"/>
      <c r="Y715" s="22"/>
      <c r="Z715" s="22"/>
      <c r="AA715" s="22"/>
      <c r="AB715" s="22"/>
      <c r="AC715" s="22"/>
      <c r="AD715" s="22"/>
      <c r="AE715" s="22"/>
      <c r="AF715" s="22"/>
    </row>
    <row r="716" spans="1:32" x14ac:dyDescent="0.25">
      <c r="A716" s="19"/>
      <c r="B716" s="19"/>
      <c r="C716" s="20"/>
      <c r="D716" s="21"/>
      <c r="E716" s="26"/>
      <c r="F716" s="6"/>
      <c r="G716" s="6"/>
      <c r="H716" s="6"/>
      <c r="I716" s="22"/>
      <c r="J716" s="22"/>
      <c r="K716" s="6"/>
      <c r="L716" s="6"/>
      <c r="M716" s="23"/>
      <c r="N716" s="23"/>
      <c r="O716" s="22"/>
      <c r="P716" s="22"/>
      <c r="T716" s="24"/>
      <c r="U716" s="24"/>
      <c r="V716" s="18"/>
      <c r="X716" s="87"/>
      <c r="Y716" s="22"/>
      <c r="Z716" s="22"/>
      <c r="AA716" s="22"/>
      <c r="AB716" s="22"/>
      <c r="AC716" s="22"/>
      <c r="AD716" s="22"/>
      <c r="AE716" s="22"/>
      <c r="AF716" s="22"/>
    </row>
    <row r="717" spans="1:32" x14ac:dyDescent="0.25">
      <c r="A717" s="19"/>
      <c r="B717" s="19"/>
      <c r="C717" s="20"/>
      <c r="D717" s="21"/>
      <c r="E717" s="26"/>
      <c r="F717" s="6"/>
      <c r="G717" s="6"/>
      <c r="H717" s="6"/>
      <c r="I717" s="22"/>
      <c r="J717" s="22"/>
      <c r="K717" s="6"/>
      <c r="L717" s="6"/>
      <c r="M717" s="23"/>
      <c r="N717" s="23"/>
      <c r="O717" s="22"/>
      <c r="P717" s="22"/>
      <c r="T717" s="24"/>
      <c r="U717" s="24"/>
      <c r="V717" s="18"/>
      <c r="X717" s="87"/>
      <c r="Y717" s="22"/>
      <c r="Z717" s="22"/>
      <c r="AA717" s="22"/>
      <c r="AB717" s="22"/>
      <c r="AC717" s="22"/>
      <c r="AD717" s="22"/>
      <c r="AE717" s="22"/>
      <c r="AF717" s="22"/>
    </row>
    <row r="718" spans="1:32" x14ac:dyDescent="0.25">
      <c r="A718" s="19"/>
      <c r="B718" s="19"/>
      <c r="C718" s="20"/>
      <c r="D718" s="21"/>
      <c r="E718" s="26"/>
      <c r="F718" s="6"/>
      <c r="G718" s="6"/>
      <c r="H718" s="6"/>
      <c r="I718" s="22"/>
      <c r="J718" s="22"/>
      <c r="K718" s="6"/>
      <c r="L718" s="6"/>
      <c r="M718" s="23"/>
      <c r="N718" s="23"/>
      <c r="O718" s="22"/>
      <c r="P718" s="22"/>
      <c r="T718" s="24"/>
      <c r="U718" s="24"/>
      <c r="V718" s="18"/>
      <c r="X718" s="87"/>
      <c r="Y718" s="22"/>
      <c r="Z718" s="22"/>
      <c r="AA718" s="22"/>
      <c r="AB718" s="22"/>
      <c r="AC718" s="22"/>
      <c r="AD718" s="22"/>
      <c r="AE718" s="22"/>
      <c r="AF718" s="22"/>
    </row>
    <row r="719" spans="1:32" x14ac:dyDescent="0.25">
      <c r="A719" s="19"/>
      <c r="B719" s="19"/>
      <c r="C719" s="20"/>
      <c r="D719" s="21"/>
      <c r="E719" s="26"/>
      <c r="F719" s="6"/>
      <c r="G719" s="6"/>
      <c r="H719" s="6"/>
      <c r="I719" s="22"/>
      <c r="J719" s="22"/>
      <c r="K719" s="6"/>
      <c r="L719" s="6"/>
      <c r="M719" s="23"/>
      <c r="N719" s="23"/>
      <c r="O719" s="22"/>
      <c r="P719" s="22"/>
      <c r="T719" s="24"/>
      <c r="U719" s="24"/>
      <c r="V719" s="18"/>
      <c r="X719" s="87"/>
      <c r="Y719" s="22"/>
      <c r="Z719" s="22"/>
      <c r="AA719" s="22"/>
      <c r="AB719" s="22"/>
      <c r="AC719" s="22"/>
      <c r="AD719" s="22"/>
      <c r="AE719" s="22"/>
      <c r="AF719" s="22"/>
    </row>
    <row r="720" spans="1:32" x14ac:dyDescent="0.25">
      <c r="A720" s="19"/>
      <c r="B720" s="19"/>
      <c r="C720" s="20"/>
      <c r="D720" s="21"/>
      <c r="E720" s="26"/>
      <c r="F720" s="6"/>
      <c r="G720" s="6"/>
      <c r="H720" s="6"/>
      <c r="I720" s="22"/>
      <c r="J720" s="22"/>
      <c r="K720" s="6"/>
      <c r="L720" s="6"/>
      <c r="M720" s="23"/>
      <c r="N720" s="23"/>
      <c r="O720" s="22"/>
      <c r="P720" s="22"/>
      <c r="T720" s="24"/>
      <c r="U720" s="24"/>
      <c r="V720" s="18"/>
      <c r="X720" s="87"/>
      <c r="Y720" s="22"/>
      <c r="Z720" s="22"/>
      <c r="AA720" s="22"/>
      <c r="AB720" s="22"/>
      <c r="AC720" s="22"/>
      <c r="AD720" s="22"/>
      <c r="AE720" s="22"/>
      <c r="AF720" s="22"/>
    </row>
    <row r="721" spans="1:32" x14ac:dyDescent="0.25">
      <c r="A721" s="19"/>
      <c r="B721" s="19"/>
      <c r="C721" s="20"/>
      <c r="D721" s="21"/>
      <c r="E721" s="26"/>
      <c r="F721" s="6"/>
      <c r="G721" s="6"/>
      <c r="H721" s="6"/>
      <c r="I721" s="22"/>
      <c r="J721" s="22"/>
      <c r="K721" s="6"/>
      <c r="L721" s="6"/>
      <c r="M721" s="23"/>
      <c r="N721" s="23"/>
      <c r="O721" s="22"/>
      <c r="P721" s="22"/>
      <c r="T721" s="24"/>
      <c r="U721" s="24"/>
      <c r="V721" s="18"/>
      <c r="X721" s="87"/>
      <c r="Y721" s="22"/>
      <c r="Z721" s="22"/>
      <c r="AA721" s="22"/>
      <c r="AB721" s="22"/>
      <c r="AC721" s="22"/>
      <c r="AD721" s="22"/>
      <c r="AE721" s="22"/>
      <c r="AF721" s="22"/>
    </row>
    <row r="722" spans="1:32" x14ac:dyDescent="0.25">
      <c r="A722" s="19"/>
      <c r="B722" s="19"/>
      <c r="C722" s="20"/>
      <c r="D722" s="21"/>
      <c r="E722" s="26"/>
      <c r="F722" s="6"/>
      <c r="G722" s="6"/>
      <c r="H722" s="6"/>
      <c r="I722" s="22"/>
      <c r="J722" s="22"/>
      <c r="K722" s="6"/>
      <c r="L722" s="6"/>
      <c r="M722" s="23"/>
      <c r="N722" s="23"/>
      <c r="O722" s="22"/>
      <c r="P722" s="22"/>
      <c r="T722" s="24"/>
      <c r="U722" s="24"/>
      <c r="V722" s="18"/>
      <c r="X722" s="87"/>
      <c r="Y722" s="22"/>
      <c r="Z722" s="22"/>
      <c r="AA722" s="22"/>
      <c r="AB722" s="22"/>
      <c r="AC722" s="22"/>
      <c r="AD722" s="22"/>
      <c r="AE722" s="22"/>
      <c r="AF722" s="22"/>
    </row>
    <row r="723" spans="1:32" x14ac:dyDescent="0.25">
      <c r="A723" s="19"/>
      <c r="B723" s="19"/>
      <c r="C723" s="20"/>
      <c r="D723" s="21"/>
      <c r="E723" s="26"/>
      <c r="F723" s="6"/>
      <c r="G723" s="6"/>
      <c r="H723" s="6"/>
      <c r="I723" s="22"/>
      <c r="J723" s="22"/>
      <c r="K723" s="6"/>
      <c r="L723" s="6"/>
      <c r="M723" s="23"/>
      <c r="N723" s="23"/>
      <c r="O723" s="22"/>
      <c r="P723" s="22"/>
      <c r="T723" s="24"/>
      <c r="U723" s="24"/>
      <c r="V723" s="18"/>
      <c r="X723" s="87"/>
      <c r="Y723" s="22"/>
      <c r="Z723" s="22"/>
      <c r="AA723" s="22"/>
      <c r="AB723" s="22"/>
      <c r="AC723" s="22"/>
      <c r="AD723" s="22"/>
      <c r="AE723" s="22"/>
      <c r="AF723" s="22"/>
    </row>
    <row r="724" spans="1:32" x14ac:dyDescent="0.25">
      <c r="A724" s="19"/>
      <c r="B724" s="19"/>
      <c r="C724" s="20"/>
      <c r="D724" s="21"/>
      <c r="E724" s="26"/>
      <c r="F724" s="6"/>
      <c r="G724" s="6"/>
      <c r="H724" s="6"/>
      <c r="I724" s="22"/>
      <c r="J724" s="22"/>
      <c r="K724" s="6"/>
      <c r="L724" s="6"/>
      <c r="M724" s="23"/>
      <c r="N724" s="23"/>
      <c r="O724" s="22"/>
      <c r="P724" s="22"/>
      <c r="T724" s="24"/>
      <c r="U724" s="24"/>
      <c r="V724" s="18"/>
      <c r="X724" s="87"/>
      <c r="Y724" s="22"/>
      <c r="Z724" s="22"/>
      <c r="AA724" s="22"/>
      <c r="AB724" s="22"/>
      <c r="AC724" s="22"/>
      <c r="AD724" s="22"/>
      <c r="AE724" s="22"/>
      <c r="AF724" s="22"/>
    </row>
    <row r="725" spans="1:32" x14ac:dyDescent="0.25">
      <c r="A725" s="19"/>
      <c r="B725" s="19"/>
      <c r="C725" s="20"/>
      <c r="D725" s="21"/>
      <c r="E725" s="26"/>
      <c r="F725" s="6"/>
      <c r="G725" s="6"/>
      <c r="H725" s="6"/>
      <c r="I725" s="22"/>
      <c r="J725" s="22"/>
      <c r="K725" s="6"/>
      <c r="L725" s="6"/>
      <c r="M725" s="23"/>
      <c r="N725" s="23"/>
      <c r="O725" s="22"/>
      <c r="P725" s="22"/>
      <c r="T725" s="24"/>
      <c r="U725" s="24"/>
      <c r="V725" s="18"/>
      <c r="X725" s="87"/>
      <c r="Y725" s="22"/>
      <c r="Z725" s="22"/>
      <c r="AA725" s="22"/>
      <c r="AB725" s="22"/>
      <c r="AC725" s="22"/>
      <c r="AD725" s="22"/>
      <c r="AE725" s="22"/>
      <c r="AF725" s="22"/>
    </row>
    <row r="726" spans="1:32" x14ac:dyDescent="0.25">
      <c r="A726" s="19"/>
      <c r="B726" s="19"/>
      <c r="C726" s="20"/>
      <c r="D726" s="21"/>
      <c r="E726" s="26"/>
      <c r="F726" s="6"/>
      <c r="G726" s="6"/>
      <c r="H726" s="6"/>
      <c r="I726" s="22"/>
      <c r="J726" s="22"/>
      <c r="K726" s="6"/>
      <c r="L726" s="6"/>
      <c r="M726" s="23"/>
      <c r="N726" s="23"/>
      <c r="O726" s="22"/>
      <c r="P726" s="22"/>
      <c r="T726" s="24"/>
      <c r="U726" s="24"/>
      <c r="V726" s="18"/>
      <c r="X726" s="87"/>
      <c r="Y726" s="22"/>
      <c r="Z726" s="22"/>
      <c r="AA726" s="22"/>
      <c r="AB726" s="22"/>
      <c r="AC726" s="22"/>
      <c r="AD726" s="22"/>
      <c r="AE726" s="22"/>
      <c r="AF726" s="22"/>
    </row>
    <row r="727" spans="1:32" x14ac:dyDescent="0.25">
      <c r="A727" s="19"/>
      <c r="B727" s="19"/>
      <c r="C727" s="20"/>
      <c r="D727" s="21"/>
      <c r="E727" s="26"/>
      <c r="F727" s="6"/>
      <c r="G727" s="6"/>
      <c r="H727" s="6"/>
      <c r="I727" s="22"/>
      <c r="J727" s="22"/>
      <c r="K727" s="6"/>
      <c r="L727" s="6"/>
      <c r="M727" s="23"/>
      <c r="N727" s="23"/>
      <c r="O727" s="22"/>
      <c r="P727" s="22"/>
      <c r="T727" s="24"/>
      <c r="U727" s="24"/>
      <c r="V727" s="18"/>
      <c r="X727" s="87"/>
      <c r="Y727" s="22"/>
      <c r="Z727" s="22"/>
      <c r="AA727" s="22"/>
      <c r="AB727" s="22"/>
      <c r="AC727" s="22"/>
      <c r="AD727" s="22"/>
      <c r="AE727" s="22"/>
      <c r="AF727" s="22"/>
    </row>
    <row r="728" spans="1:32" x14ac:dyDescent="0.25">
      <c r="A728" s="19"/>
      <c r="B728" s="19"/>
      <c r="C728" s="20"/>
      <c r="D728" s="21"/>
      <c r="E728" s="26"/>
      <c r="F728" s="6"/>
      <c r="G728" s="6"/>
      <c r="H728" s="6"/>
      <c r="I728" s="22"/>
      <c r="J728" s="22"/>
      <c r="K728" s="6"/>
      <c r="L728" s="6"/>
      <c r="M728" s="23"/>
      <c r="N728" s="23"/>
      <c r="O728" s="22"/>
      <c r="P728" s="22"/>
      <c r="T728" s="24"/>
      <c r="U728" s="24"/>
      <c r="V728" s="18"/>
      <c r="X728" s="87"/>
      <c r="Y728" s="22"/>
      <c r="Z728" s="22"/>
      <c r="AA728" s="22"/>
      <c r="AB728" s="22"/>
      <c r="AC728" s="22"/>
      <c r="AD728" s="22"/>
      <c r="AE728" s="22"/>
      <c r="AF728" s="22"/>
    </row>
    <row r="729" spans="1:32" x14ac:dyDescent="0.25">
      <c r="A729" s="19"/>
      <c r="B729" s="19"/>
      <c r="C729" s="20"/>
      <c r="D729" s="21"/>
      <c r="E729" s="26"/>
      <c r="F729" s="6"/>
      <c r="G729" s="6"/>
      <c r="H729" s="6"/>
      <c r="I729" s="22"/>
      <c r="J729" s="22"/>
      <c r="K729" s="6"/>
      <c r="L729" s="6"/>
      <c r="M729" s="23"/>
      <c r="N729" s="23"/>
      <c r="O729" s="22"/>
      <c r="P729" s="22"/>
      <c r="T729" s="24"/>
      <c r="U729" s="24"/>
      <c r="V729" s="18"/>
      <c r="X729" s="87"/>
      <c r="Y729" s="22"/>
      <c r="Z729" s="22"/>
      <c r="AA729" s="22"/>
      <c r="AB729" s="22"/>
      <c r="AC729" s="22"/>
      <c r="AD729" s="22"/>
      <c r="AE729" s="22"/>
      <c r="AF729" s="22"/>
    </row>
    <row r="730" spans="1:32" x14ac:dyDescent="0.25">
      <c r="A730" s="19"/>
      <c r="B730" s="19"/>
      <c r="C730" s="20"/>
      <c r="D730" s="21"/>
      <c r="E730" s="26"/>
      <c r="F730" s="6"/>
      <c r="G730" s="6"/>
      <c r="H730" s="6"/>
      <c r="I730" s="22"/>
      <c r="J730" s="22"/>
      <c r="K730" s="6"/>
      <c r="L730" s="6"/>
      <c r="M730" s="23"/>
      <c r="N730" s="23"/>
      <c r="O730" s="22"/>
      <c r="P730" s="22"/>
      <c r="T730" s="24"/>
      <c r="U730" s="24"/>
      <c r="V730" s="18"/>
      <c r="X730" s="87"/>
      <c r="Y730" s="22"/>
      <c r="Z730" s="22"/>
      <c r="AA730" s="22"/>
      <c r="AB730" s="22"/>
      <c r="AC730" s="22"/>
      <c r="AD730" s="22"/>
      <c r="AE730" s="22"/>
      <c r="AF730" s="22"/>
    </row>
    <row r="731" spans="1:32" x14ac:dyDescent="0.25">
      <c r="A731" s="19"/>
      <c r="B731" s="19"/>
      <c r="C731" s="20"/>
      <c r="D731" s="21"/>
      <c r="E731" s="26"/>
      <c r="F731" s="6"/>
      <c r="G731" s="6"/>
      <c r="H731" s="6"/>
      <c r="I731" s="22"/>
      <c r="J731" s="22"/>
      <c r="K731" s="6"/>
      <c r="L731" s="6"/>
      <c r="M731" s="23"/>
      <c r="N731" s="23"/>
      <c r="O731" s="22"/>
      <c r="P731" s="22"/>
      <c r="T731" s="24"/>
      <c r="U731" s="24"/>
      <c r="V731" s="18"/>
      <c r="X731" s="87"/>
      <c r="Y731" s="22"/>
      <c r="Z731" s="22"/>
      <c r="AA731" s="22"/>
      <c r="AB731" s="22"/>
      <c r="AC731" s="22"/>
      <c r="AD731" s="22"/>
      <c r="AE731" s="22"/>
      <c r="AF731" s="22"/>
    </row>
    <row r="732" spans="1:32" x14ac:dyDescent="0.25">
      <c r="A732" s="19"/>
      <c r="B732" s="19"/>
      <c r="C732" s="20"/>
      <c r="D732" s="21"/>
      <c r="E732" s="26"/>
      <c r="F732" s="6"/>
      <c r="G732" s="6"/>
      <c r="H732" s="6"/>
      <c r="I732" s="22"/>
      <c r="J732" s="22"/>
      <c r="K732" s="6"/>
      <c r="L732" s="6"/>
      <c r="M732" s="23"/>
      <c r="N732" s="23"/>
      <c r="O732" s="22"/>
      <c r="P732" s="22"/>
      <c r="T732" s="24"/>
      <c r="U732" s="24"/>
      <c r="V732" s="18"/>
      <c r="X732" s="87"/>
      <c r="Y732" s="22"/>
      <c r="Z732" s="22"/>
      <c r="AA732" s="22"/>
      <c r="AB732" s="22"/>
      <c r="AC732" s="22"/>
      <c r="AD732" s="22"/>
      <c r="AE732" s="22"/>
      <c r="AF732" s="22"/>
    </row>
    <row r="733" spans="1:32" x14ac:dyDescent="0.25">
      <c r="A733" s="19"/>
      <c r="B733" s="19"/>
      <c r="C733" s="20"/>
      <c r="D733" s="21"/>
      <c r="E733" s="26"/>
      <c r="F733" s="6"/>
      <c r="G733" s="6"/>
      <c r="H733" s="6"/>
      <c r="I733" s="22"/>
      <c r="J733" s="22"/>
      <c r="K733" s="6"/>
      <c r="L733" s="6"/>
      <c r="M733" s="23"/>
      <c r="N733" s="23"/>
      <c r="O733" s="22"/>
      <c r="P733" s="22"/>
      <c r="T733" s="24"/>
      <c r="U733" s="24"/>
      <c r="V733" s="18"/>
      <c r="X733" s="87"/>
      <c r="Y733" s="22"/>
      <c r="Z733" s="22"/>
      <c r="AA733" s="22"/>
      <c r="AB733" s="22"/>
      <c r="AC733" s="22"/>
      <c r="AD733" s="22"/>
      <c r="AE733" s="22"/>
      <c r="AF733" s="22"/>
    </row>
    <row r="734" spans="1:32" x14ac:dyDescent="0.25">
      <c r="A734" s="19"/>
      <c r="B734" s="19"/>
      <c r="C734" s="20"/>
      <c r="D734" s="21"/>
      <c r="E734" s="26"/>
      <c r="F734" s="6"/>
      <c r="G734" s="6"/>
      <c r="H734" s="6"/>
      <c r="I734" s="22"/>
      <c r="J734" s="22"/>
      <c r="K734" s="6"/>
      <c r="L734" s="6"/>
      <c r="M734" s="23"/>
      <c r="N734" s="23"/>
      <c r="O734" s="22"/>
      <c r="P734" s="22"/>
      <c r="T734" s="24"/>
      <c r="U734" s="24"/>
      <c r="V734" s="18"/>
      <c r="X734" s="87"/>
      <c r="Y734" s="22"/>
      <c r="Z734" s="22"/>
      <c r="AA734" s="22"/>
      <c r="AB734" s="22"/>
      <c r="AC734" s="22"/>
      <c r="AD734" s="22"/>
      <c r="AE734" s="22"/>
      <c r="AF734" s="22"/>
    </row>
    <row r="735" spans="1:32" x14ac:dyDescent="0.25">
      <c r="A735" s="19"/>
      <c r="B735" s="19"/>
      <c r="C735" s="20"/>
      <c r="D735" s="21"/>
      <c r="E735" s="26"/>
      <c r="F735" s="6"/>
      <c r="G735" s="6"/>
      <c r="H735" s="6"/>
      <c r="I735" s="22"/>
      <c r="J735" s="22"/>
      <c r="K735" s="6"/>
      <c r="L735" s="6"/>
      <c r="M735" s="23"/>
      <c r="N735" s="23"/>
      <c r="O735" s="22"/>
      <c r="P735" s="22"/>
      <c r="T735" s="24"/>
      <c r="U735" s="24"/>
      <c r="V735" s="18"/>
      <c r="X735" s="87"/>
      <c r="Y735" s="22"/>
      <c r="Z735" s="22"/>
      <c r="AA735" s="22"/>
      <c r="AB735" s="22"/>
      <c r="AC735" s="22"/>
      <c r="AD735" s="22"/>
      <c r="AE735" s="22"/>
      <c r="AF735" s="22"/>
    </row>
    <row r="736" spans="1:32" x14ac:dyDescent="0.25">
      <c r="A736" s="19"/>
      <c r="B736" s="19"/>
      <c r="C736" s="20"/>
      <c r="D736" s="21"/>
      <c r="E736" s="26"/>
      <c r="F736" s="6"/>
      <c r="G736" s="6"/>
      <c r="H736" s="6"/>
      <c r="I736" s="22"/>
      <c r="J736" s="22"/>
      <c r="K736" s="6"/>
      <c r="L736" s="6"/>
      <c r="M736" s="23"/>
      <c r="N736" s="23"/>
      <c r="O736" s="22"/>
      <c r="P736" s="22"/>
      <c r="T736" s="24"/>
      <c r="U736" s="24"/>
      <c r="V736" s="18"/>
      <c r="X736" s="87"/>
      <c r="Y736" s="22"/>
      <c r="Z736" s="22"/>
      <c r="AA736" s="22"/>
      <c r="AB736" s="22"/>
      <c r="AC736" s="22"/>
      <c r="AD736" s="22"/>
      <c r="AE736" s="22"/>
      <c r="AF736" s="22"/>
    </row>
    <row r="737" spans="1:32" x14ac:dyDescent="0.25">
      <c r="A737" s="19"/>
      <c r="B737" s="19"/>
      <c r="C737" s="20"/>
      <c r="D737" s="21"/>
      <c r="E737" s="26"/>
      <c r="F737" s="6"/>
      <c r="G737" s="6"/>
      <c r="H737" s="6"/>
      <c r="I737" s="22"/>
      <c r="J737" s="22"/>
      <c r="K737" s="6"/>
      <c r="L737" s="6"/>
      <c r="M737" s="23"/>
      <c r="N737" s="23"/>
      <c r="O737" s="22"/>
      <c r="P737" s="22"/>
      <c r="T737" s="24"/>
      <c r="U737" s="24"/>
      <c r="V737" s="18"/>
      <c r="X737" s="87"/>
      <c r="Y737" s="22"/>
      <c r="Z737" s="22"/>
      <c r="AA737" s="22"/>
      <c r="AB737" s="22"/>
      <c r="AC737" s="22"/>
      <c r="AD737" s="22"/>
      <c r="AE737" s="22"/>
      <c r="AF737" s="22"/>
    </row>
    <row r="738" spans="1:32" x14ac:dyDescent="0.25">
      <c r="A738" s="19"/>
      <c r="B738" s="19"/>
      <c r="C738" s="20"/>
      <c r="D738" s="21"/>
      <c r="E738" s="26"/>
      <c r="F738" s="6"/>
      <c r="G738" s="6"/>
      <c r="H738" s="6"/>
      <c r="I738" s="22"/>
      <c r="J738" s="22"/>
      <c r="K738" s="6"/>
      <c r="L738" s="6"/>
      <c r="M738" s="23"/>
      <c r="N738" s="23"/>
      <c r="O738" s="22"/>
      <c r="P738" s="22"/>
      <c r="T738" s="24"/>
      <c r="U738" s="24"/>
      <c r="V738" s="18"/>
      <c r="X738" s="87"/>
      <c r="Y738" s="22"/>
      <c r="Z738" s="22"/>
      <c r="AA738" s="22"/>
      <c r="AB738" s="22"/>
      <c r="AC738" s="22"/>
      <c r="AD738" s="22"/>
      <c r="AE738" s="22"/>
      <c r="AF738" s="22"/>
    </row>
    <row r="739" spans="1:32" x14ac:dyDescent="0.25">
      <c r="A739" s="19"/>
      <c r="B739" s="19"/>
      <c r="C739" s="20"/>
      <c r="D739" s="21"/>
      <c r="E739" s="26"/>
      <c r="F739" s="6"/>
      <c r="G739" s="6"/>
      <c r="H739" s="6"/>
      <c r="I739" s="22"/>
      <c r="J739" s="22"/>
      <c r="K739" s="6"/>
      <c r="L739" s="6"/>
      <c r="M739" s="23"/>
      <c r="N739" s="23"/>
      <c r="O739" s="22"/>
      <c r="P739" s="22"/>
      <c r="T739" s="24"/>
      <c r="U739" s="24"/>
      <c r="V739" s="18"/>
      <c r="X739" s="87"/>
      <c r="Y739" s="22"/>
      <c r="Z739" s="22"/>
      <c r="AA739" s="22"/>
      <c r="AB739" s="22"/>
      <c r="AC739" s="22"/>
      <c r="AD739" s="22"/>
      <c r="AE739" s="22"/>
      <c r="AF739" s="22"/>
    </row>
    <row r="740" spans="1:32" x14ac:dyDescent="0.25">
      <c r="A740" s="19"/>
      <c r="B740" s="19"/>
      <c r="C740" s="20"/>
      <c r="D740" s="21"/>
      <c r="E740" s="26"/>
      <c r="F740" s="6"/>
      <c r="G740" s="6"/>
      <c r="H740" s="6"/>
      <c r="I740" s="22"/>
      <c r="J740" s="22"/>
      <c r="K740" s="6"/>
      <c r="L740" s="6"/>
      <c r="M740" s="23"/>
      <c r="N740" s="23"/>
      <c r="O740" s="22"/>
      <c r="P740" s="22"/>
      <c r="T740" s="24"/>
      <c r="U740" s="24"/>
      <c r="V740" s="18"/>
      <c r="X740" s="87"/>
      <c r="Y740" s="22"/>
      <c r="Z740" s="22"/>
      <c r="AA740" s="22"/>
      <c r="AB740" s="22"/>
      <c r="AC740" s="22"/>
      <c r="AD740" s="22"/>
      <c r="AE740" s="22"/>
      <c r="AF740" s="22"/>
    </row>
    <row r="741" spans="1:32" x14ac:dyDescent="0.25">
      <c r="A741" s="19"/>
      <c r="B741" s="19"/>
      <c r="C741" s="20"/>
      <c r="D741" s="21"/>
      <c r="E741" s="26"/>
      <c r="F741" s="6"/>
      <c r="G741" s="6"/>
      <c r="H741" s="6"/>
      <c r="I741" s="22"/>
      <c r="J741" s="22"/>
      <c r="K741" s="6"/>
      <c r="L741" s="6"/>
      <c r="M741" s="23"/>
      <c r="N741" s="23"/>
      <c r="O741" s="22"/>
      <c r="P741" s="22"/>
      <c r="T741" s="24"/>
      <c r="U741" s="24"/>
      <c r="V741" s="18"/>
      <c r="X741" s="87"/>
      <c r="Y741" s="22"/>
      <c r="Z741" s="22"/>
      <c r="AA741" s="22"/>
      <c r="AB741" s="22"/>
      <c r="AC741" s="22"/>
      <c r="AD741" s="22"/>
      <c r="AE741" s="22"/>
      <c r="AF741" s="22"/>
    </row>
    <row r="742" spans="1:32" x14ac:dyDescent="0.25">
      <c r="A742" s="19"/>
      <c r="B742" s="19"/>
      <c r="C742" s="20"/>
      <c r="D742" s="21"/>
      <c r="E742" s="26"/>
      <c r="F742" s="6"/>
      <c r="G742" s="6"/>
      <c r="H742" s="6"/>
      <c r="I742" s="22"/>
      <c r="J742" s="22"/>
      <c r="K742" s="6"/>
      <c r="L742" s="6"/>
      <c r="M742" s="23"/>
      <c r="N742" s="23"/>
      <c r="O742" s="22"/>
      <c r="P742" s="22"/>
      <c r="T742" s="24"/>
      <c r="U742" s="24"/>
      <c r="V742" s="18"/>
      <c r="X742" s="87"/>
      <c r="Y742" s="22"/>
      <c r="Z742" s="22"/>
      <c r="AA742" s="22"/>
      <c r="AB742" s="22"/>
      <c r="AC742" s="22"/>
      <c r="AD742" s="22"/>
      <c r="AE742" s="22"/>
      <c r="AF742" s="22"/>
    </row>
    <row r="743" spans="1:32" x14ac:dyDescent="0.25">
      <c r="A743" s="19"/>
      <c r="B743" s="19"/>
      <c r="C743" s="20"/>
      <c r="D743" s="21"/>
      <c r="E743" s="26"/>
      <c r="F743" s="6"/>
      <c r="G743" s="6"/>
      <c r="H743" s="6"/>
      <c r="I743" s="22"/>
      <c r="J743" s="22"/>
      <c r="K743" s="6"/>
      <c r="L743" s="6"/>
      <c r="M743" s="23"/>
      <c r="N743" s="23"/>
      <c r="O743" s="22"/>
      <c r="P743" s="22"/>
      <c r="T743" s="24"/>
      <c r="U743" s="24"/>
      <c r="V743" s="18"/>
      <c r="X743" s="87"/>
      <c r="Y743" s="22"/>
      <c r="Z743" s="22"/>
      <c r="AA743" s="22"/>
      <c r="AB743" s="22"/>
      <c r="AC743" s="22"/>
      <c r="AD743" s="22"/>
      <c r="AE743" s="22"/>
      <c r="AF743" s="22"/>
    </row>
    <row r="744" spans="1:32" x14ac:dyDescent="0.25">
      <c r="A744" s="19"/>
      <c r="B744" s="19"/>
      <c r="C744" s="20"/>
      <c r="D744" s="21"/>
      <c r="E744" s="26"/>
      <c r="F744" s="6"/>
      <c r="G744" s="6"/>
      <c r="H744" s="6"/>
      <c r="I744" s="22"/>
      <c r="J744" s="22"/>
      <c r="K744" s="6"/>
      <c r="L744" s="6"/>
      <c r="M744" s="23"/>
      <c r="N744" s="23"/>
      <c r="O744" s="22"/>
      <c r="P744" s="22"/>
      <c r="T744" s="24"/>
      <c r="U744" s="24"/>
      <c r="V744" s="18"/>
      <c r="X744" s="87"/>
      <c r="Y744" s="22"/>
      <c r="Z744" s="22"/>
      <c r="AA744" s="22"/>
      <c r="AB744" s="22"/>
      <c r="AC744" s="22"/>
      <c r="AD744" s="22"/>
      <c r="AE744" s="22"/>
      <c r="AF744" s="22"/>
    </row>
    <row r="745" spans="1:32" x14ac:dyDescent="0.25">
      <c r="A745" s="19"/>
      <c r="B745" s="19"/>
      <c r="C745" s="20"/>
      <c r="D745" s="21"/>
      <c r="E745" s="26"/>
      <c r="F745" s="6"/>
      <c r="G745" s="6"/>
      <c r="H745" s="6"/>
      <c r="I745" s="22"/>
      <c r="J745" s="22"/>
      <c r="K745" s="6"/>
      <c r="L745" s="6"/>
      <c r="M745" s="23"/>
      <c r="N745" s="23"/>
      <c r="O745" s="22"/>
      <c r="P745" s="22"/>
      <c r="T745" s="24"/>
      <c r="U745" s="24"/>
      <c r="V745" s="18"/>
      <c r="X745" s="87"/>
      <c r="Y745" s="22"/>
      <c r="Z745" s="22"/>
      <c r="AA745" s="22"/>
      <c r="AB745" s="22"/>
      <c r="AC745" s="22"/>
      <c r="AD745" s="22"/>
      <c r="AE745" s="22"/>
      <c r="AF745" s="22"/>
    </row>
    <row r="746" spans="1:32" x14ac:dyDescent="0.25">
      <c r="A746" s="19"/>
      <c r="B746" s="19"/>
      <c r="C746" s="20"/>
      <c r="D746" s="21"/>
      <c r="E746" s="26"/>
      <c r="F746" s="6"/>
      <c r="G746" s="6"/>
      <c r="H746" s="6"/>
      <c r="I746" s="22"/>
      <c r="J746" s="22"/>
      <c r="K746" s="6"/>
      <c r="L746" s="6"/>
      <c r="M746" s="23"/>
      <c r="N746" s="23"/>
      <c r="O746" s="22"/>
      <c r="P746" s="22"/>
      <c r="T746" s="24"/>
      <c r="U746" s="24"/>
      <c r="V746" s="18"/>
      <c r="X746" s="87"/>
      <c r="Y746" s="22"/>
      <c r="Z746" s="22"/>
      <c r="AA746" s="22"/>
      <c r="AB746" s="22"/>
      <c r="AC746" s="22"/>
      <c r="AD746" s="22"/>
      <c r="AE746" s="22"/>
      <c r="AF746" s="22"/>
    </row>
    <row r="747" spans="1:32" x14ac:dyDescent="0.25">
      <c r="A747" s="19"/>
      <c r="B747" s="19"/>
      <c r="C747" s="20"/>
      <c r="D747" s="21"/>
      <c r="E747" s="26"/>
      <c r="F747" s="6"/>
      <c r="G747" s="6"/>
      <c r="H747" s="6"/>
      <c r="I747" s="22"/>
      <c r="J747" s="22"/>
      <c r="K747" s="6"/>
      <c r="L747" s="6"/>
      <c r="M747" s="23"/>
      <c r="N747" s="23"/>
      <c r="O747" s="22"/>
      <c r="P747" s="22"/>
      <c r="T747" s="24"/>
      <c r="U747" s="24"/>
      <c r="V747" s="18"/>
      <c r="X747" s="87"/>
      <c r="Y747" s="22"/>
      <c r="Z747" s="22"/>
      <c r="AA747" s="22"/>
      <c r="AB747" s="22"/>
      <c r="AC747" s="22"/>
      <c r="AD747" s="22"/>
      <c r="AE747" s="22"/>
      <c r="AF747" s="22"/>
    </row>
    <row r="748" spans="1:32" x14ac:dyDescent="0.25">
      <c r="A748" s="19"/>
      <c r="B748" s="19"/>
      <c r="C748" s="20"/>
      <c r="D748" s="21"/>
      <c r="E748" s="26"/>
      <c r="F748" s="6"/>
      <c r="G748" s="6"/>
      <c r="H748" s="6"/>
      <c r="I748" s="22"/>
      <c r="J748" s="22"/>
      <c r="K748" s="6"/>
      <c r="L748" s="6"/>
      <c r="M748" s="23"/>
      <c r="N748" s="23"/>
      <c r="O748" s="22"/>
      <c r="P748" s="22"/>
      <c r="T748" s="24"/>
      <c r="U748" s="24"/>
      <c r="V748" s="18"/>
      <c r="X748" s="87"/>
      <c r="Y748" s="22"/>
      <c r="Z748" s="22"/>
      <c r="AA748" s="22"/>
      <c r="AB748" s="22"/>
      <c r="AC748" s="22"/>
      <c r="AD748" s="22"/>
      <c r="AE748" s="22"/>
      <c r="AF748" s="22"/>
    </row>
    <row r="749" spans="1:32" x14ac:dyDescent="0.25">
      <c r="A749" s="19"/>
      <c r="B749" s="19"/>
      <c r="C749" s="20"/>
      <c r="D749" s="21"/>
      <c r="E749" s="26"/>
      <c r="F749" s="6"/>
      <c r="G749" s="6"/>
      <c r="H749" s="6"/>
      <c r="I749" s="22"/>
      <c r="J749" s="22"/>
      <c r="K749" s="6"/>
      <c r="L749" s="6"/>
      <c r="M749" s="23"/>
      <c r="N749" s="23"/>
      <c r="O749" s="22"/>
      <c r="P749" s="22"/>
      <c r="T749" s="24"/>
      <c r="U749" s="24"/>
      <c r="V749" s="18"/>
      <c r="X749" s="87"/>
      <c r="Y749" s="22"/>
      <c r="Z749" s="22"/>
      <c r="AA749" s="22"/>
      <c r="AB749" s="22"/>
      <c r="AC749" s="22"/>
      <c r="AD749" s="22"/>
      <c r="AE749" s="22"/>
      <c r="AF749" s="22"/>
    </row>
    <row r="750" spans="1:32" x14ac:dyDescent="0.25">
      <c r="A750" s="19"/>
      <c r="B750" s="19"/>
      <c r="C750" s="20"/>
      <c r="D750" s="21"/>
      <c r="E750" s="26"/>
      <c r="F750" s="6"/>
      <c r="G750" s="6"/>
      <c r="H750" s="6"/>
      <c r="I750" s="22"/>
      <c r="J750" s="22"/>
      <c r="K750" s="6"/>
      <c r="L750" s="6"/>
      <c r="M750" s="23"/>
      <c r="N750" s="23"/>
      <c r="O750" s="22"/>
      <c r="P750" s="22"/>
      <c r="T750" s="24"/>
      <c r="U750" s="24"/>
      <c r="V750" s="18"/>
      <c r="X750" s="87"/>
      <c r="Y750" s="22"/>
      <c r="Z750" s="22"/>
      <c r="AA750" s="22"/>
      <c r="AB750" s="22"/>
      <c r="AC750" s="22"/>
      <c r="AD750" s="22"/>
      <c r="AE750" s="22"/>
      <c r="AF750" s="22"/>
    </row>
    <row r="751" spans="1:32" x14ac:dyDescent="0.25">
      <c r="A751" s="19"/>
      <c r="B751" s="19"/>
      <c r="C751" s="20"/>
      <c r="D751" s="21"/>
      <c r="E751" s="26"/>
      <c r="F751" s="6"/>
      <c r="G751" s="6"/>
      <c r="H751" s="6"/>
      <c r="I751" s="22"/>
      <c r="J751" s="22"/>
      <c r="K751" s="6"/>
      <c r="L751" s="6"/>
      <c r="M751" s="23"/>
      <c r="N751" s="23"/>
      <c r="O751" s="22"/>
      <c r="P751" s="22"/>
      <c r="T751" s="24"/>
      <c r="U751" s="24"/>
      <c r="V751" s="18"/>
      <c r="X751" s="87"/>
      <c r="Y751" s="22"/>
      <c r="Z751" s="22"/>
      <c r="AA751" s="22"/>
      <c r="AB751" s="22"/>
      <c r="AC751" s="22"/>
      <c r="AD751" s="22"/>
      <c r="AE751" s="22"/>
      <c r="AF751" s="22"/>
    </row>
    <row r="752" spans="1:32" x14ac:dyDescent="0.25">
      <c r="A752" s="19"/>
      <c r="B752" s="19"/>
      <c r="C752" s="20"/>
      <c r="D752" s="21"/>
      <c r="E752" s="26"/>
      <c r="F752" s="6"/>
      <c r="G752" s="6"/>
      <c r="H752" s="6"/>
      <c r="I752" s="22"/>
      <c r="J752" s="22"/>
      <c r="K752" s="6"/>
      <c r="L752" s="6"/>
      <c r="M752" s="23"/>
      <c r="N752" s="23"/>
      <c r="O752" s="22"/>
      <c r="P752" s="22"/>
      <c r="T752" s="24"/>
      <c r="U752" s="24"/>
      <c r="V752" s="18"/>
      <c r="X752" s="87"/>
      <c r="Y752" s="22"/>
      <c r="Z752" s="22"/>
      <c r="AA752" s="22"/>
      <c r="AB752" s="22"/>
      <c r="AC752" s="22"/>
      <c r="AD752" s="22"/>
      <c r="AE752" s="22"/>
      <c r="AF752" s="22"/>
    </row>
    <row r="753" spans="1:32" x14ac:dyDescent="0.25">
      <c r="A753" s="19"/>
      <c r="B753" s="19"/>
      <c r="C753" s="20"/>
      <c r="D753" s="21"/>
      <c r="E753" s="26"/>
      <c r="F753" s="6"/>
      <c r="G753" s="6"/>
      <c r="H753" s="6"/>
      <c r="I753" s="22"/>
      <c r="J753" s="22"/>
      <c r="K753" s="6"/>
      <c r="L753" s="6"/>
      <c r="M753" s="23"/>
      <c r="N753" s="23"/>
      <c r="O753" s="22"/>
      <c r="P753" s="22"/>
      <c r="T753" s="24"/>
      <c r="U753" s="24"/>
      <c r="V753" s="18"/>
      <c r="X753" s="87"/>
      <c r="Y753" s="22"/>
      <c r="Z753" s="22"/>
      <c r="AA753" s="22"/>
      <c r="AB753" s="22"/>
      <c r="AC753" s="22"/>
      <c r="AD753" s="22"/>
      <c r="AE753" s="22"/>
      <c r="AF753" s="22"/>
    </row>
    <row r="754" spans="1:32" x14ac:dyDescent="0.25">
      <c r="A754" s="19"/>
      <c r="B754" s="19"/>
      <c r="C754" s="20"/>
      <c r="D754" s="21"/>
      <c r="E754" s="26"/>
      <c r="F754" s="6"/>
      <c r="G754" s="6"/>
      <c r="H754" s="6"/>
      <c r="I754" s="22"/>
      <c r="J754" s="22"/>
      <c r="K754" s="6"/>
      <c r="L754" s="6"/>
      <c r="M754" s="23"/>
      <c r="N754" s="23"/>
      <c r="O754" s="22"/>
      <c r="P754" s="22"/>
      <c r="T754" s="24"/>
      <c r="U754" s="24"/>
      <c r="V754" s="18"/>
      <c r="X754" s="87"/>
      <c r="Y754" s="22"/>
      <c r="Z754" s="22"/>
      <c r="AA754" s="22"/>
      <c r="AB754" s="22"/>
      <c r="AC754" s="22"/>
      <c r="AD754" s="22"/>
      <c r="AE754" s="22"/>
      <c r="AF754" s="22"/>
    </row>
    <row r="755" spans="1:32" x14ac:dyDescent="0.25">
      <c r="A755" s="44"/>
      <c r="B755" s="44"/>
      <c r="C755" s="29"/>
      <c r="D755" s="30"/>
      <c r="E755" s="26"/>
      <c r="F755" s="31"/>
      <c r="G755" s="31"/>
      <c r="H755" s="31"/>
      <c r="I755" s="32"/>
      <c r="J755" s="32"/>
      <c r="K755" s="31"/>
      <c r="L755" s="31"/>
      <c r="M755" s="33"/>
      <c r="N755" s="33"/>
      <c r="O755" s="32"/>
      <c r="P755" s="32"/>
      <c r="Q755" s="32"/>
      <c r="R755" s="32"/>
      <c r="S755" s="32"/>
      <c r="T755" s="34"/>
      <c r="U755" s="34"/>
      <c r="V755" s="47"/>
      <c r="W755" s="34"/>
      <c r="X755" s="87"/>
      <c r="Z755" s="22"/>
      <c r="AA755" s="22"/>
      <c r="AB755" s="22"/>
      <c r="AC755" s="22"/>
      <c r="AD755" s="22"/>
      <c r="AE755" s="22"/>
      <c r="AF755" s="22"/>
    </row>
    <row r="756" spans="1:32" x14ac:dyDescent="0.25">
      <c r="A756" s="44"/>
      <c r="B756" s="44"/>
      <c r="C756" s="29"/>
      <c r="D756" s="30"/>
      <c r="E756" s="26"/>
      <c r="F756" s="31"/>
      <c r="G756" s="31"/>
      <c r="H756" s="31"/>
      <c r="I756" s="32"/>
      <c r="J756" s="32"/>
      <c r="K756" s="31"/>
      <c r="L756" s="31"/>
      <c r="M756" s="33"/>
      <c r="N756" s="33"/>
      <c r="O756" s="32"/>
      <c r="P756" s="32"/>
      <c r="Q756" s="32"/>
      <c r="R756" s="32"/>
      <c r="S756" s="32"/>
      <c r="T756" s="34"/>
      <c r="U756" s="34"/>
      <c r="V756" s="47"/>
      <c r="W756" s="34"/>
      <c r="Z756" s="22"/>
      <c r="AA756" s="22"/>
      <c r="AB756" s="22"/>
      <c r="AC756" s="22"/>
      <c r="AD756" s="22"/>
      <c r="AE756" s="22"/>
      <c r="AF756" s="22"/>
    </row>
    <row r="757" spans="1:32" x14ac:dyDescent="0.25">
      <c r="A757" s="44"/>
      <c r="B757" s="44"/>
      <c r="C757" s="29"/>
      <c r="D757" s="30"/>
      <c r="E757" s="26"/>
      <c r="F757" s="31"/>
      <c r="G757" s="31"/>
      <c r="H757" s="31"/>
      <c r="I757" s="32"/>
      <c r="J757" s="32"/>
      <c r="K757" s="31"/>
      <c r="L757" s="31"/>
      <c r="M757" s="33"/>
      <c r="N757" s="33"/>
      <c r="O757" s="32"/>
      <c r="P757" s="32"/>
      <c r="Q757" s="32"/>
      <c r="R757" s="32"/>
      <c r="S757" s="32"/>
      <c r="T757" s="34"/>
      <c r="U757" s="34"/>
      <c r="V757" s="47"/>
      <c r="W757" s="34"/>
      <c r="Z757" s="22"/>
      <c r="AA757" s="22"/>
      <c r="AB757" s="22"/>
      <c r="AC757" s="22"/>
      <c r="AD757" s="22"/>
      <c r="AE757" s="22"/>
      <c r="AF757" s="22"/>
    </row>
    <row r="758" spans="1:32" x14ac:dyDescent="0.25">
      <c r="A758" s="44"/>
      <c r="B758" s="44"/>
      <c r="C758" s="29"/>
      <c r="D758" s="30"/>
      <c r="E758" s="26"/>
      <c r="F758" s="31"/>
      <c r="G758" s="31"/>
      <c r="H758" s="31"/>
      <c r="I758" s="32"/>
      <c r="J758" s="32"/>
      <c r="K758" s="31"/>
      <c r="L758" s="31"/>
      <c r="M758" s="33"/>
      <c r="N758" s="33"/>
      <c r="O758" s="32"/>
      <c r="P758" s="32"/>
      <c r="Q758" s="32"/>
      <c r="R758" s="32"/>
      <c r="S758" s="32"/>
      <c r="T758" s="34"/>
      <c r="U758" s="34"/>
      <c r="V758" s="47"/>
      <c r="W758" s="34"/>
      <c r="X758" s="86"/>
      <c r="Z758" s="22"/>
      <c r="AA758" s="22"/>
      <c r="AB758" s="22"/>
      <c r="AC758" s="22"/>
      <c r="AD758" s="22"/>
      <c r="AE758" s="22"/>
      <c r="AF758" s="22"/>
    </row>
    <row r="759" spans="1:32" x14ac:dyDescent="0.25">
      <c r="A759" s="44"/>
      <c r="B759" s="44"/>
      <c r="C759" s="29"/>
      <c r="D759" s="30"/>
      <c r="E759" s="26"/>
      <c r="F759" s="31"/>
      <c r="G759" s="31"/>
      <c r="H759" s="31"/>
      <c r="I759" s="32"/>
      <c r="J759" s="32"/>
      <c r="K759" s="31"/>
      <c r="L759" s="31"/>
      <c r="M759" s="33"/>
      <c r="N759" s="33"/>
      <c r="O759" s="32"/>
      <c r="P759" s="32"/>
      <c r="Q759" s="32"/>
      <c r="R759" s="32"/>
      <c r="S759" s="32"/>
      <c r="T759" s="34"/>
      <c r="U759" s="34"/>
      <c r="V759" s="47"/>
      <c r="W759" s="34"/>
      <c r="X759" s="86"/>
      <c r="Z759" s="22"/>
      <c r="AA759" s="22"/>
      <c r="AB759" s="22"/>
      <c r="AC759" s="22"/>
      <c r="AD759" s="22"/>
      <c r="AE759" s="22"/>
      <c r="AF759" s="22"/>
    </row>
    <row r="760" spans="1:32" x14ac:dyDescent="0.25">
      <c r="A760" s="44"/>
      <c r="B760" s="44"/>
      <c r="C760" s="29"/>
      <c r="D760" s="30"/>
      <c r="E760" s="26"/>
      <c r="F760" s="31"/>
      <c r="G760" s="31"/>
      <c r="H760" s="31"/>
      <c r="I760" s="32"/>
      <c r="J760" s="32"/>
      <c r="K760" s="31"/>
      <c r="L760" s="31"/>
      <c r="M760" s="33"/>
      <c r="N760" s="33"/>
      <c r="O760" s="32"/>
      <c r="P760" s="32"/>
      <c r="Q760" s="32"/>
      <c r="R760" s="32"/>
      <c r="S760" s="32"/>
      <c r="T760" s="34"/>
      <c r="U760" s="34"/>
      <c r="V760" s="47"/>
      <c r="W760" s="34"/>
      <c r="X760" s="86"/>
      <c r="Z760" s="22"/>
      <c r="AA760" s="22"/>
      <c r="AB760" s="22"/>
      <c r="AC760" s="22"/>
      <c r="AD760" s="22"/>
      <c r="AE760" s="22"/>
      <c r="AF760" s="22"/>
    </row>
    <row r="761" spans="1:32" x14ac:dyDescent="0.25">
      <c r="A761" s="44"/>
      <c r="B761" s="44"/>
      <c r="C761" s="29"/>
      <c r="D761" s="30"/>
      <c r="E761" s="26"/>
      <c r="F761" s="31"/>
      <c r="G761" s="31"/>
      <c r="H761" s="31"/>
      <c r="I761" s="32"/>
      <c r="J761" s="32"/>
      <c r="K761" s="31"/>
      <c r="L761" s="31"/>
      <c r="M761" s="33"/>
      <c r="N761" s="33"/>
      <c r="O761" s="32"/>
      <c r="P761" s="32"/>
      <c r="Q761" s="32"/>
      <c r="R761" s="32"/>
      <c r="S761" s="32"/>
      <c r="T761" s="34"/>
      <c r="U761" s="34"/>
      <c r="V761" s="47"/>
      <c r="W761" s="34"/>
      <c r="X761" s="86"/>
      <c r="Z761" s="22"/>
      <c r="AA761" s="22"/>
      <c r="AB761" s="22"/>
      <c r="AC761" s="22"/>
      <c r="AD761" s="22"/>
      <c r="AE761" s="22"/>
      <c r="AF761" s="22"/>
    </row>
    <row r="762" spans="1:32" x14ac:dyDescent="0.25">
      <c r="A762" s="44"/>
      <c r="B762" s="44"/>
      <c r="C762" s="29"/>
      <c r="D762" s="30"/>
      <c r="E762" s="26"/>
      <c r="F762" s="31"/>
      <c r="G762" s="31"/>
      <c r="H762" s="31"/>
      <c r="I762" s="32"/>
      <c r="J762" s="32"/>
      <c r="K762" s="31"/>
      <c r="L762" s="31"/>
      <c r="M762" s="33"/>
      <c r="N762" s="33"/>
      <c r="O762" s="32"/>
      <c r="P762" s="32"/>
      <c r="Q762" s="32"/>
      <c r="R762" s="32"/>
      <c r="S762" s="32"/>
      <c r="T762" s="34"/>
      <c r="U762" s="34"/>
      <c r="V762" s="47"/>
      <c r="W762" s="34"/>
      <c r="Z762" s="22"/>
      <c r="AA762" s="22"/>
      <c r="AB762" s="22"/>
      <c r="AC762" s="22"/>
      <c r="AD762" s="22"/>
      <c r="AE762" s="22"/>
      <c r="AF762" s="22"/>
    </row>
    <row r="763" spans="1:32" x14ac:dyDescent="0.25">
      <c r="A763" s="44"/>
      <c r="B763" s="44"/>
      <c r="C763" s="29"/>
      <c r="D763" s="30"/>
      <c r="E763" s="26"/>
      <c r="F763" s="31"/>
      <c r="G763" s="31"/>
      <c r="H763" s="31"/>
      <c r="I763" s="32"/>
      <c r="J763" s="32"/>
      <c r="K763" s="31"/>
      <c r="L763" s="31"/>
      <c r="M763" s="33"/>
      <c r="N763" s="33"/>
      <c r="O763" s="32"/>
      <c r="P763" s="32"/>
      <c r="Q763" s="32"/>
      <c r="R763" s="32"/>
      <c r="S763" s="32"/>
      <c r="T763" s="34"/>
      <c r="U763" s="34"/>
      <c r="V763" s="47"/>
      <c r="W763" s="34"/>
      <c r="Z763" s="22"/>
      <c r="AA763" s="22"/>
      <c r="AB763" s="22"/>
      <c r="AC763" s="22"/>
      <c r="AD763" s="22"/>
      <c r="AE763" s="22"/>
      <c r="AF763" s="22"/>
    </row>
    <row r="764" spans="1:32" x14ac:dyDescent="0.25">
      <c r="A764" s="44"/>
      <c r="B764" s="44"/>
      <c r="C764" s="29"/>
      <c r="D764" s="30"/>
      <c r="E764" s="26"/>
      <c r="F764" s="31"/>
      <c r="G764" s="31"/>
      <c r="H764" s="31"/>
      <c r="I764" s="32"/>
      <c r="J764" s="32"/>
      <c r="K764" s="31"/>
      <c r="L764" s="31"/>
      <c r="M764" s="33"/>
      <c r="N764" s="33"/>
      <c r="O764" s="32"/>
      <c r="P764" s="32"/>
      <c r="Q764" s="32"/>
      <c r="R764" s="32"/>
      <c r="S764" s="32"/>
      <c r="T764" s="34"/>
      <c r="U764" s="34"/>
      <c r="V764" s="47"/>
      <c r="W764" s="34"/>
      <c r="X764" s="87"/>
      <c r="Z764" s="22"/>
      <c r="AA764" s="22"/>
      <c r="AB764" s="22"/>
      <c r="AC764" s="22"/>
      <c r="AD764" s="22"/>
      <c r="AE764" s="22"/>
      <c r="AF764" s="22"/>
    </row>
    <row r="765" spans="1:32" x14ac:dyDescent="0.25">
      <c r="A765" s="44"/>
      <c r="B765" s="44"/>
      <c r="C765" s="29"/>
      <c r="D765" s="30"/>
      <c r="E765" s="26"/>
      <c r="F765" s="31"/>
      <c r="G765" s="31"/>
      <c r="H765" s="31"/>
      <c r="I765" s="32"/>
      <c r="J765" s="32"/>
      <c r="K765" s="31"/>
      <c r="L765" s="31"/>
      <c r="M765" s="33"/>
      <c r="N765" s="33"/>
      <c r="O765" s="32"/>
      <c r="P765" s="32"/>
      <c r="Q765" s="32"/>
      <c r="R765" s="32"/>
      <c r="S765" s="32"/>
      <c r="T765" s="34"/>
      <c r="U765" s="34"/>
      <c r="V765" s="47"/>
      <c r="W765" s="34"/>
      <c r="X765" s="87"/>
      <c r="Z765" s="22"/>
      <c r="AA765" s="22"/>
      <c r="AB765" s="22"/>
      <c r="AC765" s="22"/>
      <c r="AD765" s="22"/>
      <c r="AE765" s="22"/>
      <c r="AF765" s="22"/>
    </row>
    <row r="766" spans="1:32" x14ac:dyDescent="0.25">
      <c r="A766" s="44"/>
      <c r="B766" s="44"/>
      <c r="C766" s="29"/>
      <c r="D766" s="30"/>
      <c r="E766" s="26"/>
      <c r="F766" s="31"/>
      <c r="G766" s="31"/>
      <c r="H766" s="31"/>
      <c r="I766" s="32"/>
      <c r="J766" s="32"/>
      <c r="K766" s="31"/>
      <c r="L766" s="31"/>
      <c r="M766" s="33"/>
      <c r="N766" s="33"/>
      <c r="O766" s="32"/>
      <c r="P766" s="32"/>
      <c r="Q766" s="32"/>
      <c r="R766" s="32"/>
      <c r="S766" s="32"/>
      <c r="T766" s="34"/>
      <c r="U766" s="34"/>
      <c r="V766" s="47"/>
      <c r="W766" s="34"/>
      <c r="X766" s="87"/>
      <c r="Z766" s="22"/>
      <c r="AA766" s="22"/>
      <c r="AB766" s="22"/>
      <c r="AC766" s="22"/>
      <c r="AD766" s="22"/>
      <c r="AE766" s="22"/>
      <c r="AF766" s="22"/>
    </row>
    <row r="767" spans="1:32" x14ac:dyDescent="0.25">
      <c r="A767" s="44"/>
      <c r="B767" s="44"/>
      <c r="C767" s="29"/>
      <c r="D767" s="30"/>
      <c r="E767" s="26"/>
      <c r="F767" s="31"/>
      <c r="G767" s="31"/>
      <c r="H767" s="31"/>
      <c r="I767" s="32"/>
      <c r="J767" s="32"/>
      <c r="K767" s="31"/>
      <c r="L767" s="31"/>
      <c r="M767" s="33"/>
      <c r="N767" s="33"/>
      <c r="O767" s="32"/>
      <c r="P767" s="32"/>
      <c r="Q767" s="32"/>
      <c r="R767" s="32"/>
      <c r="S767" s="32"/>
      <c r="T767" s="34"/>
      <c r="U767" s="34"/>
      <c r="V767" s="47"/>
      <c r="W767" s="34"/>
      <c r="X767" s="86"/>
      <c r="Z767" s="22"/>
      <c r="AA767" s="22"/>
      <c r="AB767" s="22"/>
      <c r="AC767" s="22"/>
      <c r="AD767" s="22"/>
      <c r="AE767" s="22"/>
      <c r="AF767" s="22"/>
    </row>
    <row r="768" spans="1:32" s="22" customFormat="1" x14ac:dyDescent="0.25">
      <c r="A768" s="44"/>
      <c r="B768" s="44"/>
      <c r="C768" s="29"/>
      <c r="D768" s="30"/>
      <c r="E768" s="26"/>
      <c r="F768" s="31"/>
      <c r="G768" s="31"/>
      <c r="H768" s="31"/>
      <c r="I768" s="32"/>
      <c r="J768" s="32"/>
      <c r="K768" s="31"/>
      <c r="L768" s="31"/>
      <c r="M768" s="33"/>
      <c r="N768" s="33"/>
      <c r="O768" s="32"/>
      <c r="P768" s="32"/>
      <c r="Q768" s="32"/>
      <c r="R768" s="32"/>
      <c r="S768" s="32"/>
      <c r="T768" s="34"/>
      <c r="U768" s="34"/>
      <c r="V768" s="47"/>
      <c r="W768" s="34"/>
      <c r="X768" s="89"/>
    </row>
    <row r="769" spans="1:32" x14ac:dyDescent="0.25">
      <c r="A769" s="44"/>
      <c r="B769" s="44"/>
      <c r="C769" s="29"/>
      <c r="D769" s="30"/>
      <c r="E769" s="26"/>
      <c r="F769" s="31"/>
      <c r="G769" s="31"/>
      <c r="H769" s="31"/>
      <c r="I769" s="32"/>
      <c r="J769" s="32"/>
      <c r="K769" s="31"/>
      <c r="L769" s="31"/>
      <c r="M769" s="33"/>
      <c r="N769" s="33"/>
      <c r="O769" s="32"/>
      <c r="P769" s="32"/>
      <c r="Q769" s="32"/>
      <c r="R769" s="32"/>
      <c r="S769" s="32"/>
      <c r="T769" s="34"/>
      <c r="U769" s="34"/>
      <c r="V769" s="48"/>
      <c r="W769" s="34"/>
      <c r="Z769" s="22"/>
      <c r="AA769" s="22"/>
      <c r="AB769" s="22"/>
      <c r="AC769" s="22"/>
      <c r="AD769" s="22"/>
      <c r="AE769" s="22"/>
      <c r="AF769" s="22"/>
    </row>
    <row r="770" spans="1:32" x14ac:dyDescent="0.25">
      <c r="A770" s="44"/>
      <c r="B770" s="44"/>
      <c r="C770" s="29"/>
      <c r="D770" s="30"/>
      <c r="E770" s="26"/>
      <c r="F770" s="31"/>
      <c r="G770" s="31"/>
      <c r="H770" s="31"/>
      <c r="I770" s="32"/>
      <c r="J770" s="32"/>
      <c r="K770" s="31"/>
      <c r="L770" s="31"/>
      <c r="M770" s="33"/>
      <c r="N770" s="33"/>
      <c r="O770" s="32"/>
      <c r="P770" s="32"/>
      <c r="Q770" s="32"/>
      <c r="R770" s="32"/>
      <c r="S770" s="32"/>
      <c r="T770" s="34"/>
      <c r="U770" s="34"/>
      <c r="V770" s="48"/>
      <c r="W770" s="34"/>
      <c r="Z770" s="22"/>
      <c r="AA770" s="22"/>
      <c r="AB770" s="22"/>
      <c r="AC770" s="22"/>
      <c r="AD770" s="22"/>
      <c r="AE770" s="22"/>
      <c r="AF770" s="22"/>
    </row>
    <row r="771" spans="1:32" x14ac:dyDescent="0.25">
      <c r="A771" s="44"/>
      <c r="B771" s="44"/>
      <c r="C771" s="29"/>
      <c r="D771" s="30"/>
      <c r="E771" s="26"/>
      <c r="F771" s="31"/>
      <c r="G771" s="31"/>
      <c r="H771" s="31"/>
      <c r="I771" s="32"/>
      <c r="J771" s="32"/>
      <c r="K771" s="31"/>
      <c r="L771" s="31"/>
      <c r="M771" s="33"/>
      <c r="N771" s="33"/>
      <c r="O771" s="32"/>
      <c r="P771" s="32"/>
      <c r="Q771" s="32"/>
      <c r="R771" s="32"/>
      <c r="S771" s="32"/>
      <c r="T771" s="34"/>
      <c r="U771" s="34"/>
      <c r="V771" s="48"/>
      <c r="W771" s="34"/>
      <c r="Z771" s="22"/>
      <c r="AA771" s="22"/>
      <c r="AB771" s="22"/>
      <c r="AC771" s="22"/>
      <c r="AD771" s="22"/>
      <c r="AE771" s="22"/>
      <c r="AF771" s="22"/>
    </row>
    <row r="772" spans="1:32" x14ac:dyDescent="0.25">
      <c r="A772" s="44"/>
      <c r="B772" s="44"/>
      <c r="C772" s="29"/>
      <c r="D772" s="30"/>
      <c r="E772" s="26"/>
      <c r="F772" s="31"/>
      <c r="G772" s="31"/>
      <c r="H772" s="31"/>
      <c r="I772" s="32"/>
      <c r="J772" s="32"/>
      <c r="K772" s="31"/>
      <c r="L772" s="31"/>
      <c r="M772" s="33"/>
      <c r="N772" s="33"/>
      <c r="O772" s="32"/>
      <c r="P772" s="32"/>
      <c r="Q772" s="32"/>
      <c r="R772" s="32"/>
      <c r="S772" s="32"/>
      <c r="T772" s="34"/>
      <c r="U772" s="34"/>
      <c r="V772" s="48"/>
      <c r="W772" s="34"/>
      <c r="Z772" s="22"/>
      <c r="AA772" s="22"/>
      <c r="AB772" s="22"/>
      <c r="AC772" s="22"/>
      <c r="AD772" s="22"/>
      <c r="AE772" s="22"/>
      <c r="AF772" s="22"/>
    </row>
    <row r="773" spans="1:32" x14ac:dyDescent="0.25">
      <c r="A773" s="44"/>
      <c r="B773" s="44"/>
      <c r="C773" s="29"/>
      <c r="D773" s="30"/>
      <c r="E773" s="26"/>
      <c r="F773" s="31"/>
      <c r="G773" s="31"/>
      <c r="H773" s="31"/>
      <c r="I773" s="32"/>
      <c r="J773" s="32"/>
      <c r="K773" s="31"/>
      <c r="L773" s="31"/>
      <c r="M773" s="33"/>
      <c r="N773" s="33"/>
      <c r="O773" s="32"/>
      <c r="P773" s="32"/>
      <c r="Q773" s="32"/>
      <c r="R773" s="32"/>
      <c r="S773" s="32"/>
      <c r="T773" s="34"/>
      <c r="U773" s="34"/>
      <c r="V773" s="48"/>
      <c r="W773" s="34"/>
      <c r="Z773" s="22"/>
      <c r="AA773" s="22"/>
      <c r="AB773" s="22"/>
      <c r="AC773" s="22"/>
      <c r="AD773" s="22"/>
      <c r="AE773" s="22"/>
      <c r="AF773" s="22"/>
    </row>
    <row r="774" spans="1:32" x14ac:dyDescent="0.25">
      <c r="A774" s="44"/>
      <c r="B774" s="44"/>
      <c r="C774" s="29"/>
      <c r="D774" s="30"/>
      <c r="E774" s="26"/>
      <c r="F774" s="31"/>
      <c r="G774" s="31"/>
      <c r="H774" s="31"/>
      <c r="I774" s="32"/>
      <c r="J774" s="32"/>
      <c r="K774" s="31"/>
      <c r="L774" s="31"/>
      <c r="M774" s="33"/>
      <c r="N774" s="33"/>
      <c r="O774" s="32"/>
      <c r="P774" s="32"/>
      <c r="Q774" s="32"/>
      <c r="R774" s="32"/>
      <c r="S774" s="32"/>
      <c r="T774" s="34"/>
      <c r="U774" s="34"/>
      <c r="V774" s="48"/>
      <c r="W774" s="34"/>
      <c r="Z774" s="22"/>
      <c r="AA774" s="22"/>
      <c r="AB774" s="22"/>
      <c r="AC774" s="22"/>
      <c r="AD774" s="22"/>
      <c r="AE774" s="22"/>
      <c r="AF774" s="22"/>
    </row>
    <row r="775" spans="1:32" x14ac:dyDescent="0.25">
      <c r="A775" s="44"/>
      <c r="B775" s="44"/>
      <c r="C775" s="29"/>
      <c r="D775" s="30"/>
      <c r="E775" s="26"/>
      <c r="F775" s="31"/>
      <c r="G775" s="31"/>
      <c r="H775" s="31"/>
      <c r="I775" s="32"/>
      <c r="J775" s="32"/>
      <c r="K775" s="31"/>
      <c r="L775" s="31"/>
      <c r="M775" s="33"/>
      <c r="N775" s="33"/>
      <c r="O775" s="32"/>
      <c r="P775" s="32"/>
      <c r="Q775" s="32"/>
      <c r="R775" s="32"/>
      <c r="S775" s="32"/>
      <c r="T775" s="34"/>
      <c r="U775" s="34"/>
      <c r="V775" s="48"/>
      <c r="W775" s="34"/>
      <c r="Z775" s="22"/>
      <c r="AA775" s="22"/>
      <c r="AB775" s="22"/>
      <c r="AC775" s="22"/>
      <c r="AD775" s="22"/>
      <c r="AE775" s="22"/>
      <c r="AF775" s="22"/>
    </row>
    <row r="776" spans="1:32" x14ac:dyDescent="0.25">
      <c r="A776" s="44"/>
      <c r="B776" s="44"/>
      <c r="C776" s="29"/>
      <c r="D776" s="30"/>
      <c r="E776" s="26"/>
      <c r="F776" s="31"/>
      <c r="G776" s="31"/>
      <c r="H776" s="31"/>
      <c r="I776" s="32"/>
      <c r="J776" s="32"/>
      <c r="K776" s="31"/>
      <c r="L776" s="31"/>
      <c r="M776" s="33"/>
      <c r="N776" s="33"/>
      <c r="O776" s="32"/>
      <c r="P776" s="32"/>
      <c r="Q776" s="32"/>
      <c r="R776" s="32"/>
      <c r="S776" s="32"/>
      <c r="T776" s="34"/>
      <c r="U776" s="34"/>
      <c r="V776" s="48"/>
      <c r="W776" s="34"/>
      <c r="Z776" s="22"/>
      <c r="AA776" s="22"/>
      <c r="AB776" s="22"/>
      <c r="AC776" s="22"/>
      <c r="AD776" s="22"/>
      <c r="AE776" s="22"/>
      <c r="AF776" s="22"/>
    </row>
    <row r="777" spans="1:32" x14ac:dyDescent="0.25">
      <c r="A777" s="44"/>
      <c r="B777" s="44"/>
      <c r="C777" s="29"/>
      <c r="D777" s="30"/>
      <c r="E777" s="26"/>
      <c r="F777" s="31"/>
      <c r="G777" s="31"/>
      <c r="H777" s="31"/>
      <c r="I777" s="32"/>
      <c r="J777" s="32"/>
      <c r="K777" s="31"/>
      <c r="L777" s="31"/>
      <c r="M777" s="33"/>
      <c r="N777" s="33"/>
      <c r="O777" s="32"/>
      <c r="P777" s="32"/>
      <c r="Q777" s="32"/>
      <c r="R777" s="32"/>
      <c r="S777" s="32"/>
      <c r="T777" s="34"/>
      <c r="U777" s="34"/>
      <c r="V777" s="48"/>
      <c r="W777" s="34"/>
      <c r="Z777" s="22"/>
      <c r="AA777" s="22"/>
      <c r="AB777" s="22"/>
      <c r="AC777" s="22"/>
      <c r="AD777" s="22"/>
      <c r="AE777" s="22"/>
      <c r="AF777" s="22"/>
    </row>
    <row r="778" spans="1:32" x14ac:dyDescent="0.25">
      <c r="A778" s="44"/>
      <c r="B778" s="44"/>
      <c r="C778" s="29"/>
      <c r="D778" s="30"/>
      <c r="E778" s="26"/>
      <c r="F778" s="31"/>
      <c r="G778" s="31"/>
      <c r="H778" s="31"/>
      <c r="I778" s="32"/>
      <c r="J778" s="32"/>
      <c r="K778" s="31"/>
      <c r="L778" s="31"/>
      <c r="M778" s="33"/>
      <c r="N778" s="33"/>
      <c r="O778" s="32"/>
      <c r="P778" s="32"/>
      <c r="Q778" s="32"/>
      <c r="R778" s="32"/>
      <c r="S778" s="32"/>
      <c r="T778" s="34"/>
      <c r="U778" s="34"/>
      <c r="V778" s="48"/>
      <c r="W778" s="34"/>
      <c r="Z778" s="22"/>
      <c r="AA778" s="22"/>
      <c r="AB778" s="22"/>
      <c r="AC778" s="22"/>
      <c r="AD778" s="22"/>
      <c r="AE778" s="22"/>
      <c r="AF778" s="22"/>
    </row>
    <row r="779" spans="1:32" x14ac:dyDescent="0.25">
      <c r="A779" s="44"/>
      <c r="B779" s="44"/>
      <c r="C779" s="29"/>
      <c r="D779" s="30"/>
      <c r="E779" s="26"/>
      <c r="F779" s="31"/>
      <c r="G779" s="31"/>
      <c r="H779" s="31"/>
      <c r="I779" s="32"/>
      <c r="J779" s="32"/>
      <c r="K779" s="31"/>
      <c r="L779" s="31"/>
      <c r="M779" s="33"/>
      <c r="N779" s="33"/>
      <c r="O779" s="32"/>
      <c r="P779" s="32"/>
      <c r="Q779" s="32"/>
      <c r="R779" s="32"/>
      <c r="S779" s="32"/>
      <c r="T779" s="34"/>
      <c r="U779" s="34"/>
      <c r="V779" s="48"/>
      <c r="W779" s="34"/>
      <c r="Z779" s="22"/>
      <c r="AA779" s="22"/>
      <c r="AB779" s="22"/>
      <c r="AC779" s="22"/>
      <c r="AD779" s="22"/>
      <c r="AE779" s="22"/>
      <c r="AF779" s="22"/>
    </row>
    <row r="780" spans="1:32" x14ac:dyDescent="0.25">
      <c r="A780" s="44"/>
      <c r="B780" s="44"/>
      <c r="C780" s="29"/>
      <c r="D780" s="30"/>
      <c r="E780" s="26"/>
      <c r="F780" s="31"/>
      <c r="G780" s="31"/>
      <c r="H780" s="31"/>
      <c r="I780" s="32"/>
      <c r="J780" s="32"/>
      <c r="K780" s="31"/>
      <c r="L780" s="31"/>
      <c r="M780" s="33"/>
      <c r="N780" s="33"/>
      <c r="O780" s="32"/>
      <c r="P780" s="32"/>
      <c r="Q780" s="32"/>
      <c r="R780" s="32"/>
      <c r="S780" s="32"/>
      <c r="T780" s="34"/>
      <c r="U780" s="34"/>
      <c r="V780" s="48"/>
      <c r="W780" s="34"/>
      <c r="X780" s="86"/>
      <c r="Z780" s="22"/>
      <c r="AA780" s="22"/>
      <c r="AB780" s="22"/>
      <c r="AC780" s="22"/>
      <c r="AD780" s="22"/>
      <c r="AE780" s="22"/>
      <c r="AF780" s="22"/>
    </row>
    <row r="781" spans="1:32" x14ac:dyDescent="0.25">
      <c r="A781" s="44"/>
      <c r="B781" s="44"/>
      <c r="C781" s="29"/>
      <c r="D781" s="30"/>
      <c r="E781" s="26"/>
      <c r="F781" s="31"/>
      <c r="G781" s="31"/>
      <c r="H781" s="31"/>
      <c r="I781" s="32"/>
      <c r="J781" s="32"/>
      <c r="K781" s="31"/>
      <c r="L781" s="31"/>
      <c r="M781" s="33"/>
      <c r="N781" s="33"/>
      <c r="O781" s="32"/>
      <c r="P781" s="32"/>
      <c r="Q781" s="32"/>
      <c r="R781" s="32"/>
      <c r="S781" s="32"/>
      <c r="T781" s="34"/>
      <c r="U781" s="34"/>
      <c r="V781" s="48"/>
      <c r="W781" s="34"/>
      <c r="Z781" s="22"/>
      <c r="AA781" s="22"/>
      <c r="AB781" s="22"/>
      <c r="AC781" s="22"/>
      <c r="AD781" s="22"/>
      <c r="AE781" s="22"/>
      <c r="AF781" s="22"/>
    </row>
    <row r="782" spans="1:32" x14ac:dyDescent="0.25">
      <c r="A782" s="44"/>
      <c r="B782" s="44"/>
      <c r="C782" s="29"/>
      <c r="D782" s="30"/>
      <c r="E782" s="26"/>
      <c r="F782" s="31"/>
      <c r="G782" s="31"/>
      <c r="H782" s="31"/>
      <c r="I782" s="32"/>
      <c r="J782" s="32"/>
      <c r="K782" s="31"/>
      <c r="L782" s="31"/>
      <c r="M782" s="33"/>
      <c r="N782" s="33"/>
      <c r="O782" s="32"/>
      <c r="P782" s="32"/>
      <c r="Q782" s="32"/>
      <c r="R782" s="32"/>
      <c r="S782" s="32"/>
      <c r="T782" s="34"/>
      <c r="U782" s="34"/>
      <c r="V782" s="48"/>
      <c r="W782" s="34"/>
      <c r="Z782" s="22"/>
      <c r="AA782" s="22"/>
      <c r="AB782" s="22"/>
      <c r="AC782" s="22"/>
      <c r="AD782" s="22"/>
      <c r="AE782" s="22"/>
      <c r="AF782" s="22"/>
    </row>
    <row r="783" spans="1:32" x14ac:dyDescent="0.25">
      <c r="A783" s="44"/>
      <c r="B783" s="44"/>
      <c r="C783" s="29"/>
      <c r="D783" s="30"/>
      <c r="E783" s="26"/>
      <c r="F783" s="31"/>
      <c r="G783" s="31"/>
      <c r="H783" s="31"/>
      <c r="I783" s="32"/>
      <c r="J783" s="32"/>
      <c r="K783" s="31"/>
      <c r="L783" s="31"/>
      <c r="M783" s="33"/>
      <c r="N783" s="33"/>
      <c r="O783" s="32"/>
      <c r="P783" s="32"/>
      <c r="Q783" s="32"/>
      <c r="R783" s="32"/>
      <c r="S783" s="32"/>
      <c r="T783" s="34"/>
      <c r="U783" s="34"/>
      <c r="V783" s="48"/>
      <c r="W783" s="34"/>
      <c r="Z783" s="22"/>
      <c r="AA783" s="22"/>
      <c r="AB783" s="22"/>
      <c r="AC783" s="22"/>
      <c r="AD783" s="22"/>
      <c r="AE783" s="22"/>
      <c r="AF783" s="22"/>
    </row>
    <row r="784" spans="1:32" x14ac:dyDescent="0.25">
      <c r="A784" s="44"/>
      <c r="B784" s="44"/>
      <c r="C784" s="29"/>
      <c r="D784" s="30"/>
      <c r="E784" s="26"/>
      <c r="F784" s="31"/>
      <c r="G784" s="31"/>
      <c r="H784" s="31"/>
      <c r="I784" s="32"/>
      <c r="J784" s="32"/>
      <c r="K784" s="31"/>
      <c r="L784" s="31"/>
      <c r="M784" s="33"/>
      <c r="N784" s="33"/>
      <c r="O784" s="32"/>
      <c r="P784" s="32"/>
      <c r="Q784" s="32"/>
      <c r="R784" s="32"/>
      <c r="S784" s="32"/>
      <c r="T784" s="34"/>
      <c r="U784" s="34"/>
      <c r="V784" s="48"/>
      <c r="W784" s="34"/>
      <c r="Z784" s="22"/>
      <c r="AA784" s="22"/>
      <c r="AB784" s="22"/>
      <c r="AC784" s="22"/>
      <c r="AD784" s="22"/>
      <c r="AE784" s="22"/>
      <c r="AF784" s="22"/>
    </row>
    <row r="785" spans="1:32" x14ac:dyDescent="0.25">
      <c r="A785" s="44"/>
      <c r="B785" s="44"/>
      <c r="C785" s="29"/>
      <c r="D785" s="30"/>
      <c r="E785" s="26"/>
      <c r="F785" s="31"/>
      <c r="G785" s="31"/>
      <c r="H785" s="31"/>
      <c r="I785" s="32"/>
      <c r="J785" s="32"/>
      <c r="K785" s="31"/>
      <c r="L785" s="31"/>
      <c r="M785" s="33"/>
      <c r="N785" s="33"/>
      <c r="O785" s="32"/>
      <c r="P785" s="32"/>
      <c r="Q785" s="32"/>
      <c r="R785" s="32"/>
      <c r="S785" s="32"/>
      <c r="T785" s="34"/>
      <c r="U785" s="34"/>
      <c r="V785" s="48"/>
      <c r="W785" s="34"/>
      <c r="Z785" s="22"/>
      <c r="AA785" s="22"/>
      <c r="AB785" s="22"/>
      <c r="AC785" s="22"/>
      <c r="AD785" s="22"/>
      <c r="AE785" s="22"/>
      <c r="AF785" s="22"/>
    </row>
    <row r="786" spans="1:32" x14ac:dyDescent="0.25">
      <c r="A786" s="44"/>
      <c r="B786" s="44"/>
      <c r="C786" s="29"/>
      <c r="D786" s="30"/>
      <c r="E786" s="26"/>
      <c r="F786" s="31"/>
      <c r="G786" s="31"/>
      <c r="H786" s="31"/>
      <c r="I786" s="32"/>
      <c r="J786" s="32"/>
      <c r="K786" s="31"/>
      <c r="L786" s="31"/>
      <c r="M786" s="33"/>
      <c r="N786" s="33"/>
      <c r="O786" s="32"/>
      <c r="P786" s="32"/>
      <c r="Q786" s="32"/>
      <c r="R786" s="32"/>
      <c r="S786" s="32"/>
      <c r="T786" s="34"/>
      <c r="U786" s="34"/>
      <c r="V786" s="48"/>
      <c r="W786" s="34"/>
      <c r="Z786" s="22"/>
      <c r="AA786" s="22"/>
      <c r="AB786" s="22"/>
      <c r="AC786" s="22"/>
      <c r="AD786" s="22"/>
      <c r="AE786" s="22"/>
      <c r="AF786" s="22"/>
    </row>
    <row r="787" spans="1:32" x14ac:dyDescent="0.25">
      <c r="A787" s="44"/>
      <c r="B787" s="44"/>
      <c r="C787" s="29"/>
      <c r="D787" s="30"/>
      <c r="E787" s="26"/>
      <c r="F787" s="31"/>
      <c r="G787" s="31"/>
      <c r="H787" s="31"/>
      <c r="I787" s="32"/>
      <c r="J787" s="32"/>
      <c r="K787" s="31"/>
      <c r="L787" s="31"/>
      <c r="M787" s="33"/>
      <c r="N787" s="33"/>
      <c r="O787" s="32"/>
      <c r="P787" s="32"/>
      <c r="Q787" s="32"/>
      <c r="R787" s="32"/>
      <c r="S787" s="32"/>
      <c r="T787" s="34"/>
      <c r="U787" s="34"/>
      <c r="V787" s="48"/>
      <c r="W787" s="34"/>
      <c r="Z787" s="22"/>
      <c r="AA787" s="22"/>
      <c r="AB787" s="22"/>
      <c r="AC787" s="22"/>
      <c r="AD787" s="22"/>
      <c r="AE787" s="22"/>
      <c r="AF787" s="22"/>
    </row>
    <row r="788" spans="1:32" x14ac:dyDescent="0.25">
      <c r="A788" s="44"/>
      <c r="B788" s="44"/>
      <c r="C788" s="29"/>
      <c r="D788" s="30"/>
      <c r="E788" s="26"/>
      <c r="F788" s="31"/>
      <c r="G788" s="31"/>
      <c r="H788" s="31"/>
      <c r="I788" s="32"/>
      <c r="J788" s="32"/>
      <c r="K788" s="31"/>
      <c r="L788" s="31"/>
      <c r="M788" s="33"/>
      <c r="N788" s="33"/>
      <c r="O788" s="32"/>
      <c r="P788" s="32"/>
      <c r="Q788" s="32"/>
      <c r="R788" s="32"/>
      <c r="S788" s="32"/>
      <c r="T788" s="34"/>
      <c r="U788" s="34"/>
      <c r="V788" s="48"/>
      <c r="W788" s="34"/>
      <c r="Z788" s="22"/>
      <c r="AA788" s="22"/>
      <c r="AB788" s="22"/>
      <c r="AC788" s="22"/>
      <c r="AD788" s="22"/>
      <c r="AE788" s="22"/>
      <c r="AF788" s="22"/>
    </row>
    <row r="789" spans="1:32" x14ac:dyDescent="0.25">
      <c r="A789" s="44"/>
      <c r="B789" s="44"/>
      <c r="C789" s="29"/>
      <c r="D789" s="30"/>
      <c r="E789" s="26"/>
      <c r="F789" s="31"/>
      <c r="G789" s="31"/>
      <c r="H789" s="31"/>
      <c r="I789" s="32"/>
      <c r="J789" s="32"/>
      <c r="K789" s="31"/>
      <c r="L789" s="31"/>
      <c r="M789" s="33"/>
      <c r="N789" s="33"/>
      <c r="O789" s="32"/>
      <c r="P789" s="32"/>
      <c r="Q789" s="32"/>
      <c r="R789" s="32"/>
      <c r="S789" s="32"/>
      <c r="T789" s="34"/>
      <c r="U789" s="34"/>
      <c r="V789" s="48"/>
      <c r="W789" s="34"/>
      <c r="Z789" s="22"/>
      <c r="AA789" s="22"/>
      <c r="AB789" s="22"/>
      <c r="AC789" s="22"/>
      <c r="AD789" s="22"/>
      <c r="AE789" s="22"/>
      <c r="AF789" s="22"/>
    </row>
    <row r="790" spans="1:32" x14ac:dyDescent="0.25">
      <c r="A790" s="44"/>
      <c r="B790" s="44"/>
      <c r="C790" s="29"/>
      <c r="D790" s="30"/>
      <c r="E790" s="26"/>
      <c r="F790" s="31"/>
      <c r="G790" s="31"/>
      <c r="H790" s="31"/>
      <c r="I790" s="32"/>
      <c r="J790" s="32"/>
      <c r="K790" s="31"/>
      <c r="L790" s="31"/>
      <c r="M790" s="33"/>
      <c r="N790" s="33"/>
      <c r="O790" s="32"/>
      <c r="P790" s="32"/>
      <c r="Q790" s="32"/>
      <c r="R790" s="32"/>
      <c r="S790" s="32"/>
      <c r="T790" s="34"/>
      <c r="U790" s="34"/>
      <c r="V790" s="48"/>
      <c r="W790" s="34"/>
      <c r="Z790" s="22"/>
      <c r="AA790" s="22"/>
      <c r="AB790" s="22"/>
      <c r="AC790" s="22"/>
      <c r="AD790" s="22"/>
      <c r="AE790" s="22"/>
      <c r="AF790" s="22"/>
    </row>
    <row r="791" spans="1:32" x14ac:dyDescent="0.25">
      <c r="A791" s="44"/>
      <c r="B791" s="44"/>
      <c r="C791" s="29"/>
      <c r="D791" s="30"/>
      <c r="E791" s="26"/>
      <c r="F791" s="31"/>
      <c r="G791" s="31"/>
      <c r="H791" s="31"/>
      <c r="I791" s="32"/>
      <c r="J791" s="32"/>
      <c r="K791" s="31"/>
      <c r="L791" s="31"/>
      <c r="M791" s="33"/>
      <c r="N791" s="33"/>
      <c r="O791" s="32"/>
      <c r="P791" s="32"/>
      <c r="Q791" s="32"/>
      <c r="R791" s="32"/>
      <c r="S791" s="32"/>
      <c r="T791" s="34"/>
      <c r="U791" s="34"/>
      <c r="V791" s="48"/>
      <c r="W791" s="34"/>
      <c r="Z791" s="22"/>
      <c r="AA791" s="22"/>
      <c r="AB791" s="22"/>
      <c r="AC791" s="22"/>
      <c r="AD791" s="22"/>
      <c r="AE791" s="22"/>
      <c r="AF791" s="22"/>
    </row>
    <row r="792" spans="1:32" x14ac:dyDescent="0.25">
      <c r="A792" s="44"/>
      <c r="B792" s="44"/>
      <c r="C792" s="29"/>
      <c r="D792" s="30"/>
      <c r="E792" s="26"/>
      <c r="F792" s="31"/>
      <c r="G792" s="31"/>
      <c r="H792" s="31"/>
      <c r="I792" s="32"/>
      <c r="J792" s="32"/>
      <c r="K792" s="31"/>
      <c r="L792" s="31"/>
      <c r="M792" s="33"/>
      <c r="N792" s="33"/>
      <c r="O792" s="32"/>
      <c r="P792" s="32"/>
      <c r="Q792" s="32"/>
      <c r="R792" s="32"/>
      <c r="S792" s="32"/>
      <c r="T792" s="34"/>
      <c r="U792" s="34"/>
      <c r="V792" s="48"/>
      <c r="W792" s="34"/>
      <c r="Z792" s="22"/>
      <c r="AA792" s="22"/>
      <c r="AB792" s="22"/>
      <c r="AC792" s="22"/>
      <c r="AD792" s="22"/>
      <c r="AE792" s="22"/>
      <c r="AF792" s="22"/>
    </row>
    <row r="793" spans="1:32" x14ac:dyDescent="0.25">
      <c r="A793" s="44"/>
      <c r="B793" s="44"/>
      <c r="C793" s="29"/>
      <c r="D793" s="30"/>
      <c r="E793" s="26"/>
      <c r="F793" s="31"/>
      <c r="G793" s="31"/>
      <c r="H793" s="31"/>
      <c r="I793" s="32"/>
      <c r="J793" s="32"/>
      <c r="K793" s="31"/>
      <c r="L793" s="31"/>
      <c r="M793" s="33"/>
      <c r="N793" s="33"/>
      <c r="O793" s="32"/>
      <c r="P793" s="32"/>
      <c r="Q793" s="32"/>
      <c r="R793" s="32"/>
      <c r="S793" s="32"/>
      <c r="T793" s="34"/>
      <c r="U793" s="34"/>
      <c r="V793" s="48"/>
      <c r="W793" s="34"/>
      <c r="Z793" s="22"/>
      <c r="AA793" s="22"/>
      <c r="AB793" s="22"/>
      <c r="AC793" s="22"/>
      <c r="AD793" s="22"/>
      <c r="AE793" s="22"/>
      <c r="AF793" s="22"/>
    </row>
    <row r="794" spans="1:32" x14ac:dyDescent="0.25">
      <c r="A794" s="19"/>
      <c r="B794" s="19"/>
      <c r="C794" s="20"/>
      <c r="D794" s="21"/>
      <c r="E794" s="120"/>
      <c r="F794" s="6"/>
      <c r="G794" s="6"/>
      <c r="H794" s="6"/>
      <c r="I794" s="22"/>
      <c r="J794" s="22"/>
      <c r="K794" s="6"/>
      <c r="L794" s="6"/>
      <c r="M794" s="23"/>
      <c r="N794" s="23"/>
      <c r="O794" s="22"/>
      <c r="P794" s="22"/>
      <c r="T794" s="24"/>
      <c r="U794" s="24"/>
      <c r="V794" s="123"/>
      <c r="W794" s="121"/>
      <c r="X794"/>
      <c r="Y794" s="22"/>
      <c r="Z794" s="22"/>
      <c r="AA794" s="22"/>
      <c r="AB794" s="22"/>
      <c r="AC794" s="22"/>
      <c r="AD794" s="22"/>
      <c r="AE794" s="22"/>
      <c r="AF794" s="22"/>
    </row>
    <row r="795" spans="1:32" x14ac:dyDescent="0.25">
      <c r="A795" s="19"/>
      <c r="B795" s="19"/>
      <c r="C795" s="20"/>
      <c r="D795" s="21"/>
      <c r="E795" s="120"/>
      <c r="F795" s="6"/>
      <c r="G795" s="6"/>
      <c r="H795" s="6"/>
      <c r="I795" s="22"/>
      <c r="J795" s="22"/>
      <c r="K795" s="6"/>
      <c r="L795" s="6"/>
      <c r="M795" s="23"/>
      <c r="N795" s="23"/>
      <c r="O795" s="22"/>
      <c r="P795" s="22"/>
      <c r="T795" s="24"/>
      <c r="U795" s="24"/>
      <c r="V795" s="123"/>
      <c r="W795" s="121"/>
      <c r="X795"/>
      <c r="Y795" s="22"/>
      <c r="Z795" s="22"/>
      <c r="AA795" s="22"/>
      <c r="AB795" s="22"/>
      <c r="AC795" s="22"/>
      <c r="AD795" s="22"/>
      <c r="AE795" s="22"/>
      <c r="AF795" s="22"/>
    </row>
    <row r="796" spans="1:32" x14ac:dyDescent="0.25">
      <c r="A796" s="19"/>
      <c r="B796" s="19"/>
      <c r="C796" s="20"/>
      <c r="D796" s="21"/>
      <c r="E796" s="120"/>
      <c r="F796" s="6"/>
      <c r="G796" s="6"/>
      <c r="H796" s="6"/>
      <c r="I796" s="22"/>
      <c r="J796" s="22"/>
      <c r="K796" s="6"/>
      <c r="L796" s="6"/>
      <c r="M796" s="23"/>
      <c r="N796" s="23"/>
      <c r="O796" s="22"/>
      <c r="P796" s="22"/>
      <c r="T796" s="24"/>
      <c r="U796" s="24"/>
      <c r="V796" s="123"/>
      <c r="W796" s="121"/>
      <c r="X796"/>
      <c r="Y796" s="22"/>
      <c r="Z796" s="22"/>
      <c r="AA796" s="22"/>
      <c r="AB796" s="22"/>
      <c r="AC796" s="22"/>
      <c r="AD796" s="22"/>
      <c r="AE796" s="22"/>
      <c r="AF796" s="22"/>
    </row>
    <row r="797" spans="1:32" x14ac:dyDescent="0.25">
      <c r="A797" s="19"/>
      <c r="B797" s="19"/>
      <c r="C797" s="20"/>
      <c r="D797" s="21"/>
      <c r="E797" s="120"/>
      <c r="F797" s="6"/>
      <c r="G797" s="6"/>
      <c r="H797" s="6"/>
      <c r="I797" s="22"/>
      <c r="J797" s="22"/>
      <c r="K797" s="6"/>
      <c r="L797" s="6"/>
      <c r="M797" s="23"/>
      <c r="N797" s="23"/>
      <c r="O797" s="22"/>
      <c r="P797" s="22"/>
      <c r="T797" s="24"/>
      <c r="U797" s="24"/>
      <c r="V797" s="123"/>
      <c r="W797" s="121"/>
      <c r="X797"/>
      <c r="Y797" s="22"/>
      <c r="Z797" s="22"/>
      <c r="AA797" s="22"/>
      <c r="AB797" s="22"/>
      <c r="AC797" s="22"/>
      <c r="AD797" s="22"/>
      <c r="AE797" s="22"/>
      <c r="AF797" s="22"/>
    </row>
    <row r="798" spans="1:32" x14ac:dyDescent="0.25">
      <c r="A798" s="19"/>
      <c r="B798" s="19"/>
      <c r="C798" s="20"/>
      <c r="D798" s="21"/>
      <c r="E798" s="120"/>
      <c r="F798" s="6"/>
      <c r="G798" s="6"/>
      <c r="H798" s="6"/>
      <c r="I798" s="22"/>
      <c r="J798" s="22"/>
      <c r="K798" s="6"/>
      <c r="L798" s="6"/>
      <c r="M798" s="23"/>
      <c r="N798" s="23"/>
      <c r="O798" s="22"/>
      <c r="P798" s="22"/>
      <c r="T798" s="24"/>
      <c r="U798" s="24"/>
      <c r="V798" s="123"/>
      <c r="W798" s="121"/>
      <c r="X798"/>
      <c r="Y798" s="22"/>
      <c r="Z798" s="22"/>
      <c r="AA798" s="22"/>
      <c r="AB798" s="22"/>
      <c r="AC798" s="22"/>
      <c r="AD798" s="22"/>
      <c r="AE798" s="22"/>
      <c r="AF798" s="22"/>
    </row>
    <row r="799" spans="1:32" x14ac:dyDescent="0.25">
      <c r="A799" s="19"/>
      <c r="B799" s="19"/>
      <c r="C799" s="20"/>
      <c r="D799" s="21"/>
      <c r="E799" s="120"/>
      <c r="F799" s="6"/>
      <c r="G799" s="6"/>
      <c r="H799" s="6"/>
      <c r="I799" s="22"/>
      <c r="J799" s="22"/>
      <c r="K799" s="6"/>
      <c r="L799" s="6"/>
      <c r="M799" s="23"/>
      <c r="N799" s="23"/>
      <c r="O799" s="22"/>
      <c r="P799" s="22"/>
      <c r="T799" s="24"/>
      <c r="U799" s="24"/>
      <c r="V799" s="123"/>
      <c r="W799" s="121"/>
      <c r="X799"/>
      <c r="Y799" s="22"/>
      <c r="Z799" s="22"/>
      <c r="AA799" s="22"/>
      <c r="AB799" s="22"/>
      <c r="AC799" s="22"/>
      <c r="AD799" s="22"/>
      <c r="AE799" s="22"/>
      <c r="AF799" s="22"/>
    </row>
    <row r="800" spans="1:32" x14ac:dyDescent="0.25">
      <c r="A800" s="19"/>
      <c r="B800" s="19"/>
      <c r="C800" s="20"/>
      <c r="D800" s="21"/>
      <c r="E800" s="120"/>
      <c r="F800" s="6"/>
      <c r="G800" s="6"/>
      <c r="H800" s="6"/>
      <c r="I800" s="22"/>
      <c r="J800" s="22"/>
      <c r="K800" s="6"/>
      <c r="L800" s="6"/>
      <c r="M800" s="23"/>
      <c r="N800" s="23"/>
      <c r="O800" s="22"/>
      <c r="P800" s="22"/>
      <c r="T800" s="24"/>
      <c r="U800" s="24"/>
      <c r="V800" s="123"/>
      <c r="W800" s="121"/>
      <c r="X800"/>
      <c r="Y800" s="22"/>
      <c r="Z800" s="22"/>
      <c r="AA800" s="22"/>
      <c r="AB800" s="22"/>
      <c r="AC800" s="22"/>
      <c r="AD800" s="22"/>
      <c r="AE800" s="22"/>
      <c r="AF800" s="22"/>
    </row>
    <row r="801" spans="1:32" x14ac:dyDescent="0.25">
      <c r="A801" s="19"/>
      <c r="B801" s="19"/>
      <c r="C801" s="20"/>
      <c r="D801" s="21"/>
      <c r="E801" s="120"/>
      <c r="F801" s="6"/>
      <c r="G801" s="6"/>
      <c r="H801" s="6"/>
      <c r="I801" s="22"/>
      <c r="J801" s="22"/>
      <c r="K801" s="6"/>
      <c r="L801" s="6"/>
      <c r="M801" s="23"/>
      <c r="N801" s="23"/>
      <c r="O801" s="22"/>
      <c r="P801" s="22"/>
      <c r="T801" s="24"/>
      <c r="U801" s="24"/>
      <c r="V801" s="123"/>
      <c r="W801" s="121"/>
      <c r="X801"/>
      <c r="Y801" s="22"/>
      <c r="Z801" s="22"/>
      <c r="AA801" s="22"/>
      <c r="AB801" s="22"/>
      <c r="AC801" s="22"/>
      <c r="AD801" s="22"/>
      <c r="AE801" s="22"/>
      <c r="AF801" s="22"/>
    </row>
    <row r="802" spans="1:32" x14ac:dyDescent="0.25">
      <c r="A802" s="19"/>
      <c r="B802" s="19"/>
      <c r="C802" s="20"/>
      <c r="D802" s="21"/>
      <c r="E802" s="120"/>
      <c r="F802" s="6"/>
      <c r="G802" s="6"/>
      <c r="H802" s="6"/>
      <c r="I802" s="22"/>
      <c r="J802" s="22"/>
      <c r="K802" s="6"/>
      <c r="L802" s="6"/>
      <c r="M802" s="23"/>
      <c r="N802" s="23"/>
      <c r="O802" s="22"/>
      <c r="P802" s="22"/>
      <c r="T802" s="24"/>
      <c r="U802" s="24"/>
      <c r="V802" s="123"/>
      <c r="W802" s="121"/>
      <c r="X802"/>
      <c r="Y802" s="22"/>
      <c r="Z802" s="22"/>
      <c r="AA802" s="22"/>
      <c r="AB802" s="22"/>
      <c r="AC802" s="22"/>
      <c r="AD802" s="22"/>
      <c r="AE802" s="22"/>
      <c r="AF802" s="22"/>
    </row>
    <row r="803" spans="1:32" x14ac:dyDescent="0.25">
      <c r="A803" s="19"/>
      <c r="B803" s="19"/>
      <c r="C803" s="20"/>
      <c r="D803" s="21"/>
      <c r="E803" s="120"/>
      <c r="F803" s="6"/>
      <c r="G803" s="6"/>
      <c r="H803" s="6"/>
      <c r="I803" s="22"/>
      <c r="J803" s="22"/>
      <c r="K803" s="6"/>
      <c r="L803" s="6"/>
      <c r="M803" s="23"/>
      <c r="N803" s="23"/>
      <c r="O803" s="22"/>
      <c r="P803" s="22"/>
      <c r="T803" s="24"/>
      <c r="U803" s="24"/>
      <c r="V803" s="123"/>
      <c r="W803" s="121"/>
      <c r="X803"/>
      <c r="Y803" s="22"/>
      <c r="Z803" s="22"/>
      <c r="AA803" s="22"/>
      <c r="AB803" s="22"/>
      <c r="AC803" s="22"/>
      <c r="AD803" s="22"/>
      <c r="AE803" s="22"/>
      <c r="AF803" s="22"/>
    </row>
    <row r="804" spans="1:32" x14ac:dyDescent="0.25">
      <c r="A804" s="19"/>
      <c r="B804" s="19"/>
      <c r="C804" s="20"/>
      <c r="D804" s="21"/>
      <c r="E804" s="120"/>
      <c r="F804" s="6"/>
      <c r="G804" s="6"/>
      <c r="H804" s="6"/>
      <c r="I804" s="22"/>
      <c r="J804" s="22"/>
      <c r="K804" s="6"/>
      <c r="L804" s="6"/>
      <c r="M804" s="23"/>
      <c r="N804" s="23"/>
      <c r="O804" s="22"/>
      <c r="P804" s="22"/>
      <c r="T804" s="24"/>
      <c r="U804" s="24"/>
      <c r="V804" s="123"/>
      <c r="W804" s="121"/>
      <c r="X804"/>
      <c r="Y804" s="22"/>
      <c r="Z804" s="22"/>
      <c r="AA804" s="22"/>
      <c r="AB804" s="22"/>
      <c r="AC804" s="22"/>
      <c r="AD804" s="22"/>
      <c r="AE804" s="22"/>
      <c r="AF804" s="22"/>
    </row>
    <row r="805" spans="1:32" x14ac:dyDescent="0.25">
      <c r="A805" s="19"/>
      <c r="B805" s="19"/>
      <c r="C805" s="20"/>
      <c r="D805" s="21"/>
      <c r="E805" s="120"/>
      <c r="F805" s="6"/>
      <c r="G805" s="6"/>
      <c r="H805" s="6"/>
      <c r="I805" s="22"/>
      <c r="J805" s="22"/>
      <c r="K805" s="6"/>
      <c r="L805" s="6"/>
      <c r="M805" s="23"/>
      <c r="N805" s="23"/>
      <c r="O805" s="22"/>
      <c r="P805" s="22"/>
      <c r="T805" s="24"/>
      <c r="U805" s="24"/>
      <c r="V805" s="123"/>
      <c r="W805" s="121"/>
      <c r="X805"/>
      <c r="Y805" s="22"/>
      <c r="Z805" s="22"/>
      <c r="AA805" s="22"/>
      <c r="AB805" s="22"/>
      <c r="AC805" s="22"/>
      <c r="AD805" s="22"/>
      <c r="AE805" s="22"/>
      <c r="AF805" s="22"/>
    </row>
    <row r="806" spans="1:32" x14ac:dyDescent="0.25">
      <c r="A806" s="19"/>
      <c r="B806" s="19"/>
      <c r="C806" s="20"/>
      <c r="D806" s="21"/>
      <c r="E806" s="120"/>
      <c r="F806" s="6"/>
      <c r="G806" s="6"/>
      <c r="H806" s="6"/>
      <c r="I806" s="22"/>
      <c r="J806" s="22"/>
      <c r="K806" s="6"/>
      <c r="L806" s="6"/>
      <c r="M806" s="23"/>
      <c r="N806" s="23"/>
      <c r="O806" s="22"/>
      <c r="P806" s="22"/>
      <c r="T806" s="24"/>
      <c r="U806" s="24"/>
      <c r="V806" s="123"/>
      <c r="W806" s="121"/>
      <c r="X806"/>
      <c r="Y806" s="22"/>
      <c r="Z806" s="22"/>
      <c r="AA806" s="22"/>
      <c r="AB806" s="22"/>
      <c r="AC806" s="22"/>
      <c r="AD806" s="22"/>
      <c r="AE806" s="22"/>
      <c r="AF806" s="22"/>
    </row>
    <row r="807" spans="1:32" x14ac:dyDescent="0.25">
      <c r="A807" s="19"/>
      <c r="B807" s="19"/>
      <c r="C807" s="20"/>
      <c r="D807" s="21"/>
      <c r="E807" s="120"/>
      <c r="F807" s="6"/>
      <c r="G807" s="6"/>
      <c r="H807" s="6"/>
      <c r="I807" s="22"/>
      <c r="J807" s="22"/>
      <c r="K807" s="6"/>
      <c r="L807" s="6"/>
      <c r="M807" s="23"/>
      <c r="N807" s="23"/>
      <c r="O807" s="22"/>
      <c r="P807" s="22"/>
      <c r="T807" s="24"/>
      <c r="U807" s="24"/>
      <c r="V807" s="123"/>
      <c r="W807" s="121"/>
      <c r="X807"/>
      <c r="Y807" s="22"/>
      <c r="Z807" s="22"/>
      <c r="AA807" s="22"/>
      <c r="AB807" s="22"/>
      <c r="AC807" s="22"/>
      <c r="AD807" s="22"/>
      <c r="AE807" s="22"/>
      <c r="AF807" s="22"/>
    </row>
    <row r="808" spans="1:32" x14ac:dyDescent="0.25">
      <c r="A808" s="19"/>
      <c r="B808" s="19"/>
      <c r="C808" s="20"/>
      <c r="D808" s="21"/>
      <c r="E808" s="120"/>
      <c r="F808" s="6"/>
      <c r="G808" s="6"/>
      <c r="H808" s="6"/>
      <c r="I808" s="22"/>
      <c r="J808" s="22"/>
      <c r="K808" s="6"/>
      <c r="L808" s="6"/>
      <c r="M808" s="23"/>
      <c r="N808" s="23"/>
      <c r="O808" s="22"/>
      <c r="P808" s="22"/>
      <c r="T808" s="24"/>
      <c r="U808" s="24"/>
      <c r="V808" s="123"/>
      <c r="W808" s="121"/>
      <c r="X808"/>
      <c r="Y808" s="22"/>
      <c r="Z808" s="22"/>
      <c r="AA808" s="22"/>
      <c r="AB808" s="22"/>
      <c r="AC808" s="22"/>
      <c r="AD808" s="22"/>
      <c r="AE808" s="22"/>
      <c r="AF808" s="22"/>
    </row>
    <row r="809" spans="1:32" x14ac:dyDescent="0.25">
      <c r="A809" s="19"/>
      <c r="B809" s="19"/>
      <c r="C809" s="20"/>
      <c r="D809" s="21"/>
      <c r="E809" s="120"/>
      <c r="F809" s="6"/>
      <c r="G809" s="6"/>
      <c r="H809" s="6"/>
      <c r="I809" s="22"/>
      <c r="J809" s="22"/>
      <c r="K809" s="6"/>
      <c r="L809" s="6"/>
      <c r="M809" s="23"/>
      <c r="N809" s="23"/>
      <c r="O809" s="22"/>
      <c r="P809" s="22"/>
      <c r="T809" s="24"/>
      <c r="U809" s="24"/>
      <c r="V809" s="123"/>
      <c r="W809" s="121"/>
      <c r="X809"/>
      <c r="Y809" s="22"/>
      <c r="Z809" s="22"/>
      <c r="AA809" s="22"/>
      <c r="AB809" s="22"/>
      <c r="AC809" s="22"/>
      <c r="AD809" s="22"/>
      <c r="AE809" s="22"/>
      <c r="AF809" s="22"/>
    </row>
    <row r="810" spans="1:32" x14ac:dyDescent="0.25">
      <c r="A810" s="19"/>
      <c r="B810" s="19"/>
      <c r="C810" s="20"/>
      <c r="D810" s="21"/>
      <c r="E810" s="120"/>
      <c r="F810" s="6"/>
      <c r="G810" s="6"/>
      <c r="H810" s="6"/>
      <c r="I810" s="22"/>
      <c r="J810" s="22"/>
      <c r="K810" s="6"/>
      <c r="L810" s="6"/>
      <c r="M810" s="23"/>
      <c r="N810" s="23"/>
      <c r="O810" s="22"/>
      <c r="P810" s="22"/>
      <c r="T810" s="24"/>
      <c r="U810" s="24"/>
      <c r="V810" s="123"/>
      <c r="W810" s="121"/>
      <c r="X810"/>
      <c r="Y810" s="22"/>
      <c r="Z810" s="22"/>
      <c r="AA810" s="22"/>
      <c r="AB810" s="22"/>
      <c r="AC810" s="22"/>
      <c r="AD810" s="22"/>
      <c r="AE810" s="22"/>
      <c r="AF810" s="22"/>
    </row>
    <row r="811" spans="1:32" x14ac:dyDescent="0.25">
      <c r="A811" s="19"/>
      <c r="B811" s="19"/>
      <c r="C811" s="20"/>
      <c r="D811" s="21"/>
      <c r="E811" s="120"/>
      <c r="F811" s="6"/>
      <c r="G811" s="6"/>
      <c r="H811" s="6"/>
      <c r="I811" s="22"/>
      <c r="J811" s="22"/>
      <c r="K811" s="6"/>
      <c r="L811" s="6"/>
      <c r="M811" s="23"/>
      <c r="N811" s="23"/>
      <c r="O811" s="22"/>
      <c r="P811" s="22"/>
      <c r="T811" s="24"/>
      <c r="U811" s="24"/>
      <c r="V811" s="123"/>
      <c r="W811" s="121"/>
      <c r="X811"/>
      <c r="Y811" s="22"/>
      <c r="Z811" s="22"/>
      <c r="AA811" s="22"/>
      <c r="AB811" s="22"/>
      <c r="AC811" s="22"/>
      <c r="AD811" s="22"/>
      <c r="AE811" s="22"/>
      <c r="AF811" s="22"/>
    </row>
    <row r="812" spans="1:32" x14ac:dyDescent="0.25">
      <c r="A812" s="19"/>
      <c r="B812" s="19"/>
      <c r="C812" s="20"/>
      <c r="D812" s="21"/>
      <c r="E812" s="120"/>
      <c r="F812" s="6"/>
      <c r="G812" s="6"/>
      <c r="H812" s="6"/>
      <c r="I812" s="22"/>
      <c r="J812" s="22"/>
      <c r="K812" s="6"/>
      <c r="L812" s="6"/>
      <c r="M812" s="23"/>
      <c r="N812" s="23"/>
      <c r="O812" s="22"/>
      <c r="P812" s="22"/>
      <c r="T812" s="24"/>
      <c r="U812" s="24"/>
      <c r="V812" s="123"/>
      <c r="W812" s="121"/>
      <c r="X812"/>
      <c r="Y812" s="22"/>
      <c r="Z812" s="22"/>
      <c r="AA812" s="22"/>
      <c r="AB812" s="22"/>
      <c r="AC812" s="22"/>
      <c r="AD812" s="22"/>
      <c r="AE812" s="22"/>
      <c r="AF812" s="22"/>
    </row>
    <row r="813" spans="1:32" x14ac:dyDescent="0.25">
      <c r="A813" s="19"/>
      <c r="B813" s="19"/>
      <c r="C813" s="20"/>
      <c r="D813" s="21"/>
      <c r="E813" s="120"/>
      <c r="F813" s="6"/>
      <c r="G813" s="6"/>
      <c r="H813" s="6"/>
      <c r="I813" s="22"/>
      <c r="J813" s="22"/>
      <c r="K813" s="6"/>
      <c r="L813" s="6"/>
      <c r="M813" s="23"/>
      <c r="N813" s="23"/>
      <c r="O813" s="22"/>
      <c r="P813" s="22"/>
      <c r="T813" s="24"/>
      <c r="U813" s="24"/>
      <c r="V813" s="123"/>
      <c r="W813" s="121"/>
      <c r="X813"/>
      <c r="Y813" s="22"/>
      <c r="Z813" s="22"/>
      <c r="AA813" s="22"/>
      <c r="AB813" s="22"/>
      <c r="AC813" s="22"/>
      <c r="AD813" s="22"/>
      <c r="AE813" s="22"/>
      <c r="AF813" s="22"/>
    </row>
    <row r="814" spans="1:32" x14ac:dyDescent="0.25">
      <c r="A814" s="19"/>
      <c r="B814" s="19"/>
      <c r="C814" s="20"/>
      <c r="D814" s="21"/>
      <c r="E814" s="120"/>
      <c r="F814" s="6"/>
      <c r="G814" s="6"/>
      <c r="H814" s="6"/>
      <c r="I814" s="22"/>
      <c r="J814" s="22"/>
      <c r="K814" s="6"/>
      <c r="L814" s="6"/>
      <c r="M814" s="23"/>
      <c r="N814" s="23"/>
      <c r="O814" s="22"/>
      <c r="P814" s="22"/>
      <c r="T814" s="24"/>
      <c r="U814" s="24"/>
      <c r="V814" s="123"/>
      <c r="W814" s="121"/>
      <c r="X814"/>
      <c r="Y814" s="22"/>
      <c r="Z814" s="22"/>
      <c r="AA814" s="22"/>
      <c r="AB814" s="22"/>
      <c r="AC814" s="22"/>
      <c r="AD814" s="22"/>
      <c r="AE814" s="22"/>
      <c r="AF814" s="22"/>
    </row>
    <row r="815" spans="1:32" x14ac:dyDescent="0.25">
      <c r="A815" s="19"/>
      <c r="B815" s="19"/>
      <c r="C815" s="20"/>
      <c r="D815" s="21"/>
      <c r="E815" s="120"/>
      <c r="F815" s="6"/>
      <c r="G815" s="6"/>
      <c r="H815" s="6"/>
      <c r="I815" s="22"/>
      <c r="J815" s="22"/>
      <c r="K815" s="6"/>
      <c r="L815" s="6"/>
      <c r="M815" s="23"/>
      <c r="N815" s="23"/>
      <c r="O815" s="22"/>
      <c r="P815" s="22"/>
      <c r="T815" s="24"/>
      <c r="U815" s="24"/>
      <c r="V815" s="123"/>
      <c r="W815" s="121"/>
      <c r="X815"/>
      <c r="Y815" s="22"/>
      <c r="Z815" s="22"/>
      <c r="AA815" s="22"/>
      <c r="AB815" s="22"/>
      <c r="AC815" s="22"/>
      <c r="AD815" s="22"/>
      <c r="AE815" s="22"/>
      <c r="AF815" s="22"/>
    </row>
    <row r="816" spans="1:32" x14ac:dyDescent="0.25">
      <c r="A816" s="19"/>
      <c r="B816" s="19"/>
      <c r="C816" s="20"/>
      <c r="D816" s="21"/>
      <c r="E816" s="120"/>
      <c r="F816" s="6"/>
      <c r="G816" s="6"/>
      <c r="H816" s="6"/>
      <c r="I816" s="22"/>
      <c r="J816" s="22"/>
      <c r="K816" s="6"/>
      <c r="L816" s="6"/>
      <c r="M816" s="23"/>
      <c r="N816" s="23"/>
      <c r="O816" s="22"/>
      <c r="P816" s="22"/>
      <c r="T816" s="24"/>
      <c r="U816" s="24"/>
      <c r="V816" s="123"/>
      <c r="W816" s="121"/>
      <c r="X816"/>
      <c r="Y816" s="22"/>
      <c r="Z816" s="22"/>
      <c r="AA816" s="22"/>
      <c r="AB816" s="22"/>
      <c r="AC816" s="22"/>
      <c r="AD816" s="22"/>
      <c r="AE816" s="22"/>
      <c r="AF816" s="22"/>
    </row>
    <row r="817" spans="1:32" x14ac:dyDescent="0.25">
      <c r="A817" s="19"/>
      <c r="B817" s="19"/>
      <c r="C817" s="20"/>
      <c r="D817" s="21"/>
      <c r="E817" s="120"/>
      <c r="F817" s="6"/>
      <c r="G817" s="6"/>
      <c r="H817" s="6"/>
      <c r="I817" s="22"/>
      <c r="J817" s="22"/>
      <c r="K817" s="6"/>
      <c r="L817" s="6"/>
      <c r="M817" s="23"/>
      <c r="N817" s="23"/>
      <c r="O817" s="22"/>
      <c r="P817" s="22"/>
      <c r="T817" s="24"/>
      <c r="U817" s="24"/>
      <c r="V817" s="123"/>
      <c r="W817" s="121"/>
      <c r="X817"/>
      <c r="Y817" s="22"/>
      <c r="Z817" s="22"/>
      <c r="AA817" s="22"/>
      <c r="AB817" s="22"/>
      <c r="AC817" s="22"/>
      <c r="AD817" s="22"/>
      <c r="AE817" s="22"/>
      <c r="AF817" s="22"/>
    </row>
    <row r="818" spans="1:32" x14ac:dyDescent="0.25">
      <c r="A818" s="19"/>
      <c r="B818" s="19"/>
      <c r="C818" s="20"/>
      <c r="D818" s="21"/>
      <c r="E818" s="120"/>
      <c r="F818" s="6"/>
      <c r="G818" s="6"/>
      <c r="H818" s="6"/>
      <c r="I818" s="22"/>
      <c r="J818" s="22"/>
      <c r="K818" s="6"/>
      <c r="L818" s="6"/>
      <c r="M818" s="23"/>
      <c r="N818" s="23"/>
      <c r="O818" s="22"/>
      <c r="P818" s="22"/>
      <c r="T818" s="24"/>
      <c r="U818" s="24"/>
      <c r="V818" s="123"/>
      <c r="W818" s="121"/>
      <c r="X818"/>
      <c r="Y818" s="22"/>
      <c r="Z818" s="22"/>
      <c r="AA818" s="22"/>
      <c r="AB818" s="22"/>
      <c r="AC818" s="22"/>
      <c r="AD818" s="22"/>
      <c r="AE818" s="22"/>
      <c r="AF818" s="22"/>
    </row>
    <row r="819" spans="1:32" x14ac:dyDescent="0.25">
      <c r="A819" s="19"/>
      <c r="B819" s="19"/>
      <c r="C819" s="20"/>
      <c r="D819" s="21"/>
      <c r="E819" s="120"/>
      <c r="F819" s="6"/>
      <c r="G819" s="6"/>
      <c r="H819" s="6"/>
      <c r="I819" s="22"/>
      <c r="J819" s="22"/>
      <c r="K819" s="6"/>
      <c r="L819" s="6"/>
      <c r="M819" s="23"/>
      <c r="N819" s="23"/>
      <c r="O819" s="22"/>
      <c r="P819" s="22"/>
      <c r="T819" s="24"/>
      <c r="U819" s="24"/>
      <c r="V819" s="123"/>
      <c r="W819" s="121"/>
      <c r="X819"/>
      <c r="Y819" s="22"/>
      <c r="Z819" s="22"/>
      <c r="AA819" s="22"/>
      <c r="AB819" s="22"/>
      <c r="AC819" s="22"/>
      <c r="AD819" s="22"/>
      <c r="AE819" s="22"/>
      <c r="AF819" s="22"/>
    </row>
    <row r="820" spans="1:32" x14ac:dyDescent="0.25">
      <c r="A820" s="19"/>
      <c r="B820" s="19"/>
      <c r="C820" s="20"/>
      <c r="D820" s="21"/>
      <c r="E820" s="120"/>
      <c r="F820" s="6"/>
      <c r="G820" s="6"/>
      <c r="H820" s="6"/>
      <c r="I820" s="22"/>
      <c r="J820" s="22"/>
      <c r="K820" s="6"/>
      <c r="L820" s="6"/>
      <c r="M820" s="23"/>
      <c r="N820" s="23"/>
      <c r="O820" s="22"/>
      <c r="P820" s="22"/>
      <c r="T820" s="24"/>
      <c r="U820" s="24"/>
      <c r="V820" s="123"/>
      <c r="W820" s="121"/>
      <c r="X820"/>
      <c r="Y820" s="22"/>
      <c r="Z820" s="22"/>
      <c r="AA820" s="22"/>
      <c r="AB820" s="22"/>
      <c r="AC820" s="22"/>
      <c r="AD820" s="22"/>
      <c r="AE820" s="22"/>
      <c r="AF820" s="22"/>
    </row>
    <row r="821" spans="1:32" x14ac:dyDescent="0.25">
      <c r="A821" s="19"/>
      <c r="B821" s="19"/>
      <c r="C821" s="20"/>
      <c r="D821" s="21"/>
      <c r="E821" s="120"/>
      <c r="F821" s="6"/>
      <c r="G821" s="6"/>
      <c r="H821" s="6"/>
      <c r="I821" s="22"/>
      <c r="J821" s="22"/>
      <c r="K821" s="6"/>
      <c r="L821" s="6"/>
      <c r="M821" s="23"/>
      <c r="N821" s="23"/>
      <c r="O821" s="22"/>
      <c r="P821" s="22"/>
      <c r="T821" s="24"/>
      <c r="U821" s="24"/>
      <c r="V821" s="123"/>
      <c r="W821" s="121"/>
      <c r="X821"/>
      <c r="Y821" s="22"/>
      <c r="Z821" s="22"/>
      <c r="AA821" s="22"/>
      <c r="AB821" s="22"/>
      <c r="AC821" s="22"/>
      <c r="AD821" s="22"/>
      <c r="AE821" s="22"/>
      <c r="AF821" s="22"/>
    </row>
    <row r="822" spans="1:32" x14ac:dyDescent="0.25">
      <c r="A822" s="19"/>
      <c r="B822" s="19"/>
      <c r="C822" s="20"/>
      <c r="D822" s="21"/>
      <c r="E822" s="120"/>
      <c r="F822" s="6"/>
      <c r="G822" s="6"/>
      <c r="H822" s="6"/>
      <c r="I822" s="22"/>
      <c r="J822" s="22"/>
      <c r="K822" s="6"/>
      <c r="L822" s="6"/>
      <c r="M822" s="23"/>
      <c r="N822" s="23"/>
      <c r="O822" s="22"/>
      <c r="P822" s="22"/>
      <c r="T822" s="24"/>
      <c r="U822" s="24"/>
      <c r="V822" s="123"/>
      <c r="W822" s="121"/>
      <c r="X822"/>
      <c r="Y822" s="22"/>
      <c r="Z822" s="22"/>
      <c r="AA822" s="22"/>
      <c r="AB822" s="22"/>
      <c r="AC822" s="22"/>
      <c r="AD822" s="22"/>
      <c r="AE822" s="22"/>
      <c r="AF822" s="22"/>
    </row>
    <row r="823" spans="1:32" x14ac:dyDescent="0.25">
      <c r="A823" s="19"/>
      <c r="B823" s="19"/>
      <c r="C823" s="20"/>
      <c r="D823" s="21"/>
      <c r="E823" s="120"/>
      <c r="F823" s="6"/>
      <c r="G823" s="6"/>
      <c r="H823" s="6"/>
      <c r="I823" s="22"/>
      <c r="J823" s="22"/>
      <c r="K823" s="6"/>
      <c r="L823" s="6"/>
      <c r="M823" s="23"/>
      <c r="N823" s="23"/>
      <c r="O823" s="22"/>
      <c r="P823" s="22"/>
      <c r="T823" s="24"/>
      <c r="U823" s="24"/>
      <c r="V823" s="123"/>
      <c r="W823" s="121"/>
      <c r="X823"/>
      <c r="Y823" s="22"/>
      <c r="Z823" s="22"/>
      <c r="AA823" s="22"/>
      <c r="AB823" s="22"/>
      <c r="AC823" s="22"/>
      <c r="AD823" s="22"/>
      <c r="AE823" s="22"/>
      <c r="AF823" s="22"/>
    </row>
    <row r="824" spans="1:32" x14ac:dyDescent="0.25">
      <c r="A824" s="19"/>
      <c r="B824" s="19"/>
      <c r="C824" s="20"/>
      <c r="D824" s="21"/>
      <c r="E824" s="120"/>
      <c r="F824" s="6"/>
      <c r="G824" s="6"/>
      <c r="H824" s="6"/>
      <c r="I824" s="22"/>
      <c r="J824" s="22"/>
      <c r="K824" s="6"/>
      <c r="L824" s="6"/>
      <c r="M824" s="23"/>
      <c r="N824" s="23"/>
      <c r="O824" s="22"/>
      <c r="P824" s="22"/>
      <c r="T824" s="24"/>
      <c r="U824" s="24"/>
      <c r="V824" s="123"/>
      <c r="W824" s="121"/>
      <c r="X824"/>
      <c r="Y824" s="22"/>
      <c r="Z824" s="22"/>
      <c r="AA824" s="22"/>
      <c r="AB824" s="22"/>
      <c r="AC824" s="22"/>
      <c r="AD824" s="22"/>
      <c r="AE824" s="22"/>
      <c r="AF824" s="22"/>
    </row>
    <row r="825" spans="1:32" x14ac:dyDescent="0.25">
      <c r="A825" s="19"/>
      <c r="B825" s="19"/>
      <c r="C825" s="20"/>
      <c r="D825" s="21"/>
      <c r="E825" s="120"/>
      <c r="F825" s="6"/>
      <c r="G825" s="6"/>
      <c r="H825" s="6"/>
      <c r="I825" s="22"/>
      <c r="J825" s="22"/>
      <c r="K825" s="6"/>
      <c r="L825" s="6"/>
      <c r="M825" s="23"/>
      <c r="N825" s="23"/>
      <c r="O825" s="22"/>
      <c r="P825" s="22"/>
      <c r="T825" s="24"/>
      <c r="U825" s="24"/>
      <c r="V825" s="123"/>
      <c r="W825" s="121"/>
      <c r="X825"/>
      <c r="Y825" s="22"/>
      <c r="Z825" s="22"/>
      <c r="AA825" s="22"/>
      <c r="AB825" s="22"/>
      <c r="AC825" s="22"/>
      <c r="AD825" s="22"/>
      <c r="AE825" s="22"/>
      <c r="AF825" s="22"/>
    </row>
    <row r="826" spans="1:32" x14ac:dyDescent="0.25">
      <c r="A826" s="19"/>
      <c r="B826" s="19"/>
      <c r="C826" s="20"/>
      <c r="D826" s="21"/>
      <c r="E826" s="120"/>
      <c r="F826" s="6"/>
      <c r="G826" s="6"/>
      <c r="H826" s="6"/>
      <c r="I826" s="22"/>
      <c r="J826" s="22"/>
      <c r="K826" s="6"/>
      <c r="L826" s="6"/>
      <c r="M826" s="23"/>
      <c r="N826" s="23"/>
      <c r="O826" s="22"/>
      <c r="P826" s="22"/>
      <c r="T826" s="24"/>
      <c r="U826" s="24"/>
      <c r="V826" s="123"/>
      <c r="W826" s="121"/>
      <c r="X826"/>
      <c r="Y826" s="22"/>
      <c r="Z826" s="22"/>
      <c r="AA826" s="22"/>
      <c r="AB826" s="22"/>
      <c r="AC826" s="22"/>
      <c r="AD826" s="22"/>
      <c r="AE826" s="22"/>
      <c r="AF826" s="22"/>
    </row>
    <row r="827" spans="1:32" x14ac:dyDescent="0.25">
      <c r="A827" s="19"/>
      <c r="B827" s="19"/>
      <c r="C827" s="20"/>
      <c r="D827" s="21"/>
      <c r="E827" s="120"/>
      <c r="F827" s="6"/>
      <c r="G827" s="6"/>
      <c r="H827" s="6"/>
      <c r="I827" s="22"/>
      <c r="J827" s="22"/>
      <c r="K827" s="6"/>
      <c r="L827" s="6"/>
      <c r="M827" s="23"/>
      <c r="N827" s="23"/>
      <c r="O827" s="22"/>
      <c r="P827" s="22"/>
      <c r="T827" s="24"/>
      <c r="U827" s="24"/>
      <c r="V827" s="123"/>
      <c r="W827" s="121"/>
      <c r="X827"/>
      <c r="Y827" s="22"/>
      <c r="Z827" s="22"/>
      <c r="AA827" s="22"/>
      <c r="AB827" s="22"/>
      <c r="AC827" s="22"/>
      <c r="AD827" s="22"/>
      <c r="AE827" s="22"/>
      <c r="AF827" s="22"/>
    </row>
    <row r="828" spans="1:32" x14ac:dyDescent="0.25">
      <c r="A828" s="19"/>
      <c r="B828" s="19"/>
      <c r="C828" s="20"/>
      <c r="D828" s="21"/>
      <c r="E828" s="120"/>
      <c r="F828" s="6"/>
      <c r="G828" s="6"/>
      <c r="H828" s="6"/>
      <c r="I828" s="22"/>
      <c r="J828" s="22"/>
      <c r="K828" s="6"/>
      <c r="L828" s="6"/>
      <c r="M828" s="23"/>
      <c r="N828" s="23"/>
      <c r="O828" s="22"/>
      <c r="P828" s="22"/>
      <c r="T828" s="24"/>
      <c r="U828" s="24"/>
      <c r="V828" s="123"/>
      <c r="W828" s="121"/>
      <c r="X828"/>
      <c r="Y828" s="22"/>
      <c r="Z828" s="22"/>
      <c r="AA828" s="22"/>
      <c r="AB828" s="22"/>
      <c r="AC828" s="22"/>
      <c r="AD828" s="22"/>
      <c r="AE828" s="22"/>
      <c r="AF828" s="22"/>
    </row>
    <row r="829" spans="1:32" x14ac:dyDescent="0.25">
      <c r="A829" s="19"/>
      <c r="B829" s="19"/>
      <c r="C829" s="20"/>
      <c r="D829" s="21"/>
      <c r="E829" s="120"/>
      <c r="F829" s="6"/>
      <c r="G829" s="6"/>
      <c r="H829" s="6"/>
      <c r="I829" s="22"/>
      <c r="J829" s="22"/>
      <c r="K829" s="6"/>
      <c r="L829" s="6"/>
      <c r="M829" s="23"/>
      <c r="N829" s="23"/>
      <c r="O829" s="22"/>
      <c r="P829" s="22"/>
      <c r="T829" s="24"/>
      <c r="U829" s="24"/>
      <c r="V829" s="123"/>
      <c r="W829" s="121"/>
      <c r="X829"/>
      <c r="Y829" s="22"/>
      <c r="Z829" s="22"/>
      <c r="AA829" s="22"/>
      <c r="AB829" s="22"/>
      <c r="AC829" s="22"/>
      <c r="AD829" s="22"/>
      <c r="AE829" s="22"/>
      <c r="AF829" s="22"/>
    </row>
    <row r="830" spans="1:32" x14ac:dyDescent="0.25">
      <c r="A830" s="19"/>
      <c r="B830" s="19"/>
      <c r="C830" s="20"/>
      <c r="D830" s="21"/>
      <c r="E830" s="120"/>
      <c r="F830" s="6"/>
      <c r="G830" s="6"/>
      <c r="H830" s="6"/>
      <c r="I830" s="22"/>
      <c r="J830" s="22"/>
      <c r="K830" s="6"/>
      <c r="L830" s="6"/>
      <c r="M830" s="23"/>
      <c r="N830" s="23"/>
      <c r="O830" s="22"/>
      <c r="P830" s="22"/>
      <c r="T830" s="24"/>
      <c r="U830" s="24"/>
      <c r="V830" s="123"/>
      <c r="W830" s="121"/>
      <c r="X830"/>
      <c r="Y830" s="22"/>
      <c r="Z830" s="22"/>
      <c r="AA830" s="22"/>
      <c r="AB830" s="22"/>
      <c r="AC830" s="22"/>
      <c r="AD830" s="22"/>
      <c r="AE830" s="22"/>
      <c r="AF830" s="22"/>
    </row>
    <row r="831" spans="1:32" x14ac:dyDescent="0.25">
      <c r="A831" s="19"/>
      <c r="B831" s="19"/>
      <c r="C831" s="20"/>
      <c r="D831" s="21"/>
      <c r="E831" s="120"/>
      <c r="F831" s="6"/>
      <c r="G831" s="6"/>
      <c r="H831" s="6"/>
      <c r="I831" s="22"/>
      <c r="J831" s="22"/>
      <c r="K831" s="6"/>
      <c r="L831" s="6"/>
      <c r="M831" s="23"/>
      <c r="N831" s="23"/>
      <c r="O831" s="22"/>
      <c r="P831" s="22"/>
      <c r="T831" s="24"/>
      <c r="U831" s="24"/>
      <c r="V831" s="123"/>
      <c r="W831" s="121"/>
      <c r="X831"/>
      <c r="Y831" s="22"/>
      <c r="Z831" s="22"/>
      <c r="AA831" s="22"/>
      <c r="AB831" s="22"/>
      <c r="AC831" s="22"/>
      <c r="AD831" s="22"/>
      <c r="AE831" s="22"/>
      <c r="AF831" s="22"/>
    </row>
    <row r="832" spans="1:32" x14ac:dyDescent="0.25">
      <c r="A832" s="19"/>
      <c r="B832" s="19"/>
      <c r="C832" s="20"/>
      <c r="D832" s="21"/>
      <c r="E832" s="120"/>
      <c r="F832" s="6"/>
      <c r="G832" s="6"/>
      <c r="H832" s="6"/>
      <c r="I832" s="22"/>
      <c r="J832" s="22"/>
      <c r="K832" s="6"/>
      <c r="L832" s="6"/>
      <c r="M832" s="23"/>
      <c r="N832" s="23"/>
      <c r="O832" s="22"/>
      <c r="P832" s="22"/>
      <c r="T832" s="24"/>
      <c r="U832" s="24"/>
      <c r="V832" s="123"/>
      <c r="W832" s="121"/>
      <c r="X832"/>
      <c r="Y832" s="22"/>
      <c r="Z832" s="22"/>
      <c r="AA832" s="22"/>
      <c r="AB832" s="22"/>
      <c r="AC832" s="22"/>
      <c r="AD832" s="22"/>
      <c r="AE832" s="22"/>
      <c r="AF832" s="22"/>
    </row>
    <row r="833" spans="1:32" x14ac:dyDescent="0.25">
      <c r="A833" s="19"/>
      <c r="B833" s="19"/>
      <c r="C833" s="20"/>
      <c r="D833" s="21"/>
      <c r="E833" s="120"/>
      <c r="F833" s="6"/>
      <c r="G833" s="6"/>
      <c r="H833" s="6"/>
      <c r="I833" s="22"/>
      <c r="J833" s="22"/>
      <c r="K833" s="6"/>
      <c r="L833" s="6"/>
      <c r="M833" s="23"/>
      <c r="N833" s="23"/>
      <c r="O833" s="22"/>
      <c r="P833" s="22"/>
      <c r="T833" s="24"/>
      <c r="U833" s="24"/>
      <c r="V833" s="123"/>
      <c r="W833" s="121"/>
      <c r="X833"/>
      <c r="Y833" s="22"/>
      <c r="Z833" s="22"/>
      <c r="AA833" s="22"/>
      <c r="AB833" s="22"/>
      <c r="AC833" s="22"/>
      <c r="AD833" s="22"/>
      <c r="AE833" s="22"/>
      <c r="AF833" s="22"/>
    </row>
    <row r="834" spans="1:32" x14ac:dyDescent="0.25">
      <c r="A834" s="19"/>
      <c r="B834" s="19"/>
      <c r="C834" s="20"/>
      <c r="D834" s="21"/>
      <c r="E834" s="120"/>
      <c r="F834" s="6"/>
      <c r="G834" s="6"/>
      <c r="H834" s="6"/>
      <c r="I834" s="22"/>
      <c r="J834" s="22"/>
      <c r="K834" s="6"/>
      <c r="L834" s="6"/>
      <c r="M834" s="23"/>
      <c r="N834" s="23"/>
      <c r="O834" s="22"/>
      <c r="P834" s="22"/>
      <c r="T834" s="24"/>
      <c r="U834" s="24"/>
      <c r="V834" s="123"/>
      <c r="W834" s="121"/>
      <c r="X834"/>
      <c r="Y834" s="22"/>
      <c r="Z834" s="22"/>
      <c r="AA834" s="22"/>
      <c r="AB834" s="22"/>
      <c r="AC834" s="22"/>
      <c r="AD834" s="22"/>
      <c r="AE834" s="22"/>
      <c r="AF834" s="22"/>
    </row>
    <row r="835" spans="1:32" x14ac:dyDescent="0.25">
      <c r="A835" s="19"/>
      <c r="B835" s="19"/>
      <c r="C835" s="20"/>
      <c r="D835" s="21"/>
      <c r="E835" s="120"/>
      <c r="F835" s="6"/>
      <c r="G835" s="6"/>
      <c r="H835" s="6"/>
      <c r="I835" s="22"/>
      <c r="J835" s="22"/>
      <c r="K835" s="6"/>
      <c r="L835" s="6"/>
      <c r="M835" s="23"/>
      <c r="N835" s="23"/>
      <c r="O835" s="22"/>
      <c r="P835" s="22"/>
      <c r="T835" s="24"/>
      <c r="U835" s="24"/>
      <c r="V835" s="123"/>
      <c r="W835" s="121"/>
      <c r="X835"/>
      <c r="Y835" s="22"/>
      <c r="Z835" s="22"/>
      <c r="AA835" s="22"/>
      <c r="AB835" s="22"/>
      <c r="AC835" s="22"/>
      <c r="AD835" s="22"/>
      <c r="AE835" s="22"/>
      <c r="AF835" s="22"/>
    </row>
    <row r="836" spans="1:32" x14ac:dyDescent="0.25">
      <c r="A836" s="19"/>
      <c r="B836" s="19"/>
      <c r="C836" s="20"/>
      <c r="D836" s="21"/>
      <c r="E836" s="120"/>
      <c r="F836" s="6"/>
      <c r="G836" s="6"/>
      <c r="H836" s="6"/>
      <c r="I836" s="22"/>
      <c r="J836" s="22"/>
      <c r="K836" s="6"/>
      <c r="L836" s="6"/>
      <c r="M836" s="23"/>
      <c r="N836" s="23"/>
      <c r="O836" s="22"/>
      <c r="P836" s="22"/>
      <c r="T836" s="24"/>
      <c r="U836" s="24"/>
      <c r="V836" s="123"/>
      <c r="W836" s="121"/>
      <c r="X836"/>
      <c r="Y836" s="22"/>
      <c r="Z836" s="22"/>
      <c r="AA836" s="22"/>
      <c r="AB836" s="22"/>
      <c r="AC836" s="22"/>
      <c r="AD836" s="22"/>
      <c r="AE836" s="22"/>
      <c r="AF836" s="22"/>
    </row>
    <row r="837" spans="1:32" x14ac:dyDescent="0.25">
      <c r="A837" s="19"/>
      <c r="B837" s="19"/>
      <c r="C837" s="20"/>
      <c r="D837" s="21"/>
      <c r="E837" s="120"/>
      <c r="F837" s="6"/>
      <c r="G837" s="6"/>
      <c r="H837" s="6"/>
      <c r="I837" s="22"/>
      <c r="J837" s="22"/>
      <c r="K837" s="6"/>
      <c r="L837" s="6"/>
      <c r="M837" s="23"/>
      <c r="N837" s="23"/>
      <c r="O837" s="22"/>
      <c r="P837" s="22"/>
      <c r="T837" s="24"/>
      <c r="U837" s="24"/>
      <c r="V837" s="123"/>
      <c r="W837" s="121"/>
      <c r="X837"/>
      <c r="Y837" s="22"/>
      <c r="Z837" s="22"/>
      <c r="AA837" s="22"/>
      <c r="AB837" s="22"/>
      <c r="AC837" s="22"/>
      <c r="AD837" s="22"/>
      <c r="AE837" s="22"/>
      <c r="AF837" s="22"/>
    </row>
    <row r="838" spans="1:32" x14ac:dyDescent="0.25">
      <c r="A838" s="19"/>
      <c r="B838" s="19"/>
      <c r="C838" s="20"/>
      <c r="D838" s="21"/>
      <c r="E838" s="120"/>
      <c r="F838" s="6"/>
      <c r="G838" s="6"/>
      <c r="H838" s="6"/>
      <c r="I838" s="22"/>
      <c r="J838" s="22"/>
      <c r="K838" s="6"/>
      <c r="L838" s="6"/>
      <c r="M838" s="23"/>
      <c r="N838" s="23"/>
      <c r="O838" s="22"/>
      <c r="P838" s="22"/>
      <c r="T838" s="24"/>
      <c r="U838" s="24"/>
      <c r="V838" s="123"/>
      <c r="W838" s="121"/>
      <c r="X838"/>
      <c r="Y838" s="22"/>
      <c r="Z838" s="22"/>
      <c r="AA838" s="22"/>
      <c r="AB838" s="22"/>
      <c r="AC838" s="22"/>
      <c r="AD838" s="22"/>
      <c r="AE838" s="22"/>
      <c r="AF838" s="22"/>
    </row>
    <row r="839" spans="1:32" x14ac:dyDescent="0.25">
      <c r="A839" s="19"/>
      <c r="B839" s="19"/>
      <c r="C839" s="20"/>
      <c r="D839" s="21"/>
      <c r="E839" s="120"/>
      <c r="F839" s="6"/>
      <c r="G839" s="6"/>
      <c r="H839" s="6"/>
      <c r="I839" s="22"/>
      <c r="J839" s="22"/>
      <c r="K839" s="6"/>
      <c r="L839" s="6"/>
      <c r="M839" s="23"/>
      <c r="N839" s="23"/>
      <c r="O839" s="22"/>
      <c r="P839" s="22"/>
      <c r="T839" s="24"/>
      <c r="U839" s="24"/>
      <c r="V839" s="123"/>
      <c r="W839" s="121"/>
      <c r="X839"/>
      <c r="Y839" s="22"/>
      <c r="Z839" s="22"/>
      <c r="AA839" s="22"/>
      <c r="AB839" s="22"/>
      <c r="AC839" s="22"/>
      <c r="AD839" s="22"/>
      <c r="AE839" s="22"/>
      <c r="AF839" s="22"/>
    </row>
    <row r="840" spans="1:32" x14ac:dyDescent="0.25">
      <c r="A840" s="19"/>
      <c r="B840" s="19"/>
      <c r="C840" s="20"/>
      <c r="D840" s="21"/>
      <c r="E840" s="120"/>
      <c r="F840" s="6"/>
      <c r="G840" s="6"/>
      <c r="H840" s="6"/>
      <c r="I840" s="22"/>
      <c r="J840" s="22"/>
      <c r="K840" s="6"/>
      <c r="L840" s="6"/>
      <c r="M840" s="23"/>
      <c r="N840" s="23"/>
      <c r="O840" s="22"/>
      <c r="P840" s="22"/>
      <c r="T840" s="24"/>
      <c r="U840" s="24"/>
      <c r="V840" s="123"/>
      <c r="W840" s="121"/>
      <c r="X840"/>
      <c r="Y840" s="22"/>
      <c r="Z840" s="22"/>
      <c r="AA840" s="22"/>
      <c r="AB840" s="22"/>
      <c r="AC840" s="22"/>
      <c r="AD840" s="22"/>
      <c r="AE840" s="22"/>
      <c r="AF840" s="22"/>
    </row>
    <row r="841" spans="1:32" x14ac:dyDescent="0.25">
      <c r="A841" s="19"/>
      <c r="B841" s="19"/>
      <c r="C841" s="20"/>
      <c r="D841" s="21"/>
      <c r="E841" s="120"/>
      <c r="F841" s="6"/>
      <c r="G841" s="6"/>
      <c r="H841" s="6"/>
      <c r="I841" s="22"/>
      <c r="J841" s="22"/>
      <c r="K841" s="6"/>
      <c r="L841" s="6"/>
      <c r="M841" s="23"/>
      <c r="N841" s="23"/>
      <c r="O841" s="22"/>
      <c r="P841" s="22"/>
      <c r="T841" s="24"/>
      <c r="U841" s="24"/>
      <c r="V841" s="123"/>
      <c r="W841" s="121"/>
      <c r="X841"/>
      <c r="Y841" s="22"/>
      <c r="Z841" s="22"/>
      <c r="AA841" s="22"/>
      <c r="AB841" s="22"/>
      <c r="AC841" s="22"/>
      <c r="AD841" s="22"/>
      <c r="AE841" s="22"/>
      <c r="AF841" s="22"/>
    </row>
    <row r="842" spans="1:32" x14ac:dyDescent="0.25">
      <c r="A842" s="19"/>
      <c r="B842" s="19"/>
      <c r="C842" s="20"/>
      <c r="D842" s="21"/>
      <c r="E842" s="120"/>
      <c r="F842" s="6"/>
      <c r="G842" s="6"/>
      <c r="H842" s="6"/>
      <c r="I842" s="22"/>
      <c r="J842" s="22"/>
      <c r="K842" s="6"/>
      <c r="L842" s="6"/>
      <c r="M842" s="23"/>
      <c r="N842" s="23"/>
      <c r="O842" s="22"/>
      <c r="P842" s="22"/>
      <c r="T842" s="24"/>
      <c r="U842" s="24"/>
      <c r="V842" s="123"/>
      <c r="W842" s="121"/>
      <c r="X842"/>
      <c r="Y842" s="22"/>
      <c r="Z842" s="22"/>
      <c r="AA842" s="22"/>
      <c r="AB842" s="22"/>
      <c r="AC842" s="22"/>
      <c r="AD842" s="22"/>
      <c r="AE842" s="22"/>
      <c r="AF842" s="22"/>
    </row>
    <row r="843" spans="1:32" x14ac:dyDescent="0.25">
      <c r="A843" s="19"/>
      <c r="B843" s="19"/>
      <c r="C843" s="20"/>
      <c r="D843" s="21"/>
      <c r="E843" s="120"/>
      <c r="F843" s="6"/>
      <c r="G843" s="6"/>
      <c r="H843" s="6"/>
      <c r="I843" s="22"/>
      <c r="J843" s="22"/>
      <c r="K843" s="6"/>
      <c r="L843" s="6"/>
      <c r="M843" s="23"/>
      <c r="N843" s="23"/>
      <c r="O843" s="22"/>
      <c r="P843" s="22"/>
      <c r="T843" s="24"/>
      <c r="U843" s="24"/>
      <c r="V843" s="123"/>
      <c r="W843" s="121"/>
      <c r="X843"/>
      <c r="Y843" s="22"/>
      <c r="Z843" s="22"/>
      <c r="AA843" s="22"/>
      <c r="AB843" s="22"/>
      <c r="AC843" s="22"/>
      <c r="AD843" s="22"/>
      <c r="AE843" s="22"/>
      <c r="AF843" s="22"/>
    </row>
    <row r="844" spans="1:32" x14ac:dyDescent="0.25">
      <c r="A844" s="19"/>
      <c r="B844" s="19"/>
      <c r="C844" s="20"/>
      <c r="D844" s="21"/>
      <c r="E844" s="120"/>
      <c r="F844" s="6"/>
      <c r="G844" s="6"/>
      <c r="H844" s="6"/>
      <c r="I844" s="22"/>
      <c r="J844" s="22"/>
      <c r="K844" s="6"/>
      <c r="L844" s="6"/>
      <c r="M844" s="23"/>
      <c r="N844" s="23"/>
      <c r="O844" s="22"/>
      <c r="P844" s="22"/>
      <c r="T844" s="24"/>
      <c r="U844" s="24"/>
      <c r="V844" s="123"/>
      <c r="W844" s="121"/>
      <c r="X844"/>
      <c r="Y844" s="22"/>
      <c r="Z844" s="22"/>
      <c r="AA844" s="22"/>
      <c r="AB844" s="22"/>
      <c r="AC844" s="22"/>
      <c r="AD844" s="22"/>
      <c r="AE844" s="22"/>
      <c r="AF844" s="22"/>
    </row>
    <row r="845" spans="1:32" x14ac:dyDescent="0.25">
      <c r="A845" s="19"/>
      <c r="B845" s="19"/>
      <c r="C845" s="20"/>
      <c r="D845" s="21"/>
      <c r="E845" s="120"/>
      <c r="F845" s="6"/>
      <c r="G845" s="6"/>
      <c r="H845" s="6"/>
      <c r="I845" s="22"/>
      <c r="J845" s="22"/>
      <c r="K845" s="6"/>
      <c r="L845" s="6"/>
      <c r="M845" s="23"/>
      <c r="N845" s="23"/>
      <c r="O845" s="22"/>
      <c r="P845" s="22"/>
      <c r="T845" s="24"/>
      <c r="U845" s="24"/>
      <c r="V845" s="123"/>
      <c r="W845" s="121"/>
      <c r="X845"/>
      <c r="Y845" s="22"/>
      <c r="Z845" s="22"/>
      <c r="AA845" s="22"/>
      <c r="AB845" s="22"/>
      <c r="AC845" s="22"/>
      <c r="AD845" s="22"/>
      <c r="AE845" s="22"/>
      <c r="AF845" s="22"/>
    </row>
    <row r="846" spans="1:32" x14ac:dyDescent="0.25">
      <c r="A846" s="19"/>
      <c r="B846" s="19"/>
      <c r="C846" s="20"/>
      <c r="D846" s="21"/>
      <c r="E846" s="120"/>
      <c r="F846" s="6"/>
      <c r="G846" s="6"/>
      <c r="H846" s="6"/>
      <c r="I846" s="22"/>
      <c r="J846" s="22"/>
      <c r="K846" s="6"/>
      <c r="L846" s="6"/>
      <c r="M846" s="23"/>
      <c r="N846" s="23"/>
      <c r="O846" s="22"/>
      <c r="P846" s="22"/>
      <c r="T846" s="24"/>
      <c r="U846" s="24"/>
      <c r="V846" s="123"/>
      <c r="W846" s="121"/>
      <c r="X846"/>
      <c r="Y846" s="22"/>
      <c r="Z846" s="22"/>
      <c r="AA846" s="22"/>
      <c r="AB846" s="22"/>
      <c r="AC846" s="22"/>
      <c r="AD846" s="22"/>
      <c r="AE846" s="22"/>
      <c r="AF846" s="22"/>
    </row>
    <row r="847" spans="1:32" x14ac:dyDescent="0.25">
      <c r="A847" s="19"/>
      <c r="B847" s="19"/>
      <c r="C847" s="20"/>
      <c r="D847" s="21"/>
      <c r="E847" s="120"/>
      <c r="F847" s="6"/>
      <c r="G847" s="6"/>
      <c r="H847" s="6"/>
      <c r="I847" s="22"/>
      <c r="J847" s="22"/>
      <c r="K847" s="6"/>
      <c r="L847" s="6"/>
      <c r="M847" s="23"/>
      <c r="N847" s="23"/>
      <c r="O847" s="22"/>
      <c r="P847" s="22"/>
      <c r="T847" s="24"/>
      <c r="U847" s="24"/>
      <c r="V847" s="123"/>
      <c r="W847" s="121"/>
      <c r="X847"/>
      <c r="Y847" s="22"/>
      <c r="Z847" s="22"/>
      <c r="AA847" s="22"/>
      <c r="AB847" s="22"/>
      <c r="AC847" s="22"/>
      <c r="AD847" s="22"/>
      <c r="AE847" s="22"/>
      <c r="AF847" s="22"/>
    </row>
    <row r="848" spans="1:32" x14ac:dyDescent="0.25">
      <c r="A848" s="19"/>
      <c r="B848" s="19"/>
      <c r="C848" s="20"/>
      <c r="D848" s="21"/>
      <c r="E848" s="120"/>
      <c r="F848" s="6"/>
      <c r="G848" s="6"/>
      <c r="H848" s="6"/>
      <c r="I848" s="22"/>
      <c r="J848" s="22"/>
      <c r="K848" s="6"/>
      <c r="L848" s="6"/>
      <c r="M848" s="23"/>
      <c r="N848" s="23"/>
      <c r="O848" s="22"/>
      <c r="P848" s="22"/>
      <c r="T848" s="24"/>
      <c r="U848" s="24"/>
      <c r="V848" s="123"/>
      <c r="W848" s="121"/>
      <c r="X848"/>
      <c r="Y848" s="22"/>
      <c r="Z848" s="22"/>
      <c r="AA848" s="22"/>
      <c r="AB848" s="22"/>
      <c r="AC848" s="22"/>
      <c r="AD848" s="22"/>
      <c r="AE848" s="22"/>
      <c r="AF848" s="22"/>
    </row>
    <row r="849" spans="1:32" x14ac:dyDescent="0.25">
      <c r="A849" s="19"/>
      <c r="B849" s="19"/>
      <c r="C849" s="20"/>
      <c r="D849" s="21"/>
      <c r="E849" s="120"/>
      <c r="F849" s="6"/>
      <c r="G849" s="6"/>
      <c r="H849" s="6"/>
      <c r="I849" s="22"/>
      <c r="J849" s="22"/>
      <c r="K849" s="6"/>
      <c r="L849" s="6"/>
      <c r="M849" s="23"/>
      <c r="N849" s="23"/>
      <c r="O849" s="22"/>
      <c r="P849" s="22"/>
      <c r="T849" s="24"/>
      <c r="U849" s="24"/>
      <c r="V849" s="123"/>
      <c r="W849" s="121"/>
      <c r="X849"/>
      <c r="Y849" s="22"/>
      <c r="Z849" s="22"/>
      <c r="AA849" s="22"/>
      <c r="AB849" s="22"/>
      <c r="AC849" s="22"/>
      <c r="AD849" s="22"/>
      <c r="AE849" s="22"/>
      <c r="AF849" s="22"/>
    </row>
    <row r="850" spans="1:32" x14ac:dyDescent="0.25">
      <c r="A850" s="19"/>
      <c r="B850" s="19"/>
      <c r="C850" s="20"/>
      <c r="D850" s="21"/>
      <c r="E850" s="120"/>
      <c r="F850" s="6"/>
      <c r="G850" s="6"/>
      <c r="H850" s="6"/>
      <c r="I850" s="22"/>
      <c r="J850" s="22"/>
      <c r="K850" s="6"/>
      <c r="L850" s="6"/>
      <c r="M850" s="23"/>
      <c r="N850" s="23"/>
      <c r="O850" s="22"/>
      <c r="P850" s="22"/>
      <c r="T850" s="24"/>
      <c r="U850" s="24"/>
      <c r="V850" s="123"/>
      <c r="W850" s="121"/>
      <c r="X850"/>
      <c r="Y850" s="22"/>
      <c r="Z850" s="22"/>
      <c r="AA850" s="22"/>
      <c r="AB850" s="22"/>
      <c r="AC850" s="22"/>
      <c r="AD850" s="22"/>
      <c r="AE850" s="22"/>
      <c r="AF850" s="22"/>
    </row>
    <row r="851" spans="1:32" x14ac:dyDescent="0.25">
      <c r="A851" s="19"/>
      <c r="B851" s="19"/>
      <c r="C851" s="20"/>
      <c r="D851" s="21"/>
      <c r="E851" s="120"/>
      <c r="F851" s="6"/>
      <c r="G851" s="6"/>
      <c r="H851" s="6"/>
      <c r="I851" s="22"/>
      <c r="J851" s="22"/>
      <c r="K851" s="6"/>
      <c r="L851" s="6"/>
      <c r="M851" s="23"/>
      <c r="N851" s="23"/>
      <c r="O851" s="22"/>
      <c r="P851" s="22"/>
      <c r="T851" s="24"/>
      <c r="U851" s="24"/>
      <c r="V851" s="123"/>
      <c r="W851" s="121"/>
      <c r="X851"/>
      <c r="Y851" s="22"/>
      <c r="Z851" s="22"/>
      <c r="AA851" s="22"/>
      <c r="AB851" s="22"/>
      <c r="AC851" s="22"/>
      <c r="AD851" s="22"/>
      <c r="AE851" s="22"/>
      <c r="AF851" s="22"/>
    </row>
    <row r="852" spans="1:32" x14ac:dyDescent="0.25">
      <c r="A852" s="19"/>
      <c r="B852" s="19"/>
      <c r="C852" s="20"/>
      <c r="D852" s="21"/>
      <c r="E852" s="120"/>
      <c r="F852" s="6"/>
      <c r="G852" s="6"/>
      <c r="H852" s="6"/>
      <c r="I852" s="22"/>
      <c r="J852" s="22"/>
      <c r="K852" s="6"/>
      <c r="L852" s="6"/>
      <c r="M852" s="23"/>
      <c r="N852" s="23"/>
      <c r="O852" s="22"/>
      <c r="P852" s="22"/>
      <c r="T852" s="24"/>
      <c r="U852" s="24"/>
      <c r="V852" s="123"/>
      <c r="W852" s="121"/>
      <c r="X852"/>
      <c r="Y852" s="22"/>
      <c r="Z852" s="22"/>
      <c r="AA852" s="22"/>
      <c r="AB852" s="22"/>
      <c r="AC852" s="22"/>
      <c r="AD852" s="22"/>
      <c r="AE852" s="22"/>
      <c r="AF852" s="22"/>
    </row>
    <row r="853" spans="1:32" x14ac:dyDescent="0.25">
      <c r="A853" s="19"/>
      <c r="B853" s="19"/>
      <c r="C853" s="20"/>
      <c r="D853" s="21"/>
      <c r="E853" s="120"/>
      <c r="F853" s="6"/>
      <c r="G853" s="6"/>
      <c r="H853" s="6"/>
      <c r="I853" s="22"/>
      <c r="J853" s="22"/>
      <c r="K853" s="6"/>
      <c r="L853" s="6"/>
      <c r="M853" s="23"/>
      <c r="N853" s="23"/>
      <c r="O853" s="22"/>
      <c r="P853" s="22"/>
      <c r="T853" s="24"/>
      <c r="U853" s="24"/>
      <c r="V853" s="123"/>
      <c r="W853" s="121"/>
      <c r="X853"/>
      <c r="Y853" s="22"/>
      <c r="Z853" s="22"/>
      <c r="AA853" s="22"/>
      <c r="AB853" s="22"/>
      <c r="AC853" s="22"/>
      <c r="AD853" s="22"/>
      <c r="AE853" s="22"/>
      <c r="AF853" s="22"/>
    </row>
    <row r="854" spans="1:32" x14ac:dyDescent="0.25">
      <c r="A854" s="19"/>
      <c r="B854" s="19"/>
      <c r="C854" s="20"/>
      <c r="D854" s="21"/>
      <c r="E854" s="120"/>
      <c r="F854" s="6"/>
      <c r="G854" s="6"/>
      <c r="H854" s="6"/>
      <c r="I854" s="22"/>
      <c r="J854" s="22"/>
      <c r="K854" s="6"/>
      <c r="L854" s="6"/>
      <c r="M854" s="23"/>
      <c r="N854" s="23"/>
      <c r="O854" s="22"/>
      <c r="P854" s="22"/>
      <c r="T854" s="24"/>
      <c r="U854" s="24"/>
      <c r="V854" s="123"/>
      <c r="W854" s="121"/>
      <c r="X854"/>
      <c r="Y854" s="22"/>
      <c r="Z854" s="22"/>
      <c r="AA854" s="22"/>
      <c r="AB854" s="22"/>
      <c r="AC854" s="22"/>
      <c r="AD854" s="22"/>
      <c r="AE854" s="22"/>
      <c r="AF854" s="22"/>
    </row>
    <row r="855" spans="1:32" x14ac:dyDescent="0.25">
      <c r="A855" s="19"/>
      <c r="B855" s="19"/>
      <c r="C855" s="20"/>
      <c r="D855" s="21"/>
      <c r="E855" s="120"/>
      <c r="F855" s="6"/>
      <c r="G855" s="6"/>
      <c r="H855" s="6"/>
      <c r="I855" s="22"/>
      <c r="J855" s="22"/>
      <c r="K855" s="6"/>
      <c r="L855" s="6"/>
      <c r="M855" s="23"/>
      <c r="N855" s="23"/>
      <c r="O855" s="22"/>
      <c r="P855" s="22"/>
      <c r="T855" s="24"/>
      <c r="U855" s="24"/>
      <c r="V855" s="123"/>
      <c r="W855" s="121"/>
      <c r="X855"/>
      <c r="Y855" s="22"/>
      <c r="Z855" s="22"/>
      <c r="AA855" s="22"/>
      <c r="AB855" s="22"/>
      <c r="AC855" s="22"/>
      <c r="AD855" s="22"/>
      <c r="AE855" s="22"/>
      <c r="AF855" s="22"/>
    </row>
    <row r="856" spans="1:32" x14ac:dyDescent="0.25">
      <c r="A856" s="19"/>
      <c r="B856" s="19"/>
      <c r="C856" s="20"/>
      <c r="D856" s="21"/>
      <c r="E856" s="120"/>
      <c r="F856" s="6"/>
      <c r="G856" s="6"/>
      <c r="H856" s="6"/>
      <c r="I856" s="22"/>
      <c r="J856" s="22"/>
      <c r="K856" s="6"/>
      <c r="L856" s="6"/>
      <c r="M856" s="23"/>
      <c r="N856" s="23"/>
      <c r="O856" s="22"/>
      <c r="P856" s="22"/>
      <c r="T856" s="24"/>
      <c r="U856" s="24"/>
      <c r="V856" s="123"/>
      <c r="W856" s="121"/>
      <c r="X856"/>
      <c r="Y856" s="22"/>
      <c r="Z856" s="22"/>
      <c r="AA856" s="22"/>
      <c r="AB856" s="22"/>
      <c r="AC856" s="22"/>
      <c r="AD856" s="22"/>
      <c r="AE856" s="22"/>
      <c r="AF856" s="22"/>
    </row>
    <row r="857" spans="1:32" x14ac:dyDescent="0.25">
      <c r="A857" s="19"/>
      <c r="B857" s="19"/>
      <c r="C857" s="20"/>
      <c r="D857" s="21"/>
      <c r="E857" s="120"/>
      <c r="F857" s="6"/>
      <c r="G857" s="6"/>
      <c r="H857" s="6"/>
      <c r="I857" s="22"/>
      <c r="J857" s="22"/>
      <c r="K857" s="6"/>
      <c r="L857" s="6"/>
      <c r="M857" s="23"/>
      <c r="N857" s="23"/>
      <c r="O857" s="22"/>
      <c r="P857" s="22"/>
      <c r="T857" s="24"/>
      <c r="U857" s="24"/>
      <c r="V857" s="123"/>
      <c r="W857" s="121"/>
      <c r="X857"/>
      <c r="Y857" s="22"/>
      <c r="Z857" s="22"/>
      <c r="AA857" s="22"/>
      <c r="AB857" s="22"/>
      <c r="AC857" s="22"/>
      <c r="AD857" s="22"/>
      <c r="AE857" s="22"/>
      <c r="AF857" s="22"/>
    </row>
    <row r="858" spans="1:32" x14ac:dyDescent="0.25">
      <c r="A858" s="19"/>
      <c r="B858" s="19"/>
      <c r="C858" s="20"/>
      <c r="D858" s="21"/>
      <c r="E858" s="120"/>
      <c r="F858" s="6"/>
      <c r="G858" s="6"/>
      <c r="H858" s="6"/>
      <c r="I858" s="22"/>
      <c r="J858" s="22"/>
      <c r="K858" s="6"/>
      <c r="L858" s="6"/>
      <c r="M858" s="23"/>
      <c r="N858" s="23"/>
      <c r="O858" s="22"/>
      <c r="P858" s="22"/>
      <c r="T858" s="24"/>
      <c r="U858" s="24"/>
      <c r="V858" s="123"/>
      <c r="W858" s="121"/>
      <c r="X858"/>
      <c r="Y858" s="22"/>
      <c r="Z858" s="22"/>
      <c r="AA858" s="22"/>
      <c r="AB858" s="22"/>
      <c r="AC858" s="22"/>
      <c r="AD858" s="22"/>
      <c r="AE858" s="22"/>
      <c r="AF858" s="22"/>
    </row>
    <row r="859" spans="1:32" x14ac:dyDescent="0.25">
      <c r="A859" s="19"/>
      <c r="B859" s="19"/>
      <c r="C859" s="20"/>
      <c r="D859" s="21"/>
      <c r="E859" s="120"/>
      <c r="F859" s="6"/>
      <c r="G859" s="6"/>
      <c r="H859" s="6"/>
      <c r="I859" s="22"/>
      <c r="J859" s="22"/>
      <c r="K859" s="6"/>
      <c r="L859" s="6"/>
      <c r="M859" s="23"/>
      <c r="N859" s="23"/>
      <c r="O859" s="22"/>
      <c r="P859" s="22"/>
      <c r="T859" s="24"/>
      <c r="U859" s="24"/>
      <c r="V859" s="123"/>
      <c r="W859" s="121"/>
      <c r="X859"/>
      <c r="Y859" s="22"/>
      <c r="Z859" s="22"/>
      <c r="AA859" s="22"/>
      <c r="AB859" s="22"/>
      <c r="AC859" s="22"/>
      <c r="AD859" s="22"/>
      <c r="AE859" s="22"/>
      <c r="AF859" s="22"/>
    </row>
    <row r="860" spans="1:32" x14ac:dyDescent="0.25">
      <c r="A860" s="19"/>
      <c r="B860" s="19"/>
      <c r="C860" s="20"/>
      <c r="D860" s="21"/>
      <c r="E860" s="120"/>
      <c r="F860" s="6"/>
      <c r="G860" s="6"/>
      <c r="H860" s="6"/>
      <c r="I860" s="22"/>
      <c r="J860" s="22"/>
      <c r="K860" s="6"/>
      <c r="L860" s="6"/>
      <c r="M860" s="23"/>
      <c r="N860" s="23"/>
      <c r="O860" s="22"/>
      <c r="P860" s="22"/>
      <c r="T860" s="24"/>
      <c r="U860" s="24"/>
      <c r="V860" s="123"/>
      <c r="W860" s="121"/>
      <c r="X860"/>
      <c r="Y860" s="22"/>
      <c r="Z860" s="22"/>
      <c r="AA860" s="22"/>
      <c r="AB860" s="22"/>
      <c r="AC860" s="22"/>
      <c r="AD860" s="22"/>
      <c r="AE860" s="22"/>
      <c r="AF860" s="22"/>
    </row>
    <row r="861" spans="1:32" x14ac:dyDescent="0.25">
      <c r="A861" s="19"/>
      <c r="B861" s="19"/>
      <c r="C861" s="20"/>
      <c r="D861" s="21"/>
      <c r="E861" s="120"/>
      <c r="F861" s="6"/>
      <c r="G861" s="6"/>
      <c r="H861" s="6"/>
      <c r="I861" s="22"/>
      <c r="J861" s="22"/>
      <c r="K861" s="6"/>
      <c r="L861" s="6"/>
      <c r="M861" s="23"/>
      <c r="N861" s="23"/>
      <c r="O861" s="22"/>
      <c r="P861" s="22"/>
      <c r="T861" s="24"/>
      <c r="U861" s="24"/>
      <c r="V861" s="123"/>
      <c r="W861" s="121"/>
      <c r="X861"/>
      <c r="Y861" s="22"/>
      <c r="Z861" s="22"/>
      <c r="AA861" s="22"/>
      <c r="AB861" s="22"/>
      <c r="AC861" s="22"/>
      <c r="AD861" s="22"/>
      <c r="AE861" s="22"/>
      <c r="AF861" s="22"/>
    </row>
    <row r="862" spans="1:32" x14ac:dyDescent="0.25">
      <c r="A862" s="19"/>
      <c r="B862" s="19"/>
      <c r="C862" s="20"/>
      <c r="D862" s="21"/>
      <c r="E862" s="120"/>
      <c r="F862" s="6"/>
      <c r="G862" s="6"/>
      <c r="H862" s="6"/>
      <c r="I862" s="22"/>
      <c r="J862" s="22"/>
      <c r="K862" s="6"/>
      <c r="L862" s="6"/>
      <c r="M862" s="23"/>
      <c r="N862" s="23"/>
      <c r="O862" s="22"/>
      <c r="P862" s="22"/>
      <c r="T862" s="24"/>
      <c r="U862" s="24"/>
      <c r="V862" s="123"/>
      <c r="W862" s="121"/>
      <c r="X862"/>
      <c r="Y862" s="22"/>
      <c r="Z862" s="22"/>
      <c r="AA862" s="22"/>
      <c r="AB862" s="22"/>
      <c r="AC862" s="22"/>
      <c r="AD862" s="22"/>
      <c r="AE862" s="22"/>
      <c r="AF862" s="22"/>
    </row>
    <row r="863" spans="1:32" x14ac:dyDescent="0.25">
      <c r="A863" s="19"/>
      <c r="B863" s="19"/>
      <c r="C863" s="20"/>
      <c r="D863" s="21"/>
      <c r="E863" s="120"/>
      <c r="F863" s="6"/>
      <c r="G863" s="6"/>
      <c r="H863" s="6"/>
      <c r="I863" s="22"/>
      <c r="J863" s="22"/>
      <c r="K863" s="6"/>
      <c r="L863" s="6"/>
      <c r="M863" s="23"/>
      <c r="N863" s="23"/>
      <c r="O863" s="22"/>
      <c r="P863" s="22"/>
      <c r="T863" s="24"/>
      <c r="U863" s="24"/>
      <c r="V863" s="123"/>
      <c r="W863" s="121"/>
      <c r="X863"/>
      <c r="Y863" s="22"/>
      <c r="Z863" s="22"/>
      <c r="AA863" s="22"/>
      <c r="AB863" s="22"/>
      <c r="AC863" s="22"/>
      <c r="AD863" s="22"/>
      <c r="AE863" s="22"/>
      <c r="AF863" s="22"/>
    </row>
    <row r="864" spans="1:32" x14ac:dyDescent="0.25">
      <c r="A864" s="19"/>
      <c r="B864" s="19"/>
      <c r="C864" s="20"/>
      <c r="D864" s="21"/>
      <c r="E864" s="120"/>
      <c r="F864" s="6"/>
      <c r="G864" s="6"/>
      <c r="H864" s="6"/>
      <c r="I864" s="22"/>
      <c r="J864" s="22"/>
      <c r="K864" s="6"/>
      <c r="L864" s="6"/>
      <c r="M864" s="23"/>
      <c r="N864" s="23"/>
      <c r="O864" s="22"/>
      <c r="P864" s="22"/>
      <c r="T864" s="24"/>
      <c r="U864" s="24"/>
      <c r="V864" s="123"/>
      <c r="W864" s="121"/>
      <c r="X864"/>
      <c r="Y864" s="22"/>
      <c r="Z864" s="22"/>
      <c r="AA864" s="22"/>
      <c r="AB864" s="22"/>
      <c r="AC864" s="22"/>
      <c r="AD864" s="22"/>
      <c r="AE864" s="22"/>
      <c r="AF864" s="22"/>
    </row>
    <row r="865" spans="1:32" x14ac:dyDescent="0.25">
      <c r="A865" s="19"/>
      <c r="B865" s="19"/>
      <c r="C865" s="20"/>
      <c r="D865" s="21"/>
      <c r="E865" s="120"/>
      <c r="F865" s="6"/>
      <c r="G865" s="6"/>
      <c r="H865" s="6"/>
      <c r="I865" s="22"/>
      <c r="J865" s="22"/>
      <c r="K865" s="6"/>
      <c r="L865" s="6"/>
      <c r="M865" s="23"/>
      <c r="N865" s="23"/>
      <c r="O865" s="22"/>
      <c r="P865" s="22"/>
      <c r="T865" s="24"/>
      <c r="U865" s="24"/>
      <c r="V865" s="123"/>
      <c r="W865" s="121"/>
      <c r="X865"/>
      <c r="Y865" s="22"/>
      <c r="Z865" s="22"/>
      <c r="AA865" s="22"/>
      <c r="AB865" s="22"/>
      <c r="AC865" s="22"/>
      <c r="AD865" s="22"/>
      <c r="AE865" s="22"/>
      <c r="AF865" s="22"/>
    </row>
    <row r="866" spans="1:32" x14ac:dyDescent="0.25">
      <c r="A866" s="19"/>
      <c r="B866" s="19"/>
      <c r="C866" s="20"/>
      <c r="D866" s="21"/>
      <c r="E866" s="120"/>
      <c r="F866" s="6"/>
      <c r="G866" s="6"/>
      <c r="H866" s="6"/>
      <c r="I866" s="22"/>
      <c r="J866" s="22"/>
      <c r="K866" s="6"/>
      <c r="L866" s="6"/>
      <c r="M866" s="23"/>
      <c r="N866" s="23"/>
      <c r="O866" s="22"/>
      <c r="P866" s="22"/>
      <c r="T866" s="24"/>
      <c r="U866" s="24"/>
      <c r="V866" s="123"/>
      <c r="W866" s="121"/>
      <c r="X866"/>
      <c r="Y866" s="22"/>
      <c r="Z866" s="22"/>
      <c r="AA866" s="22"/>
      <c r="AB866" s="22"/>
      <c r="AC866" s="22"/>
      <c r="AD866" s="22"/>
      <c r="AE866" s="22"/>
      <c r="AF866" s="22"/>
    </row>
    <row r="867" spans="1:32" x14ac:dyDescent="0.25">
      <c r="A867" s="19"/>
      <c r="B867" s="19"/>
      <c r="C867" s="20"/>
      <c r="D867" s="21"/>
      <c r="E867" s="120"/>
      <c r="F867" s="6"/>
      <c r="G867" s="6"/>
      <c r="H867" s="6"/>
      <c r="I867" s="22"/>
      <c r="J867" s="22"/>
      <c r="K867" s="6"/>
      <c r="L867" s="6"/>
      <c r="M867" s="23"/>
      <c r="N867" s="23"/>
      <c r="O867" s="22"/>
      <c r="P867" s="22"/>
      <c r="T867" s="24"/>
      <c r="U867" s="24"/>
      <c r="V867" s="123"/>
      <c r="W867" s="121"/>
      <c r="X867"/>
      <c r="Y867" s="22"/>
      <c r="Z867" s="22"/>
      <c r="AA867" s="22"/>
      <c r="AB867" s="22"/>
      <c r="AC867" s="22"/>
      <c r="AD867" s="22"/>
      <c r="AE867" s="22"/>
      <c r="AF867" s="22"/>
    </row>
    <row r="868" spans="1:32" x14ac:dyDescent="0.25">
      <c r="A868" s="19"/>
      <c r="B868" s="19"/>
      <c r="C868" s="20"/>
      <c r="D868" s="21"/>
      <c r="E868" s="120"/>
      <c r="F868" s="6"/>
      <c r="G868" s="6"/>
      <c r="H868" s="6"/>
      <c r="I868" s="22"/>
      <c r="J868" s="22"/>
      <c r="K868" s="6"/>
      <c r="L868" s="6"/>
      <c r="M868" s="23"/>
      <c r="N868" s="23"/>
      <c r="O868" s="22"/>
      <c r="P868" s="22"/>
      <c r="T868" s="24"/>
      <c r="U868" s="24"/>
      <c r="V868" s="123"/>
      <c r="W868" s="121"/>
      <c r="X868"/>
      <c r="Y868" s="22"/>
      <c r="Z868" s="22"/>
      <c r="AA868" s="22"/>
      <c r="AB868" s="22"/>
      <c r="AC868" s="22"/>
      <c r="AD868" s="22"/>
      <c r="AE868" s="22"/>
      <c r="AF868" s="22"/>
    </row>
    <row r="869" spans="1:32" x14ac:dyDescent="0.25">
      <c r="A869" s="19"/>
      <c r="B869" s="19"/>
      <c r="C869" s="20"/>
      <c r="D869" s="21"/>
      <c r="E869" s="120"/>
      <c r="F869" s="6"/>
      <c r="G869" s="6"/>
      <c r="H869" s="6"/>
      <c r="I869" s="22"/>
      <c r="J869" s="22"/>
      <c r="K869" s="6"/>
      <c r="L869" s="6"/>
      <c r="M869" s="23"/>
      <c r="N869" s="23"/>
      <c r="O869" s="22"/>
      <c r="P869" s="22"/>
      <c r="T869" s="24"/>
      <c r="U869" s="24"/>
      <c r="V869" s="123"/>
      <c r="W869" s="121"/>
      <c r="X869"/>
      <c r="Y869" s="22"/>
      <c r="Z869" s="22"/>
      <c r="AA869" s="22"/>
      <c r="AB869" s="22"/>
      <c r="AC869" s="22"/>
      <c r="AD869" s="22"/>
      <c r="AE869" s="22"/>
      <c r="AF869" s="22"/>
    </row>
    <row r="870" spans="1:32" x14ac:dyDescent="0.25">
      <c r="A870" s="19"/>
      <c r="B870" s="19"/>
      <c r="C870" s="20"/>
      <c r="D870" s="21"/>
      <c r="E870" s="120"/>
      <c r="F870" s="6"/>
      <c r="G870" s="6"/>
      <c r="H870" s="6"/>
      <c r="I870" s="22"/>
      <c r="J870" s="22"/>
      <c r="K870" s="6"/>
      <c r="L870" s="6"/>
      <c r="M870" s="23"/>
      <c r="N870" s="23"/>
      <c r="O870" s="22"/>
      <c r="P870" s="22"/>
      <c r="T870" s="24"/>
      <c r="U870" s="24"/>
      <c r="V870" s="123"/>
      <c r="W870" s="121"/>
      <c r="X870"/>
      <c r="Y870" s="22"/>
      <c r="Z870" s="22"/>
      <c r="AA870" s="22"/>
      <c r="AB870" s="22"/>
      <c r="AC870" s="22"/>
      <c r="AD870" s="22"/>
      <c r="AE870" s="22"/>
      <c r="AF870" s="22"/>
    </row>
    <row r="871" spans="1:32" x14ac:dyDescent="0.25">
      <c r="A871" s="19"/>
      <c r="B871" s="19"/>
      <c r="C871" s="20"/>
      <c r="D871" s="21"/>
      <c r="E871" s="120"/>
      <c r="F871" s="6"/>
      <c r="G871" s="6"/>
      <c r="H871" s="6"/>
      <c r="I871" s="22"/>
      <c r="J871" s="22"/>
      <c r="K871" s="6"/>
      <c r="L871" s="6"/>
      <c r="M871" s="23"/>
      <c r="N871" s="23"/>
      <c r="O871" s="22"/>
      <c r="P871" s="22"/>
      <c r="T871" s="24"/>
      <c r="U871" s="24"/>
      <c r="V871" s="123"/>
      <c r="W871" s="121"/>
      <c r="X871"/>
      <c r="Y871" s="22"/>
      <c r="Z871" s="22"/>
      <c r="AA871" s="22"/>
      <c r="AB871" s="22"/>
      <c r="AC871" s="22"/>
      <c r="AD871" s="22"/>
      <c r="AE871" s="22"/>
      <c r="AF871" s="22"/>
    </row>
    <row r="872" spans="1:32" x14ac:dyDescent="0.25">
      <c r="A872" s="19"/>
      <c r="B872" s="19"/>
      <c r="C872" s="20"/>
      <c r="D872" s="21"/>
      <c r="E872" s="120"/>
      <c r="F872" s="6"/>
      <c r="G872" s="6"/>
      <c r="H872" s="6"/>
      <c r="I872" s="22"/>
      <c r="J872" s="22"/>
      <c r="K872" s="6"/>
      <c r="L872" s="6"/>
      <c r="M872" s="23"/>
      <c r="N872" s="23"/>
      <c r="O872" s="22"/>
      <c r="P872" s="22"/>
      <c r="T872" s="24"/>
      <c r="U872" s="24"/>
      <c r="V872" s="123"/>
      <c r="W872" s="121"/>
      <c r="X872"/>
      <c r="Y872" s="22"/>
      <c r="Z872" s="22"/>
      <c r="AA872" s="22"/>
      <c r="AB872" s="22"/>
      <c r="AC872" s="22"/>
      <c r="AD872" s="22"/>
      <c r="AE872" s="22"/>
      <c r="AF872" s="22"/>
    </row>
    <row r="873" spans="1:32" x14ac:dyDescent="0.25">
      <c r="A873" s="19"/>
      <c r="B873" s="19"/>
      <c r="C873" s="20"/>
      <c r="D873" s="21"/>
      <c r="E873" s="120"/>
      <c r="F873" s="6"/>
      <c r="G873" s="6"/>
      <c r="H873" s="6"/>
      <c r="I873" s="22"/>
      <c r="J873" s="22"/>
      <c r="K873" s="6"/>
      <c r="L873" s="6"/>
      <c r="M873" s="23"/>
      <c r="N873" s="23"/>
      <c r="O873" s="22"/>
      <c r="P873" s="22"/>
      <c r="T873" s="24"/>
      <c r="U873" s="24"/>
      <c r="V873" s="123"/>
      <c r="W873" s="121"/>
      <c r="X873"/>
      <c r="Y873" s="22"/>
      <c r="Z873" s="22"/>
      <c r="AA873" s="22"/>
      <c r="AB873" s="22"/>
      <c r="AC873" s="22"/>
      <c r="AD873" s="22"/>
      <c r="AE873" s="22"/>
      <c r="AF873" s="22"/>
    </row>
    <row r="874" spans="1:32" x14ac:dyDescent="0.25">
      <c r="A874" s="19"/>
      <c r="B874" s="19"/>
      <c r="C874" s="20"/>
      <c r="D874" s="21"/>
      <c r="E874" s="120"/>
      <c r="F874" s="6"/>
      <c r="G874" s="6"/>
      <c r="H874" s="6"/>
      <c r="I874" s="22"/>
      <c r="J874" s="22"/>
      <c r="K874" s="6"/>
      <c r="L874" s="6"/>
      <c r="M874" s="23"/>
      <c r="N874" s="23"/>
      <c r="O874" s="22"/>
      <c r="P874" s="22"/>
      <c r="T874" s="24"/>
      <c r="U874" s="24"/>
      <c r="V874" s="123"/>
      <c r="W874" s="121"/>
      <c r="X874"/>
      <c r="Y874" s="22"/>
      <c r="Z874" s="22"/>
      <c r="AA874" s="22"/>
      <c r="AB874" s="22"/>
      <c r="AC874" s="22"/>
      <c r="AD874" s="22"/>
      <c r="AE874" s="22"/>
      <c r="AF874" s="22"/>
    </row>
    <row r="875" spans="1:32" x14ac:dyDescent="0.25">
      <c r="A875" s="19"/>
      <c r="B875" s="19"/>
      <c r="C875" s="20"/>
      <c r="D875" s="21"/>
      <c r="E875" s="120"/>
      <c r="F875" s="6"/>
      <c r="G875" s="6"/>
      <c r="H875" s="6"/>
      <c r="I875" s="22"/>
      <c r="J875" s="22"/>
      <c r="K875" s="6"/>
      <c r="L875" s="6"/>
      <c r="M875" s="23"/>
      <c r="N875" s="23"/>
      <c r="O875" s="22"/>
      <c r="P875" s="22"/>
      <c r="T875" s="24"/>
      <c r="U875" s="24"/>
      <c r="V875" s="123"/>
      <c r="W875" s="121"/>
      <c r="X875"/>
      <c r="Y875" s="22"/>
      <c r="Z875" s="22"/>
      <c r="AA875" s="22"/>
      <c r="AB875" s="22"/>
      <c r="AC875" s="22"/>
      <c r="AD875" s="22"/>
      <c r="AE875" s="22"/>
      <c r="AF875" s="22"/>
    </row>
    <row r="876" spans="1:32" x14ac:dyDescent="0.25">
      <c r="A876" s="19"/>
      <c r="B876" s="19"/>
      <c r="C876" s="20"/>
      <c r="D876" s="21"/>
      <c r="E876" s="120"/>
      <c r="F876" s="6"/>
      <c r="G876" s="6"/>
      <c r="H876" s="6"/>
      <c r="I876" s="22"/>
      <c r="J876" s="22"/>
      <c r="K876" s="6"/>
      <c r="L876" s="6"/>
      <c r="M876" s="23"/>
      <c r="N876" s="23"/>
      <c r="O876" s="22"/>
      <c r="P876" s="22"/>
      <c r="T876" s="24"/>
      <c r="U876" s="24"/>
      <c r="V876" s="123"/>
      <c r="W876" s="121"/>
      <c r="X876"/>
      <c r="Y876" s="22"/>
      <c r="Z876" s="22"/>
      <c r="AA876" s="22"/>
      <c r="AB876" s="22"/>
      <c r="AC876" s="22"/>
      <c r="AD876" s="22"/>
      <c r="AE876" s="22"/>
      <c r="AF876" s="22"/>
    </row>
    <row r="877" spans="1:32" x14ac:dyDescent="0.25">
      <c r="A877" s="19"/>
      <c r="B877" s="19"/>
      <c r="C877" s="20"/>
      <c r="D877" s="21"/>
      <c r="E877" s="120"/>
      <c r="F877" s="6"/>
      <c r="G877" s="6"/>
      <c r="H877" s="6"/>
      <c r="I877" s="22"/>
      <c r="J877" s="22"/>
      <c r="K877" s="6"/>
      <c r="L877" s="6"/>
      <c r="M877" s="23"/>
      <c r="N877" s="23"/>
      <c r="O877" s="22"/>
      <c r="P877" s="22"/>
      <c r="T877" s="24"/>
      <c r="U877" s="24"/>
      <c r="V877" s="123"/>
      <c r="W877" s="121"/>
      <c r="X877"/>
      <c r="Y877" s="22"/>
      <c r="Z877" s="22"/>
      <c r="AA877" s="22"/>
      <c r="AB877" s="22"/>
      <c r="AC877" s="22"/>
      <c r="AD877" s="22"/>
      <c r="AE877" s="22"/>
      <c r="AF877" s="22"/>
    </row>
    <row r="878" spans="1:32" x14ac:dyDescent="0.25">
      <c r="A878" s="19"/>
      <c r="B878" s="19"/>
      <c r="C878" s="20"/>
      <c r="D878" s="21"/>
      <c r="E878" s="120"/>
      <c r="F878" s="6"/>
      <c r="G878" s="6"/>
      <c r="H878" s="6"/>
      <c r="I878" s="22"/>
      <c r="J878" s="22"/>
      <c r="K878" s="6"/>
      <c r="L878" s="6"/>
      <c r="M878" s="23"/>
      <c r="N878" s="23"/>
      <c r="O878" s="22"/>
      <c r="P878" s="22"/>
      <c r="T878" s="24"/>
      <c r="U878" s="24"/>
      <c r="V878" s="123"/>
      <c r="W878" s="121"/>
      <c r="X878"/>
      <c r="Y878" s="22"/>
      <c r="Z878" s="22"/>
      <c r="AA878" s="22"/>
      <c r="AB878" s="22"/>
      <c r="AC878" s="22"/>
      <c r="AD878" s="22"/>
      <c r="AE878" s="22"/>
      <c r="AF878" s="22"/>
    </row>
    <row r="879" spans="1:32" x14ac:dyDescent="0.25">
      <c r="A879" s="19"/>
      <c r="B879" s="19"/>
      <c r="C879" s="20"/>
      <c r="D879" s="21"/>
      <c r="E879" s="120"/>
      <c r="F879" s="6"/>
      <c r="G879" s="6"/>
      <c r="H879" s="6"/>
      <c r="I879" s="22"/>
      <c r="J879" s="22"/>
      <c r="K879" s="6"/>
      <c r="L879" s="6"/>
      <c r="M879" s="23"/>
      <c r="N879" s="23"/>
      <c r="O879" s="22"/>
      <c r="P879" s="22"/>
      <c r="T879" s="24"/>
      <c r="U879" s="24"/>
      <c r="V879" s="123"/>
      <c r="W879" s="121"/>
      <c r="X879"/>
      <c r="Y879" s="22"/>
      <c r="Z879" s="22"/>
      <c r="AA879" s="22"/>
      <c r="AB879" s="22"/>
      <c r="AC879" s="22"/>
      <c r="AD879" s="22"/>
      <c r="AE879" s="22"/>
      <c r="AF879" s="22"/>
    </row>
    <row r="880" spans="1:32" x14ac:dyDescent="0.25">
      <c r="A880" s="19"/>
      <c r="B880" s="19"/>
      <c r="C880" s="20"/>
      <c r="D880" s="21"/>
      <c r="E880" s="120"/>
      <c r="F880" s="6"/>
      <c r="G880" s="6"/>
      <c r="H880" s="6"/>
      <c r="I880" s="22"/>
      <c r="J880" s="22"/>
      <c r="K880" s="6"/>
      <c r="L880" s="6"/>
      <c r="M880" s="23"/>
      <c r="N880" s="23"/>
      <c r="O880" s="22"/>
      <c r="P880" s="22"/>
      <c r="T880" s="24"/>
      <c r="U880" s="24"/>
      <c r="V880" s="123"/>
      <c r="W880" s="121"/>
      <c r="X880"/>
      <c r="Y880" s="22"/>
      <c r="Z880" s="22"/>
      <c r="AA880" s="22"/>
      <c r="AB880" s="22"/>
      <c r="AC880" s="22"/>
      <c r="AD880" s="22"/>
      <c r="AE880" s="22"/>
      <c r="AF880" s="22"/>
    </row>
    <row r="881" spans="1:32" x14ac:dyDescent="0.25">
      <c r="A881" s="19"/>
      <c r="B881" s="19"/>
      <c r="C881" s="20"/>
      <c r="D881" s="21"/>
      <c r="E881" s="120"/>
      <c r="F881" s="6"/>
      <c r="G881" s="6"/>
      <c r="H881" s="6"/>
      <c r="I881" s="22"/>
      <c r="J881" s="22"/>
      <c r="K881" s="6"/>
      <c r="L881" s="6"/>
      <c r="M881" s="23"/>
      <c r="N881" s="23"/>
      <c r="O881" s="22"/>
      <c r="P881" s="22"/>
      <c r="T881" s="24"/>
      <c r="U881" s="24"/>
      <c r="V881" s="123"/>
      <c r="W881" s="121"/>
      <c r="X881"/>
      <c r="Y881" s="22"/>
      <c r="Z881" s="22"/>
      <c r="AA881" s="22"/>
      <c r="AB881" s="22"/>
      <c r="AC881" s="22"/>
      <c r="AD881" s="22"/>
      <c r="AE881" s="22"/>
      <c r="AF881" s="22"/>
    </row>
    <row r="882" spans="1:32" x14ac:dyDescent="0.25">
      <c r="A882" s="19"/>
      <c r="B882" s="19"/>
      <c r="C882" s="20"/>
      <c r="D882" s="21"/>
      <c r="E882" s="120"/>
      <c r="F882" s="6"/>
      <c r="G882" s="6"/>
      <c r="H882" s="6"/>
      <c r="I882" s="22"/>
      <c r="J882" s="22"/>
      <c r="K882" s="6"/>
      <c r="L882" s="6"/>
      <c r="M882" s="23"/>
      <c r="N882" s="23"/>
      <c r="O882" s="22"/>
      <c r="P882" s="22"/>
      <c r="T882" s="24"/>
      <c r="U882" s="24"/>
      <c r="V882" s="123"/>
      <c r="W882" s="121"/>
      <c r="X882"/>
      <c r="Y882" s="22"/>
      <c r="Z882" s="22"/>
      <c r="AA882" s="22"/>
      <c r="AB882" s="22"/>
      <c r="AC882" s="22"/>
      <c r="AD882" s="22"/>
      <c r="AE882" s="22"/>
      <c r="AF882" s="22"/>
    </row>
    <row r="883" spans="1:32" x14ac:dyDescent="0.25">
      <c r="A883" s="19"/>
      <c r="B883" s="19"/>
      <c r="C883" s="20"/>
      <c r="D883" s="21"/>
      <c r="E883" s="120"/>
      <c r="F883" s="6"/>
      <c r="G883" s="6"/>
      <c r="H883" s="6"/>
      <c r="I883" s="22"/>
      <c r="J883" s="22"/>
      <c r="K883" s="6"/>
      <c r="L883" s="6"/>
      <c r="M883" s="23"/>
      <c r="N883" s="23"/>
      <c r="O883" s="22"/>
      <c r="P883" s="22"/>
      <c r="T883" s="24"/>
      <c r="U883" s="24"/>
      <c r="V883" s="123"/>
      <c r="W883" s="121"/>
      <c r="X883"/>
      <c r="Y883" s="22"/>
      <c r="Z883" s="22"/>
      <c r="AA883" s="22"/>
      <c r="AB883" s="22"/>
      <c r="AC883" s="22"/>
      <c r="AD883" s="22"/>
      <c r="AE883" s="22"/>
      <c r="AF883" s="22"/>
    </row>
    <row r="884" spans="1:32" x14ac:dyDescent="0.25">
      <c r="A884" s="19"/>
      <c r="B884" s="19"/>
      <c r="C884" s="20"/>
      <c r="D884" s="21"/>
      <c r="E884" s="120"/>
      <c r="F884" s="6"/>
      <c r="G884" s="6"/>
      <c r="H884" s="6"/>
      <c r="I884" s="22"/>
      <c r="J884" s="22"/>
      <c r="K884" s="6"/>
      <c r="L884" s="6"/>
      <c r="M884" s="23"/>
      <c r="N884" s="23"/>
      <c r="O884" s="22"/>
      <c r="P884" s="22"/>
      <c r="T884" s="24"/>
      <c r="U884" s="24"/>
      <c r="V884" s="123"/>
      <c r="W884" s="121"/>
      <c r="X884"/>
      <c r="Y884" s="22"/>
      <c r="Z884" s="22"/>
      <c r="AA884" s="22"/>
      <c r="AB884" s="22"/>
      <c r="AC884" s="22"/>
      <c r="AD884" s="22"/>
      <c r="AE884" s="22"/>
      <c r="AF884" s="22"/>
    </row>
    <row r="885" spans="1:32" x14ac:dyDescent="0.25">
      <c r="A885" s="19"/>
      <c r="B885" s="19"/>
      <c r="C885" s="20"/>
      <c r="D885" s="21"/>
      <c r="E885" s="120"/>
      <c r="F885" s="6"/>
      <c r="G885" s="6"/>
      <c r="H885" s="6"/>
      <c r="I885" s="22"/>
      <c r="J885" s="22"/>
      <c r="K885" s="6"/>
      <c r="L885" s="6"/>
      <c r="M885" s="23"/>
      <c r="N885" s="23"/>
      <c r="O885" s="22"/>
      <c r="P885" s="22"/>
      <c r="T885" s="24"/>
      <c r="U885" s="24"/>
      <c r="V885" s="123"/>
      <c r="W885" s="121"/>
      <c r="X885"/>
      <c r="Y885" s="22"/>
      <c r="Z885" s="22"/>
      <c r="AA885" s="22"/>
      <c r="AB885" s="22"/>
      <c r="AC885" s="22"/>
      <c r="AD885" s="22"/>
      <c r="AE885" s="22"/>
      <c r="AF885" s="22"/>
    </row>
    <row r="886" spans="1:32" x14ac:dyDescent="0.25">
      <c r="A886" s="19"/>
      <c r="B886" s="19"/>
      <c r="C886" s="20"/>
      <c r="D886" s="21"/>
      <c r="E886" s="120"/>
      <c r="F886" s="6"/>
      <c r="G886" s="6"/>
      <c r="H886" s="6"/>
      <c r="I886" s="22"/>
      <c r="J886" s="22"/>
      <c r="K886" s="6"/>
      <c r="L886" s="6"/>
      <c r="M886" s="23"/>
      <c r="N886" s="23"/>
      <c r="O886" s="22"/>
      <c r="P886" s="22"/>
      <c r="T886" s="24"/>
      <c r="U886" s="24"/>
      <c r="V886" s="123"/>
      <c r="W886" s="121"/>
      <c r="X886"/>
      <c r="Y886" s="22"/>
      <c r="Z886" s="22"/>
      <c r="AA886" s="22"/>
      <c r="AB886" s="22"/>
      <c r="AC886" s="22"/>
      <c r="AD886" s="22"/>
      <c r="AE886" s="22"/>
      <c r="AF886" s="22"/>
    </row>
    <row r="887" spans="1:32" x14ac:dyDescent="0.25">
      <c r="A887" s="19"/>
      <c r="B887" s="19"/>
      <c r="C887" s="20"/>
      <c r="D887" s="21"/>
      <c r="E887" s="120"/>
      <c r="F887" s="6"/>
      <c r="G887" s="6"/>
      <c r="H887" s="6"/>
      <c r="I887" s="22"/>
      <c r="J887" s="22"/>
      <c r="K887" s="6"/>
      <c r="L887" s="6"/>
      <c r="M887" s="23"/>
      <c r="N887" s="23"/>
      <c r="O887" s="22"/>
      <c r="P887" s="22"/>
      <c r="T887" s="24"/>
      <c r="U887" s="24"/>
      <c r="V887" s="123"/>
      <c r="W887" s="121"/>
      <c r="X887"/>
      <c r="Y887" s="22"/>
      <c r="Z887" s="22"/>
      <c r="AA887" s="22"/>
      <c r="AB887" s="22"/>
      <c r="AC887" s="22"/>
      <c r="AD887" s="22"/>
      <c r="AE887" s="22"/>
      <c r="AF887" s="22"/>
    </row>
    <row r="888" spans="1:32" x14ac:dyDescent="0.25">
      <c r="A888" s="19"/>
      <c r="B888" s="19"/>
      <c r="C888" s="20"/>
      <c r="D888" s="21"/>
      <c r="E888" s="120"/>
      <c r="F888" s="6"/>
      <c r="G888" s="6"/>
      <c r="H888" s="6"/>
      <c r="I888" s="22"/>
      <c r="J888" s="22"/>
      <c r="K888" s="6"/>
      <c r="L888" s="6"/>
      <c r="M888" s="23"/>
      <c r="N888" s="23"/>
      <c r="O888" s="22"/>
      <c r="P888" s="22"/>
      <c r="T888" s="24"/>
      <c r="U888" s="24"/>
      <c r="V888" s="123"/>
      <c r="W888" s="121"/>
      <c r="X888"/>
      <c r="Y888" s="22"/>
      <c r="Z888" s="22"/>
      <c r="AA888" s="22"/>
      <c r="AB888" s="22"/>
      <c r="AC888" s="22"/>
      <c r="AD888" s="22"/>
      <c r="AE888" s="22"/>
      <c r="AF888" s="22"/>
    </row>
    <row r="889" spans="1:32" x14ac:dyDescent="0.25">
      <c r="A889" s="19"/>
      <c r="B889" s="19"/>
      <c r="C889" s="20"/>
      <c r="D889" s="21"/>
      <c r="E889" s="120"/>
      <c r="F889" s="6"/>
      <c r="G889" s="6"/>
      <c r="H889" s="6"/>
      <c r="I889" s="22"/>
      <c r="J889" s="22"/>
      <c r="K889" s="6"/>
      <c r="L889" s="6"/>
      <c r="M889" s="23"/>
      <c r="N889" s="23"/>
      <c r="O889" s="22"/>
      <c r="P889" s="22"/>
      <c r="T889" s="24"/>
      <c r="U889" s="24"/>
      <c r="V889" s="123"/>
      <c r="W889" s="121"/>
      <c r="X889"/>
      <c r="Y889" s="22"/>
      <c r="Z889" s="22"/>
      <c r="AA889" s="22"/>
      <c r="AB889" s="22"/>
      <c r="AC889" s="22"/>
      <c r="AD889" s="22"/>
      <c r="AE889" s="22"/>
      <c r="AF889" s="22"/>
    </row>
    <row r="890" spans="1:32" x14ac:dyDescent="0.25">
      <c r="A890" s="19"/>
      <c r="B890" s="19"/>
      <c r="C890" s="20"/>
      <c r="D890" s="21"/>
      <c r="E890" s="120"/>
      <c r="F890" s="6"/>
      <c r="G890" s="6"/>
      <c r="H890" s="6"/>
      <c r="I890" s="22"/>
      <c r="J890" s="22"/>
      <c r="K890" s="6"/>
      <c r="L890" s="6"/>
      <c r="M890" s="23"/>
      <c r="N890" s="23"/>
      <c r="O890" s="22"/>
      <c r="P890" s="22"/>
      <c r="T890" s="24"/>
      <c r="U890" s="24"/>
      <c r="V890" s="123"/>
      <c r="W890" s="121"/>
      <c r="X890"/>
      <c r="Y890" s="22"/>
      <c r="Z890" s="22"/>
      <c r="AA890" s="22"/>
      <c r="AB890" s="22"/>
      <c r="AC890" s="22"/>
      <c r="AD890" s="22"/>
      <c r="AE890" s="22"/>
      <c r="AF890" s="22"/>
    </row>
    <row r="891" spans="1:32" x14ac:dyDescent="0.25">
      <c r="A891" s="19"/>
      <c r="B891" s="19"/>
      <c r="C891" s="20"/>
      <c r="D891" s="21"/>
      <c r="E891" s="120"/>
      <c r="F891" s="6"/>
      <c r="G891" s="6"/>
      <c r="H891" s="6"/>
      <c r="I891" s="22"/>
      <c r="J891" s="22"/>
      <c r="K891" s="6"/>
      <c r="L891" s="6"/>
      <c r="M891" s="23"/>
      <c r="N891" s="23"/>
      <c r="O891" s="22"/>
      <c r="P891" s="22"/>
      <c r="T891" s="24"/>
      <c r="U891" s="24"/>
      <c r="V891" s="123"/>
      <c r="W891" s="121"/>
      <c r="X891"/>
      <c r="Y891" s="22"/>
      <c r="Z891" s="22"/>
      <c r="AA891" s="22"/>
      <c r="AB891" s="22"/>
      <c r="AC891" s="22"/>
      <c r="AD891" s="22"/>
      <c r="AE891" s="22"/>
      <c r="AF891" s="22"/>
    </row>
    <row r="892" spans="1:32" x14ac:dyDescent="0.25">
      <c r="A892" s="19"/>
      <c r="B892" s="19"/>
      <c r="C892" s="20"/>
      <c r="D892" s="21"/>
      <c r="E892" s="120"/>
      <c r="F892" s="6"/>
      <c r="G892" s="6"/>
      <c r="H892" s="6"/>
      <c r="I892" s="22"/>
      <c r="J892" s="22"/>
      <c r="K892" s="6"/>
      <c r="L892" s="6"/>
      <c r="M892" s="23"/>
      <c r="N892" s="23"/>
      <c r="O892" s="22"/>
      <c r="P892" s="22"/>
      <c r="T892" s="24"/>
      <c r="U892" s="24"/>
      <c r="V892" s="123"/>
      <c r="W892" s="121"/>
      <c r="X892"/>
      <c r="Y892" s="22"/>
      <c r="Z892" s="22"/>
      <c r="AA892" s="22"/>
      <c r="AB892" s="22"/>
      <c r="AC892" s="22"/>
      <c r="AD892" s="22"/>
      <c r="AE892" s="22"/>
      <c r="AF892" s="22"/>
    </row>
    <row r="893" spans="1:32" x14ac:dyDescent="0.25">
      <c r="A893" s="19"/>
      <c r="B893" s="19"/>
      <c r="C893" s="20"/>
      <c r="D893" s="21"/>
      <c r="E893" s="120"/>
      <c r="F893" s="6"/>
      <c r="G893" s="6"/>
      <c r="H893" s="6"/>
      <c r="I893" s="22"/>
      <c r="J893" s="22"/>
      <c r="K893" s="6"/>
      <c r="L893" s="6"/>
      <c r="M893" s="23"/>
      <c r="N893" s="23"/>
      <c r="O893" s="22"/>
      <c r="P893" s="22"/>
      <c r="T893" s="24"/>
      <c r="U893" s="24"/>
      <c r="V893" s="123"/>
      <c r="W893" s="121"/>
      <c r="X893"/>
      <c r="Y893" s="22"/>
      <c r="Z893" s="22"/>
      <c r="AA893" s="22"/>
      <c r="AB893" s="22"/>
      <c r="AC893" s="22"/>
      <c r="AD893" s="22"/>
      <c r="AE893" s="22"/>
      <c r="AF893" s="22"/>
    </row>
    <row r="894" spans="1:32" x14ac:dyDescent="0.25">
      <c r="A894" s="19"/>
      <c r="B894" s="19"/>
      <c r="C894" s="20"/>
      <c r="D894" s="21"/>
      <c r="E894" s="120"/>
      <c r="F894" s="6"/>
      <c r="G894" s="6"/>
      <c r="H894" s="6"/>
      <c r="I894" s="22"/>
      <c r="J894" s="22"/>
      <c r="K894" s="6"/>
      <c r="L894" s="6"/>
      <c r="M894" s="23"/>
      <c r="N894" s="23"/>
      <c r="O894" s="22"/>
      <c r="P894" s="22"/>
      <c r="T894" s="24"/>
      <c r="U894" s="24"/>
      <c r="V894" s="123"/>
      <c r="W894" s="121"/>
      <c r="X894"/>
      <c r="Y894" s="22"/>
      <c r="Z894" s="22"/>
      <c r="AA894" s="22"/>
      <c r="AB894" s="22"/>
      <c r="AC894" s="22"/>
      <c r="AD894" s="22"/>
      <c r="AE894" s="22"/>
      <c r="AF894" s="22"/>
    </row>
    <row r="895" spans="1:32" x14ac:dyDescent="0.25">
      <c r="A895" s="19"/>
      <c r="B895" s="19"/>
      <c r="C895" s="20"/>
      <c r="D895" s="21"/>
      <c r="E895" s="120"/>
      <c r="F895" s="6"/>
      <c r="G895" s="6"/>
      <c r="H895" s="6"/>
      <c r="I895" s="22"/>
      <c r="J895" s="22"/>
      <c r="K895" s="6"/>
      <c r="L895" s="6"/>
      <c r="M895" s="23"/>
      <c r="N895" s="23"/>
      <c r="O895" s="22"/>
      <c r="P895" s="22"/>
      <c r="T895" s="24"/>
      <c r="U895" s="24"/>
      <c r="V895" s="123"/>
      <c r="W895" s="121"/>
      <c r="X895"/>
      <c r="Y895" s="22"/>
      <c r="Z895" s="22"/>
      <c r="AA895" s="22"/>
      <c r="AB895" s="22"/>
      <c r="AC895" s="22"/>
      <c r="AD895" s="22"/>
      <c r="AE895" s="22"/>
      <c r="AF895" s="22"/>
    </row>
    <row r="896" spans="1:32" x14ac:dyDescent="0.25">
      <c r="A896" s="19"/>
      <c r="B896" s="19"/>
      <c r="C896" s="20"/>
      <c r="D896" s="21"/>
      <c r="E896" s="120"/>
      <c r="F896" s="6"/>
      <c r="G896" s="6"/>
      <c r="H896" s="6"/>
      <c r="I896" s="22"/>
      <c r="J896" s="22"/>
      <c r="K896" s="6"/>
      <c r="L896" s="6"/>
      <c r="M896" s="23"/>
      <c r="N896" s="23"/>
      <c r="O896" s="22"/>
      <c r="P896" s="22"/>
      <c r="T896" s="24"/>
      <c r="U896" s="24"/>
      <c r="V896" s="123"/>
      <c r="W896" s="121"/>
      <c r="X896"/>
      <c r="Y896" s="22"/>
      <c r="Z896" s="22"/>
      <c r="AA896" s="22"/>
      <c r="AB896" s="22"/>
      <c r="AC896" s="22"/>
      <c r="AD896" s="22"/>
      <c r="AE896" s="22"/>
      <c r="AF896" s="22"/>
    </row>
    <row r="897" spans="1:32" x14ac:dyDescent="0.25">
      <c r="A897" s="19"/>
      <c r="B897" s="19"/>
      <c r="C897" s="20"/>
      <c r="D897" s="21"/>
      <c r="E897" s="120"/>
      <c r="F897" s="6"/>
      <c r="G897" s="6"/>
      <c r="H897" s="6"/>
      <c r="I897" s="22"/>
      <c r="J897" s="22"/>
      <c r="K897" s="6"/>
      <c r="L897" s="6"/>
      <c r="M897" s="23"/>
      <c r="N897" s="23"/>
      <c r="O897" s="22"/>
      <c r="P897" s="22"/>
      <c r="T897" s="24"/>
      <c r="U897" s="24"/>
      <c r="V897" s="123"/>
      <c r="W897" s="121"/>
      <c r="X897"/>
      <c r="Y897" s="22"/>
      <c r="Z897" s="22"/>
      <c r="AA897" s="22"/>
      <c r="AB897" s="22"/>
      <c r="AC897" s="22"/>
      <c r="AD897" s="22"/>
      <c r="AE897" s="22"/>
      <c r="AF897" s="22"/>
    </row>
    <row r="898" spans="1:32" x14ac:dyDescent="0.25">
      <c r="A898" s="19"/>
      <c r="B898" s="19"/>
      <c r="C898" s="20"/>
      <c r="D898" s="21"/>
      <c r="E898" s="120"/>
      <c r="F898" s="6"/>
      <c r="G898" s="6"/>
      <c r="H898" s="6"/>
      <c r="I898" s="22"/>
      <c r="J898" s="22"/>
      <c r="K898" s="6"/>
      <c r="L898" s="6"/>
      <c r="M898" s="23"/>
      <c r="N898" s="23"/>
      <c r="O898" s="22"/>
      <c r="P898" s="22"/>
      <c r="T898" s="24"/>
      <c r="U898" s="24"/>
      <c r="V898" s="123"/>
      <c r="W898" s="121"/>
      <c r="X898"/>
      <c r="Y898" s="22"/>
      <c r="Z898" s="22"/>
      <c r="AA898" s="22"/>
      <c r="AB898" s="22"/>
      <c r="AC898" s="22"/>
      <c r="AD898" s="22"/>
      <c r="AE898" s="22"/>
      <c r="AF898" s="22"/>
    </row>
    <row r="899" spans="1:32" x14ac:dyDescent="0.25">
      <c r="A899" s="19"/>
      <c r="B899" s="19"/>
      <c r="C899" s="20"/>
      <c r="D899" s="21"/>
      <c r="E899" s="120"/>
      <c r="F899" s="6"/>
      <c r="G899" s="6"/>
      <c r="H899" s="6"/>
      <c r="I899" s="22"/>
      <c r="J899" s="22"/>
      <c r="K899" s="6"/>
      <c r="L899" s="6"/>
      <c r="M899" s="23"/>
      <c r="N899" s="23"/>
      <c r="O899" s="22"/>
      <c r="P899" s="22"/>
      <c r="T899" s="24"/>
      <c r="U899" s="24"/>
      <c r="V899" s="123"/>
      <c r="W899" s="121"/>
      <c r="X899"/>
      <c r="Y899" s="22"/>
      <c r="Z899" s="22"/>
      <c r="AA899" s="22"/>
      <c r="AB899" s="22"/>
      <c r="AC899" s="22"/>
      <c r="AD899" s="22"/>
      <c r="AE899" s="22"/>
      <c r="AF899" s="22"/>
    </row>
    <row r="900" spans="1:32" x14ac:dyDescent="0.25">
      <c r="A900" s="19"/>
      <c r="B900" s="19"/>
      <c r="C900" s="20"/>
      <c r="D900" s="21"/>
      <c r="E900" s="120"/>
      <c r="F900" s="6"/>
      <c r="G900" s="6"/>
      <c r="H900" s="6"/>
      <c r="I900" s="22"/>
      <c r="J900" s="22"/>
      <c r="K900" s="6"/>
      <c r="L900" s="6"/>
      <c r="M900" s="23"/>
      <c r="N900" s="23"/>
      <c r="O900" s="22"/>
      <c r="P900" s="22"/>
      <c r="T900" s="24"/>
      <c r="U900" s="24"/>
      <c r="V900" s="123"/>
      <c r="W900" s="121"/>
      <c r="X900"/>
      <c r="Y900" s="22"/>
      <c r="Z900" s="22"/>
      <c r="AA900" s="22"/>
      <c r="AB900" s="22"/>
      <c r="AC900" s="22"/>
      <c r="AD900" s="22"/>
      <c r="AE900" s="22"/>
      <c r="AF900" s="22"/>
    </row>
    <row r="901" spans="1:32" x14ac:dyDescent="0.25">
      <c r="A901" s="19"/>
      <c r="B901" s="19"/>
      <c r="C901" s="20"/>
      <c r="D901" s="21"/>
      <c r="E901" s="120"/>
      <c r="F901" s="6"/>
      <c r="G901" s="6"/>
      <c r="H901" s="6"/>
      <c r="I901" s="22"/>
      <c r="J901" s="22"/>
      <c r="K901" s="6"/>
      <c r="L901" s="6"/>
      <c r="M901" s="23"/>
      <c r="N901" s="23"/>
      <c r="O901" s="22"/>
      <c r="P901" s="22"/>
      <c r="T901" s="24"/>
      <c r="U901" s="24"/>
      <c r="V901" s="123"/>
      <c r="W901" s="121"/>
      <c r="X901"/>
      <c r="Y901" s="22"/>
      <c r="Z901" s="22"/>
      <c r="AA901" s="22"/>
      <c r="AB901" s="22"/>
      <c r="AC901" s="22"/>
      <c r="AD901" s="22"/>
      <c r="AE901" s="22"/>
      <c r="AF901" s="22"/>
    </row>
    <row r="902" spans="1:32" x14ac:dyDescent="0.25">
      <c r="A902" s="19"/>
      <c r="B902" s="19"/>
      <c r="C902" s="20"/>
      <c r="D902" s="21"/>
      <c r="E902" s="120"/>
      <c r="F902" s="6"/>
      <c r="G902" s="6"/>
      <c r="H902" s="6"/>
      <c r="I902" s="22"/>
      <c r="J902" s="22"/>
      <c r="K902" s="6"/>
      <c r="L902" s="6"/>
      <c r="M902" s="23"/>
      <c r="N902" s="23"/>
      <c r="O902" s="22"/>
      <c r="P902" s="22"/>
      <c r="T902" s="24"/>
      <c r="U902" s="24"/>
      <c r="V902" s="123"/>
      <c r="W902" s="121"/>
      <c r="X902"/>
      <c r="Y902" s="22"/>
      <c r="Z902" s="22"/>
      <c r="AA902" s="22"/>
      <c r="AB902" s="22"/>
      <c r="AC902" s="22"/>
      <c r="AD902" s="22"/>
      <c r="AE902" s="22"/>
      <c r="AF902" s="22"/>
    </row>
    <row r="903" spans="1:32" x14ac:dyDescent="0.25">
      <c r="A903" s="19"/>
      <c r="B903" s="19"/>
      <c r="C903" s="20"/>
      <c r="D903" s="21"/>
      <c r="E903" s="120"/>
      <c r="F903" s="6"/>
      <c r="G903" s="6"/>
      <c r="H903" s="6"/>
      <c r="I903" s="22"/>
      <c r="J903" s="22"/>
      <c r="K903" s="6"/>
      <c r="L903" s="6"/>
      <c r="M903" s="23"/>
      <c r="N903" s="23"/>
      <c r="O903" s="22"/>
      <c r="P903" s="22"/>
      <c r="T903" s="24"/>
      <c r="U903" s="24"/>
      <c r="V903" s="123"/>
      <c r="W903" s="121"/>
      <c r="X903"/>
      <c r="Y903" s="22"/>
      <c r="Z903" s="22"/>
      <c r="AA903" s="22"/>
      <c r="AB903" s="22"/>
      <c r="AC903" s="22"/>
      <c r="AD903" s="22"/>
      <c r="AE903" s="22"/>
      <c r="AF903" s="22"/>
    </row>
    <row r="904" spans="1:32" x14ac:dyDescent="0.25">
      <c r="A904" s="19"/>
      <c r="B904" s="19"/>
      <c r="C904" s="20"/>
      <c r="D904" s="21"/>
      <c r="E904" s="120"/>
      <c r="F904" s="6"/>
      <c r="G904" s="6"/>
      <c r="H904" s="6"/>
      <c r="I904" s="22"/>
      <c r="J904" s="22"/>
      <c r="K904" s="6"/>
      <c r="L904" s="6"/>
      <c r="M904" s="23"/>
      <c r="N904" s="23"/>
      <c r="O904" s="22"/>
      <c r="P904" s="22"/>
      <c r="T904" s="24"/>
      <c r="U904" s="24"/>
      <c r="V904" s="123"/>
      <c r="W904" s="121"/>
      <c r="X904"/>
      <c r="Y904" s="22"/>
      <c r="Z904" s="22"/>
      <c r="AA904" s="22"/>
      <c r="AB904" s="22"/>
      <c r="AC904" s="22"/>
      <c r="AD904" s="22"/>
      <c r="AE904" s="22"/>
      <c r="AF904" s="22"/>
    </row>
    <row r="905" spans="1:32" x14ac:dyDescent="0.25">
      <c r="A905" s="19"/>
      <c r="B905" s="19"/>
      <c r="C905" s="20"/>
      <c r="D905" s="21"/>
      <c r="E905" s="120"/>
      <c r="F905" s="6"/>
      <c r="G905" s="6"/>
      <c r="H905" s="6"/>
      <c r="I905" s="22"/>
      <c r="J905" s="22"/>
      <c r="K905" s="6"/>
      <c r="L905" s="6"/>
      <c r="M905" s="23"/>
      <c r="N905" s="23"/>
      <c r="O905" s="22"/>
      <c r="P905" s="22"/>
      <c r="T905" s="24"/>
      <c r="U905" s="24"/>
      <c r="V905" s="123"/>
      <c r="W905" s="121"/>
      <c r="X905"/>
      <c r="Y905" s="22"/>
      <c r="Z905" s="22"/>
      <c r="AA905" s="22"/>
      <c r="AB905" s="22"/>
      <c r="AC905" s="22"/>
      <c r="AD905" s="22"/>
      <c r="AE905" s="22"/>
      <c r="AF905" s="22"/>
    </row>
    <row r="906" spans="1:32" x14ac:dyDescent="0.25">
      <c r="A906" s="19"/>
      <c r="B906" s="19"/>
      <c r="C906" s="20"/>
      <c r="D906" s="21"/>
      <c r="E906" s="120"/>
      <c r="F906" s="6"/>
      <c r="G906" s="6"/>
      <c r="H906" s="6"/>
      <c r="I906" s="22"/>
      <c r="J906" s="22"/>
      <c r="K906" s="6"/>
      <c r="L906" s="6"/>
      <c r="M906" s="23"/>
      <c r="N906" s="23"/>
      <c r="O906" s="22"/>
      <c r="P906" s="22"/>
      <c r="T906" s="24"/>
      <c r="U906" s="24"/>
      <c r="V906" s="123"/>
      <c r="W906" s="121"/>
      <c r="X906"/>
      <c r="Y906" s="22"/>
      <c r="Z906" s="22"/>
      <c r="AA906" s="22"/>
      <c r="AB906" s="22"/>
      <c r="AC906" s="22"/>
      <c r="AD906" s="22"/>
      <c r="AE906" s="22"/>
      <c r="AF906" s="22"/>
    </row>
    <row r="907" spans="1:32" x14ac:dyDescent="0.25">
      <c r="A907" s="19"/>
      <c r="B907" s="19"/>
      <c r="C907" s="20"/>
      <c r="D907" s="21"/>
      <c r="E907" s="120"/>
      <c r="F907" s="6"/>
      <c r="G907" s="6"/>
      <c r="H907" s="6"/>
      <c r="I907" s="22"/>
      <c r="J907" s="22"/>
      <c r="K907" s="6"/>
      <c r="L907" s="6"/>
      <c r="M907" s="23"/>
      <c r="N907" s="23"/>
      <c r="O907" s="22"/>
      <c r="P907" s="22"/>
      <c r="T907" s="24"/>
      <c r="U907" s="24"/>
      <c r="V907" s="123"/>
      <c r="W907" s="121"/>
      <c r="X907"/>
      <c r="Y907" s="22"/>
      <c r="Z907" s="22"/>
      <c r="AA907" s="22"/>
      <c r="AB907" s="22"/>
      <c r="AC907" s="22"/>
      <c r="AD907" s="22"/>
      <c r="AE907" s="22"/>
      <c r="AF907" s="22"/>
    </row>
    <row r="908" spans="1:32" x14ac:dyDescent="0.25">
      <c r="A908" s="19"/>
      <c r="B908" s="19"/>
      <c r="C908" s="20"/>
      <c r="D908" s="21"/>
      <c r="E908" s="120"/>
      <c r="F908" s="6"/>
      <c r="G908" s="6"/>
      <c r="H908" s="6"/>
      <c r="I908" s="22"/>
      <c r="J908" s="22"/>
      <c r="K908" s="6"/>
      <c r="L908" s="6"/>
      <c r="M908" s="23"/>
      <c r="N908" s="23"/>
      <c r="O908" s="22"/>
      <c r="P908" s="22"/>
      <c r="T908" s="24"/>
      <c r="U908" s="24"/>
      <c r="V908" s="123"/>
      <c r="W908" s="121"/>
      <c r="X908"/>
      <c r="Y908" s="22"/>
      <c r="Z908" s="22"/>
      <c r="AA908" s="22"/>
      <c r="AB908" s="22"/>
      <c r="AC908" s="22"/>
      <c r="AD908" s="22"/>
      <c r="AE908" s="22"/>
      <c r="AF908" s="22"/>
    </row>
    <row r="909" spans="1:32" x14ac:dyDescent="0.25">
      <c r="A909" s="119"/>
      <c r="B909" s="119"/>
      <c r="C909" s="115"/>
      <c r="D909" s="116"/>
      <c r="E909" s="124"/>
      <c r="F909" s="117"/>
      <c r="G909" s="117"/>
      <c r="H909" s="117"/>
      <c r="I909" s="93"/>
      <c r="J909" s="93"/>
      <c r="K909" s="117"/>
      <c r="L909" s="117"/>
      <c r="M909" s="118"/>
      <c r="N909" s="118"/>
      <c r="O909" s="93"/>
      <c r="P909" s="93"/>
      <c r="Q909" s="93"/>
      <c r="R909" s="93"/>
      <c r="S909" s="93"/>
      <c r="T909" s="113"/>
      <c r="U909" s="113"/>
      <c r="V909" s="125"/>
      <c r="W909" s="121"/>
      <c r="X909"/>
      <c r="Y909" s="22"/>
      <c r="Z909" s="22"/>
      <c r="AA909" s="22"/>
      <c r="AB909" s="22"/>
      <c r="AC909" s="22"/>
      <c r="AD909" s="22"/>
      <c r="AE909" s="22"/>
      <c r="AF909" s="22"/>
    </row>
    <row r="910" spans="1:32" x14ac:dyDescent="0.25">
      <c r="A910" s="19"/>
      <c r="B910" s="19"/>
      <c r="C910" s="20"/>
      <c r="D910" s="21"/>
      <c r="E910" s="120"/>
      <c r="F910" s="6"/>
      <c r="G910" s="6"/>
      <c r="H910" s="6"/>
      <c r="I910" s="22"/>
      <c r="J910" s="22"/>
      <c r="K910" s="6"/>
      <c r="L910" s="6"/>
      <c r="M910" s="23"/>
      <c r="N910" s="23"/>
      <c r="O910" s="22"/>
      <c r="P910" s="22"/>
      <c r="T910" s="24"/>
      <c r="U910" s="24"/>
      <c r="V910" s="123"/>
      <c r="W910" s="121"/>
      <c r="X910"/>
      <c r="Y910" s="22"/>
      <c r="Z910" s="22"/>
      <c r="AA910" s="22"/>
      <c r="AB910" s="22"/>
      <c r="AC910" s="22"/>
      <c r="AD910" s="22"/>
      <c r="AE910" s="22"/>
      <c r="AF910" s="22"/>
    </row>
    <row r="911" spans="1:32" x14ac:dyDescent="0.25">
      <c r="A911" s="19"/>
      <c r="B911" s="19"/>
      <c r="C911" s="20"/>
      <c r="D911" s="21"/>
      <c r="E911" s="120"/>
      <c r="F911" s="6"/>
      <c r="G911" s="6"/>
      <c r="H911" s="6"/>
      <c r="I911" s="22"/>
      <c r="J911" s="22"/>
      <c r="K911" s="6"/>
      <c r="L911" s="6"/>
      <c r="M911" s="23"/>
      <c r="N911" s="23"/>
      <c r="O911" s="22"/>
      <c r="P911" s="22"/>
      <c r="T911" s="24"/>
      <c r="U911" s="24"/>
      <c r="V911" s="123"/>
      <c r="W911" s="121"/>
      <c r="X911"/>
      <c r="Y911" s="22"/>
      <c r="Z911" s="22"/>
      <c r="AA911" s="22"/>
      <c r="AB911" s="22"/>
      <c r="AC911" s="22"/>
      <c r="AD911" s="22"/>
      <c r="AE911" s="22"/>
      <c r="AF911" s="22"/>
    </row>
    <row r="912" spans="1:32" x14ac:dyDescent="0.25">
      <c r="A912" s="19"/>
      <c r="B912" s="19"/>
      <c r="C912" s="20"/>
      <c r="D912" s="21"/>
      <c r="E912" s="120"/>
      <c r="F912" s="6"/>
      <c r="G912" s="6"/>
      <c r="H912" s="6"/>
      <c r="I912" s="22"/>
      <c r="J912" s="22"/>
      <c r="K912" s="6"/>
      <c r="L912" s="6"/>
      <c r="M912" s="23"/>
      <c r="N912" s="23"/>
      <c r="O912" s="22"/>
      <c r="P912" s="22"/>
      <c r="T912" s="24"/>
      <c r="U912" s="24"/>
      <c r="V912" s="123"/>
      <c r="W912" s="121"/>
      <c r="X912"/>
      <c r="Y912" s="22"/>
      <c r="Z912" s="22"/>
      <c r="AA912" s="22"/>
      <c r="AB912" s="22"/>
      <c r="AC912" s="22"/>
      <c r="AD912" s="22"/>
      <c r="AE912" s="22"/>
      <c r="AF912" s="22"/>
    </row>
    <row r="913" spans="1:32" x14ac:dyDescent="0.25">
      <c r="A913" s="19"/>
      <c r="B913" s="19"/>
      <c r="C913" s="20"/>
      <c r="D913" s="21"/>
      <c r="E913" s="120"/>
      <c r="F913" s="6"/>
      <c r="G913" s="6"/>
      <c r="H913" s="6"/>
      <c r="I913" s="22"/>
      <c r="J913" s="22"/>
      <c r="K913" s="6"/>
      <c r="L913" s="6"/>
      <c r="M913" s="23"/>
      <c r="N913" s="23"/>
      <c r="O913" s="22"/>
      <c r="P913" s="22"/>
      <c r="T913" s="24"/>
      <c r="U913" s="24"/>
      <c r="V913" s="123"/>
      <c r="W913" s="121"/>
      <c r="X913"/>
      <c r="Y913" s="22"/>
      <c r="Z913" s="22"/>
      <c r="AA913" s="22"/>
      <c r="AB913" s="22"/>
      <c r="AC913" s="22"/>
      <c r="AD913" s="22"/>
      <c r="AE913" s="22"/>
      <c r="AF913" s="22"/>
    </row>
    <row r="914" spans="1:32" x14ac:dyDescent="0.25">
      <c r="A914" s="19"/>
      <c r="B914" s="19"/>
      <c r="C914" s="20"/>
      <c r="D914" s="21"/>
      <c r="E914" s="120"/>
      <c r="F914" s="6"/>
      <c r="G914" s="6"/>
      <c r="H914" s="6"/>
      <c r="I914" s="22"/>
      <c r="J914" s="22"/>
      <c r="K914" s="6"/>
      <c r="L914" s="6"/>
      <c r="M914" s="23"/>
      <c r="N914" s="23"/>
      <c r="O914" s="22"/>
      <c r="P914" s="22"/>
      <c r="T914" s="24"/>
      <c r="U914" s="24"/>
      <c r="V914" s="123"/>
      <c r="W914" s="121"/>
      <c r="X914"/>
      <c r="Y914" s="22"/>
      <c r="Z914" s="22"/>
      <c r="AA914" s="22"/>
      <c r="AB914" s="22"/>
      <c r="AC914" s="22"/>
      <c r="AD914" s="22"/>
      <c r="AE914" s="22"/>
      <c r="AF914" s="22"/>
    </row>
    <row r="915" spans="1:32" x14ac:dyDescent="0.25">
      <c r="A915" s="19"/>
      <c r="B915" s="19"/>
      <c r="C915" s="20"/>
      <c r="D915" s="21"/>
      <c r="E915" s="120"/>
      <c r="F915" s="6"/>
      <c r="G915" s="6"/>
      <c r="H915" s="6"/>
      <c r="I915" s="22"/>
      <c r="J915" s="22"/>
      <c r="K915" s="6"/>
      <c r="L915" s="6"/>
      <c r="M915" s="23"/>
      <c r="N915" s="23"/>
      <c r="O915" s="22"/>
      <c r="P915" s="22"/>
      <c r="T915" s="24"/>
      <c r="U915" s="24"/>
      <c r="V915" s="123"/>
      <c r="W915" s="121"/>
      <c r="X915"/>
      <c r="Y915" s="22"/>
      <c r="Z915" s="22"/>
      <c r="AA915" s="22"/>
      <c r="AB915" s="22"/>
      <c r="AC915" s="22"/>
      <c r="AD915" s="22"/>
      <c r="AE915" s="22"/>
      <c r="AF915" s="22"/>
    </row>
    <row r="916" spans="1:32" x14ac:dyDescent="0.25">
      <c r="A916" s="19"/>
      <c r="B916" s="19"/>
      <c r="C916" s="20"/>
      <c r="D916" s="21"/>
      <c r="E916" s="120"/>
      <c r="F916" s="6"/>
      <c r="G916" s="6"/>
      <c r="H916" s="6"/>
      <c r="I916" s="22"/>
      <c r="J916" s="22"/>
      <c r="K916" s="6"/>
      <c r="L916" s="6"/>
      <c r="M916" s="23"/>
      <c r="N916" s="23"/>
      <c r="O916" s="22"/>
      <c r="P916" s="22"/>
      <c r="T916" s="24"/>
      <c r="U916" s="24"/>
      <c r="V916" s="123"/>
      <c r="W916" s="121"/>
      <c r="X916"/>
      <c r="Y916" s="22"/>
      <c r="Z916" s="22"/>
      <c r="AA916" s="22"/>
      <c r="AB916" s="22"/>
      <c r="AC916" s="22"/>
      <c r="AD916" s="22"/>
      <c r="AE916" s="22"/>
      <c r="AF916" s="22"/>
    </row>
    <row r="917" spans="1:32" x14ac:dyDescent="0.25">
      <c r="A917" s="19"/>
      <c r="B917" s="19"/>
      <c r="C917" s="20"/>
      <c r="D917" s="21"/>
      <c r="E917" s="120"/>
      <c r="F917" s="6"/>
      <c r="G917" s="6"/>
      <c r="H917" s="6"/>
      <c r="I917" s="22"/>
      <c r="J917" s="22"/>
      <c r="K917" s="6"/>
      <c r="L917" s="6"/>
      <c r="M917" s="23"/>
      <c r="N917" s="23"/>
      <c r="O917" s="22"/>
      <c r="P917" s="22"/>
      <c r="T917" s="24"/>
      <c r="U917" s="24"/>
      <c r="V917" s="123"/>
      <c r="W917" s="121"/>
      <c r="X917"/>
      <c r="Y917" s="22"/>
      <c r="Z917" s="22"/>
      <c r="AA917" s="22"/>
      <c r="AB917" s="22"/>
      <c r="AC917" s="22"/>
      <c r="AD917" s="22"/>
      <c r="AE917" s="22"/>
      <c r="AF917" s="22"/>
    </row>
    <row r="918" spans="1:32" x14ac:dyDescent="0.25">
      <c r="A918" s="19"/>
      <c r="B918" s="19"/>
      <c r="C918" s="20"/>
      <c r="D918" s="21"/>
      <c r="E918" s="120"/>
      <c r="F918" s="6"/>
      <c r="G918" s="6"/>
      <c r="H918" s="6"/>
      <c r="I918" s="22"/>
      <c r="J918" s="22"/>
      <c r="K918" s="6"/>
      <c r="L918" s="6"/>
      <c r="M918" s="23"/>
      <c r="N918" s="23"/>
      <c r="O918" s="22"/>
      <c r="P918" s="22"/>
      <c r="T918" s="24"/>
      <c r="U918" s="24"/>
      <c r="V918" s="123"/>
      <c r="W918" s="121"/>
      <c r="X918"/>
      <c r="Y918" s="22"/>
      <c r="Z918" s="22"/>
      <c r="AA918" s="22"/>
      <c r="AB918" s="22"/>
      <c r="AC918" s="22"/>
      <c r="AD918" s="22"/>
      <c r="AE918" s="22"/>
      <c r="AF918" s="22"/>
    </row>
    <row r="919" spans="1:32" x14ac:dyDescent="0.25">
      <c r="A919" s="19"/>
      <c r="B919" s="19"/>
      <c r="C919" s="20"/>
      <c r="D919" s="21"/>
      <c r="E919" s="120"/>
      <c r="F919" s="6"/>
      <c r="G919" s="6"/>
      <c r="H919" s="6"/>
      <c r="I919" s="22"/>
      <c r="J919" s="22"/>
      <c r="K919" s="6"/>
      <c r="L919" s="6"/>
      <c r="M919" s="23"/>
      <c r="N919" s="23"/>
      <c r="O919" s="22"/>
      <c r="P919" s="22"/>
      <c r="T919" s="24"/>
      <c r="U919" s="24"/>
      <c r="V919" s="123"/>
      <c r="W919" s="121"/>
      <c r="X919"/>
      <c r="Y919" s="22"/>
      <c r="Z919" s="22"/>
      <c r="AA919" s="22"/>
      <c r="AB919" s="22"/>
      <c r="AC919" s="22"/>
      <c r="AD919" s="22"/>
      <c r="AE919" s="22"/>
      <c r="AF919" s="22"/>
    </row>
    <row r="920" spans="1:32" x14ac:dyDescent="0.25">
      <c r="A920" s="19"/>
      <c r="B920" s="19"/>
      <c r="C920" s="20"/>
      <c r="D920" s="21"/>
      <c r="E920" s="120"/>
      <c r="F920" s="6"/>
      <c r="G920" s="6"/>
      <c r="H920" s="6"/>
      <c r="I920" s="22"/>
      <c r="J920" s="22"/>
      <c r="K920" s="6"/>
      <c r="L920" s="6"/>
      <c r="M920" s="23"/>
      <c r="N920" s="23"/>
      <c r="O920" s="22"/>
      <c r="P920" s="22"/>
      <c r="T920" s="24"/>
      <c r="U920" s="24"/>
      <c r="V920" s="123"/>
      <c r="W920" s="121"/>
      <c r="X920"/>
      <c r="Y920" s="22"/>
      <c r="Z920" s="22"/>
      <c r="AA920" s="22"/>
      <c r="AB920" s="22"/>
      <c r="AC920" s="22"/>
      <c r="AD920" s="22"/>
      <c r="AE920" s="22"/>
      <c r="AF920" s="22"/>
    </row>
    <row r="921" spans="1:32" x14ac:dyDescent="0.25">
      <c r="A921" s="19"/>
      <c r="B921" s="19"/>
      <c r="C921" s="20"/>
      <c r="D921" s="21"/>
      <c r="E921" s="120"/>
      <c r="F921" s="6"/>
      <c r="G921" s="6"/>
      <c r="H921" s="6"/>
      <c r="I921" s="22"/>
      <c r="J921" s="22"/>
      <c r="K921" s="6"/>
      <c r="L921" s="6"/>
      <c r="M921" s="23"/>
      <c r="N921" s="23"/>
      <c r="O921" s="22"/>
      <c r="P921" s="22"/>
      <c r="T921" s="24"/>
      <c r="U921" s="24"/>
      <c r="V921" s="123"/>
      <c r="W921" s="121"/>
      <c r="X921"/>
      <c r="Y921" s="22"/>
      <c r="Z921" s="22"/>
      <c r="AA921" s="22"/>
      <c r="AB921" s="22"/>
      <c r="AC921" s="22"/>
      <c r="AD921" s="22"/>
      <c r="AE921" s="22"/>
      <c r="AF921" s="22"/>
    </row>
    <row r="922" spans="1:32" x14ac:dyDescent="0.25">
      <c r="A922" s="19"/>
      <c r="B922" s="19"/>
      <c r="C922" s="20"/>
      <c r="D922" s="21"/>
      <c r="E922" s="120"/>
      <c r="F922" s="6"/>
      <c r="G922" s="6"/>
      <c r="H922" s="6"/>
      <c r="I922" s="22"/>
      <c r="J922" s="22"/>
      <c r="K922" s="6"/>
      <c r="L922" s="6"/>
      <c r="M922" s="23"/>
      <c r="N922" s="23"/>
      <c r="O922" s="22"/>
      <c r="P922" s="22"/>
      <c r="T922" s="24"/>
      <c r="U922" s="24"/>
      <c r="V922" s="123"/>
      <c r="W922" s="121"/>
      <c r="X922"/>
      <c r="Y922" s="22"/>
      <c r="Z922" s="22"/>
      <c r="AA922" s="22"/>
      <c r="AB922" s="22"/>
      <c r="AC922" s="22"/>
      <c r="AD922" s="22"/>
      <c r="AE922" s="22"/>
      <c r="AF922" s="22"/>
    </row>
    <row r="923" spans="1:32" x14ac:dyDescent="0.25">
      <c r="A923" s="19"/>
      <c r="B923" s="19"/>
      <c r="C923" s="20"/>
      <c r="D923" s="21"/>
      <c r="E923" s="120"/>
      <c r="F923" s="6"/>
      <c r="G923" s="6"/>
      <c r="H923" s="6"/>
      <c r="I923" s="22"/>
      <c r="J923" s="22"/>
      <c r="K923" s="6"/>
      <c r="L923" s="6"/>
      <c r="M923" s="23"/>
      <c r="N923" s="23"/>
      <c r="O923" s="22"/>
      <c r="P923" s="22"/>
      <c r="T923" s="24"/>
      <c r="U923" s="24"/>
      <c r="V923" s="123"/>
      <c r="W923" s="121"/>
      <c r="X923"/>
      <c r="Y923" s="22"/>
      <c r="Z923" s="22"/>
      <c r="AA923" s="22"/>
      <c r="AB923" s="22"/>
      <c r="AC923" s="22"/>
      <c r="AD923" s="22"/>
      <c r="AE923" s="22"/>
      <c r="AF923" s="22"/>
    </row>
    <row r="924" spans="1:32" x14ac:dyDescent="0.25">
      <c r="A924" s="19"/>
      <c r="B924" s="19"/>
      <c r="C924" s="20"/>
      <c r="D924" s="21"/>
      <c r="E924" s="120"/>
      <c r="F924" s="6"/>
      <c r="G924" s="6"/>
      <c r="H924" s="6"/>
      <c r="I924" s="22"/>
      <c r="J924" s="22"/>
      <c r="K924" s="6"/>
      <c r="L924" s="6"/>
      <c r="M924" s="23"/>
      <c r="N924" s="23"/>
      <c r="O924" s="22"/>
      <c r="P924" s="22"/>
      <c r="T924" s="24"/>
      <c r="U924" s="24"/>
      <c r="V924" s="123"/>
      <c r="W924" s="121"/>
      <c r="X924"/>
      <c r="Y924" s="22"/>
      <c r="Z924" s="22"/>
      <c r="AA924" s="22"/>
      <c r="AB924" s="22"/>
      <c r="AC924" s="22"/>
      <c r="AD924" s="22"/>
      <c r="AE924" s="22"/>
      <c r="AF924" s="22"/>
    </row>
    <row r="925" spans="1:32" x14ac:dyDescent="0.25">
      <c r="A925" s="19"/>
      <c r="B925" s="19"/>
      <c r="C925" s="20"/>
      <c r="D925" s="21"/>
      <c r="E925" s="120"/>
      <c r="F925" s="6"/>
      <c r="G925" s="6"/>
      <c r="H925" s="6"/>
      <c r="I925" s="22"/>
      <c r="J925" s="22"/>
      <c r="K925" s="6"/>
      <c r="L925" s="6"/>
      <c r="M925" s="23"/>
      <c r="N925" s="23"/>
      <c r="O925" s="22"/>
      <c r="P925" s="22"/>
      <c r="T925" s="24"/>
      <c r="U925" s="24"/>
      <c r="V925" s="123"/>
      <c r="W925" s="121"/>
      <c r="X925"/>
      <c r="Y925" s="22"/>
      <c r="Z925" s="22"/>
      <c r="AA925" s="22"/>
      <c r="AB925" s="22"/>
      <c r="AC925" s="22"/>
      <c r="AD925" s="22"/>
      <c r="AE925" s="22"/>
      <c r="AF925" s="22"/>
    </row>
    <row r="926" spans="1:32" x14ac:dyDescent="0.25">
      <c r="A926" s="19"/>
      <c r="B926" s="19"/>
      <c r="C926" s="20"/>
      <c r="D926" s="21"/>
      <c r="E926" s="120"/>
      <c r="F926" s="6"/>
      <c r="G926" s="6"/>
      <c r="H926" s="6"/>
      <c r="I926" s="22"/>
      <c r="J926" s="22"/>
      <c r="K926" s="6"/>
      <c r="L926" s="6"/>
      <c r="M926" s="23"/>
      <c r="N926" s="23"/>
      <c r="O926" s="22"/>
      <c r="P926" s="22"/>
      <c r="T926" s="24"/>
      <c r="U926" s="24"/>
      <c r="V926" s="123"/>
      <c r="W926" s="121"/>
      <c r="X926"/>
      <c r="Y926" s="22"/>
      <c r="Z926" s="22"/>
      <c r="AA926" s="22"/>
      <c r="AB926" s="22"/>
      <c r="AC926" s="22"/>
      <c r="AD926" s="22"/>
      <c r="AE926" s="22"/>
      <c r="AF926" s="22"/>
    </row>
    <row r="927" spans="1:32" x14ac:dyDescent="0.25">
      <c r="A927" s="19"/>
      <c r="B927" s="19"/>
      <c r="C927" s="20"/>
      <c r="D927" s="21"/>
      <c r="E927" s="120"/>
      <c r="F927" s="6"/>
      <c r="G927" s="6"/>
      <c r="H927" s="6"/>
      <c r="I927" s="22"/>
      <c r="J927" s="22"/>
      <c r="K927" s="6"/>
      <c r="L927" s="6"/>
      <c r="M927" s="23"/>
      <c r="N927" s="23"/>
      <c r="O927" s="22"/>
      <c r="P927" s="22"/>
      <c r="T927" s="24"/>
      <c r="U927" s="24"/>
      <c r="V927" s="123"/>
      <c r="W927" s="121"/>
      <c r="X927"/>
      <c r="Y927" s="22"/>
      <c r="Z927" s="22"/>
      <c r="AA927" s="22"/>
      <c r="AB927" s="22"/>
      <c r="AC927" s="22"/>
      <c r="AD927" s="22"/>
      <c r="AE927" s="22"/>
      <c r="AF927" s="22"/>
    </row>
    <row r="928" spans="1:32" x14ac:dyDescent="0.25">
      <c r="A928" s="19"/>
      <c r="B928" s="19"/>
      <c r="C928" s="20"/>
      <c r="D928" s="21"/>
      <c r="E928" s="120"/>
      <c r="F928" s="6"/>
      <c r="G928" s="6"/>
      <c r="H928" s="6"/>
      <c r="I928" s="22"/>
      <c r="J928" s="22"/>
      <c r="K928" s="6"/>
      <c r="L928" s="6"/>
      <c r="M928" s="23"/>
      <c r="N928" s="23"/>
      <c r="O928" s="22"/>
      <c r="P928" s="22"/>
      <c r="T928" s="24"/>
      <c r="U928" s="24"/>
      <c r="V928" s="123"/>
      <c r="W928" s="121"/>
      <c r="X928"/>
      <c r="Y928" s="22"/>
      <c r="Z928" s="22"/>
      <c r="AA928" s="22"/>
      <c r="AB928" s="22"/>
      <c r="AC928" s="22"/>
      <c r="AD928" s="22"/>
      <c r="AE928" s="22"/>
      <c r="AF928" s="22"/>
    </row>
    <row r="929" spans="1:32" x14ac:dyDescent="0.25">
      <c r="A929" s="19"/>
      <c r="B929" s="19"/>
      <c r="C929" s="20"/>
      <c r="D929" s="21"/>
      <c r="E929" s="120"/>
      <c r="F929" s="6"/>
      <c r="G929" s="6"/>
      <c r="H929" s="6"/>
      <c r="I929" s="22"/>
      <c r="J929" s="22"/>
      <c r="K929" s="6"/>
      <c r="L929" s="6"/>
      <c r="M929" s="23"/>
      <c r="N929" s="23"/>
      <c r="O929" s="22"/>
      <c r="P929" s="22"/>
      <c r="T929" s="24"/>
      <c r="U929" s="24"/>
      <c r="V929" s="123"/>
      <c r="W929" s="121"/>
      <c r="X929"/>
      <c r="Y929" s="22"/>
      <c r="Z929" s="22"/>
      <c r="AA929" s="22"/>
      <c r="AB929" s="22"/>
      <c r="AC929" s="22"/>
      <c r="AD929" s="22"/>
      <c r="AE929" s="22"/>
      <c r="AF929" s="22"/>
    </row>
    <row r="930" spans="1:32" x14ac:dyDescent="0.25">
      <c r="A930" s="19"/>
      <c r="B930" s="19"/>
      <c r="C930" s="20"/>
      <c r="D930" s="21"/>
      <c r="E930" s="120"/>
      <c r="F930" s="6"/>
      <c r="G930" s="6"/>
      <c r="H930" s="6"/>
      <c r="I930" s="22"/>
      <c r="J930" s="22"/>
      <c r="K930" s="6"/>
      <c r="L930" s="6"/>
      <c r="M930" s="23"/>
      <c r="N930" s="23"/>
      <c r="O930" s="22"/>
      <c r="P930" s="22"/>
      <c r="T930" s="24"/>
      <c r="U930" s="24"/>
      <c r="V930" s="123"/>
      <c r="W930" s="121"/>
      <c r="X930"/>
      <c r="Y930" s="22"/>
      <c r="Z930" s="22"/>
      <c r="AA930" s="22"/>
      <c r="AB930" s="22"/>
      <c r="AC930" s="22"/>
      <c r="AD930" s="22"/>
      <c r="AE930" s="22"/>
      <c r="AF930" s="22"/>
    </row>
    <row r="931" spans="1:32" x14ac:dyDescent="0.25">
      <c r="A931" s="19"/>
      <c r="B931" s="19"/>
      <c r="C931" s="20"/>
      <c r="D931" s="21"/>
      <c r="E931" s="120"/>
      <c r="F931" s="6"/>
      <c r="G931" s="6"/>
      <c r="H931" s="6"/>
      <c r="I931" s="22"/>
      <c r="J931" s="22"/>
      <c r="K931" s="6"/>
      <c r="L931" s="6"/>
      <c r="M931" s="23"/>
      <c r="N931" s="23"/>
      <c r="O931" s="22"/>
      <c r="P931" s="22"/>
      <c r="T931" s="24"/>
      <c r="U931" s="24"/>
      <c r="V931" s="123"/>
      <c r="W931" s="121"/>
      <c r="X931"/>
      <c r="Y931" s="22"/>
      <c r="Z931" s="22"/>
      <c r="AA931" s="22"/>
      <c r="AB931" s="22"/>
      <c r="AC931" s="22"/>
      <c r="AD931" s="22"/>
      <c r="AE931" s="22"/>
      <c r="AF931" s="22"/>
    </row>
    <row r="932" spans="1:32" x14ac:dyDescent="0.25">
      <c r="A932" s="119"/>
      <c r="B932" s="119"/>
      <c r="C932" s="115"/>
      <c r="D932" s="116"/>
      <c r="E932" s="124"/>
      <c r="F932" s="117"/>
      <c r="G932" s="117"/>
      <c r="H932" s="117"/>
      <c r="I932" s="93"/>
      <c r="J932" s="93"/>
      <c r="K932" s="117"/>
      <c r="L932" s="117"/>
      <c r="M932" s="118"/>
      <c r="N932" s="118"/>
      <c r="O932" s="93"/>
      <c r="P932" s="93"/>
      <c r="Q932" s="93"/>
      <c r="R932" s="93"/>
      <c r="S932" s="93"/>
      <c r="T932" s="113"/>
      <c r="U932" s="113"/>
      <c r="V932" s="125"/>
      <c r="W932" s="121"/>
      <c r="X932"/>
      <c r="Y932" s="22"/>
      <c r="Z932" s="22"/>
      <c r="AA932" s="22"/>
      <c r="AB932" s="22"/>
      <c r="AC932" s="22"/>
      <c r="AD932" s="22"/>
      <c r="AE932" s="22"/>
      <c r="AF932" s="22"/>
    </row>
    <row r="933" spans="1:32" x14ac:dyDescent="0.25">
      <c r="A933" s="19"/>
      <c r="B933" s="19"/>
      <c r="C933" s="20"/>
      <c r="D933" s="21"/>
      <c r="E933" s="120"/>
      <c r="F933" s="6"/>
      <c r="G933" s="6"/>
      <c r="H933" s="6"/>
      <c r="I933" s="22"/>
      <c r="J933" s="22"/>
      <c r="K933" s="6"/>
      <c r="L933" s="6"/>
      <c r="M933" s="23"/>
      <c r="N933" s="23"/>
      <c r="O933" s="22"/>
      <c r="P933" s="22"/>
      <c r="T933" s="24"/>
      <c r="U933" s="24"/>
      <c r="V933" s="126"/>
      <c r="X933" s="87"/>
      <c r="Y933" s="22"/>
      <c r="Z933" s="22"/>
      <c r="AA933" s="22"/>
      <c r="AB933" s="22"/>
      <c r="AC933" s="22"/>
      <c r="AD933" s="22"/>
      <c r="AE933" s="22"/>
      <c r="AF933" s="22"/>
    </row>
    <row r="934" spans="1:32" x14ac:dyDescent="0.25">
      <c r="A934" s="19"/>
      <c r="B934" s="19"/>
      <c r="C934" s="20"/>
      <c r="D934" s="21"/>
      <c r="E934" s="120"/>
      <c r="F934" s="6"/>
      <c r="G934" s="6"/>
      <c r="H934" s="6"/>
      <c r="I934" s="22"/>
      <c r="J934" s="22"/>
      <c r="K934" s="6"/>
      <c r="L934" s="6"/>
      <c r="M934" s="23"/>
      <c r="N934" s="23"/>
      <c r="O934" s="22"/>
      <c r="P934" s="22"/>
      <c r="T934" s="24"/>
      <c r="U934" s="24"/>
      <c r="V934" s="126"/>
      <c r="X934" s="87"/>
      <c r="Y934" s="22"/>
      <c r="Z934" s="22"/>
      <c r="AA934" s="22"/>
      <c r="AB934" s="22"/>
      <c r="AC934" s="22"/>
      <c r="AD934" s="22"/>
      <c r="AE934" s="22"/>
      <c r="AF934" s="22"/>
    </row>
    <row r="935" spans="1:32" x14ac:dyDescent="0.25">
      <c r="A935" s="19"/>
      <c r="B935" s="19"/>
      <c r="C935" s="20"/>
      <c r="D935" s="21"/>
      <c r="E935" s="120"/>
      <c r="F935" s="6"/>
      <c r="G935" s="6"/>
      <c r="H935" s="6"/>
      <c r="I935" s="22"/>
      <c r="J935" s="22"/>
      <c r="K935" s="6"/>
      <c r="L935" s="6"/>
      <c r="M935" s="23"/>
      <c r="N935" s="23"/>
      <c r="O935" s="22"/>
      <c r="P935" s="22"/>
      <c r="T935" s="24"/>
      <c r="U935" s="24"/>
      <c r="V935" s="126"/>
      <c r="X935" s="87"/>
      <c r="Y935" s="22"/>
      <c r="Z935" s="22"/>
      <c r="AA935" s="22"/>
      <c r="AB935" s="22"/>
      <c r="AC935" s="22"/>
      <c r="AD935" s="22"/>
      <c r="AE935" s="22"/>
      <c r="AF935" s="22"/>
    </row>
    <row r="936" spans="1:32" x14ac:dyDescent="0.25">
      <c r="A936" s="19"/>
      <c r="B936" s="19"/>
      <c r="C936" s="20"/>
      <c r="D936" s="21"/>
      <c r="E936" s="120"/>
      <c r="F936" s="6"/>
      <c r="G936" s="6"/>
      <c r="H936" s="6"/>
      <c r="I936" s="22"/>
      <c r="J936" s="22"/>
      <c r="K936" s="6"/>
      <c r="L936" s="6"/>
      <c r="M936" s="23"/>
      <c r="N936" s="23"/>
      <c r="O936" s="22"/>
      <c r="P936" s="22"/>
      <c r="T936" s="24"/>
      <c r="U936" s="24"/>
      <c r="V936" s="126"/>
      <c r="X936" s="87"/>
      <c r="Y936" s="22"/>
      <c r="Z936" s="22"/>
      <c r="AA936" s="22"/>
      <c r="AB936" s="22"/>
      <c r="AC936" s="22"/>
      <c r="AD936" s="22"/>
      <c r="AE936" s="22"/>
      <c r="AF936" s="22"/>
    </row>
    <row r="937" spans="1:32" x14ac:dyDescent="0.25">
      <c r="A937" s="19"/>
      <c r="B937" s="19"/>
      <c r="C937" s="20"/>
      <c r="D937" s="21"/>
      <c r="E937" s="120"/>
      <c r="F937" s="6"/>
      <c r="G937" s="6"/>
      <c r="H937" s="6"/>
      <c r="I937" s="22"/>
      <c r="J937" s="22"/>
      <c r="K937" s="6"/>
      <c r="L937" s="6"/>
      <c r="M937" s="23"/>
      <c r="N937" s="23"/>
      <c r="O937" s="22"/>
      <c r="P937" s="22"/>
      <c r="T937" s="24"/>
      <c r="U937" s="24"/>
      <c r="V937" s="126"/>
      <c r="X937" s="87"/>
      <c r="Y937" s="22"/>
      <c r="Z937" s="22"/>
      <c r="AA937" s="22"/>
      <c r="AB937" s="22"/>
      <c r="AC937" s="22"/>
      <c r="AD937" s="22"/>
      <c r="AE937" s="22"/>
      <c r="AF937" s="22"/>
    </row>
    <row r="938" spans="1:32" x14ac:dyDescent="0.25">
      <c r="A938" s="19"/>
      <c r="B938" s="19"/>
      <c r="C938" s="20"/>
      <c r="D938" s="21"/>
      <c r="E938" s="120"/>
      <c r="F938" s="6"/>
      <c r="G938" s="6"/>
      <c r="H938" s="6"/>
      <c r="I938" s="22"/>
      <c r="J938" s="22"/>
      <c r="K938" s="6"/>
      <c r="L938" s="6"/>
      <c r="M938" s="23"/>
      <c r="N938" s="23"/>
      <c r="O938" s="22"/>
      <c r="P938" s="22"/>
      <c r="T938" s="24"/>
      <c r="U938" s="24"/>
      <c r="V938" s="126"/>
      <c r="X938" s="87"/>
      <c r="Y938" s="22"/>
      <c r="Z938" s="22"/>
      <c r="AA938" s="22"/>
      <c r="AB938" s="22"/>
      <c r="AC938" s="22"/>
      <c r="AD938" s="22"/>
      <c r="AE938" s="22"/>
      <c r="AF938" s="22"/>
    </row>
    <row r="939" spans="1:32" x14ac:dyDescent="0.25">
      <c r="A939" s="19"/>
      <c r="B939" s="19"/>
      <c r="C939" s="20"/>
      <c r="D939" s="21"/>
      <c r="E939" s="120"/>
      <c r="F939" s="6"/>
      <c r="G939" s="6"/>
      <c r="H939" s="6"/>
      <c r="I939" s="22"/>
      <c r="J939" s="22"/>
      <c r="K939" s="6"/>
      <c r="L939" s="6"/>
      <c r="M939" s="23"/>
      <c r="N939" s="23"/>
      <c r="O939" s="22"/>
      <c r="P939" s="22"/>
      <c r="T939" s="24"/>
      <c r="U939" s="24"/>
      <c r="V939" s="126"/>
      <c r="X939" s="87"/>
      <c r="Y939" s="22"/>
      <c r="Z939" s="22"/>
      <c r="AA939" s="22"/>
      <c r="AB939" s="22"/>
      <c r="AC939" s="22"/>
      <c r="AD939" s="22"/>
      <c r="AE939" s="22"/>
      <c r="AF939" s="22"/>
    </row>
    <row r="940" spans="1:32" x14ac:dyDescent="0.25">
      <c r="A940" s="19"/>
      <c r="B940" s="19"/>
      <c r="C940" s="20"/>
      <c r="D940" s="21"/>
      <c r="E940" s="120"/>
      <c r="F940" s="6"/>
      <c r="G940" s="6"/>
      <c r="H940" s="6"/>
      <c r="I940" s="22"/>
      <c r="J940" s="22"/>
      <c r="K940" s="6"/>
      <c r="L940" s="6"/>
      <c r="M940" s="23"/>
      <c r="N940" s="23"/>
      <c r="O940" s="22"/>
      <c r="P940" s="22"/>
      <c r="T940" s="24"/>
      <c r="U940" s="24"/>
      <c r="V940" s="126"/>
      <c r="X940" s="87"/>
      <c r="Y940" s="22"/>
      <c r="Z940" s="22"/>
      <c r="AA940" s="22"/>
      <c r="AB940" s="22"/>
      <c r="AC940" s="22"/>
      <c r="AD940" s="22"/>
      <c r="AE940" s="22"/>
      <c r="AF940" s="22"/>
    </row>
    <row r="941" spans="1:32" x14ac:dyDescent="0.25">
      <c r="A941" s="19"/>
      <c r="B941" s="19"/>
      <c r="C941" s="20"/>
      <c r="D941" s="21"/>
      <c r="E941" s="120"/>
      <c r="F941" s="6"/>
      <c r="G941" s="6"/>
      <c r="H941" s="6"/>
      <c r="I941" s="22"/>
      <c r="J941" s="22"/>
      <c r="K941" s="6"/>
      <c r="L941" s="6"/>
      <c r="M941" s="23"/>
      <c r="N941" s="23"/>
      <c r="O941" s="22"/>
      <c r="P941" s="22"/>
      <c r="T941" s="24"/>
      <c r="U941" s="24"/>
      <c r="V941" s="126"/>
      <c r="X941" s="87"/>
      <c r="Y941" s="22"/>
      <c r="Z941" s="22"/>
      <c r="AA941" s="22"/>
      <c r="AB941" s="22"/>
      <c r="AC941" s="22"/>
      <c r="AD941" s="22"/>
      <c r="AE941" s="22"/>
      <c r="AF941" s="22"/>
    </row>
    <row r="942" spans="1:32" x14ac:dyDescent="0.25">
      <c r="A942" s="19"/>
      <c r="B942" s="19"/>
      <c r="C942" s="20"/>
      <c r="D942" s="21"/>
      <c r="E942" s="120"/>
      <c r="F942" s="6"/>
      <c r="G942" s="6"/>
      <c r="H942" s="6"/>
      <c r="I942" s="22"/>
      <c r="J942" s="22"/>
      <c r="K942" s="6"/>
      <c r="L942" s="6"/>
      <c r="M942" s="23"/>
      <c r="N942" s="23"/>
      <c r="O942" s="22"/>
      <c r="P942" s="22"/>
      <c r="T942" s="24"/>
      <c r="U942" s="24"/>
      <c r="V942" s="126"/>
      <c r="X942" s="87"/>
      <c r="Y942" s="22"/>
      <c r="Z942" s="22"/>
      <c r="AA942" s="22"/>
      <c r="AB942" s="22"/>
      <c r="AC942" s="22"/>
      <c r="AD942" s="22"/>
      <c r="AE942" s="22"/>
      <c r="AF942" s="22"/>
    </row>
    <row r="943" spans="1:32" x14ac:dyDescent="0.25">
      <c r="A943" s="19"/>
      <c r="B943" s="19"/>
      <c r="C943" s="20"/>
      <c r="D943" s="21"/>
      <c r="E943" s="120"/>
      <c r="F943" s="6"/>
      <c r="G943" s="6"/>
      <c r="H943" s="6"/>
      <c r="I943" s="22"/>
      <c r="J943" s="22"/>
      <c r="K943" s="6"/>
      <c r="L943" s="6"/>
      <c r="M943" s="23"/>
      <c r="N943" s="23"/>
      <c r="O943" s="22"/>
      <c r="P943" s="22"/>
      <c r="T943" s="24"/>
      <c r="U943" s="24"/>
      <c r="V943" s="126"/>
      <c r="X943" s="87"/>
      <c r="Y943" s="22"/>
      <c r="Z943" s="22"/>
      <c r="AA943" s="22"/>
      <c r="AB943" s="22"/>
      <c r="AC943" s="22"/>
      <c r="AD943" s="22"/>
      <c r="AE943" s="22"/>
      <c r="AF943" s="22"/>
    </row>
    <row r="944" spans="1:32" x14ac:dyDescent="0.25">
      <c r="A944" s="19"/>
      <c r="B944" s="19"/>
      <c r="C944" s="20"/>
      <c r="D944" s="21"/>
      <c r="E944" s="120"/>
      <c r="F944" s="6"/>
      <c r="G944" s="6"/>
      <c r="H944" s="6"/>
      <c r="I944" s="22"/>
      <c r="J944" s="22"/>
      <c r="K944" s="6"/>
      <c r="L944" s="6"/>
      <c r="M944" s="23"/>
      <c r="N944" s="23"/>
      <c r="O944" s="22"/>
      <c r="P944" s="22"/>
      <c r="T944" s="24"/>
      <c r="U944" s="24"/>
      <c r="V944" s="126"/>
      <c r="X944" s="87"/>
      <c r="Y944" s="22"/>
      <c r="Z944" s="22"/>
      <c r="AA944" s="22"/>
      <c r="AB944" s="22"/>
      <c r="AC944" s="22"/>
      <c r="AD944" s="22"/>
      <c r="AE944" s="22"/>
      <c r="AF944" s="22"/>
    </row>
    <row r="945" spans="1:32" x14ac:dyDescent="0.25">
      <c r="A945" s="19"/>
      <c r="B945" s="19"/>
      <c r="C945" s="20"/>
      <c r="D945" s="21"/>
      <c r="E945" s="120"/>
      <c r="F945" s="6"/>
      <c r="G945" s="6"/>
      <c r="H945" s="6"/>
      <c r="I945" s="22"/>
      <c r="J945" s="22"/>
      <c r="K945" s="6"/>
      <c r="L945" s="6"/>
      <c r="M945" s="23"/>
      <c r="N945" s="23"/>
      <c r="O945" s="22"/>
      <c r="P945" s="22"/>
      <c r="T945" s="24"/>
      <c r="U945" s="24"/>
      <c r="V945" s="126"/>
      <c r="X945" s="87"/>
      <c r="Y945" s="22"/>
      <c r="Z945" s="22"/>
      <c r="AA945" s="22"/>
      <c r="AB945" s="22"/>
      <c r="AC945" s="22"/>
      <c r="AD945" s="22"/>
      <c r="AE945" s="22"/>
      <c r="AF945" s="22"/>
    </row>
    <row r="946" spans="1:32" x14ac:dyDescent="0.25">
      <c r="A946" s="19"/>
      <c r="B946" s="19"/>
      <c r="C946" s="20"/>
      <c r="D946" s="21"/>
      <c r="E946" s="120"/>
      <c r="F946" s="6"/>
      <c r="G946" s="6"/>
      <c r="H946" s="6"/>
      <c r="I946" s="22"/>
      <c r="J946" s="22"/>
      <c r="K946" s="6"/>
      <c r="L946" s="6"/>
      <c r="M946" s="23"/>
      <c r="N946" s="23"/>
      <c r="O946" s="22"/>
      <c r="P946" s="22"/>
      <c r="T946" s="24"/>
      <c r="U946" s="24"/>
      <c r="V946" s="126"/>
      <c r="X946" s="87"/>
      <c r="Y946" s="22"/>
      <c r="Z946" s="22"/>
      <c r="AA946" s="22"/>
      <c r="AB946" s="22"/>
      <c r="AC946" s="22"/>
      <c r="AD946" s="22"/>
      <c r="AE946" s="22"/>
      <c r="AF946" s="22"/>
    </row>
    <row r="947" spans="1:32" x14ac:dyDescent="0.25">
      <c r="A947" s="19"/>
      <c r="B947" s="19"/>
      <c r="C947" s="20"/>
      <c r="D947" s="21"/>
      <c r="E947" s="120"/>
      <c r="F947" s="6"/>
      <c r="G947" s="6"/>
      <c r="H947" s="6"/>
      <c r="I947" s="22"/>
      <c r="J947" s="22"/>
      <c r="K947" s="6"/>
      <c r="L947" s="6"/>
      <c r="M947" s="23"/>
      <c r="N947" s="23"/>
      <c r="O947" s="22"/>
      <c r="P947" s="22"/>
      <c r="T947" s="24"/>
      <c r="U947" s="24"/>
      <c r="V947" s="126"/>
      <c r="X947" s="87"/>
      <c r="Y947" s="22"/>
      <c r="Z947" s="22"/>
      <c r="AA947" s="22"/>
      <c r="AB947" s="22"/>
      <c r="AC947" s="22"/>
      <c r="AD947" s="22"/>
      <c r="AE947" s="22"/>
      <c r="AF947" s="22"/>
    </row>
    <row r="948" spans="1:32" x14ac:dyDescent="0.25">
      <c r="A948" s="19"/>
      <c r="B948" s="19"/>
      <c r="C948" s="20"/>
      <c r="D948" s="21"/>
      <c r="E948" s="120"/>
      <c r="F948" s="6"/>
      <c r="G948" s="6"/>
      <c r="H948" s="6"/>
      <c r="I948" s="22"/>
      <c r="J948" s="22"/>
      <c r="K948" s="6"/>
      <c r="L948" s="6"/>
      <c r="M948" s="23"/>
      <c r="N948" s="23"/>
      <c r="O948" s="22"/>
      <c r="P948" s="22"/>
      <c r="T948" s="24"/>
      <c r="U948" s="24"/>
      <c r="V948" s="126"/>
      <c r="X948" s="87"/>
      <c r="Y948" s="22"/>
      <c r="Z948" s="22"/>
      <c r="AA948" s="22"/>
      <c r="AB948" s="22"/>
      <c r="AC948" s="22"/>
      <c r="AD948" s="22"/>
      <c r="AE948" s="22"/>
      <c r="AF948" s="22"/>
    </row>
    <row r="949" spans="1:32" x14ac:dyDescent="0.25">
      <c r="A949" s="19"/>
      <c r="B949" s="19"/>
      <c r="C949" s="20"/>
      <c r="D949" s="21"/>
      <c r="E949" s="120"/>
      <c r="F949" s="6"/>
      <c r="G949" s="6"/>
      <c r="H949" s="6"/>
      <c r="I949" s="22"/>
      <c r="J949" s="22"/>
      <c r="K949" s="6"/>
      <c r="L949" s="6"/>
      <c r="M949" s="23"/>
      <c r="N949" s="23"/>
      <c r="O949" s="22"/>
      <c r="P949" s="22"/>
      <c r="T949" s="24"/>
      <c r="U949" s="24"/>
      <c r="V949" s="126"/>
      <c r="X949" s="87"/>
      <c r="Y949" s="22"/>
      <c r="Z949" s="22"/>
      <c r="AA949" s="22"/>
      <c r="AB949" s="22"/>
      <c r="AC949" s="22"/>
      <c r="AD949" s="22"/>
      <c r="AE949" s="22"/>
      <c r="AF949" s="22"/>
    </row>
    <row r="950" spans="1:32" x14ac:dyDescent="0.25">
      <c r="A950" s="19"/>
      <c r="B950" s="19"/>
      <c r="C950" s="20"/>
      <c r="D950" s="21"/>
      <c r="E950" s="120"/>
      <c r="F950" s="6"/>
      <c r="G950" s="6"/>
      <c r="H950" s="6"/>
      <c r="I950" s="22"/>
      <c r="J950" s="22"/>
      <c r="K950" s="6"/>
      <c r="L950" s="6"/>
      <c r="M950" s="23"/>
      <c r="N950" s="23"/>
      <c r="O950" s="22"/>
      <c r="P950" s="22"/>
      <c r="T950" s="24"/>
      <c r="U950" s="24"/>
      <c r="V950" s="126"/>
      <c r="X950" s="87"/>
      <c r="Y950" s="22"/>
      <c r="Z950" s="22"/>
      <c r="AA950" s="22"/>
      <c r="AB950" s="22"/>
      <c r="AC950" s="22"/>
      <c r="AD950" s="22"/>
      <c r="AE950" s="22"/>
      <c r="AF950" s="22"/>
    </row>
    <row r="951" spans="1:32" x14ac:dyDescent="0.25">
      <c r="A951" s="19"/>
      <c r="B951" s="19"/>
      <c r="C951" s="20"/>
      <c r="D951" s="21"/>
      <c r="E951" s="120"/>
      <c r="F951" s="6"/>
      <c r="G951" s="6"/>
      <c r="H951" s="6"/>
      <c r="I951" s="22"/>
      <c r="J951" s="22"/>
      <c r="K951" s="6"/>
      <c r="L951" s="6"/>
      <c r="M951" s="23"/>
      <c r="N951" s="23"/>
      <c r="O951" s="22"/>
      <c r="P951" s="22"/>
      <c r="T951" s="24"/>
      <c r="U951" s="24"/>
      <c r="V951" s="126"/>
      <c r="X951" s="87"/>
      <c r="Y951" s="22"/>
      <c r="Z951" s="22"/>
      <c r="AA951" s="22"/>
      <c r="AB951" s="22"/>
      <c r="AC951" s="22"/>
      <c r="AD951" s="22"/>
      <c r="AE951" s="22"/>
      <c r="AF951" s="22"/>
    </row>
    <row r="952" spans="1:32" x14ac:dyDescent="0.25">
      <c r="A952" s="19"/>
      <c r="B952" s="19"/>
      <c r="C952" s="20"/>
      <c r="D952" s="21"/>
      <c r="E952" s="120"/>
      <c r="F952" s="6"/>
      <c r="G952" s="6"/>
      <c r="H952" s="6"/>
      <c r="I952" s="22"/>
      <c r="J952" s="22"/>
      <c r="K952" s="6"/>
      <c r="L952" s="6"/>
      <c r="M952" s="23"/>
      <c r="N952" s="23"/>
      <c r="O952" s="22"/>
      <c r="P952" s="22"/>
      <c r="T952" s="24"/>
      <c r="U952" s="24"/>
      <c r="V952" s="126"/>
      <c r="X952" s="87"/>
      <c r="Y952" s="22"/>
      <c r="Z952" s="22"/>
      <c r="AA952" s="22"/>
      <c r="AB952" s="22"/>
      <c r="AC952" s="22"/>
      <c r="AD952" s="22"/>
      <c r="AE952" s="22"/>
      <c r="AF952" s="22"/>
    </row>
    <row r="953" spans="1:32" x14ac:dyDescent="0.25">
      <c r="A953" s="19"/>
      <c r="B953" s="19"/>
      <c r="C953" s="20"/>
      <c r="D953" s="21"/>
      <c r="E953" s="120"/>
      <c r="F953" s="6"/>
      <c r="G953" s="6"/>
      <c r="H953" s="6"/>
      <c r="I953" s="22"/>
      <c r="J953" s="22"/>
      <c r="K953" s="6"/>
      <c r="L953" s="6"/>
      <c r="M953" s="23"/>
      <c r="N953" s="23"/>
      <c r="O953" s="22"/>
      <c r="P953" s="22"/>
      <c r="T953" s="24"/>
      <c r="U953" s="24"/>
      <c r="V953" s="126"/>
      <c r="X953" s="87"/>
      <c r="Y953" s="22"/>
      <c r="Z953" s="22"/>
      <c r="AA953" s="22"/>
      <c r="AB953" s="22"/>
      <c r="AC953" s="22"/>
      <c r="AD953" s="22"/>
      <c r="AE953" s="22"/>
      <c r="AF953" s="22"/>
    </row>
    <row r="954" spans="1:32" x14ac:dyDescent="0.25">
      <c r="A954" s="19"/>
      <c r="B954" s="19"/>
      <c r="C954" s="20"/>
      <c r="D954" s="21"/>
      <c r="E954" s="120"/>
      <c r="F954" s="6"/>
      <c r="G954" s="6"/>
      <c r="H954" s="6"/>
      <c r="I954" s="22"/>
      <c r="J954" s="22"/>
      <c r="K954" s="6"/>
      <c r="L954" s="6"/>
      <c r="M954" s="23"/>
      <c r="N954" s="23"/>
      <c r="O954" s="22"/>
      <c r="P954" s="22"/>
      <c r="T954" s="24"/>
      <c r="U954" s="24"/>
      <c r="V954" s="126"/>
      <c r="X954" s="87"/>
      <c r="Y954" s="22"/>
      <c r="Z954" s="22"/>
      <c r="AA954" s="22"/>
      <c r="AB954" s="22"/>
      <c r="AC954" s="22"/>
      <c r="AD954" s="22"/>
      <c r="AE954" s="22"/>
      <c r="AF954" s="22"/>
    </row>
    <row r="955" spans="1:32" x14ac:dyDescent="0.25">
      <c r="A955" s="19"/>
      <c r="B955" s="19"/>
      <c r="C955" s="20"/>
      <c r="D955" s="21"/>
      <c r="E955" s="120"/>
      <c r="F955" s="6"/>
      <c r="G955" s="6"/>
      <c r="H955" s="6"/>
      <c r="I955" s="22"/>
      <c r="J955" s="22"/>
      <c r="K955" s="6"/>
      <c r="L955" s="6"/>
      <c r="M955" s="23"/>
      <c r="N955" s="23"/>
      <c r="O955" s="22"/>
      <c r="P955" s="22"/>
      <c r="T955" s="24"/>
      <c r="U955" s="24"/>
      <c r="V955" s="126"/>
      <c r="X955" s="87"/>
      <c r="Y955" s="22"/>
      <c r="Z955" s="22"/>
      <c r="AA955" s="22"/>
      <c r="AB955" s="22"/>
      <c r="AC955" s="22"/>
      <c r="AD955" s="22"/>
      <c r="AE955" s="22"/>
      <c r="AF955" s="22"/>
    </row>
    <row r="956" spans="1:32" x14ac:dyDescent="0.25">
      <c r="A956" s="19"/>
      <c r="B956" s="19"/>
      <c r="C956" s="20"/>
      <c r="D956" s="21"/>
      <c r="E956" s="120"/>
      <c r="F956" s="6"/>
      <c r="G956" s="6"/>
      <c r="H956" s="6"/>
      <c r="I956" s="22"/>
      <c r="J956" s="22"/>
      <c r="K956" s="6"/>
      <c r="L956" s="6"/>
      <c r="M956" s="23"/>
      <c r="N956" s="23"/>
      <c r="O956" s="22"/>
      <c r="P956" s="22"/>
      <c r="T956" s="24"/>
      <c r="U956" s="24"/>
      <c r="V956" s="126"/>
      <c r="X956" s="87"/>
      <c r="Y956" s="22"/>
      <c r="Z956" s="22"/>
      <c r="AA956" s="22"/>
      <c r="AB956" s="22"/>
      <c r="AC956" s="22"/>
      <c r="AD956" s="22"/>
      <c r="AE956" s="22"/>
      <c r="AF956" s="22"/>
    </row>
    <row r="957" spans="1:32" x14ac:dyDescent="0.25">
      <c r="A957" s="19"/>
      <c r="B957" s="19"/>
      <c r="C957" s="20"/>
      <c r="D957" s="21"/>
      <c r="E957" s="120"/>
      <c r="F957" s="6"/>
      <c r="G957" s="6"/>
      <c r="H957" s="6"/>
      <c r="I957" s="22"/>
      <c r="J957" s="22"/>
      <c r="K957" s="6"/>
      <c r="L957" s="6"/>
      <c r="M957" s="23"/>
      <c r="N957" s="23"/>
      <c r="O957" s="22"/>
      <c r="P957" s="22"/>
      <c r="T957" s="24"/>
      <c r="U957" s="24"/>
      <c r="V957" s="126"/>
      <c r="X957" s="87"/>
      <c r="Y957" s="22"/>
      <c r="Z957" s="22"/>
      <c r="AA957" s="22"/>
      <c r="AB957" s="22"/>
      <c r="AC957" s="22"/>
      <c r="AD957" s="22"/>
      <c r="AE957" s="22"/>
      <c r="AF957" s="22"/>
    </row>
    <row r="958" spans="1:32" x14ac:dyDescent="0.25">
      <c r="A958" s="19"/>
      <c r="B958" s="19"/>
      <c r="C958" s="20"/>
      <c r="D958" s="21"/>
      <c r="E958" s="120"/>
      <c r="F958" s="6"/>
      <c r="G958" s="6"/>
      <c r="H958" s="6"/>
      <c r="I958" s="22"/>
      <c r="J958" s="22"/>
      <c r="K958" s="6"/>
      <c r="L958" s="6"/>
      <c r="M958" s="23"/>
      <c r="N958" s="23"/>
      <c r="O958" s="22"/>
      <c r="P958" s="22"/>
      <c r="T958" s="24"/>
      <c r="U958" s="24"/>
      <c r="V958" s="126"/>
      <c r="X958" s="87"/>
      <c r="Y958" s="22"/>
      <c r="Z958" s="22"/>
      <c r="AA958" s="22"/>
      <c r="AB958" s="22"/>
      <c r="AC958" s="22"/>
      <c r="AD958" s="22"/>
      <c r="AE958" s="22"/>
      <c r="AF958" s="22"/>
    </row>
    <row r="959" spans="1:32" x14ac:dyDescent="0.25">
      <c r="A959" s="19"/>
      <c r="B959" s="19"/>
      <c r="C959" s="20"/>
      <c r="D959" s="21"/>
      <c r="E959" s="120"/>
      <c r="F959" s="6"/>
      <c r="G959" s="6"/>
      <c r="H959" s="6"/>
      <c r="I959" s="22"/>
      <c r="J959" s="22"/>
      <c r="K959" s="6"/>
      <c r="L959" s="6"/>
      <c r="M959" s="23"/>
      <c r="N959" s="23"/>
      <c r="O959" s="22"/>
      <c r="P959" s="22"/>
      <c r="T959" s="24"/>
      <c r="U959" s="24"/>
      <c r="V959" s="126"/>
      <c r="X959" s="87"/>
      <c r="Y959" s="22"/>
      <c r="Z959" s="22"/>
      <c r="AA959" s="22"/>
      <c r="AB959" s="22"/>
      <c r="AC959" s="22"/>
      <c r="AD959" s="22"/>
      <c r="AE959" s="22"/>
      <c r="AF959" s="22"/>
    </row>
    <row r="960" spans="1:32" x14ac:dyDescent="0.25">
      <c r="A960" s="19"/>
      <c r="B960" s="19"/>
      <c r="C960" s="20"/>
      <c r="D960" s="21"/>
      <c r="E960" s="120"/>
      <c r="F960" s="6"/>
      <c r="G960" s="6"/>
      <c r="H960" s="6"/>
      <c r="I960" s="22"/>
      <c r="J960" s="22"/>
      <c r="K960" s="6"/>
      <c r="L960" s="6"/>
      <c r="M960" s="23"/>
      <c r="N960" s="23"/>
      <c r="O960" s="22"/>
      <c r="P960" s="22"/>
      <c r="T960" s="24"/>
      <c r="U960" s="24"/>
      <c r="V960" s="126"/>
      <c r="X960" s="87"/>
      <c r="Y960" s="22"/>
      <c r="Z960" s="22"/>
      <c r="AA960" s="22"/>
      <c r="AB960" s="22"/>
      <c r="AC960" s="22"/>
      <c r="AD960" s="22"/>
      <c r="AE960" s="22"/>
      <c r="AF960" s="22"/>
    </row>
    <row r="961" spans="1:32" x14ac:dyDescent="0.25">
      <c r="A961" s="19"/>
      <c r="B961" s="19"/>
      <c r="C961" s="20"/>
      <c r="D961" s="21"/>
      <c r="E961" s="120"/>
      <c r="F961" s="6"/>
      <c r="G961" s="6"/>
      <c r="H961" s="6"/>
      <c r="I961" s="22"/>
      <c r="J961" s="22"/>
      <c r="K961" s="6"/>
      <c r="L961" s="6"/>
      <c r="M961" s="23"/>
      <c r="N961" s="23"/>
      <c r="O961" s="22"/>
      <c r="P961" s="22"/>
      <c r="T961" s="24"/>
      <c r="U961" s="24"/>
      <c r="V961" s="126"/>
      <c r="X961" s="87"/>
      <c r="Y961" s="22"/>
      <c r="Z961" s="22"/>
      <c r="AA961" s="22"/>
      <c r="AB961" s="22"/>
      <c r="AC961" s="22"/>
      <c r="AD961" s="22"/>
      <c r="AE961" s="22"/>
      <c r="AF961" s="22"/>
    </row>
    <row r="962" spans="1:32" x14ac:dyDescent="0.25">
      <c r="A962" s="19"/>
      <c r="B962" s="19"/>
      <c r="C962" s="20"/>
      <c r="D962" s="21"/>
      <c r="E962" s="120"/>
      <c r="F962" s="6"/>
      <c r="G962" s="6"/>
      <c r="H962" s="6"/>
      <c r="I962" s="22"/>
      <c r="J962" s="22"/>
      <c r="K962" s="6"/>
      <c r="L962" s="6"/>
      <c r="M962" s="23"/>
      <c r="N962" s="23"/>
      <c r="O962" s="22"/>
      <c r="P962" s="22"/>
      <c r="T962" s="24"/>
      <c r="U962" s="24"/>
      <c r="V962" s="126"/>
      <c r="X962" s="87"/>
      <c r="Y962" s="22"/>
      <c r="Z962" s="22"/>
      <c r="AA962" s="22"/>
      <c r="AB962" s="22"/>
      <c r="AC962" s="22"/>
      <c r="AD962" s="22"/>
      <c r="AE962" s="22"/>
      <c r="AF962" s="22"/>
    </row>
    <row r="963" spans="1:32" x14ac:dyDescent="0.25">
      <c r="A963" s="19"/>
      <c r="B963" s="19"/>
      <c r="C963" s="20"/>
      <c r="D963" s="21"/>
      <c r="E963" s="120"/>
      <c r="F963" s="6"/>
      <c r="G963" s="6"/>
      <c r="H963" s="6"/>
      <c r="I963" s="22"/>
      <c r="J963" s="22"/>
      <c r="K963" s="6"/>
      <c r="L963" s="6"/>
      <c r="M963" s="23"/>
      <c r="N963" s="23"/>
      <c r="O963" s="22"/>
      <c r="P963" s="22"/>
      <c r="T963" s="24"/>
      <c r="U963" s="24"/>
      <c r="V963" s="126"/>
      <c r="X963" s="87"/>
      <c r="Y963" s="22"/>
      <c r="Z963" s="22"/>
      <c r="AA963" s="22"/>
      <c r="AB963" s="22"/>
      <c r="AC963" s="22"/>
      <c r="AD963" s="22"/>
      <c r="AE963" s="22"/>
      <c r="AF963" s="22"/>
    </row>
    <row r="964" spans="1:32" x14ac:dyDescent="0.25">
      <c r="A964" s="19"/>
      <c r="B964" s="19"/>
      <c r="C964" s="20"/>
      <c r="D964" s="21"/>
      <c r="E964" s="120"/>
      <c r="F964" s="6"/>
      <c r="G964" s="6"/>
      <c r="H964" s="6"/>
      <c r="I964" s="22"/>
      <c r="J964" s="22"/>
      <c r="K964" s="6"/>
      <c r="L964" s="6"/>
      <c r="M964" s="23"/>
      <c r="N964" s="23"/>
      <c r="O964" s="22"/>
      <c r="P964" s="22"/>
      <c r="T964" s="24"/>
      <c r="U964" s="24"/>
      <c r="V964" s="126"/>
      <c r="X964" s="87"/>
      <c r="Y964" s="22"/>
      <c r="Z964" s="22"/>
      <c r="AA964" s="22"/>
      <c r="AB964" s="22"/>
      <c r="AC964" s="22"/>
      <c r="AD964" s="22"/>
      <c r="AE964" s="22"/>
      <c r="AF964" s="22"/>
    </row>
    <row r="965" spans="1:32" x14ac:dyDescent="0.25">
      <c r="A965" s="19"/>
      <c r="B965" s="19"/>
      <c r="C965" s="20"/>
      <c r="D965" s="21"/>
      <c r="E965" s="120"/>
      <c r="F965" s="6"/>
      <c r="G965" s="6"/>
      <c r="H965" s="6"/>
      <c r="I965" s="22"/>
      <c r="J965" s="22"/>
      <c r="K965" s="6"/>
      <c r="L965" s="6"/>
      <c r="M965" s="23"/>
      <c r="N965" s="23"/>
      <c r="O965" s="22"/>
      <c r="P965" s="22"/>
      <c r="T965" s="24"/>
      <c r="U965" s="24"/>
      <c r="V965" s="126"/>
      <c r="X965" s="87"/>
      <c r="Y965" s="22"/>
      <c r="Z965" s="22"/>
      <c r="AA965" s="22"/>
      <c r="AB965" s="22"/>
      <c r="AC965" s="22"/>
      <c r="AD965" s="22"/>
      <c r="AE965" s="22"/>
      <c r="AF965" s="22"/>
    </row>
    <row r="966" spans="1:32" x14ac:dyDescent="0.25">
      <c r="A966" s="19"/>
      <c r="B966" s="19"/>
      <c r="C966" s="20"/>
      <c r="D966" s="21"/>
      <c r="E966" s="120"/>
      <c r="F966" s="6"/>
      <c r="G966" s="6"/>
      <c r="H966" s="6"/>
      <c r="I966" s="22"/>
      <c r="J966" s="22"/>
      <c r="K966" s="6"/>
      <c r="L966" s="6"/>
      <c r="M966" s="23"/>
      <c r="N966" s="23"/>
      <c r="O966" s="22"/>
      <c r="P966" s="22"/>
      <c r="T966" s="24"/>
      <c r="U966" s="24"/>
      <c r="V966" s="126"/>
      <c r="X966" s="87"/>
      <c r="Y966" s="22"/>
      <c r="Z966" s="22"/>
      <c r="AA966" s="22"/>
      <c r="AB966" s="22"/>
      <c r="AC966" s="22"/>
      <c r="AD966" s="22"/>
      <c r="AE966" s="22"/>
      <c r="AF966" s="22"/>
    </row>
    <row r="967" spans="1:32" x14ac:dyDescent="0.25">
      <c r="A967" s="19"/>
      <c r="B967" s="19"/>
      <c r="C967" s="20"/>
      <c r="D967" s="21"/>
      <c r="E967" s="120"/>
      <c r="F967" s="6"/>
      <c r="G967" s="6"/>
      <c r="H967" s="6"/>
      <c r="I967" s="22"/>
      <c r="J967" s="22"/>
      <c r="K967" s="6"/>
      <c r="L967" s="6"/>
      <c r="M967" s="23"/>
      <c r="N967" s="23"/>
      <c r="O967" s="22"/>
      <c r="P967" s="22"/>
      <c r="T967" s="24"/>
      <c r="U967" s="24"/>
      <c r="V967" s="126"/>
      <c r="X967" s="87"/>
      <c r="Y967" s="22"/>
      <c r="Z967" s="22"/>
      <c r="AA967" s="22"/>
      <c r="AB967" s="22"/>
      <c r="AC967" s="22"/>
      <c r="AD967" s="22"/>
      <c r="AE967" s="22"/>
      <c r="AF967" s="22"/>
    </row>
    <row r="968" spans="1:32" x14ac:dyDescent="0.25">
      <c r="A968" s="19"/>
      <c r="B968" s="19"/>
      <c r="C968" s="20"/>
      <c r="D968" s="21"/>
      <c r="E968" s="120"/>
      <c r="F968" s="6"/>
      <c r="G968" s="6"/>
      <c r="H968" s="6"/>
      <c r="I968" s="22"/>
      <c r="J968" s="22"/>
      <c r="K968" s="6"/>
      <c r="L968" s="6"/>
      <c r="M968" s="23"/>
      <c r="N968" s="23"/>
      <c r="O968" s="22"/>
      <c r="P968" s="22"/>
      <c r="T968" s="24"/>
      <c r="U968" s="24"/>
      <c r="V968" s="126"/>
      <c r="X968" s="87"/>
      <c r="Y968" s="22"/>
      <c r="Z968" s="22"/>
      <c r="AA968" s="22"/>
      <c r="AB968" s="22"/>
      <c r="AC968" s="22"/>
      <c r="AD968" s="22"/>
      <c r="AE968" s="22"/>
      <c r="AF968" s="22"/>
    </row>
    <row r="969" spans="1:32" x14ac:dyDescent="0.25">
      <c r="A969" s="19"/>
      <c r="B969" s="19"/>
      <c r="C969" s="20"/>
      <c r="D969" s="21"/>
      <c r="E969" s="120"/>
      <c r="F969" s="6"/>
      <c r="G969" s="6"/>
      <c r="H969" s="6"/>
      <c r="I969" s="22"/>
      <c r="J969" s="22"/>
      <c r="K969" s="6"/>
      <c r="L969" s="6"/>
      <c r="M969" s="23"/>
      <c r="N969" s="23"/>
      <c r="O969" s="22"/>
      <c r="P969" s="22"/>
      <c r="T969" s="24"/>
      <c r="U969" s="24"/>
      <c r="V969" s="126"/>
      <c r="X969" s="87"/>
      <c r="Y969" s="22"/>
      <c r="Z969" s="22"/>
      <c r="AA969" s="22"/>
      <c r="AB969" s="22"/>
      <c r="AC969" s="22"/>
      <c r="AD969" s="22"/>
      <c r="AE969" s="22"/>
      <c r="AF969" s="22"/>
    </row>
    <row r="970" spans="1:32" x14ac:dyDescent="0.25">
      <c r="A970" s="19"/>
      <c r="B970" s="19"/>
      <c r="C970" s="20"/>
      <c r="D970" s="21"/>
      <c r="E970" s="120"/>
      <c r="F970" s="6"/>
      <c r="G970" s="6"/>
      <c r="H970" s="6"/>
      <c r="I970" s="22"/>
      <c r="J970" s="22"/>
      <c r="K970" s="6"/>
      <c r="L970" s="6"/>
      <c r="M970" s="23"/>
      <c r="N970" s="23"/>
      <c r="O970" s="22"/>
      <c r="P970" s="22"/>
      <c r="T970" s="24"/>
      <c r="U970" s="24"/>
      <c r="V970" s="126"/>
      <c r="X970" s="87"/>
      <c r="Y970" s="22"/>
      <c r="Z970" s="22"/>
      <c r="AA970" s="22"/>
      <c r="AB970" s="22"/>
      <c r="AC970" s="22"/>
      <c r="AD970" s="22"/>
      <c r="AE970" s="22"/>
      <c r="AF970" s="22"/>
    </row>
    <row r="971" spans="1:32" x14ac:dyDescent="0.25">
      <c r="A971" s="19"/>
      <c r="B971" s="19"/>
      <c r="C971" s="20"/>
      <c r="D971" s="21"/>
      <c r="E971" s="120"/>
      <c r="F971" s="6"/>
      <c r="G971" s="6"/>
      <c r="H971" s="6"/>
      <c r="I971" s="22"/>
      <c r="J971" s="22"/>
      <c r="K971" s="6"/>
      <c r="L971" s="6"/>
      <c r="M971" s="23"/>
      <c r="N971" s="23"/>
      <c r="O971" s="22"/>
      <c r="P971" s="22"/>
      <c r="T971" s="24"/>
      <c r="U971" s="24"/>
      <c r="V971" s="126"/>
      <c r="X971" s="87"/>
      <c r="Y971" s="22"/>
      <c r="Z971" s="22"/>
      <c r="AA971" s="22"/>
      <c r="AB971" s="22"/>
      <c r="AC971" s="22"/>
      <c r="AD971" s="22"/>
      <c r="AE971" s="22"/>
      <c r="AF971" s="22"/>
    </row>
    <row r="972" spans="1:32" x14ac:dyDescent="0.25">
      <c r="A972" s="19"/>
      <c r="B972" s="19"/>
      <c r="C972" s="20"/>
      <c r="D972" s="21"/>
      <c r="E972" s="120"/>
      <c r="F972" s="6"/>
      <c r="G972" s="6"/>
      <c r="H972" s="6"/>
      <c r="I972" s="22"/>
      <c r="J972" s="22"/>
      <c r="K972" s="6"/>
      <c r="L972" s="6"/>
      <c r="M972" s="23"/>
      <c r="N972" s="23"/>
      <c r="O972" s="22"/>
      <c r="P972" s="22"/>
      <c r="T972" s="24"/>
      <c r="U972" s="24"/>
      <c r="V972" s="126"/>
      <c r="X972" s="87"/>
      <c r="Y972" s="22"/>
      <c r="Z972" s="22"/>
      <c r="AA972" s="22"/>
      <c r="AB972" s="22"/>
      <c r="AC972" s="22"/>
      <c r="AD972" s="22"/>
      <c r="AE972" s="22"/>
      <c r="AF972" s="22"/>
    </row>
    <row r="973" spans="1:32" x14ac:dyDescent="0.25">
      <c r="A973" s="19"/>
      <c r="B973" s="19"/>
      <c r="C973" s="20"/>
      <c r="D973" s="21"/>
      <c r="E973" s="120"/>
      <c r="F973" s="6"/>
      <c r="G973" s="6"/>
      <c r="H973" s="6"/>
      <c r="I973" s="22"/>
      <c r="J973" s="22"/>
      <c r="K973" s="6"/>
      <c r="L973" s="6"/>
      <c r="M973" s="23"/>
      <c r="N973" s="23"/>
      <c r="O973" s="22"/>
      <c r="P973" s="22"/>
      <c r="T973" s="24"/>
      <c r="U973" s="24"/>
      <c r="V973" s="126"/>
      <c r="X973" s="87"/>
      <c r="Y973" s="22"/>
      <c r="Z973" s="22"/>
      <c r="AA973" s="22"/>
      <c r="AB973" s="22"/>
      <c r="AC973" s="22"/>
      <c r="AD973" s="22"/>
      <c r="AE973" s="22"/>
      <c r="AF973" s="22"/>
    </row>
    <row r="974" spans="1:32" x14ac:dyDescent="0.25">
      <c r="A974" s="19"/>
      <c r="B974" s="19"/>
      <c r="C974" s="20"/>
      <c r="D974" s="21"/>
      <c r="E974" s="120"/>
      <c r="F974" s="6"/>
      <c r="G974" s="6"/>
      <c r="H974" s="6"/>
      <c r="I974" s="22"/>
      <c r="J974" s="22"/>
      <c r="K974" s="6"/>
      <c r="L974" s="6"/>
      <c r="M974" s="23"/>
      <c r="N974" s="23"/>
      <c r="O974" s="22"/>
      <c r="P974" s="22"/>
      <c r="T974" s="24"/>
      <c r="U974" s="24"/>
      <c r="V974" s="126"/>
      <c r="X974" s="87"/>
      <c r="Y974" s="22"/>
      <c r="Z974" s="22"/>
      <c r="AA974" s="22"/>
      <c r="AB974" s="22"/>
      <c r="AC974" s="22"/>
      <c r="AD974" s="22"/>
      <c r="AE974" s="22"/>
      <c r="AF974" s="22"/>
    </row>
    <row r="975" spans="1:32" x14ac:dyDescent="0.25">
      <c r="A975" s="19"/>
      <c r="B975" s="19"/>
      <c r="C975" s="20"/>
      <c r="D975" s="21"/>
      <c r="E975" s="120"/>
      <c r="F975" s="6"/>
      <c r="G975" s="6"/>
      <c r="H975" s="6"/>
      <c r="I975" s="22"/>
      <c r="J975" s="22"/>
      <c r="K975" s="6"/>
      <c r="L975" s="6"/>
      <c r="M975" s="23"/>
      <c r="N975" s="23"/>
      <c r="O975" s="22"/>
      <c r="P975" s="22"/>
      <c r="T975" s="24"/>
      <c r="U975" s="24"/>
      <c r="V975" s="126"/>
      <c r="X975" s="87"/>
      <c r="Y975" s="22"/>
      <c r="Z975" s="22"/>
      <c r="AA975" s="22"/>
      <c r="AB975" s="22"/>
      <c r="AC975" s="22"/>
      <c r="AD975" s="22"/>
      <c r="AE975" s="22"/>
      <c r="AF975" s="22"/>
    </row>
    <row r="976" spans="1:32" x14ac:dyDescent="0.25">
      <c r="A976" s="19"/>
      <c r="B976" s="19"/>
      <c r="C976" s="20"/>
      <c r="D976" s="21"/>
      <c r="E976" s="120"/>
      <c r="F976" s="6"/>
      <c r="G976" s="6"/>
      <c r="H976" s="6"/>
      <c r="I976" s="22"/>
      <c r="J976" s="22"/>
      <c r="K976" s="6"/>
      <c r="L976" s="6"/>
      <c r="M976" s="23"/>
      <c r="N976" s="23"/>
      <c r="O976" s="22"/>
      <c r="P976" s="22"/>
      <c r="T976" s="24"/>
      <c r="U976" s="24"/>
      <c r="V976" s="126"/>
      <c r="X976" s="87"/>
      <c r="Y976" s="22"/>
      <c r="Z976" s="22"/>
      <c r="AA976" s="22"/>
      <c r="AB976" s="22"/>
      <c r="AC976" s="22"/>
      <c r="AD976" s="22"/>
      <c r="AE976" s="22"/>
      <c r="AF976" s="22"/>
    </row>
    <row r="977" spans="1:32" x14ac:dyDescent="0.25">
      <c r="A977" s="19"/>
      <c r="B977" s="19"/>
      <c r="C977" s="20"/>
      <c r="D977" s="21"/>
      <c r="E977" s="120"/>
      <c r="F977" s="6"/>
      <c r="G977" s="6"/>
      <c r="H977" s="6"/>
      <c r="I977" s="22"/>
      <c r="J977" s="22"/>
      <c r="K977" s="6"/>
      <c r="L977" s="6"/>
      <c r="M977" s="23"/>
      <c r="N977" s="23"/>
      <c r="O977" s="22"/>
      <c r="P977" s="22"/>
      <c r="T977" s="24"/>
      <c r="U977" s="24"/>
      <c r="V977" s="126"/>
      <c r="X977" s="87"/>
      <c r="Y977" s="22"/>
      <c r="Z977" s="22"/>
      <c r="AA977" s="22"/>
      <c r="AB977" s="22"/>
      <c r="AC977" s="22"/>
      <c r="AD977" s="22"/>
      <c r="AE977" s="22"/>
      <c r="AF977" s="22"/>
    </row>
    <row r="978" spans="1:32" x14ac:dyDescent="0.25">
      <c r="A978" s="19"/>
      <c r="B978" s="19"/>
      <c r="C978" s="20"/>
      <c r="D978" s="21"/>
      <c r="E978" s="120"/>
      <c r="F978" s="6"/>
      <c r="G978" s="6"/>
      <c r="H978" s="6"/>
      <c r="I978" s="22"/>
      <c r="J978" s="22"/>
      <c r="K978" s="6"/>
      <c r="L978" s="6"/>
      <c r="M978" s="23"/>
      <c r="N978" s="23"/>
      <c r="O978" s="22"/>
      <c r="P978" s="22"/>
      <c r="T978" s="24"/>
      <c r="U978" s="24"/>
      <c r="V978" s="126"/>
      <c r="X978" s="87"/>
      <c r="Y978" s="22"/>
      <c r="Z978" s="22"/>
      <c r="AA978" s="22"/>
      <c r="AB978" s="22"/>
      <c r="AC978" s="22"/>
      <c r="AD978" s="22"/>
      <c r="AE978" s="22"/>
      <c r="AF978" s="22"/>
    </row>
    <row r="979" spans="1:32" x14ac:dyDescent="0.25">
      <c r="A979" s="19"/>
      <c r="B979" s="19"/>
      <c r="C979" s="20"/>
      <c r="D979" s="21"/>
      <c r="E979" s="120"/>
      <c r="F979" s="6"/>
      <c r="G979" s="6"/>
      <c r="H979" s="6"/>
      <c r="I979" s="22"/>
      <c r="J979" s="22"/>
      <c r="K979" s="6"/>
      <c r="L979" s="6"/>
      <c r="M979" s="23"/>
      <c r="N979" s="23"/>
      <c r="O979" s="22"/>
      <c r="P979" s="22"/>
      <c r="T979" s="24"/>
      <c r="U979" s="24"/>
      <c r="V979" s="126"/>
      <c r="X979" s="87"/>
      <c r="Y979" s="22"/>
      <c r="Z979" s="22"/>
      <c r="AA979" s="22"/>
      <c r="AB979" s="22"/>
      <c r="AC979" s="22"/>
      <c r="AD979" s="22"/>
      <c r="AE979" s="22"/>
      <c r="AF979" s="22"/>
    </row>
    <row r="980" spans="1:32" x14ac:dyDescent="0.25">
      <c r="A980" s="19"/>
      <c r="B980" s="19"/>
      <c r="C980" s="20"/>
      <c r="D980" s="21"/>
      <c r="E980" s="120"/>
      <c r="F980" s="6"/>
      <c r="G980" s="6"/>
      <c r="H980" s="6"/>
      <c r="I980" s="22"/>
      <c r="J980" s="22"/>
      <c r="K980" s="6"/>
      <c r="L980" s="6"/>
      <c r="M980" s="23"/>
      <c r="N980" s="23"/>
      <c r="O980" s="22"/>
      <c r="P980" s="22"/>
      <c r="T980" s="24"/>
      <c r="U980" s="24"/>
      <c r="V980" s="126"/>
      <c r="X980" s="87"/>
      <c r="Y980" s="22"/>
      <c r="Z980" s="22"/>
      <c r="AA980" s="22"/>
      <c r="AB980" s="22"/>
      <c r="AC980" s="22"/>
      <c r="AD980" s="22"/>
      <c r="AE980" s="22"/>
      <c r="AF980" s="22"/>
    </row>
    <row r="981" spans="1:32" x14ac:dyDescent="0.25">
      <c r="A981" s="19"/>
      <c r="B981" s="19"/>
      <c r="C981" s="20"/>
      <c r="D981" s="21"/>
      <c r="E981" s="120"/>
      <c r="F981" s="6"/>
      <c r="G981" s="6"/>
      <c r="H981" s="6"/>
      <c r="I981" s="22"/>
      <c r="J981" s="22"/>
      <c r="K981" s="6"/>
      <c r="L981" s="6"/>
      <c r="M981" s="23"/>
      <c r="N981" s="23"/>
      <c r="O981" s="22"/>
      <c r="P981" s="22"/>
      <c r="T981" s="24"/>
      <c r="U981" s="24"/>
      <c r="V981" s="126"/>
      <c r="X981" s="87"/>
      <c r="Y981" s="22"/>
      <c r="Z981" s="22"/>
      <c r="AA981" s="22"/>
      <c r="AB981" s="22"/>
      <c r="AC981" s="22"/>
      <c r="AD981" s="22"/>
      <c r="AE981" s="22"/>
      <c r="AF981" s="22"/>
    </row>
    <row r="982" spans="1:32" x14ac:dyDescent="0.25">
      <c r="A982" s="19"/>
      <c r="B982" s="19"/>
      <c r="C982" s="20"/>
      <c r="D982" s="21"/>
      <c r="E982" s="120"/>
      <c r="F982" s="6"/>
      <c r="G982" s="6"/>
      <c r="H982" s="6"/>
      <c r="I982" s="22"/>
      <c r="J982" s="22"/>
      <c r="K982" s="6"/>
      <c r="L982" s="6"/>
      <c r="M982" s="23"/>
      <c r="N982" s="23"/>
      <c r="O982" s="22"/>
      <c r="P982" s="22"/>
      <c r="T982" s="24"/>
      <c r="U982" s="24"/>
      <c r="V982" s="126"/>
      <c r="X982" s="87"/>
      <c r="Y982" s="22"/>
      <c r="Z982" s="22"/>
      <c r="AA982" s="22"/>
      <c r="AB982" s="22"/>
      <c r="AC982" s="22"/>
      <c r="AD982" s="22"/>
      <c r="AE982" s="22"/>
      <c r="AF982" s="22"/>
    </row>
    <row r="983" spans="1:32" x14ac:dyDescent="0.25">
      <c r="A983" s="19"/>
      <c r="B983" s="19"/>
      <c r="C983" s="20"/>
      <c r="D983" s="21"/>
      <c r="E983" s="120"/>
      <c r="F983" s="6"/>
      <c r="G983" s="6"/>
      <c r="H983" s="6"/>
      <c r="I983" s="22"/>
      <c r="J983" s="22"/>
      <c r="K983" s="6"/>
      <c r="L983" s="6"/>
      <c r="M983" s="23"/>
      <c r="N983" s="23"/>
      <c r="O983" s="22"/>
      <c r="P983" s="22"/>
      <c r="T983" s="24"/>
      <c r="U983" s="24"/>
      <c r="V983" s="126"/>
      <c r="X983" s="87"/>
      <c r="Y983" s="22"/>
      <c r="Z983" s="22"/>
      <c r="AA983" s="22"/>
      <c r="AB983" s="22"/>
      <c r="AC983" s="22"/>
      <c r="AD983" s="22"/>
      <c r="AE983" s="22"/>
      <c r="AF983" s="22"/>
    </row>
    <row r="984" spans="1:32" x14ac:dyDescent="0.25">
      <c r="A984" s="19"/>
      <c r="B984" s="19"/>
      <c r="C984" s="20"/>
      <c r="D984" s="21"/>
      <c r="E984" s="120"/>
      <c r="F984" s="6"/>
      <c r="G984" s="6"/>
      <c r="H984" s="6"/>
      <c r="I984" s="22"/>
      <c r="J984" s="22"/>
      <c r="K984" s="6"/>
      <c r="L984" s="6"/>
      <c r="M984" s="23"/>
      <c r="N984" s="23"/>
      <c r="O984" s="22"/>
      <c r="P984" s="22"/>
      <c r="T984" s="24"/>
      <c r="U984" s="24"/>
      <c r="V984" s="126"/>
      <c r="X984" s="87"/>
      <c r="Y984" s="22"/>
      <c r="Z984" s="22"/>
      <c r="AA984" s="22"/>
      <c r="AB984" s="22"/>
      <c r="AC984" s="22"/>
      <c r="AD984" s="22"/>
      <c r="AE984" s="22"/>
      <c r="AF984" s="22"/>
    </row>
    <row r="985" spans="1:32" x14ac:dyDescent="0.25">
      <c r="A985" s="19"/>
      <c r="B985" s="19"/>
      <c r="C985" s="20"/>
      <c r="D985" s="21"/>
      <c r="E985" s="120"/>
      <c r="F985" s="6"/>
      <c r="G985" s="6"/>
      <c r="H985" s="6"/>
      <c r="I985" s="22"/>
      <c r="J985" s="22"/>
      <c r="K985" s="6"/>
      <c r="L985" s="6"/>
      <c r="M985" s="23"/>
      <c r="N985" s="23"/>
      <c r="O985" s="22"/>
      <c r="P985" s="22"/>
      <c r="T985" s="24"/>
      <c r="U985" s="24"/>
      <c r="V985" s="126"/>
      <c r="X985" s="87"/>
      <c r="Y985" s="22"/>
      <c r="Z985" s="22"/>
      <c r="AA985" s="22"/>
      <c r="AB985" s="22"/>
      <c r="AC985" s="22"/>
      <c r="AD985" s="22"/>
      <c r="AE985" s="22"/>
      <c r="AF985" s="22"/>
    </row>
    <row r="986" spans="1:32" x14ac:dyDescent="0.25">
      <c r="A986" s="19"/>
      <c r="B986" s="19"/>
      <c r="C986" s="20"/>
      <c r="D986" s="21"/>
      <c r="E986" s="120"/>
      <c r="F986" s="6"/>
      <c r="G986" s="6"/>
      <c r="H986" s="6"/>
      <c r="I986" s="22"/>
      <c r="J986" s="22"/>
      <c r="K986" s="6"/>
      <c r="L986" s="6"/>
      <c r="M986" s="23"/>
      <c r="N986" s="23"/>
      <c r="O986" s="22"/>
      <c r="P986" s="22"/>
      <c r="T986" s="24"/>
      <c r="U986" s="24"/>
      <c r="V986" s="126"/>
      <c r="X986" s="87"/>
      <c r="Y986" s="22"/>
      <c r="Z986" s="22"/>
      <c r="AA986" s="22"/>
      <c r="AB986" s="22"/>
      <c r="AC986" s="22"/>
      <c r="AD986" s="22"/>
      <c r="AE986" s="22"/>
      <c r="AF986" s="22"/>
    </row>
    <row r="987" spans="1:32" x14ac:dyDescent="0.25">
      <c r="A987" s="19"/>
      <c r="B987" s="19"/>
      <c r="C987" s="20"/>
      <c r="D987" s="21"/>
      <c r="E987" s="120"/>
      <c r="F987" s="6"/>
      <c r="G987" s="6"/>
      <c r="H987" s="6"/>
      <c r="I987" s="22"/>
      <c r="J987" s="22"/>
      <c r="K987" s="6"/>
      <c r="L987" s="6"/>
      <c r="M987" s="23"/>
      <c r="N987" s="23"/>
      <c r="O987" s="22"/>
      <c r="P987" s="22"/>
      <c r="T987" s="24"/>
      <c r="U987" s="24"/>
      <c r="V987" s="126"/>
      <c r="X987" s="87"/>
      <c r="Y987" s="22"/>
      <c r="Z987" s="22"/>
      <c r="AA987" s="22"/>
      <c r="AB987" s="22"/>
      <c r="AC987" s="22"/>
      <c r="AD987" s="22"/>
      <c r="AE987" s="22"/>
      <c r="AF987" s="22"/>
    </row>
    <row r="988" spans="1:32" x14ac:dyDescent="0.25">
      <c r="A988" s="19"/>
      <c r="B988" s="19"/>
      <c r="C988" s="20"/>
      <c r="D988" s="21"/>
      <c r="E988" s="120"/>
      <c r="F988" s="6"/>
      <c r="G988" s="6"/>
      <c r="H988" s="6"/>
      <c r="I988" s="22"/>
      <c r="J988" s="22"/>
      <c r="K988" s="6"/>
      <c r="L988" s="6"/>
      <c r="M988" s="23"/>
      <c r="N988" s="23"/>
      <c r="O988" s="22"/>
      <c r="P988" s="22"/>
      <c r="T988" s="24"/>
      <c r="U988" s="24"/>
      <c r="V988" s="126"/>
      <c r="X988" s="87"/>
      <c r="Y988" s="22"/>
      <c r="Z988" s="22"/>
      <c r="AA988" s="22"/>
      <c r="AB988" s="22"/>
      <c r="AC988" s="22"/>
      <c r="AD988" s="22"/>
      <c r="AE988" s="22"/>
      <c r="AF988" s="22"/>
    </row>
    <row r="989" spans="1:32" x14ac:dyDescent="0.25">
      <c r="A989" s="19"/>
      <c r="B989" s="19"/>
      <c r="C989" s="20"/>
      <c r="D989" s="21"/>
      <c r="E989" s="120"/>
      <c r="F989" s="6"/>
      <c r="G989" s="6"/>
      <c r="H989" s="6"/>
      <c r="I989" s="22"/>
      <c r="J989" s="22"/>
      <c r="K989" s="6"/>
      <c r="L989" s="6"/>
      <c r="M989" s="23"/>
      <c r="N989" s="23"/>
      <c r="O989" s="22"/>
      <c r="P989" s="22"/>
      <c r="T989" s="24"/>
      <c r="U989" s="24"/>
      <c r="V989" s="126"/>
      <c r="X989" s="87"/>
      <c r="Y989" s="22"/>
      <c r="Z989" s="22"/>
      <c r="AA989" s="22"/>
      <c r="AB989" s="22"/>
      <c r="AC989" s="22"/>
      <c r="AD989" s="22"/>
      <c r="AE989" s="22"/>
      <c r="AF989" s="22"/>
    </row>
    <row r="990" spans="1:32" x14ac:dyDescent="0.25">
      <c r="A990" s="19"/>
      <c r="B990" s="19"/>
      <c r="C990" s="20"/>
      <c r="D990" s="21"/>
      <c r="E990" s="120"/>
      <c r="F990" s="6"/>
      <c r="G990" s="6"/>
      <c r="H990" s="6"/>
      <c r="I990" s="22"/>
      <c r="J990" s="22"/>
      <c r="K990" s="6"/>
      <c r="L990" s="6"/>
      <c r="M990" s="23"/>
      <c r="N990" s="23"/>
      <c r="O990" s="22"/>
      <c r="P990" s="22"/>
      <c r="T990" s="24"/>
      <c r="U990" s="24"/>
      <c r="V990" s="126"/>
      <c r="X990" s="87"/>
      <c r="Y990" s="22"/>
      <c r="Z990" s="22"/>
      <c r="AA990" s="22"/>
      <c r="AB990" s="22"/>
      <c r="AC990" s="22"/>
      <c r="AD990" s="22"/>
      <c r="AE990" s="22"/>
      <c r="AF990" s="22"/>
    </row>
    <row r="991" spans="1:32" x14ac:dyDescent="0.25">
      <c r="A991" s="19"/>
      <c r="B991" s="19"/>
      <c r="C991" s="20"/>
      <c r="D991" s="21"/>
      <c r="E991" s="120"/>
      <c r="F991" s="6"/>
      <c r="G991" s="6"/>
      <c r="H991" s="6"/>
      <c r="I991" s="22"/>
      <c r="J991" s="22"/>
      <c r="K991" s="6"/>
      <c r="L991" s="6"/>
      <c r="M991" s="23"/>
      <c r="N991" s="23"/>
      <c r="O991" s="22"/>
      <c r="P991" s="22"/>
      <c r="T991" s="24"/>
      <c r="U991" s="24"/>
      <c r="V991" s="126"/>
      <c r="X991" s="87"/>
      <c r="Y991" s="22"/>
      <c r="Z991" s="22"/>
      <c r="AA991" s="22"/>
      <c r="AB991" s="22"/>
      <c r="AC991" s="22"/>
      <c r="AD991" s="22"/>
      <c r="AE991" s="22"/>
      <c r="AF991" s="22"/>
    </row>
    <row r="992" spans="1:32" x14ac:dyDescent="0.25">
      <c r="A992" s="19"/>
      <c r="B992" s="19"/>
      <c r="C992" s="20"/>
      <c r="D992" s="21"/>
      <c r="E992" s="120"/>
      <c r="F992" s="6"/>
      <c r="G992" s="6"/>
      <c r="H992" s="6"/>
      <c r="I992" s="22"/>
      <c r="J992" s="22"/>
      <c r="K992" s="6"/>
      <c r="L992" s="6"/>
      <c r="M992" s="23"/>
      <c r="N992" s="23"/>
      <c r="O992" s="22"/>
      <c r="P992" s="22"/>
      <c r="T992" s="24"/>
      <c r="U992" s="24"/>
      <c r="V992" s="126"/>
      <c r="X992" s="87"/>
      <c r="Y992" s="22"/>
      <c r="Z992" s="22"/>
      <c r="AA992" s="22"/>
      <c r="AB992" s="22"/>
      <c r="AC992" s="22"/>
      <c r="AD992" s="22"/>
      <c r="AE992" s="22"/>
      <c r="AF992" s="22"/>
    </row>
    <row r="993" spans="1:32" x14ac:dyDescent="0.25">
      <c r="A993" s="19"/>
      <c r="B993" s="19"/>
      <c r="C993" s="20"/>
      <c r="D993" s="21"/>
      <c r="E993" s="120"/>
      <c r="F993" s="6"/>
      <c r="G993" s="6"/>
      <c r="H993" s="6"/>
      <c r="I993" s="22"/>
      <c r="J993" s="22"/>
      <c r="K993" s="6"/>
      <c r="L993" s="6"/>
      <c r="M993" s="23"/>
      <c r="N993" s="23"/>
      <c r="O993" s="22"/>
      <c r="P993" s="22"/>
      <c r="T993" s="24"/>
      <c r="U993" s="24"/>
      <c r="V993" s="126"/>
      <c r="X993" s="87"/>
      <c r="Y993" s="22"/>
      <c r="Z993" s="22"/>
      <c r="AA993" s="22"/>
      <c r="AB993" s="22"/>
      <c r="AC993" s="22"/>
      <c r="AD993" s="22"/>
      <c r="AE993" s="22"/>
      <c r="AF993" s="22"/>
    </row>
    <row r="994" spans="1:32" x14ac:dyDescent="0.25">
      <c r="A994" s="19"/>
      <c r="B994" s="19"/>
      <c r="C994" s="20"/>
      <c r="D994" s="21"/>
      <c r="E994" s="120"/>
      <c r="F994" s="6"/>
      <c r="G994" s="6"/>
      <c r="H994" s="6"/>
      <c r="I994" s="22"/>
      <c r="J994" s="22"/>
      <c r="K994" s="6"/>
      <c r="L994" s="6"/>
      <c r="M994" s="23"/>
      <c r="N994" s="23"/>
      <c r="O994" s="22"/>
      <c r="P994" s="22"/>
      <c r="T994" s="24"/>
      <c r="U994" s="24"/>
      <c r="V994" s="126"/>
      <c r="X994" s="87"/>
      <c r="Y994" s="22"/>
      <c r="Z994" s="22"/>
      <c r="AA994" s="22"/>
      <c r="AB994" s="22"/>
      <c r="AC994" s="22"/>
      <c r="AD994" s="22"/>
      <c r="AE994" s="22"/>
      <c r="AF994" s="22"/>
    </row>
    <row r="995" spans="1:32" x14ac:dyDescent="0.25">
      <c r="A995" s="19"/>
      <c r="B995" s="19"/>
      <c r="C995" s="20"/>
      <c r="D995" s="21"/>
      <c r="E995" s="120"/>
      <c r="F995" s="6"/>
      <c r="G995" s="6"/>
      <c r="H995" s="6"/>
      <c r="I995" s="22"/>
      <c r="J995" s="22"/>
      <c r="K995" s="6"/>
      <c r="L995" s="6"/>
      <c r="M995" s="23"/>
      <c r="N995" s="23"/>
      <c r="O995" s="22"/>
      <c r="P995" s="22"/>
      <c r="T995" s="24"/>
      <c r="U995" s="24"/>
      <c r="V995" s="126"/>
      <c r="X995" s="87"/>
      <c r="Y995" s="22"/>
      <c r="Z995" s="22"/>
      <c r="AA995" s="22"/>
      <c r="AB995" s="22"/>
      <c r="AC995" s="22"/>
      <c r="AD995" s="22"/>
      <c r="AE995" s="22"/>
      <c r="AF995" s="22"/>
    </row>
    <row r="996" spans="1:32" x14ac:dyDescent="0.25">
      <c r="A996" s="19"/>
      <c r="B996" s="19"/>
      <c r="C996" s="20"/>
      <c r="D996" s="21"/>
      <c r="E996" s="120"/>
      <c r="F996" s="6"/>
      <c r="G996" s="6"/>
      <c r="H996" s="6"/>
      <c r="I996" s="22"/>
      <c r="J996" s="22"/>
      <c r="K996" s="6"/>
      <c r="L996" s="6"/>
      <c r="M996" s="23"/>
      <c r="N996" s="23"/>
      <c r="O996" s="22"/>
      <c r="P996" s="22"/>
      <c r="T996" s="24"/>
      <c r="U996" s="24"/>
      <c r="V996" s="126"/>
      <c r="X996" s="87"/>
      <c r="Y996" s="22"/>
      <c r="Z996" s="22"/>
      <c r="AA996" s="22"/>
      <c r="AB996" s="22"/>
      <c r="AC996" s="22"/>
      <c r="AD996" s="22"/>
      <c r="AE996" s="22"/>
      <c r="AF996" s="22"/>
    </row>
    <row r="997" spans="1:32" x14ac:dyDescent="0.25">
      <c r="A997" s="19"/>
      <c r="B997" s="19"/>
      <c r="C997" s="20"/>
      <c r="D997" s="21"/>
      <c r="E997" s="120"/>
      <c r="F997" s="6"/>
      <c r="G997" s="6"/>
      <c r="H997" s="6"/>
      <c r="I997" s="22"/>
      <c r="J997" s="22"/>
      <c r="K997" s="6"/>
      <c r="L997" s="6"/>
      <c r="M997" s="23"/>
      <c r="N997" s="23"/>
      <c r="O997" s="22"/>
      <c r="P997" s="22"/>
      <c r="T997" s="24"/>
      <c r="U997" s="24"/>
      <c r="V997" s="126"/>
      <c r="X997" s="87"/>
      <c r="Y997" s="22"/>
      <c r="Z997" s="22"/>
      <c r="AA997" s="22"/>
      <c r="AB997" s="22"/>
      <c r="AC997" s="22"/>
      <c r="AD997" s="22"/>
      <c r="AE997" s="22"/>
      <c r="AF997" s="22"/>
    </row>
    <row r="998" spans="1:32" x14ac:dyDescent="0.25">
      <c r="A998" s="19"/>
      <c r="B998" s="19"/>
      <c r="C998" s="20"/>
      <c r="D998" s="21"/>
      <c r="E998" s="120"/>
      <c r="F998" s="6"/>
      <c r="G998" s="6"/>
      <c r="H998" s="6"/>
      <c r="I998" s="22"/>
      <c r="J998" s="22"/>
      <c r="K998" s="6"/>
      <c r="L998" s="6"/>
      <c r="M998" s="23"/>
      <c r="N998" s="23"/>
      <c r="O998" s="22"/>
      <c r="P998" s="22"/>
      <c r="T998" s="24"/>
      <c r="U998" s="24"/>
      <c r="V998" s="126"/>
      <c r="X998" s="87"/>
      <c r="Y998" s="22"/>
      <c r="Z998" s="22"/>
      <c r="AA998" s="22"/>
      <c r="AB998" s="22"/>
      <c r="AC998" s="22"/>
      <c r="AD998" s="22"/>
      <c r="AE998" s="22"/>
      <c r="AF998" s="22"/>
    </row>
    <row r="999" spans="1:32" x14ac:dyDescent="0.25">
      <c r="A999" s="19"/>
      <c r="B999" s="19"/>
      <c r="C999" s="20"/>
      <c r="D999" s="21"/>
      <c r="E999" s="120"/>
      <c r="F999" s="6"/>
      <c r="G999" s="6"/>
      <c r="H999" s="6"/>
      <c r="I999" s="22"/>
      <c r="J999" s="22"/>
      <c r="K999" s="6"/>
      <c r="L999" s="6"/>
      <c r="M999" s="23"/>
      <c r="N999" s="23"/>
      <c r="O999" s="22"/>
      <c r="P999" s="22"/>
      <c r="T999" s="24"/>
      <c r="U999" s="24"/>
      <c r="V999" s="126"/>
      <c r="X999" s="87"/>
      <c r="Y999" s="22"/>
      <c r="Z999" s="22"/>
      <c r="AA999" s="22"/>
      <c r="AB999" s="22"/>
      <c r="AC999" s="22"/>
      <c r="AD999" s="22"/>
      <c r="AE999" s="22"/>
      <c r="AF999" s="22"/>
    </row>
    <row r="1000" spans="1:32" x14ac:dyDescent="0.25">
      <c r="A1000" s="19"/>
      <c r="B1000" s="19"/>
      <c r="C1000" s="20"/>
      <c r="D1000" s="21"/>
      <c r="E1000" s="120"/>
      <c r="F1000" s="6"/>
      <c r="G1000" s="6"/>
      <c r="H1000" s="6"/>
      <c r="I1000" s="22"/>
      <c r="J1000" s="22"/>
      <c r="K1000" s="6"/>
      <c r="L1000" s="6"/>
      <c r="M1000" s="23"/>
      <c r="N1000" s="23"/>
      <c r="O1000" s="22"/>
      <c r="P1000" s="22"/>
      <c r="T1000" s="24"/>
      <c r="U1000" s="24"/>
      <c r="V1000" s="126"/>
      <c r="X1000" s="87"/>
      <c r="Y1000" s="22"/>
      <c r="Z1000" s="22"/>
      <c r="AA1000" s="22"/>
      <c r="AB1000" s="22"/>
      <c r="AC1000" s="22"/>
      <c r="AD1000" s="22"/>
      <c r="AE1000" s="22"/>
      <c r="AF1000" s="22"/>
    </row>
    <row r="1001" spans="1:32" x14ac:dyDescent="0.25">
      <c r="A1001" s="19"/>
      <c r="B1001" s="19"/>
      <c r="C1001" s="20"/>
      <c r="D1001" s="21"/>
      <c r="E1001" s="120"/>
      <c r="F1001" s="6"/>
      <c r="G1001" s="6"/>
      <c r="H1001" s="6"/>
      <c r="I1001" s="22"/>
      <c r="J1001" s="22"/>
      <c r="K1001" s="6"/>
      <c r="L1001" s="6"/>
      <c r="M1001" s="23"/>
      <c r="N1001" s="23"/>
      <c r="O1001" s="22"/>
      <c r="P1001" s="22"/>
      <c r="T1001" s="24"/>
      <c r="U1001" s="24"/>
      <c r="V1001" s="126"/>
      <c r="X1001" s="87"/>
      <c r="Y1001" s="22"/>
      <c r="Z1001" s="22"/>
      <c r="AA1001" s="22"/>
      <c r="AB1001" s="22"/>
      <c r="AC1001" s="22"/>
      <c r="AD1001" s="22"/>
      <c r="AE1001" s="22"/>
      <c r="AF1001" s="22"/>
    </row>
    <row r="1002" spans="1:32" x14ac:dyDescent="0.25">
      <c r="A1002" s="19"/>
      <c r="B1002" s="19"/>
      <c r="C1002" s="20"/>
      <c r="D1002" s="21"/>
      <c r="E1002" s="120"/>
      <c r="F1002" s="6"/>
      <c r="G1002" s="6"/>
      <c r="H1002" s="6"/>
      <c r="I1002" s="22"/>
      <c r="J1002" s="22"/>
      <c r="K1002" s="6"/>
      <c r="L1002" s="6"/>
      <c r="M1002" s="23"/>
      <c r="N1002" s="23"/>
      <c r="O1002" s="22"/>
      <c r="P1002" s="22"/>
      <c r="T1002" s="24"/>
      <c r="U1002" s="24"/>
      <c r="V1002" s="126"/>
      <c r="X1002" s="87"/>
      <c r="Y1002" s="22"/>
      <c r="Z1002" s="22"/>
      <c r="AA1002" s="22"/>
      <c r="AB1002" s="22"/>
      <c r="AC1002" s="22"/>
      <c r="AD1002" s="22"/>
      <c r="AE1002" s="22"/>
      <c r="AF1002" s="22"/>
    </row>
    <row r="1003" spans="1:32" x14ac:dyDescent="0.25">
      <c r="A1003" s="19"/>
      <c r="B1003" s="19"/>
      <c r="C1003" s="20"/>
      <c r="D1003" s="21"/>
      <c r="E1003" s="120"/>
      <c r="F1003" s="6"/>
      <c r="G1003" s="6"/>
      <c r="H1003" s="6"/>
      <c r="I1003" s="22"/>
      <c r="J1003" s="22"/>
      <c r="K1003" s="6"/>
      <c r="L1003" s="6"/>
      <c r="M1003" s="23"/>
      <c r="N1003" s="23"/>
      <c r="O1003" s="22"/>
      <c r="P1003" s="22"/>
      <c r="T1003" s="24"/>
      <c r="U1003" s="24"/>
      <c r="V1003" s="126"/>
      <c r="X1003" s="87"/>
      <c r="Y1003" s="22"/>
      <c r="Z1003" s="22"/>
      <c r="AA1003" s="22"/>
      <c r="AB1003" s="22"/>
      <c r="AC1003" s="22"/>
      <c r="AD1003" s="22"/>
      <c r="AE1003" s="22"/>
      <c r="AF1003" s="22"/>
    </row>
    <row r="1004" spans="1:32" x14ac:dyDescent="0.25">
      <c r="A1004" s="19"/>
      <c r="B1004" s="19"/>
      <c r="C1004" s="20"/>
      <c r="D1004" s="21"/>
      <c r="E1004" s="120"/>
      <c r="F1004" s="6"/>
      <c r="G1004" s="6"/>
      <c r="H1004" s="6"/>
      <c r="I1004" s="22"/>
      <c r="J1004" s="22"/>
      <c r="K1004" s="6"/>
      <c r="L1004" s="6"/>
      <c r="M1004" s="23"/>
      <c r="N1004" s="23"/>
      <c r="O1004" s="22"/>
      <c r="P1004" s="22"/>
      <c r="T1004" s="24"/>
      <c r="U1004" s="24"/>
      <c r="V1004" s="126"/>
      <c r="X1004" s="87"/>
      <c r="Y1004" s="22"/>
      <c r="Z1004" s="22"/>
      <c r="AA1004" s="22"/>
      <c r="AB1004" s="22"/>
      <c r="AC1004" s="22"/>
      <c r="AD1004" s="22"/>
      <c r="AE1004" s="22"/>
      <c r="AF1004" s="22"/>
    </row>
    <row r="1005" spans="1:32" x14ac:dyDescent="0.25">
      <c r="A1005" s="19"/>
      <c r="B1005" s="19"/>
      <c r="C1005" s="20"/>
      <c r="D1005" s="21"/>
      <c r="E1005" s="120"/>
      <c r="F1005" s="6"/>
      <c r="G1005" s="6"/>
      <c r="H1005" s="6"/>
      <c r="I1005" s="22"/>
      <c r="J1005" s="22"/>
      <c r="K1005" s="6"/>
      <c r="L1005" s="6"/>
      <c r="M1005" s="23"/>
      <c r="N1005" s="23"/>
      <c r="O1005" s="22"/>
      <c r="P1005" s="22"/>
      <c r="T1005" s="24"/>
      <c r="U1005" s="24"/>
      <c r="V1005" s="126"/>
      <c r="X1005" s="87"/>
      <c r="Y1005" s="22"/>
      <c r="Z1005" s="22"/>
      <c r="AA1005" s="22"/>
      <c r="AB1005" s="22"/>
      <c r="AC1005" s="22"/>
      <c r="AD1005" s="22"/>
      <c r="AE1005" s="22"/>
      <c r="AF1005" s="22"/>
    </row>
    <row r="1006" spans="1:32" x14ac:dyDescent="0.25">
      <c r="A1006" s="19"/>
      <c r="B1006" s="19"/>
      <c r="C1006" s="20"/>
      <c r="D1006" s="21"/>
      <c r="E1006" s="120"/>
      <c r="F1006" s="6"/>
      <c r="G1006" s="6"/>
      <c r="H1006" s="6"/>
      <c r="I1006" s="22"/>
      <c r="J1006" s="22"/>
      <c r="K1006" s="6"/>
      <c r="L1006" s="6"/>
      <c r="M1006" s="23"/>
      <c r="N1006" s="23"/>
      <c r="O1006" s="22"/>
      <c r="P1006" s="22"/>
      <c r="T1006" s="24"/>
      <c r="U1006" s="24"/>
      <c r="V1006" s="126"/>
      <c r="X1006" s="87"/>
      <c r="Y1006" s="22"/>
      <c r="Z1006" s="22"/>
      <c r="AA1006" s="22"/>
      <c r="AB1006" s="22"/>
      <c r="AC1006" s="22"/>
      <c r="AD1006" s="22"/>
      <c r="AE1006" s="22"/>
      <c r="AF1006" s="22"/>
    </row>
    <row r="1007" spans="1:32" x14ac:dyDescent="0.25">
      <c r="A1007" s="19"/>
      <c r="B1007" s="19"/>
      <c r="C1007" s="20"/>
      <c r="D1007" s="21"/>
      <c r="E1007" s="120"/>
      <c r="F1007" s="6"/>
      <c r="G1007" s="6"/>
      <c r="H1007" s="6"/>
      <c r="I1007" s="22"/>
      <c r="J1007" s="22"/>
      <c r="K1007" s="6"/>
      <c r="L1007" s="6"/>
      <c r="M1007" s="23"/>
      <c r="N1007" s="23"/>
      <c r="O1007" s="22"/>
      <c r="P1007" s="22"/>
      <c r="T1007" s="24"/>
      <c r="U1007" s="24"/>
      <c r="V1007" s="126"/>
      <c r="X1007" s="87"/>
      <c r="Y1007" s="22"/>
      <c r="Z1007" s="22"/>
      <c r="AA1007" s="22"/>
      <c r="AB1007" s="22"/>
      <c r="AC1007" s="22"/>
      <c r="AD1007" s="22"/>
      <c r="AE1007" s="22"/>
      <c r="AF1007" s="22"/>
    </row>
    <row r="1008" spans="1:32" x14ac:dyDescent="0.25">
      <c r="A1008" s="19"/>
      <c r="B1008" s="19"/>
      <c r="C1008" s="20"/>
      <c r="D1008" s="21"/>
      <c r="E1008" s="120"/>
      <c r="F1008" s="6"/>
      <c r="G1008" s="6"/>
      <c r="H1008" s="6"/>
      <c r="I1008" s="22"/>
      <c r="J1008" s="22"/>
      <c r="K1008" s="6"/>
      <c r="L1008" s="6"/>
      <c r="M1008" s="23"/>
      <c r="N1008" s="23"/>
      <c r="O1008" s="22"/>
      <c r="P1008" s="22"/>
      <c r="T1008" s="24"/>
      <c r="U1008" s="24"/>
      <c r="V1008" s="126"/>
      <c r="X1008" s="87"/>
      <c r="Y1008" s="22"/>
      <c r="Z1008" s="22"/>
      <c r="AA1008" s="22"/>
      <c r="AB1008" s="22"/>
      <c r="AC1008" s="22"/>
      <c r="AD1008" s="22"/>
      <c r="AE1008" s="22"/>
      <c r="AF1008" s="22"/>
    </row>
    <row r="1009" spans="1:32" x14ac:dyDescent="0.25">
      <c r="A1009" s="19"/>
      <c r="B1009" s="19"/>
      <c r="C1009" s="20"/>
      <c r="D1009" s="21"/>
      <c r="E1009" s="120"/>
      <c r="F1009" s="6"/>
      <c r="G1009" s="6"/>
      <c r="H1009" s="6"/>
      <c r="I1009" s="22"/>
      <c r="J1009" s="22"/>
      <c r="K1009" s="6"/>
      <c r="L1009" s="6"/>
      <c r="M1009" s="23"/>
      <c r="N1009" s="23"/>
      <c r="O1009" s="22"/>
      <c r="P1009" s="22"/>
      <c r="T1009" s="24"/>
      <c r="U1009" s="24"/>
      <c r="V1009" s="126"/>
      <c r="X1009" s="87"/>
      <c r="Y1009" s="22"/>
      <c r="Z1009" s="22"/>
      <c r="AA1009" s="22"/>
      <c r="AB1009" s="22"/>
      <c r="AC1009" s="22"/>
      <c r="AD1009" s="22"/>
      <c r="AE1009" s="22"/>
      <c r="AF1009" s="22"/>
    </row>
    <row r="1010" spans="1:32" x14ac:dyDescent="0.25">
      <c r="A1010" s="19"/>
      <c r="B1010" s="19"/>
      <c r="C1010" s="20"/>
      <c r="D1010" s="21"/>
      <c r="E1010" s="120"/>
      <c r="F1010" s="6"/>
      <c r="G1010" s="6"/>
      <c r="H1010" s="6"/>
      <c r="I1010" s="22"/>
      <c r="J1010" s="22"/>
      <c r="K1010" s="6"/>
      <c r="L1010" s="6"/>
      <c r="M1010" s="23"/>
      <c r="N1010" s="23"/>
      <c r="O1010" s="22"/>
      <c r="P1010" s="22"/>
      <c r="T1010" s="24"/>
      <c r="U1010" s="24"/>
      <c r="V1010" s="126"/>
      <c r="X1010" s="87"/>
      <c r="Y1010" s="22"/>
      <c r="Z1010" s="22"/>
      <c r="AA1010" s="22"/>
      <c r="AB1010" s="22"/>
      <c r="AC1010" s="22"/>
      <c r="AD1010" s="22"/>
      <c r="AE1010" s="22"/>
      <c r="AF1010" s="22"/>
    </row>
    <row r="1011" spans="1:32" x14ac:dyDescent="0.25">
      <c r="A1011" s="19"/>
      <c r="B1011" s="19"/>
      <c r="C1011" s="20"/>
      <c r="D1011" s="21"/>
      <c r="E1011" s="120"/>
      <c r="F1011" s="6"/>
      <c r="G1011" s="6"/>
      <c r="H1011" s="6"/>
      <c r="I1011" s="22"/>
      <c r="J1011" s="22"/>
      <c r="K1011" s="6"/>
      <c r="L1011" s="6"/>
      <c r="M1011" s="23"/>
      <c r="N1011" s="23"/>
      <c r="O1011" s="22"/>
      <c r="P1011" s="22"/>
      <c r="T1011" s="24"/>
      <c r="U1011" s="24"/>
      <c r="V1011" s="126"/>
      <c r="X1011" s="87"/>
      <c r="Y1011" s="22"/>
      <c r="Z1011" s="22"/>
      <c r="AA1011" s="22"/>
      <c r="AB1011" s="22"/>
      <c r="AC1011" s="22"/>
      <c r="AD1011" s="22"/>
      <c r="AE1011" s="22"/>
      <c r="AF1011" s="22"/>
    </row>
    <row r="1012" spans="1:32" x14ac:dyDescent="0.25">
      <c r="A1012" s="19"/>
      <c r="B1012" s="19"/>
      <c r="C1012" s="20"/>
      <c r="D1012" s="21"/>
      <c r="E1012" s="120"/>
      <c r="F1012" s="6"/>
      <c r="G1012" s="6"/>
      <c r="H1012" s="6"/>
      <c r="I1012" s="22"/>
      <c r="J1012" s="22"/>
      <c r="K1012" s="6"/>
      <c r="L1012" s="6"/>
      <c r="M1012" s="23"/>
      <c r="N1012" s="23"/>
      <c r="O1012" s="22"/>
      <c r="P1012" s="22"/>
      <c r="T1012" s="24"/>
      <c r="U1012" s="24"/>
      <c r="V1012" s="126"/>
      <c r="X1012" s="87"/>
      <c r="Y1012" s="22"/>
      <c r="Z1012" s="22"/>
      <c r="AA1012" s="22"/>
      <c r="AB1012" s="22"/>
      <c r="AC1012" s="22"/>
      <c r="AD1012" s="22"/>
      <c r="AE1012" s="22"/>
      <c r="AF1012" s="22"/>
    </row>
    <row r="1013" spans="1:32" x14ac:dyDescent="0.25">
      <c r="A1013" s="19"/>
      <c r="B1013" s="19"/>
      <c r="C1013" s="20"/>
      <c r="D1013" s="21"/>
      <c r="E1013" s="120"/>
      <c r="F1013" s="6"/>
      <c r="G1013" s="6"/>
      <c r="H1013" s="6"/>
      <c r="I1013" s="22"/>
      <c r="J1013" s="22"/>
      <c r="K1013" s="6"/>
      <c r="L1013" s="6"/>
      <c r="M1013" s="23"/>
      <c r="N1013" s="23"/>
      <c r="O1013" s="22"/>
      <c r="P1013" s="22"/>
      <c r="T1013" s="24"/>
      <c r="U1013" s="24"/>
      <c r="V1013" s="126"/>
      <c r="X1013" s="87"/>
      <c r="Y1013" s="22"/>
      <c r="Z1013" s="22"/>
      <c r="AA1013" s="22"/>
      <c r="AB1013" s="22"/>
      <c r="AC1013" s="22"/>
      <c r="AD1013" s="22"/>
      <c r="AE1013" s="22"/>
      <c r="AF1013" s="22"/>
    </row>
    <row r="1014" spans="1:32" x14ac:dyDescent="0.25">
      <c r="A1014" s="19"/>
      <c r="B1014" s="19"/>
      <c r="C1014" s="20"/>
      <c r="D1014" s="21"/>
      <c r="E1014" s="120"/>
      <c r="F1014" s="6"/>
      <c r="G1014" s="6"/>
      <c r="H1014" s="6"/>
      <c r="I1014" s="22"/>
      <c r="J1014" s="22"/>
      <c r="K1014" s="6"/>
      <c r="L1014" s="6"/>
      <c r="M1014" s="23"/>
      <c r="N1014" s="23"/>
      <c r="O1014" s="22"/>
      <c r="P1014" s="22"/>
      <c r="T1014" s="24"/>
      <c r="U1014" s="24"/>
      <c r="V1014" s="126"/>
      <c r="X1014" s="87"/>
      <c r="Y1014" s="22"/>
      <c r="Z1014" s="22"/>
      <c r="AA1014" s="22"/>
      <c r="AB1014" s="22"/>
      <c r="AC1014" s="22"/>
      <c r="AD1014" s="22"/>
      <c r="AE1014" s="22"/>
      <c r="AF1014" s="22"/>
    </row>
    <row r="1015" spans="1:32" x14ac:dyDescent="0.25">
      <c r="A1015" s="19"/>
      <c r="B1015" s="19"/>
      <c r="C1015" s="20"/>
      <c r="D1015" s="21"/>
      <c r="E1015" s="120"/>
      <c r="F1015" s="6"/>
      <c r="G1015" s="6"/>
      <c r="H1015" s="6"/>
      <c r="I1015" s="22"/>
      <c r="J1015" s="22"/>
      <c r="K1015" s="6"/>
      <c r="L1015" s="6"/>
      <c r="M1015" s="23"/>
      <c r="N1015" s="23"/>
      <c r="O1015" s="22"/>
      <c r="P1015" s="22"/>
      <c r="T1015" s="24"/>
      <c r="U1015" s="24"/>
      <c r="V1015" s="126"/>
      <c r="X1015" s="87"/>
      <c r="Y1015" s="22"/>
      <c r="Z1015" s="22"/>
      <c r="AA1015" s="22"/>
      <c r="AB1015" s="22"/>
      <c r="AC1015" s="22"/>
      <c r="AD1015" s="22"/>
      <c r="AE1015" s="22"/>
      <c r="AF1015" s="22"/>
    </row>
    <row r="1016" spans="1:32" x14ac:dyDescent="0.25">
      <c r="A1016" s="19"/>
      <c r="B1016" s="19"/>
      <c r="C1016" s="20"/>
      <c r="D1016" s="21"/>
      <c r="E1016" s="120"/>
      <c r="F1016" s="6"/>
      <c r="G1016" s="6"/>
      <c r="H1016" s="6"/>
      <c r="I1016" s="22"/>
      <c r="J1016" s="22"/>
      <c r="K1016" s="6"/>
      <c r="L1016" s="6"/>
      <c r="M1016" s="23"/>
      <c r="N1016" s="23"/>
      <c r="O1016" s="22"/>
      <c r="P1016" s="22"/>
      <c r="T1016" s="24"/>
      <c r="U1016" s="24"/>
      <c r="V1016" s="126"/>
      <c r="X1016" s="87"/>
      <c r="Y1016" s="22"/>
      <c r="Z1016" s="22"/>
      <c r="AA1016" s="22"/>
      <c r="AB1016" s="22"/>
      <c r="AC1016" s="22"/>
      <c r="AD1016" s="22"/>
      <c r="AE1016" s="22"/>
      <c r="AF1016" s="22"/>
    </row>
    <row r="1017" spans="1:32" x14ac:dyDescent="0.25">
      <c r="A1017" s="19"/>
      <c r="B1017" s="19"/>
      <c r="C1017" s="20"/>
      <c r="D1017" s="21"/>
      <c r="E1017" s="120"/>
      <c r="F1017" s="6"/>
      <c r="G1017" s="6"/>
      <c r="H1017" s="6"/>
      <c r="I1017" s="22"/>
      <c r="J1017" s="22"/>
      <c r="K1017" s="6"/>
      <c r="L1017" s="6"/>
      <c r="M1017" s="23"/>
      <c r="N1017" s="23"/>
      <c r="O1017" s="22"/>
      <c r="P1017" s="22"/>
      <c r="T1017" s="24"/>
      <c r="U1017" s="24"/>
      <c r="V1017" s="126"/>
      <c r="X1017" s="87"/>
      <c r="Y1017" s="22"/>
      <c r="Z1017" s="22"/>
      <c r="AA1017" s="22"/>
      <c r="AB1017" s="22"/>
      <c r="AC1017" s="22"/>
      <c r="AD1017" s="22"/>
      <c r="AE1017" s="22"/>
      <c r="AF1017" s="22"/>
    </row>
    <row r="1018" spans="1:32" x14ac:dyDescent="0.25">
      <c r="A1018" s="19"/>
      <c r="B1018" s="19"/>
      <c r="C1018" s="20"/>
      <c r="D1018" s="21"/>
      <c r="E1018" s="120"/>
      <c r="F1018" s="6"/>
      <c r="G1018" s="6"/>
      <c r="H1018" s="6"/>
      <c r="I1018" s="22"/>
      <c r="J1018" s="22"/>
      <c r="K1018" s="6"/>
      <c r="L1018" s="6"/>
      <c r="M1018" s="23"/>
      <c r="N1018" s="23"/>
      <c r="O1018" s="22"/>
      <c r="P1018" s="22"/>
      <c r="T1018" s="24"/>
      <c r="U1018" s="24"/>
      <c r="V1018" s="126"/>
      <c r="X1018" s="87"/>
      <c r="Y1018" s="22"/>
      <c r="Z1018" s="22"/>
      <c r="AA1018" s="22"/>
      <c r="AB1018" s="22"/>
      <c r="AC1018" s="22"/>
      <c r="AD1018" s="22"/>
      <c r="AE1018" s="22"/>
      <c r="AF1018" s="22"/>
    </row>
    <row r="1019" spans="1:32" x14ac:dyDescent="0.25">
      <c r="A1019" s="19"/>
      <c r="B1019" s="19"/>
      <c r="C1019" s="20"/>
      <c r="D1019" s="21"/>
      <c r="E1019" s="120"/>
      <c r="F1019" s="6"/>
      <c r="G1019" s="6"/>
      <c r="H1019" s="6"/>
      <c r="I1019" s="22"/>
      <c r="J1019" s="22"/>
      <c r="K1019" s="6"/>
      <c r="L1019" s="6"/>
      <c r="M1019" s="23"/>
      <c r="N1019" s="23"/>
      <c r="O1019" s="22"/>
      <c r="P1019" s="22"/>
      <c r="T1019" s="24"/>
      <c r="U1019" s="24"/>
      <c r="V1019" s="126"/>
      <c r="X1019" s="87"/>
      <c r="Y1019" s="22"/>
      <c r="Z1019" s="22"/>
      <c r="AA1019" s="22"/>
      <c r="AB1019" s="22"/>
      <c r="AC1019" s="22"/>
      <c r="AD1019" s="22"/>
      <c r="AE1019" s="22"/>
      <c r="AF1019" s="22"/>
    </row>
    <row r="1020" spans="1:32" x14ac:dyDescent="0.25">
      <c r="A1020" s="19"/>
      <c r="B1020" s="19"/>
      <c r="C1020" s="20"/>
      <c r="D1020" s="21"/>
      <c r="E1020" s="120"/>
      <c r="F1020" s="6"/>
      <c r="G1020" s="6"/>
      <c r="H1020" s="6"/>
      <c r="I1020" s="22"/>
      <c r="J1020" s="22"/>
      <c r="K1020" s="6"/>
      <c r="L1020" s="6"/>
      <c r="M1020" s="23"/>
      <c r="N1020" s="23"/>
      <c r="O1020" s="22"/>
      <c r="P1020" s="22"/>
      <c r="T1020" s="24"/>
      <c r="U1020" s="24"/>
      <c r="V1020" s="126"/>
      <c r="X1020" s="87"/>
      <c r="Y1020" s="22"/>
      <c r="Z1020" s="22"/>
      <c r="AA1020" s="22"/>
      <c r="AB1020" s="22"/>
      <c r="AC1020" s="22"/>
      <c r="AD1020" s="22"/>
      <c r="AE1020" s="22"/>
      <c r="AF1020" s="22"/>
    </row>
    <row r="1021" spans="1:32" x14ac:dyDescent="0.25">
      <c r="A1021" s="19"/>
      <c r="B1021" s="19"/>
      <c r="C1021" s="20"/>
      <c r="D1021" s="21"/>
      <c r="E1021" s="120"/>
      <c r="F1021" s="6"/>
      <c r="G1021" s="6"/>
      <c r="H1021" s="6"/>
      <c r="I1021" s="22"/>
      <c r="J1021" s="22"/>
      <c r="K1021" s="6"/>
      <c r="L1021" s="6"/>
      <c r="M1021" s="23"/>
      <c r="N1021" s="23"/>
      <c r="O1021" s="22"/>
      <c r="P1021" s="22"/>
      <c r="T1021" s="24"/>
      <c r="U1021" s="24"/>
      <c r="V1021" s="126"/>
      <c r="X1021" s="87"/>
      <c r="Y1021" s="22"/>
      <c r="Z1021" s="22"/>
      <c r="AA1021" s="22"/>
      <c r="AB1021" s="22"/>
      <c r="AC1021" s="22"/>
      <c r="AD1021" s="22"/>
      <c r="AE1021" s="22"/>
      <c r="AF1021" s="22"/>
    </row>
    <row r="1022" spans="1:32" x14ac:dyDescent="0.25">
      <c r="A1022" s="19"/>
      <c r="B1022" s="19"/>
      <c r="C1022" s="20"/>
      <c r="D1022" s="21"/>
      <c r="E1022" s="120"/>
      <c r="F1022" s="6"/>
      <c r="G1022" s="6"/>
      <c r="H1022" s="6"/>
      <c r="I1022" s="22"/>
      <c r="J1022" s="22"/>
      <c r="K1022" s="6"/>
      <c r="L1022" s="6"/>
      <c r="M1022" s="23"/>
      <c r="N1022" s="23"/>
      <c r="O1022" s="22"/>
      <c r="P1022" s="22"/>
      <c r="T1022" s="24"/>
      <c r="U1022" s="24"/>
      <c r="V1022" s="126"/>
      <c r="X1022" s="87"/>
      <c r="Y1022" s="22"/>
      <c r="Z1022" s="22"/>
      <c r="AA1022" s="22"/>
      <c r="AB1022" s="22"/>
      <c r="AC1022" s="22"/>
      <c r="AD1022" s="22"/>
      <c r="AE1022" s="22"/>
      <c r="AF1022" s="22"/>
    </row>
    <row r="1023" spans="1:32" x14ac:dyDescent="0.25">
      <c r="A1023" s="19"/>
      <c r="B1023" s="19"/>
      <c r="C1023" s="20"/>
      <c r="D1023" s="21"/>
      <c r="E1023" s="120"/>
      <c r="F1023" s="6"/>
      <c r="G1023" s="6"/>
      <c r="H1023" s="6"/>
      <c r="I1023" s="22"/>
      <c r="J1023" s="22"/>
      <c r="K1023" s="6"/>
      <c r="L1023" s="6"/>
      <c r="M1023" s="23"/>
      <c r="N1023" s="23"/>
      <c r="O1023" s="22"/>
      <c r="P1023" s="22"/>
      <c r="T1023" s="24"/>
      <c r="U1023" s="24"/>
      <c r="V1023" s="126"/>
      <c r="X1023" s="87"/>
      <c r="Y1023" s="22"/>
      <c r="Z1023" s="22"/>
      <c r="AA1023" s="22"/>
      <c r="AB1023" s="22"/>
      <c r="AC1023" s="22"/>
      <c r="AD1023" s="22"/>
      <c r="AE1023" s="22"/>
      <c r="AF1023" s="22"/>
    </row>
    <row r="1024" spans="1:32" x14ac:dyDescent="0.25">
      <c r="A1024" s="19"/>
      <c r="B1024" s="19"/>
      <c r="C1024" s="20"/>
      <c r="D1024" s="21"/>
      <c r="E1024" s="120"/>
      <c r="F1024" s="6"/>
      <c r="G1024" s="6"/>
      <c r="H1024" s="6"/>
      <c r="I1024" s="22"/>
      <c r="J1024" s="22"/>
      <c r="K1024" s="6"/>
      <c r="L1024" s="6"/>
      <c r="M1024" s="23"/>
      <c r="N1024" s="23"/>
      <c r="O1024" s="22"/>
      <c r="P1024" s="22"/>
      <c r="T1024" s="24"/>
      <c r="U1024" s="24"/>
      <c r="V1024" s="126"/>
      <c r="X1024" s="87"/>
      <c r="Y1024" s="22"/>
      <c r="Z1024" s="22"/>
      <c r="AA1024" s="22"/>
      <c r="AB1024" s="22"/>
      <c r="AC1024" s="22"/>
      <c r="AD1024" s="22"/>
      <c r="AE1024" s="22"/>
      <c r="AF1024" s="22"/>
    </row>
    <row r="1025" spans="1:32" x14ac:dyDescent="0.25">
      <c r="A1025" s="19"/>
      <c r="B1025" s="19"/>
      <c r="C1025" s="20"/>
      <c r="D1025" s="21"/>
      <c r="E1025" s="120"/>
      <c r="F1025" s="6"/>
      <c r="G1025" s="6"/>
      <c r="H1025" s="6"/>
      <c r="I1025" s="22"/>
      <c r="J1025" s="22"/>
      <c r="K1025" s="6"/>
      <c r="L1025" s="6"/>
      <c r="M1025" s="23"/>
      <c r="N1025" s="23"/>
      <c r="O1025" s="22"/>
      <c r="P1025" s="22"/>
      <c r="T1025" s="24"/>
      <c r="U1025" s="24"/>
      <c r="V1025" s="126"/>
      <c r="X1025" s="87"/>
      <c r="Y1025" s="22"/>
      <c r="Z1025" s="22"/>
      <c r="AA1025" s="22"/>
      <c r="AB1025" s="22"/>
      <c r="AC1025" s="22"/>
      <c r="AD1025" s="22"/>
      <c r="AE1025" s="22"/>
      <c r="AF1025" s="22"/>
    </row>
    <row r="1026" spans="1:32" x14ac:dyDescent="0.25">
      <c r="A1026" s="19"/>
      <c r="B1026" s="19"/>
      <c r="C1026" s="20"/>
      <c r="D1026" s="21"/>
      <c r="E1026" s="120"/>
      <c r="F1026" s="6"/>
      <c r="G1026" s="6"/>
      <c r="H1026" s="6"/>
      <c r="I1026" s="22"/>
      <c r="J1026" s="22"/>
      <c r="K1026" s="6"/>
      <c r="L1026" s="6"/>
      <c r="M1026" s="23"/>
      <c r="N1026" s="23"/>
      <c r="O1026" s="22"/>
      <c r="P1026" s="22"/>
      <c r="T1026" s="24"/>
      <c r="U1026" s="24"/>
      <c r="V1026" s="126"/>
      <c r="X1026" s="87"/>
      <c r="Y1026" s="22"/>
      <c r="Z1026" s="22"/>
      <c r="AA1026" s="22"/>
      <c r="AB1026" s="22"/>
      <c r="AC1026" s="22"/>
      <c r="AD1026" s="22"/>
      <c r="AE1026" s="22"/>
      <c r="AF1026" s="22"/>
    </row>
    <row r="1027" spans="1:32" x14ac:dyDescent="0.25">
      <c r="A1027" s="19"/>
      <c r="B1027" s="19"/>
      <c r="C1027" s="20"/>
      <c r="D1027" s="21"/>
      <c r="E1027" s="120"/>
      <c r="F1027" s="6"/>
      <c r="G1027" s="6"/>
      <c r="H1027" s="6"/>
      <c r="I1027" s="22"/>
      <c r="J1027" s="22"/>
      <c r="K1027" s="6"/>
      <c r="L1027" s="6"/>
      <c r="M1027" s="23"/>
      <c r="N1027" s="23"/>
      <c r="O1027" s="22"/>
      <c r="P1027" s="22"/>
      <c r="T1027" s="24"/>
      <c r="U1027" s="24"/>
      <c r="V1027" s="126"/>
      <c r="X1027" s="87"/>
      <c r="Y1027" s="22"/>
      <c r="Z1027" s="22"/>
      <c r="AA1027" s="22"/>
      <c r="AB1027" s="22"/>
      <c r="AC1027" s="22"/>
      <c r="AD1027" s="22"/>
      <c r="AE1027" s="22"/>
      <c r="AF1027" s="22"/>
    </row>
    <row r="1028" spans="1:32" x14ac:dyDescent="0.25">
      <c r="A1028" s="19"/>
      <c r="B1028" s="19"/>
      <c r="C1028" s="20"/>
      <c r="D1028" s="21"/>
      <c r="E1028" s="120"/>
      <c r="F1028" s="6"/>
      <c r="G1028" s="6"/>
      <c r="H1028" s="6"/>
      <c r="I1028" s="22"/>
      <c r="J1028" s="22"/>
      <c r="K1028" s="6"/>
      <c r="L1028" s="6"/>
      <c r="M1028" s="23"/>
      <c r="N1028" s="23"/>
      <c r="O1028" s="22"/>
      <c r="P1028" s="22"/>
      <c r="T1028" s="24"/>
      <c r="U1028" s="24"/>
      <c r="V1028" s="126"/>
      <c r="X1028" s="87"/>
      <c r="Y1028" s="22"/>
      <c r="Z1028" s="22"/>
      <c r="AA1028" s="22"/>
      <c r="AB1028" s="22"/>
      <c r="AC1028" s="22"/>
      <c r="AD1028" s="22"/>
      <c r="AE1028" s="22"/>
      <c r="AF1028" s="22"/>
    </row>
    <row r="1029" spans="1:32" x14ac:dyDescent="0.25">
      <c r="A1029" s="19"/>
      <c r="B1029" s="19"/>
      <c r="C1029" s="20"/>
      <c r="D1029" s="21"/>
      <c r="E1029" s="120"/>
      <c r="F1029" s="6"/>
      <c r="G1029" s="6"/>
      <c r="H1029" s="6"/>
      <c r="I1029" s="22"/>
      <c r="J1029" s="22"/>
      <c r="K1029" s="6"/>
      <c r="L1029" s="6"/>
      <c r="M1029" s="23"/>
      <c r="N1029" s="23"/>
      <c r="O1029" s="22"/>
      <c r="P1029" s="22"/>
      <c r="T1029" s="24"/>
      <c r="U1029" s="24"/>
      <c r="V1029" s="126"/>
      <c r="X1029" s="87"/>
      <c r="Y1029" s="22"/>
      <c r="Z1029" s="22"/>
      <c r="AA1029" s="22"/>
      <c r="AB1029" s="22"/>
      <c r="AC1029" s="22"/>
      <c r="AD1029" s="22"/>
      <c r="AE1029" s="22"/>
      <c r="AF1029" s="22"/>
    </row>
    <row r="1030" spans="1:32" x14ac:dyDescent="0.25">
      <c r="A1030" s="19"/>
      <c r="B1030" s="19"/>
      <c r="C1030" s="20"/>
      <c r="D1030" s="21"/>
      <c r="E1030" s="120"/>
      <c r="F1030" s="6"/>
      <c r="G1030" s="6"/>
      <c r="H1030" s="6"/>
      <c r="I1030" s="22"/>
      <c r="J1030" s="22"/>
      <c r="K1030" s="6"/>
      <c r="L1030" s="6"/>
      <c r="M1030" s="23"/>
      <c r="N1030" s="23"/>
      <c r="O1030" s="22"/>
      <c r="P1030" s="22"/>
      <c r="T1030" s="24"/>
      <c r="U1030" s="24"/>
      <c r="V1030" s="126"/>
      <c r="X1030" s="87"/>
      <c r="Y1030" s="22"/>
      <c r="Z1030" s="22"/>
      <c r="AA1030" s="22"/>
      <c r="AB1030" s="22"/>
      <c r="AC1030" s="22"/>
      <c r="AD1030" s="22"/>
      <c r="AE1030" s="22"/>
      <c r="AF1030" s="22"/>
    </row>
    <row r="1031" spans="1:32" x14ac:dyDescent="0.25">
      <c r="A1031" s="19"/>
      <c r="B1031" s="19"/>
      <c r="C1031" s="20"/>
      <c r="D1031" s="21"/>
      <c r="E1031" s="120"/>
      <c r="F1031" s="6"/>
      <c r="G1031" s="6"/>
      <c r="H1031" s="6"/>
      <c r="I1031" s="22"/>
      <c r="J1031" s="22"/>
      <c r="K1031" s="6"/>
      <c r="L1031" s="6"/>
      <c r="M1031" s="23"/>
      <c r="N1031" s="23"/>
      <c r="O1031" s="22"/>
      <c r="P1031" s="22"/>
      <c r="T1031" s="24"/>
      <c r="U1031" s="24"/>
      <c r="V1031" s="126"/>
      <c r="X1031" s="87"/>
      <c r="Y1031" s="22"/>
      <c r="Z1031" s="22"/>
      <c r="AA1031" s="22"/>
      <c r="AB1031" s="22"/>
      <c r="AC1031" s="22"/>
      <c r="AD1031" s="22"/>
      <c r="AE1031" s="22"/>
      <c r="AF1031" s="22"/>
    </row>
    <row r="1032" spans="1:32" x14ac:dyDescent="0.25">
      <c r="A1032" s="19"/>
      <c r="B1032" s="19"/>
      <c r="C1032" s="20"/>
      <c r="D1032" s="21"/>
      <c r="E1032" s="120"/>
      <c r="F1032" s="6"/>
      <c r="G1032" s="6"/>
      <c r="H1032" s="6"/>
      <c r="I1032" s="22"/>
      <c r="J1032" s="22"/>
      <c r="K1032" s="6"/>
      <c r="L1032" s="6"/>
      <c r="M1032" s="23"/>
      <c r="N1032" s="23"/>
      <c r="O1032" s="22"/>
      <c r="P1032" s="22"/>
      <c r="T1032" s="24"/>
      <c r="U1032" s="24"/>
      <c r="V1032" s="126"/>
      <c r="X1032" s="87"/>
      <c r="Y1032" s="22"/>
      <c r="Z1032" s="22"/>
      <c r="AA1032" s="22"/>
      <c r="AB1032" s="22"/>
      <c r="AC1032" s="22"/>
      <c r="AD1032" s="22"/>
      <c r="AE1032" s="22"/>
      <c r="AF1032" s="22"/>
    </row>
    <row r="1033" spans="1:32" x14ac:dyDescent="0.25">
      <c r="A1033" s="19"/>
      <c r="B1033" s="19"/>
      <c r="C1033" s="20"/>
      <c r="D1033" s="21"/>
      <c r="E1033" s="120"/>
      <c r="F1033" s="6"/>
      <c r="G1033" s="6"/>
      <c r="H1033" s="6"/>
      <c r="I1033" s="22"/>
      <c r="J1033" s="22"/>
      <c r="K1033" s="6"/>
      <c r="L1033" s="6"/>
      <c r="M1033" s="23"/>
      <c r="N1033" s="23"/>
      <c r="O1033" s="22"/>
      <c r="P1033" s="22"/>
      <c r="T1033" s="24"/>
      <c r="U1033" s="24"/>
      <c r="V1033" s="126"/>
      <c r="X1033" s="87"/>
      <c r="Y1033" s="22"/>
      <c r="Z1033" s="22"/>
      <c r="AA1033" s="22"/>
      <c r="AB1033" s="22"/>
      <c r="AC1033" s="22"/>
      <c r="AD1033" s="22"/>
      <c r="AE1033" s="22"/>
      <c r="AF1033" s="22"/>
    </row>
    <row r="1034" spans="1:32" x14ac:dyDescent="0.25">
      <c r="A1034" s="19"/>
      <c r="B1034" s="19"/>
      <c r="C1034" s="20"/>
      <c r="D1034" s="21"/>
      <c r="E1034" s="120"/>
      <c r="F1034" s="6"/>
      <c r="G1034" s="6"/>
      <c r="H1034" s="6"/>
      <c r="I1034" s="22"/>
      <c r="J1034" s="22"/>
      <c r="K1034" s="6"/>
      <c r="L1034" s="6"/>
      <c r="M1034" s="23"/>
      <c r="N1034" s="23"/>
      <c r="O1034" s="22"/>
      <c r="P1034" s="22"/>
      <c r="T1034" s="24"/>
      <c r="U1034" s="24"/>
      <c r="V1034" s="126"/>
      <c r="X1034" s="87"/>
      <c r="Y1034" s="22"/>
      <c r="Z1034" s="22"/>
      <c r="AA1034" s="22"/>
      <c r="AB1034" s="22"/>
      <c r="AC1034" s="22"/>
      <c r="AD1034" s="22"/>
      <c r="AE1034" s="22"/>
      <c r="AF1034" s="22"/>
    </row>
    <row r="1035" spans="1:32" x14ac:dyDescent="0.25">
      <c r="A1035" s="19"/>
      <c r="B1035" s="19"/>
      <c r="C1035" s="20"/>
      <c r="D1035" s="21"/>
      <c r="E1035" s="120"/>
      <c r="F1035" s="6"/>
      <c r="G1035" s="6"/>
      <c r="H1035" s="6"/>
      <c r="I1035" s="22"/>
      <c r="J1035" s="22"/>
      <c r="K1035" s="6"/>
      <c r="L1035" s="6"/>
      <c r="M1035" s="23"/>
      <c r="N1035" s="23"/>
      <c r="O1035" s="22"/>
      <c r="P1035" s="22"/>
      <c r="T1035" s="24"/>
      <c r="U1035" s="24"/>
      <c r="V1035" s="126"/>
      <c r="X1035" s="87"/>
      <c r="Y1035" s="22"/>
      <c r="Z1035" s="22"/>
      <c r="AA1035" s="22"/>
      <c r="AB1035" s="22"/>
      <c r="AC1035" s="22"/>
      <c r="AD1035" s="22"/>
      <c r="AE1035" s="22"/>
      <c r="AF1035" s="22"/>
    </row>
    <row r="1036" spans="1:32" x14ac:dyDescent="0.25">
      <c r="A1036" s="19"/>
      <c r="B1036" s="19"/>
      <c r="C1036" s="20"/>
      <c r="D1036" s="21"/>
      <c r="E1036" s="120"/>
      <c r="F1036" s="6"/>
      <c r="G1036" s="6"/>
      <c r="H1036" s="6"/>
      <c r="I1036" s="22"/>
      <c r="J1036" s="22"/>
      <c r="K1036" s="6"/>
      <c r="L1036" s="6"/>
      <c r="M1036" s="23"/>
      <c r="N1036" s="23"/>
      <c r="O1036" s="22"/>
      <c r="P1036" s="22"/>
      <c r="T1036" s="24"/>
      <c r="U1036" s="24"/>
      <c r="V1036" s="126"/>
      <c r="X1036" s="87"/>
      <c r="Y1036" s="22"/>
      <c r="Z1036" s="22"/>
      <c r="AA1036" s="22"/>
      <c r="AB1036" s="22"/>
      <c r="AC1036" s="22"/>
      <c r="AD1036" s="22"/>
      <c r="AE1036" s="22"/>
      <c r="AF1036" s="22"/>
    </row>
    <row r="1037" spans="1:32" x14ac:dyDescent="0.25">
      <c r="A1037" s="19"/>
      <c r="B1037" s="19"/>
      <c r="C1037" s="20"/>
      <c r="D1037" s="21"/>
      <c r="E1037" s="120"/>
      <c r="F1037" s="6"/>
      <c r="G1037" s="6"/>
      <c r="H1037" s="6"/>
      <c r="I1037" s="22"/>
      <c r="J1037" s="22"/>
      <c r="K1037" s="6"/>
      <c r="L1037" s="6"/>
      <c r="M1037" s="23"/>
      <c r="N1037" s="23"/>
      <c r="O1037" s="22"/>
      <c r="P1037" s="22"/>
      <c r="T1037" s="24"/>
      <c r="U1037" s="24"/>
      <c r="V1037" s="126"/>
      <c r="X1037" s="87"/>
      <c r="Y1037" s="22"/>
      <c r="Z1037" s="22"/>
      <c r="AA1037" s="22"/>
      <c r="AB1037" s="22"/>
      <c r="AC1037" s="22"/>
      <c r="AD1037" s="22"/>
      <c r="AE1037" s="22"/>
      <c r="AF1037" s="22"/>
    </row>
    <row r="1038" spans="1:32" x14ac:dyDescent="0.25">
      <c r="A1038" s="19"/>
      <c r="B1038" s="19"/>
      <c r="C1038" s="20"/>
      <c r="D1038" s="21"/>
      <c r="E1038" s="120"/>
      <c r="F1038" s="6"/>
      <c r="G1038" s="6"/>
      <c r="H1038" s="6"/>
      <c r="I1038" s="22"/>
      <c r="J1038" s="22"/>
      <c r="K1038" s="6"/>
      <c r="L1038" s="6"/>
      <c r="M1038" s="23"/>
      <c r="N1038" s="23"/>
      <c r="O1038" s="22"/>
      <c r="P1038" s="22"/>
      <c r="T1038" s="24"/>
      <c r="U1038" s="24"/>
      <c r="V1038" s="126"/>
      <c r="X1038" s="87"/>
      <c r="Y1038" s="22"/>
      <c r="Z1038" s="22"/>
      <c r="AA1038" s="22"/>
      <c r="AB1038" s="22"/>
      <c r="AC1038" s="22"/>
      <c r="AD1038" s="22"/>
      <c r="AE1038" s="22"/>
      <c r="AF1038" s="22"/>
    </row>
    <row r="1039" spans="1:32" x14ac:dyDescent="0.25">
      <c r="A1039" s="19"/>
      <c r="B1039" s="19"/>
      <c r="C1039" s="20"/>
      <c r="D1039" s="21"/>
      <c r="E1039" s="120"/>
      <c r="F1039" s="6"/>
      <c r="G1039" s="6"/>
      <c r="H1039" s="6"/>
      <c r="I1039" s="22"/>
      <c r="J1039" s="22"/>
      <c r="K1039" s="6"/>
      <c r="L1039" s="6"/>
      <c r="M1039" s="23"/>
      <c r="N1039" s="23"/>
      <c r="O1039" s="22"/>
      <c r="P1039" s="22"/>
      <c r="T1039" s="24"/>
      <c r="U1039" s="24"/>
      <c r="V1039" s="126"/>
      <c r="X1039" s="87"/>
      <c r="Y1039" s="22"/>
      <c r="Z1039" s="22"/>
      <c r="AA1039" s="22"/>
      <c r="AB1039" s="22"/>
      <c r="AC1039" s="22"/>
      <c r="AD1039" s="22"/>
      <c r="AE1039" s="22"/>
      <c r="AF1039" s="22"/>
    </row>
    <row r="1040" spans="1:32" x14ac:dyDescent="0.25">
      <c r="A1040" s="19"/>
      <c r="B1040" s="19"/>
      <c r="C1040" s="20"/>
      <c r="D1040" s="21"/>
      <c r="E1040" s="120"/>
      <c r="F1040" s="6"/>
      <c r="G1040" s="6"/>
      <c r="H1040" s="6"/>
      <c r="I1040" s="22"/>
      <c r="J1040" s="22"/>
      <c r="K1040" s="6"/>
      <c r="L1040" s="6"/>
      <c r="M1040" s="23"/>
      <c r="N1040" s="23"/>
      <c r="O1040" s="22"/>
      <c r="P1040" s="22"/>
      <c r="T1040" s="24"/>
      <c r="U1040" s="24"/>
      <c r="V1040" s="126"/>
      <c r="X1040" s="87"/>
      <c r="Y1040" s="22"/>
      <c r="Z1040" s="22"/>
      <c r="AA1040" s="22"/>
      <c r="AB1040" s="22"/>
      <c r="AC1040" s="22"/>
      <c r="AD1040" s="22"/>
      <c r="AE1040" s="22"/>
      <c r="AF1040" s="22"/>
    </row>
    <row r="1041" spans="1:32" x14ac:dyDescent="0.25">
      <c r="A1041" s="19"/>
      <c r="B1041" s="19"/>
      <c r="C1041" s="20"/>
      <c r="D1041" s="21"/>
      <c r="E1041" s="120"/>
      <c r="F1041" s="6"/>
      <c r="G1041" s="6"/>
      <c r="H1041" s="6"/>
      <c r="I1041" s="22"/>
      <c r="J1041" s="22"/>
      <c r="K1041" s="6"/>
      <c r="L1041" s="6"/>
      <c r="M1041" s="23"/>
      <c r="N1041" s="23"/>
      <c r="O1041" s="22"/>
      <c r="P1041" s="22"/>
      <c r="T1041" s="24"/>
      <c r="U1041" s="24"/>
      <c r="V1041" s="126"/>
      <c r="X1041" s="87"/>
      <c r="Y1041" s="22"/>
      <c r="Z1041" s="22"/>
      <c r="AA1041" s="22"/>
      <c r="AB1041" s="22"/>
      <c r="AC1041" s="22"/>
      <c r="AD1041" s="22"/>
      <c r="AE1041" s="22"/>
      <c r="AF1041" s="22"/>
    </row>
    <row r="1042" spans="1:32" x14ac:dyDescent="0.25">
      <c r="A1042" s="19"/>
      <c r="B1042" s="19"/>
      <c r="C1042" s="20"/>
      <c r="D1042" s="21"/>
      <c r="E1042" s="120"/>
      <c r="F1042" s="6"/>
      <c r="G1042" s="6"/>
      <c r="H1042" s="6"/>
      <c r="I1042" s="22"/>
      <c r="J1042" s="22"/>
      <c r="K1042" s="6"/>
      <c r="L1042" s="6"/>
      <c r="M1042" s="23"/>
      <c r="N1042" s="23"/>
      <c r="O1042" s="22"/>
      <c r="P1042" s="22"/>
      <c r="T1042" s="24"/>
      <c r="U1042" s="24"/>
      <c r="V1042" s="126"/>
      <c r="X1042" s="87"/>
      <c r="Y1042" s="22"/>
      <c r="Z1042" s="22"/>
      <c r="AA1042" s="22"/>
      <c r="AB1042" s="22"/>
      <c r="AC1042" s="22"/>
      <c r="AD1042" s="22"/>
      <c r="AE1042" s="22"/>
      <c r="AF1042" s="22"/>
    </row>
    <row r="1043" spans="1:32" x14ac:dyDescent="0.25">
      <c r="A1043" s="19"/>
      <c r="B1043" s="19"/>
      <c r="C1043" s="20"/>
      <c r="D1043" s="21"/>
      <c r="E1043" s="120"/>
      <c r="F1043" s="6"/>
      <c r="G1043" s="6"/>
      <c r="H1043" s="6"/>
      <c r="I1043" s="22"/>
      <c r="J1043" s="22"/>
      <c r="K1043" s="6"/>
      <c r="L1043" s="6"/>
      <c r="M1043" s="23"/>
      <c r="N1043" s="23"/>
      <c r="O1043" s="22"/>
      <c r="P1043" s="22"/>
      <c r="T1043" s="24"/>
      <c r="U1043" s="24"/>
      <c r="V1043" s="126"/>
      <c r="X1043" s="87"/>
      <c r="Y1043" s="22"/>
      <c r="Z1043" s="22"/>
      <c r="AA1043" s="22"/>
      <c r="AB1043" s="22"/>
      <c r="AC1043" s="22"/>
      <c r="AD1043" s="22"/>
      <c r="AE1043" s="22"/>
      <c r="AF1043" s="22"/>
    </row>
    <row r="1044" spans="1:32" x14ac:dyDescent="0.25">
      <c r="A1044" s="19"/>
      <c r="B1044" s="19"/>
      <c r="C1044" s="20"/>
      <c r="D1044" s="21"/>
      <c r="E1044" s="120"/>
      <c r="F1044" s="6"/>
      <c r="G1044" s="6"/>
      <c r="H1044" s="6"/>
      <c r="I1044" s="22"/>
      <c r="J1044" s="22"/>
      <c r="K1044" s="6"/>
      <c r="L1044" s="6"/>
      <c r="M1044" s="23"/>
      <c r="N1044" s="23"/>
      <c r="O1044" s="22"/>
      <c r="P1044" s="22"/>
      <c r="T1044" s="24"/>
      <c r="U1044" s="24"/>
      <c r="V1044" s="126"/>
      <c r="X1044" s="87"/>
      <c r="Y1044" s="22"/>
      <c r="Z1044" s="22"/>
      <c r="AA1044" s="22"/>
      <c r="AB1044" s="22"/>
      <c r="AC1044" s="22"/>
      <c r="AD1044" s="22"/>
      <c r="AE1044" s="22"/>
      <c r="AF1044" s="22"/>
    </row>
    <row r="1045" spans="1:32" x14ac:dyDescent="0.25">
      <c r="A1045" s="119"/>
      <c r="B1045" s="119"/>
      <c r="C1045" s="115"/>
      <c r="D1045" s="116"/>
      <c r="E1045" s="124"/>
      <c r="F1045" s="117"/>
      <c r="G1045" s="117"/>
      <c r="H1045" s="117"/>
      <c r="I1045" s="93"/>
      <c r="J1045" s="93"/>
      <c r="K1045" s="117"/>
      <c r="L1045" s="117"/>
      <c r="M1045" s="118"/>
      <c r="N1045" s="118"/>
      <c r="O1045" s="93"/>
      <c r="P1045" s="93"/>
      <c r="Q1045" s="93"/>
      <c r="R1045" s="93"/>
      <c r="S1045" s="93"/>
      <c r="T1045" s="113"/>
      <c r="U1045" s="113"/>
      <c r="V1045" s="125"/>
      <c r="W1045" s="113"/>
      <c r="X1045" s="92"/>
      <c r="Y1045" s="22"/>
      <c r="Z1045" s="22"/>
      <c r="AA1045" s="22"/>
      <c r="AB1045" s="22"/>
      <c r="AC1045" s="22"/>
      <c r="AD1045" s="22"/>
      <c r="AE1045" s="22"/>
      <c r="AF1045" s="22"/>
    </row>
    <row r="1046" spans="1:32" x14ac:dyDescent="0.25">
      <c r="A1046" s="19"/>
      <c r="B1046" s="19"/>
      <c r="C1046" s="20"/>
      <c r="D1046" s="21"/>
      <c r="E1046" s="120"/>
      <c r="F1046" s="6"/>
      <c r="G1046" s="6"/>
      <c r="H1046" s="6"/>
      <c r="I1046" s="22"/>
      <c r="J1046" s="22"/>
      <c r="K1046" s="6"/>
      <c r="L1046" s="6"/>
      <c r="M1046" s="23"/>
      <c r="N1046" s="23"/>
      <c r="O1046" s="22"/>
      <c r="P1046" s="22"/>
      <c r="T1046" s="24"/>
      <c r="U1046" s="24"/>
      <c r="V1046" s="123"/>
      <c r="X1046" s="87"/>
      <c r="Y1046" s="22"/>
      <c r="Z1046" s="22"/>
      <c r="AA1046" s="22"/>
      <c r="AB1046" s="22"/>
      <c r="AC1046" s="22"/>
      <c r="AD1046" s="22"/>
      <c r="AE1046" s="22"/>
      <c r="AF1046" s="22"/>
    </row>
    <row r="1047" spans="1:32" x14ac:dyDescent="0.25">
      <c r="A1047" s="19"/>
      <c r="B1047" s="19"/>
      <c r="C1047" s="20"/>
      <c r="D1047" s="21"/>
      <c r="E1047" s="120"/>
      <c r="F1047" s="6"/>
      <c r="G1047" s="6"/>
      <c r="H1047" s="6"/>
      <c r="I1047" s="22"/>
      <c r="J1047" s="22"/>
      <c r="K1047" s="6"/>
      <c r="L1047" s="6"/>
      <c r="M1047" s="23"/>
      <c r="N1047" s="23"/>
      <c r="O1047" s="22"/>
      <c r="P1047" s="22"/>
      <c r="T1047" s="24"/>
      <c r="U1047" s="24"/>
      <c r="V1047" s="123"/>
      <c r="X1047" s="87"/>
      <c r="Y1047" s="22"/>
      <c r="Z1047" s="22"/>
      <c r="AA1047" s="22"/>
      <c r="AB1047" s="22"/>
      <c r="AC1047" s="22"/>
      <c r="AD1047" s="22"/>
      <c r="AE1047" s="22"/>
      <c r="AF1047" s="22"/>
    </row>
    <row r="1048" spans="1:32" x14ac:dyDescent="0.25">
      <c r="A1048" s="19"/>
      <c r="B1048" s="19"/>
      <c r="C1048" s="20"/>
      <c r="D1048" s="21"/>
      <c r="E1048" s="120"/>
      <c r="F1048" s="6"/>
      <c r="G1048" s="6"/>
      <c r="H1048" s="6"/>
      <c r="I1048" s="22"/>
      <c r="J1048" s="22"/>
      <c r="K1048" s="6"/>
      <c r="L1048" s="6"/>
      <c r="M1048" s="23"/>
      <c r="N1048" s="23"/>
      <c r="O1048" s="22"/>
      <c r="P1048" s="22"/>
      <c r="T1048" s="24"/>
      <c r="U1048" s="24"/>
      <c r="V1048" s="123"/>
      <c r="X1048" s="87"/>
      <c r="Y1048" s="22"/>
      <c r="Z1048" s="22"/>
      <c r="AA1048" s="22"/>
      <c r="AB1048" s="22"/>
      <c r="AC1048" s="22"/>
      <c r="AD1048" s="22"/>
      <c r="AE1048" s="22"/>
      <c r="AF1048" s="22"/>
    </row>
    <row r="1049" spans="1:32" x14ac:dyDescent="0.25">
      <c r="A1049" s="19"/>
      <c r="B1049" s="19"/>
      <c r="C1049" s="20"/>
      <c r="D1049" s="21"/>
      <c r="E1049" s="120"/>
      <c r="F1049" s="6"/>
      <c r="G1049" s="6"/>
      <c r="H1049" s="6"/>
      <c r="I1049" s="22"/>
      <c r="J1049" s="22"/>
      <c r="K1049" s="6"/>
      <c r="L1049" s="6"/>
      <c r="M1049" s="23"/>
      <c r="N1049" s="23"/>
      <c r="O1049" s="22"/>
      <c r="P1049" s="22"/>
      <c r="T1049" s="24"/>
      <c r="U1049" s="24"/>
      <c r="V1049" s="123"/>
      <c r="X1049" s="87"/>
      <c r="Y1049" s="22"/>
      <c r="Z1049" s="22"/>
      <c r="AA1049" s="22"/>
      <c r="AB1049" s="22"/>
      <c r="AC1049" s="22"/>
      <c r="AD1049" s="22"/>
      <c r="AE1049" s="22"/>
      <c r="AF1049" s="22"/>
    </row>
    <row r="1050" spans="1:32" x14ac:dyDescent="0.25">
      <c r="A1050" s="19"/>
      <c r="B1050" s="19"/>
      <c r="C1050" s="20"/>
      <c r="D1050" s="21"/>
      <c r="E1050" s="120"/>
      <c r="F1050" s="6"/>
      <c r="G1050" s="6"/>
      <c r="H1050" s="6"/>
      <c r="I1050" s="22"/>
      <c r="J1050" s="22"/>
      <c r="K1050" s="6"/>
      <c r="L1050" s="6"/>
      <c r="M1050" s="23"/>
      <c r="N1050" s="23"/>
      <c r="O1050" s="22"/>
      <c r="P1050" s="22"/>
      <c r="T1050" s="24"/>
      <c r="U1050" s="24"/>
      <c r="V1050" s="123"/>
      <c r="X1050" s="87"/>
      <c r="Y1050" s="22"/>
      <c r="Z1050" s="22"/>
      <c r="AA1050" s="22"/>
      <c r="AB1050" s="22"/>
      <c r="AC1050" s="22"/>
      <c r="AD1050" s="22"/>
      <c r="AE1050" s="22"/>
      <c r="AF1050" s="22"/>
    </row>
    <row r="1051" spans="1:32" x14ac:dyDescent="0.25">
      <c r="A1051" s="19"/>
      <c r="B1051" s="19"/>
      <c r="C1051" s="20"/>
      <c r="D1051" s="21"/>
      <c r="E1051" s="120"/>
      <c r="F1051" s="6"/>
      <c r="G1051" s="6"/>
      <c r="H1051" s="6"/>
      <c r="I1051" s="22"/>
      <c r="J1051" s="22"/>
      <c r="K1051" s="6"/>
      <c r="L1051" s="6"/>
      <c r="M1051" s="23"/>
      <c r="N1051" s="23"/>
      <c r="O1051" s="22"/>
      <c r="P1051" s="22"/>
      <c r="T1051" s="24"/>
      <c r="U1051" s="24"/>
      <c r="V1051" s="123"/>
      <c r="X1051" s="87"/>
      <c r="Y1051" s="22"/>
      <c r="Z1051" s="22"/>
      <c r="AA1051" s="22"/>
      <c r="AB1051" s="22"/>
      <c r="AC1051" s="22"/>
      <c r="AD1051" s="22"/>
      <c r="AE1051" s="22"/>
      <c r="AF1051" s="22"/>
    </row>
    <row r="1052" spans="1:32" x14ac:dyDescent="0.25">
      <c r="A1052" s="19"/>
      <c r="B1052" s="19"/>
      <c r="C1052" s="20"/>
      <c r="D1052" s="21"/>
      <c r="E1052" s="120"/>
      <c r="F1052" s="6"/>
      <c r="G1052" s="6"/>
      <c r="H1052" s="6"/>
      <c r="I1052" s="22"/>
      <c r="J1052" s="22"/>
      <c r="K1052" s="6"/>
      <c r="L1052" s="6"/>
      <c r="M1052" s="23"/>
      <c r="N1052" s="23"/>
      <c r="O1052" s="22"/>
      <c r="P1052" s="22"/>
      <c r="T1052" s="24"/>
      <c r="U1052" s="24"/>
      <c r="V1052" s="123"/>
      <c r="X1052" s="87"/>
      <c r="Y1052" s="22"/>
      <c r="Z1052" s="22"/>
      <c r="AA1052" s="22"/>
      <c r="AB1052" s="22"/>
      <c r="AC1052" s="22"/>
      <c r="AD1052" s="22"/>
      <c r="AE1052" s="22"/>
      <c r="AF1052" s="22"/>
    </row>
    <row r="1053" spans="1:32" x14ac:dyDescent="0.25">
      <c r="A1053" s="19"/>
      <c r="B1053" s="19"/>
      <c r="C1053" s="20"/>
      <c r="D1053" s="21"/>
      <c r="E1053" s="120"/>
      <c r="F1053" s="6"/>
      <c r="G1053" s="6"/>
      <c r="H1053" s="6"/>
      <c r="I1053" s="22"/>
      <c r="J1053" s="22"/>
      <c r="K1053" s="6"/>
      <c r="L1053" s="6"/>
      <c r="M1053" s="23"/>
      <c r="N1053" s="23"/>
      <c r="O1053" s="22"/>
      <c r="P1053" s="22"/>
      <c r="T1053" s="24"/>
      <c r="U1053" s="24"/>
      <c r="V1053" s="123"/>
      <c r="X1053" s="87"/>
      <c r="Y1053" s="22"/>
      <c r="Z1053" s="22"/>
      <c r="AA1053" s="22"/>
      <c r="AB1053" s="22"/>
      <c r="AC1053" s="22"/>
      <c r="AD1053" s="22"/>
      <c r="AE1053" s="22"/>
      <c r="AF1053" s="22"/>
    </row>
    <row r="1054" spans="1:32" x14ac:dyDescent="0.25">
      <c r="A1054" s="19"/>
      <c r="B1054" s="19"/>
      <c r="C1054" s="20"/>
      <c r="D1054" s="21"/>
      <c r="E1054" s="120"/>
      <c r="F1054" s="6"/>
      <c r="G1054" s="6"/>
      <c r="H1054" s="6"/>
      <c r="I1054" s="22"/>
      <c r="J1054" s="22"/>
      <c r="K1054" s="6"/>
      <c r="L1054" s="6"/>
      <c r="M1054" s="23"/>
      <c r="N1054" s="23"/>
      <c r="O1054" s="22"/>
      <c r="P1054" s="22"/>
      <c r="T1054" s="24"/>
      <c r="U1054" s="24"/>
      <c r="V1054" s="123"/>
      <c r="X1054" s="87"/>
      <c r="Y1054" s="22"/>
      <c r="Z1054" s="22"/>
      <c r="AA1054" s="22"/>
      <c r="AB1054" s="22"/>
      <c r="AC1054" s="22"/>
      <c r="AD1054" s="22"/>
      <c r="AE1054" s="22"/>
      <c r="AF1054" s="22"/>
    </row>
    <row r="1055" spans="1:32" x14ac:dyDescent="0.25">
      <c r="A1055" s="19"/>
      <c r="B1055" s="19"/>
      <c r="C1055" s="20"/>
      <c r="D1055" s="21"/>
      <c r="E1055" s="120"/>
      <c r="F1055" s="6"/>
      <c r="G1055" s="6"/>
      <c r="H1055" s="6"/>
      <c r="I1055" s="22"/>
      <c r="J1055" s="22"/>
      <c r="K1055" s="6"/>
      <c r="L1055" s="6"/>
      <c r="M1055" s="23"/>
      <c r="N1055" s="23"/>
      <c r="O1055" s="22"/>
      <c r="P1055" s="22"/>
      <c r="T1055" s="24"/>
      <c r="U1055" s="24"/>
      <c r="V1055" s="123"/>
      <c r="X1055" s="87"/>
      <c r="Y1055" s="22"/>
      <c r="Z1055" s="22"/>
      <c r="AA1055" s="22"/>
      <c r="AB1055" s="22"/>
      <c r="AC1055" s="22"/>
      <c r="AD1055" s="22"/>
      <c r="AE1055" s="22"/>
      <c r="AF1055" s="22"/>
    </row>
    <row r="1056" spans="1:32" x14ac:dyDescent="0.25">
      <c r="A1056" s="19"/>
      <c r="B1056" s="19"/>
      <c r="C1056" s="20"/>
      <c r="D1056" s="21"/>
      <c r="E1056" s="120"/>
      <c r="F1056" s="6"/>
      <c r="G1056" s="6"/>
      <c r="H1056" s="6"/>
      <c r="I1056" s="22"/>
      <c r="J1056" s="22"/>
      <c r="K1056" s="6"/>
      <c r="L1056" s="6"/>
      <c r="M1056" s="23"/>
      <c r="N1056" s="23"/>
      <c r="O1056" s="22"/>
      <c r="P1056" s="22"/>
      <c r="T1056" s="24"/>
      <c r="U1056" s="24"/>
      <c r="V1056" s="123"/>
      <c r="X1056" s="87"/>
      <c r="Y1056" s="22"/>
      <c r="Z1056" s="22"/>
      <c r="AA1056" s="22"/>
      <c r="AB1056" s="22"/>
      <c r="AC1056" s="22"/>
      <c r="AD1056" s="22"/>
      <c r="AE1056" s="22"/>
      <c r="AF1056" s="22"/>
    </row>
    <row r="1057" spans="1:32" x14ac:dyDescent="0.25">
      <c r="A1057" s="19"/>
      <c r="B1057" s="19"/>
      <c r="C1057" s="20"/>
      <c r="D1057" s="21"/>
      <c r="E1057" s="120"/>
      <c r="F1057" s="6"/>
      <c r="G1057" s="6"/>
      <c r="H1057" s="6"/>
      <c r="I1057" s="22"/>
      <c r="J1057" s="22"/>
      <c r="K1057" s="6"/>
      <c r="L1057" s="6"/>
      <c r="M1057" s="23"/>
      <c r="N1057" s="23"/>
      <c r="O1057" s="22"/>
      <c r="P1057" s="22"/>
      <c r="T1057" s="24"/>
      <c r="U1057" s="24"/>
      <c r="V1057" s="123"/>
      <c r="X1057" s="87"/>
      <c r="Y1057" s="22"/>
      <c r="Z1057" s="22"/>
      <c r="AA1057" s="22"/>
      <c r="AB1057" s="22"/>
      <c r="AC1057" s="22"/>
      <c r="AD1057" s="22"/>
      <c r="AE1057" s="22"/>
      <c r="AF1057" s="22"/>
    </row>
    <row r="1058" spans="1:32" x14ac:dyDescent="0.25">
      <c r="A1058" s="19"/>
      <c r="B1058" s="19"/>
      <c r="C1058" s="20"/>
      <c r="D1058" s="21"/>
      <c r="E1058" s="120"/>
      <c r="F1058" s="6"/>
      <c r="G1058" s="6"/>
      <c r="H1058" s="6"/>
      <c r="I1058" s="22"/>
      <c r="J1058" s="22"/>
      <c r="K1058" s="6"/>
      <c r="L1058" s="6"/>
      <c r="M1058" s="23"/>
      <c r="N1058" s="23"/>
      <c r="O1058" s="22"/>
      <c r="P1058" s="22"/>
      <c r="T1058" s="24"/>
      <c r="U1058" s="24"/>
      <c r="V1058" s="123"/>
      <c r="X1058" s="87"/>
      <c r="Y1058" s="22"/>
      <c r="Z1058" s="22"/>
      <c r="AA1058" s="22"/>
      <c r="AB1058" s="22"/>
      <c r="AC1058" s="22"/>
      <c r="AD1058" s="22"/>
      <c r="AE1058" s="22"/>
      <c r="AF1058" s="22"/>
    </row>
    <row r="1059" spans="1:32" x14ac:dyDescent="0.25">
      <c r="A1059" s="19"/>
      <c r="B1059" s="19"/>
      <c r="C1059" s="20"/>
      <c r="D1059" s="21"/>
      <c r="E1059" s="120"/>
      <c r="F1059" s="6"/>
      <c r="G1059" s="6"/>
      <c r="H1059" s="6"/>
      <c r="I1059" s="22"/>
      <c r="J1059" s="22"/>
      <c r="K1059" s="6"/>
      <c r="L1059" s="6"/>
      <c r="M1059" s="23"/>
      <c r="N1059" s="23"/>
      <c r="O1059" s="22"/>
      <c r="P1059" s="22"/>
      <c r="T1059" s="24"/>
      <c r="U1059" s="24"/>
      <c r="V1059" s="123"/>
      <c r="X1059" s="87"/>
      <c r="Y1059" s="22"/>
      <c r="Z1059" s="22"/>
      <c r="AA1059" s="22"/>
      <c r="AB1059" s="22"/>
      <c r="AC1059" s="22"/>
      <c r="AD1059" s="22"/>
      <c r="AE1059" s="22"/>
      <c r="AF1059" s="22"/>
    </row>
    <row r="1060" spans="1:32" x14ac:dyDescent="0.25">
      <c r="A1060" s="19"/>
      <c r="B1060" s="19"/>
      <c r="C1060" s="20"/>
      <c r="D1060" s="21"/>
      <c r="E1060" s="120"/>
      <c r="F1060" s="6"/>
      <c r="G1060" s="6"/>
      <c r="H1060" s="6"/>
      <c r="I1060" s="22"/>
      <c r="J1060" s="22"/>
      <c r="K1060" s="6"/>
      <c r="L1060" s="6"/>
      <c r="M1060" s="23"/>
      <c r="N1060" s="23"/>
      <c r="O1060" s="22"/>
      <c r="P1060" s="22"/>
      <c r="T1060" s="24"/>
      <c r="U1060" s="24"/>
      <c r="V1060" s="123"/>
      <c r="X1060" s="87"/>
      <c r="Y1060" s="22"/>
      <c r="Z1060" s="22"/>
      <c r="AA1060" s="22"/>
      <c r="AB1060" s="22"/>
      <c r="AC1060" s="22"/>
      <c r="AD1060" s="22"/>
      <c r="AE1060" s="22"/>
      <c r="AF1060" s="22"/>
    </row>
    <row r="1061" spans="1:32" x14ac:dyDescent="0.25">
      <c r="A1061" s="19"/>
      <c r="B1061" s="19"/>
      <c r="C1061" s="20"/>
      <c r="D1061" s="21"/>
      <c r="E1061" s="120"/>
      <c r="F1061" s="6"/>
      <c r="G1061" s="6"/>
      <c r="H1061" s="6"/>
      <c r="I1061" s="22"/>
      <c r="J1061" s="22"/>
      <c r="K1061" s="6"/>
      <c r="L1061" s="6"/>
      <c r="M1061" s="23"/>
      <c r="N1061" s="23"/>
      <c r="O1061" s="22"/>
      <c r="P1061" s="22"/>
      <c r="T1061" s="24"/>
      <c r="U1061" s="24"/>
      <c r="V1061" s="123"/>
      <c r="X1061" s="87"/>
      <c r="Y1061" s="22"/>
      <c r="Z1061" s="22"/>
      <c r="AA1061" s="22"/>
      <c r="AB1061" s="22"/>
      <c r="AC1061" s="22"/>
      <c r="AD1061" s="22"/>
      <c r="AE1061" s="22"/>
      <c r="AF1061" s="22"/>
    </row>
    <row r="1062" spans="1:32" x14ac:dyDescent="0.25">
      <c r="A1062" s="19"/>
      <c r="B1062" s="19"/>
      <c r="C1062" s="20"/>
      <c r="D1062" s="21"/>
      <c r="E1062" s="120"/>
      <c r="F1062" s="6"/>
      <c r="G1062" s="6"/>
      <c r="H1062" s="6"/>
      <c r="I1062" s="22"/>
      <c r="J1062" s="22"/>
      <c r="K1062" s="6"/>
      <c r="L1062" s="6"/>
      <c r="M1062" s="23"/>
      <c r="N1062" s="23"/>
      <c r="O1062" s="22"/>
      <c r="P1062" s="22"/>
      <c r="T1062" s="24"/>
      <c r="U1062" s="24"/>
      <c r="V1062" s="123"/>
      <c r="X1062" s="87"/>
      <c r="Y1062" s="22"/>
      <c r="Z1062" s="22"/>
      <c r="AA1062" s="22"/>
      <c r="AB1062" s="22"/>
      <c r="AC1062" s="22"/>
      <c r="AD1062" s="22"/>
      <c r="AE1062" s="22"/>
      <c r="AF1062" s="22"/>
    </row>
    <row r="1063" spans="1:32" x14ac:dyDescent="0.25">
      <c r="A1063" s="19"/>
      <c r="B1063" s="19"/>
      <c r="C1063" s="20"/>
      <c r="D1063" s="21"/>
      <c r="E1063" s="120"/>
      <c r="F1063" s="6"/>
      <c r="G1063" s="6"/>
      <c r="H1063" s="6"/>
      <c r="I1063" s="22"/>
      <c r="J1063" s="22"/>
      <c r="K1063" s="6"/>
      <c r="L1063" s="6"/>
      <c r="M1063" s="23"/>
      <c r="N1063" s="23"/>
      <c r="O1063" s="22"/>
      <c r="P1063" s="22"/>
      <c r="T1063" s="24"/>
      <c r="U1063" s="24"/>
      <c r="V1063" s="123"/>
      <c r="X1063" s="87"/>
      <c r="Y1063" s="22"/>
      <c r="Z1063" s="22"/>
      <c r="AA1063" s="22"/>
      <c r="AB1063" s="22"/>
      <c r="AC1063" s="22"/>
      <c r="AD1063" s="22"/>
      <c r="AE1063" s="22"/>
      <c r="AF1063" s="22"/>
    </row>
    <row r="1064" spans="1:32" x14ac:dyDescent="0.25">
      <c r="A1064" s="19"/>
      <c r="B1064" s="19"/>
      <c r="C1064" s="20"/>
      <c r="D1064" s="21"/>
      <c r="E1064" s="120"/>
      <c r="F1064" s="6"/>
      <c r="G1064" s="6"/>
      <c r="H1064" s="6"/>
      <c r="I1064" s="22"/>
      <c r="J1064" s="22"/>
      <c r="K1064" s="6"/>
      <c r="L1064" s="6"/>
      <c r="M1064" s="23"/>
      <c r="N1064" s="23"/>
      <c r="O1064" s="22"/>
      <c r="P1064" s="22"/>
      <c r="T1064" s="24"/>
      <c r="U1064" s="24"/>
      <c r="V1064" s="123"/>
      <c r="X1064" s="87"/>
      <c r="Y1064" s="22"/>
      <c r="Z1064" s="22"/>
      <c r="AA1064" s="22"/>
      <c r="AB1064" s="22"/>
      <c r="AC1064" s="22"/>
      <c r="AD1064" s="22"/>
      <c r="AE1064" s="22"/>
      <c r="AF1064" s="22"/>
    </row>
    <row r="1065" spans="1:32" x14ac:dyDescent="0.25">
      <c r="A1065" s="19"/>
      <c r="B1065" s="19"/>
      <c r="C1065" s="20"/>
      <c r="D1065" s="21"/>
      <c r="E1065" s="120"/>
      <c r="F1065" s="6"/>
      <c r="G1065" s="6"/>
      <c r="H1065" s="6"/>
      <c r="I1065" s="22"/>
      <c r="J1065" s="22"/>
      <c r="K1065" s="6"/>
      <c r="L1065" s="6"/>
      <c r="M1065" s="23"/>
      <c r="N1065" s="23"/>
      <c r="O1065" s="22"/>
      <c r="P1065" s="22"/>
      <c r="T1065" s="24"/>
      <c r="U1065" s="24"/>
      <c r="V1065" s="123"/>
      <c r="X1065" s="87"/>
      <c r="Y1065" s="22"/>
      <c r="Z1065" s="22"/>
      <c r="AA1065" s="22"/>
      <c r="AB1065" s="22"/>
      <c r="AC1065" s="22"/>
      <c r="AD1065" s="22"/>
      <c r="AE1065" s="22"/>
      <c r="AF1065" s="22"/>
    </row>
    <row r="1066" spans="1:32" x14ac:dyDescent="0.25">
      <c r="A1066" s="19"/>
      <c r="B1066" s="19"/>
      <c r="C1066" s="20"/>
      <c r="D1066" s="21"/>
      <c r="E1066" s="120"/>
      <c r="F1066" s="6"/>
      <c r="G1066" s="6"/>
      <c r="H1066" s="6"/>
      <c r="I1066" s="22"/>
      <c r="J1066" s="22"/>
      <c r="K1066" s="6"/>
      <c r="L1066" s="6"/>
      <c r="M1066" s="23"/>
      <c r="N1066" s="23"/>
      <c r="O1066" s="22"/>
      <c r="P1066" s="22"/>
      <c r="T1066" s="24"/>
      <c r="U1066" s="24"/>
      <c r="V1066" s="123"/>
      <c r="X1066" s="87"/>
      <c r="Y1066" s="22"/>
      <c r="Z1066" s="22"/>
      <c r="AA1066" s="22"/>
      <c r="AB1066" s="22"/>
      <c r="AC1066" s="22"/>
      <c r="AD1066" s="22"/>
      <c r="AE1066" s="22"/>
      <c r="AF1066" s="22"/>
    </row>
    <row r="1067" spans="1:32" x14ac:dyDescent="0.25">
      <c r="A1067" s="19"/>
      <c r="B1067" s="19"/>
      <c r="C1067" s="20"/>
      <c r="D1067" s="21"/>
      <c r="E1067" s="120"/>
      <c r="F1067" s="6"/>
      <c r="G1067" s="6"/>
      <c r="H1067" s="6"/>
      <c r="I1067" s="22"/>
      <c r="J1067" s="22"/>
      <c r="K1067" s="6"/>
      <c r="L1067" s="6"/>
      <c r="M1067" s="23"/>
      <c r="N1067" s="23"/>
      <c r="O1067" s="22"/>
      <c r="P1067" s="22"/>
      <c r="T1067" s="24"/>
      <c r="U1067" s="24"/>
      <c r="V1067" s="123"/>
      <c r="X1067" s="87"/>
      <c r="Y1067" s="22"/>
      <c r="Z1067" s="22"/>
      <c r="AA1067" s="22"/>
      <c r="AB1067" s="22"/>
      <c r="AC1067" s="22"/>
      <c r="AD1067" s="22"/>
      <c r="AE1067" s="22"/>
      <c r="AF1067" s="22"/>
    </row>
    <row r="1068" spans="1:32" x14ac:dyDescent="0.25">
      <c r="A1068" s="19"/>
      <c r="B1068" s="19"/>
      <c r="C1068" s="20"/>
      <c r="D1068" s="21"/>
      <c r="E1068" s="120"/>
      <c r="F1068" s="6"/>
      <c r="G1068" s="6"/>
      <c r="H1068" s="6"/>
      <c r="I1068" s="22"/>
      <c r="J1068" s="22"/>
      <c r="K1068" s="6"/>
      <c r="L1068" s="6"/>
      <c r="M1068" s="23"/>
      <c r="N1068" s="23"/>
      <c r="O1068" s="22"/>
      <c r="P1068" s="22"/>
      <c r="T1068" s="24"/>
      <c r="U1068" s="24"/>
      <c r="V1068" s="123"/>
      <c r="X1068" s="87"/>
      <c r="Y1068" s="22"/>
      <c r="Z1068" s="22"/>
      <c r="AA1068" s="22"/>
      <c r="AB1068" s="22"/>
      <c r="AC1068" s="22"/>
      <c r="AD1068" s="22"/>
      <c r="AE1068" s="22"/>
      <c r="AF1068" s="22"/>
    </row>
    <row r="1069" spans="1:32" x14ac:dyDescent="0.25">
      <c r="A1069" s="19"/>
      <c r="B1069" s="19"/>
      <c r="C1069" s="20"/>
      <c r="D1069" s="21"/>
      <c r="E1069" s="120"/>
      <c r="F1069" s="6"/>
      <c r="G1069" s="6"/>
      <c r="H1069" s="6"/>
      <c r="I1069" s="22"/>
      <c r="J1069" s="22"/>
      <c r="K1069" s="6"/>
      <c r="L1069" s="6"/>
      <c r="M1069" s="23"/>
      <c r="N1069" s="23"/>
      <c r="O1069" s="22"/>
      <c r="P1069" s="22"/>
      <c r="T1069" s="24"/>
      <c r="U1069" s="24"/>
      <c r="V1069" s="123"/>
      <c r="X1069" s="87"/>
      <c r="Y1069" s="22"/>
      <c r="Z1069" s="22"/>
      <c r="AA1069" s="22"/>
      <c r="AB1069" s="22"/>
      <c r="AC1069" s="22"/>
      <c r="AD1069" s="22"/>
      <c r="AE1069" s="22"/>
      <c r="AF1069" s="22"/>
    </row>
    <row r="1070" spans="1:32" x14ac:dyDescent="0.25">
      <c r="A1070" s="19"/>
      <c r="B1070" s="19"/>
      <c r="C1070" s="20"/>
      <c r="D1070" s="21"/>
      <c r="E1070" s="120"/>
      <c r="F1070" s="6"/>
      <c r="G1070" s="6"/>
      <c r="H1070" s="6"/>
      <c r="I1070" s="22"/>
      <c r="J1070" s="22"/>
      <c r="K1070" s="6"/>
      <c r="L1070" s="6"/>
      <c r="M1070" s="23"/>
      <c r="N1070" s="23"/>
      <c r="O1070" s="22"/>
      <c r="P1070" s="22"/>
      <c r="T1070" s="24"/>
      <c r="U1070" s="24"/>
      <c r="V1070" s="123"/>
      <c r="X1070" s="87"/>
      <c r="Y1070" s="22"/>
      <c r="Z1070" s="22"/>
      <c r="AA1070" s="22"/>
      <c r="AB1070" s="22"/>
      <c r="AC1070" s="22"/>
      <c r="AD1070" s="22"/>
      <c r="AE1070" s="22"/>
      <c r="AF1070" s="22"/>
    </row>
    <row r="1071" spans="1:32" x14ac:dyDescent="0.25">
      <c r="A1071" s="19"/>
      <c r="B1071" s="19"/>
      <c r="C1071" s="20"/>
      <c r="D1071" s="21"/>
      <c r="E1071" s="120"/>
      <c r="F1071" s="6"/>
      <c r="G1071" s="6"/>
      <c r="H1071" s="6"/>
      <c r="I1071" s="22"/>
      <c r="J1071" s="22"/>
      <c r="K1071" s="6"/>
      <c r="L1071" s="6"/>
      <c r="M1071" s="23"/>
      <c r="N1071" s="23"/>
      <c r="O1071" s="22"/>
      <c r="P1071" s="22"/>
      <c r="T1071" s="24"/>
      <c r="U1071" s="24"/>
      <c r="V1071" s="123"/>
      <c r="X1071" s="87"/>
      <c r="Y1071" s="22"/>
      <c r="Z1071" s="22"/>
      <c r="AA1071" s="22"/>
      <c r="AB1071" s="22"/>
      <c r="AC1071" s="22"/>
      <c r="AD1071" s="22"/>
      <c r="AE1071" s="22"/>
      <c r="AF1071" s="22"/>
    </row>
    <row r="1072" spans="1:32" x14ac:dyDescent="0.25">
      <c r="A1072" s="19"/>
      <c r="B1072" s="19"/>
      <c r="C1072" s="20"/>
      <c r="D1072" s="21"/>
      <c r="E1072" s="120"/>
      <c r="F1072" s="6"/>
      <c r="G1072" s="6"/>
      <c r="H1072" s="6"/>
      <c r="I1072" s="22"/>
      <c r="J1072" s="22"/>
      <c r="K1072" s="6"/>
      <c r="L1072" s="6"/>
      <c r="M1072" s="23"/>
      <c r="N1072" s="23"/>
      <c r="O1072" s="22"/>
      <c r="P1072" s="22"/>
      <c r="T1072" s="24"/>
      <c r="U1072" s="24"/>
      <c r="V1072" s="123"/>
      <c r="X1072" s="87"/>
      <c r="Y1072" s="22"/>
      <c r="Z1072" s="22"/>
      <c r="AA1072" s="22"/>
      <c r="AB1072" s="22"/>
      <c r="AC1072" s="22"/>
      <c r="AD1072" s="22"/>
      <c r="AE1072" s="22"/>
      <c r="AF1072" s="22"/>
    </row>
    <row r="1073" spans="1:32" x14ac:dyDescent="0.25">
      <c r="A1073" s="119"/>
      <c r="B1073" s="119"/>
      <c r="C1073" s="115"/>
      <c r="D1073" s="116"/>
      <c r="E1073" s="124"/>
      <c r="F1073" s="117"/>
      <c r="G1073" s="117"/>
      <c r="H1073" s="117"/>
      <c r="I1073" s="93"/>
      <c r="J1073" s="93"/>
      <c r="K1073" s="117"/>
      <c r="L1073" s="117"/>
      <c r="M1073" s="118"/>
      <c r="N1073" s="118"/>
      <c r="O1073" s="93"/>
      <c r="P1073" s="93"/>
      <c r="Q1073" s="93"/>
      <c r="R1073" s="93"/>
      <c r="S1073" s="93"/>
      <c r="T1073" s="113"/>
      <c r="U1073" s="113"/>
      <c r="V1073" s="125"/>
      <c r="W1073" s="113"/>
      <c r="X1073" s="92"/>
      <c r="Y1073" s="22"/>
      <c r="Z1073" s="22"/>
      <c r="AA1073" s="22"/>
      <c r="AB1073" s="22"/>
      <c r="AC1073" s="22"/>
      <c r="AD1073" s="22"/>
      <c r="AE1073" s="22"/>
      <c r="AF1073" s="22"/>
    </row>
    <row r="1074" spans="1:32" x14ac:dyDescent="0.25">
      <c r="A1074" s="19"/>
      <c r="B1074" s="19"/>
      <c r="C1074" s="20"/>
      <c r="D1074" s="21"/>
      <c r="E1074" s="120"/>
      <c r="F1074" s="6"/>
      <c r="G1074" s="6"/>
      <c r="H1074" s="6"/>
      <c r="I1074" s="22"/>
      <c r="J1074" s="22"/>
      <c r="K1074" s="6"/>
      <c r="L1074" s="6"/>
      <c r="M1074" s="23"/>
      <c r="N1074" s="23"/>
      <c r="O1074" s="22"/>
      <c r="P1074" s="22"/>
      <c r="T1074" s="24"/>
      <c r="U1074" s="24"/>
      <c r="V1074" s="123"/>
      <c r="W1074" s="122"/>
      <c r="X1074"/>
      <c r="Y1074" s="22"/>
      <c r="Z1074" s="22"/>
      <c r="AA1074" s="22"/>
      <c r="AB1074" s="22"/>
      <c r="AC1074" s="22"/>
      <c r="AD1074" s="22"/>
      <c r="AE1074" s="22"/>
      <c r="AF1074" s="22"/>
    </row>
    <row r="1075" spans="1:32" x14ac:dyDescent="0.25">
      <c r="A1075" s="19"/>
      <c r="B1075" s="19"/>
      <c r="C1075" s="20"/>
      <c r="D1075" s="21"/>
      <c r="E1075" s="120"/>
      <c r="F1075" s="6"/>
      <c r="G1075" s="6"/>
      <c r="H1075" s="6"/>
      <c r="I1075" s="22"/>
      <c r="J1075" s="22"/>
      <c r="K1075" s="6"/>
      <c r="L1075" s="6"/>
      <c r="M1075" s="23"/>
      <c r="N1075" s="23"/>
      <c r="O1075" s="22"/>
      <c r="P1075" s="22"/>
      <c r="T1075" s="24"/>
      <c r="U1075" s="24"/>
      <c r="V1075" s="123"/>
      <c r="W1075" s="122"/>
      <c r="X1075"/>
      <c r="Y1075" s="22"/>
      <c r="Z1075" s="22"/>
      <c r="AA1075" s="22"/>
      <c r="AB1075" s="22"/>
      <c r="AC1075" s="22"/>
      <c r="AD1075" s="22"/>
      <c r="AE1075" s="22"/>
      <c r="AF1075" s="22"/>
    </row>
    <row r="1076" spans="1:32" x14ac:dyDescent="0.25">
      <c r="A1076" s="19"/>
      <c r="B1076" s="19"/>
      <c r="C1076" s="20"/>
      <c r="D1076" s="21"/>
      <c r="E1076" s="120"/>
      <c r="F1076" s="6"/>
      <c r="G1076" s="6"/>
      <c r="H1076" s="6"/>
      <c r="I1076" s="22"/>
      <c r="J1076" s="22"/>
      <c r="K1076" s="6"/>
      <c r="L1076" s="6"/>
      <c r="M1076" s="23"/>
      <c r="N1076" s="23"/>
      <c r="O1076" s="22"/>
      <c r="P1076" s="22"/>
      <c r="T1076" s="24"/>
      <c r="U1076" s="24"/>
      <c r="V1076" s="123"/>
      <c r="W1076" s="122"/>
      <c r="X1076"/>
      <c r="Y1076" s="22"/>
      <c r="Z1076" s="22"/>
      <c r="AA1076" s="22"/>
      <c r="AB1076" s="22"/>
      <c r="AC1076" s="22"/>
      <c r="AD1076" s="22"/>
      <c r="AE1076" s="22"/>
      <c r="AF1076" s="22"/>
    </row>
    <row r="1077" spans="1:32" x14ac:dyDescent="0.25">
      <c r="A1077" s="19"/>
      <c r="B1077" s="19"/>
      <c r="C1077" s="20"/>
      <c r="D1077" s="21"/>
      <c r="E1077" s="120"/>
      <c r="F1077" s="6"/>
      <c r="G1077" s="6"/>
      <c r="H1077" s="6"/>
      <c r="I1077" s="22"/>
      <c r="J1077" s="22"/>
      <c r="K1077" s="6"/>
      <c r="L1077" s="6"/>
      <c r="M1077" s="23"/>
      <c r="N1077" s="23"/>
      <c r="O1077" s="22"/>
      <c r="P1077" s="22"/>
      <c r="T1077" s="24"/>
      <c r="U1077" s="24"/>
      <c r="V1077" s="123"/>
      <c r="W1077" s="122"/>
      <c r="X1077"/>
      <c r="Y1077" s="22"/>
      <c r="Z1077" s="22"/>
      <c r="AA1077" s="22"/>
      <c r="AB1077" s="22"/>
      <c r="AC1077" s="22"/>
      <c r="AD1077" s="22"/>
      <c r="AE1077" s="22"/>
      <c r="AF1077" s="22"/>
    </row>
    <row r="1078" spans="1:32" x14ac:dyDescent="0.25">
      <c r="A1078" s="19"/>
      <c r="B1078" s="19"/>
      <c r="C1078" s="20"/>
      <c r="D1078" s="21"/>
      <c r="E1078" s="120"/>
      <c r="F1078" s="6"/>
      <c r="G1078" s="6"/>
      <c r="H1078" s="6"/>
      <c r="I1078" s="22"/>
      <c r="J1078" s="22"/>
      <c r="K1078" s="6"/>
      <c r="L1078" s="6"/>
      <c r="M1078" s="23"/>
      <c r="N1078" s="23"/>
      <c r="O1078" s="22"/>
      <c r="P1078" s="22"/>
      <c r="T1078" s="24"/>
      <c r="U1078" s="24"/>
      <c r="V1078" s="123"/>
      <c r="W1078" s="122"/>
      <c r="X1078"/>
      <c r="Y1078" s="22"/>
      <c r="Z1078" s="22"/>
      <c r="AA1078" s="22"/>
      <c r="AB1078" s="22"/>
      <c r="AC1078" s="22"/>
      <c r="AD1078" s="22"/>
      <c r="AE1078" s="22"/>
      <c r="AF1078" s="22"/>
    </row>
    <row r="1079" spans="1:32" x14ac:dyDescent="0.25">
      <c r="A1079" s="19"/>
      <c r="B1079" s="19"/>
      <c r="C1079" s="20"/>
      <c r="D1079" s="21"/>
      <c r="E1079" s="120"/>
      <c r="F1079" s="6"/>
      <c r="G1079" s="6"/>
      <c r="H1079" s="6"/>
      <c r="I1079" s="22"/>
      <c r="J1079" s="22"/>
      <c r="K1079" s="6"/>
      <c r="L1079" s="6"/>
      <c r="M1079" s="23"/>
      <c r="N1079" s="23"/>
      <c r="O1079" s="22"/>
      <c r="P1079" s="22"/>
      <c r="T1079" s="24"/>
      <c r="U1079" s="24"/>
      <c r="V1079" s="123"/>
      <c r="W1079" s="122"/>
      <c r="X1079"/>
      <c r="Y1079" s="22"/>
      <c r="Z1079" s="22"/>
      <c r="AA1079" s="22"/>
      <c r="AB1079" s="22"/>
      <c r="AC1079" s="22"/>
      <c r="AD1079" s="22"/>
      <c r="AE1079" s="22"/>
      <c r="AF1079" s="22"/>
    </row>
    <row r="1080" spans="1:32" x14ac:dyDescent="0.25">
      <c r="A1080" s="19"/>
      <c r="B1080" s="19"/>
      <c r="C1080" s="20"/>
      <c r="D1080" s="21"/>
      <c r="E1080" s="120"/>
      <c r="F1080" s="6"/>
      <c r="G1080" s="6"/>
      <c r="H1080" s="6"/>
      <c r="I1080" s="22"/>
      <c r="J1080" s="22"/>
      <c r="K1080" s="6"/>
      <c r="L1080" s="6"/>
      <c r="M1080" s="23"/>
      <c r="N1080" s="23"/>
      <c r="O1080" s="22"/>
      <c r="P1080" s="22"/>
      <c r="T1080" s="24"/>
      <c r="U1080" s="24"/>
      <c r="V1080" s="123"/>
      <c r="W1080" s="122"/>
      <c r="X1080"/>
      <c r="Y1080" s="22"/>
      <c r="Z1080" s="22"/>
      <c r="AA1080" s="22"/>
      <c r="AB1080" s="22"/>
      <c r="AC1080" s="22"/>
      <c r="AD1080" s="22"/>
      <c r="AE1080" s="22"/>
      <c r="AF1080" s="22"/>
    </row>
    <row r="1081" spans="1:32" x14ac:dyDescent="0.25">
      <c r="A1081" s="19"/>
      <c r="B1081" s="19"/>
      <c r="C1081" s="20"/>
      <c r="D1081" s="21"/>
      <c r="E1081" s="120"/>
      <c r="F1081" s="6"/>
      <c r="G1081" s="6"/>
      <c r="H1081" s="6"/>
      <c r="I1081" s="22"/>
      <c r="J1081" s="22"/>
      <c r="K1081" s="6"/>
      <c r="L1081" s="6"/>
      <c r="M1081" s="23"/>
      <c r="N1081" s="23"/>
      <c r="O1081" s="22"/>
      <c r="P1081" s="22"/>
      <c r="T1081" s="24"/>
      <c r="U1081" s="24"/>
      <c r="V1081" s="123"/>
      <c r="W1081" s="122"/>
      <c r="X1081"/>
      <c r="Y1081" s="22"/>
      <c r="Z1081" s="22"/>
      <c r="AA1081" s="22"/>
      <c r="AB1081" s="22"/>
      <c r="AC1081" s="22"/>
      <c r="AD1081" s="22"/>
      <c r="AE1081" s="22"/>
      <c r="AF1081" s="22"/>
    </row>
    <row r="1082" spans="1:32" x14ac:dyDescent="0.25">
      <c r="A1082" s="19"/>
      <c r="B1082" s="19"/>
      <c r="C1082" s="20"/>
      <c r="D1082" s="21"/>
      <c r="E1082" s="120"/>
      <c r="F1082" s="6"/>
      <c r="G1082" s="6"/>
      <c r="H1082" s="6"/>
      <c r="I1082" s="22"/>
      <c r="J1082" s="22"/>
      <c r="K1082" s="6"/>
      <c r="L1082" s="6"/>
      <c r="M1082" s="23"/>
      <c r="N1082" s="23"/>
      <c r="O1082" s="22"/>
      <c r="P1082" s="22"/>
      <c r="T1082" s="24"/>
      <c r="U1082" s="24"/>
      <c r="V1082" s="123"/>
      <c r="W1082" s="122"/>
      <c r="X1082"/>
      <c r="Y1082" s="22"/>
      <c r="Z1082" s="22"/>
      <c r="AA1082" s="22"/>
      <c r="AB1082" s="22"/>
      <c r="AC1082" s="22"/>
      <c r="AD1082" s="22"/>
      <c r="AE1082" s="22"/>
      <c r="AF1082" s="22"/>
    </row>
    <row r="1083" spans="1:32" x14ac:dyDescent="0.25">
      <c r="A1083" s="19"/>
      <c r="B1083" s="19"/>
      <c r="C1083" s="20"/>
      <c r="D1083" s="21"/>
      <c r="E1083" s="120"/>
      <c r="F1083" s="6"/>
      <c r="G1083" s="6"/>
      <c r="H1083" s="6"/>
      <c r="I1083" s="22"/>
      <c r="J1083" s="22"/>
      <c r="K1083" s="6"/>
      <c r="L1083" s="6"/>
      <c r="M1083" s="23"/>
      <c r="N1083" s="23"/>
      <c r="O1083" s="22"/>
      <c r="P1083" s="22"/>
      <c r="T1083" s="24"/>
      <c r="U1083" s="24"/>
      <c r="V1083" s="123"/>
      <c r="W1083" s="122"/>
      <c r="X1083"/>
      <c r="Y1083" s="22"/>
      <c r="Z1083" s="22"/>
      <c r="AA1083" s="22"/>
      <c r="AB1083" s="22"/>
      <c r="AC1083" s="22"/>
      <c r="AD1083" s="22"/>
      <c r="AE1083" s="22"/>
      <c r="AF1083" s="22"/>
    </row>
    <row r="1084" spans="1:32" x14ac:dyDescent="0.25">
      <c r="A1084" s="19"/>
      <c r="B1084" s="19"/>
      <c r="C1084" s="20"/>
      <c r="D1084" s="21"/>
      <c r="E1084" s="120"/>
      <c r="F1084" s="6"/>
      <c r="G1084" s="6"/>
      <c r="H1084" s="6"/>
      <c r="I1084" s="22"/>
      <c r="J1084" s="22"/>
      <c r="K1084" s="6"/>
      <c r="L1084" s="6"/>
      <c r="M1084" s="23"/>
      <c r="N1084" s="23"/>
      <c r="O1084" s="22"/>
      <c r="P1084" s="22"/>
      <c r="T1084" s="24"/>
      <c r="U1084" s="24"/>
      <c r="V1084" s="123"/>
      <c r="W1084" s="122"/>
      <c r="X1084"/>
      <c r="Y1084" s="22"/>
      <c r="Z1084" s="22"/>
      <c r="AA1084" s="22"/>
      <c r="AB1084" s="22"/>
      <c r="AC1084" s="22"/>
      <c r="AD1084" s="22"/>
      <c r="AE1084" s="22"/>
      <c r="AF1084" s="22"/>
    </row>
    <row r="1085" spans="1:32" x14ac:dyDescent="0.25">
      <c r="A1085" s="19"/>
      <c r="B1085" s="19"/>
      <c r="C1085" s="20"/>
      <c r="D1085" s="21"/>
      <c r="E1085" s="120"/>
      <c r="F1085" s="6"/>
      <c r="G1085" s="6"/>
      <c r="H1085" s="6"/>
      <c r="I1085" s="22"/>
      <c r="J1085" s="22"/>
      <c r="K1085" s="6"/>
      <c r="L1085" s="6"/>
      <c r="M1085" s="23"/>
      <c r="N1085" s="23"/>
      <c r="O1085" s="22"/>
      <c r="P1085" s="22"/>
      <c r="T1085" s="24"/>
      <c r="U1085" s="24"/>
      <c r="V1085" s="123"/>
      <c r="W1085" s="122"/>
      <c r="X1085"/>
      <c r="Y1085" s="22"/>
      <c r="Z1085" s="22"/>
      <c r="AA1085" s="22"/>
      <c r="AB1085" s="22"/>
      <c r="AC1085" s="22"/>
      <c r="AD1085" s="22"/>
      <c r="AE1085" s="22"/>
      <c r="AF1085" s="22"/>
    </row>
    <row r="1086" spans="1:32" x14ac:dyDescent="0.25">
      <c r="A1086" s="19"/>
      <c r="B1086" s="19"/>
      <c r="C1086" s="20"/>
      <c r="D1086" s="21"/>
      <c r="E1086" s="120"/>
      <c r="F1086" s="6"/>
      <c r="G1086" s="6"/>
      <c r="H1086" s="6"/>
      <c r="I1086" s="22"/>
      <c r="J1086" s="22"/>
      <c r="K1086" s="6"/>
      <c r="L1086" s="6"/>
      <c r="M1086" s="23"/>
      <c r="N1086" s="23"/>
      <c r="O1086" s="22"/>
      <c r="P1086" s="22"/>
      <c r="T1086" s="24"/>
      <c r="U1086" s="24"/>
      <c r="V1086" s="123"/>
      <c r="W1086" s="122"/>
      <c r="X1086"/>
      <c r="Y1086" s="22"/>
      <c r="Z1086" s="22"/>
      <c r="AA1086" s="22"/>
      <c r="AB1086" s="22"/>
      <c r="AC1086" s="22"/>
      <c r="AD1086" s="22"/>
      <c r="AE1086" s="22"/>
      <c r="AF1086" s="22"/>
    </row>
    <row r="1087" spans="1:32" x14ac:dyDescent="0.25">
      <c r="A1087" s="19"/>
      <c r="B1087" s="19"/>
      <c r="C1087" s="20"/>
      <c r="D1087" s="21"/>
      <c r="E1087" s="120"/>
      <c r="F1087" s="6"/>
      <c r="G1087" s="6"/>
      <c r="H1087" s="6"/>
      <c r="I1087" s="22"/>
      <c r="J1087" s="22"/>
      <c r="K1087" s="6"/>
      <c r="L1087" s="6"/>
      <c r="M1087" s="23"/>
      <c r="N1087" s="23"/>
      <c r="O1087" s="22"/>
      <c r="P1087" s="22"/>
      <c r="T1087" s="24"/>
      <c r="U1087" s="24"/>
      <c r="V1087" s="123"/>
      <c r="W1087" s="122"/>
      <c r="X1087"/>
      <c r="Y1087" s="22"/>
      <c r="Z1087" s="22"/>
      <c r="AA1087" s="22"/>
      <c r="AB1087" s="22"/>
      <c r="AC1087" s="22"/>
      <c r="AD1087" s="22"/>
      <c r="AE1087" s="22"/>
      <c r="AF1087" s="22"/>
    </row>
    <row r="1088" spans="1:32" x14ac:dyDescent="0.25">
      <c r="A1088" s="19"/>
      <c r="B1088" s="19"/>
      <c r="C1088" s="20"/>
      <c r="D1088" s="21"/>
      <c r="E1088" s="120"/>
      <c r="F1088" s="6"/>
      <c r="G1088" s="6"/>
      <c r="H1088" s="6"/>
      <c r="I1088" s="22"/>
      <c r="J1088" s="22"/>
      <c r="K1088" s="6"/>
      <c r="L1088" s="6"/>
      <c r="M1088" s="23"/>
      <c r="N1088" s="23"/>
      <c r="O1088" s="22"/>
      <c r="P1088" s="22"/>
      <c r="T1088" s="24"/>
      <c r="U1088" s="24"/>
      <c r="V1088" s="123"/>
      <c r="W1088" s="122"/>
      <c r="X1088"/>
      <c r="Y1088" s="22"/>
      <c r="Z1088" s="22"/>
      <c r="AA1088" s="22"/>
      <c r="AB1088" s="22"/>
      <c r="AC1088" s="22"/>
      <c r="AD1088" s="22"/>
      <c r="AE1088" s="22"/>
      <c r="AF1088" s="22"/>
    </row>
    <row r="1089" spans="1:32" x14ac:dyDescent="0.25">
      <c r="A1089" s="19"/>
      <c r="B1089" s="19"/>
      <c r="C1089" s="20"/>
      <c r="D1089" s="21"/>
      <c r="E1089" s="120"/>
      <c r="F1089" s="6"/>
      <c r="G1089" s="6"/>
      <c r="H1089" s="6"/>
      <c r="I1089" s="22"/>
      <c r="J1089" s="22"/>
      <c r="K1089" s="6"/>
      <c r="L1089" s="6"/>
      <c r="M1089" s="23"/>
      <c r="N1089" s="23"/>
      <c r="O1089" s="22"/>
      <c r="P1089" s="22"/>
      <c r="T1089" s="24"/>
      <c r="U1089" s="24"/>
      <c r="V1089" s="123"/>
      <c r="W1089" s="122"/>
      <c r="X1089"/>
      <c r="Y1089" s="22"/>
      <c r="Z1089" s="22"/>
      <c r="AA1089" s="22"/>
      <c r="AB1089" s="22"/>
      <c r="AC1089" s="22"/>
      <c r="AD1089" s="22"/>
      <c r="AE1089" s="22"/>
      <c r="AF1089" s="22"/>
    </row>
    <row r="1090" spans="1:32" x14ac:dyDescent="0.25">
      <c r="A1090" s="19"/>
      <c r="B1090" s="19"/>
      <c r="C1090" s="20"/>
      <c r="D1090" s="21"/>
      <c r="E1090" s="120"/>
      <c r="F1090" s="6"/>
      <c r="G1090" s="6"/>
      <c r="H1090" s="6"/>
      <c r="I1090" s="22"/>
      <c r="J1090" s="22"/>
      <c r="K1090" s="6"/>
      <c r="L1090" s="6"/>
      <c r="M1090" s="23"/>
      <c r="N1090" s="23"/>
      <c r="O1090" s="22"/>
      <c r="P1090" s="22"/>
      <c r="T1090" s="24"/>
      <c r="U1090" s="24"/>
      <c r="V1090" s="123"/>
      <c r="W1090" s="122"/>
      <c r="X1090"/>
      <c r="Y1090" s="22"/>
      <c r="Z1090" s="22"/>
      <c r="AA1090" s="22"/>
      <c r="AB1090" s="22"/>
      <c r="AC1090" s="22"/>
      <c r="AD1090" s="22"/>
      <c r="AE1090" s="22"/>
      <c r="AF1090" s="22"/>
    </row>
    <row r="1091" spans="1:32" x14ac:dyDescent="0.25">
      <c r="A1091" s="19"/>
      <c r="B1091" s="19"/>
      <c r="C1091" s="20"/>
      <c r="D1091" s="21"/>
      <c r="E1091" s="120"/>
      <c r="F1091" s="6"/>
      <c r="G1091" s="6"/>
      <c r="H1091" s="6"/>
      <c r="I1091" s="22"/>
      <c r="J1091" s="22"/>
      <c r="K1091" s="6"/>
      <c r="L1091" s="6"/>
      <c r="M1091" s="23"/>
      <c r="N1091" s="23"/>
      <c r="O1091" s="22"/>
      <c r="P1091" s="22"/>
      <c r="T1091" s="24"/>
      <c r="U1091" s="24"/>
      <c r="V1091" s="123"/>
      <c r="W1091" s="122"/>
      <c r="X1091"/>
      <c r="Y1091" s="22"/>
      <c r="Z1091" s="22"/>
      <c r="AA1091" s="22"/>
      <c r="AB1091" s="22"/>
      <c r="AC1091" s="22"/>
      <c r="AD1091" s="22"/>
      <c r="AE1091" s="22"/>
      <c r="AF1091" s="22"/>
    </row>
    <row r="1092" spans="1:32" x14ac:dyDescent="0.25">
      <c r="A1092" s="19"/>
      <c r="B1092" s="19"/>
      <c r="C1092" s="20"/>
      <c r="D1092" s="21"/>
      <c r="E1092" s="120"/>
      <c r="F1092" s="6"/>
      <c r="G1092" s="6"/>
      <c r="H1092" s="6"/>
      <c r="I1092" s="22"/>
      <c r="J1092" s="22"/>
      <c r="K1092" s="6"/>
      <c r="L1092" s="6"/>
      <c r="M1092" s="23"/>
      <c r="N1092" s="23"/>
      <c r="O1092" s="22"/>
      <c r="P1092" s="22"/>
      <c r="T1092" s="24"/>
      <c r="U1092" s="24"/>
      <c r="V1092" s="123"/>
      <c r="W1092" s="122"/>
      <c r="X1092"/>
      <c r="Y1092" s="22"/>
      <c r="Z1092" s="22"/>
      <c r="AA1092" s="22"/>
      <c r="AB1092" s="22"/>
      <c r="AC1092" s="22"/>
      <c r="AD1092" s="22"/>
      <c r="AE1092" s="22"/>
      <c r="AF1092" s="22"/>
    </row>
    <row r="1093" spans="1:32" x14ac:dyDescent="0.25">
      <c r="A1093" s="19"/>
      <c r="B1093" s="19"/>
      <c r="C1093" s="20"/>
      <c r="D1093" s="21"/>
      <c r="E1093" s="120"/>
      <c r="F1093" s="6"/>
      <c r="G1093" s="6"/>
      <c r="H1093" s="6"/>
      <c r="I1093" s="22"/>
      <c r="J1093" s="22"/>
      <c r="K1093" s="6"/>
      <c r="L1093" s="6"/>
      <c r="M1093" s="23"/>
      <c r="N1093" s="23"/>
      <c r="O1093" s="22"/>
      <c r="P1093" s="22"/>
      <c r="T1093" s="24"/>
      <c r="U1093" s="24"/>
      <c r="V1093" s="123"/>
      <c r="W1093" s="122"/>
      <c r="X1093"/>
      <c r="Y1093" s="22"/>
      <c r="Z1093" s="22"/>
      <c r="AA1093" s="22"/>
      <c r="AB1093" s="22"/>
      <c r="AC1093" s="22"/>
      <c r="AD1093" s="22"/>
      <c r="AE1093" s="22"/>
      <c r="AF1093" s="22"/>
    </row>
    <row r="1094" spans="1:32" x14ac:dyDescent="0.25">
      <c r="A1094" s="19"/>
      <c r="B1094" s="19"/>
      <c r="C1094" s="20"/>
      <c r="D1094" s="21"/>
      <c r="E1094" s="120"/>
      <c r="F1094" s="6"/>
      <c r="G1094" s="6"/>
      <c r="H1094" s="6"/>
      <c r="I1094" s="22"/>
      <c r="J1094" s="22"/>
      <c r="K1094" s="6"/>
      <c r="L1094" s="6"/>
      <c r="M1094" s="23"/>
      <c r="N1094" s="23"/>
      <c r="O1094" s="22"/>
      <c r="P1094" s="22"/>
      <c r="T1094" s="24"/>
      <c r="U1094" s="24"/>
      <c r="V1094" s="123"/>
      <c r="W1094" s="122"/>
      <c r="X1094"/>
      <c r="Y1094" s="22"/>
      <c r="Z1094" s="22"/>
      <c r="AA1094" s="22"/>
      <c r="AB1094" s="22"/>
      <c r="AC1094" s="22"/>
      <c r="AD1094" s="22"/>
      <c r="AE1094" s="22"/>
      <c r="AF1094" s="22"/>
    </row>
    <row r="1095" spans="1:32" x14ac:dyDescent="0.25">
      <c r="A1095" s="19"/>
      <c r="B1095" s="19"/>
      <c r="C1095" s="20"/>
      <c r="D1095" s="21"/>
      <c r="E1095" s="120"/>
      <c r="F1095" s="6"/>
      <c r="G1095" s="6"/>
      <c r="H1095" s="6"/>
      <c r="I1095" s="22"/>
      <c r="J1095" s="22"/>
      <c r="K1095" s="6"/>
      <c r="L1095" s="6"/>
      <c r="M1095" s="23"/>
      <c r="N1095" s="23"/>
      <c r="O1095" s="22"/>
      <c r="P1095" s="22"/>
      <c r="T1095" s="24"/>
      <c r="U1095" s="24"/>
      <c r="V1095" s="123"/>
      <c r="W1095" s="122"/>
      <c r="X1095"/>
      <c r="Y1095" s="22"/>
      <c r="Z1095" s="22"/>
      <c r="AA1095" s="22"/>
      <c r="AB1095" s="22"/>
      <c r="AC1095" s="22"/>
      <c r="AD1095" s="22"/>
      <c r="AE1095" s="22"/>
      <c r="AF1095" s="22"/>
    </row>
    <row r="1096" spans="1:32" x14ac:dyDescent="0.25">
      <c r="A1096" s="19"/>
      <c r="B1096" s="19"/>
      <c r="C1096" s="20"/>
      <c r="D1096" s="21"/>
      <c r="E1096" s="120"/>
      <c r="F1096" s="6"/>
      <c r="G1096" s="6"/>
      <c r="H1096" s="6"/>
      <c r="I1096" s="22"/>
      <c r="J1096" s="22"/>
      <c r="K1096" s="6"/>
      <c r="L1096" s="6"/>
      <c r="M1096" s="23"/>
      <c r="N1096" s="23"/>
      <c r="O1096" s="22"/>
      <c r="P1096" s="22"/>
      <c r="T1096" s="24"/>
      <c r="U1096" s="24"/>
      <c r="V1096" s="123"/>
      <c r="W1096" s="122"/>
      <c r="X1096"/>
      <c r="Y1096" s="22"/>
      <c r="Z1096" s="22"/>
      <c r="AA1096" s="22"/>
      <c r="AB1096" s="22"/>
      <c r="AC1096" s="22"/>
      <c r="AD1096" s="22"/>
      <c r="AE1096" s="22"/>
      <c r="AF1096" s="22"/>
    </row>
    <row r="1097" spans="1:32" x14ac:dyDescent="0.25">
      <c r="A1097" s="19"/>
      <c r="B1097" s="19"/>
      <c r="C1097" s="20"/>
      <c r="D1097" s="21"/>
      <c r="E1097" s="120"/>
      <c r="F1097" s="6"/>
      <c r="G1097" s="6"/>
      <c r="H1097" s="6"/>
      <c r="I1097" s="22"/>
      <c r="J1097" s="22"/>
      <c r="K1097" s="6"/>
      <c r="L1097" s="6"/>
      <c r="M1097" s="23"/>
      <c r="N1097" s="23"/>
      <c r="O1097" s="22"/>
      <c r="P1097" s="22"/>
      <c r="T1097" s="24"/>
      <c r="U1097" s="24"/>
      <c r="V1097" s="123"/>
      <c r="W1097" s="122"/>
      <c r="X1097"/>
      <c r="Y1097" s="22"/>
      <c r="Z1097" s="22"/>
      <c r="AA1097" s="22"/>
      <c r="AB1097" s="22"/>
      <c r="AC1097" s="22"/>
      <c r="AD1097" s="22"/>
      <c r="AE1097" s="22"/>
      <c r="AF1097" s="22"/>
    </row>
    <row r="1098" spans="1:32" x14ac:dyDescent="0.25">
      <c r="A1098" s="19"/>
      <c r="B1098" s="19"/>
      <c r="C1098" s="20"/>
      <c r="D1098" s="21"/>
      <c r="E1098" s="120"/>
      <c r="F1098" s="6"/>
      <c r="G1098" s="6"/>
      <c r="H1098" s="6"/>
      <c r="I1098" s="22"/>
      <c r="J1098" s="22"/>
      <c r="K1098" s="6"/>
      <c r="L1098" s="6"/>
      <c r="M1098" s="23"/>
      <c r="N1098" s="23"/>
      <c r="O1098" s="22"/>
      <c r="P1098" s="22"/>
      <c r="T1098" s="24"/>
      <c r="U1098" s="24"/>
      <c r="V1098" s="123"/>
      <c r="W1098" s="122"/>
      <c r="X1098"/>
      <c r="Y1098" s="22"/>
      <c r="Z1098" s="22"/>
      <c r="AA1098" s="22"/>
      <c r="AB1098" s="22"/>
      <c r="AC1098" s="22"/>
      <c r="AD1098" s="22"/>
      <c r="AE1098" s="22"/>
      <c r="AF1098" s="22"/>
    </row>
    <row r="1099" spans="1:32" x14ac:dyDescent="0.25">
      <c r="A1099" s="19"/>
      <c r="B1099" s="19"/>
      <c r="C1099" s="20"/>
      <c r="D1099" s="21"/>
      <c r="E1099" s="120"/>
      <c r="F1099" s="6"/>
      <c r="G1099" s="6"/>
      <c r="H1099" s="6"/>
      <c r="I1099" s="22"/>
      <c r="J1099" s="22"/>
      <c r="K1099" s="6"/>
      <c r="L1099" s="6"/>
      <c r="M1099" s="23"/>
      <c r="N1099" s="23"/>
      <c r="O1099" s="22"/>
      <c r="P1099" s="22"/>
      <c r="T1099" s="24"/>
      <c r="U1099" s="24"/>
      <c r="V1099" s="123"/>
      <c r="W1099" s="122"/>
      <c r="X1099"/>
      <c r="Y1099" s="22"/>
      <c r="Z1099" s="22"/>
      <c r="AA1099" s="22"/>
      <c r="AB1099" s="22"/>
      <c r="AC1099" s="22"/>
      <c r="AD1099" s="22"/>
      <c r="AE1099" s="22"/>
      <c r="AF1099" s="22"/>
    </row>
    <row r="1100" spans="1:32" x14ac:dyDescent="0.25">
      <c r="A1100" s="19"/>
      <c r="B1100" s="19"/>
      <c r="C1100" s="20"/>
      <c r="D1100" s="21"/>
      <c r="E1100" s="120"/>
      <c r="F1100" s="6"/>
      <c r="G1100" s="6"/>
      <c r="H1100" s="6"/>
      <c r="I1100" s="22"/>
      <c r="J1100" s="22"/>
      <c r="K1100" s="6"/>
      <c r="L1100" s="6"/>
      <c r="M1100" s="23"/>
      <c r="N1100" s="23"/>
      <c r="O1100" s="22"/>
      <c r="P1100" s="22"/>
      <c r="T1100" s="24"/>
      <c r="U1100" s="24"/>
      <c r="V1100" s="123"/>
      <c r="W1100" s="122"/>
      <c r="X1100"/>
      <c r="Y1100" s="22"/>
      <c r="Z1100" s="22"/>
      <c r="AA1100" s="22"/>
      <c r="AB1100" s="22"/>
      <c r="AC1100" s="22"/>
      <c r="AD1100" s="22"/>
      <c r="AE1100" s="22"/>
      <c r="AF1100" s="22"/>
    </row>
    <row r="1101" spans="1:32" x14ac:dyDescent="0.25">
      <c r="A1101" s="19"/>
      <c r="B1101" s="19"/>
      <c r="C1101" s="20"/>
      <c r="D1101" s="21"/>
      <c r="E1101" s="120"/>
      <c r="F1101" s="6"/>
      <c r="G1101" s="6"/>
      <c r="H1101" s="6"/>
      <c r="I1101" s="22"/>
      <c r="J1101" s="22"/>
      <c r="K1101" s="6"/>
      <c r="L1101" s="6"/>
      <c r="M1101" s="23"/>
      <c r="N1101" s="23"/>
      <c r="O1101" s="22"/>
      <c r="P1101" s="22"/>
      <c r="T1101" s="24"/>
      <c r="U1101" s="24"/>
      <c r="V1101" s="123"/>
      <c r="W1101" s="122"/>
      <c r="X1101"/>
      <c r="Y1101" s="22"/>
      <c r="Z1101" s="22"/>
      <c r="AA1101" s="22"/>
      <c r="AB1101" s="22"/>
      <c r="AC1101" s="22"/>
      <c r="AD1101" s="22"/>
      <c r="AE1101" s="22"/>
      <c r="AF1101" s="22"/>
    </row>
    <row r="1102" spans="1:32" x14ac:dyDescent="0.25">
      <c r="A1102" s="19"/>
      <c r="B1102" s="19"/>
      <c r="C1102" s="20"/>
      <c r="D1102" s="21"/>
      <c r="E1102" s="120"/>
      <c r="F1102" s="6"/>
      <c r="G1102" s="6"/>
      <c r="H1102" s="6"/>
      <c r="I1102" s="22"/>
      <c r="J1102" s="22"/>
      <c r="K1102" s="6"/>
      <c r="L1102" s="6"/>
      <c r="M1102" s="23"/>
      <c r="N1102" s="23"/>
      <c r="O1102" s="22"/>
      <c r="P1102" s="22"/>
      <c r="T1102" s="24"/>
      <c r="U1102" s="24"/>
      <c r="V1102" s="123"/>
      <c r="W1102" s="122"/>
      <c r="X1102"/>
      <c r="Y1102" s="22"/>
      <c r="Z1102" s="22"/>
      <c r="AA1102" s="22"/>
      <c r="AB1102" s="22"/>
      <c r="AC1102" s="22"/>
      <c r="AD1102" s="22"/>
      <c r="AE1102" s="22"/>
      <c r="AF1102" s="22"/>
    </row>
    <row r="1103" spans="1:32" x14ac:dyDescent="0.25">
      <c r="A1103" s="19"/>
      <c r="B1103" s="19"/>
      <c r="C1103" s="20"/>
      <c r="D1103" s="21"/>
      <c r="E1103" s="120"/>
      <c r="F1103" s="6"/>
      <c r="G1103" s="6"/>
      <c r="H1103" s="6"/>
      <c r="I1103" s="22"/>
      <c r="J1103" s="22"/>
      <c r="K1103" s="6"/>
      <c r="L1103" s="6"/>
      <c r="M1103" s="23"/>
      <c r="N1103" s="23"/>
      <c r="O1103" s="22"/>
      <c r="P1103" s="22"/>
      <c r="T1103" s="24"/>
      <c r="U1103" s="24"/>
      <c r="V1103" s="123"/>
      <c r="W1103" s="122"/>
      <c r="X1103"/>
      <c r="Y1103" s="22"/>
      <c r="Z1103" s="22"/>
      <c r="AA1103" s="22"/>
      <c r="AB1103" s="22"/>
      <c r="AC1103" s="22"/>
      <c r="AD1103" s="22"/>
      <c r="AE1103" s="22"/>
      <c r="AF1103" s="22"/>
    </row>
    <row r="1104" spans="1:32" x14ac:dyDescent="0.25">
      <c r="A1104" s="19"/>
      <c r="B1104" s="19"/>
      <c r="C1104" s="20"/>
      <c r="D1104" s="21"/>
      <c r="E1104" s="120"/>
      <c r="F1104" s="6"/>
      <c r="G1104" s="6"/>
      <c r="H1104" s="6"/>
      <c r="I1104" s="22"/>
      <c r="J1104" s="22"/>
      <c r="K1104" s="6"/>
      <c r="L1104" s="6"/>
      <c r="M1104" s="23"/>
      <c r="N1104" s="23"/>
      <c r="O1104" s="22"/>
      <c r="P1104" s="22"/>
      <c r="T1104" s="24"/>
      <c r="U1104" s="24"/>
      <c r="V1104" s="123"/>
      <c r="W1104" s="122"/>
      <c r="X1104"/>
      <c r="Y1104" s="22"/>
      <c r="Z1104" s="22"/>
      <c r="AA1104" s="22"/>
      <c r="AB1104" s="22"/>
      <c r="AC1104" s="22"/>
      <c r="AD1104" s="22"/>
      <c r="AE1104" s="22"/>
      <c r="AF1104" s="22"/>
    </row>
    <row r="1105" spans="1:32" x14ac:dyDescent="0.25">
      <c r="A1105" s="19"/>
      <c r="B1105" s="19"/>
      <c r="C1105" s="20"/>
      <c r="D1105" s="21"/>
      <c r="E1105" s="120"/>
      <c r="F1105" s="6"/>
      <c r="G1105" s="6"/>
      <c r="H1105" s="6"/>
      <c r="I1105" s="22"/>
      <c r="J1105" s="22"/>
      <c r="K1105" s="6"/>
      <c r="L1105" s="6"/>
      <c r="M1105" s="23"/>
      <c r="N1105" s="23"/>
      <c r="O1105" s="22"/>
      <c r="P1105" s="22"/>
      <c r="T1105" s="24"/>
      <c r="U1105" s="24"/>
      <c r="V1105" s="123"/>
      <c r="W1105" s="122"/>
      <c r="X1105"/>
      <c r="Y1105" s="22"/>
      <c r="Z1105" s="22"/>
      <c r="AA1105" s="22"/>
      <c r="AB1105" s="22"/>
      <c r="AC1105" s="22"/>
      <c r="AD1105" s="22"/>
      <c r="AE1105" s="22"/>
      <c r="AF1105" s="22"/>
    </row>
    <row r="1106" spans="1:32" x14ac:dyDescent="0.25">
      <c r="A1106" s="19"/>
      <c r="B1106" s="19"/>
      <c r="C1106" s="20"/>
      <c r="D1106" s="21"/>
      <c r="E1106" s="120"/>
      <c r="F1106" s="6"/>
      <c r="G1106" s="6"/>
      <c r="H1106" s="6"/>
      <c r="I1106" s="22"/>
      <c r="J1106" s="22"/>
      <c r="K1106" s="6"/>
      <c r="L1106" s="6"/>
      <c r="M1106" s="23"/>
      <c r="N1106" s="23"/>
      <c r="O1106" s="22"/>
      <c r="P1106" s="22"/>
      <c r="T1106" s="24"/>
      <c r="U1106" s="24"/>
      <c r="V1106" s="123"/>
      <c r="W1106" s="122"/>
      <c r="X1106"/>
      <c r="Y1106" s="22"/>
      <c r="Z1106" s="22"/>
      <c r="AA1106" s="22"/>
      <c r="AB1106" s="22"/>
      <c r="AC1106" s="22"/>
      <c r="AD1106" s="22"/>
      <c r="AE1106" s="22"/>
      <c r="AF1106" s="22"/>
    </row>
    <row r="1107" spans="1:32" x14ac:dyDescent="0.25">
      <c r="A1107" s="19"/>
      <c r="B1107" s="19"/>
      <c r="C1107" s="20"/>
      <c r="D1107" s="21"/>
      <c r="E1107" s="120"/>
      <c r="F1107" s="6"/>
      <c r="G1107" s="6"/>
      <c r="H1107" s="6"/>
      <c r="I1107" s="22"/>
      <c r="J1107" s="22"/>
      <c r="K1107" s="6"/>
      <c r="L1107" s="6"/>
      <c r="M1107" s="23"/>
      <c r="N1107" s="23"/>
      <c r="O1107" s="22"/>
      <c r="P1107" s="22"/>
      <c r="T1107" s="24"/>
      <c r="U1107" s="24"/>
      <c r="V1107" s="123"/>
      <c r="W1107" s="122"/>
      <c r="X1107"/>
      <c r="Y1107" s="22"/>
      <c r="Z1107" s="22"/>
      <c r="AA1107" s="22"/>
      <c r="AB1107" s="22"/>
      <c r="AC1107" s="22"/>
      <c r="AD1107" s="22"/>
      <c r="AE1107" s="22"/>
      <c r="AF1107" s="22"/>
    </row>
    <row r="1108" spans="1:32" x14ac:dyDescent="0.25">
      <c r="A1108" s="19"/>
      <c r="B1108" s="19"/>
      <c r="C1108" s="20"/>
      <c r="D1108" s="21"/>
      <c r="E1108" s="120"/>
      <c r="F1108" s="6"/>
      <c r="G1108" s="6"/>
      <c r="H1108" s="6"/>
      <c r="I1108" s="22"/>
      <c r="J1108" s="22"/>
      <c r="K1108" s="6"/>
      <c r="L1108" s="6"/>
      <c r="M1108" s="23"/>
      <c r="N1108" s="23"/>
      <c r="O1108" s="22"/>
      <c r="P1108" s="22"/>
      <c r="T1108" s="24"/>
      <c r="U1108" s="24"/>
      <c r="V1108" s="123"/>
      <c r="W1108" s="122"/>
      <c r="X1108"/>
      <c r="Y1108" s="22"/>
      <c r="Z1108" s="22"/>
      <c r="AA1108" s="22"/>
      <c r="AB1108" s="22"/>
      <c r="AC1108" s="22"/>
      <c r="AD1108" s="22"/>
      <c r="AE1108" s="22"/>
      <c r="AF1108" s="22"/>
    </row>
    <row r="1109" spans="1:32" x14ac:dyDescent="0.25">
      <c r="A1109" s="19"/>
      <c r="B1109" s="19"/>
      <c r="C1109" s="20"/>
      <c r="D1109" s="21"/>
      <c r="E1109" s="120"/>
      <c r="F1109" s="6"/>
      <c r="G1109" s="6"/>
      <c r="H1109" s="6"/>
      <c r="I1109" s="22"/>
      <c r="J1109" s="22"/>
      <c r="K1109" s="6"/>
      <c r="L1109" s="6"/>
      <c r="M1109" s="23"/>
      <c r="N1109" s="23"/>
      <c r="O1109" s="22"/>
      <c r="P1109" s="22"/>
      <c r="T1109" s="24"/>
      <c r="U1109" s="24"/>
      <c r="V1109" s="123"/>
      <c r="W1109" s="122"/>
      <c r="X1109"/>
      <c r="Y1109" s="22"/>
      <c r="Z1109" s="22"/>
      <c r="AA1109" s="22"/>
      <c r="AB1109" s="22"/>
      <c r="AC1109" s="22"/>
      <c r="AD1109" s="22"/>
      <c r="AE1109" s="22"/>
      <c r="AF1109" s="22"/>
    </row>
    <row r="1110" spans="1:32" x14ac:dyDescent="0.25">
      <c r="A1110" s="19"/>
      <c r="B1110" s="19"/>
      <c r="C1110" s="20"/>
      <c r="D1110" s="21"/>
      <c r="E1110" s="120"/>
      <c r="F1110" s="6"/>
      <c r="G1110" s="6"/>
      <c r="H1110" s="6"/>
      <c r="I1110" s="22"/>
      <c r="J1110" s="22"/>
      <c r="K1110" s="6"/>
      <c r="L1110" s="6"/>
      <c r="M1110" s="23"/>
      <c r="N1110" s="23"/>
      <c r="O1110" s="22"/>
      <c r="P1110" s="22"/>
      <c r="T1110" s="24"/>
      <c r="U1110" s="24"/>
      <c r="V1110" s="123"/>
      <c r="W1110" s="122"/>
      <c r="X1110"/>
      <c r="Y1110" s="22"/>
      <c r="Z1110" s="22"/>
      <c r="AA1110" s="22"/>
      <c r="AB1110" s="22"/>
      <c r="AC1110" s="22"/>
      <c r="AD1110" s="22"/>
      <c r="AE1110" s="22"/>
      <c r="AF1110" s="22"/>
    </row>
    <row r="1111" spans="1:32" x14ac:dyDescent="0.25">
      <c r="A1111" s="19"/>
      <c r="B1111" s="19"/>
      <c r="C1111" s="20"/>
      <c r="D1111" s="21"/>
      <c r="E1111" s="120"/>
      <c r="F1111" s="6"/>
      <c r="G1111" s="6"/>
      <c r="H1111" s="6"/>
      <c r="I1111" s="22"/>
      <c r="J1111" s="22"/>
      <c r="K1111" s="6"/>
      <c r="L1111" s="6"/>
      <c r="M1111" s="23"/>
      <c r="N1111" s="23"/>
      <c r="O1111" s="22"/>
      <c r="P1111" s="22"/>
      <c r="T1111" s="24"/>
      <c r="U1111" s="24"/>
      <c r="V1111" s="123"/>
      <c r="W1111" s="122"/>
      <c r="X1111"/>
      <c r="Y1111" s="22"/>
      <c r="Z1111" s="22"/>
      <c r="AA1111" s="22"/>
      <c r="AB1111" s="22"/>
      <c r="AC1111" s="22"/>
      <c r="AD1111" s="22"/>
      <c r="AE1111" s="22"/>
      <c r="AF1111" s="22"/>
    </row>
    <row r="1112" spans="1:32" x14ac:dyDescent="0.25">
      <c r="A1112" s="19"/>
      <c r="B1112" s="19"/>
      <c r="C1112" s="20"/>
      <c r="D1112" s="21"/>
      <c r="E1112" s="120"/>
      <c r="F1112" s="6"/>
      <c r="G1112" s="6"/>
      <c r="H1112" s="6"/>
      <c r="I1112" s="22"/>
      <c r="J1112" s="22"/>
      <c r="K1112" s="6"/>
      <c r="L1112" s="6"/>
      <c r="M1112" s="23"/>
      <c r="N1112" s="23"/>
      <c r="O1112" s="22"/>
      <c r="P1112" s="22"/>
      <c r="T1112" s="24"/>
      <c r="U1112" s="24"/>
      <c r="V1112" s="123"/>
      <c r="W1112" s="122"/>
      <c r="X1112"/>
      <c r="Y1112" s="22"/>
      <c r="Z1112" s="22"/>
      <c r="AA1112" s="22"/>
      <c r="AB1112" s="22"/>
      <c r="AC1112" s="22"/>
      <c r="AD1112" s="22"/>
      <c r="AE1112" s="22"/>
      <c r="AF1112" s="22"/>
    </row>
    <row r="1113" spans="1:32" x14ac:dyDescent="0.25">
      <c r="A1113" s="19"/>
      <c r="B1113" s="19"/>
      <c r="C1113" s="20"/>
      <c r="D1113" s="21"/>
      <c r="E1113" s="120"/>
      <c r="F1113" s="6"/>
      <c r="G1113" s="6"/>
      <c r="H1113" s="6"/>
      <c r="I1113" s="22"/>
      <c r="J1113" s="22"/>
      <c r="K1113" s="6"/>
      <c r="L1113" s="6"/>
      <c r="M1113" s="23"/>
      <c r="N1113" s="23"/>
      <c r="O1113" s="22"/>
      <c r="P1113" s="22"/>
      <c r="T1113" s="24"/>
      <c r="U1113" s="24"/>
      <c r="V1113" s="123"/>
      <c r="W1113" s="122"/>
      <c r="X1113"/>
      <c r="Y1113" s="22"/>
      <c r="Z1113" s="22"/>
      <c r="AA1113" s="22"/>
      <c r="AB1113" s="22"/>
      <c r="AC1113" s="22"/>
      <c r="AD1113" s="22"/>
      <c r="AE1113" s="22"/>
      <c r="AF1113" s="22"/>
    </row>
    <row r="1114" spans="1:32" x14ac:dyDescent="0.25">
      <c r="A1114" s="19"/>
      <c r="B1114" s="19"/>
      <c r="C1114" s="20"/>
      <c r="D1114" s="21"/>
      <c r="E1114" s="120"/>
      <c r="F1114" s="6"/>
      <c r="G1114" s="6"/>
      <c r="H1114" s="6"/>
      <c r="I1114" s="22"/>
      <c r="J1114" s="22"/>
      <c r="K1114" s="6"/>
      <c r="L1114" s="6"/>
      <c r="M1114" s="23"/>
      <c r="N1114" s="23"/>
      <c r="O1114" s="22"/>
      <c r="P1114" s="22"/>
      <c r="T1114" s="24"/>
      <c r="U1114" s="24"/>
      <c r="V1114" s="123"/>
      <c r="W1114" s="122"/>
      <c r="X1114"/>
      <c r="Y1114" s="22"/>
      <c r="Z1114" s="22"/>
      <c r="AA1114" s="22"/>
      <c r="AB1114" s="22"/>
      <c r="AC1114" s="22"/>
      <c r="AD1114" s="22"/>
      <c r="AE1114" s="22"/>
      <c r="AF1114" s="22"/>
    </row>
    <row r="1115" spans="1:32" x14ac:dyDescent="0.25">
      <c r="A1115" s="19"/>
      <c r="B1115" s="19"/>
      <c r="C1115" s="20"/>
      <c r="D1115" s="21"/>
      <c r="E1115" s="120"/>
      <c r="F1115" s="6"/>
      <c r="G1115" s="6"/>
      <c r="H1115" s="6"/>
      <c r="I1115" s="22"/>
      <c r="J1115" s="22"/>
      <c r="K1115" s="6"/>
      <c r="L1115" s="6"/>
      <c r="M1115" s="23"/>
      <c r="N1115" s="23"/>
      <c r="O1115" s="22"/>
      <c r="P1115" s="22"/>
      <c r="T1115" s="24"/>
      <c r="U1115" s="24"/>
      <c r="V1115" s="123"/>
      <c r="W1115" s="122"/>
      <c r="X1115"/>
      <c r="Y1115" s="22"/>
      <c r="Z1115" s="22"/>
      <c r="AA1115" s="22"/>
      <c r="AB1115" s="22"/>
      <c r="AC1115" s="22"/>
      <c r="AD1115" s="22"/>
      <c r="AE1115" s="22"/>
      <c r="AF1115" s="22"/>
    </row>
    <row r="1116" spans="1:32" x14ac:dyDescent="0.25">
      <c r="A1116" s="19"/>
      <c r="B1116" s="19"/>
      <c r="C1116" s="20"/>
      <c r="D1116" s="21"/>
      <c r="E1116" s="120"/>
      <c r="F1116" s="6"/>
      <c r="G1116" s="6"/>
      <c r="H1116" s="6"/>
      <c r="I1116" s="22"/>
      <c r="J1116" s="22"/>
      <c r="K1116" s="6"/>
      <c r="L1116" s="6"/>
      <c r="M1116" s="23"/>
      <c r="N1116" s="23"/>
      <c r="O1116" s="22"/>
      <c r="P1116" s="22"/>
      <c r="T1116" s="24"/>
      <c r="U1116" s="24"/>
      <c r="V1116" s="123"/>
      <c r="W1116" s="122"/>
      <c r="X1116"/>
      <c r="Y1116" s="22"/>
      <c r="Z1116" s="22"/>
      <c r="AA1116" s="22"/>
      <c r="AB1116" s="22"/>
      <c r="AC1116" s="22"/>
      <c r="AD1116" s="22"/>
      <c r="AE1116" s="22"/>
      <c r="AF1116" s="22"/>
    </row>
    <row r="1117" spans="1:32" x14ac:dyDescent="0.25">
      <c r="A1117" s="19"/>
      <c r="B1117" s="19"/>
      <c r="C1117" s="20"/>
      <c r="D1117" s="21"/>
      <c r="E1117" s="120"/>
      <c r="F1117" s="6"/>
      <c r="G1117" s="6"/>
      <c r="H1117" s="6"/>
      <c r="I1117" s="22"/>
      <c r="J1117" s="22"/>
      <c r="K1117" s="6"/>
      <c r="L1117" s="6"/>
      <c r="M1117" s="23"/>
      <c r="N1117" s="23"/>
      <c r="O1117" s="22"/>
      <c r="P1117" s="22"/>
      <c r="T1117" s="24"/>
      <c r="U1117" s="24"/>
      <c r="V1117" s="123"/>
      <c r="W1117" s="122"/>
      <c r="X1117"/>
      <c r="Y1117" s="22"/>
      <c r="Z1117" s="22"/>
      <c r="AA1117" s="22"/>
      <c r="AB1117" s="22"/>
      <c r="AC1117" s="22"/>
      <c r="AD1117" s="22"/>
      <c r="AE1117" s="22"/>
      <c r="AF1117" s="22"/>
    </row>
    <row r="1118" spans="1:32" x14ac:dyDescent="0.25">
      <c r="A1118" s="19"/>
      <c r="B1118" s="19"/>
      <c r="C1118" s="20"/>
      <c r="D1118" s="21"/>
      <c r="E1118" s="120"/>
      <c r="F1118" s="6"/>
      <c r="G1118" s="6"/>
      <c r="H1118" s="6"/>
      <c r="I1118" s="22"/>
      <c r="J1118" s="22"/>
      <c r="K1118" s="6"/>
      <c r="L1118" s="6"/>
      <c r="M1118" s="23"/>
      <c r="N1118" s="23"/>
      <c r="O1118" s="22"/>
      <c r="P1118" s="22"/>
      <c r="T1118" s="24"/>
      <c r="U1118" s="24"/>
      <c r="V1118" s="123"/>
      <c r="W1118" s="122"/>
      <c r="X1118"/>
      <c r="Y1118" s="22"/>
      <c r="Z1118" s="22"/>
      <c r="AA1118" s="22"/>
      <c r="AB1118" s="22"/>
      <c r="AC1118" s="22"/>
      <c r="AD1118" s="22"/>
      <c r="AE1118" s="22"/>
      <c r="AF1118" s="22"/>
    </row>
    <row r="1119" spans="1:32" x14ac:dyDescent="0.25">
      <c r="A1119" s="19"/>
      <c r="B1119" s="19"/>
      <c r="C1119" s="20"/>
      <c r="D1119" s="21"/>
      <c r="E1119" s="120"/>
      <c r="F1119" s="6"/>
      <c r="G1119" s="6"/>
      <c r="H1119" s="6"/>
      <c r="I1119" s="22"/>
      <c r="J1119" s="22"/>
      <c r="K1119" s="6"/>
      <c r="L1119" s="6"/>
      <c r="M1119" s="23"/>
      <c r="N1119" s="23"/>
      <c r="O1119" s="22"/>
      <c r="P1119" s="22"/>
      <c r="T1119" s="24"/>
      <c r="U1119" s="24"/>
      <c r="V1119" s="123"/>
      <c r="W1119" s="122"/>
      <c r="X1119"/>
      <c r="Y1119" s="22"/>
      <c r="Z1119" s="22"/>
      <c r="AA1119" s="22"/>
      <c r="AB1119" s="22"/>
      <c r="AC1119" s="22"/>
      <c r="AD1119" s="22"/>
      <c r="AE1119" s="22"/>
      <c r="AF1119" s="22"/>
    </row>
    <row r="1120" spans="1:32" x14ac:dyDescent="0.25">
      <c r="A1120" s="19"/>
      <c r="B1120" s="19"/>
      <c r="C1120" s="20"/>
      <c r="D1120" s="21"/>
      <c r="E1120" s="120"/>
      <c r="F1120" s="6"/>
      <c r="G1120" s="6"/>
      <c r="H1120" s="6"/>
      <c r="I1120" s="22"/>
      <c r="J1120" s="22"/>
      <c r="K1120" s="6"/>
      <c r="L1120" s="6"/>
      <c r="M1120" s="23"/>
      <c r="N1120" s="23"/>
      <c r="O1120" s="22"/>
      <c r="P1120" s="22"/>
      <c r="T1120" s="24"/>
      <c r="U1120" s="24"/>
      <c r="V1120" s="123"/>
      <c r="W1120" s="122"/>
      <c r="X1120"/>
      <c r="Y1120" s="22"/>
      <c r="Z1120" s="22"/>
      <c r="AA1120" s="22"/>
      <c r="AB1120" s="22"/>
      <c r="AC1120" s="22"/>
      <c r="AD1120" s="22"/>
      <c r="AE1120" s="22"/>
      <c r="AF1120" s="22"/>
    </row>
    <row r="1121" spans="1:32" x14ac:dyDescent="0.25">
      <c r="A1121" s="19"/>
      <c r="B1121" s="19"/>
      <c r="C1121" s="20"/>
      <c r="D1121" s="21"/>
      <c r="E1121" s="120"/>
      <c r="F1121" s="6"/>
      <c r="G1121" s="6"/>
      <c r="H1121" s="6"/>
      <c r="I1121" s="22"/>
      <c r="J1121" s="22"/>
      <c r="K1121" s="6"/>
      <c r="L1121" s="6"/>
      <c r="M1121" s="23"/>
      <c r="N1121" s="23"/>
      <c r="O1121" s="22"/>
      <c r="P1121" s="22"/>
      <c r="T1121" s="24"/>
      <c r="U1121" s="24"/>
      <c r="V1121" s="123"/>
      <c r="W1121" s="122"/>
      <c r="X1121"/>
      <c r="Y1121" s="22"/>
      <c r="Z1121" s="22"/>
      <c r="AA1121" s="22"/>
      <c r="AB1121" s="22"/>
      <c r="AC1121" s="22"/>
      <c r="AD1121" s="22"/>
      <c r="AE1121" s="22"/>
      <c r="AF1121" s="22"/>
    </row>
    <row r="1122" spans="1:32" x14ac:dyDescent="0.25">
      <c r="A1122" s="19"/>
      <c r="B1122" s="19"/>
      <c r="C1122" s="20"/>
      <c r="D1122" s="21"/>
      <c r="E1122" s="120"/>
      <c r="F1122" s="6"/>
      <c r="G1122" s="6"/>
      <c r="H1122" s="6"/>
      <c r="I1122" s="22"/>
      <c r="J1122" s="22"/>
      <c r="K1122" s="6"/>
      <c r="L1122" s="6"/>
      <c r="M1122" s="23"/>
      <c r="N1122" s="23"/>
      <c r="O1122" s="22"/>
      <c r="P1122" s="22"/>
      <c r="T1122" s="24"/>
      <c r="U1122" s="24"/>
      <c r="V1122" s="123"/>
      <c r="W1122" s="122"/>
      <c r="X1122"/>
      <c r="Y1122" s="22"/>
      <c r="Z1122" s="22"/>
      <c r="AA1122" s="22"/>
      <c r="AB1122" s="22"/>
      <c r="AC1122" s="22"/>
      <c r="AD1122" s="22"/>
      <c r="AE1122" s="22"/>
      <c r="AF1122" s="22"/>
    </row>
    <row r="1123" spans="1:32" x14ac:dyDescent="0.25">
      <c r="A1123" s="19"/>
      <c r="B1123" s="19"/>
      <c r="C1123" s="20"/>
      <c r="D1123" s="21"/>
      <c r="E1123" s="120"/>
      <c r="F1123" s="6"/>
      <c r="G1123" s="6"/>
      <c r="H1123" s="6"/>
      <c r="I1123" s="22"/>
      <c r="J1123" s="22"/>
      <c r="K1123" s="6"/>
      <c r="L1123" s="6"/>
      <c r="M1123" s="23"/>
      <c r="N1123" s="23"/>
      <c r="O1123" s="22"/>
      <c r="P1123" s="22"/>
      <c r="T1123" s="24"/>
      <c r="U1123" s="24"/>
      <c r="V1123" s="123"/>
      <c r="W1123" s="122"/>
      <c r="X1123"/>
      <c r="Y1123" s="22"/>
      <c r="Z1123" s="22"/>
      <c r="AA1123" s="22"/>
      <c r="AB1123" s="22"/>
      <c r="AC1123" s="22"/>
      <c r="AD1123" s="22"/>
      <c r="AE1123" s="22"/>
      <c r="AF1123" s="22"/>
    </row>
    <row r="1124" spans="1:32" x14ac:dyDescent="0.25">
      <c r="A1124" s="19"/>
      <c r="B1124" s="19"/>
      <c r="C1124" s="20"/>
      <c r="D1124" s="21"/>
      <c r="E1124" s="120"/>
      <c r="F1124" s="6"/>
      <c r="G1124" s="6"/>
      <c r="H1124" s="6"/>
      <c r="I1124" s="22"/>
      <c r="J1124" s="22"/>
      <c r="K1124" s="6"/>
      <c r="L1124" s="6"/>
      <c r="M1124" s="23"/>
      <c r="N1124" s="23"/>
      <c r="O1124" s="22"/>
      <c r="P1124" s="22"/>
      <c r="T1124" s="24"/>
      <c r="U1124" s="24"/>
      <c r="V1124" s="123"/>
      <c r="W1124" s="122"/>
      <c r="X1124"/>
      <c r="Y1124" s="22"/>
      <c r="Z1124" s="22"/>
      <c r="AA1124" s="22"/>
      <c r="AB1124" s="22"/>
      <c r="AC1124" s="22"/>
      <c r="AD1124" s="22"/>
      <c r="AE1124" s="22"/>
      <c r="AF1124" s="22"/>
    </row>
    <row r="1125" spans="1:32" x14ac:dyDescent="0.25">
      <c r="A1125" s="19"/>
      <c r="B1125" s="19"/>
      <c r="C1125" s="20"/>
      <c r="D1125" s="21"/>
      <c r="E1125" s="120"/>
      <c r="F1125" s="6"/>
      <c r="G1125" s="6"/>
      <c r="H1125" s="6"/>
      <c r="I1125" s="22"/>
      <c r="J1125" s="22"/>
      <c r="K1125" s="6"/>
      <c r="L1125" s="6"/>
      <c r="M1125" s="23"/>
      <c r="N1125" s="23"/>
      <c r="O1125" s="22"/>
      <c r="P1125" s="22"/>
      <c r="T1125" s="24"/>
      <c r="U1125" s="24"/>
      <c r="V1125" s="123"/>
      <c r="W1125" s="122"/>
      <c r="X1125"/>
      <c r="Y1125" s="22"/>
      <c r="Z1125" s="22"/>
      <c r="AA1125" s="22"/>
      <c r="AB1125" s="22"/>
      <c r="AC1125" s="22"/>
      <c r="AD1125" s="22"/>
      <c r="AE1125" s="22"/>
      <c r="AF1125" s="22"/>
    </row>
    <row r="1126" spans="1:32" x14ac:dyDescent="0.25">
      <c r="A1126" s="19"/>
      <c r="B1126" s="19"/>
      <c r="C1126" s="20"/>
      <c r="D1126" s="21"/>
      <c r="E1126" s="120"/>
      <c r="F1126" s="6"/>
      <c r="G1126" s="6"/>
      <c r="H1126" s="6"/>
      <c r="I1126" s="22"/>
      <c r="J1126" s="22"/>
      <c r="K1126" s="6"/>
      <c r="L1126" s="6"/>
      <c r="M1126" s="23"/>
      <c r="N1126" s="23"/>
      <c r="O1126" s="22"/>
      <c r="P1126" s="22"/>
      <c r="T1126" s="24"/>
      <c r="U1126" s="24"/>
      <c r="V1126" s="123"/>
      <c r="W1126" s="122"/>
      <c r="X1126"/>
      <c r="Y1126" s="22"/>
      <c r="Z1126" s="22"/>
      <c r="AA1126" s="22"/>
      <c r="AB1126" s="22"/>
      <c r="AC1126" s="22"/>
      <c r="AD1126" s="22"/>
      <c r="AE1126" s="22"/>
      <c r="AF1126" s="22"/>
    </row>
    <row r="1127" spans="1:32" x14ac:dyDescent="0.25">
      <c r="A1127" s="19"/>
      <c r="B1127" s="19"/>
      <c r="C1127" s="20"/>
      <c r="D1127" s="21"/>
      <c r="E1127" s="120"/>
      <c r="F1127" s="6"/>
      <c r="G1127" s="6"/>
      <c r="H1127" s="6"/>
      <c r="I1127" s="22"/>
      <c r="J1127" s="22"/>
      <c r="K1127" s="6"/>
      <c r="L1127" s="6"/>
      <c r="M1127" s="23"/>
      <c r="N1127" s="23"/>
      <c r="O1127" s="22"/>
      <c r="P1127" s="22"/>
      <c r="T1127" s="24"/>
      <c r="U1127" s="24"/>
      <c r="V1127" s="123"/>
      <c r="W1127" s="122"/>
      <c r="X1127"/>
      <c r="Y1127" s="22"/>
      <c r="Z1127" s="22"/>
      <c r="AA1127" s="22"/>
      <c r="AB1127" s="22"/>
      <c r="AC1127" s="22"/>
      <c r="AD1127" s="22"/>
      <c r="AE1127" s="22"/>
      <c r="AF1127" s="22"/>
    </row>
    <row r="1128" spans="1:32" x14ac:dyDescent="0.25">
      <c r="A1128" s="19"/>
      <c r="B1128" s="19"/>
      <c r="C1128" s="20"/>
      <c r="D1128" s="21"/>
      <c r="E1128" s="120"/>
      <c r="F1128" s="6"/>
      <c r="G1128" s="6"/>
      <c r="H1128" s="6"/>
      <c r="I1128" s="22"/>
      <c r="J1128" s="22"/>
      <c r="K1128" s="6"/>
      <c r="L1128" s="6"/>
      <c r="M1128" s="23"/>
      <c r="N1128" s="23"/>
      <c r="O1128" s="22"/>
      <c r="P1128" s="22"/>
      <c r="T1128" s="24"/>
      <c r="U1128" s="24"/>
      <c r="V1128" s="123"/>
      <c r="W1128" s="122"/>
      <c r="X1128"/>
      <c r="Y1128" s="22"/>
      <c r="Z1128" s="22"/>
      <c r="AA1128" s="22"/>
      <c r="AB1128" s="22"/>
      <c r="AC1128" s="22"/>
      <c r="AD1128" s="22"/>
      <c r="AE1128" s="22"/>
      <c r="AF1128" s="22"/>
    </row>
    <row r="1129" spans="1:32" x14ac:dyDescent="0.25">
      <c r="A1129" s="19"/>
      <c r="B1129" s="19"/>
      <c r="C1129" s="20"/>
      <c r="D1129" s="21"/>
      <c r="E1129" s="120"/>
      <c r="F1129" s="6"/>
      <c r="G1129" s="6"/>
      <c r="H1129" s="6"/>
      <c r="I1129" s="22"/>
      <c r="J1129" s="22"/>
      <c r="K1129" s="6"/>
      <c r="L1129" s="6"/>
      <c r="M1129" s="23"/>
      <c r="N1129" s="23"/>
      <c r="O1129" s="22"/>
      <c r="P1129" s="22"/>
      <c r="T1129" s="24"/>
      <c r="U1129" s="24"/>
      <c r="V1129" s="123"/>
      <c r="W1129" s="122"/>
      <c r="X1129"/>
      <c r="Y1129" s="22"/>
      <c r="Z1129" s="22"/>
      <c r="AA1129" s="22"/>
      <c r="AB1129" s="22"/>
      <c r="AC1129" s="22"/>
      <c r="AD1129" s="22"/>
      <c r="AE1129" s="22"/>
      <c r="AF1129" s="22"/>
    </row>
    <row r="1130" spans="1:32" x14ac:dyDescent="0.25">
      <c r="A1130" s="19"/>
      <c r="B1130" s="19"/>
      <c r="C1130" s="20"/>
      <c r="D1130" s="21"/>
      <c r="E1130" s="120"/>
      <c r="F1130" s="6"/>
      <c r="G1130" s="6"/>
      <c r="H1130" s="6"/>
      <c r="I1130" s="22"/>
      <c r="J1130" s="22"/>
      <c r="K1130" s="6"/>
      <c r="L1130" s="6"/>
      <c r="M1130" s="23"/>
      <c r="N1130" s="23"/>
      <c r="O1130" s="22"/>
      <c r="P1130" s="22"/>
      <c r="T1130" s="24"/>
      <c r="U1130" s="24"/>
      <c r="V1130" s="123"/>
      <c r="W1130" s="122"/>
      <c r="X1130"/>
      <c r="Y1130" s="22"/>
      <c r="Z1130" s="22"/>
      <c r="AA1130" s="22"/>
      <c r="AB1130" s="22"/>
      <c r="AC1130" s="22"/>
      <c r="AD1130" s="22"/>
      <c r="AE1130" s="22"/>
      <c r="AF1130" s="22"/>
    </row>
    <row r="1131" spans="1:32" x14ac:dyDescent="0.25">
      <c r="A1131" s="19"/>
      <c r="B1131" s="19"/>
      <c r="C1131" s="20"/>
      <c r="D1131" s="21"/>
      <c r="E1131" s="120"/>
      <c r="F1131" s="6"/>
      <c r="G1131" s="6"/>
      <c r="H1131" s="6"/>
      <c r="I1131" s="22"/>
      <c r="J1131" s="22"/>
      <c r="K1131" s="6"/>
      <c r="L1131" s="6"/>
      <c r="M1131" s="23"/>
      <c r="N1131" s="23"/>
      <c r="O1131" s="22"/>
      <c r="P1131" s="22"/>
      <c r="T1131" s="24"/>
      <c r="U1131" s="24"/>
      <c r="V1131" s="123"/>
      <c r="W1131" s="122"/>
      <c r="X1131"/>
      <c r="Y1131" s="22"/>
      <c r="Z1131" s="22"/>
      <c r="AA1131" s="22"/>
      <c r="AB1131" s="22"/>
      <c r="AC1131" s="22"/>
      <c r="AD1131" s="22"/>
      <c r="AE1131" s="22"/>
      <c r="AF1131" s="22"/>
    </row>
    <row r="1132" spans="1:32" x14ac:dyDescent="0.25">
      <c r="A1132" s="19"/>
      <c r="B1132" s="19"/>
      <c r="C1132" s="20"/>
      <c r="D1132" s="21"/>
      <c r="E1132" s="120"/>
      <c r="F1132" s="6"/>
      <c r="G1132" s="6"/>
      <c r="H1132" s="6"/>
      <c r="I1132" s="22"/>
      <c r="J1132" s="22"/>
      <c r="K1132" s="6"/>
      <c r="L1132" s="6"/>
      <c r="M1132" s="23"/>
      <c r="N1132" s="23"/>
      <c r="O1132" s="22"/>
      <c r="P1132" s="22"/>
      <c r="T1132" s="24"/>
      <c r="U1132" s="24"/>
      <c r="V1132" s="123"/>
      <c r="W1132" s="122"/>
      <c r="X1132"/>
      <c r="Y1132" s="22"/>
      <c r="Z1132" s="22"/>
      <c r="AA1132" s="22"/>
      <c r="AB1132" s="22"/>
      <c r="AC1132" s="22"/>
      <c r="AD1132" s="22"/>
      <c r="AE1132" s="22"/>
      <c r="AF1132" s="22"/>
    </row>
    <row r="1133" spans="1:32" x14ac:dyDescent="0.25">
      <c r="A1133" s="19"/>
      <c r="B1133" s="19"/>
      <c r="C1133" s="20"/>
      <c r="D1133" s="21"/>
      <c r="E1133" s="120"/>
      <c r="F1133" s="6"/>
      <c r="G1133" s="6"/>
      <c r="H1133" s="6"/>
      <c r="I1133" s="22"/>
      <c r="J1133" s="22"/>
      <c r="K1133" s="6"/>
      <c r="L1133" s="6"/>
      <c r="M1133" s="23"/>
      <c r="N1133" s="23"/>
      <c r="O1133" s="22"/>
      <c r="P1133" s="22"/>
      <c r="T1133" s="24"/>
      <c r="U1133" s="24"/>
      <c r="V1133" s="123"/>
      <c r="W1133" s="122"/>
      <c r="X1133"/>
      <c r="Y1133" s="22"/>
      <c r="Z1133" s="22"/>
      <c r="AA1133" s="22"/>
      <c r="AB1133" s="22"/>
      <c r="AC1133" s="22"/>
      <c r="AD1133" s="22"/>
      <c r="AE1133" s="22"/>
      <c r="AF1133" s="22"/>
    </row>
    <row r="1134" spans="1:32" x14ac:dyDescent="0.25">
      <c r="A1134" s="19"/>
      <c r="B1134" s="19"/>
      <c r="C1134" s="20"/>
      <c r="D1134" s="21"/>
      <c r="E1134" s="120"/>
      <c r="F1134" s="6"/>
      <c r="G1134" s="6"/>
      <c r="H1134" s="6"/>
      <c r="I1134" s="22"/>
      <c r="J1134" s="22"/>
      <c r="K1134" s="6"/>
      <c r="L1134" s="6"/>
      <c r="M1134" s="23"/>
      <c r="N1134" s="23"/>
      <c r="O1134" s="22"/>
      <c r="P1134" s="22"/>
      <c r="T1134" s="24"/>
      <c r="U1134" s="24"/>
      <c r="V1134" s="123"/>
      <c r="W1134" s="122"/>
      <c r="X1134"/>
      <c r="Y1134" s="22"/>
      <c r="Z1134" s="22"/>
      <c r="AA1134" s="22"/>
      <c r="AB1134" s="22"/>
      <c r="AC1134" s="22"/>
      <c r="AD1134" s="22"/>
      <c r="AE1134" s="22"/>
      <c r="AF1134" s="22"/>
    </row>
    <row r="1135" spans="1:32" x14ac:dyDescent="0.25">
      <c r="A1135" s="19"/>
      <c r="B1135" s="19"/>
      <c r="C1135" s="20"/>
      <c r="D1135" s="21"/>
      <c r="E1135" s="120"/>
      <c r="F1135" s="6"/>
      <c r="G1135" s="6"/>
      <c r="H1135" s="6"/>
      <c r="I1135" s="22"/>
      <c r="J1135" s="22"/>
      <c r="K1135" s="6"/>
      <c r="L1135" s="6"/>
      <c r="M1135" s="23"/>
      <c r="N1135" s="23"/>
      <c r="O1135" s="22"/>
      <c r="P1135" s="22"/>
      <c r="T1135" s="24"/>
      <c r="U1135" s="24"/>
      <c r="V1135" s="123"/>
      <c r="W1135" s="122"/>
      <c r="X1135"/>
      <c r="Y1135" s="22"/>
      <c r="Z1135" s="22"/>
      <c r="AA1135" s="22"/>
      <c r="AB1135" s="22"/>
      <c r="AC1135" s="22"/>
      <c r="AD1135" s="22"/>
      <c r="AE1135" s="22"/>
      <c r="AF1135" s="22"/>
    </row>
    <row r="1136" spans="1:32" x14ac:dyDescent="0.25">
      <c r="A1136" s="19"/>
      <c r="B1136" s="19"/>
      <c r="C1136" s="20"/>
      <c r="D1136" s="21"/>
      <c r="E1136" s="120"/>
      <c r="F1136" s="6"/>
      <c r="G1136" s="6"/>
      <c r="H1136" s="6"/>
      <c r="I1136" s="22"/>
      <c r="J1136" s="22"/>
      <c r="K1136" s="6"/>
      <c r="L1136" s="6"/>
      <c r="M1136" s="23"/>
      <c r="N1136" s="23"/>
      <c r="O1136" s="22"/>
      <c r="P1136" s="22"/>
      <c r="T1136" s="24"/>
      <c r="U1136" s="24"/>
      <c r="V1136" s="123"/>
      <c r="W1136" s="122"/>
      <c r="X1136"/>
      <c r="Y1136" s="22"/>
      <c r="Z1136" s="22"/>
      <c r="AA1136" s="22"/>
      <c r="AB1136" s="22"/>
      <c r="AC1136" s="22"/>
      <c r="AD1136" s="22"/>
      <c r="AE1136" s="22"/>
      <c r="AF1136" s="22"/>
    </row>
    <row r="1137" spans="1:32" x14ac:dyDescent="0.25">
      <c r="A1137" s="19"/>
      <c r="B1137" s="19"/>
      <c r="C1137" s="20"/>
      <c r="D1137" s="21"/>
      <c r="E1137" s="120"/>
      <c r="F1137" s="6"/>
      <c r="G1137" s="6"/>
      <c r="H1137" s="6"/>
      <c r="I1137" s="22"/>
      <c r="J1137" s="22"/>
      <c r="K1137" s="6"/>
      <c r="L1137" s="6"/>
      <c r="M1137" s="23"/>
      <c r="N1137" s="23"/>
      <c r="O1137" s="22"/>
      <c r="P1137" s="22"/>
      <c r="T1137" s="24"/>
      <c r="U1137" s="24"/>
      <c r="V1137" s="123"/>
      <c r="W1137" s="122"/>
      <c r="X1137"/>
      <c r="Y1137" s="22"/>
      <c r="Z1137" s="22"/>
      <c r="AA1137" s="22"/>
      <c r="AB1137" s="22"/>
      <c r="AC1137" s="22"/>
      <c r="AD1137" s="22"/>
      <c r="AE1137" s="22"/>
      <c r="AF1137" s="22"/>
    </row>
    <row r="1138" spans="1:32" x14ac:dyDescent="0.25">
      <c r="A1138" s="19"/>
      <c r="B1138" s="19"/>
      <c r="C1138" s="20"/>
      <c r="D1138" s="21"/>
      <c r="E1138" s="120"/>
      <c r="F1138" s="6"/>
      <c r="G1138" s="6"/>
      <c r="H1138" s="6"/>
      <c r="I1138" s="22"/>
      <c r="J1138" s="22"/>
      <c r="K1138" s="6"/>
      <c r="L1138" s="6"/>
      <c r="M1138" s="23"/>
      <c r="N1138" s="23"/>
      <c r="O1138" s="22"/>
      <c r="P1138" s="22"/>
      <c r="T1138" s="24"/>
      <c r="U1138" s="24"/>
      <c r="V1138" s="123"/>
      <c r="W1138" s="122"/>
      <c r="X1138"/>
      <c r="Y1138" s="22"/>
      <c r="Z1138" s="22"/>
      <c r="AA1138" s="22"/>
      <c r="AB1138" s="22"/>
      <c r="AC1138" s="22"/>
      <c r="AD1138" s="22"/>
      <c r="AE1138" s="22"/>
      <c r="AF1138" s="22"/>
    </row>
    <row r="1139" spans="1:32" x14ac:dyDescent="0.25">
      <c r="A1139" s="19"/>
      <c r="B1139" s="19"/>
      <c r="C1139" s="20"/>
      <c r="D1139" s="21"/>
      <c r="E1139" s="120"/>
      <c r="F1139" s="6"/>
      <c r="G1139" s="6"/>
      <c r="H1139" s="6"/>
      <c r="I1139" s="22"/>
      <c r="J1139" s="22"/>
      <c r="K1139" s="6"/>
      <c r="L1139" s="6"/>
      <c r="M1139" s="23"/>
      <c r="N1139" s="23"/>
      <c r="O1139" s="22"/>
      <c r="P1139" s="22"/>
      <c r="T1139" s="24"/>
      <c r="U1139" s="24"/>
      <c r="V1139" s="123"/>
      <c r="W1139" s="122"/>
      <c r="X1139"/>
      <c r="Y1139" s="22"/>
      <c r="Z1139" s="22"/>
      <c r="AA1139" s="22"/>
      <c r="AB1139" s="22"/>
      <c r="AC1139" s="22"/>
      <c r="AD1139" s="22"/>
      <c r="AE1139" s="22"/>
      <c r="AF1139" s="22"/>
    </row>
    <row r="1140" spans="1:32" x14ac:dyDescent="0.25">
      <c r="A1140" s="19"/>
      <c r="B1140" s="19"/>
      <c r="C1140" s="20"/>
      <c r="D1140" s="21"/>
      <c r="E1140" s="120"/>
      <c r="F1140" s="6"/>
      <c r="G1140" s="6"/>
      <c r="H1140" s="6"/>
      <c r="I1140" s="22"/>
      <c r="J1140" s="22"/>
      <c r="K1140" s="6"/>
      <c r="L1140" s="6"/>
      <c r="M1140" s="23"/>
      <c r="N1140" s="23"/>
      <c r="O1140" s="22"/>
      <c r="P1140" s="22"/>
      <c r="T1140" s="24"/>
      <c r="U1140" s="24"/>
      <c r="V1140" s="123"/>
      <c r="W1140" s="122"/>
      <c r="X1140"/>
      <c r="Y1140" s="22"/>
      <c r="Z1140" s="22"/>
      <c r="AA1140" s="22"/>
      <c r="AB1140" s="22"/>
      <c r="AC1140" s="22"/>
      <c r="AD1140" s="22"/>
      <c r="AE1140" s="22"/>
      <c r="AF1140" s="22"/>
    </row>
    <row r="1141" spans="1:32" x14ac:dyDescent="0.25">
      <c r="A1141" s="19"/>
      <c r="B1141" s="19"/>
      <c r="C1141" s="20"/>
      <c r="D1141" s="21"/>
      <c r="E1141" s="120"/>
      <c r="F1141" s="6"/>
      <c r="G1141" s="6"/>
      <c r="H1141" s="6"/>
      <c r="I1141" s="22"/>
      <c r="J1141" s="22"/>
      <c r="K1141" s="6"/>
      <c r="L1141" s="6"/>
      <c r="M1141" s="23"/>
      <c r="N1141" s="23"/>
      <c r="O1141" s="22"/>
      <c r="P1141" s="22"/>
      <c r="T1141" s="24"/>
      <c r="U1141" s="24"/>
      <c r="V1141" s="123"/>
      <c r="W1141" s="122"/>
      <c r="X1141"/>
      <c r="Y1141" s="22"/>
      <c r="Z1141" s="22"/>
      <c r="AA1141" s="22"/>
      <c r="AB1141" s="22"/>
      <c r="AC1141" s="22"/>
      <c r="AD1141" s="22"/>
      <c r="AE1141" s="22"/>
      <c r="AF1141" s="22"/>
    </row>
    <row r="1142" spans="1:32" x14ac:dyDescent="0.25">
      <c r="A1142" s="19"/>
      <c r="B1142" s="19"/>
      <c r="C1142" s="20"/>
      <c r="D1142" s="21"/>
      <c r="E1142" s="120"/>
      <c r="F1142" s="6"/>
      <c r="G1142" s="6"/>
      <c r="H1142" s="6"/>
      <c r="I1142" s="22"/>
      <c r="J1142" s="22"/>
      <c r="K1142" s="6"/>
      <c r="L1142" s="6"/>
      <c r="M1142" s="23"/>
      <c r="N1142" s="23"/>
      <c r="O1142" s="22"/>
      <c r="P1142" s="22"/>
      <c r="T1142" s="24"/>
      <c r="U1142" s="24"/>
      <c r="V1142" s="123"/>
      <c r="W1142" s="122"/>
      <c r="X1142"/>
      <c r="Y1142" s="22"/>
      <c r="Z1142" s="22"/>
      <c r="AA1142" s="22"/>
      <c r="AB1142" s="22"/>
      <c r="AC1142" s="22"/>
      <c r="AD1142" s="22"/>
      <c r="AE1142" s="22"/>
      <c r="AF1142" s="22"/>
    </row>
    <row r="1143" spans="1:32" x14ac:dyDescent="0.25">
      <c r="A1143" s="19"/>
      <c r="B1143" s="19"/>
      <c r="C1143" s="20"/>
      <c r="D1143" s="21"/>
      <c r="E1143" s="120"/>
      <c r="F1143" s="6"/>
      <c r="G1143" s="6"/>
      <c r="H1143" s="6"/>
      <c r="I1143" s="22"/>
      <c r="J1143" s="22"/>
      <c r="K1143" s="6"/>
      <c r="L1143" s="6"/>
      <c r="M1143" s="23"/>
      <c r="N1143" s="23"/>
      <c r="O1143" s="22"/>
      <c r="P1143" s="22"/>
      <c r="T1143" s="24"/>
      <c r="U1143" s="24"/>
      <c r="V1143" s="123"/>
      <c r="W1143" s="122"/>
      <c r="X1143"/>
      <c r="Y1143" s="22"/>
      <c r="Z1143" s="22"/>
      <c r="AA1143" s="22"/>
      <c r="AB1143" s="22"/>
      <c r="AC1143" s="22"/>
      <c r="AD1143" s="22"/>
      <c r="AE1143" s="22"/>
      <c r="AF1143" s="22"/>
    </row>
    <row r="1144" spans="1:32" x14ac:dyDescent="0.25">
      <c r="A1144" s="19"/>
      <c r="B1144" s="19"/>
      <c r="C1144" s="20"/>
      <c r="D1144" s="21"/>
      <c r="E1144" s="120"/>
      <c r="F1144" s="6"/>
      <c r="G1144" s="6"/>
      <c r="H1144" s="6"/>
      <c r="I1144" s="22"/>
      <c r="J1144" s="22"/>
      <c r="K1144" s="6"/>
      <c r="L1144" s="6"/>
      <c r="M1144" s="23"/>
      <c r="N1144" s="23"/>
      <c r="O1144" s="22"/>
      <c r="P1144" s="22"/>
      <c r="T1144" s="24"/>
      <c r="U1144" s="24"/>
      <c r="V1144" s="123"/>
      <c r="W1144" s="122"/>
      <c r="X1144"/>
      <c r="Y1144" s="22"/>
      <c r="Z1144" s="22"/>
      <c r="AA1144" s="22"/>
      <c r="AB1144" s="22"/>
      <c r="AC1144" s="22"/>
      <c r="AD1144" s="22"/>
      <c r="AE1144" s="22"/>
      <c r="AF1144" s="22"/>
    </row>
    <row r="1145" spans="1:32" x14ac:dyDescent="0.25">
      <c r="A1145" s="19"/>
      <c r="B1145" s="19"/>
      <c r="C1145" s="20"/>
      <c r="D1145" s="21"/>
      <c r="E1145" s="120"/>
      <c r="F1145" s="6"/>
      <c r="G1145" s="6"/>
      <c r="H1145" s="6"/>
      <c r="I1145" s="22"/>
      <c r="J1145" s="22"/>
      <c r="K1145" s="6"/>
      <c r="L1145" s="6"/>
      <c r="M1145" s="23"/>
      <c r="N1145" s="23"/>
      <c r="O1145" s="22"/>
      <c r="P1145" s="22"/>
      <c r="T1145" s="24"/>
      <c r="U1145" s="24"/>
      <c r="V1145" s="123"/>
      <c r="W1145" s="122"/>
      <c r="X1145"/>
      <c r="Y1145" s="22"/>
      <c r="Z1145" s="22"/>
      <c r="AA1145" s="22"/>
      <c r="AB1145" s="22"/>
      <c r="AC1145" s="22"/>
      <c r="AD1145" s="22"/>
      <c r="AE1145" s="22"/>
      <c r="AF1145" s="22"/>
    </row>
    <row r="1146" spans="1:32" x14ac:dyDescent="0.25">
      <c r="A1146" s="19"/>
      <c r="B1146" s="19"/>
      <c r="C1146" s="20"/>
      <c r="D1146" s="21"/>
      <c r="E1146" s="120"/>
      <c r="F1146" s="6"/>
      <c r="G1146" s="6"/>
      <c r="H1146" s="6"/>
      <c r="I1146" s="22"/>
      <c r="J1146" s="22"/>
      <c r="K1146" s="6"/>
      <c r="L1146" s="6"/>
      <c r="M1146" s="23"/>
      <c r="N1146" s="23"/>
      <c r="O1146" s="22"/>
      <c r="P1146" s="22"/>
      <c r="T1146" s="24"/>
      <c r="U1146" s="24"/>
      <c r="V1146" s="123"/>
      <c r="W1146" s="122"/>
      <c r="X1146"/>
      <c r="Y1146" s="22"/>
      <c r="Z1146" s="22"/>
      <c r="AA1146" s="22"/>
      <c r="AB1146" s="22"/>
      <c r="AC1146" s="22"/>
      <c r="AD1146" s="22"/>
      <c r="AE1146" s="22"/>
      <c r="AF1146" s="22"/>
    </row>
    <row r="1147" spans="1:32" x14ac:dyDescent="0.25">
      <c r="A1147" s="19"/>
      <c r="B1147" s="19"/>
      <c r="C1147" s="20"/>
      <c r="D1147" s="21"/>
      <c r="E1147" s="120"/>
      <c r="F1147" s="6"/>
      <c r="G1147" s="6"/>
      <c r="H1147" s="6"/>
      <c r="I1147" s="22"/>
      <c r="J1147" s="22"/>
      <c r="K1147" s="6"/>
      <c r="L1147" s="6"/>
      <c r="M1147" s="23"/>
      <c r="N1147" s="23"/>
      <c r="O1147" s="22"/>
      <c r="P1147" s="22"/>
      <c r="T1147" s="24"/>
      <c r="U1147" s="24"/>
      <c r="V1147" s="123"/>
      <c r="W1147" s="122"/>
      <c r="X1147"/>
      <c r="Y1147" s="22"/>
      <c r="Z1147" s="22"/>
      <c r="AA1147" s="22"/>
      <c r="AB1147" s="22"/>
      <c r="AC1147" s="22"/>
      <c r="AD1147" s="22"/>
      <c r="AE1147" s="22"/>
      <c r="AF1147" s="22"/>
    </row>
    <row r="1148" spans="1:32" x14ac:dyDescent="0.25">
      <c r="A1148" s="19"/>
      <c r="B1148" s="19"/>
      <c r="C1148" s="20"/>
      <c r="D1148" s="21"/>
      <c r="E1148" s="120"/>
      <c r="F1148" s="6"/>
      <c r="G1148" s="6"/>
      <c r="H1148" s="6"/>
      <c r="I1148" s="22"/>
      <c r="J1148" s="22"/>
      <c r="K1148" s="6"/>
      <c r="L1148" s="6"/>
      <c r="M1148" s="23"/>
      <c r="N1148" s="23"/>
      <c r="O1148" s="22"/>
      <c r="P1148" s="22"/>
      <c r="T1148" s="24"/>
      <c r="U1148" s="24"/>
      <c r="V1148" s="123"/>
      <c r="W1148" s="122"/>
      <c r="X1148"/>
      <c r="Y1148" s="22"/>
      <c r="Z1148" s="22"/>
      <c r="AA1148" s="22"/>
      <c r="AB1148" s="22"/>
      <c r="AC1148" s="22"/>
      <c r="AD1148" s="22"/>
      <c r="AE1148" s="22"/>
      <c r="AF1148" s="22"/>
    </row>
    <row r="1149" spans="1:32" x14ac:dyDescent="0.25">
      <c r="A1149" s="19"/>
      <c r="B1149" s="19"/>
      <c r="C1149" s="20"/>
      <c r="D1149" s="21"/>
      <c r="E1149" s="120"/>
      <c r="F1149" s="6"/>
      <c r="G1149" s="6"/>
      <c r="H1149" s="6"/>
      <c r="I1149" s="22"/>
      <c r="J1149" s="22"/>
      <c r="K1149" s="6"/>
      <c r="L1149" s="6"/>
      <c r="M1149" s="23"/>
      <c r="N1149" s="23"/>
      <c r="O1149" s="22"/>
      <c r="P1149" s="22"/>
      <c r="T1149" s="24"/>
      <c r="U1149" s="24"/>
      <c r="V1149" s="123"/>
      <c r="W1149" s="122"/>
      <c r="X1149"/>
      <c r="Y1149" s="22"/>
      <c r="Z1149" s="22"/>
      <c r="AA1149" s="22"/>
      <c r="AB1149" s="22"/>
      <c r="AC1149" s="22"/>
      <c r="AD1149" s="22"/>
      <c r="AE1149" s="22"/>
      <c r="AF1149" s="22"/>
    </row>
    <row r="1150" spans="1:32" x14ac:dyDescent="0.25">
      <c r="A1150" s="19"/>
      <c r="B1150" s="19"/>
      <c r="C1150" s="20"/>
      <c r="D1150" s="21"/>
      <c r="E1150" s="120"/>
      <c r="F1150" s="6"/>
      <c r="G1150" s="6"/>
      <c r="H1150" s="6"/>
      <c r="I1150" s="22"/>
      <c r="J1150" s="22"/>
      <c r="K1150" s="6"/>
      <c r="L1150" s="6"/>
      <c r="M1150" s="23"/>
      <c r="N1150" s="23"/>
      <c r="O1150" s="22"/>
      <c r="P1150" s="22"/>
      <c r="T1150" s="24"/>
      <c r="U1150" s="24"/>
      <c r="V1150" s="123"/>
      <c r="W1150" s="122"/>
      <c r="X1150"/>
      <c r="Y1150" s="22"/>
      <c r="Z1150" s="22"/>
      <c r="AA1150" s="22"/>
      <c r="AB1150" s="22"/>
      <c r="AC1150" s="22"/>
      <c r="AD1150" s="22"/>
      <c r="AE1150" s="22"/>
      <c r="AF1150" s="22"/>
    </row>
    <row r="1151" spans="1:32" x14ac:dyDescent="0.25">
      <c r="A1151" s="19"/>
      <c r="B1151" s="19"/>
      <c r="C1151" s="20"/>
      <c r="D1151" s="21"/>
      <c r="E1151" s="120"/>
      <c r="F1151" s="6"/>
      <c r="G1151" s="6"/>
      <c r="H1151" s="6"/>
      <c r="I1151" s="22"/>
      <c r="J1151" s="22"/>
      <c r="K1151" s="6"/>
      <c r="L1151" s="6"/>
      <c r="M1151" s="23"/>
      <c r="N1151" s="23"/>
      <c r="O1151" s="22"/>
      <c r="P1151" s="22"/>
      <c r="T1151" s="24"/>
      <c r="U1151" s="24"/>
      <c r="V1151" s="123"/>
      <c r="W1151" s="122"/>
      <c r="X1151"/>
      <c r="Y1151" s="22"/>
      <c r="Z1151" s="22"/>
      <c r="AA1151" s="22"/>
      <c r="AB1151" s="22"/>
      <c r="AC1151" s="22"/>
      <c r="AD1151" s="22"/>
      <c r="AE1151" s="22"/>
      <c r="AF1151" s="22"/>
    </row>
    <row r="1152" spans="1:32" x14ac:dyDescent="0.25">
      <c r="A1152" s="19"/>
      <c r="B1152" s="19"/>
      <c r="C1152" s="20"/>
      <c r="D1152" s="21"/>
      <c r="E1152" s="120"/>
      <c r="F1152" s="6"/>
      <c r="G1152" s="6"/>
      <c r="H1152" s="6"/>
      <c r="I1152" s="22"/>
      <c r="J1152" s="22"/>
      <c r="K1152" s="6"/>
      <c r="L1152" s="6"/>
      <c r="M1152" s="23"/>
      <c r="N1152" s="23"/>
      <c r="O1152" s="22"/>
      <c r="P1152" s="22"/>
      <c r="T1152" s="24"/>
      <c r="U1152" s="24"/>
      <c r="V1152" s="123"/>
      <c r="W1152" s="122"/>
      <c r="X1152"/>
      <c r="Y1152" s="22"/>
      <c r="Z1152" s="22"/>
      <c r="AA1152" s="22"/>
      <c r="AB1152" s="22"/>
      <c r="AC1152" s="22"/>
      <c r="AD1152" s="22"/>
      <c r="AE1152" s="22"/>
      <c r="AF1152" s="22"/>
    </row>
    <row r="1153" spans="1:32" x14ac:dyDescent="0.25">
      <c r="A1153" s="19"/>
      <c r="B1153" s="19"/>
      <c r="C1153" s="20"/>
      <c r="D1153" s="21"/>
      <c r="E1153" s="120"/>
      <c r="F1153" s="6"/>
      <c r="G1153" s="6"/>
      <c r="H1153" s="6"/>
      <c r="I1153" s="22"/>
      <c r="J1153" s="22"/>
      <c r="K1153" s="6"/>
      <c r="L1153" s="6"/>
      <c r="M1153" s="23"/>
      <c r="N1153" s="23"/>
      <c r="O1153" s="22"/>
      <c r="P1153" s="22"/>
      <c r="T1153" s="24"/>
      <c r="U1153" s="24"/>
      <c r="V1153" s="123"/>
      <c r="W1153" s="122"/>
      <c r="X1153"/>
      <c r="Y1153" s="22"/>
      <c r="Z1153" s="22"/>
      <c r="AA1153" s="22"/>
      <c r="AB1153" s="22"/>
      <c r="AC1153" s="22"/>
      <c r="AD1153" s="22"/>
      <c r="AE1153" s="22"/>
      <c r="AF1153" s="22"/>
    </row>
    <row r="1154" spans="1:32" x14ac:dyDescent="0.25">
      <c r="A1154" s="19"/>
      <c r="B1154" s="19"/>
      <c r="C1154" s="20"/>
      <c r="D1154" s="21"/>
      <c r="E1154" s="120"/>
      <c r="F1154" s="6"/>
      <c r="G1154" s="6"/>
      <c r="H1154" s="6"/>
      <c r="I1154" s="22"/>
      <c r="J1154" s="22"/>
      <c r="K1154" s="6"/>
      <c r="L1154" s="6"/>
      <c r="M1154" s="23"/>
      <c r="N1154" s="23"/>
      <c r="O1154" s="22"/>
      <c r="P1154" s="22"/>
      <c r="T1154" s="24"/>
      <c r="U1154" s="24"/>
      <c r="V1154" s="123"/>
      <c r="W1154" s="122"/>
      <c r="X1154"/>
      <c r="Y1154" s="22"/>
      <c r="Z1154" s="22"/>
      <c r="AA1154" s="22"/>
      <c r="AB1154" s="22"/>
      <c r="AC1154" s="22"/>
      <c r="AD1154" s="22"/>
      <c r="AE1154" s="22"/>
      <c r="AF1154" s="22"/>
    </row>
    <row r="1155" spans="1:32" x14ac:dyDescent="0.25">
      <c r="A1155" s="19"/>
      <c r="B1155" s="19"/>
      <c r="C1155" s="20"/>
      <c r="D1155" s="21"/>
      <c r="E1155" s="120"/>
      <c r="F1155" s="6"/>
      <c r="G1155" s="6"/>
      <c r="H1155" s="6"/>
      <c r="I1155" s="22"/>
      <c r="J1155" s="22"/>
      <c r="K1155" s="6"/>
      <c r="L1155" s="6"/>
      <c r="M1155" s="23"/>
      <c r="N1155" s="23"/>
      <c r="O1155" s="22"/>
      <c r="P1155" s="22"/>
      <c r="T1155" s="24"/>
      <c r="U1155" s="24"/>
      <c r="V1155" s="123"/>
      <c r="W1155" s="122"/>
      <c r="X1155"/>
      <c r="Y1155" s="22"/>
      <c r="Z1155" s="22"/>
      <c r="AA1155" s="22"/>
      <c r="AB1155" s="22"/>
      <c r="AC1155" s="22"/>
      <c r="AD1155" s="22"/>
      <c r="AE1155" s="22"/>
      <c r="AF1155" s="22"/>
    </row>
    <row r="1156" spans="1:32" x14ac:dyDescent="0.25">
      <c r="A1156" s="19"/>
      <c r="B1156" s="19"/>
      <c r="C1156" s="20"/>
      <c r="D1156" s="21"/>
      <c r="E1156" s="120"/>
      <c r="F1156" s="6"/>
      <c r="G1156" s="6"/>
      <c r="H1156" s="6"/>
      <c r="I1156" s="22"/>
      <c r="J1156" s="22"/>
      <c r="K1156" s="6"/>
      <c r="L1156" s="6"/>
      <c r="M1156" s="23"/>
      <c r="N1156" s="23"/>
      <c r="O1156" s="22"/>
      <c r="P1156" s="22"/>
      <c r="T1156" s="24"/>
      <c r="U1156" s="24"/>
      <c r="V1156" s="123"/>
      <c r="W1156" s="122"/>
      <c r="X1156"/>
      <c r="Y1156" s="22"/>
      <c r="Z1156" s="22"/>
      <c r="AA1156" s="22"/>
      <c r="AB1156" s="22"/>
      <c r="AC1156" s="22"/>
      <c r="AD1156" s="22"/>
      <c r="AE1156" s="22"/>
      <c r="AF1156" s="22"/>
    </row>
    <row r="1157" spans="1:32" x14ac:dyDescent="0.25">
      <c r="A1157" s="19"/>
      <c r="B1157" s="19"/>
      <c r="C1157" s="20"/>
      <c r="D1157" s="21"/>
      <c r="E1157" s="120"/>
      <c r="F1157" s="6"/>
      <c r="G1157" s="6"/>
      <c r="H1157" s="6"/>
      <c r="I1157" s="22"/>
      <c r="J1157" s="22"/>
      <c r="K1157" s="6"/>
      <c r="L1157" s="6"/>
      <c r="M1157" s="23"/>
      <c r="N1157" s="23"/>
      <c r="O1157" s="22"/>
      <c r="P1157" s="22"/>
      <c r="T1157" s="24"/>
      <c r="U1157" s="24"/>
      <c r="V1157" s="123"/>
      <c r="W1157" s="122"/>
      <c r="X1157"/>
      <c r="Y1157" s="22"/>
      <c r="Z1157" s="22"/>
      <c r="AA1157" s="22"/>
      <c r="AB1157" s="22"/>
      <c r="AC1157" s="22"/>
      <c r="AD1157" s="22"/>
      <c r="AE1157" s="22"/>
      <c r="AF1157" s="22"/>
    </row>
    <row r="1158" spans="1:32" x14ac:dyDescent="0.25">
      <c r="A1158" s="19"/>
      <c r="B1158" s="19"/>
      <c r="C1158" s="20"/>
      <c r="D1158" s="21"/>
      <c r="E1158" s="120"/>
      <c r="F1158" s="6"/>
      <c r="G1158" s="6"/>
      <c r="H1158" s="6"/>
      <c r="I1158" s="22"/>
      <c r="J1158" s="22"/>
      <c r="K1158" s="6"/>
      <c r="L1158" s="6"/>
      <c r="M1158" s="23"/>
      <c r="N1158" s="23"/>
      <c r="O1158" s="22"/>
      <c r="P1158" s="22"/>
      <c r="T1158" s="24"/>
      <c r="U1158" s="24"/>
      <c r="V1158" s="123"/>
      <c r="W1158" s="122"/>
      <c r="X1158"/>
      <c r="Y1158" s="22"/>
      <c r="Z1158" s="22"/>
      <c r="AA1158" s="22"/>
      <c r="AB1158" s="22"/>
      <c r="AC1158" s="22"/>
      <c r="AD1158" s="22"/>
      <c r="AE1158" s="22"/>
      <c r="AF1158" s="22"/>
    </row>
    <row r="1159" spans="1:32" x14ac:dyDescent="0.25">
      <c r="A1159" s="19"/>
      <c r="B1159" s="19"/>
      <c r="C1159" s="20"/>
      <c r="D1159" s="21"/>
      <c r="E1159" s="120"/>
      <c r="F1159" s="6"/>
      <c r="G1159" s="6"/>
      <c r="H1159" s="6"/>
      <c r="I1159" s="22"/>
      <c r="J1159" s="22"/>
      <c r="K1159" s="6"/>
      <c r="L1159" s="6"/>
      <c r="M1159" s="23"/>
      <c r="N1159" s="23"/>
      <c r="O1159" s="22"/>
      <c r="P1159" s="22"/>
      <c r="T1159" s="24"/>
      <c r="U1159" s="24"/>
      <c r="V1159" s="123"/>
      <c r="W1159" s="122"/>
      <c r="X1159"/>
      <c r="Y1159" s="22"/>
      <c r="Z1159" s="22"/>
      <c r="AA1159" s="22"/>
      <c r="AB1159" s="22"/>
      <c r="AC1159" s="22"/>
      <c r="AD1159" s="22"/>
      <c r="AE1159" s="22"/>
      <c r="AF1159" s="22"/>
    </row>
    <row r="1160" spans="1:32" x14ac:dyDescent="0.25">
      <c r="A1160" s="19"/>
      <c r="B1160" s="19"/>
      <c r="C1160" s="20"/>
      <c r="D1160" s="21"/>
      <c r="E1160" s="120"/>
      <c r="F1160" s="6"/>
      <c r="G1160" s="6"/>
      <c r="H1160" s="6"/>
      <c r="I1160" s="22"/>
      <c r="J1160" s="22"/>
      <c r="K1160" s="6"/>
      <c r="L1160" s="6"/>
      <c r="M1160" s="23"/>
      <c r="N1160" s="23"/>
      <c r="O1160" s="22"/>
      <c r="P1160" s="22"/>
      <c r="T1160" s="24"/>
      <c r="U1160" s="24"/>
      <c r="V1160" s="123"/>
      <c r="W1160" s="122"/>
      <c r="X1160"/>
      <c r="Y1160" s="22"/>
      <c r="Z1160" s="22"/>
      <c r="AA1160" s="22"/>
      <c r="AB1160" s="22"/>
      <c r="AC1160" s="22"/>
      <c r="AD1160" s="22"/>
      <c r="AE1160" s="22"/>
      <c r="AF1160" s="22"/>
    </row>
    <row r="1161" spans="1:32" x14ac:dyDescent="0.25">
      <c r="A1161" s="19"/>
      <c r="B1161" s="19"/>
      <c r="C1161" s="20"/>
      <c r="D1161" s="21"/>
      <c r="E1161" s="120"/>
      <c r="F1161" s="6"/>
      <c r="G1161" s="6"/>
      <c r="H1161" s="6"/>
      <c r="I1161" s="22"/>
      <c r="J1161" s="22"/>
      <c r="K1161" s="6"/>
      <c r="L1161" s="6"/>
      <c r="M1161" s="23"/>
      <c r="N1161" s="23"/>
      <c r="O1161" s="22"/>
      <c r="P1161" s="22"/>
      <c r="T1161" s="24"/>
      <c r="U1161" s="24"/>
      <c r="V1161" s="123"/>
      <c r="W1161" s="122"/>
      <c r="X1161"/>
      <c r="Y1161" s="22"/>
      <c r="Z1161" s="22"/>
      <c r="AA1161" s="22"/>
      <c r="AB1161" s="22"/>
      <c r="AC1161" s="22"/>
      <c r="AD1161" s="22"/>
      <c r="AE1161" s="22"/>
      <c r="AF1161" s="22"/>
    </row>
    <row r="1162" spans="1:32" x14ac:dyDescent="0.25">
      <c r="A1162" s="19"/>
      <c r="B1162" s="19"/>
      <c r="C1162" s="20"/>
      <c r="D1162" s="21"/>
      <c r="E1162" s="120"/>
      <c r="F1162" s="6"/>
      <c r="G1162" s="6"/>
      <c r="H1162" s="6"/>
      <c r="I1162" s="22"/>
      <c r="J1162" s="22"/>
      <c r="K1162" s="6"/>
      <c r="L1162" s="6"/>
      <c r="M1162" s="23"/>
      <c r="N1162" s="23"/>
      <c r="O1162" s="22"/>
      <c r="P1162" s="22"/>
      <c r="T1162" s="24"/>
      <c r="U1162" s="24"/>
      <c r="V1162" s="123"/>
      <c r="W1162" s="122"/>
      <c r="X1162"/>
      <c r="Y1162" s="22"/>
      <c r="Z1162" s="22"/>
      <c r="AA1162" s="22"/>
      <c r="AB1162" s="22"/>
      <c r="AC1162" s="22"/>
      <c r="AD1162" s="22"/>
      <c r="AE1162" s="22"/>
      <c r="AF1162" s="22"/>
    </row>
    <row r="1163" spans="1:32" x14ac:dyDescent="0.25">
      <c r="A1163" s="19"/>
      <c r="B1163" s="19"/>
      <c r="C1163" s="20"/>
      <c r="D1163" s="21"/>
      <c r="E1163" s="120"/>
      <c r="F1163" s="6"/>
      <c r="G1163" s="6"/>
      <c r="H1163" s="6"/>
      <c r="I1163" s="22"/>
      <c r="J1163" s="22"/>
      <c r="K1163" s="6"/>
      <c r="L1163" s="6"/>
      <c r="M1163" s="23"/>
      <c r="N1163" s="23"/>
      <c r="O1163" s="22"/>
      <c r="P1163" s="22"/>
      <c r="T1163" s="24"/>
      <c r="U1163" s="24"/>
      <c r="V1163" s="123"/>
      <c r="W1163" s="122"/>
      <c r="X1163"/>
      <c r="Y1163" s="22"/>
      <c r="Z1163" s="22"/>
      <c r="AA1163" s="22"/>
      <c r="AB1163" s="22"/>
      <c r="AC1163" s="22"/>
      <c r="AD1163" s="22"/>
      <c r="AE1163" s="22"/>
      <c r="AF1163" s="22"/>
    </row>
    <row r="1164" spans="1:32" x14ac:dyDescent="0.25">
      <c r="A1164" s="19"/>
      <c r="B1164" s="19"/>
      <c r="C1164" s="20"/>
      <c r="D1164" s="21"/>
      <c r="E1164" s="120"/>
      <c r="F1164" s="6"/>
      <c r="G1164" s="6"/>
      <c r="H1164" s="6"/>
      <c r="I1164" s="22"/>
      <c r="J1164" s="22"/>
      <c r="K1164" s="6"/>
      <c r="L1164" s="6"/>
      <c r="M1164" s="23"/>
      <c r="N1164" s="23"/>
      <c r="O1164" s="22"/>
      <c r="P1164" s="22"/>
      <c r="T1164" s="24"/>
      <c r="U1164" s="24"/>
      <c r="V1164" s="123"/>
      <c r="W1164" s="122"/>
      <c r="X1164"/>
      <c r="Y1164" s="22"/>
      <c r="Z1164" s="22"/>
      <c r="AA1164" s="22"/>
      <c r="AB1164" s="22"/>
      <c r="AC1164" s="22"/>
      <c r="AD1164" s="22"/>
      <c r="AE1164" s="22"/>
      <c r="AF1164" s="22"/>
    </row>
    <row r="1165" spans="1:32" x14ac:dyDescent="0.25">
      <c r="A1165" s="19"/>
      <c r="B1165" s="19"/>
      <c r="C1165" s="20"/>
      <c r="D1165" s="21"/>
      <c r="E1165" s="120"/>
      <c r="F1165" s="6"/>
      <c r="G1165" s="6"/>
      <c r="H1165" s="6"/>
      <c r="I1165" s="22"/>
      <c r="J1165" s="22"/>
      <c r="K1165" s="6"/>
      <c r="L1165" s="6"/>
      <c r="M1165" s="23"/>
      <c r="N1165" s="23"/>
      <c r="O1165" s="22"/>
      <c r="P1165" s="22"/>
      <c r="T1165" s="24"/>
      <c r="U1165" s="24"/>
      <c r="V1165" s="123"/>
      <c r="W1165" s="122"/>
      <c r="X1165"/>
      <c r="Y1165" s="22"/>
      <c r="Z1165" s="22"/>
      <c r="AA1165" s="22"/>
      <c r="AB1165" s="22"/>
      <c r="AC1165" s="22"/>
      <c r="AD1165" s="22"/>
      <c r="AE1165" s="22"/>
      <c r="AF1165" s="22"/>
    </row>
    <row r="1166" spans="1:32" x14ac:dyDescent="0.25">
      <c r="A1166" s="19"/>
      <c r="B1166" s="19"/>
      <c r="C1166" s="20"/>
      <c r="D1166" s="21"/>
      <c r="E1166" s="120"/>
      <c r="F1166" s="6"/>
      <c r="G1166" s="6"/>
      <c r="H1166" s="6"/>
      <c r="I1166" s="22"/>
      <c r="J1166" s="22"/>
      <c r="K1166" s="6"/>
      <c r="L1166" s="6"/>
      <c r="M1166" s="23"/>
      <c r="N1166" s="23"/>
      <c r="O1166" s="22"/>
      <c r="P1166" s="22"/>
      <c r="T1166" s="24"/>
      <c r="U1166" s="24"/>
      <c r="V1166" s="123"/>
      <c r="W1166" s="122"/>
      <c r="X1166"/>
      <c r="Y1166" s="22"/>
      <c r="Z1166" s="22"/>
      <c r="AA1166" s="22"/>
      <c r="AB1166" s="22"/>
      <c r="AC1166" s="22"/>
      <c r="AD1166" s="22"/>
      <c r="AE1166" s="22"/>
      <c r="AF1166" s="22"/>
    </row>
    <row r="1167" spans="1:32" x14ac:dyDescent="0.25">
      <c r="A1167" s="19"/>
      <c r="B1167" s="19"/>
      <c r="C1167" s="20"/>
      <c r="D1167" s="21"/>
      <c r="E1167" s="120"/>
      <c r="F1167" s="6"/>
      <c r="G1167" s="6"/>
      <c r="H1167" s="6"/>
      <c r="I1167" s="22"/>
      <c r="J1167" s="22"/>
      <c r="K1167" s="6"/>
      <c r="L1167" s="6"/>
      <c r="M1167" s="23"/>
      <c r="N1167" s="23"/>
      <c r="O1167" s="22"/>
      <c r="P1167" s="22"/>
      <c r="T1167" s="24"/>
      <c r="U1167" s="24"/>
      <c r="V1167" s="123"/>
      <c r="W1167" s="122"/>
      <c r="X1167"/>
      <c r="Y1167" s="22"/>
      <c r="Z1167" s="22"/>
      <c r="AA1167" s="22"/>
      <c r="AB1167" s="22"/>
      <c r="AC1167" s="22"/>
      <c r="AD1167" s="22"/>
      <c r="AE1167" s="22"/>
      <c r="AF1167" s="22"/>
    </row>
    <row r="1168" spans="1:32" x14ac:dyDescent="0.25">
      <c r="A1168" s="19"/>
      <c r="B1168" s="19"/>
      <c r="C1168" s="20"/>
      <c r="D1168" s="21"/>
      <c r="E1168" s="120"/>
      <c r="F1168" s="6"/>
      <c r="G1168" s="6"/>
      <c r="H1168" s="6"/>
      <c r="I1168" s="22"/>
      <c r="J1168" s="22"/>
      <c r="K1168" s="6"/>
      <c r="L1168" s="6"/>
      <c r="M1168" s="23"/>
      <c r="N1168" s="23"/>
      <c r="O1168" s="22"/>
      <c r="P1168" s="22"/>
      <c r="T1168" s="24"/>
      <c r="U1168" s="24"/>
      <c r="V1168" s="123"/>
      <c r="W1168" s="122"/>
      <c r="X1168"/>
      <c r="Y1168" s="22"/>
      <c r="Z1168" s="22"/>
      <c r="AA1168" s="22"/>
      <c r="AB1168" s="22"/>
      <c r="AC1168" s="22"/>
      <c r="AD1168" s="22"/>
      <c r="AE1168" s="22"/>
      <c r="AF1168" s="22"/>
    </row>
    <row r="1169" spans="1:32" x14ac:dyDescent="0.25">
      <c r="A1169" s="19"/>
      <c r="B1169" s="19"/>
      <c r="C1169" s="20"/>
      <c r="D1169" s="21"/>
      <c r="E1169" s="120"/>
      <c r="F1169" s="6"/>
      <c r="G1169" s="6"/>
      <c r="H1169" s="6"/>
      <c r="I1169" s="22"/>
      <c r="J1169" s="22"/>
      <c r="K1169" s="6"/>
      <c r="L1169" s="6"/>
      <c r="M1169" s="23"/>
      <c r="N1169" s="23"/>
      <c r="O1169" s="22"/>
      <c r="P1169" s="22"/>
      <c r="T1169" s="24"/>
      <c r="U1169" s="24"/>
      <c r="V1169" s="123"/>
      <c r="W1169" s="122"/>
      <c r="X1169"/>
      <c r="Y1169" s="22"/>
      <c r="Z1169" s="22"/>
      <c r="AA1169" s="22"/>
      <c r="AB1169" s="22"/>
      <c r="AC1169" s="22"/>
      <c r="AD1169" s="22"/>
      <c r="AE1169" s="22"/>
      <c r="AF1169" s="22"/>
    </row>
    <row r="1170" spans="1:32" x14ac:dyDescent="0.25">
      <c r="A1170" s="19"/>
      <c r="B1170" s="19"/>
      <c r="C1170" s="20"/>
      <c r="D1170" s="21"/>
      <c r="E1170" s="120"/>
      <c r="F1170" s="6"/>
      <c r="G1170" s="6"/>
      <c r="H1170" s="6"/>
      <c r="I1170" s="22"/>
      <c r="J1170" s="22"/>
      <c r="K1170" s="6"/>
      <c r="L1170" s="6"/>
      <c r="M1170" s="23"/>
      <c r="N1170" s="23"/>
      <c r="O1170" s="22"/>
      <c r="P1170" s="22"/>
      <c r="T1170" s="24"/>
      <c r="U1170" s="24"/>
      <c r="V1170" s="123"/>
      <c r="W1170" s="122"/>
      <c r="X1170"/>
      <c r="Y1170" s="22"/>
      <c r="Z1170" s="22"/>
      <c r="AA1170" s="22"/>
      <c r="AB1170" s="22"/>
      <c r="AC1170" s="22"/>
      <c r="AD1170" s="22"/>
      <c r="AE1170" s="22"/>
      <c r="AF1170" s="22"/>
    </row>
    <row r="1171" spans="1:32" x14ac:dyDescent="0.25">
      <c r="A1171" s="19"/>
      <c r="B1171" s="19"/>
      <c r="C1171" s="20"/>
      <c r="D1171" s="21"/>
      <c r="E1171" s="120"/>
      <c r="F1171" s="6"/>
      <c r="G1171" s="6"/>
      <c r="H1171" s="6"/>
      <c r="I1171" s="22"/>
      <c r="J1171" s="22"/>
      <c r="K1171" s="6"/>
      <c r="L1171" s="6"/>
      <c r="M1171" s="23"/>
      <c r="N1171" s="23"/>
      <c r="O1171" s="22"/>
      <c r="P1171" s="22"/>
      <c r="T1171" s="24"/>
      <c r="U1171" s="24"/>
      <c r="V1171" s="123"/>
      <c r="W1171" s="122"/>
      <c r="X1171"/>
      <c r="Y1171" s="22"/>
      <c r="Z1171" s="22"/>
      <c r="AA1171" s="22"/>
      <c r="AB1171" s="22"/>
      <c r="AC1171" s="22"/>
      <c r="AD1171" s="22"/>
      <c r="AE1171" s="22"/>
      <c r="AF1171" s="22"/>
    </row>
    <row r="1172" spans="1:32" x14ac:dyDescent="0.25">
      <c r="A1172" s="19"/>
      <c r="B1172" s="19"/>
      <c r="C1172" s="20"/>
      <c r="D1172" s="21"/>
      <c r="E1172" s="120"/>
      <c r="F1172" s="6"/>
      <c r="G1172" s="6"/>
      <c r="H1172" s="6"/>
      <c r="I1172" s="22"/>
      <c r="J1172" s="22"/>
      <c r="K1172" s="6"/>
      <c r="L1172" s="6"/>
      <c r="M1172" s="23"/>
      <c r="N1172" s="23"/>
      <c r="O1172" s="22"/>
      <c r="P1172" s="22"/>
      <c r="T1172" s="24"/>
      <c r="U1172" s="24"/>
      <c r="V1172" s="123"/>
      <c r="W1172" s="122"/>
      <c r="X1172"/>
      <c r="Y1172" s="22"/>
      <c r="Z1172" s="22"/>
      <c r="AA1172" s="22"/>
      <c r="AB1172" s="22"/>
      <c r="AC1172" s="22"/>
      <c r="AD1172" s="22"/>
      <c r="AE1172" s="22"/>
      <c r="AF1172" s="22"/>
    </row>
    <row r="1173" spans="1:32" x14ac:dyDescent="0.25">
      <c r="A1173" s="19"/>
      <c r="B1173" s="19"/>
      <c r="C1173" s="20"/>
      <c r="D1173" s="21"/>
      <c r="E1173" s="120"/>
      <c r="F1173" s="6"/>
      <c r="G1173" s="6"/>
      <c r="H1173" s="6"/>
      <c r="I1173" s="22"/>
      <c r="J1173" s="22"/>
      <c r="K1173" s="6"/>
      <c r="L1173" s="6"/>
      <c r="M1173" s="23"/>
      <c r="N1173" s="23"/>
      <c r="O1173" s="22"/>
      <c r="P1173" s="22"/>
      <c r="T1173" s="24"/>
      <c r="U1173" s="24"/>
      <c r="V1173" s="123"/>
      <c r="W1173" s="122"/>
      <c r="X1173"/>
      <c r="Y1173" s="22"/>
      <c r="Z1173" s="22"/>
      <c r="AA1173" s="22"/>
      <c r="AB1173" s="22"/>
      <c r="AC1173" s="22"/>
      <c r="AD1173" s="22"/>
      <c r="AE1173" s="22"/>
      <c r="AF1173" s="22"/>
    </row>
    <row r="1174" spans="1:32" x14ac:dyDescent="0.25">
      <c r="A1174" s="19"/>
      <c r="B1174" s="19"/>
      <c r="C1174" s="20"/>
      <c r="D1174" s="21"/>
      <c r="E1174" s="120"/>
      <c r="F1174" s="6"/>
      <c r="G1174" s="6"/>
      <c r="H1174" s="6"/>
      <c r="I1174" s="22"/>
      <c r="J1174" s="22"/>
      <c r="K1174" s="6"/>
      <c r="L1174" s="6"/>
      <c r="M1174" s="23"/>
      <c r="N1174" s="23"/>
      <c r="O1174" s="22"/>
      <c r="P1174" s="22"/>
      <c r="T1174" s="24"/>
      <c r="U1174" s="24"/>
      <c r="V1174" s="123"/>
      <c r="W1174" s="122"/>
      <c r="X1174"/>
      <c r="Y1174" s="22"/>
      <c r="Z1174" s="22"/>
      <c r="AA1174" s="22"/>
      <c r="AB1174" s="22"/>
      <c r="AC1174" s="22"/>
      <c r="AD1174" s="22"/>
      <c r="AE1174" s="22"/>
      <c r="AF1174" s="22"/>
    </row>
    <row r="1175" spans="1:32" x14ac:dyDescent="0.25">
      <c r="A1175" s="19"/>
      <c r="B1175" s="19"/>
      <c r="C1175" s="20"/>
      <c r="D1175" s="21"/>
      <c r="E1175" s="120"/>
      <c r="F1175" s="6"/>
      <c r="G1175" s="6"/>
      <c r="H1175" s="6"/>
      <c r="I1175" s="22"/>
      <c r="J1175" s="22"/>
      <c r="K1175" s="6"/>
      <c r="L1175" s="6"/>
      <c r="M1175" s="23"/>
      <c r="N1175" s="23"/>
      <c r="O1175" s="22"/>
      <c r="P1175" s="22"/>
      <c r="T1175" s="24"/>
      <c r="U1175" s="24"/>
      <c r="V1175" s="123"/>
      <c r="W1175" s="122"/>
      <c r="X1175"/>
      <c r="Y1175" s="22"/>
      <c r="Z1175" s="22"/>
      <c r="AA1175" s="22"/>
      <c r="AB1175" s="22"/>
      <c r="AC1175" s="22"/>
      <c r="AD1175" s="22"/>
      <c r="AE1175" s="22"/>
      <c r="AF1175" s="22"/>
    </row>
    <row r="1176" spans="1:32" x14ac:dyDescent="0.25">
      <c r="A1176" s="19"/>
      <c r="B1176" s="19"/>
      <c r="C1176" s="20"/>
      <c r="D1176" s="21"/>
      <c r="E1176" s="120"/>
      <c r="F1176" s="6"/>
      <c r="G1176" s="6"/>
      <c r="H1176" s="6"/>
      <c r="I1176" s="22"/>
      <c r="J1176" s="22"/>
      <c r="K1176" s="6"/>
      <c r="L1176" s="6"/>
      <c r="M1176" s="23"/>
      <c r="N1176" s="23"/>
      <c r="O1176" s="22"/>
      <c r="P1176" s="22"/>
      <c r="T1176" s="24"/>
      <c r="U1176" s="24"/>
      <c r="V1176" s="123"/>
      <c r="W1176" s="122"/>
      <c r="X1176"/>
      <c r="Y1176" s="22"/>
      <c r="Z1176" s="22"/>
      <c r="AA1176" s="22"/>
      <c r="AB1176" s="22"/>
      <c r="AC1176" s="22"/>
      <c r="AD1176" s="22"/>
      <c r="AE1176" s="22"/>
      <c r="AF1176" s="22"/>
    </row>
    <row r="1177" spans="1:32" x14ac:dyDescent="0.25">
      <c r="A1177" s="19"/>
      <c r="B1177" s="19"/>
      <c r="C1177" s="20"/>
      <c r="D1177" s="21"/>
      <c r="E1177" s="120"/>
      <c r="F1177" s="6"/>
      <c r="G1177" s="6"/>
      <c r="H1177" s="6"/>
      <c r="I1177" s="22"/>
      <c r="J1177" s="22"/>
      <c r="K1177" s="6"/>
      <c r="L1177" s="6"/>
      <c r="M1177" s="23"/>
      <c r="N1177" s="23"/>
      <c r="O1177" s="22"/>
      <c r="P1177" s="22"/>
      <c r="T1177" s="24"/>
      <c r="U1177" s="24"/>
      <c r="V1177" s="123"/>
      <c r="W1177" s="122"/>
      <c r="X1177"/>
      <c r="Y1177" s="22"/>
      <c r="Z1177" s="22"/>
      <c r="AA1177" s="22"/>
      <c r="AB1177" s="22"/>
      <c r="AC1177" s="22"/>
      <c r="AD1177" s="22"/>
      <c r="AE1177" s="22"/>
      <c r="AF1177" s="22"/>
    </row>
    <row r="1178" spans="1:32" x14ac:dyDescent="0.25">
      <c r="A1178" s="19"/>
      <c r="B1178" s="19"/>
      <c r="C1178" s="20"/>
      <c r="D1178" s="21"/>
      <c r="E1178" s="120"/>
      <c r="F1178" s="6"/>
      <c r="G1178" s="6"/>
      <c r="H1178" s="6"/>
      <c r="I1178" s="22"/>
      <c r="J1178" s="22"/>
      <c r="K1178" s="6"/>
      <c r="L1178" s="6"/>
      <c r="M1178" s="23"/>
      <c r="N1178" s="23"/>
      <c r="O1178" s="22"/>
      <c r="P1178" s="22"/>
      <c r="T1178" s="24"/>
      <c r="U1178" s="24"/>
      <c r="V1178" s="123"/>
      <c r="W1178" s="122"/>
      <c r="X1178"/>
      <c r="Y1178" s="22"/>
      <c r="Z1178" s="22"/>
      <c r="AA1178" s="22"/>
      <c r="AB1178" s="22"/>
      <c r="AC1178" s="22"/>
      <c r="AD1178" s="22"/>
      <c r="AE1178" s="22"/>
      <c r="AF1178" s="22"/>
    </row>
    <row r="1179" spans="1:32" x14ac:dyDescent="0.25">
      <c r="A1179" s="19"/>
      <c r="B1179" s="19"/>
      <c r="C1179" s="20"/>
      <c r="D1179" s="21"/>
      <c r="E1179" s="120"/>
      <c r="F1179" s="6"/>
      <c r="G1179" s="6"/>
      <c r="H1179" s="6"/>
      <c r="I1179" s="22"/>
      <c r="J1179" s="22"/>
      <c r="K1179" s="6"/>
      <c r="L1179" s="6"/>
      <c r="M1179" s="23"/>
      <c r="N1179" s="23"/>
      <c r="O1179" s="22"/>
      <c r="P1179" s="22"/>
      <c r="T1179" s="24"/>
      <c r="U1179" s="24"/>
      <c r="V1179" s="123"/>
      <c r="W1179" s="122"/>
      <c r="X1179"/>
      <c r="Y1179" s="22"/>
      <c r="Z1179" s="22"/>
      <c r="AA1179" s="22"/>
      <c r="AB1179" s="22"/>
      <c r="AC1179" s="22"/>
      <c r="AD1179" s="22"/>
      <c r="AE1179" s="22"/>
      <c r="AF1179" s="22"/>
    </row>
    <row r="1180" spans="1:32" x14ac:dyDescent="0.25">
      <c r="A1180" s="19"/>
      <c r="B1180" s="19"/>
      <c r="C1180" s="20"/>
      <c r="D1180" s="21"/>
      <c r="E1180" s="120"/>
      <c r="F1180" s="6"/>
      <c r="G1180" s="6"/>
      <c r="H1180" s="6"/>
      <c r="I1180" s="22"/>
      <c r="J1180" s="22"/>
      <c r="K1180" s="6"/>
      <c r="L1180" s="6"/>
      <c r="M1180" s="23"/>
      <c r="N1180" s="23"/>
      <c r="O1180" s="22"/>
      <c r="P1180" s="22"/>
      <c r="T1180" s="24"/>
      <c r="U1180" s="24"/>
      <c r="V1180" s="123"/>
      <c r="W1180" s="122"/>
      <c r="X1180"/>
      <c r="Y1180" s="22"/>
      <c r="Z1180" s="22"/>
      <c r="AA1180" s="22"/>
      <c r="AB1180" s="22"/>
      <c r="AC1180" s="22"/>
      <c r="AD1180" s="22"/>
      <c r="AE1180" s="22"/>
      <c r="AF1180" s="22"/>
    </row>
    <row r="1181" spans="1:32" x14ac:dyDescent="0.25">
      <c r="A1181" s="19"/>
      <c r="B1181" s="19"/>
      <c r="C1181" s="20"/>
      <c r="D1181" s="21"/>
      <c r="E1181" s="120"/>
      <c r="F1181" s="6"/>
      <c r="G1181" s="6"/>
      <c r="H1181" s="6"/>
      <c r="I1181" s="22"/>
      <c r="J1181" s="22"/>
      <c r="K1181" s="6"/>
      <c r="L1181" s="6"/>
      <c r="M1181" s="23"/>
      <c r="N1181" s="23"/>
      <c r="O1181" s="22"/>
      <c r="P1181" s="22"/>
      <c r="T1181" s="24"/>
      <c r="U1181" s="24"/>
      <c r="V1181" s="123"/>
      <c r="W1181" s="122"/>
      <c r="X1181"/>
      <c r="Y1181" s="22"/>
      <c r="Z1181" s="22"/>
      <c r="AA1181" s="22"/>
      <c r="AB1181" s="22"/>
      <c r="AC1181" s="22"/>
      <c r="AD1181" s="22"/>
      <c r="AE1181" s="22"/>
      <c r="AF1181" s="22"/>
    </row>
    <row r="1182" spans="1:32" x14ac:dyDescent="0.25">
      <c r="A1182" s="19"/>
      <c r="B1182" s="19"/>
      <c r="C1182" s="20"/>
      <c r="D1182" s="21"/>
      <c r="E1182" s="120"/>
      <c r="F1182" s="6"/>
      <c r="G1182" s="6"/>
      <c r="H1182" s="6"/>
      <c r="I1182" s="22"/>
      <c r="J1182" s="22"/>
      <c r="K1182" s="6"/>
      <c r="L1182" s="6"/>
      <c r="M1182" s="23"/>
      <c r="N1182" s="23"/>
      <c r="O1182" s="22"/>
      <c r="P1182" s="22"/>
      <c r="T1182" s="24"/>
      <c r="U1182" s="24"/>
      <c r="V1182" s="123"/>
      <c r="W1182" s="122"/>
      <c r="X1182"/>
      <c r="Y1182" s="22"/>
      <c r="Z1182" s="22"/>
      <c r="AA1182" s="22"/>
      <c r="AB1182" s="22"/>
      <c r="AC1182" s="22"/>
      <c r="AD1182" s="22"/>
      <c r="AE1182" s="22"/>
      <c r="AF1182" s="22"/>
    </row>
    <row r="1183" spans="1:32" x14ac:dyDescent="0.25">
      <c r="A1183" s="19"/>
      <c r="B1183" s="19"/>
      <c r="C1183" s="20"/>
      <c r="D1183" s="21"/>
      <c r="E1183" s="120"/>
      <c r="F1183" s="6"/>
      <c r="G1183" s="6"/>
      <c r="H1183" s="6"/>
      <c r="I1183" s="22"/>
      <c r="J1183" s="22"/>
      <c r="K1183" s="6"/>
      <c r="L1183" s="6"/>
      <c r="M1183" s="23"/>
      <c r="N1183" s="23"/>
      <c r="O1183" s="22"/>
      <c r="P1183" s="22"/>
      <c r="T1183" s="24"/>
      <c r="U1183" s="24"/>
      <c r="V1183" s="123"/>
      <c r="W1183" s="122"/>
      <c r="X1183"/>
      <c r="Y1183" s="22"/>
      <c r="Z1183" s="22"/>
      <c r="AA1183" s="22"/>
      <c r="AB1183" s="22"/>
      <c r="AC1183" s="22"/>
      <c r="AD1183" s="22"/>
      <c r="AE1183" s="22"/>
      <c r="AF1183" s="22"/>
    </row>
    <row r="1184" spans="1:32" x14ac:dyDescent="0.25">
      <c r="A1184" s="19"/>
      <c r="B1184" s="19"/>
      <c r="C1184" s="20"/>
      <c r="D1184" s="21"/>
      <c r="E1184" s="120"/>
      <c r="F1184" s="6"/>
      <c r="G1184" s="6"/>
      <c r="H1184" s="6"/>
      <c r="I1184" s="22"/>
      <c r="J1184" s="22"/>
      <c r="K1184" s="6"/>
      <c r="L1184" s="6"/>
      <c r="M1184" s="23"/>
      <c r="N1184" s="23"/>
      <c r="O1184" s="22"/>
      <c r="P1184" s="22"/>
      <c r="T1184" s="24"/>
      <c r="U1184" s="24"/>
      <c r="V1184" s="123"/>
      <c r="W1184" s="122"/>
      <c r="X1184"/>
      <c r="Y1184" s="22"/>
      <c r="Z1184" s="22"/>
      <c r="AA1184" s="22"/>
      <c r="AB1184" s="22"/>
      <c r="AC1184" s="22"/>
      <c r="AD1184" s="22"/>
      <c r="AE1184" s="22"/>
      <c r="AF1184" s="22"/>
    </row>
    <row r="1185" spans="1:32" x14ac:dyDescent="0.25">
      <c r="A1185" s="19"/>
      <c r="B1185" s="19"/>
      <c r="C1185" s="20"/>
      <c r="D1185" s="21"/>
      <c r="E1185" s="120"/>
      <c r="F1185" s="6"/>
      <c r="G1185" s="6"/>
      <c r="H1185" s="6"/>
      <c r="I1185" s="22"/>
      <c r="J1185" s="22"/>
      <c r="K1185" s="6"/>
      <c r="L1185" s="6"/>
      <c r="M1185" s="23"/>
      <c r="N1185" s="23"/>
      <c r="O1185" s="22"/>
      <c r="P1185" s="22"/>
      <c r="T1185" s="24"/>
      <c r="U1185" s="24"/>
      <c r="V1185" s="123"/>
      <c r="W1185" s="122"/>
      <c r="X1185"/>
      <c r="Y1185" s="22"/>
      <c r="Z1185" s="22"/>
      <c r="AA1185" s="22"/>
      <c r="AB1185" s="22"/>
      <c r="AC1185" s="22"/>
      <c r="AD1185" s="22"/>
      <c r="AE1185" s="22"/>
      <c r="AF1185" s="22"/>
    </row>
    <row r="1186" spans="1:32" x14ac:dyDescent="0.25">
      <c r="A1186" s="19"/>
      <c r="B1186" s="19"/>
      <c r="C1186" s="20"/>
      <c r="D1186" s="21"/>
      <c r="E1186" s="120"/>
      <c r="F1186" s="6"/>
      <c r="G1186" s="6"/>
      <c r="H1186" s="6"/>
      <c r="I1186" s="22"/>
      <c r="J1186" s="22"/>
      <c r="K1186" s="6"/>
      <c r="L1186" s="6"/>
      <c r="M1186" s="23"/>
      <c r="N1186" s="23"/>
      <c r="O1186" s="22"/>
      <c r="P1186" s="22"/>
      <c r="T1186" s="24"/>
      <c r="U1186" s="24"/>
      <c r="V1186" s="123"/>
      <c r="W1186" s="122"/>
      <c r="X1186"/>
      <c r="Y1186" s="22"/>
      <c r="Z1186" s="22"/>
      <c r="AA1186" s="22"/>
      <c r="AB1186" s="22"/>
      <c r="AC1186" s="22"/>
      <c r="AD1186" s="22"/>
      <c r="AE1186" s="22"/>
      <c r="AF1186" s="22"/>
    </row>
    <row r="1187" spans="1:32" x14ac:dyDescent="0.25">
      <c r="A1187" s="19"/>
      <c r="B1187" s="19"/>
      <c r="C1187" s="20"/>
      <c r="D1187" s="21"/>
      <c r="E1187" s="120"/>
      <c r="F1187" s="6"/>
      <c r="G1187" s="6"/>
      <c r="H1187" s="6"/>
      <c r="I1187" s="22"/>
      <c r="J1187" s="22"/>
      <c r="K1187" s="6"/>
      <c r="L1187" s="6"/>
      <c r="M1187" s="23"/>
      <c r="N1187" s="23"/>
      <c r="O1187" s="22"/>
      <c r="P1187" s="22"/>
      <c r="T1187" s="24"/>
      <c r="U1187" s="24"/>
      <c r="V1187" s="123"/>
      <c r="W1187" s="122"/>
      <c r="X1187"/>
      <c r="Y1187" s="22"/>
      <c r="Z1187" s="22"/>
      <c r="AA1187" s="22"/>
      <c r="AB1187" s="22"/>
      <c r="AC1187" s="22"/>
      <c r="AD1187" s="22"/>
      <c r="AE1187" s="22"/>
      <c r="AF1187" s="22"/>
    </row>
    <row r="1188" spans="1:32" x14ac:dyDescent="0.25">
      <c r="A1188" s="19"/>
      <c r="B1188" s="19"/>
      <c r="C1188" s="20"/>
      <c r="D1188" s="21"/>
      <c r="E1188" s="120"/>
      <c r="F1188" s="6"/>
      <c r="G1188" s="6"/>
      <c r="H1188" s="6"/>
      <c r="I1188" s="22"/>
      <c r="J1188" s="22"/>
      <c r="K1188" s="6"/>
      <c r="L1188" s="6"/>
      <c r="M1188" s="23"/>
      <c r="N1188" s="23"/>
      <c r="O1188" s="22"/>
      <c r="P1188" s="22"/>
      <c r="T1188" s="24"/>
      <c r="U1188" s="24"/>
      <c r="V1188" s="123"/>
      <c r="W1188" s="122"/>
      <c r="X1188"/>
      <c r="Y1188" s="22"/>
      <c r="Z1188" s="22"/>
      <c r="AA1188" s="22"/>
      <c r="AB1188" s="22"/>
      <c r="AC1188" s="22"/>
      <c r="AD1188" s="22"/>
      <c r="AE1188" s="22"/>
      <c r="AF1188" s="22"/>
    </row>
    <row r="1189" spans="1:32" x14ac:dyDescent="0.25">
      <c r="A1189" s="19"/>
      <c r="B1189" s="19"/>
      <c r="C1189" s="20"/>
      <c r="D1189" s="21"/>
      <c r="E1189" s="120"/>
      <c r="F1189" s="6"/>
      <c r="G1189" s="6"/>
      <c r="H1189" s="6"/>
      <c r="I1189" s="22"/>
      <c r="J1189" s="22"/>
      <c r="K1189" s="6"/>
      <c r="L1189" s="6"/>
      <c r="M1189" s="23"/>
      <c r="N1189" s="23"/>
      <c r="O1189" s="22"/>
      <c r="P1189" s="22"/>
      <c r="T1189" s="24"/>
      <c r="U1189" s="24"/>
      <c r="V1189" s="123"/>
      <c r="W1189" s="122"/>
      <c r="X1189"/>
      <c r="Y1189" s="22"/>
      <c r="Z1189" s="22"/>
      <c r="AA1189" s="22"/>
      <c r="AB1189" s="22"/>
      <c r="AC1189" s="22"/>
      <c r="AD1189" s="22"/>
      <c r="AE1189" s="22"/>
      <c r="AF1189" s="22"/>
    </row>
    <row r="1190" spans="1:32" x14ac:dyDescent="0.25">
      <c r="A1190" s="19"/>
      <c r="B1190" s="19"/>
      <c r="C1190" s="20"/>
      <c r="D1190" s="21"/>
      <c r="E1190" s="120"/>
      <c r="F1190" s="6"/>
      <c r="G1190" s="6"/>
      <c r="H1190" s="6"/>
      <c r="I1190" s="22"/>
      <c r="J1190" s="22"/>
      <c r="K1190" s="6"/>
      <c r="L1190" s="6"/>
      <c r="M1190" s="23"/>
      <c r="N1190" s="23"/>
      <c r="O1190" s="22"/>
      <c r="P1190" s="22"/>
      <c r="T1190" s="24"/>
      <c r="U1190" s="24"/>
      <c r="V1190" s="123"/>
      <c r="W1190" s="122"/>
      <c r="X1190"/>
      <c r="Y1190" s="22"/>
      <c r="Z1190" s="22"/>
      <c r="AA1190" s="22"/>
      <c r="AB1190" s="22"/>
      <c r="AC1190" s="22"/>
      <c r="AD1190" s="22"/>
      <c r="AE1190" s="22"/>
      <c r="AF1190" s="22"/>
    </row>
    <row r="1191" spans="1:32" x14ac:dyDescent="0.25">
      <c r="A1191" s="19"/>
      <c r="B1191" s="19"/>
      <c r="C1191" s="20"/>
      <c r="D1191" s="21"/>
      <c r="E1191" s="120"/>
      <c r="F1191" s="6"/>
      <c r="G1191" s="6"/>
      <c r="H1191" s="6"/>
      <c r="I1191" s="22"/>
      <c r="J1191" s="22"/>
      <c r="K1191" s="6"/>
      <c r="L1191" s="6"/>
      <c r="M1191" s="23"/>
      <c r="N1191" s="23"/>
      <c r="O1191" s="22"/>
      <c r="P1191" s="22"/>
      <c r="T1191" s="24"/>
      <c r="U1191" s="24"/>
      <c r="V1191" s="123"/>
      <c r="W1191" s="122"/>
      <c r="X1191"/>
      <c r="Y1191" s="22"/>
      <c r="Z1191" s="22"/>
      <c r="AA1191" s="22"/>
      <c r="AB1191" s="22"/>
      <c r="AC1191" s="22"/>
      <c r="AD1191" s="22"/>
      <c r="AE1191" s="22"/>
      <c r="AF1191" s="22"/>
    </row>
    <row r="1192" spans="1:32" x14ac:dyDescent="0.25">
      <c r="A1192" s="19"/>
      <c r="B1192" s="19"/>
      <c r="C1192" s="20"/>
      <c r="D1192" s="21"/>
      <c r="E1192" s="120"/>
      <c r="F1192" s="6"/>
      <c r="G1192" s="6"/>
      <c r="H1192" s="6"/>
      <c r="I1192" s="22"/>
      <c r="J1192" s="22"/>
      <c r="K1192" s="6"/>
      <c r="L1192" s="6"/>
      <c r="M1192" s="23"/>
      <c r="N1192" s="23"/>
      <c r="O1192" s="22"/>
      <c r="P1192" s="22"/>
      <c r="T1192" s="24"/>
      <c r="U1192" s="24"/>
      <c r="V1192" s="123"/>
      <c r="W1192" s="122"/>
      <c r="X1192"/>
      <c r="Y1192" s="22"/>
      <c r="Z1192" s="22"/>
      <c r="AA1192" s="22"/>
      <c r="AB1192" s="22"/>
      <c r="AC1192" s="22"/>
      <c r="AD1192" s="22"/>
      <c r="AE1192" s="22"/>
      <c r="AF1192" s="22"/>
    </row>
    <row r="1193" spans="1:32" x14ac:dyDescent="0.25">
      <c r="A1193" s="19"/>
      <c r="B1193" s="19"/>
      <c r="C1193" s="20"/>
      <c r="D1193" s="21"/>
      <c r="E1193" s="120"/>
      <c r="F1193" s="6"/>
      <c r="G1193" s="6"/>
      <c r="H1193" s="6"/>
      <c r="I1193" s="22"/>
      <c r="J1193" s="22"/>
      <c r="K1193" s="6"/>
      <c r="L1193" s="6"/>
      <c r="M1193" s="23"/>
      <c r="N1193" s="23"/>
      <c r="O1193" s="22"/>
      <c r="P1193" s="22"/>
      <c r="T1193" s="24"/>
      <c r="U1193" s="24"/>
      <c r="V1193" s="123"/>
      <c r="W1193" s="122"/>
      <c r="X1193"/>
      <c r="Y1193" s="22"/>
      <c r="Z1193" s="22"/>
      <c r="AA1193" s="22"/>
      <c r="AB1193" s="22"/>
      <c r="AC1193" s="22"/>
      <c r="AD1193" s="22"/>
      <c r="AE1193" s="22"/>
      <c r="AF1193" s="22"/>
    </row>
    <row r="1194" spans="1:32" x14ac:dyDescent="0.25">
      <c r="A1194" s="19"/>
      <c r="B1194" s="19"/>
      <c r="C1194" s="20"/>
      <c r="D1194" s="21"/>
      <c r="E1194" s="120"/>
      <c r="F1194" s="6"/>
      <c r="G1194" s="6"/>
      <c r="H1194" s="6"/>
      <c r="I1194" s="22"/>
      <c r="J1194" s="22"/>
      <c r="K1194" s="6"/>
      <c r="L1194" s="6"/>
      <c r="M1194" s="23"/>
      <c r="N1194" s="23"/>
      <c r="O1194" s="22"/>
      <c r="P1194" s="22"/>
      <c r="T1194" s="24"/>
      <c r="U1194" s="24"/>
      <c r="V1194" s="123"/>
      <c r="W1194" s="122"/>
      <c r="X1194"/>
      <c r="Y1194" s="22"/>
      <c r="Z1194" s="22"/>
      <c r="AA1194" s="22"/>
      <c r="AB1194" s="22"/>
      <c r="AC1194" s="22"/>
      <c r="AD1194" s="22"/>
      <c r="AE1194" s="22"/>
      <c r="AF1194" s="22"/>
    </row>
    <row r="1195" spans="1:32" x14ac:dyDescent="0.25">
      <c r="A1195" s="19"/>
      <c r="B1195" s="19"/>
      <c r="C1195" s="20"/>
      <c r="D1195" s="21"/>
      <c r="E1195" s="120"/>
      <c r="F1195" s="6"/>
      <c r="G1195" s="6"/>
      <c r="H1195" s="6"/>
      <c r="I1195" s="22"/>
      <c r="J1195" s="22"/>
      <c r="K1195" s="6"/>
      <c r="L1195" s="6"/>
      <c r="M1195" s="23"/>
      <c r="N1195" s="23"/>
      <c r="O1195" s="22"/>
      <c r="P1195" s="22"/>
      <c r="T1195" s="24"/>
      <c r="U1195" s="24"/>
      <c r="V1195" s="123"/>
      <c r="W1195" s="122"/>
      <c r="X1195"/>
      <c r="Y1195" s="22"/>
      <c r="Z1195" s="22"/>
      <c r="AA1195" s="22"/>
      <c r="AB1195" s="22"/>
      <c r="AC1195" s="22"/>
      <c r="AD1195" s="22"/>
      <c r="AE1195" s="22"/>
      <c r="AF1195" s="22"/>
    </row>
    <row r="1196" spans="1:32" x14ac:dyDescent="0.25">
      <c r="A1196" s="19"/>
      <c r="B1196" s="19"/>
      <c r="C1196" s="20"/>
      <c r="D1196" s="21"/>
      <c r="E1196" s="120"/>
      <c r="F1196" s="6"/>
      <c r="G1196" s="6"/>
      <c r="H1196" s="6"/>
      <c r="I1196" s="22"/>
      <c r="J1196" s="22"/>
      <c r="K1196" s="6"/>
      <c r="L1196" s="6"/>
      <c r="M1196" s="23"/>
      <c r="N1196" s="23"/>
      <c r="O1196" s="22"/>
      <c r="P1196" s="22"/>
      <c r="T1196" s="24"/>
      <c r="U1196" s="24"/>
      <c r="V1196" s="123"/>
      <c r="W1196" s="122"/>
      <c r="X1196"/>
      <c r="Y1196" s="22"/>
      <c r="Z1196" s="22"/>
      <c r="AA1196" s="22"/>
      <c r="AB1196" s="22"/>
      <c r="AC1196" s="22"/>
      <c r="AD1196" s="22"/>
      <c r="AE1196" s="22"/>
      <c r="AF1196" s="22"/>
    </row>
    <row r="1197" spans="1:32" x14ac:dyDescent="0.25">
      <c r="A1197" s="16"/>
      <c r="B1197" s="16"/>
      <c r="C1197" s="20"/>
      <c r="D1197" s="21"/>
      <c r="E1197" s="26"/>
      <c r="F1197" s="6"/>
      <c r="G1197" s="6"/>
      <c r="H1197" s="6"/>
      <c r="K1197" s="6"/>
      <c r="L1197" s="6"/>
      <c r="M1197" s="23"/>
      <c r="N1197" s="23"/>
      <c r="O1197" s="22"/>
      <c r="P1197" s="22"/>
      <c r="T1197" s="59"/>
      <c r="U1197" s="58"/>
      <c r="V1197" s="18"/>
      <c r="X1197" s="87"/>
      <c r="Y1197" s="22"/>
      <c r="Z1197" s="22"/>
      <c r="AA1197" s="22"/>
      <c r="AB1197" s="22"/>
      <c r="AC1197" s="22"/>
      <c r="AD1197" s="22"/>
      <c r="AE1197" s="22"/>
      <c r="AF1197" s="22"/>
    </row>
    <row r="1198" spans="1:32" x14ac:dyDescent="0.25">
      <c r="A1198" s="16"/>
      <c r="B1198" s="16"/>
      <c r="C1198" s="20"/>
      <c r="D1198" s="21"/>
      <c r="E1198" s="26"/>
      <c r="F1198" s="6"/>
      <c r="G1198" s="6"/>
      <c r="H1198" s="6"/>
      <c r="K1198" s="6"/>
      <c r="L1198" s="6"/>
      <c r="M1198" s="23"/>
      <c r="N1198" s="23"/>
      <c r="O1198" s="22"/>
      <c r="P1198" s="22"/>
      <c r="T1198" s="59"/>
      <c r="U1198" s="58"/>
      <c r="V1198" s="18"/>
      <c r="X1198" s="87"/>
      <c r="Y1198" s="22"/>
      <c r="Z1198" s="22"/>
      <c r="AA1198" s="22"/>
      <c r="AB1198" s="22"/>
      <c r="AC1198" s="22"/>
      <c r="AD1198" s="22"/>
      <c r="AE1198" s="22"/>
      <c r="AF1198" s="22"/>
    </row>
    <row r="1199" spans="1:32" x14ac:dyDescent="0.25">
      <c r="A1199" s="16"/>
      <c r="B1199" s="16"/>
      <c r="C1199" s="20"/>
      <c r="D1199" s="21"/>
      <c r="E1199" s="26"/>
      <c r="F1199" s="6"/>
      <c r="G1199" s="6"/>
      <c r="H1199" s="6"/>
      <c r="K1199" s="6"/>
      <c r="L1199" s="6"/>
      <c r="M1199" s="23"/>
      <c r="N1199" s="23"/>
      <c r="O1199" s="22"/>
      <c r="P1199" s="22"/>
      <c r="T1199" s="59"/>
      <c r="U1199" s="58"/>
      <c r="V1199" s="18"/>
      <c r="X1199" s="87"/>
      <c r="Y1199" s="22"/>
      <c r="Z1199" s="22"/>
      <c r="AA1199" s="22"/>
      <c r="AB1199" s="22"/>
      <c r="AC1199" s="22"/>
      <c r="AD1199" s="22"/>
      <c r="AE1199" s="22"/>
      <c r="AF1199" s="22"/>
    </row>
    <row r="1200" spans="1:32" x14ac:dyDescent="0.25">
      <c r="A1200" s="16"/>
      <c r="B1200" s="16"/>
      <c r="C1200" s="20"/>
      <c r="D1200" s="21"/>
      <c r="E1200" s="26"/>
      <c r="F1200" s="6"/>
      <c r="G1200" s="6"/>
      <c r="H1200" s="6"/>
      <c r="K1200" s="6"/>
      <c r="L1200" s="6"/>
      <c r="M1200" s="23"/>
      <c r="N1200" s="23"/>
      <c r="O1200" s="22"/>
      <c r="P1200" s="22"/>
      <c r="T1200" s="59"/>
      <c r="U1200" s="58"/>
      <c r="V1200" s="18"/>
      <c r="X1200" s="87"/>
      <c r="Y1200" s="22"/>
      <c r="Z1200" s="22"/>
      <c r="AA1200" s="22"/>
      <c r="AB1200" s="22"/>
      <c r="AC1200" s="22"/>
      <c r="AD1200" s="22"/>
      <c r="AE1200" s="22"/>
      <c r="AF1200" s="22"/>
    </row>
    <row r="1201" spans="1:32" x14ac:dyDescent="0.25">
      <c r="A1201" s="16"/>
      <c r="B1201" s="16"/>
      <c r="C1201" s="20"/>
      <c r="D1201" s="21"/>
      <c r="E1201" s="26"/>
      <c r="F1201" s="6"/>
      <c r="G1201" s="6"/>
      <c r="H1201" s="6"/>
      <c r="K1201" s="6"/>
      <c r="L1201" s="6"/>
      <c r="M1201" s="23"/>
      <c r="N1201" s="23"/>
      <c r="O1201" s="22"/>
      <c r="P1201" s="22"/>
      <c r="T1201" s="59"/>
      <c r="U1201" s="58"/>
      <c r="V1201" s="18"/>
      <c r="X1201" s="87"/>
      <c r="Y1201" s="22"/>
      <c r="Z1201" s="22"/>
      <c r="AA1201" s="22"/>
      <c r="AB1201" s="22"/>
      <c r="AC1201" s="22"/>
      <c r="AD1201" s="22"/>
      <c r="AE1201" s="22"/>
      <c r="AF1201" s="22"/>
    </row>
    <row r="1202" spans="1:32" x14ac:dyDescent="0.25">
      <c r="A1202" s="16"/>
      <c r="B1202" s="16"/>
      <c r="C1202" s="20"/>
      <c r="D1202" s="21"/>
      <c r="E1202" s="26"/>
      <c r="F1202" s="6"/>
      <c r="G1202" s="6"/>
      <c r="H1202" s="6"/>
      <c r="K1202" s="6"/>
      <c r="L1202" s="6"/>
      <c r="M1202" s="23"/>
      <c r="N1202" s="23"/>
      <c r="O1202" s="22"/>
      <c r="P1202" s="22"/>
      <c r="T1202" s="59"/>
      <c r="U1202" s="58"/>
      <c r="V1202" s="18"/>
      <c r="X1202" s="87"/>
      <c r="Y1202" s="22"/>
      <c r="Z1202" s="22"/>
      <c r="AA1202" s="22"/>
      <c r="AB1202" s="22"/>
      <c r="AC1202" s="22"/>
      <c r="AD1202" s="22"/>
      <c r="AE1202" s="22"/>
      <c r="AF1202" s="22"/>
    </row>
    <row r="1203" spans="1:32" x14ac:dyDescent="0.25">
      <c r="A1203" s="16"/>
      <c r="B1203" s="16"/>
      <c r="C1203" s="20"/>
      <c r="D1203" s="21"/>
      <c r="E1203" s="26"/>
      <c r="F1203" s="6"/>
      <c r="G1203" s="6"/>
      <c r="H1203" s="6"/>
      <c r="K1203" s="6"/>
      <c r="L1203" s="6"/>
      <c r="M1203" s="23"/>
      <c r="N1203" s="23"/>
      <c r="O1203" s="22"/>
      <c r="P1203" s="22"/>
      <c r="T1203" s="59"/>
      <c r="U1203" s="58"/>
      <c r="V1203" s="18"/>
      <c r="X1203" s="87"/>
      <c r="Y1203" s="22"/>
      <c r="Z1203" s="22"/>
      <c r="AA1203" s="22"/>
      <c r="AB1203" s="22"/>
      <c r="AC1203" s="22"/>
      <c r="AD1203" s="22"/>
      <c r="AE1203" s="22"/>
      <c r="AF1203" s="22"/>
    </row>
    <row r="1204" spans="1:32" x14ac:dyDescent="0.25">
      <c r="A1204" s="16"/>
      <c r="B1204" s="16"/>
      <c r="C1204" s="20"/>
      <c r="D1204" s="21"/>
      <c r="E1204" s="26"/>
      <c r="F1204" s="6"/>
      <c r="G1204" s="6"/>
      <c r="H1204" s="6"/>
      <c r="K1204" s="6"/>
      <c r="L1204" s="6"/>
      <c r="M1204" s="23"/>
      <c r="N1204" s="23"/>
      <c r="O1204" s="22"/>
      <c r="P1204" s="22"/>
      <c r="T1204" s="59"/>
      <c r="U1204" s="58"/>
      <c r="V1204" s="18"/>
      <c r="Y1204" s="22"/>
      <c r="Z1204" s="22"/>
      <c r="AA1204" s="22"/>
      <c r="AB1204" s="22"/>
      <c r="AC1204" s="22"/>
      <c r="AD1204" s="22"/>
      <c r="AE1204" s="22"/>
      <c r="AF1204" s="22"/>
    </row>
    <row r="1205" spans="1:32" x14ac:dyDescent="0.25">
      <c r="A1205" s="16"/>
      <c r="B1205" s="16"/>
      <c r="C1205" s="20"/>
      <c r="D1205" s="21"/>
      <c r="E1205" s="26"/>
      <c r="F1205" s="6"/>
      <c r="G1205" s="6"/>
      <c r="H1205" s="6"/>
      <c r="K1205" s="6"/>
      <c r="L1205" s="6"/>
      <c r="M1205" s="23"/>
      <c r="N1205" s="23"/>
      <c r="O1205" s="22"/>
      <c r="P1205" s="22"/>
      <c r="T1205" s="59"/>
      <c r="U1205" s="58"/>
      <c r="V1205" s="18"/>
      <c r="Y1205" s="22"/>
      <c r="Z1205" s="22"/>
      <c r="AA1205" s="22"/>
      <c r="AB1205" s="22"/>
      <c r="AC1205" s="22"/>
      <c r="AD1205" s="22"/>
      <c r="AE1205" s="22"/>
      <c r="AF1205" s="22"/>
    </row>
    <row r="1206" spans="1:32" x14ac:dyDescent="0.25">
      <c r="A1206" s="16"/>
      <c r="B1206" s="16"/>
      <c r="C1206" s="20"/>
      <c r="D1206" s="21"/>
      <c r="E1206" s="26"/>
      <c r="F1206" s="6"/>
      <c r="G1206" s="6"/>
      <c r="H1206" s="6"/>
      <c r="K1206" s="6"/>
      <c r="L1206" s="6"/>
      <c r="M1206" s="23"/>
      <c r="N1206" s="23"/>
      <c r="O1206" s="22"/>
      <c r="P1206" s="22"/>
      <c r="T1206" s="59"/>
      <c r="U1206" s="58"/>
      <c r="V1206" s="18"/>
      <c r="Y1206" s="22"/>
      <c r="Z1206" s="22"/>
      <c r="AA1206" s="22"/>
      <c r="AB1206" s="22"/>
      <c r="AC1206" s="22"/>
      <c r="AD1206" s="22"/>
      <c r="AE1206" s="22"/>
      <c r="AF1206" s="22"/>
    </row>
    <row r="1207" spans="1:32" x14ac:dyDescent="0.25">
      <c r="A1207" s="16"/>
      <c r="B1207" s="16"/>
      <c r="C1207" s="20"/>
      <c r="D1207" s="21"/>
      <c r="E1207" s="26"/>
      <c r="F1207" s="6"/>
      <c r="G1207" s="6"/>
      <c r="H1207" s="6"/>
      <c r="K1207" s="6"/>
      <c r="L1207" s="6"/>
      <c r="M1207" s="23"/>
      <c r="N1207" s="23"/>
      <c r="O1207" s="22"/>
      <c r="P1207" s="22"/>
      <c r="T1207" s="59"/>
      <c r="U1207" s="58"/>
      <c r="V1207" s="18"/>
      <c r="Y1207" s="22"/>
      <c r="Z1207" s="22"/>
      <c r="AA1207" s="22"/>
      <c r="AB1207" s="22"/>
      <c r="AC1207" s="22"/>
      <c r="AD1207" s="22"/>
      <c r="AE1207" s="22"/>
      <c r="AF1207" s="22"/>
    </row>
    <row r="1208" spans="1:32" x14ac:dyDescent="0.25">
      <c r="A1208" s="16"/>
      <c r="B1208" s="16"/>
      <c r="C1208" s="20"/>
      <c r="D1208" s="21"/>
      <c r="E1208" s="26"/>
      <c r="F1208" s="6"/>
      <c r="G1208" s="6"/>
      <c r="H1208" s="6"/>
      <c r="K1208" s="6"/>
      <c r="L1208" s="6"/>
      <c r="M1208" s="23"/>
      <c r="N1208" s="23"/>
      <c r="O1208" s="22"/>
      <c r="P1208" s="22"/>
      <c r="T1208" s="59"/>
      <c r="U1208" s="58"/>
      <c r="V1208" s="18"/>
      <c r="Y1208" s="22"/>
      <c r="Z1208" s="22"/>
      <c r="AA1208" s="22"/>
      <c r="AB1208" s="22"/>
      <c r="AC1208" s="22"/>
      <c r="AD1208" s="22"/>
      <c r="AE1208" s="22"/>
      <c r="AF1208" s="22"/>
    </row>
    <row r="1209" spans="1:32" x14ac:dyDescent="0.25">
      <c r="A1209" s="16"/>
      <c r="B1209" s="16"/>
      <c r="C1209" s="20"/>
      <c r="D1209" s="21"/>
      <c r="E1209" s="26"/>
      <c r="F1209" s="6"/>
      <c r="G1209" s="6"/>
      <c r="H1209" s="6"/>
      <c r="K1209" s="6"/>
      <c r="L1209" s="6"/>
      <c r="M1209" s="23"/>
      <c r="N1209" s="23"/>
      <c r="O1209" s="22"/>
      <c r="P1209" s="22"/>
      <c r="T1209" s="59"/>
      <c r="U1209" s="58"/>
      <c r="V1209" s="18"/>
      <c r="Y1209" s="22"/>
      <c r="Z1209" s="22"/>
      <c r="AA1209" s="22"/>
      <c r="AB1209" s="22"/>
      <c r="AC1209" s="22"/>
      <c r="AD1209" s="22"/>
      <c r="AE1209" s="22"/>
      <c r="AF1209" s="22"/>
    </row>
    <row r="1210" spans="1:32" x14ac:dyDescent="0.25">
      <c r="A1210" s="16"/>
      <c r="B1210" s="16"/>
      <c r="C1210" s="20"/>
      <c r="D1210" s="21"/>
      <c r="E1210" s="26"/>
      <c r="F1210" s="6"/>
      <c r="G1210" s="6"/>
      <c r="H1210" s="6"/>
      <c r="K1210" s="6"/>
      <c r="L1210" s="6"/>
      <c r="M1210" s="23"/>
      <c r="N1210" s="23"/>
      <c r="O1210" s="22"/>
      <c r="P1210" s="22"/>
      <c r="T1210" s="59"/>
      <c r="U1210" s="58"/>
      <c r="V1210" s="18"/>
      <c r="Y1210" s="22"/>
      <c r="Z1210" s="22"/>
      <c r="AA1210" s="22"/>
      <c r="AB1210" s="22"/>
      <c r="AC1210" s="22"/>
      <c r="AD1210" s="22"/>
      <c r="AE1210" s="22"/>
      <c r="AF1210" s="22"/>
    </row>
    <row r="1211" spans="1:32" x14ac:dyDescent="0.25">
      <c r="A1211" s="16"/>
      <c r="B1211" s="16"/>
      <c r="C1211" s="20"/>
      <c r="D1211" s="21"/>
      <c r="E1211" s="26"/>
      <c r="F1211" s="6"/>
      <c r="G1211" s="6"/>
      <c r="H1211" s="6"/>
      <c r="K1211" s="6"/>
      <c r="L1211" s="6"/>
      <c r="M1211" s="23"/>
      <c r="N1211" s="23"/>
      <c r="O1211" s="22"/>
      <c r="P1211" s="22"/>
      <c r="T1211" s="59"/>
      <c r="U1211" s="58"/>
      <c r="V1211" s="18"/>
      <c r="Y1211" s="22"/>
      <c r="Z1211" s="22"/>
      <c r="AA1211" s="22"/>
      <c r="AB1211" s="22"/>
      <c r="AC1211" s="22"/>
      <c r="AD1211" s="22"/>
      <c r="AE1211" s="22"/>
      <c r="AF1211" s="22"/>
    </row>
    <row r="1212" spans="1:32" x14ac:dyDescent="0.25">
      <c r="A1212" s="16"/>
      <c r="B1212" s="16"/>
      <c r="C1212" s="20"/>
      <c r="D1212" s="21"/>
      <c r="E1212" s="26"/>
      <c r="F1212" s="6"/>
      <c r="G1212" s="6"/>
      <c r="H1212" s="6"/>
      <c r="K1212" s="6"/>
      <c r="L1212" s="6"/>
      <c r="M1212" s="23"/>
      <c r="N1212" s="23"/>
      <c r="O1212" s="22"/>
      <c r="P1212" s="22"/>
      <c r="T1212" s="59"/>
      <c r="U1212" s="58"/>
      <c r="V1212" s="18"/>
      <c r="Y1212" s="22"/>
      <c r="Z1212" s="22"/>
      <c r="AA1212" s="22"/>
      <c r="AB1212" s="22"/>
      <c r="AC1212" s="22"/>
      <c r="AD1212" s="22"/>
      <c r="AE1212" s="22"/>
      <c r="AF1212" s="22"/>
    </row>
    <row r="1213" spans="1:32" x14ac:dyDescent="0.25">
      <c r="A1213" s="16"/>
      <c r="B1213" s="16"/>
      <c r="C1213" s="20"/>
      <c r="D1213" s="21"/>
      <c r="E1213" s="26"/>
      <c r="F1213" s="6"/>
      <c r="G1213" s="6"/>
      <c r="H1213" s="6"/>
      <c r="K1213" s="6"/>
      <c r="L1213" s="6"/>
      <c r="M1213" s="23"/>
      <c r="N1213" s="23"/>
      <c r="O1213" s="22"/>
      <c r="P1213" s="22"/>
      <c r="T1213" s="59"/>
      <c r="U1213" s="58"/>
      <c r="V1213" s="18"/>
      <c r="Y1213" s="22"/>
      <c r="Z1213" s="22"/>
      <c r="AA1213" s="22"/>
      <c r="AB1213" s="22"/>
      <c r="AC1213" s="22"/>
      <c r="AD1213" s="22"/>
      <c r="AE1213" s="22"/>
      <c r="AF1213" s="22"/>
    </row>
    <row r="1214" spans="1:32" x14ac:dyDescent="0.25">
      <c r="A1214" s="16"/>
      <c r="B1214" s="16"/>
      <c r="C1214" s="20"/>
      <c r="D1214" s="21"/>
      <c r="E1214" s="26"/>
      <c r="F1214" s="6"/>
      <c r="G1214" s="6"/>
      <c r="H1214" s="6"/>
      <c r="K1214" s="6"/>
      <c r="L1214" s="6"/>
      <c r="M1214" s="23"/>
      <c r="N1214" s="23"/>
      <c r="O1214" s="22"/>
      <c r="P1214" s="22"/>
      <c r="T1214" s="59"/>
      <c r="U1214" s="58"/>
      <c r="V1214" s="18"/>
      <c r="Y1214" s="22"/>
      <c r="Z1214" s="22"/>
      <c r="AA1214" s="22"/>
      <c r="AB1214" s="22"/>
      <c r="AC1214" s="22"/>
      <c r="AD1214" s="22"/>
      <c r="AE1214" s="22"/>
      <c r="AF1214" s="22"/>
    </row>
    <row r="1215" spans="1:32" x14ac:dyDescent="0.25">
      <c r="A1215" s="19"/>
      <c r="B1215" s="19"/>
      <c r="C1215" s="20"/>
      <c r="D1215" s="21"/>
      <c r="E1215" s="26"/>
      <c r="F1215" s="6"/>
      <c r="G1215" s="6"/>
      <c r="H1215" s="6"/>
      <c r="K1215" s="6"/>
      <c r="L1215" s="6"/>
      <c r="M1215" s="23"/>
      <c r="N1215" s="23"/>
      <c r="O1215" s="22"/>
      <c r="P1215" s="22"/>
      <c r="T1215" s="24"/>
      <c r="U1215" s="64"/>
      <c r="V1215" s="18"/>
      <c r="X1215" s="87"/>
      <c r="Y1215" s="22"/>
      <c r="Z1215" s="22"/>
      <c r="AA1215" s="22"/>
      <c r="AB1215" s="22"/>
      <c r="AC1215" s="22"/>
      <c r="AD1215" s="22"/>
      <c r="AE1215" s="22"/>
      <c r="AF1215" s="22"/>
    </row>
    <row r="1216" spans="1:32" x14ac:dyDescent="0.25">
      <c r="A1216" s="16"/>
      <c r="B1216" s="16"/>
      <c r="C1216" s="20"/>
      <c r="D1216" s="21"/>
      <c r="E1216" s="26"/>
      <c r="F1216" s="6"/>
      <c r="G1216" s="6"/>
      <c r="H1216" s="6"/>
      <c r="K1216" s="6"/>
      <c r="L1216" s="6"/>
      <c r="M1216" s="23"/>
      <c r="N1216" s="23"/>
      <c r="O1216" s="22"/>
      <c r="P1216" s="22"/>
      <c r="T1216" s="59"/>
      <c r="U1216" s="58"/>
      <c r="V1216" s="18"/>
      <c r="X1216" s="87"/>
      <c r="Y1216" s="22"/>
      <c r="Z1216" s="22"/>
      <c r="AA1216" s="22"/>
      <c r="AB1216" s="22"/>
      <c r="AC1216" s="22"/>
      <c r="AD1216" s="22"/>
      <c r="AE1216" s="22"/>
      <c r="AF1216" s="22"/>
    </row>
    <row r="1217" spans="1:32" x14ac:dyDescent="0.25">
      <c r="A1217" s="16"/>
      <c r="B1217" s="16"/>
      <c r="C1217" s="20"/>
      <c r="D1217" s="21"/>
      <c r="E1217" s="26"/>
      <c r="F1217" s="6"/>
      <c r="G1217" s="6"/>
      <c r="H1217" s="6"/>
      <c r="K1217" s="6"/>
      <c r="L1217" s="6"/>
      <c r="M1217" s="23"/>
      <c r="N1217" s="23"/>
      <c r="O1217" s="22"/>
      <c r="P1217" s="22"/>
      <c r="T1217" s="59"/>
      <c r="U1217" s="58"/>
      <c r="V1217" s="18"/>
      <c r="X1217" s="87"/>
      <c r="Y1217" s="22"/>
      <c r="Z1217" s="22"/>
      <c r="AA1217" s="22"/>
      <c r="AB1217" s="22"/>
      <c r="AC1217" s="22"/>
      <c r="AD1217" s="22"/>
      <c r="AE1217" s="22"/>
      <c r="AF1217" s="22"/>
    </row>
    <row r="1218" spans="1:32" x14ac:dyDescent="0.25">
      <c r="A1218" s="16"/>
      <c r="B1218" s="16"/>
      <c r="C1218" s="20"/>
      <c r="D1218" s="21"/>
      <c r="E1218" s="26"/>
      <c r="F1218" s="6"/>
      <c r="G1218" s="6"/>
      <c r="H1218" s="6"/>
      <c r="K1218" s="6"/>
      <c r="L1218" s="6"/>
      <c r="M1218" s="23"/>
      <c r="N1218" s="23"/>
      <c r="O1218" s="22"/>
      <c r="P1218" s="22"/>
      <c r="T1218" s="59"/>
      <c r="U1218" s="58"/>
      <c r="V1218" s="18"/>
      <c r="X1218" s="87"/>
      <c r="Y1218" s="22"/>
      <c r="Z1218" s="22"/>
      <c r="AA1218" s="22"/>
      <c r="AB1218" s="22"/>
      <c r="AC1218" s="22"/>
      <c r="AD1218" s="22"/>
      <c r="AE1218" s="22"/>
      <c r="AF1218" s="22"/>
    </row>
    <row r="1219" spans="1:32" x14ac:dyDescent="0.25">
      <c r="A1219" s="16"/>
      <c r="B1219" s="16"/>
      <c r="C1219" s="20"/>
      <c r="D1219" s="21"/>
      <c r="E1219" s="26"/>
      <c r="F1219" s="6"/>
      <c r="G1219" s="6"/>
      <c r="H1219" s="6"/>
      <c r="K1219" s="6"/>
      <c r="L1219" s="6"/>
      <c r="M1219" s="23"/>
      <c r="N1219" s="23"/>
      <c r="O1219" s="22"/>
      <c r="P1219" s="22"/>
      <c r="T1219" s="59"/>
      <c r="U1219" s="58"/>
      <c r="V1219" s="18"/>
      <c r="X1219" s="87"/>
      <c r="Y1219" s="22"/>
      <c r="Z1219" s="22"/>
      <c r="AA1219" s="22"/>
      <c r="AB1219" s="22"/>
      <c r="AC1219" s="22"/>
      <c r="AD1219" s="22"/>
      <c r="AE1219" s="22"/>
      <c r="AF1219" s="22"/>
    </row>
    <row r="1220" spans="1:32" x14ac:dyDescent="0.25">
      <c r="A1220" s="16"/>
      <c r="B1220" s="16"/>
      <c r="C1220" s="20"/>
      <c r="D1220" s="21"/>
      <c r="E1220" s="26"/>
      <c r="F1220" s="6"/>
      <c r="G1220" s="6"/>
      <c r="H1220" s="6"/>
      <c r="K1220" s="6"/>
      <c r="L1220" s="6"/>
      <c r="M1220" s="23"/>
      <c r="N1220" s="23"/>
      <c r="O1220" s="22"/>
      <c r="P1220" s="22"/>
      <c r="T1220" s="59"/>
      <c r="U1220" s="58"/>
      <c r="V1220" s="18"/>
      <c r="X1220" s="87"/>
      <c r="Y1220" s="22"/>
      <c r="Z1220" s="22"/>
      <c r="AA1220" s="22"/>
      <c r="AB1220" s="22"/>
      <c r="AC1220" s="22"/>
      <c r="AD1220" s="22"/>
      <c r="AE1220" s="22"/>
      <c r="AF1220" s="22"/>
    </row>
    <row r="1221" spans="1:32" x14ac:dyDescent="0.25">
      <c r="A1221" s="16"/>
      <c r="B1221" s="16"/>
      <c r="C1221" s="20"/>
      <c r="D1221" s="21"/>
      <c r="E1221" s="26"/>
      <c r="F1221" s="6"/>
      <c r="G1221" s="6"/>
      <c r="H1221" s="6"/>
      <c r="K1221" s="6"/>
      <c r="L1221" s="6"/>
      <c r="M1221" s="23"/>
      <c r="N1221" s="23"/>
      <c r="O1221" s="22"/>
      <c r="P1221" s="22"/>
      <c r="T1221" s="59"/>
      <c r="U1221" s="58"/>
      <c r="V1221" s="18"/>
      <c r="X1221" s="87"/>
      <c r="Y1221" s="22"/>
      <c r="Z1221" s="22"/>
      <c r="AA1221" s="22"/>
      <c r="AB1221" s="22"/>
      <c r="AC1221" s="22"/>
      <c r="AD1221" s="22"/>
      <c r="AE1221" s="22"/>
      <c r="AF1221" s="22"/>
    </row>
    <row r="1222" spans="1:32" x14ac:dyDescent="0.25">
      <c r="A1222" s="16"/>
      <c r="B1222" s="16"/>
      <c r="C1222" s="20"/>
      <c r="D1222" s="21"/>
      <c r="E1222" s="26"/>
      <c r="F1222" s="6"/>
      <c r="G1222" s="6"/>
      <c r="H1222" s="6"/>
      <c r="K1222" s="6"/>
      <c r="L1222" s="6"/>
      <c r="M1222" s="23"/>
      <c r="N1222" s="23"/>
      <c r="O1222" s="22"/>
      <c r="P1222" s="22"/>
      <c r="T1222" s="59"/>
      <c r="U1222" s="58"/>
      <c r="V1222" s="18"/>
      <c r="Y1222" s="22"/>
      <c r="Z1222" s="22"/>
      <c r="AA1222" s="22"/>
      <c r="AB1222" s="22"/>
      <c r="AC1222" s="22"/>
      <c r="AD1222" s="22"/>
      <c r="AE1222" s="22"/>
      <c r="AF1222" s="22"/>
    </row>
    <row r="1223" spans="1:32" x14ac:dyDescent="0.25">
      <c r="A1223" s="16"/>
      <c r="B1223" s="16"/>
      <c r="C1223" s="20"/>
      <c r="D1223" s="21"/>
      <c r="E1223" s="26"/>
      <c r="F1223" s="6"/>
      <c r="G1223" s="6"/>
      <c r="H1223" s="6"/>
      <c r="K1223" s="6"/>
      <c r="L1223" s="6"/>
      <c r="M1223" s="23"/>
      <c r="N1223" s="23"/>
      <c r="O1223" s="22"/>
      <c r="P1223" s="22"/>
      <c r="T1223" s="59"/>
      <c r="U1223" s="58"/>
      <c r="V1223" s="18"/>
      <c r="Y1223" s="22"/>
      <c r="Z1223" s="22"/>
      <c r="AA1223" s="22"/>
      <c r="AB1223" s="22"/>
      <c r="AC1223" s="22"/>
      <c r="AD1223" s="22"/>
      <c r="AE1223" s="22"/>
      <c r="AF1223" s="22"/>
    </row>
    <row r="1224" spans="1:32" x14ac:dyDescent="0.25">
      <c r="A1224" s="16"/>
      <c r="B1224" s="16"/>
      <c r="C1224" s="20"/>
      <c r="D1224" s="21"/>
      <c r="E1224" s="26"/>
      <c r="F1224" s="6"/>
      <c r="G1224" s="6"/>
      <c r="H1224" s="6"/>
      <c r="K1224" s="6"/>
      <c r="L1224" s="6"/>
      <c r="M1224" s="23"/>
      <c r="N1224" s="23"/>
      <c r="O1224" s="22"/>
      <c r="P1224" s="22"/>
      <c r="T1224" s="59"/>
      <c r="U1224" s="58"/>
      <c r="V1224" s="18"/>
      <c r="Y1224" s="22"/>
      <c r="Z1224" s="22"/>
      <c r="AA1224" s="22"/>
      <c r="AB1224" s="22"/>
      <c r="AC1224" s="22"/>
      <c r="AD1224" s="22"/>
      <c r="AE1224" s="22"/>
      <c r="AF1224" s="22"/>
    </row>
    <row r="1225" spans="1:32" x14ac:dyDescent="0.25">
      <c r="A1225" s="16"/>
      <c r="B1225" s="16"/>
      <c r="C1225" s="20"/>
      <c r="D1225" s="21"/>
      <c r="E1225" s="26"/>
      <c r="F1225" s="6"/>
      <c r="G1225" s="6"/>
      <c r="H1225" s="6"/>
      <c r="K1225" s="6"/>
      <c r="L1225" s="6"/>
      <c r="M1225" s="23"/>
      <c r="N1225" s="23"/>
      <c r="O1225" s="22"/>
      <c r="P1225" s="22"/>
      <c r="T1225" s="59"/>
      <c r="U1225" s="58"/>
      <c r="V1225" s="18"/>
      <c r="Y1225" s="22"/>
      <c r="Z1225" s="22"/>
      <c r="AA1225" s="22"/>
      <c r="AB1225" s="22"/>
      <c r="AC1225" s="22"/>
      <c r="AD1225" s="22"/>
      <c r="AE1225" s="22"/>
      <c r="AF1225" s="22"/>
    </row>
    <row r="1226" spans="1:32" x14ac:dyDescent="0.25">
      <c r="A1226" s="16"/>
      <c r="B1226" s="16"/>
      <c r="C1226" s="20"/>
      <c r="D1226" s="21"/>
      <c r="E1226" s="26"/>
      <c r="F1226" s="6"/>
      <c r="G1226" s="6"/>
      <c r="H1226" s="6"/>
      <c r="K1226" s="6"/>
      <c r="L1226" s="6"/>
      <c r="M1226" s="23"/>
      <c r="N1226" s="23"/>
      <c r="O1226" s="22"/>
      <c r="P1226" s="22"/>
      <c r="T1226" s="59"/>
      <c r="U1226" s="58"/>
      <c r="V1226" s="18"/>
      <c r="Y1226" s="22"/>
      <c r="Z1226" s="22"/>
      <c r="AA1226" s="22"/>
      <c r="AB1226" s="22"/>
      <c r="AC1226" s="22"/>
      <c r="AD1226" s="22"/>
      <c r="AE1226" s="22"/>
      <c r="AF1226" s="22"/>
    </row>
    <row r="1227" spans="1:32" x14ac:dyDescent="0.25">
      <c r="A1227" s="16"/>
      <c r="B1227" s="16"/>
      <c r="C1227" s="20"/>
      <c r="D1227" s="21"/>
      <c r="E1227" s="26"/>
      <c r="F1227" s="6"/>
      <c r="G1227" s="6"/>
      <c r="H1227" s="6"/>
      <c r="K1227" s="6"/>
      <c r="L1227" s="6"/>
      <c r="M1227" s="23"/>
      <c r="N1227" s="23"/>
      <c r="O1227" s="22"/>
      <c r="P1227" s="22"/>
      <c r="T1227" s="59"/>
      <c r="U1227" s="58"/>
      <c r="V1227" s="18"/>
      <c r="Y1227" s="22"/>
      <c r="Z1227" s="22"/>
      <c r="AA1227" s="22"/>
      <c r="AB1227" s="22"/>
      <c r="AC1227" s="22"/>
      <c r="AD1227" s="22"/>
      <c r="AE1227" s="22"/>
      <c r="AF1227" s="22"/>
    </row>
    <row r="1228" spans="1:32" x14ac:dyDescent="0.25">
      <c r="A1228" s="16"/>
      <c r="B1228" s="16"/>
      <c r="C1228" s="20"/>
      <c r="D1228" s="21"/>
      <c r="E1228" s="26"/>
      <c r="F1228" s="6"/>
      <c r="G1228" s="6"/>
      <c r="H1228" s="6"/>
      <c r="K1228" s="6"/>
      <c r="L1228" s="6"/>
      <c r="M1228" s="23"/>
      <c r="N1228" s="23"/>
      <c r="O1228" s="22"/>
      <c r="P1228" s="22"/>
      <c r="T1228" s="59"/>
      <c r="U1228" s="58"/>
      <c r="V1228" s="18"/>
      <c r="Y1228" s="22"/>
      <c r="Z1228" s="22"/>
      <c r="AA1228" s="22"/>
      <c r="AB1228" s="22"/>
      <c r="AC1228" s="22"/>
      <c r="AD1228" s="22"/>
      <c r="AE1228" s="22"/>
      <c r="AF1228" s="22"/>
    </row>
    <row r="1229" spans="1:32" x14ac:dyDescent="0.25">
      <c r="A1229" s="16"/>
      <c r="B1229" s="16"/>
      <c r="C1229" s="20"/>
      <c r="D1229" s="21"/>
      <c r="E1229" s="26"/>
      <c r="F1229" s="6"/>
      <c r="G1229" s="6"/>
      <c r="H1229" s="6"/>
      <c r="K1229" s="6"/>
      <c r="L1229" s="6"/>
      <c r="M1229" s="23"/>
      <c r="N1229" s="23"/>
      <c r="O1229" s="22"/>
      <c r="P1229" s="22"/>
      <c r="T1229" s="59"/>
      <c r="U1229" s="58"/>
      <c r="V1229" s="18"/>
      <c r="Y1229" s="22"/>
      <c r="Z1229" s="22"/>
      <c r="AA1229" s="22"/>
      <c r="AB1229" s="22"/>
      <c r="AC1229" s="22"/>
      <c r="AD1229" s="22"/>
      <c r="AE1229" s="22"/>
      <c r="AF1229" s="22"/>
    </row>
    <row r="1230" spans="1:32" x14ac:dyDescent="0.25">
      <c r="A1230" s="16"/>
      <c r="B1230" s="16"/>
      <c r="C1230" s="20"/>
      <c r="D1230" s="21"/>
      <c r="E1230" s="26"/>
      <c r="F1230" s="6"/>
      <c r="G1230" s="6"/>
      <c r="H1230" s="6"/>
      <c r="K1230" s="6"/>
      <c r="L1230" s="6"/>
      <c r="M1230" s="23"/>
      <c r="N1230" s="23"/>
      <c r="O1230" s="22"/>
      <c r="P1230" s="22"/>
      <c r="T1230" s="59"/>
      <c r="U1230" s="58"/>
      <c r="V1230" s="18"/>
      <c r="Y1230" s="22"/>
      <c r="Z1230" s="22"/>
      <c r="AA1230" s="22"/>
      <c r="AB1230" s="22"/>
      <c r="AC1230" s="22"/>
      <c r="AD1230" s="22"/>
      <c r="AE1230" s="22"/>
      <c r="AF1230" s="22"/>
    </row>
    <row r="1231" spans="1:32" x14ac:dyDescent="0.25">
      <c r="A1231" s="16"/>
      <c r="B1231" s="16"/>
      <c r="C1231" s="20"/>
      <c r="D1231" s="21"/>
      <c r="E1231" s="26"/>
      <c r="F1231" s="6"/>
      <c r="G1231" s="6"/>
      <c r="H1231" s="6"/>
      <c r="K1231" s="6"/>
      <c r="L1231" s="6"/>
      <c r="M1231" s="23"/>
      <c r="N1231" s="23"/>
      <c r="O1231" s="22"/>
      <c r="P1231" s="22"/>
      <c r="T1231" s="59"/>
      <c r="U1231" s="58"/>
      <c r="V1231" s="18"/>
      <c r="Y1231" s="22"/>
      <c r="Z1231" s="22"/>
      <c r="AA1231" s="22"/>
      <c r="AB1231" s="22"/>
      <c r="AC1231" s="22"/>
      <c r="AD1231" s="22"/>
      <c r="AE1231" s="22"/>
      <c r="AF1231" s="22"/>
    </row>
    <row r="1232" spans="1:32" x14ac:dyDescent="0.25">
      <c r="A1232" s="16"/>
      <c r="B1232" s="16"/>
      <c r="C1232" s="20"/>
      <c r="D1232" s="21"/>
      <c r="E1232" s="26"/>
      <c r="F1232" s="6"/>
      <c r="G1232" s="6"/>
      <c r="H1232" s="6"/>
      <c r="K1232" s="6"/>
      <c r="L1232" s="6"/>
      <c r="M1232" s="23"/>
      <c r="N1232" s="23"/>
      <c r="O1232" s="22"/>
      <c r="P1232" s="22"/>
      <c r="T1232" s="59"/>
      <c r="U1232" s="58"/>
      <c r="V1232" s="18"/>
      <c r="Y1232" s="22"/>
      <c r="Z1232" s="22"/>
      <c r="AA1232" s="22"/>
      <c r="AB1232" s="22"/>
      <c r="AC1232" s="22"/>
      <c r="AD1232" s="22"/>
      <c r="AE1232" s="22"/>
      <c r="AF1232" s="22"/>
    </row>
    <row r="1233" spans="1:32" x14ac:dyDescent="0.25">
      <c r="A1233" s="16"/>
      <c r="B1233" s="16"/>
      <c r="C1233" s="20"/>
      <c r="D1233" s="21"/>
      <c r="E1233" s="26"/>
      <c r="F1233" s="6"/>
      <c r="G1233" s="6"/>
      <c r="H1233" s="6"/>
      <c r="K1233" s="6"/>
      <c r="L1233" s="6"/>
      <c r="M1233" s="23"/>
      <c r="N1233" s="23"/>
      <c r="O1233" s="22"/>
      <c r="P1233" s="22"/>
      <c r="T1233" s="59"/>
      <c r="U1233" s="58"/>
      <c r="V1233" s="18"/>
      <c r="Y1233" s="22"/>
      <c r="Z1233" s="22"/>
      <c r="AA1233" s="22"/>
      <c r="AB1233" s="22"/>
      <c r="AC1233" s="22"/>
      <c r="AD1233" s="22"/>
      <c r="AE1233" s="22"/>
      <c r="AF1233" s="22"/>
    </row>
    <row r="1234" spans="1:32" x14ac:dyDescent="0.25">
      <c r="A1234" s="16"/>
      <c r="B1234" s="16"/>
      <c r="C1234" s="20"/>
      <c r="D1234" s="21"/>
      <c r="E1234" s="26"/>
      <c r="F1234" s="6"/>
      <c r="G1234" s="6"/>
      <c r="H1234" s="6"/>
      <c r="K1234" s="6"/>
      <c r="L1234" s="6"/>
      <c r="M1234" s="23"/>
      <c r="N1234" s="23"/>
      <c r="O1234" s="22"/>
      <c r="P1234" s="22"/>
      <c r="T1234" s="59"/>
      <c r="U1234" s="58"/>
      <c r="V1234" s="18"/>
      <c r="Y1234" s="22"/>
      <c r="Z1234" s="22"/>
      <c r="AA1234" s="22"/>
      <c r="AB1234" s="22"/>
      <c r="AC1234" s="22"/>
      <c r="AD1234" s="22"/>
      <c r="AE1234" s="22"/>
      <c r="AF1234" s="22"/>
    </row>
    <row r="1235" spans="1:32" x14ac:dyDescent="0.25">
      <c r="A1235" s="16"/>
      <c r="B1235" s="16"/>
      <c r="C1235" s="20"/>
      <c r="D1235" s="21"/>
      <c r="E1235" s="26"/>
      <c r="F1235" s="6"/>
      <c r="G1235" s="6"/>
      <c r="H1235" s="6"/>
      <c r="K1235" s="6"/>
      <c r="L1235" s="6"/>
      <c r="M1235" s="23"/>
      <c r="N1235" s="23"/>
      <c r="O1235" s="22"/>
      <c r="P1235" s="22"/>
      <c r="T1235" s="59"/>
      <c r="U1235" s="58"/>
      <c r="V1235" s="18"/>
      <c r="Y1235" s="22"/>
      <c r="Z1235" s="22"/>
      <c r="AA1235" s="22"/>
      <c r="AB1235" s="22"/>
      <c r="AC1235" s="22"/>
      <c r="AD1235" s="22"/>
      <c r="AE1235" s="22"/>
      <c r="AF1235" s="22"/>
    </row>
    <row r="1236" spans="1:32" x14ac:dyDescent="0.25">
      <c r="A1236" s="16"/>
      <c r="B1236" s="16"/>
      <c r="C1236" s="20"/>
      <c r="D1236" s="21"/>
      <c r="E1236" s="26"/>
      <c r="F1236" s="6"/>
      <c r="G1236" s="6"/>
      <c r="H1236" s="6"/>
      <c r="K1236" s="6"/>
      <c r="L1236" s="6"/>
      <c r="M1236" s="23"/>
      <c r="N1236" s="23"/>
      <c r="O1236" s="22"/>
      <c r="P1236" s="22"/>
      <c r="T1236" s="59"/>
      <c r="U1236" s="58"/>
      <c r="V1236" s="18"/>
      <c r="Y1236" s="22"/>
      <c r="Z1236" s="22"/>
      <c r="AA1236" s="22"/>
      <c r="AB1236" s="22"/>
      <c r="AC1236" s="22"/>
      <c r="AD1236" s="22"/>
      <c r="AE1236" s="22"/>
      <c r="AF1236" s="22"/>
    </row>
    <row r="1237" spans="1:32" x14ac:dyDescent="0.25">
      <c r="A1237" s="16"/>
      <c r="B1237" s="16"/>
      <c r="C1237" s="20"/>
      <c r="D1237" s="21"/>
      <c r="E1237" s="26"/>
      <c r="F1237" s="6"/>
      <c r="G1237" s="6"/>
      <c r="H1237" s="6"/>
      <c r="K1237" s="6"/>
      <c r="L1237" s="6"/>
      <c r="M1237" s="23"/>
      <c r="N1237" s="23"/>
      <c r="O1237" s="22"/>
      <c r="P1237" s="22"/>
      <c r="T1237" s="59"/>
      <c r="U1237" s="58"/>
      <c r="V1237" s="18"/>
      <c r="Y1237" s="22"/>
      <c r="Z1237" s="22"/>
      <c r="AA1237" s="22"/>
      <c r="AB1237" s="22"/>
      <c r="AC1237" s="22"/>
      <c r="AD1237" s="22"/>
      <c r="AE1237" s="22"/>
      <c r="AF1237" s="22"/>
    </row>
    <row r="1238" spans="1:32" x14ac:dyDescent="0.25">
      <c r="A1238" s="16"/>
      <c r="B1238" s="16"/>
      <c r="C1238" s="20"/>
      <c r="D1238" s="21"/>
      <c r="E1238" s="26"/>
      <c r="F1238" s="6"/>
      <c r="G1238" s="6"/>
      <c r="H1238" s="6"/>
      <c r="K1238" s="6"/>
      <c r="L1238" s="6"/>
      <c r="M1238" s="23"/>
      <c r="N1238" s="23"/>
      <c r="O1238" s="22"/>
      <c r="P1238" s="22"/>
      <c r="T1238" s="59"/>
      <c r="U1238" s="58"/>
      <c r="V1238" s="18"/>
      <c r="Y1238" s="22"/>
      <c r="Z1238" s="22"/>
      <c r="AA1238" s="22"/>
      <c r="AB1238" s="22"/>
      <c r="AC1238" s="22"/>
      <c r="AD1238" s="22"/>
      <c r="AE1238" s="22"/>
      <c r="AF1238" s="22"/>
    </row>
    <row r="1239" spans="1:32" x14ac:dyDescent="0.25">
      <c r="A1239" s="16"/>
      <c r="B1239" s="16"/>
      <c r="C1239" s="20"/>
      <c r="D1239" s="21"/>
      <c r="E1239" s="26"/>
      <c r="F1239" s="6"/>
      <c r="G1239" s="6"/>
      <c r="H1239" s="6"/>
      <c r="K1239" s="6"/>
      <c r="L1239" s="6"/>
      <c r="M1239" s="23"/>
      <c r="N1239" s="23"/>
      <c r="O1239" s="22"/>
      <c r="P1239" s="22"/>
      <c r="T1239" s="59"/>
      <c r="U1239" s="58"/>
      <c r="V1239" s="18"/>
      <c r="Y1239" s="22"/>
      <c r="Z1239" s="22"/>
      <c r="AA1239" s="22"/>
      <c r="AB1239" s="22"/>
      <c r="AC1239" s="22"/>
      <c r="AD1239" s="22"/>
      <c r="AE1239" s="22"/>
      <c r="AF1239" s="22"/>
    </row>
    <row r="1240" spans="1:32" x14ac:dyDescent="0.25">
      <c r="A1240" s="16"/>
      <c r="B1240" s="16"/>
      <c r="C1240" s="20"/>
      <c r="D1240" s="21"/>
      <c r="E1240" s="26"/>
      <c r="F1240" s="6"/>
      <c r="G1240" s="6"/>
      <c r="H1240" s="6"/>
      <c r="K1240" s="6"/>
      <c r="L1240" s="6"/>
      <c r="M1240" s="23"/>
      <c r="N1240" s="23"/>
      <c r="O1240" s="22"/>
      <c r="P1240" s="22"/>
      <c r="T1240" s="59"/>
      <c r="U1240" s="58"/>
      <c r="V1240" s="18"/>
      <c r="Y1240" s="22"/>
      <c r="Z1240" s="22"/>
      <c r="AA1240" s="22"/>
      <c r="AB1240" s="22"/>
      <c r="AC1240" s="22"/>
      <c r="AD1240" s="22"/>
      <c r="AE1240" s="22"/>
      <c r="AF1240" s="22"/>
    </row>
    <row r="1241" spans="1:32" x14ac:dyDescent="0.25">
      <c r="A1241" s="16"/>
      <c r="B1241" s="16"/>
      <c r="C1241" s="20"/>
      <c r="D1241" s="21"/>
      <c r="E1241" s="26"/>
      <c r="F1241" s="6"/>
      <c r="G1241" s="6"/>
      <c r="H1241" s="6"/>
      <c r="K1241" s="6"/>
      <c r="L1241" s="6"/>
      <c r="M1241" s="23"/>
      <c r="N1241" s="23"/>
      <c r="O1241" s="22"/>
      <c r="P1241" s="22"/>
      <c r="T1241" s="59"/>
      <c r="U1241" s="58"/>
      <c r="V1241" s="18"/>
      <c r="Y1241" s="22"/>
      <c r="Z1241" s="22"/>
      <c r="AA1241" s="22"/>
      <c r="AB1241" s="22"/>
      <c r="AC1241" s="22"/>
      <c r="AD1241" s="22"/>
      <c r="AE1241" s="22"/>
      <c r="AF1241" s="22"/>
    </row>
    <row r="1242" spans="1:32" x14ac:dyDescent="0.25">
      <c r="A1242" s="16"/>
      <c r="B1242" s="16"/>
      <c r="C1242" s="20"/>
      <c r="D1242" s="21"/>
      <c r="E1242" s="26"/>
      <c r="F1242" s="6"/>
      <c r="G1242" s="6"/>
      <c r="H1242" s="6"/>
      <c r="K1242" s="6"/>
      <c r="L1242" s="6"/>
      <c r="M1242" s="23"/>
      <c r="N1242" s="23"/>
      <c r="O1242" s="22"/>
      <c r="P1242" s="22"/>
      <c r="T1242" s="59"/>
      <c r="U1242" s="58"/>
      <c r="V1242" s="18"/>
      <c r="Y1242" s="22"/>
      <c r="Z1242" s="22"/>
      <c r="AA1242" s="22"/>
      <c r="AB1242" s="22"/>
      <c r="AC1242" s="22"/>
      <c r="AD1242" s="22"/>
      <c r="AE1242" s="22"/>
      <c r="AF1242" s="22"/>
    </row>
    <row r="1243" spans="1:32" x14ac:dyDescent="0.25">
      <c r="A1243" s="16"/>
      <c r="B1243" s="16"/>
      <c r="C1243" s="20"/>
      <c r="D1243" s="21"/>
      <c r="E1243" s="26"/>
      <c r="F1243" s="6"/>
      <c r="G1243" s="6"/>
      <c r="H1243" s="6"/>
      <c r="K1243" s="6"/>
      <c r="L1243" s="6"/>
      <c r="M1243" s="23"/>
      <c r="N1243" s="23"/>
      <c r="O1243" s="22"/>
      <c r="P1243" s="22"/>
      <c r="T1243" s="59"/>
      <c r="U1243" s="58"/>
      <c r="V1243" s="18"/>
      <c r="Y1243" s="22"/>
      <c r="Z1243" s="22"/>
      <c r="AA1243" s="22"/>
      <c r="AB1243" s="22"/>
      <c r="AC1243" s="22"/>
      <c r="AD1243" s="22"/>
      <c r="AE1243" s="22"/>
      <c r="AF1243" s="22"/>
    </row>
    <row r="1244" spans="1:32" x14ac:dyDescent="0.25">
      <c r="A1244" s="16"/>
      <c r="B1244" s="16"/>
      <c r="C1244" s="20"/>
      <c r="D1244" s="21"/>
      <c r="E1244" s="26"/>
      <c r="F1244" s="6"/>
      <c r="G1244" s="6"/>
      <c r="H1244" s="6"/>
      <c r="K1244" s="6"/>
      <c r="L1244" s="6"/>
      <c r="M1244" s="23"/>
      <c r="N1244" s="23"/>
      <c r="O1244" s="22"/>
      <c r="P1244" s="22"/>
      <c r="T1244" s="59"/>
      <c r="U1244" s="58"/>
      <c r="V1244" s="18"/>
      <c r="Y1244" s="22"/>
      <c r="Z1244" s="22"/>
      <c r="AA1244" s="22"/>
      <c r="AB1244" s="22"/>
      <c r="AC1244" s="22"/>
      <c r="AD1244" s="22"/>
      <c r="AE1244" s="22"/>
      <c r="AF1244" s="22"/>
    </row>
    <row r="1245" spans="1:32" x14ac:dyDescent="0.25">
      <c r="A1245" s="16"/>
      <c r="B1245" s="16"/>
      <c r="C1245" s="20"/>
      <c r="D1245" s="21"/>
      <c r="E1245" s="26"/>
      <c r="F1245" s="6"/>
      <c r="G1245" s="6"/>
      <c r="H1245" s="6"/>
      <c r="K1245" s="6"/>
      <c r="L1245" s="6"/>
      <c r="M1245" s="23"/>
      <c r="N1245" s="23"/>
      <c r="O1245" s="22"/>
      <c r="P1245" s="22"/>
      <c r="T1245" s="59"/>
      <c r="U1245" s="58"/>
      <c r="V1245" s="18"/>
      <c r="Y1245" s="22"/>
      <c r="Z1245" s="22"/>
      <c r="AA1245" s="22"/>
      <c r="AB1245" s="22"/>
      <c r="AC1245" s="22"/>
      <c r="AD1245" s="22"/>
      <c r="AE1245" s="22"/>
      <c r="AF1245" s="22"/>
    </row>
    <row r="1246" spans="1:32" x14ac:dyDescent="0.25">
      <c r="A1246" s="16"/>
      <c r="B1246" s="16"/>
      <c r="C1246" s="20"/>
      <c r="D1246" s="21"/>
      <c r="E1246" s="26"/>
      <c r="F1246" s="6"/>
      <c r="G1246" s="6"/>
      <c r="H1246" s="6"/>
      <c r="K1246" s="6"/>
      <c r="L1246" s="6"/>
      <c r="M1246" s="23"/>
      <c r="N1246" s="23"/>
      <c r="O1246" s="22"/>
      <c r="P1246" s="22"/>
      <c r="T1246" s="59"/>
      <c r="U1246" s="58"/>
      <c r="V1246" s="18"/>
      <c r="Y1246" s="22"/>
      <c r="Z1246" s="22"/>
      <c r="AA1246" s="22"/>
      <c r="AB1246" s="22"/>
      <c r="AC1246" s="22"/>
      <c r="AD1246" s="22"/>
      <c r="AE1246" s="22"/>
      <c r="AF1246" s="22"/>
    </row>
    <row r="1247" spans="1:32" x14ac:dyDescent="0.25">
      <c r="A1247" s="16"/>
      <c r="B1247" s="16"/>
      <c r="C1247" s="20"/>
      <c r="D1247" s="21"/>
      <c r="E1247" s="26"/>
      <c r="F1247" s="6"/>
      <c r="G1247" s="6"/>
      <c r="H1247" s="6"/>
      <c r="K1247" s="6"/>
      <c r="L1247" s="6"/>
      <c r="M1247" s="23"/>
      <c r="N1247" s="23"/>
      <c r="O1247" s="22"/>
      <c r="P1247" s="22"/>
      <c r="T1247" s="59"/>
      <c r="U1247" s="58"/>
      <c r="V1247" s="18"/>
      <c r="Y1247" s="22"/>
      <c r="Z1247" s="22"/>
      <c r="AA1247" s="22"/>
      <c r="AB1247" s="22"/>
      <c r="AC1247" s="22"/>
      <c r="AD1247" s="22"/>
      <c r="AE1247" s="22"/>
      <c r="AF1247" s="22"/>
    </row>
    <row r="1248" spans="1:32" x14ac:dyDescent="0.25">
      <c r="A1248" s="16"/>
      <c r="B1248" s="16"/>
      <c r="C1248" s="20"/>
      <c r="D1248" s="21"/>
      <c r="E1248" s="26"/>
      <c r="F1248" s="6"/>
      <c r="G1248" s="6"/>
      <c r="H1248" s="6"/>
      <c r="K1248" s="6"/>
      <c r="L1248" s="6"/>
      <c r="M1248" s="23"/>
      <c r="N1248" s="23"/>
      <c r="O1248" s="22"/>
      <c r="P1248" s="22"/>
      <c r="T1248" s="59"/>
      <c r="U1248" s="58"/>
      <c r="V1248" s="18"/>
      <c r="Y1248" s="22"/>
      <c r="Z1248" s="22"/>
      <c r="AA1248" s="22"/>
      <c r="AB1248" s="22"/>
      <c r="AC1248" s="22"/>
      <c r="AD1248" s="22"/>
      <c r="AE1248" s="22"/>
      <c r="AF1248" s="22"/>
    </row>
    <row r="1249" spans="1:32" x14ac:dyDescent="0.25">
      <c r="A1249" s="16"/>
      <c r="B1249" s="16"/>
      <c r="C1249" s="20"/>
      <c r="D1249" s="21"/>
      <c r="E1249" s="26"/>
      <c r="F1249" s="6"/>
      <c r="G1249" s="6"/>
      <c r="H1249" s="6"/>
      <c r="K1249" s="6"/>
      <c r="L1249" s="6"/>
      <c r="M1249" s="23"/>
      <c r="N1249" s="23"/>
      <c r="O1249" s="22"/>
      <c r="P1249" s="22"/>
      <c r="T1249" s="59"/>
      <c r="U1249" s="58"/>
      <c r="V1249" s="18"/>
      <c r="Y1249" s="22"/>
      <c r="Z1249" s="22"/>
      <c r="AA1249" s="22"/>
      <c r="AB1249" s="22"/>
      <c r="AC1249" s="22"/>
      <c r="AD1249" s="22"/>
      <c r="AE1249" s="22"/>
      <c r="AF1249" s="22"/>
    </row>
    <row r="1250" spans="1:32" x14ac:dyDescent="0.25">
      <c r="A1250" s="16"/>
      <c r="B1250" s="16"/>
      <c r="C1250" s="20"/>
      <c r="D1250" s="21"/>
      <c r="E1250" s="26"/>
      <c r="F1250" s="6"/>
      <c r="G1250" s="6"/>
      <c r="H1250" s="6"/>
      <c r="K1250" s="6"/>
      <c r="L1250" s="6"/>
      <c r="M1250" s="23"/>
      <c r="N1250" s="23"/>
      <c r="O1250" s="22"/>
      <c r="P1250" s="22"/>
      <c r="T1250" s="59"/>
      <c r="U1250" s="58"/>
      <c r="V1250" s="18"/>
      <c r="Y1250" s="22"/>
      <c r="Z1250" s="22"/>
      <c r="AA1250" s="22"/>
      <c r="AB1250" s="22"/>
      <c r="AC1250" s="22"/>
      <c r="AD1250" s="22"/>
      <c r="AE1250" s="22"/>
      <c r="AF1250" s="22"/>
    </row>
    <row r="1251" spans="1:32" x14ac:dyDescent="0.25">
      <c r="A1251" s="16"/>
      <c r="B1251" s="16"/>
      <c r="C1251" s="20"/>
      <c r="D1251" s="21"/>
      <c r="E1251" s="26"/>
      <c r="F1251" s="6"/>
      <c r="G1251" s="6"/>
      <c r="H1251" s="6"/>
      <c r="K1251" s="6"/>
      <c r="L1251" s="6"/>
      <c r="M1251" s="23"/>
      <c r="N1251" s="23"/>
      <c r="O1251" s="22"/>
      <c r="P1251" s="22"/>
      <c r="T1251" s="59"/>
      <c r="U1251" s="58"/>
      <c r="V1251" s="18"/>
      <c r="Y1251" s="22"/>
      <c r="Z1251" s="22"/>
      <c r="AA1251" s="22"/>
      <c r="AB1251" s="22"/>
      <c r="AC1251" s="22"/>
      <c r="AD1251" s="22"/>
      <c r="AE1251" s="22"/>
      <c r="AF1251" s="22"/>
    </row>
    <row r="1252" spans="1:32" x14ac:dyDescent="0.25">
      <c r="A1252" s="16"/>
      <c r="B1252" s="16"/>
      <c r="C1252" s="20"/>
      <c r="D1252" s="21"/>
      <c r="E1252" s="26"/>
      <c r="F1252" s="6"/>
      <c r="G1252" s="6"/>
      <c r="H1252" s="6"/>
      <c r="K1252" s="6"/>
      <c r="L1252" s="6"/>
      <c r="M1252" s="23"/>
      <c r="N1252" s="23"/>
      <c r="O1252" s="22"/>
      <c r="P1252" s="22"/>
      <c r="T1252" s="59"/>
      <c r="U1252" s="58"/>
      <c r="V1252" s="18"/>
      <c r="Y1252" s="22"/>
      <c r="Z1252" s="22"/>
      <c r="AA1252" s="22"/>
      <c r="AB1252" s="22"/>
      <c r="AC1252" s="22"/>
      <c r="AD1252" s="22"/>
      <c r="AE1252" s="22"/>
      <c r="AF1252" s="22"/>
    </row>
    <row r="1253" spans="1:32" x14ac:dyDescent="0.25">
      <c r="A1253" s="16"/>
      <c r="B1253" s="16"/>
      <c r="C1253" s="20"/>
      <c r="D1253" s="21"/>
      <c r="E1253" s="26"/>
      <c r="F1253" s="6"/>
      <c r="G1253" s="6"/>
      <c r="H1253" s="6"/>
      <c r="K1253" s="6"/>
      <c r="L1253" s="6"/>
      <c r="M1253" s="23"/>
      <c r="N1253" s="23"/>
      <c r="O1253" s="22"/>
      <c r="P1253" s="22"/>
      <c r="T1253" s="59"/>
      <c r="U1253" s="58"/>
      <c r="V1253" s="18"/>
      <c r="Y1253" s="22"/>
      <c r="Z1253" s="22"/>
      <c r="AA1253" s="22"/>
      <c r="AB1253" s="22"/>
      <c r="AC1253" s="22"/>
      <c r="AD1253" s="22"/>
      <c r="AE1253" s="22"/>
      <c r="AF1253" s="22"/>
    </row>
    <row r="1254" spans="1:32" x14ac:dyDescent="0.25">
      <c r="A1254" s="16"/>
      <c r="B1254" s="16"/>
      <c r="C1254" s="20"/>
      <c r="D1254" s="21"/>
      <c r="E1254" s="26"/>
      <c r="F1254" s="6"/>
      <c r="G1254" s="6"/>
      <c r="H1254" s="6"/>
      <c r="K1254" s="6"/>
      <c r="L1254" s="6"/>
      <c r="M1254" s="23"/>
      <c r="N1254" s="23"/>
      <c r="O1254" s="22"/>
      <c r="P1254" s="22"/>
      <c r="T1254" s="59"/>
      <c r="U1254" s="58"/>
      <c r="V1254" s="18"/>
      <c r="Y1254" s="22"/>
      <c r="Z1254" s="22"/>
      <c r="AA1254" s="22"/>
      <c r="AB1254" s="22"/>
      <c r="AC1254" s="22"/>
      <c r="AD1254" s="22"/>
      <c r="AE1254" s="22"/>
      <c r="AF1254" s="22"/>
    </row>
    <row r="1255" spans="1:32" x14ac:dyDescent="0.25">
      <c r="A1255" s="16"/>
      <c r="B1255" s="16"/>
      <c r="C1255" s="20"/>
      <c r="D1255" s="21"/>
      <c r="E1255" s="26"/>
      <c r="F1255" s="6"/>
      <c r="G1255" s="6"/>
      <c r="H1255" s="6"/>
      <c r="K1255" s="6"/>
      <c r="L1255" s="6"/>
      <c r="M1255" s="23"/>
      <c r="N1255" s="23"/>
      <c r="O1255" s="22"/>
      <c r="P1255" s="22"/>
      <c r="T1255" s="59"/>
      <c r="U1255" s="58"/>
      <c r="V1255" s="18"/>
      <c r="Y1255" s="22"/>
      <c r="Z1255" s="22"/>
      <c r="AA1255" s="22"/>
      <c r="AB1255" s="22"/>
      <c r="AC1255" s="22"/>
      <c r="AD1255" s="22"/>
      <c r="AE1255" s="22"/>
      <c r="AF1255" s="22"/>
    </row>
    <row r="1256" spans="1:32" x14ac:dyDescent="0.25">
      <c r="A1256" s="16"/>
      <c r="B1256" s="16"/>
      <c r="C1256" s="20"/>
      <c r="D1256" s="21"/>
      <c r="E1256" s="26"/>
      <c r="F1256" s="6"/>
      <c r="G1256" s="6"/>
      <c r="H1256" s="6"/>
      <c r="K1256" s="6"/>
      <c r="L1256" s="6"/>
      <c r="M1256" s="23"/>
      <c r="N1256" s="23"/>
      <c r="O1256" s="22"/>
      <c r="P1256" s="22"/>
      <c r="T1256" s="59"/>
      <c r="U1256" s="58"/>
      <c r="V1256" s="18"/>
      <c r="Y1256" s="22"/>
      <c r="Z1256" s="22"/>
      <c r="AA1256" s="22"/>
      <c r="AB1256" s="22"/>
      <c r="AC1256" s="22"/>
      <c r="AD1256" s="22"/>
      <c r="AE1256" s="22"/>
      <c r="AF1256" s="22"/>
    </row>
    <row r="1257" spans="1:32" x14ac:dyDescent="0.25">
      <c r="A1257" s="19"/>
      <c r="B1257" s="19"/>
      <c r="C1257" s="20"/>
      <c r="D1257" s="21"/>
      <c r="E1257" s="26"/>
      <c r="F1257" s="6"/>
      <c r="G1257" s="6"/>
      <c r="H1257" s="6"/>
      <c r="K1257" s="6"/>
      <c r="L1257" s="6"/>
      <c r="M1257" s="23"/>
      <c r="N1257" s="23"/>
      <c r="O1257" s="22"/>
      <c r="P1257" s="22"/>
      <c r="T1257" s="24"/>
      <c r="U1257" s="64"/>
      <c r="V1257" s="18"/>
      <c r="X1257" s="87"/>
      <c r="Y1257" s="22"/>
      <c r="Z1257" s="22"/>
      <c r="AA1257" s="22"/>
      <c r="AB1257" s="22"/>
      <c r="AC1257" s="22"/>
      <c r="AD1257" s="22"/>
      <c r="AE1257" s="22"/>
      <c r="AF1257" s="22"/>
    </row>
    <row r="1258" spans="1:32" x14ac:dyDescent="0.25">
      <c r="A1258" s="35"/>
      <c r="B1258" s="35"/>
      <c r="C1258" s="20"/>
      <c r="D1258" s="21"/>
      <c r="E1258" s="26"/>
      <c r="F1258" s="6"/>
      <c r="G1258" s="6"/>
      <c r="H1258" s="6"/>
      <c r="K1258" s="6"/>
      <c r="L1258" s="6"/>
      <c r="M1258" s="23"/>
      <c r="N1258" s="23"/>
      <c r="O1258" s="22"/>
      <c r="P1258" s="22"/>
      <c r="T1258" s="59"/>
      <c r="U1258" s="59"/>
      <c r="V1258" s="18"/>
      <c r="X1258" s="87"/>
      <c r="Y1258" s="22"/>
      <c r="Z1258" s="22"/>
      <c r="AA1258" s="22"/>
      <c r="AB1258" s="22"/>
      <c r="AC1258" s="22"/>
      <c r="AD1258" s="22"/>
      <c r="AE1258" s="22"/>
      <c r="AF1258" s="22"/>
    </row>
    <row r="1259" spans="1:32" x14ac:dyDescent="0.25">
      <c r="A1259" s="35"/>
      <c r="B1259" s="35"/>
      <c r="C1259" s="20"/>
      <c r="D1259" s="21"/>
      <c r="E1259" s="26"/>
      <c r="F1259" s="6"/>
      <c r="G1259" s="6"/>
      <c r="H1259" s="6"/>
      <c r="K1259" s="6"/>
      <c r="L1259" s="6"/>
      <c r="M1259" s="23"/>
      <c r="N1259" s="23"/>
      <c r="O1259" s="22"/>
      <c r="P1259" s="22"/>
      <c r="T1259" s="59"/>
      <c r="U1259" s="59"/>
      <c r="V1259" s="18"/>
      <c r="X1259" s="87"/>
      <c r="Y1259" s="22"/>
      <c r="Z1259" s="22"/>
      <c r="AA1259" s="22"/>
      <c r="AB1259" s="22"/>
      <c r="AC1259" s="22"/>
      <c r="AD1259" s="22"/>
      <c r="AE1259" s="22"/>
      <c r="AF1259" s="22"/>
    </row>
    <row r="1260" spans="1:32" x14ac:dyDescent="0.25">
      <c r="A1260" s="35"/>
      <c r="B1260" s="35"/>
      <c r="C1260" s="20"/>
      <c r="D1260" s="21"/>
      <c r="E1260" s="26"/>
      <c r="F1260" s="6"/>
      <c r="G1260" s="6"/>
      <c r="H1260" s="6"/>
      <c r="K1260" s="6"/>
      <c r="L1260" s="6"/>
      <c r="M1260" s="23"/>
      <c r="N1260" s="23"/>
      <c r="O1260" s="22"/>
      <c r="P1260" s="22"/>
      <c r="T1260" s="59"/>
      <c r="U1260" s="59"/>
      <c r="V1260" s="18"/>
      <c r="X1260" s="87"/>
      <c r="Y1260" s="22"/>
      <c r="Z1260" s="22"/>
      <c r="AA1260" s="22"/>
      <c r="AB1260" s="22"/>
      <c r="AC1260" s="22"/>
      <c r="AD1260" s="22"/>
      <c r="AE1260" s="22"/>
      <c r="AF1260" s="22"/>
    </row>
    <row r="1261" spans="1:32" x14ac:dyDescent="0.25">
      <c r="A1261" s="35"/>
      <c r="B1261" s="35"/>
      <c r="C1261" s="20"/>
      <c r="D1261" s="21"/>
      <c r="E1261" s="26"/>
      <c r="F1261" s="6"/>
      <c r="G1261" s="6"/>
      <c r="H1261" s="6"/>
      <c r="K1261" s="6"/>
      <c r="L1261" s="6"/>
      <c r="M1261" s="23"/>
      <c r="N1261" s="23"/>
      <c r="O1261" s="22"/>
      <c r="P1261" s="22"/>
      <c r="T1261" s="59"/>
      <c r="U1261" s="59"/>
      <c r="V1261" s="18"/>
      <c r="X1261" s="87"/>
      <c r="Y1261" s="22"/>
      <c r="Z1261" s="22"/>
      <c r="AA1261" s="22"/>
      <c r="AB1261" s="22"/>
      <c r="AC1261" s="22"/>
      <c r="AD1261" s="22"/>
      <c r="AE1261" s="22"/>
      <c r="AF1261" s="22"/>
    </row>
    <row r="1262" spans="1:32" x14ac:dyDescent="0.25">
      <c r="A1262" s="35"/>
      <c r="B1262" s="35"/>
      <c r="C1262" s="20"/>
      <c r="D1262" s="21"/>
      <c r="E1262" s="26"/>
      <c r="F1262" s="6"/>
      <c r="G1262" s="6"/>
      <c r="H1262" s="6"/>
      <c r="K1262" s="6"/>
      <c r="L1262" s="6"/>
      <c r="M1262" s="23"/>
      <c r="N1262" s="23"/>
      <c r="O1262" s="22"/>
      <c r="P1262" s="22"/>
      <c r="T1262" s="59"/>
      <c r="U1262" s="59"/>
      <c r="V1262" s="18"/>
      <c r="X1262" s="87"/>
      <c r="Y1262" s="22"/>
      <c r="Z1262" s="22"/>
      <c r="AA1262" s="22"/>
      <c r="AB1262" s="22"/>
      <c r="AC1262" s="22"/>
      <c r="AD1262" s="22"/>
      <c r="AE1262" s="22"/>
      <c r="AF1262" s="22"/>
    </row>
    <row r="1263" spans="1:32" x14ac:dyDescent="0.25">
      <c r="A1263" s="35"/>
      <c r="B1263" s="35"/>
      <c r="C1263" s="20"/>
      <c r="D1263" s="21"/>
      <c r="E1263" s="26"/>
      <c r="F1263" s="6"/>
      <c r="G1263" s="6"/>
      <c r="H1263" s="6"/>
      <c r="K1263" s="6"/>
      <c r="L1263" s="6"/>
      <c r="M1263" s="23"/>
      <c r="N1263" s="23"/>
      <c r="O1263" s="22"/>
      <c r="P1263" s="22"/>
      <c r="T1263" s="59"/>
      <c r="U1263" s="59"/>
      <c r="V1263" s="18"/>
      <c r="X1263" s="87"/>
      <c r="Y1263" s="22"/>
      <c r="Z1263" s="22"/>
      <c r="AA1263" s="22"/>
      <c r="AB1263" s="22"/>
      <c r="AC1263" s="22"/>
      <c r="AD1263" s="22"/>
      <c r="AE1263" s="22"/>
      <c r="AF1263" s="22"/>
    </row>
    <row r="1264" spans="1:32" x14ac:dyDescent="0.25">
      <c r="A1264" s="35"/>
      <c r="B1264" s="35"/>
      <c r="C1264" s="20"/>
      <c r="D1264" s="21"/>
      <c r="E1264" s="26"/>
      <c r="F1264" s="6"/>
      <c r="G1264" s="6"/>
      <c r="H1264" s="6"/>
      <c r="K1264" s="6"/>
      <c r="L1264" s="6"/>
      <c r="M1264" s="23"/>
      <c r="N1264" s="23"/>
      <c r="O1264" s="22"/>
      <c r="P1264" s="22"/>
      <c r="T1264" s="59"/>
      <c r="U1264" s="59"/>
      <c r="V1264" s="18"/>
      <c r="X1264" s="87"/>
      <c r="Y1264" s="22"/>
      <c r="Z1264" s="22"/>
      <c r="AA1264" s="22"/>
      <c r="AB1264" s="22"/>
      <c r="AC1264" s="22"/>
      <c r="AD1264" s="22"/>
      <c r="AE1264" s="22"/>
      <c r="AF1264" s="22"/>
    </row>
    <row r="1265" spans="1:32" x14ac:dyDescent="0.25">
      <c r="A1265" s="35"/>
      <c r="B1265" s="35"/>
      <c r="C1265" s="20"/>
      <c r="D1265" s="21"/>
      <c r="E1265" s="26"/>
      <c r="F1265" s="6"/>
      <c r="G1265" s="6"/>
      <c r="H1265" s="6"/>
      <c r="K1265" s="6"/>
      <c r="L1265" s="6"/>
      <c r="M1265" s="23"/>
      <c r="N1265" s="23"/>
      <c r="O1265" s="22"/>
      <c r="P1265" s="22"/>
      <c r="T1265" s="59"/>
      <c r="U1265" s="59"/>
      <c r="V1265" s="18"/>
      <c r="X1265" s="86"/>
      <c r="Y1265" s="22"/>
      <c r="Z1265" s="22"/>
      <c r="AA1265" s="22"/>
      <c r="AB1265" s="22"/>
      <c r="AC1265" s="22"/>
      <c r="AD1265" s="22"/>
      <c r="AE1265" s="22"/>
      <c r="AF1265" s="22"/>
    </row>
    <row r="1266" spans="1:32" x14ac:dyDescent="0.25">
      <c r="A1266" s="35"/>
      <c r="B1266" s="35"/>
      <c r="C1266" s="20"/>
      <c r="D1266" s="21"/>
      <c r="E1266" s="26"/>
      <c r="F1266" s="6"/>
      <c r="G1266" s="6"/>
      <c r="H1266" s="6"/>
      <c r="K1266" s="6"/>
      <c r="L1266" s="6"/>
      <c r="M1266" s="23"/>
      <c r="N1266" s="23"/>
      <c r="O1266" s="22"/>
      <c r="P1266" s="22"/>
      <c r="T1266" s="59"/>
      <c r="U1266" s="59"/>
      <c r="V1266" s="18"/>
      <c r="X1266" s="87"/>
      <c r="Y1266" s="22"/>
      <c r="Z1266" s="22"/>
      <c r="AA1266" s="22"/>
      <c r="AB1266" s="22"/>
      <c r="AC1266" s="22"/>
      <c r="AD1266" s="22"/>
      <c r="AE1266" s="22"/>
      <c r="AF1266" s="22"/>
    </row>
    <row r="1267" spans="1:32" x14ac:dyDescent="0.25">
      <c r="A1267" s="35"/>
      <c r="B1267" s="35"/>
      <c r="C1267" s="20"/>
      <c r="D1267" s="21"/>
      <c r="E1267" s="26"/>
      <c r="F1267" s="6"/>
      <c r="G1267" s="6"/>
      <c r="H1267" s="6"/>
      <c r="K1267" s="6"/>
      <c r="L1267" s="6"/>
      <c r="M1267" s="23"/>
      <c r="N1267" s="23"/>
      <c r="O1267" s="22"/>
      <c r="P1267" s="22"/>
      <c r="T1267" s="59"/>
      <c r="U1267" s="59"/>
      <c r="V1267" s="18"/>
      <c r="X1267" s="87"/>
      <c r="Y1267" s="22"/>
      <c r="Z1267" s="22"/>
      <c r="AA1267" s="22"/>
      <c r="AB1267" s="22"/>
      <c r="AC1267" s="22"/>
      <c r="AD1267" s="22"/>
      <c r="AE1267" s="22"/>
      <c r="AF1267" s="22"/>
    </row>
    <row r="1268" spans="1:32" x14ac:dyDescent="0.25">
      <c r="A1268" s="35"/>
      <c r="B1268" s="35"/>
      <c r="C1268" s="20"/>
      <c r="D1268" s="21"/>
      <c r="E1268" s="26"/>
      <c r="F1268" s="6"/>
      <c r="G1268" s="6"/>
      <c r="H1268" s="6"/>
      <c r="K1268" s="6"/>
      <c r="L1268" s="6"/>
      <c r="M1268" s="23"/>
      <c r="N1268" s="23"/>
      <c r="O1268" s="22"/>
      <c r="P1268" s="22"/>
      <c r="T1268" s="59"/>
      <c r="U1268" s="59"/>
      <c r="V1268" s="18"/>
      <c r="X1268" s="86"/>
      <c r="Y1268" s="22"/>
      <c r="Z1268" s="22"/>
      <c r="AA1268" s="22"/>
      <c r="AB1268" s="22"/>
      <c r="AC1268" s="22"/>
      <c r="AD1268" s="22"/>
      <c r="AE1268" s="22"/>
      <c r="AF1268" s="22"/>
    </row>
    <row r="1269" spans="1:32" x14ac:dyDescent="0.25">
      <c r="A1269" s="35"/>
      <c r="B1269" s="35"/>
      <c r="C1269" s="20"/>
      <c r="D1269" s="21"/>
      <c r="E1269" s="26"/>
      <c r="F1269" s="6"/>
      <c r="G1269" s="6"/>
      <c r="H1269" s="6"/>
      <c r="K1269" s="6"/>
      <c r="L1269" s="6"/>
      <c r="M1269" s="23"/>
      <c r="N1269" s="23"/>
      <c r="O1269" s="22"/>
      <c r="P1269" s="22"/>
      <c r="T1269" s="59"/>
      <c r="U1269" s="59"/>
      <c r="V1269" s="18"/>
      <c r="X1269" s="87"/>
      <c r="Y1269" s="22"/>
      <c r="Z1269" s="22"/>
      <c r="AA1269" s="22"/>
      <c r="AB1269" s="22"/>
      <c r="AC1269" s="22"/>
      <c r="AD1269" s="22"/>
      <c r="AE1269" s="22"/>
      <c r="AF1269" s="22"/>
    </row>
    <row r="1270" spans="1:32" x14ac:dyDescent="0.25">
      <c r="A1270" s="35"/>
      <c r="B1270" s="35"/>
      <c r="C1270" s="20"/>
      <c r="D1270" s="21"/>
      <c r="E1270" s="26"/>
      <c r="F1270" s="6"/>
      <c r="G1270" s="6"/>
      <c r="H1270" s="6"/>
      <c r="K1270" s="6"/>
      <c r="L1270" s="6"/>
      <c r="M1270" s="23"/>
      <c r="N1270" s="23"/>
      <c r="O1270" s="22"/>
      <c r="P1270" s="22"/>
      <c r="T1270" s="59"/>
      <c r="U1270" s="59"/>
      <c r="V1270" s="18"/>
      <c r="X1270" s="87"/>
      <c r="Y1270" s="22"/>
      <c r="Z1270" s="22"/>
      <c r="AA1270" s="22"/>
      <c r="AB1270" s="22"/>
      <c r="AC1270" s="22"/>
      <c r="AD1270" s="22"/>
      <c r="AE1270" s="22"/>
      <c r="AF1270" s="22"/>
    </row>
    <row r="1271" spans="1:32" x14ac:dyDescent="0.25">
      <c r="A1271" s="35"/>
      <c r="B1271" s="35"/>
      <c r="C1271" s="20"/>
      <c r="D1271" s="21"/>
      <c r="E1271" s="26"/>
      <c r="F1271" s="6"/>
      <c r="G1271" s="6"/>
      <c r="H1271" s="6"/>
      <c r="K1271" s="6"/>
      <c r="L1271" s="6"/>
      <c r="M1271" s="23"/>
      <c r="N1271" s="23"/>
      <c r="O1271" s="22"/>
      <c r="P1271" s="22"/>
      <c r="T1271" s="59"/>
      <c r="U1271" s="59"/>
      <c r="V1271" s="18"/>
      <c r="X1271" s="87"/>
      <c r="Y1271" s="22"/>
      <c r="Z1271" s="22"/>
      <c r="AA1271" s="22"/>
      <c r="AB1271" s="22"/>
      <c r="AC1271" s="22"/>
      <c r="AD1271" s="22"/>
      <c r="AE1271" s="22"/>
      <c r="AF1271" s="22"/>
    </row>
    <row r="1272" spans="1:32" x14ac:dyDescent="0.25">
      <c r="A1272" s="35"/>
      <c r="B1272" s="35"/>
      <c r="C1272" s="20"/>
      <c r="D1272" s="21"/>
      <c r="E1272" s="26"/>
      <c r="F1272" s="6"/>
      <c r="G1272" s="6"/>
      <c r="H1272" s="6"/>
      <c r="K1272" s="6"/>
      <c r="L1272" s="6"/>
      <c r="M1272" s="23"/>
      <c r="N1272" s="23"/>
      <c r="O1272" s="22"/>
      <c r="P1272" s="22"/>
      <c r="T1272" s="59"/>
      <c r="U1272" s="59"/>
      <c r="V1272" s="18"/>
      <c r="X1272" s="87"/>
      <c r="Y1272" s="22"/>
      <c r="Z1272" s="22"/>
      <c r="AA1272" s="22"/>
      <c r="AB1272" s="22"/>
      <c r="AC1272" s="22"/>
      <c r="AD1272" s="22"/>
      <c r="AE1272" s="22"/>
      <c r="AF1272" s="22"/>
    </row>
    <row r="1273" spans="1:32" x14ac:dyDescent="0.25">
      <c r="A1273" s="35"/>
      <c r="B1273" s="35"/>
      <c r="C1273" s="20"/>
      <c r="D1273" s="21"/>
      <c r="E1273" s="26"/>
      <c r="F1273" s="6"/>
      <c r="G1273" s="6"/>
      <c r="H1273" s="6"/>
      <c r="K1273" s="6"/>
      <c r="L1273" s="6"/>
      <c r="M1273" s="23"/>
      <c r="N1273" s="23"/>
      <c r="O1273" s="22"/>
      <c r="P1273" s="22"/>
      <c r="T1273" s="59"/>
      <c r="U1273" s="59"/>
      <c r="V1273" s="18"/>
      <c r="X1273" s="87"/>
      <c r="Y1273" s="22"/>
      <c r="Z1273" s="22"/>
      <c r="AA1273" s="22"/>
      <c r="AB1273" s="22"/>
      <c r="AC1273" s="22"/>
      <c r="AD1273" s="22"/>
      <c r="AE1273" s="22"/>
      <c r="AF1273" s="22"/>
    </row>
    <row r="1274" spans="1:32" x14ac:dyDescent="0.25">
      <c r="A1274" s="35"/>
      <c r="B1274" s="35"/>
      <c r="C1274" s="20"/>
      <c r="D1274" s="21"/>
      <c r="E1274" s="26"/>
      <c r="F1274" s="6"/>
      <c r="G1274" s="6"/>
      <c r="H1274" s="6"/>
      <c r="K1274" s="6"/>
      <c r="L1274" s="6"/>
      <c r="M1274" s="23"/>
      <c r="N1274" s="23"/>
      <c r="O1274" s="22"/>
      <c r="P1274" s="22"/>
      <c r="T1274" s="59"/>
      <c r="U1274" s="59"/>
      <c r="V1274" s="18"/>
      <c r="X1274" s="87"/>
      <c r="Y1274" s="22"/>
      <c r="Z1274" s="22"/>
      <c r="AA1274" s="22"/>
      <c r="AB1274" s="22"/>
      <c r="AC1274" s="22"/>
      <c r="AD1274" s="22"/>
      <c r="AE1274" s="22"/>
      <c r="AF1274" s="22"/>
    </row>
    <row r="1275" spans="1:32" x14ac:dyDescent="0.25">
      <c r="A1275" s="35"/>
      <c r="B1275" s="35"/>
      <c r="C1275" s="20"/>
      <c r="D1275" s="21"/>
      <c r="E1275" s="26"/>
      <c r="F1275" s="6"/>
      <c r="G1275" s="6"/>
      <c r="H1275" s="6"/>
      <c r="K1275" s="6"/>
      <c r="L1275" s="6"/>
      <c r="M1275" s="23"/>
      <c r="N1275" s="23"/>
      <c r="O1275" s="22"/>
      <c r="P1275" s="22"/>
      <c r="T1275" s="59"/>
      <c r="U1275" s="59"/>
      <c r="V1275" s="18"/>
      <c r="X1275" s="87"/>
      <c r="Y1275" s="22"/>
      <c r="Z1275" s="22"/>
      <c r="AA1275" s="22"/>
      <c r="AB1275" s="22"/>
      <c r="AC1275" s="22"/>
      <c r="AD1275" s="22"/>
      <c r="AE1275" s="22"/>
      <c r="AF1275" s="22"/>
    </row>
    <row r="1276" spans="1:32" x14ac:dyDescent="0.25">
      <c r="A1276" s="35"/>
      <c r="B1276" s="35"/>
      <c r="C1276" s="20"/>
      <c r="D1276" s="21"/>
      <c r="E1276" s="26"/>
      <c r="F1276" s="6"/>
      <c r="G1276" s="6"/>
      <c r="H1276" s="6"/>
      <c r="K1276" s="6"/>
      <c r="L1276" s="6"/>
      <c r="M1276" s="23"/>
      <c r="N1276" s="23"/>
      <c r="O1276" s="22"/>
      <c r="P1276" s="22"/>
      <c r="T1276" s="59"/>
      <c r="U1276" s="59"/>
      <c r="V1276" s="18"/>
      <c r="X1276" s="87"/>
      <c r="Y1276" s="22"/>
      <c r="Z1276" s="22"/>
      <c r="AA1276" s="22"/>
      <c r="AB1276" s="22"/>
      <c r="AC1276" s="22"/>
      <c r="AD1276" s="22"/>
      <c r="AE1276" s="22"/>
      <c r="AF1276" s="22"/>
    </row>
    <row r="1277" spans="1:32" x14ac:dyDescent="0.25">
      <c r="A1277" s="35"/>
      <c r="B1277" s="35"/>
      <c r="C1277" s="20"/>
      <c r="D1277" s="21"/>
      <c r="E1277" s="26"/>
      <c r="F1277" s="6"/>
      <c r="G1277" s="6"/>
      <c r="H1277" s="6"/>
      <c r="K1277" s="6"/>
      <c r="L1277" s="6"/>
      <c r="M1277" s="23"/>
      <c r="N1277" s="23"/>
      <c r="O1277" s="22"/>
      <c r="P1277" s="22"/>
      <c r="T1277" s="59"/>
      <c r="U1277" s="59"/>
      <c r="V1277" s="18"/>
      <c r="X1277" s="87"/>
      <c r="Y1277" s="22"/>
      <c r="Z1277" s="22"/>
      <c r="AA1277" s="22"/>
      <c r="AB1277" s="22"/>
      <c r="AC1277" s="22"/>
      <c r="AD1277" s="22"/>
      <c r="AE1277" s="22"/>
      <c r="AF1277" s="22"/>
    </row>
    <row r="1278" spans="1:32" x14ac:dyDescent="0.25">
      <c r="A1278" s="35"/>
      <c r="B1278" s="35"/>
      <c r="C1278" s="20"/>
      <c r="D1278" s="21"/>
      <c r="E1278" s="26"/>
      <c r="F1278" s="6"/>
      <c r="G1278" s="6"/>
      <c r="H1278" s="6"/>
      <c r="K1278" s="6"/>
      <c r="L1278" s="6"/>
      <c r="M1278" s="23"/>
      <c r="N1278" s="23"/>
      <c r="O1278" s="22"/>
      <c r="P1278" s="22"/>
      <c r="T1278" s="59"/>
      <c r="U1278" s="59"/>
      <c r="V1278" s="18"/>
      <c r="X1278" s="87"/>
      <c r="Y1278" s="22"/>
      <c r="Z1278" s="22"/>
      <c r="AA1278" s="22"/>
      <c r="AB1278" s="22"/>
      <c r="AC1278" s="22"/>
      <c r="AD1278" s="22"/>
      <c r="AE1278" s="22"/>
      <c r="AF1278" s="22"/>
    </row>
    <row r="1279" spans="1:32" x14ac:dyDescent="0.25">
      <c r="A1279" s="35"/>
      <c r="B1279" s="35"/>
      <c r="C1279" s="20"/>
      <c r="D1279" s="21"/>
      <c r="E1279" s="26"/>
      <c r="F1279" s="6"/>
      <c r="G1279" s="6"/>
      <c r="H1279" s="6"/>
      <c r="K1279" s="6"/>
      <c r="L1279" s="6"/>
      <c r="M1279" s="23"/>
      <c r="N1279" s="23"/>
      <c r="O1279" s="22"/>
      <c r="P1279" s="22"/>
      <c r="T1279" s="59"/>
      <c r="U1279" s="59"/>
      <c r="V1279" s="18"/>
      <c r="X1279" s="87"/>
      <c r="Y1279" s="22"/>
      <c r="Z1279" s="22"/>
      <c r="AA1279" s="22"/>
      <c r="AB1279" s="22"/>
      <c r="AC1279" s="22"/>
      <c r="AD1279" s="22"/>
      <c r="AE1279" s="22"/>
      <c r="AF1279" s="22"/>
    </row>
    <row r="1280" spans="1:32" x14ac:dyDescent="0.25">
      <c r="A1280" s="35"/>
      <c r="B1280" s="35"/>
      <c r="C1280" s="20"/>
      <c r="D1280" s="21"/>
      <c r="E1280" s="26"/>
      <c r="F1280" s="6"/>
      <c r="G1280" s="6"/>
      <c r="H1280" s="6"/>
      <c r="K1280" s="6"/>
      <c r="L1280" s="6"/>
      <c r="M1280" s="23"/>
      <c r="N1280" s="23"/>
      <c r="O1280" s="22"/>
      <c r="P1280" s="22"/>
      <c r="T1280" s="59"/>
      <c r="U1280" s="59"/>
      <c r="V1280" s="18"/>
      <c r="X1280" s="87"/>
      <c r="Y1280" s="22"/>
      <c r="Z1280" s="22"/>
      <c r="AA1280" s="22"/>
      <c r="AB1280" s="22"/>
      <c r="AC1280" s="22"/>
      <c r="AD1280" s="22"/>
      <c r="AE1280" s="22"/>
      <c r="AF1280" s="22"/>
    </row>
    <row r="1281" spans="1:32" x14ac:dyDescent="0.25">
      <c r="A1281" s="35"/>
      <c r="B1281" s="35"/>
      <c r="C1281" s="20"/>
      <c r="D1281" s="21"/>
      <c r="E1281" s="26"/>
      <c r="F1281" s="6"/>
      <c r="G1281" s="6"/>
      <c r="H1281" s="6"/>
      <c r="K1281" s="6"/>
      <c r="L1281" s="6"/>
      <c r="M1281" s="23"/>
      <c r="N1281" s="23"/>
      <c r="O1281" s="22"/>
      <c r="P1281" s="22"/>
      <c r="T1281" s="59"/>
      <c r="U1281" s="59"/>
      <c r="V1281" s="18"/>
      <c r="X1281" s="87"/>
      <c r="Y1281" s="22"/>
      <c r="Z1281" s="22"/>
      <c r="AA1281" s="22"/>
      <c r="AB1281" s="22"/>
      <c r="AC1281" s="22"/>
      <c r="AD1281" s="22"/>
      <c r="AE1281" s="22"/>
      <c r="AF1281" s="22"/>
    </row>
    <row r="1282" spans="1:32" x14ac:dyDescent="0.25">
      <c r="A1282" s="35"/>
      <c r="B1282" s="35"/>
      <c r="C1282" s="20"/>
      <c r="D1282" s="21"/>
      <c r="E1282" s="26"/>
      <c r="F1282" s="6"/>
      <c r="G1282" s="6"/>
      <c r="H1282" s="6"/>
      <c r="K1282" s="6"/>
      <c r="L1282" s="6"/>
      <c r="M1282" s="23"/>
      <c r="N1282" s="23"/>
      <c r="O1282" s="22"/>
      <c r="P1282" s="22"/>
      <c r="T1282" s="59"/>
      <c r="U1282" s="59"/>
      <c r="V1282" s="18"/>
      <c r="X1282" s="87"/>
      <c r="Y1282" s="22"/>
      <c r="Z1282" s="22"/>
      <c r="AA1282" s="22"/>
      <c r="AB1282" s="22"/>
      <c r="AC1282" s="22"/>
      <c r="AD1282" s="22"/>
      <c r="AE1282" s="22"/>
      <c r="AF1282" s="22"/>
    </row>
    <row r="1283" spans="1:32" x14ac:dyDescent="0.25">
      <c r="A1283" s="35"/>
      <c r="B1283" s="35"/>
      <c r="C1283" s="20"/>
      <c r="D1283" s="21"/>
      <c r="E1283" s="26"/>
      <c r="F1283" s="6"/>
      <c r="G1283" s="6"/>
      <c r="H1283" s="6"/>
      <c r="K1283" s="6"/>
      <c r="L1283" s="6"/>
      <c r="M1283" s="23"/>
      <c r="N1283" s="23"/>
      <c r="O1283" s="22"/>
      <c r="P1283" s="22"/>
      <c r="T1283" s="59"/>
      <c r="U1283" s="59"/>
      <c r="V1283" s="18"/>
      <c r="X1283" s="87"/>
      <c r="Y1283" s="22"/>
      <c r="Z1283" s="22"/>
      <c r="AA1283" s="22"/>
      <c r="AB1283" s="22"/>
      <c r="AC1283" s="22"/>
      <c r="AD1283" s="22"/>
      <c r="AE1283" s="22"/>
      <c r="AF1283" s="22"/>
    </row>
    <row r="1284" spans="1:32" x14ac:dyDescent="0.25">
      <c r="A1284" s="35"/>
      <c r="B1284" s="35"/>
      <c r="C1284" s="20"/>
      <c r="D1284" s="21"/>
      <c r="E1284" s="26"/>
      <c r="F1284" s="6"/>
      <c r="G1284" s="6"/>
      <c r="H1284" s="6"/>
      <c r="K1284" s="6"/>
      <c r="L1284" s="6"/>
      <c r="M1284" s="23"/>
      <c r="N1284" s="23"/>
      <c r="O1284" s="22"/>
      <c r="P1284" s="22"/>
      <c r="T1284" s="59"/>
      <c r="U1284" s="59"/>
      <c r="V1284" s="18"/>
      <c r="X1284" s="87"/>
      <c r="Y1284" s="22"/>
      <c r="Z1284" s="22"/>
      <c r="AA1284" s="22"/>
      <c r="AB1284" s="22"/>
      <c r="AC1284" s="22"/>
      <c r="AD1284" s="22"/>
      <c r="AE1284" s="22"/>
      <c r="AF1284" s="22"/>
    </row>
    <row r="1285" spans="1:32" x14ac:dyDescent="0.25">
      <c r="A1285" s="35"/>
      <c r="B1285" s="35"/>
      <c r="C1285" s="20"/>
      <c r="D1285" s="21"/>
      <c r="E1285" s="26"/>
      <c r="F1285" s="6"/>
      <c r="G1285" s="6"/>
      <c r="H1285" s="6"/>
      <c r="K1285" s="6"/>
      <c r="L1285" s="6"/>
      <c r="M1285" s="23"/>
      <c r="N1285" s="23"/>
      <c r="O1285" s="22"/>
      <c r="P1285" s="22"/>
      <c r="T1285" s="59"/>
      <c r="U1285" s="59"/>
      <c r="V1285" s="18"/>
      <c r="X1285" s="87"/>
      <c r="Y1285" s="22"/>
      <c r="Z1285" s="22"/>
      <c r="AA1285" s="22"/>
      <c r="AB1285" s="22"/>
      <c r="AC1285" s="22"/>
      <c r="AD1285" s="22"/>
      <c r="AE1285" s="22"/>
      <c r="AF1285" s="22"/>
    </row>
    <row r="1286" spans="1:32" x14ac:dyDescent="0.25">
      <c r="A1286" s="35"/>
      <c r="B1286" s="35"/>
      <c r="C1286" s="20"/>
      <c r="D1286" s="21"/>
      <c r="E1286" s="26"/>
      <c r="F1286" s="6"/>
      <c r="G1286" s="6"/>
      <c r="H1286" s="6"/>
      <c r="K1286" s="6"/>
      <c r="L1286" s="6"/>
      <c r="M1286" s="23"/>
      <c r="N1286" s="23"/>
      <c r="O1286" s="22"/>
      <c r="P1286" s="22"/>
      <c r="T1286" s="59"/>
      <c r="U1286" s="59"/>
      <c r="V1286" s="18"/>
      <c r="X1286" s="87"/>
      <c r="Y1286" s="22"/>
      <c r="Z1286" s="22"/>
      <c r="AA1286" s="22"/>
      <c r="AB1286" s="22"/>
      <c r="AC1286" s="22"/>
      <c r="AD1286" s="22"/>
      <c r="AE1286" s="22"/>
      <c r="AF1286" s="22"/>
    </row>
    <row r="1287" spans="1:32" x14ac:dyDescent="0.25">
      <c r="A1287" s="35"/>
      <c r="B1287" s="35"/>
      <c r="C1287" s="20"/>
      <c r="D1287" s="21"/>
      <c r="E1287" s="26"/>
      <c r="F1287" s="6"/>
      <c r="G1287" s="6"/>
      <c r="H1287" s="6"/>
      <c r="K1287" s="6"/>
      <c r="L1287" s="6"/>
      <c r="M1287" s="23"/>
      <c r="N1287" s="23"/>
      <c r="O1287" s="22"/>
      <c r="P1287" s="22"/>
      <c r="T1287" s="59"/>
      <c r="U1287" s="59"/>
      <c r="V1287" s="18"/>
      <c r="X1287" s="87"/>
      <c r="Y1287" s="22"/>
      <c r="Z1287" s="22"/>
      <c r="AA1287" s="22"/>
      <c r="AB1287" s="22"/>
      <c r="AC1287" s="22"/>
      <c r="AD1287" s="22"/>
      <c r="AE1287" s="22"/>
      <c r="AF1287" s="22"/>
    </row>
    <row r="1288" spans="1:32" x14ac:dyDescent="0.25">
      <c r="A1288" s="35"/>
      <c r="B1288" s="35"/>
      <c r="C1288" s="20"/>
      <c r="D1288" s="21"/>
      <c r="E1288" s="26"/>
      <c r="F1288" s="6"/>
      <c r="G1288" s="6"/>
      <c r="H1288" s="6"/>
      <c r="K1288" s="6"/>
      <c r="L1288" s="6"/>
      <c r="M1288" s="23"/>
      <c r="N1288" s="23"/>
      <c r="O1288" s="22"/>
      <c r="P1288" s="22"/>
      <c r="T1288" s="59"/>
      <c r="U1288" s="59"/>
      <c r="V1288" s="18"/>
      <c r="X1288" s="87"/>
      <c r="Y1288" s="22"/>
      <c r="Z1288" s="22"/>
      <c r="AA1288" s="22"/>
      <c r="AB1288" s="22"/>
      <c r="AC1288" s="22"/>
      <c r="AD1288" s="22"/>
      <c r="AE1288" s="22"/>
      <c r="AF1288" s="22"/>
    </row>
    <row r="1289" spans="1:32" x14ac:dyDescent="0.25">
      <c r="A1289" s="35"/>
      <c r="B1289" s="35"/>
      <c r="C1289" s="20"/>
      <c r="D1289" s="21"/>
      <c r="E1289" s="26"/>
      <c r="F1289" s="6"/>
      <c r="G1289" s="6"/>
      <c r="H1289" s="6"/>
      <c r="K1289" s="6"/>
      <c r="L1289" s="6"/>
      <c r="M1289" s="23"/>
      <c r="N1289" s="23"/>
      <c r="O1289" s="22"/>
      <c r="P1289" s="22"/>
      <c r="T1289" s="59"/>
      <c r="U1289" s="59"/>
      <c r="V1289" s="18"/>
      <c r="X1289" s="87"/>
      <c r="Y1289" s="22"/>
      <c r="Z1289" s="22"/>
      <c r="AA1289" s="22"/>
      <c r="AB1289" s="22"/>
      <c r="AC1289" s="22"/>
      <c r="AD1289" s="22"/>
      <c r="AE1289" s="22"/>
      <c r="AF1289" s="22"/>
    </row>
    <row r="1290" spans="1:32" x14ac:dyDescent="0.25">
      <c r="A1290" s="35"/>
      <c r="B1290" s="35"/>
      <c r="C1290" s="20"/>
      <c r="D1290" s="21"/>
      <c r="E1290" s="26"/>
      <c r="F1290" s="6"/>
      <c r="G1290" s="6"/>
      <c r="H1290" s="6"/>
      <c r="K1290" s="6"/>
      <c r="L1290" s="6"/>
      <c r="M1290" s="23"/>
      <c r="N1290" s="23"/>
      <c r="O1290" s="22"/>
      <c r="P1290" s="22"/>
      <c r="T1290" s="59"/>
      <c r="U1290" s="59"/>
      <c r="V1290" s="18"/>
      <c r="X1290" s="86"/>
      <c r="Y1290" s="22"/>
      <c r="Z1290" s="22"/>
      <c r="AA1290" s="22"/>
      <c r="AB1290" s="22"/>
      <c r="AC1290" s="22"/>
      <c r="AD1290" s="22"/>
      <c r="AE1290" s="22"/>
      <c r="AF1290" s="22"/>
    </row>
    <row r="1291" spans="1:32" x14ac:dyDescent="0.25">
      <c r="A1291" s="35"/>
      <c r="B1291" s="35"/>
      <c r="C1291" s="20"/>
      <c r="D1291" s="21"/>
      <c r="E1291" s="26"/>
      <c r="F1291" s="6"/>
      <c r="G1291" s="6"/>
      <c r="H1291" s="6"/>
      <c r="K1291" s="6"/>
      <c r="L1291" s="6"/>
      <c r="M1291" s="23"/>
      <c r="N1291" s="23"/>
      <c r="O1291" s="22"/>
      <c r="P1291" s="22"/>
      <c r="T1291" s="59"/>
      <c r="U1291" s="59"/>
      <c r="V1291" s="18"/>
      <c r="X1291" s="86"/>
      <c r="Y1291" s="22"/>
      <c r="Z1291" s="22"/>
      <c r="AA1291" s="22"/>
      <c r="AB1291" s="22"/>
      <c r="AC1291" s="22"/>
      <c r="AD1291" s="22"/>
      <c r="AE1291" s="22"/>
      <c r="AF1291" s="22"/>
    </row>
    <row r="1292" spans="1:32" x14ac:dyDescent="0.25">
      <c r="A1292" s="35"/>
      <c r="B1292" s="35"/>
      <c r="C1292" s="20"/>
      <c r="D1292" s="21"/>
      <c r="E1292" s="26"/>
      <c r="F1292" s="6"/>
      <c r="G1292" s="6"/>
      <c r="H1292" s="6"/>
      <c r="K1292" s="6"/>
      <c r="L1292" s="6"/>
      <c r="M1292" s="23"/>
      <c r="N1292" s="23"/>
      <c r="O1292" s="22"/>
      <c r="P1292" s="22"/>
      <c r="T1292" s="59"/>
      <c r="U1292" s="59"/>
      <c r="V1292" s="18"/>
      <c r="X1292" s="86"/>
      <c r="Y1292" s="22"/>
      <c r="Z1292" s="22"/>
      <c r="AA1292" s="22"/>
      <c r="AB1292" s="22"/>
      <c r="AC1292" s="22"/>
      <c r="AD1292" s="22"/>
      <c r="AE1292" s="22"/>
      <c r="AF1292" s="22"/>
    </row>
    <row r="1293" spans="1:32" x14ac:dyDescent="0.25">
      <c r="A1293" s="35"/>
      <c r="B1293" s="35"/>
      <c r="C1293" s="20"/>
      <c r="D1293" s="21"/>
      <c r="E1293" s="26"/>
      <c r="F1293" s="6"/>
      <c r="G1293" s="6"/>
      <c r="H1293" s="6"/>
      <c r="K1293" s="6"/>
      <c r="L1293" s="6"/>
      <c r="M1293" s="23"/>
      <c r="N1293" s="23"/>
      <c r="O1293" s="22"/>
      <c r="P1293" s="22"/>
      <c r="T1293" s="59"/>
      <c r="U1293" s="59"/>
      <c r="V1293" s="18"/>
      <c r="X1293" s="86"/>
      <c r="Y1293" s="22"/>
      <c r="Z1293" s="22"/>
      <c r="AA1293" s="22"/>
      <c r="AB1293" s="22"/>
      <c r="AC1293" s="22"/>
      <c r="AD1293" s="22"/>
      <c r="AE1293" s="22"/>
      <c r="AF1293" s="22"/>
    </row>
    <row r="1294" spans="1:32" x14ac:dyDescent="0.25">
      <c r="A1294" s="35"/>
      <c r="B1294" s="35"/>
      <c r="C1294" s="20"/>
      <c r="D1294" s="21"/>
      <c r="E1294" s="26"/>
      <c r="F1294" s="6"/>
      <c r="G1294" s="6"/>
      <c r="H1294" s="6"/>
      <c r="K1294" s="6"/>
      <c r="L1294" s="6"/>
      <c r="M1294" s="23"/>
      <c r="N1294" s="23"/>
      <c r="O1294" s="22"/>
      <c r="P1294" s="22"/>
      <c r="T1294" s="59"/>
      <c r="U1294" s="59"/>
      <c r="V1294" s="18"/>
      <c r="Y1294" s="22"/>
      <c r="Z1294" s="22"/>
      <c r="AA1294" s="22"/>
      <c r="AB1294" s="22"/>
      <c r="AC1294" s="22"/>
      <c r="AD1294" s="22"/>
      <c r="AE1294" s="22"/>
      <c r="AF1294" s="22"/>
    </row>
    <row r="1295" spans="1:32" x14ac:dyDescent="0.25">
      <c r="A1295" s="35"/>
      <c r="B1295" s="35"/>
      <c r="C1295" s="20"/>
      <c r="D1295" s="21"/>
      <c r="E1295" s="26"/>
      <c r="F1295" s="6"/>
      <c r="G1295" s="6"/>
      <c r="H1295" s="6"/>
      <c r="K1295" s="6"/>
      <c r="L1295" s="6"/>
      <c r="M1295" s="23"/>
      <c r="N1295" s="23"/>
      <c r="O1295" s="22"/>
      <c r="P1295" s="22"/>
      <c r="T1295" s="59"/>
      <c r="U1295" s="59"/>
      <c r="V1295" s="18"/>
      <c r="Y1295" s="22"/>
      <c r="Z1295" s="22"/>
      <c r="AA1295" s="22"/>
      <c r="AB1295" s="22"/>
      <c r="AC1295" s="22"/>
      <c r="AD1295" s="22"/>
      <c r="AE1295" s="22"/>
      <c r="AF1295" s="22"/>
    </row>
    <row r="1296" spans="1:32" x14ac:dyDescent="0.25">
      <c r="A1296" s="35"/>
      <c r="B1296" s="35"/>
      <c r="C1296" s="20"/>
      <c r="D1296" s="21"/>
      <c r="E1296" s="26"/>
      <c r="F1296" s="6"/>
      <c r="G1296" s="6"/>
      <c r="H1296" s="6"/>
      <c r="K1296" s="6"/>
      <c r="L1296" s="6"/>
      <c r="M1296" s="23"/>
      <c r="N1296" s="23"/>
      <c r="O1296" s="22"/>
      <c r="P1296" s="22"/>
      <c r="T1296" s="59"/>
      <c r="U1296" s="59"/>
      <c r="V1296" s="18"/>
      <c r="Y1296" s="22"/>
      <c r="Z1296" s="22"/>
      <c r="AA1296" s="22"/>
      <c r="AB1296" s="22"/>
      <c r="AC1296" s="22"/>
      <c r="AD1296" s="22"/>
      <c r="AE1296" s="22"/>
      <c r="AF1296" s="22"/>
    </row>
    <row r="1297" spans="1:32" x14ac:dyDescent="0.25">
      <c r="A1297" s="35"/>
      <c r="B1297" s="35"/>
      <c r="C1297" s="20"/>
      <c r="D1297" s="21"/>
      <c r="E1297" s="26"/>
      <c r="F1297" s="6"/>
      <c r="G1297" s="6"/>
      <c r="H1297" s="6"/>
      <c r="K1297" s="6"/>
      <c r="L1297" s="6"/>
      <c r="M1297" s="23"/>
      <c r="N1297" s="23"/>
      <c r="O1297" s="22"/>
      <c r="P1297" s="22"/>
      <c r="T1297" s="59"/>
      <c r="U1297" s="59"/>
      <c r="V1297" s="18"/>
      <c r="Y1297" s="22"/>
      <c r="Z1297" s="22"/>
      <c r="AA1297" s="22"/>
      <c r="AB1297" s="22"/>
      <c r="AC1297" s="22"/>
      <c r="AD1297" s="22"/>
      <c r="AE1297" s="22"/>
      <c r="AF1297" s="22"/>
    </row>
    <row r="1298" spans="1:32" x14ac:dyDescent="0.25">
      <c r="A1298" s="35"/>
      <c r="B1298" s="35"/>
      <c r="C1298" s="20"/>
      <c r="D1298" s="21"/>
      <c r="E1298" s="26"/>
      <c r="F1298" s="6"/>
      <c r="G1298" s="6"/>
      <c r="H1298" s="6"/>
      <c r="K1298" s="6"/>
      <c r="L1298" s="6"/>
      <c r="M1298" s="23"/>
      <c r="N1298" s="23"/>
      <c r="O1298" s="22"/>
      <c r="P1298" s="22"/>
      <c r="T1298" s="59"/>
      <c r="U1298" s="59"/>
      <c r="V1298" s="18"/>
      <c r="Y1298" s="22"/>
      <c r="Z1298" s="22"/>
      <c r="AA1298" s="22"/>
      <c r="AB1298" s="22"/>
      <c r="AC1298" s="22"/>
      <c r="AD1298" s="22"/>
      <c r="AE1298" s="22"/>
      <c r="AF1298" s="22"/>
    </row>
    <row r="1299" spans="1:32" x14ac:dyDescent="0.25">
      <c r="A1299" s="35"/>
      <c r="B1299" s="35"/>
      <c r="C1299" s="20"/>
      <c r="D1299" s="21"/>
      <c r="E1299" s="26"/>
      <c r="F1299" s="6"/>
      <c r="G1299" s="6"/>
      <c r="H1299" s="6"/>
      <c r="K1299" s="6"/>
      <c r="L1299" s="6"/>
      <c r="M1299" s="23"/>
      <c r="N1299" s="23"/>
      <c r="O1299" s="22"/>
      <c r="P1299" s="22"/>
      <c r="T1299" s="59"/>
      <c r="U1299" s="59"/>
      <c r="V1299" s="18"/>
      <c r="Y1299" s="22"/>
      <c r="Z1299" s="22"/>
      <c r="AA1299" s="22"/>
      <c r="AB1299" s="22"/>
      <c r="AC1299" s="22"/>
      <c r="AD1299" s="22"/>
      <c r="AE1299" s="22"/>
      <c r="AF1299" s="22"/>
    </row>
    <row r="1300" spans="1:32" x14ac:dyDescent="0.25">
      <c r="A1300" s="35"/>
      <c r="B1300" s="35"/>
      <c r="C1300" s="20"/>
      <c r="D1300" s="21"/>
      <c r="E1300" s="26"/>
      <c r="F1300" s="6"/>
      <c r="G1300" s="6"/>
      <c r="H1300" s="6"/>
      <c r="K1300" s="6"/>
      <c r="L1300" s="6"/>
      <c r="M1300" s="23"/>
      <c r="N1300" s="23"/>
      <c r="O1300" s="22"/>
      <c r="P1300" s="22"/>
      <c r="T1300" s="59"/>
      <c r="U1300" s="59"/>
      <c r="V1300" s="18"/>
      <c r="Y1300" s="22"/>
      <c r="Z1300" s="22"/>
      <c r="AA1300" s="22"/>
      <c r="AB1300" s="22"/>
      <c r="AC1300" s="22"/>
      <c r="AD1300" s="22"/>
      <c r="AE1300" s="22"/>
      <c r="AF1300" s="22"/>
    </row>
    <row r="1301" spans="1:32" x14ac:dyDescent="0.25">
      <c r="A1301" s="35"/>
      <c r="B1301" s="35"/>
      <c r="C1301" s="20"/>
      <c r="D1301" s="21"/>
      <c r="E1301" s="26"/>
      <c r="F1301" s="6"/>
      <c r="G1301" s="6"/>
      <c r="H1301" s="6"/>
      <c r="K1301" s="6"/>
      <c r="L1301" s="6"/>
      <c r="M1301" s="23"/>
      <c r="N1301" s="23"/>
      <c r="O1301" s="22"/>
      <c r="P1301" s="22"/>
      <c r="T1301" s="59"/>
      <c r="U1301" s="59"/>
      <c r="V1301" s="18"/>
      <c r="Y1301" s="22"/>
      <c r="Z1301" s="22"/>
      <c r="AA1301" s="22"/>
      <c r="AB1301" s="22"/>
      <c r="AC1301" s="22"/>
      <c r="AD1301" s="22"/>
      <c r="AE1301" s="22"/>
      <c r="AF1301" s="22"/>
    </row>
    <row r="1302" spans="1:32" x14ac:dyDescent="0.25">
      <c r="A1302" s="35"/>
      <c r="B1302" s="35"/>
      <c r="C1302" s="20"/>
      <c r="D1302" s="21"/>
      <c r="E1302" s="26"/>
      <c r="F1302" s="6"/>
      <c r="G1302" s="6"/>
      <c r="H1302" s="6"/>
      <c r="K1302" s="6"/>
      <c r="L1302" s="6"/>
      <c r="M1302" s="23"/>
      <c r="N1302" s="23"/>
      <c r="O1302" s="22"/>
      <c r="P1302" s="22"/>
      <c r="T1302" s="59"/>
      <c r="U1302" s="59"/>
      <c r="V1302" s="18"/>
      <c r="Y1302" s="22"/>
      <c r="Z1302" s="22"/>
      <c r="AA1302" s="22"/>
      <c r="AB1302" s="22"/>
      <c r="AC1302" s="22"/>
      <c r="AD1302" s="22"/>
      <c r="AE1302" s="22"/>
      <c r="AF1302" s="22"/>
    </row>
    <row r="1303" spans="1:32" x14ac:dyDescent="0.25">
      <c r="A1303" s="35"/>
      <c r="B1303" s="35"/>
      <c r="C1303" s="20"/>
      <c r="D1303" s="21"/>
      <c r="E1303" s="26"/>
      <c r="F1303" s="6"/>
      <c r="G1303" s="6"/>
      <c r="H1303" s="6"/>
      <c r="K1303" s="6"/>
      <c r="L1303" s="6"/>
      <c r="M1303" s="23"/>
      <c r="N1303" s="23"/>
      <c r="O1303" s="22"/>
      <c r="P1303" s="22"/>
      <c r="T1303" s="59"/>
      <c r="U1303" s="59"/>
      <c r="V1303" s="18"/>
      <c r="Y1303" s="22"/>
      <c r="Z1303" s="22"/>
      <c r="AA1303" s="22"/>
      <c r="AB1303" s="22"/>
      <c r="AC1303" s="22"/>
      <c r="AD1303" s="22"/>
      <c r="AE1303" s="22"/>
      <c r="AF1303" s="22"/>
    </row>
    <row r="1304" spans="1:32" x14ac:dyDescent="0.25">
      <c r="A1304" s="35"/>
      <c r="B1304" s="35"/>
      <c r="C1304" s="20"/>
      <c r="D1304" s="21"/>
      <c r="E1304" s="26"/>
      <c r="F1304" s="6"/>
      <c r="G1304" s="6"/>
      <c r="H1304" s="6"/>
      <c r="K1304" s="6"/>
      <c r="L1304" s="6"/>
      <c r="M1304" s="23"/>
      <c r="N1304" s="23"/>
      <c r="O1304" s="22"/>
      <c r="P1304" s="22"/>
      <c r="T1304" s="59"/>
      <c r="U1304" s="59"/>
      <c r="V1304" s="18"/>
      <c r="Y1304" s="22"/>
      <c r="Z1304" s="22"/>
      <c r="AA1304" s="22"/>
      <c r="AB1304" s="22"/>
      <c r="AC1304" s="22"/>
      <c r="AD1304" s="22"/>
      <c r="AE1304" s="22"/>
      <c r="AF1304" s="22"/>
    </row>
    <row r="1305" spans="1:32" x14ac:dyDescent="0.25">
      <c r="A1305" s="35"/>
      <c r="B1305" s="35"/>
      <c r="C1305" s="20"/>
      <c r="D1305" s="21"/>
      <c r="E1305" s="26"/>
      <c r="F1305" s="6"/>
      <c r="G1305" s="6"/>
      <c r="H1305" s="6"/>
      <c r="K1305" s="6"/>
      <c r="L1305" s="6"/>
      <c r="M1305" s="23"/>
      <c r="N1305" s="23"/>
      <c r="O1305" s="22"/>
      <c r="P1305" s="22"/>
      <c r="T1305" s="59"/>
      <c r="U1305" s="59"/>
      <c r="V1305" s="18"/>
      <c r="Y1305" s="22"/>
      <c r="Z1305" s="22"/>
      <c r="AA1305" s="22"/>
      <c r="AB1305" s="22"/>
      <c r="AC1305" s="22"/>
      <c r="AD1305" s="22"/>
      <c r="AE1305" s="22"/>
      <c r="AF1305" s="22"/>
    </row>
    <row r="1306" spans="1:32" x14ac:dyDescent="0.25">
      <c r="A1306" s="35"/>
      <c r="B1306" s="35"/>
      <c r="C1306" s="20"/>
      <c r="D1306" s="21"/>
      <c r="E1306" s="26"/>
      <c r="F1306" s="6"/>
      <c r="G1306" s="6"/>
      <c r="H1306" s="6"/>
      <c r="K1306" s="6"/>
      <c r="L1306" s="6"/>
      <c r="M1306" s="23"/>
      <c r="N1306" s="23"/>
      <c r="O1306" s="22"/>
      <c r="P1306" s="22"/>
      <c r="T1306" s="59"/>
      <c r="U1306" s="59"/>
      <c r="V1306" s="18"/>
      <c r="Y1306" s="22"/>
      <c r="Z1306" s="22"/>
      <c r="AA1306" s="22"/>
      <c r="AB1306" s="22"/>
      <c r="AC1306" s="22"/>
      <c r="AD1306" s="22"/>
      <c r="AE1306" s="22"/>
      <c r="AF1306" s="22"/>
    </row>
    <row r="1307" spans="1:32" x14ac:dyDescent="0.25">
      <c r="A1307" s="35"/>
      <c r="B1307" s="35"/>
      <c r="C1307" s="20"/>
      <c r="D1307" s="21"/>
      <c r="E1307" s="26"/>
      <c r="F1307" s="6"/>
      <c r="G1307" s="6"/>
      <c r="H1307" s="6"/>
      <c r="K1307" s="6"/>
      <c r="L1307" s="6"/>
      <c r="M1307" s="23"/>
      <c r="N1307" s="23"/>
      <c r="O1307" s="22"/>
      <c r="P1307" s="22"/>
      <c r="T1307" s="59"/>
      <c r="U1307" s="59"/>
      <c r="V1307" s="18"/>
      <c r="Y1307" s="22"/>
      <c r="Z1307" s="22"/>
      <c r="AA1307" s="22"/>
      <c r="AB1307" s="22"/>
      <c r="AC1307" s="22"/>
      <c r="AD1307" s="22"/>
      <c r="AE1307" s="22"/>
      <c r="AF1307" s="22"/>
    </row>
    <row r="1308" spans="1:32" x14ac:dyDescent="0.25">
      <c r="A1308" s="35"/>
      <c r="B1308" s="35"/>
      <c r="C1308" s="20"/>
      <c r="D1308" s="21"/>
      <c r="E1308" s="26"/>
      <c r="F1308" s="6"/>
      <c r="G1308" s="6"/>
      <c r="H1308" s="6"/>
      <c r="K1308" s="6"/>
      <c r="L1308" s="6"/>
      <c r="M1308" s="23"/>
      <c r="N1308" s="23"/>
      <c r="O1308" s="22"/>
      <c r="P1308" s="22"/>
      <c r="T1308" s="59"/>
      <c r="U1308" s="59"/>
      <c r="V1308" s="18"/>
      <c r="Y1308" s="22"/>
      <c r="Z1308" s="22"/>
      <c r="AA1308" s="22"/>
      <c r="AB1308" s="22"/>
      <c r="AC1308" s="22"/>
      <c r="AD1308" s="22"/>
      <c r="AE1308" s="22"/>
      <c r="AF1308" s="22"/>
    </row>
    <row r="1309" spans="1:32" x14ac:dyDescent="0.25">
      <c r="A1309" s="35"/>
      <c r="B1309" s="35"/>
      <c r="C1309" s="20"/>
      <c r="D1309" s="21"/>
      <c r="E1309" s="26"/>
      <c r="F1309" s="6"/>
      <c r="G1309" s="6"/>
      <c r="H1309" s="6"/>
      <c r="K1309" s="6"/>
      <c r="L1309" s="6"/>
      <c r="M1309" s="23"/>
      <c r="N1309" s="23"/>
      <c r="O1309" s="22"/>
      <c r="P1309" s="22"/>
      <c r="T1309" s="59"/>
      <c r="U1309" s="59"/>
      <c r="V1309" s="18"/>
      <c r="Y1309" s="22"/>
      <c r="Z1309" s="22"/>
      <c r="AA1309" s="22"/>
      <c r="AB1309" s="22"/>
      <c r="AC1309" s="22"/>
      <c r="AD1309" s="22"/>
      <c r="AE1309" s="22"/>
      <c r="AF1309" s="22"/>
    </row>
    <row r="1310" spans="1:32" x14ac:dyDescent="0.25">
      <c r="A1310" s="35"/>
      <c r="B1310" s="35"/>
      <c r="C1310" s="20"/>
      <c r="D1310" s="21"/>
      <c r="E1310" s="26"/>
      <c r="F1310" s="6"/>
      <c r="G1310" s="6"/>
      <c r="H1310" s="6"/>
      <c r="K1310" s="6"/>
      <c r="L1310" s="6"/>
      <c r="M1310" s="23"/>
      <c r="N1310" s="23"/>
      <c r="O1310" s="22"/>
      <c r="P1310" s="22"/>
      <c r="T1310" s="59"/>
      <c r="U1310" s="59"/>
      <c r="V1310" s="18"/>
      <c r="Y1310" s="22"/>
      <c r="Z1310" s="22"/>
      <c r="AA1310" s="22"/>
      <c r="AB1310" s="22"/>
      <c r="AC1310" s="22"/>
      <c r="AD1310" s="22"/>
      <c r="AE1310" s="22"/>
      <c r="AF1310" s="22"/>
    </row>
    <row r="1311" spans="1:32" x14ac:dyDescent="0.25">
      <c r="A1311" s="35"/>
      <c r="B1311" s="35"/>
      <c r="C1311" s="20"/>
      <c r="D1311" s="21"/>
      <c r="E1311" s="26"/>
      <c r="F1311" s="6"/>
      <c r="G1311" s="6"/>
      <c r="H1311" s="6"/>
      <c r="K1311" s="6"/>
      <c r="L1311" s="6"/>
      <c r="M1311" s="23"/>
      <c r="N1311" s="23"/>
      <c r="O1311" s="22"/>
      <c r="P1311" s="22"/>
      <c r="T1311" s="59"/>
      <c r="U1311" s="59"/>
      <c r="V1311" s="18"/>
      <c r="Y1311" s="22"/>
      <c r="Z1311" s="22"/>
      <c r="AA1311" s="22"/>
      <c r="AB1311" s="22"/>
      <c r="AC1311" s="22"/>
      <c r="AD1311" s="22"/>
      <c r="AE1311" s="22"/>
      <c r="AF1311" s="22"/>
    </row>
    <row r="1312" spans="1:32" x14ac:dyDescent="0.25">
      <c r="A1312" s="35"/>
      <c r="B1312" s="35"/>
      <c r="C1312" s="20"/>
      <c r="D1312" s="21"/>
      <c r="E1312" s="26"/>
      <c r="F1312" s="6"/>
      <c r="G1312" s="6"/>
      <c r="H1312" s="6"/>
      <c r="K1312" s="6"/>
      <c r="L1312" s="6"/>
      <c r="M1312" s="23"/>
      <c r="N1312" s="23"/>
      <c r="O1312" s="22"/>
      <c r="P1312" s="22"/>
      <c r="T1312" s="59"/>
      <c r="U1312" s="59"/>
      <c r="V1312" s="18"/>
      <c r="Y1312" s="22"/>
      <c r="Z1312" s="22"/>
      <c r="AA1312" s="22"/>
      <c r="AB1312" s="22"/>
      <c r="AC1312" s="22"/>
      <c r="AD1312" s="22"/>
      <c r="AE1312" s="22"/>
      <c r="AF1312" s="22"/>
    </row>
    <row r="1313" spans="1:32" x14ac:dyDescent="0.25">
      <c r="A1313" s="35"/>
      <c r="B1313" s="35"/>
      <c r="C1313" s="20"/>
      <c r="D1313" s="21"/>
      <c r="E1313" s="26"/>
      <c r="F1313" s="6"/>
      <c r="G1313" s="6"/>
      <c r="H1313" s="6"/>
      <c r="K1313" s="6"/>
      <c r="L1313" s="6"/>
      <c r="M1313" s="23"/>
      <c r="N1313" s="23"/>
      <c r="O1313" s="22"/>
      <c r="P1313" s="22"/>
      <c r="T1313" s="59"/>
      <c r="U1313" s="59"/>
      <c r="V1313" s="18"/>
      <c r="Y1313" s="22"/>
      <c r="Z1313" s="22"/>
      <c r="AA1313" s="22"/>
      <c r="AB1313" s="22"/>
      <c r="AC1313" s="22"/>
      <c r="AD1313" s="22"/>
      <c r="AE1313" s="22"/>
      <c r="AF1313" s="22"/>
    </row>
    <row r="1314" spans="1:32" x14ac:dyDescent="0.25">
      <c r="A1314" s="35"/>
      <c r="B1314" s="35"/>
      <c r="C1314" s="20"/>
      <c r="D1314" s="21"/>
      <c r="E1314" s="26"/>
      <c r="F1314" s="6"/>
      <c r="G1314" s="6"/>
      <c r="H1314" s="6"/>
      <c r="K1314" s="6"/>
      <c r="L1314" s="6"/>
      <c r="M1314" s="23"/>
      <c r="N1314" s="23"/>
      <c r="O1314" s="22"/>
      <c r="P1314" s="22"/>
      <c r="T1314" s="59"/>
      <c r="U1314" s="59"/>
      <c r="V1314" s="18"/>
      <c r="Y1314" s="22"/>
      <c r="Z1314" s="22"/>
      <c r="AA1314" s="22"/>
      <c r="AB1314" s="22"/>
      <c r="AC1314" s="22"/>
      <c r="AD1314" s="22"/>
      <c r="AE1314" s="22"/>
      <c r="AF1314" s="22"/>
    </row>
    <row r="1315" spans="1:32" x14ac:dyDescent="0.25">
      <c r="A1315" s="35"/>
      <c r="B1315" s="35"/>
      <c r="C1315" s="20"/>
      <c r="D1315" s="21"/>
      <c r="E1315" s="26"/>
      <c r="F1315" s="6"/>
      <c r="G1315" s="6"/>
      <c r="H1315" s="6"/>
      <c r="K1315" s="6"/>
      <c r="L1315" s="6"/>
      <c r="M1315" s="23"/>
      <c r="N1315" s="23"/>
      <c r="O1315" s="22"/>
      <c r="P1315" s="22"/>
      <c r="T1315" s="59"/>
      <c r="U1315" s="59"/>
      <c r="V1315" s="18"/>
      <c r="Y1315" s="22"/>
      <c r="Z1315" s="22"/>
      <c r="AA1315" s="22"/>
      <c r="AB1315" s="22"/>
      <c r="AC1315" s="22"/>
      <c r="AD1315" s="22"/>
      <c r="AE1315" s="22"/>
      <c r="AF1315" s="22"/>
    </row>
    <row r="1316" spans="1:32" x14ac:dyDescent="0.25">
      <c r="A1316" s="35"/>
      <c r="B1316" s="35"/>
      <c r="C1316" s="20"/>
      <c r="D1316" s="21"/>
      <c r="E1316" s="26"/>
      <c r="F1316" s="6"/>
      <c r="G1316" s="6"/>
      <c r="H1316" s="6"/>
      <c r="K1316" s="6"/>
      <c r="L1316" s="6"/>
      <c r="M1316" s="23"/>
      <c r="N1316" s="23"/>
      <c r="O1316" s="22"/>
      <c r="P1316" s="22"/>
      <c r="T1316" s="59"/>
      <c r="U1316" s="59"/>
      <c r="V1316" s="18"/>
      <c r="Y1316" s="22"/>
      <c r="Z1316" s="22"/>
      <c r="AA1316" s="22"/>
      <c r="AB1316" s="22"/>
      <c r="AC1316" s="22"/>
      <c r="AD1316" s="22"/>
      <c r="AE1316" s="22"/>
      <c r="AF1316" s="22"/>
    </row>
    <row r="1317" spans="1:32" x14ac:dyDescent="0.25">
      <c r="A1317" s="16"/>
      <c r="B1317" s="16"/>
      <c r="C1317" s="66"/>
      <c r="D1317" s="66"/>
      <c r="E1317" s="67"/>
      <c r="F1317" s="4"/>
      <c r="G1317" s="4"/>
      <c r="H1317" s="4"/>
      <c r="K1317" s="4"/>
      <c r="L1317" s="4"/>
      <c r="M1317" s="16"/>
      <c r="N1317" s="16"/>
      <c r="T1317" s="59"/>
      <c r="U1317" s="59"/>
      <c r="V1317" s="18"/>
      <c r="Y1317" s="22"/>
      <c r="Z1317" s="22"/>
      <c r="AA1317" s="22"/>
      <c r="AB1317" s="22"/>
      <c r="AC1317" s="22"/>
      <c r="AD1317" s="22"/>
      <c r="AE1317" s="22"/>
      <c r="AF1317" s="22"/>
    </row>
    <row r="1318" spans="1:32" x14ac:dyDescent="0.25">
      <c r="A1318" s="16"/>
      <c r="B1318" s="16"/>
      <c r="C1318" s="66"/>
      <c r="D1318" s="66"/>
      <c r="E1318" s="67"/>
      <c r="F1318" s="4"/>
      <c r="G1318" s="4"/>
      <c r="H1318" s="4"/>
      <c r="K1318" s="4"/>
      <c r="L1318" s="4"/>
      <c r="M1318" s="16"/>
      <c r="N1318" s="16"/>
      <c r="T1318" s="59"/>
      <c r="U1318" s="59"/>
      <c r="V1318" s="18"/>
      <c r="Y1318" s="22"/>
      <c r="Z1318" s="22"/>
      <c r="AA1318" s="22"/>
      <c r="AB1318" s="22"/>
      <c r="AC1318" s="22"/>
      <c r="AD1318" s="22"/>
      <c r="AE1318" s="22"/>
      <c r="AF1318" s="22"/>
    </row>
    <row r="1319" spans="1:32" x14ac:dyDescent="0.25">
      <c r="A1319" s="16"/>
      <c r="B1319" s="16"/>
      <c r="C1319" s="66"/>
      <c r="D1319" s="66"/>
      <c r="E1319" s="67"/>
      <c r="F1319" s="4"/>
      <c r="G1319" s="4"/>
      <c r="H1319" s="4"/>
      <c r="K1319" s="4"/>
      <c r="L1319" s="4"/>
      <c r="M1319" s="16"/>
      <c r="N1319" s="16"/>
      <c r="T1319" s="59"/>
      <c r="U1319" s="59"/>
      <c r="V1319" s="18"/>
      <c r="Y1319" s="22"/>
      <c r="Z1319" s="22"/>
      <c r="AA1319" s="22"/>
      <c r="AB1319" s="22"/>
      <c r="AC1319" s="22"/>
      <c r="AD1319" s="22"/>
      <c r="AE1319" s="22"/>
      <c r="AF1319" s="22"/>
    </row>
    <row r="1320" spans="1:32" x14ac:dyDescent="0.25">
      <c r="A1320" s="16"/>
      <c r="B1320" s="16"/>
      <c r="C1320" s="66"/>
      <c r="D1320" s="66"/>
      <c r="E1320" s="67"/>
      <c r="F1320" s="4"/>
      <c r="G1320" s="4"/>
      <c r="H1320" s="4"/>
      <c r="K1320" s="4"/>
      <c r="L1320" s="4"/>
      <c r="M1320" s="16"/>
      <c r="N1320" s="16"/>
      <c r="T1320" s="59"/>
      <c r="U1320" s="59"/>
      <c r="V1320" s="18"/>
      <c r="X1320" s="86"/>
      <c r="Y1320" s="22"/>
      <c r="Z1320" s="22"/>
      <c r="AA1320" s="22"/>
      <c r="AB1320" s="22"/>
      <c r="AC1320" s="22"/>
      <c r="AD1320" s="22"/>
      <c r="AE1320" s="22"/>
      <c r="AF1320" s="22"/>
    </row>
    <row r="1321" spans="1:32" x14ac:dyDescent="0.25">
      <c r="A1321" s="16"/>
      <c r="B1321" s="16"/>
      <c r="C1321" s="66"/>
      <c r="D1321" s="66"/>
      <c r="E1321" s="67"/>
      <c r="F1321" s="4"/>
      <c r="G1321" s="4"/>
      <c r="H1321" s="4"/>
      <c r="K1321" s="4"/>
      <c r="L1321" s="4"/>
      <c r="M1321" s="16"/>
      <c r="N1321" s="16"/>
      <c r="T1321" s="59"/>
      <c r="U1321" s="59"/>
      <c r="V1321" s="18"/>
      <c r="Y1321" s="22"/>
      <c r="Z1321" s="22"/>
      <c r="AA1321" s="22"/>
      <c r="AB1321" s="22"/>
      <c r="AC1321" s="22"/>
      <c r="AD1321" s="22"/>
      <c r="AE1321" s="22"/>
      <c r="AF1321" s="22"/>
    </row>
    <row r="1322" spans="1:32" x14ac:dyDescent="0.25">
      <c r="A1322" s="16"/>
      <c r="B1322" s="16"/>
      <c r="C1322" s="66"/>
      <c r="D1322" s="66"/>
      <c r="E1322" s="67"/>
      <c r="F1322" s="4"/>
      <c r="G1322" s="4"/>
      <c r="H1322" s="4"/>
      <c r="K1322" s="4"/>
      <c r="L1322" s="4"/>
      <c r="M1322" s="16"/>
      <c r="N1322" s="16"/>
      <c r="T1322" s="59"/>
      <c r="U1322" s="59"/>
      <c r="V1322" s="18"/>
      <c r="Y1322" s="22"/>
      <c r="Z1322" s="22"/>
      <c r="AA1322" s="22"/>
      <c r="AB1322" s="22"/>
      <c r="AC1322" s="22"/>
      <c r="AD1322" s="22"/>
      <c r="AE1322" s="22"/>
      <c r="AF1322" s="22"/>
    </row>
    <row r="1323" spans="1:32" x14ac:dyDescent="0.25">
      <c r="A1323" s="16"/>
      <c r="B1323" s="16"/>
      <c r="C1323" s="66"/>
      <c r="D1323" s="66"/>
      <c r="E1323" s="67"/>
      <c r="F1323" s="4"/>
      <c r="G1323" s="4"/>
      <c r="H1323" s="4"/>
      <c r="K1323" s="4"/>
      <c r="L1323" s="4"/>
      <c r="M1323" s="16"/>
      <c r="N1323" s="16"/>
      <c r="T1323" s="59"/>
      <c r="U1323" s="59"/>
      <c r="V1323" s="18"/>
      <c r="Y1323" s="22"/>
      <c r="Z1323" s="22"/>
      <c r="AA1323" s="22"/>
      <c r="AB1323" s="22"/>
      <c r="AC1323" s="22"/>
      <c r="AD1323" s="22"/>
      <c r="AE1323" s="22"/>
      <c r="AF1323" s="22"/>
    </row>
    <row r="1324" spans="1:32" x14ac:dyDescent="0.25">
      <c r="A1324" s="16"/>
      <c r="B1324" s="16"/>
      <c r="C1324" s="66"/>
      <c r="D1324" s="66"/>
      <c r="E1324" s="67"/>
      <c r="F1324" s="4"/>
      <c r="G1324" s="4"/>
      <c r="H1324" s="4"/>
      <c r="K1324" s="4"/>
      <c r="L1324" s="4"/>
      <c r="M1324" s="16"/>
      <c r="N1324" s="16"/>
      <c r="T1324" s="59"/>
      <c r="U1324" s="59"/>
      <c r="V1324" s="18"/>
      <c r="Y1324" s="22"/>
      <c r="Z1324" s="22"/>
      <c r="AA1324" s="22"/>
      <c r="AB1324" s="22"/>
      <c r="AC1324" s="22"/>
      <c r="AD1324" s="22"/>
      <c r="AE1324" s="22"/>
      <c r="AF1324" s="22"/>
    </row>
    <row r="1325" spans="1:32" x14ac:dyDescent="0.25">
      <c r="A1325" s="16"/>
      <c r="B1325" s="16"/>
      <c r="C1325" s="66"/>
      <c r="D1325" s="66"/>
      <c r="E1325" s="67"/>
      <c r="F1325" s="4"/>
      <c r="G1325" s="4"/>
      <c r="H1325" s="4"/>
      <c r="K1325" s="4"/>
      <c r="L1325" s="4"/>
      <c r="M1325" s="16"/>
      <c r="N1325" s="16"/>
      <c r="T1325" s="59"/>
      <c r="U1325" s="59"/>
      <c r="V1325" s="18"/>
      <c r="Y1325" s="22"/>
      <c r="Z1325" s="22"/>
      <c r="AA1325" s="22"/>
      <c r="AB1325" s="22"/>
      <c r="AC1325" s="22"/>
      <c r="AD1325" s="22"/>
      <c r="AE1325" s="22"/>
      <c r="AF1325" s="22"/>
    </row>
    <row r="1326" spans="1:32" x14ac:dyDescent="0.25">
      <c r="A1326" s="16"/>
      <c r="B1326" s="16"/>
      <c r="C1326" s="66"/>
      <c r="D1326" s="66"/>
      <c r="E1326" s="67"/>
      <c r="F1326" s="4"/>
      <c r="G1326" s="4"/>
      <c r="H1326" s="4"/>
      <c r="K1326" s="4"/>
      <c r="L1326" s="4"/>
      <c r="M1326" s="16"/>
      <c r="N1326" s="16"/>
      <c r="T1326" s="59"/>
      <c r="U1326" s="59"/>
      <c r="V1326" s="18"/>
      <c r="Y1326" s="22"/>
      <c r="Z1326" s="22"/>
      <c r="AA1326" s="22"/>
      <c r="AB1326" s="22"/>
      <c r="AC1326" s="22"/>
      <c r="AD1326" s="22"/>
      <c r="AE1326" s="22"/>
      <c r="AF1326" s="22"/>
    </row>
    <row r="1327" spans="1:32" x14ac:dyDescent="0.25">
      <c r="A1327" s="16"/>
      <c r="B1327" s="16"/>
      <c r="C1327" s="66"/>
      <c r="D1327" s="66"/>
      <c r="E1327" s="67"/>
      <c r="F1327" s="4"/>
      <c r="G1327" s="4"/>
      <c r="H1327" s="4"/>
      <c r="K1327" s="4"/>
      <c r="L1327" s="4"/>
      <c r="M1327" s="16"/>
      <c r="N1327" s="16"/>
      <c r="T1327" s="59"/>
      <c r="U1327" s="59"/>
      <c r="V1327" s="18"/>
      <c r="Y1327" s="22"/>
      <c r="Z1327" s="22"/>
      <c r="AA1327" s="22"/>
      <c r="AB1327" s="22"/>
      <c r="AC1327" s="22"/>
      <c r="AD1327" s="22"/>
      <c r="AE1327" s="22"/>
      <c r="AF1327" s="22"/>
    </row>
    <row r="1328" spans="1:32" x14ac:dyDescent="0.25">
      <c r="A1328" s="119"/>
      <c r="B1328" s="119"/>
      <c r="C1328" s="115"/>
      <c r="D1328" s="116"/>
      <c r="E1328" s="124"/>
      <c r="F1328" s="117"/>
      <c r="G1328" s="117"/>
      <c r="H1328" s="117"/>
      <c r="I1328" s="93"/>
      <c r="J1328" s="93"/>
      <c r="K1328" s="117"/>
      <c r="L1328" s="117"/>
      <c r="M1328" s="118"/>
      <c r="N1328" s="118"/>
      <c r="O1328" s="93"/>
      <c r="P1328" s="93"/>
      <c r="Q1328" s="93"/>
      <c r="R1328" s="93"/>
      <c r="S1328" s="93"/>
      <c r="T1328" s="113"/>
      <c r="U1328" s="113"/>
      <c r="V1328" s="125"/>
      <c r="W1328" s="113"/>
      <c r="X1328" s="92"/>
      <c r="Y1328" s="22"/>
      <c r="Z1328" s="22"/>
      <c r="AA1328" s="22"/>
      <c r="AB1328" s="22"/>
      <c r="AC1328" s="22"/>
      <c r="AD1328" s="22"/>
      <c r="AE1328" s="22"/>
      <c r="AF1328" s="22"/>
    </row>
    <row r="1329" spans="1:32" x14ac:dyDescent="0.25">
      <c r="A1329" s="19"/>
      <c r="B1329" s="19"/>
      <c r="C1329" s="20"/>
      <c r="D1329" s="21"/>
      <c r="E1329" s="120"/>
      <c r="F1329" s="6"/>
      <c r="G1329" s="6"/>
      <c r="H1329" s="6"/>
      <c r="I1329" s="22"/>
      <c r="J1329" s="22"/>
      <c r="K1329" s="6"/>
      <c r="L1329" s="6"/>
      <c r="M1329" s="23"/>
      <c r="N1329" s="23"/>
      <c r="O1329" s="22"/>
      <c r="P1329" s="22"/>
      <c r="T1329" s="24"/>
      <c r="U1329" s="24"/>
      <c r="V1329" s="123"/>
      <c r="X1329" s="87"/>
      <c r="Y1329" s="22"/>
      <c r="Z1329" s="22"/>
      <c r="AA1329" s="22"/>
      <c r="AB1329" s="22"/>
      <c r="AC1329" s="22"/>
      <c r="AD1329" s="22"/>
      <c r="AE1329" s="22"/>
      <c r="AF1329" s="22"/>
    </row>
    <row r="1330" spans="1:32" x14ac:dyDescent="0.25">
      <c r="A1330" s="19"/>
      <c r="B1330" s="19"/>
      <c r="C1330" s="20"/>
      <c r="D1330" s="21"/>
      <c r="E1330" s="120"/>
      <c r="F1330" s="6"/>
      <c r="G1330" s="6"/>
      <c r="H1330" s="6"/>
      <c r="I1330" s="22"/>
      <c r="J1330" s="22"/>
      <c r="K1330" s="6"/>
      <c r="L1330" s="6"/>
      <c r="M1330" s="23"/>
      <c r="N1330" s="23"/>
      <c r="O1330" s="22"/>
      <c r="P1330" s="22"/>
      <c r="T1330" s="24"/>
      <c r="U1330" s="24"/>
      <c r="V1330" s="123"/>
      <c r="X1330" s="87"/>
      <c r="Y1330" s="22"/>
      <c r="Z1330" s="22"/>
      <c r="AA1330" s="22"/>
      <c r="AB1330" s="22"/>
      <c r="AC1330" s="22"/>
      <c r="AD1330" s="22"/>
      <c r="AE1330" s="22"/>
      <c r="AF1330" s="22"/>
    </row>
    <row r="1331" spans="1:32" x14ac:dyDescent="0.25">
      <c r="A1331" s="19"/>
      <c r="B1331" s="19"/>
      <c r="C1331" s="20"/>
      <c r="D1331" s="21"/>
      <c r="E1331" s="120"/>
      <c r="F1331" s="6"/>
      <c r="G1331" s="6"/>
      <c r="H1331" s="6"/>
      <c r="I1331" s="22"/>
      <c r="J1331" s="22"/>
      <c r="K1331" s="6"/>
      <c r="L1331" s="6"/>
      <c r="M1331" s="23"/>
      <c r="N1331" s="23"/>
      <c r="O1331" s="22"/>
      <c r="P1331" s="22"/>
      <c r="T1331" s="24"/>
      <c r="U1331" s="24"/>
      <c r="V1331" s="123"/>
      <c r="X1331" s="87"/>
      <c r="Y1331" s="22"/>
      <c r="Z1331" s="22"/>
      <c r="AA1331" s="22"/>
      <c r="AB1331" s="22"/>
      <c r="AC1331" s="22"/>
      <c r="AD1331" s="22"/>
      <c r="AE1331" s="22"/>
      <c r="AF1331" s="22"/>
    </row>
    <row r="1332" spans="1:32" x14ac:dyDescent="0.25">
      <c r="A1332" s="19"/>
      <c r="B1332" s="19"/>
      <c r="C1332" s="20"/>
      <c r="D1332" s="21"/>
      <c r="E1332" s="120"/>
      <c r="F1332" s="6"/>
      <c r="G1332" s="6"/>
      <c r="H1332" s="6"/>
      <c r="I1332" s="22"/>
      <c r="J1332" s="22"/>
      <c r="K1332" s="6"/>
      <c r="L1332" s="6"/>
      <c r="M1332" s="23"/>
      <c r="N1332" s="23"/>
      <c r="O1332" s="22"/>
      <c r="P1332" s="22"/>
      <c r="T1332" s="24"/>
      <c r="U1332" s="24"/>
      <c r="V1332" s="123"/>
      <c r="X1332" s="87"/>
      <c r="Y1332" s="22"/>
      <c r="Z1332" s="22"/>
      <c r="AA1332" s="22"/>
      <c r="AB1332" s="22"/>
      <c r="AC1332" s="22"/>
      <c r="AD1332" s="22"/>
      <c r="AE1332" s="22"/>
      <c r="AF1332" s="22"/>
    </row>
    <row r="1333" spans="1:32" x14ac:dyDescent="0.25">
      <c r="A1333" s="19"/>
      <c r="B1333" s="19"/>
      <c r="C1333" s="20"/>
      <c r="D1333" s="21"/>
      <c r="E1333" s="120"/>
      <c r="F1333" s="6"/>
      <c r="G1333" s="6"/>
      <c r="H1333" s="6"/>
      <c r="I1333" s="22"/>
      <c r="J1333" s="22"/>
      <c r="K1333" s="6"/>
      <c r="L1333" s="6"/>
      <c r="M1333" s="23"/>
      <c r="N1333" s="23"/>
      <c r="O1333" s="22"/>
      <c r="P1333" s="22"/>
      <c r="T1333" s="24"/>
      <c r="U1333" s="24"/>
      <c r="V1333" s="123"/>
      <c r="X1333" s="87"/>
      <c r="Y1333" s="22"/>
      <c r="Z1333" s="22"/>
      <c r="AA1333" s="22"/>
      <c r="AB1333" s="22"/>
      <c r="AC1333" s="22"/>
      <c r="AD1333" s="22"/>
      <c r="AE1333" s="22"/>
      <c r="AF1333" s="22"/>
    </row>
    <row r="1334" spans="1:32" x14ac:dyDescent="0.25">
      <c r="A1334" s="19"/>
      <c r="B1334" s="19"/>
      <c r="C1334" s="20"/>
      <c r="D1334" s="21"/>
      <c r="E1334" s="120"/>
      <c r="F1334" s="6"/>
      <c r="G1334" s="6"/>
      <c r="H1334" s="6"/>
      <c r="I1334" s="22"/>
      <c r="J1334" s="22"/>
      <c r="K1334" s="6"/>
      <c r="L1334" s="6"/>
      <c r="M1334" s="23"/>
      <c r="N1334" s="23"/>
      <c r="O1334" s="22"/>
      <c r="P1334" s="22"/>
      <c r="T1334" s="24"/>
      <c r="U1334" s="24"/>
      <c r="V1334" s="123"/>
      <c r="X1334" s="87"/>
      <c r="Y1334" s="22"/>
      <c r="Z1334" s="22"/>
      <c r="AA1334" s="22"/>
      <c r="AB1334" s="22"/>
      <c r="AC1334" s="22"/>
      <c r="AD1334" s="22"/>
      <c r="AE1334" s="22"/>
      <c r="AF1334" s="22"/>
    </row>
    <row r="1335" spans="1:32" x14ac:dyDescent="0.25">
      <c r="A1335" s="19"/>
      <c r="B1335" s="19"/>
      <c r="C1335" s="20"/>
      <c r="D1335" s="21"/>
      <c r="E1335" s="120"/>
      <c r="F1335" s="6"/>
      <c r="G1335" s="6"/>
      <c r="H1335" s="6"/>
      <c r="I1335" s="22"/>
      <c r="J1335" s="22"/>
      <c r="K1335" s="6"/>
      <c r="L1335" s="6"/>
      <c r="M1335" s="23"/>
      <c r="N1335" s="23"/>
      <c r="O1335" s="22"/>
      <c r="P1335" s="22"/>
      <c r="T1335" s="24"/>
      <c r="U1335" s="24"/>
      <c r="V1335" s="123"/>
      <c r="X1335" s="87"/>
      <c r="Y1335" s="22"/>
      <c r="Z1335" s="22"/>
      <c r="AA1335" s="22"/>
      <c r="AB1335" s="22"/>
      <c r="AC1335" s="22"/>
      <c r="AD1335" s="22"/>
      <c r="AE1335" s="22"/>
      <c r="AF1335" s="22"/>
    </row>
    <row r="1336" spans="1:32" x14ac:dyDescent="0.25">
      <c r="A1336" s="19"/>
      <c r="B1336" s="19"/>
      <c r="C1336" s="20"/>
      <c r="D1336" s="21"/>
      <c r="E1336" s="120"/>
      <c r="F1336" s="6"/>
      <c r="G1336" s="6"/>
      <c r="H1336" s="6"/>
      <c r="I1336" s="22"/>
      <c r="J1336" s="22"/>
      <c r="K1336" s="6"/>
      <c r="L1336" s="6"/>
      <c r="M1336" s="23"/>
      <c r="N1336" s="23"/>
      <c r="O1336" s="22"/>
      <c r="P1336" s="22"/>
      <c r="T1336" s="24"/>
      <c r="U1336" s="24"/>
      <c r="V1336" s="123"/>
      <c r="X1336" s="87"/>
      <c r="Y1336" s="22"/>
      <c r="Z1336" s="22"/>
      <c r="AA1336" s="22"/>
      <c r="AB1336" s="22"/>
      <c r="AC1336" s="22"/>
      <c r="AD1336" s="22"/>
      <c r="AE1336" s="22"/>
      <c r="AF1336" s="22"/>
    </row>
    <row r="1337" spans="1:32" x14ac:dyDescent="0.25">
      <c r="A1337" s="19"/>
      <c r="B1337" s="19"/>
      <c r="C1337" s="20"/>
      <c r="D1337" s="21"/>
      <c r="E1337" s="120"/>
      <c r="F1337" s="6"/>
      <c r="G1337" s="6"/>
      <c r="H1337" s="6"/>
      <c r="I1337" s="22"/>
      <c r="J1337" s="22"/>
      <c r="K1337" s="6"/>
      <c r="L1337" s="6"/>
      <c r="M1337" s="23"/>
      <c r="N1337" s="23"/>
      <c r="O1337" s="22"/>
      <c r="P1337" s="22"/>
      <c r="T1337" s="24"/>
      <c r="U1337" s="24"/>
      <c r="V1337" s="123"/>
      <c r="X1337" s="87"/>
      <c r="Y1337" s="22"/>
      <c r="Z1337" s="22"/>
      <c r="AA1337" s="22"/>
      <c r="AB1337" s="22"/>
      <c r="AC1337" s="22"/>
      <c r="AD1337" s="22"/>
      <c r="AE1337" s="22"/>
      <c r="AF1337" s="22"/>
    </row>
    <row r="1338" spans="1:32" x14ac:dyDescent="0.25">
      <c r="A1338" s="19"/>
      <c r="B1338" s="19"/>
      <c r="C1338" s="20"/>
      <c r="D1338" s="21"/>
      <c r="E1338" s="120"/>
      <c r="F1338" s="6"/>
      <c r="G1338" s="6"/>
      <c r="H1338" s="6"/>
      <c r="I1338" s="22"/>
      <c r="J1338" s="22"/>
      <c r="K1338" s="6"/>
      <c r="L1338" s="6"/>
      <c r="M1338" s="23"/>
      <c r="N1338" s="23"/>
      <c r="O1338" s="22"/>
      <c r="P1338" s="22"/>
      <c r="T1338" s="24"/>
      <c r="U1338" s="24"/>
      <c r="V1338" s="123"/>
      <c r="X1338" s="87"/>
      <c r="Y1338" s="22"/>
      <c r="Z1338" s="22"/>
      <c r="AA1338" s="22"/>
      <c r="AB1338" s="22"/>
      <c r="AC1338" s="22"/>
      <c r="AD1338" s="22"/>
      <c r="AE1338" s="22"/>
      <c r="AF1338" s="22"/>
    </row>
    <row r="1339" spans="1:32" x14ac:dyDescent="0.25">
      <c r="A1339" s="19"/>
      <c r="B1339" s="19"/>
      <c r="C1339" s="20"/>
      <c r="D1339" s="21"/>
      <c r="E1339" s="120"/>
      <c r="F1339" s="6"/>
      <c r="G1339" s="6"/>
      <c r="H1339" s="6"/>
      <c r="I1339" s="22"/>
      <c r="J1339" s="22"/>
      <c r="K1339" s="6"/>
      <c r="L1339" s="6"/>
      <c r="M1339" s="23"/>
      <c r="N1339" s="23"/>
      <c r="O1339" s="22"/>
      <c r="P1339" s="22"/>
      <c r="T1339" s="24"/>
      <c r="U1339" s="24"/>
      <c r="V1339" s="123"/>
      <c r="X1339" s="87"/>
      <c r="Y1339" s="22"/>
      <c r="Z1339" s="22"/>
      <c r="AA1339" s="22"/>
      <c r="AB1339" s="22"/>
      <c r="AC1339" s="22"/>
      <c r="AD1339" s="22"/>
      <c r="AE1339" s="22"/>
      <c r="AF1339" s="22"/>
    </row>
    <row r="1340" spans="1:32" x14ac:dyDescent="0.25">
      <c r="A1340" s="19"/>
      <c r="B1340" s="19"/>
      <c r="C1340" s="20"/>
      <c r="D1340" s="21"/>
      <c r="E1340" s="120"/>
      <c r="F1340" s="6"/>
      <c r="G1340" s="6"/>
      <c r="H1340" s="6"/>
      <c r="I1340" s="22"/>
      <c r="J1340" s="22"/>
      <c r="K1340" s="6"/>
      <c r="L1340" s="6"/>
      <c r="M1340" s="23"/>
      <c r="N1340" s="23"/>
      <c r="O1340" s="22"/>
      <c r="P1340" s="22"/>
      <c r="T1340" s="24"/>
      <c r="U1340" s="24"/>
      <c r="V1340" s="123"/>
      <c r="X1340" s="87"/>
      <c r="Y1340" s="22"/>
      <c r="Z1340" s="22"/>
      <c r="AA1340" s="22"/>
      <c r="AB1340" s="22"/>
      <c r="AC1340" s="22"/>
      <c r="AD1340" s="22"/>
      <c r="AE1340" s="22"/>
      <c r="AF1340" s="22"/>
    </row>
    <row r="1341" spans="1:32" x14ac:dyDescent="0.25">
      <c r="A1341" s="19"/>
      <c r="B1341" s="19"/>
      <c r="C1341" s="20"/>
      <c r="D1341" s="21"/>
      <c r="E1341" s="120"/>
      <c r="F1341" s="6"/>
      <c r="G1341" s="6"/>
      <c r="H1341" s="6"/>
      <c r="I1341" s="22"/>
      <c r="J1341" s="22"/>
      <c r="K1341" s="6"/>
      <c r="L1341" s="6"/>
      <c r="M1341" s="23"/>
      <c r="N1341" s="23"/>
      <c r="O1341" s="22"/>
      <c r="P1341" s="22"/>
      <c r="T1341" s="24"/>
      <c r="U1341" s="24"/>
      <c r="V1341" s="123"/>
      <c r="X1341" s="87"/>
      <c r="Y1341" s="22"/>
      <c r="Z1341" s="22"/>
      <c r="AA1341" s="22"/>
      <c r="AB1341" s="22"/>
      <c r="AC1341" s="22"/>
      <c r="AD1341" s="22"/>
      <c r="AE1341" s="22"/>
      <c r="AF1341" s="22"/>
    </row>
    <row r="1342" spans="1:32" x14ac:dyDescent="0.25">
      <c r="A1342" s="19"/>
      <c r="B1342" s="19"/>
      <c r="C1342" s="20"/>
      <c r="D1342" s="21"/>
      <c r="E1342" s="120"/>
      <c r="F1342" s="6"/>
      <c r="G1342" s="6"/>
      <c r="H1342" s="6"/>
      <c r="I1342" s="22"/>
      <c r="J1342" s="22"/>
      <c r="K1342" s="6"/>
      <c r="L1342" s="6"/>
      <c r="M1342" s="23"/>
      <c r="N1342" s="23"/>
      <c r="O1342" s="22"/>
      <c r="P1342" s="22"/>
      <c r="T1342" s="24"/>
      <c r="U1342" s="24"/>
      <c r="V1342" s="123"/>
      <c r="X1342" s="87"/>
      <c r="Y1342" s="22"/>
      <c r="Z1342" s="22"/>
      <c r="AA1342" s="22"/>
      <c r="AB1342" s="22"/>
      <c r="AC1342" s="22"/>
      <c r="AD1342" s="22"/>
      <c r="AE1342" s="22"/>
      <c r="AF1342" s="22"/>
    </row>
    <row r="1343" spans="1:32" x14ac:dyDescent="0.25">
      <c r="A1343" s="19"/>
      <c r="B1343" s="19"/>
      <c r="C1343" s="20"/>
      <c r="D1343" s="21"/>
      <c r="E1343" s="120"/>
      <c r="F1343" s="6"/>
      <c r="G1343" s="6"/>
      <c r="H1343" s="6"/>
      <c r="I1343" s="22"/>
      <c r="J1343" s="22"/>
      <c r="K1343" s="6"/>
      <c r="L1343" s="6"/>
      <c r="M1343" s="23"/>
      <c r="N1343" s="23"/>
      <c r="O1343" s="22"/>
      <c r="P1343" s="22"/>
      <c r="T1343" s="24"/>
      <c r="U1343" s="24"/>
      <c r="V1343" s="123"/>
      <c r="X1343" s="87"/>
      <c r="Y1343" s="22"/>
      <c r="Z1343" s="22"/>
      <c r="AA1343" s="22"/>
      <c r="AB1343" s="22"/>
      <c r="AC1343" s="22"/>
      <c r="AD1343" s="22"/>
      <c r="AE1343" s="22"/>
      <c r="AF1343" s="22"/>
    </row>
    <row r="1344" spans="1:32" x14ac:dyDescent="0.25">
      <c r="A1344" s="19"/>
      <c r="B1344" s="19"/>
      <c r="C1344" s="20"/>
      <c r="D1344" s="21"/>
      <c r="E1344" s="120"/>
      <c r="F1344" s="6"/>
      <c r="G1344" s="6"/>
      <c r="H1344" s="6"/>
      <c r="I1344" s="22"/>
      <c r="J1344" s="22"/>
      <c r="K1344" s="6"/>
      <c r="L1344" s="6"/>
      <c r="M1344" s="23"/>
      <c r="N1344" s="23"/>
      <c r="O1344" s="22"/>
      <c r="P1344" s="22"/>
      <c r="T1344" s="24"/>
      <c r="U1344" s="24"/>
      <c r="V1344" s="123"/>
      <c r="X1344" s="87"/>
      <c r="Y1344" s="22"/>
      <c r="Z1344" s="22"/>
      <c r="AA1344" s="22"/>
      <c r="AB1344" s="22"/>
      <c r="AC1344" s="22"/>
      <c r="AD1344" s="22"/>
      <c r="AE1344" s="22"/>
      <c r="AF1344" s="22"/>
    </row>
    <row r="1345" spans="1:32" x14ac:dyDescent="0.25">
      <c r="A1345" s="19"/>
      <c r="B1345" s="19"/>
      <c r="C1345" s="20"/>
      <c r="D1345" s="21"/>
      <c r="E1345" s="120"/>
      <c r="F1345" s="6"/>
      <c r="G1345" s="6"/>
      <c r="H1345" s="6"/>
      <c r="I1345" s="22"/>
      <c r="J1345" s="22"/>
      <c r="K1345" s="6"/>
      <c r="L1345" s="6"/>
      <c r="M1345" s="23"/>
      <c r="N1345" s="23"/>
      <c r="O1345" s="22"/>
      <c r="P1345" s="22"/>
      <c r="T1345" s="24"/>
      <c r="U1345" s="24"/>
      <c r="V1345" s="123"/>
      <c r="X1345" s="87"/>
      <c r="Y1345" s="22"/>
      <c r="Z1345" s="22"/>
      <c r="AA1345" s="22"/>
      <c r="AB1345" s="22"/>
      <c r="AC1345" s="22"/>
      <c r="AD1345" s="22"/>
      <c r="AE1345" s="22"/>
      <c r="AF1345" s="22"/>
    </row>
    <row r="1346" spans="1:32" x14ac:dyDescent="0.25">
      <c r="A1346" s="19"/>
      <c r="B1346" s="19"/>
      <c r="C1346" s="20"/>
      <c r="D1346" s="21"/>
      <c r="E1346" s="120"/>
      <c r="F1346" s="6"/>
      <c r="G1346" s="6"/>
      <c r="H1346" s="6"/>
      <c r="I1346" s="22"/>
      <c r="J1346" s="22"/>
      <c r="K1346" s="6"/>
      <c r="L1346" s="6"/>
      <c r="M1346" s="23"/>
      <c r="N1346" s="23"/>
      <c r="O1346" s="22"/>
      <c r="P1346" s="22"/>
      <c r="T1346" s="24"/>
      <c r="U1346" s="24"/>
      <c r="V1346" s="123"/>
      <c r="X1346" s="87"/>
      <c r="Y1346" s="22"/>
      <c r="Z1346" s="22"/>
      <c r="AA1346" s="22"/>
      <c r="AB1346" s="22"/>
      <c r="AC1346" s="22"/>
      <c r="AD1346" s="22"/>
      <c r="AE1346" s="22"/>
      <c r="AF1346" s="22"/>
    </row>
    <row r="1347" spans="1:32" x14ac:dyDescent="0.25">
      <c r="A1347" s="19"/>
      <c r="B1347" s="19"/>
      <c r="C1347" s="20"/>
      <c r="D1347" s="21"/>
      <c r="E1347" s="120"/>
      <c r="F1347" s="6"/>
      <c r="G1347" s="6"/>
      <c r="H1347" s="6"/>
      <c r="I1347" s="22"/>
      <c r="J1347" s="22"/>
      <c r="K1347" s="6"/>
      <c r="L1347" s="6"/>
      <c r="M1347" s="23"/>
      <c r="N1347" s="23"/>
      <c r="O1347" s="22"/>
      <c r="P1347" s="22"/>
      <c r="T1347" s="24"/>
      <c r="U1347" s="24"/>
      <c r="V1347" s="123"/>
      <c r="X1347" s="87"/>
      <c r="Y1347" s="22"/>
      <c r="Z1347" s="22"/>
      <c r="AA1347" s="22"/>
      <c r="AB1347" s="22"/>
      <c r="AC1347" s="22"/>
      <c r="AD1347" s="22"/>
      <c r="AE1347" s="22"/>
      <c r="AF1347" s="22"/>
    </row>
    <row r="1348" spans="1:32" x14ac:dyDescent="0.25">
      <c r="A1348" s="19"/>
      <c r="B1348" s="19"/>
      <c r="C1348" s="20"/>
      <c r="D1348" s="21"/>
      <c r="E1348" s="120"/>
      <c r="F1348" s="6"/>
      <c r="G1348" s="6"/>
      <c r="H1348" s="6"/>
      <c r="I1348" s="22"/>
      <c r="J1348" s="22"/>
      <c r="K1348" s="6"/>
      <c r="L1348" s="6"/>
      <c r="M1348" s="23"/>
      <c r="N1348" s="23"/>
      <c r="O1348" s="22"/>
      <c r="P1348" s="22"/>
      <c r="T1348" s="24"/>
      <c r="U1348" s="24"/>
      <c r="V1348" s="123"/>
      <c r="X1348" s="87"/>
      <c r="Y1348" s="22"/>
      <c r="Z1348" s="22"/>
      <c r="AA1348" s="22"/>
      <c r="AB1348" s="22"/>
      <c r="AC1348" s="22"/>
      <c r="AD1348" s="22"/>
      <c r="AE1348" s="22"/>
      <c r="AF1348" s="22"/>
    </row>
    <row r="1349" spans="1:32" x14ac:dyDescent="0.25">
      <c r="A1349" s="19"/>
      <c r="B1349" s="19"/>
      <c r="C1349" s="20"/>
      <c r="D1349" s="21"/>
      <c r="E1349" s="120"/>
      <c r="F1349" s="6"/>
      <c r="G1349" s="6"/>
      <c r="H1349" s="6"/>
      <c r="I1349" s="22"/>
      <c r="J1349" s="22"/>
      <c r="K1349" s="6"/>
      <c r="L1349" s="6"/>
      <c r="M1349" s="23"/>
      <c r="N1349" s="23"/>
      <c r="O1349" s="22"/>
      <c r="P1349" s="22"/>
      <c r="T1349" s="24"/>
      <c r="U1349" s="24"/>
      <c r="V1349" s="123"/>
      <c r="X1349" s="87"/>
      <c r="Y1349" s="22"/>
      <c r="Z1349" s="22"/>
      <c r="AA1349" s="22"/>
      <c r="AB1349" s="22"/>
      <c r="AC1349" s="22"/>
      <c r="AD1349" s="22"/>
      <c r="AE1349" s="22"/>
      <c r="AF1349" s="22"/>
    </row>
    <row r="1350" spans="1:32" x14ac:dyDescent="0.25">
      <c r="A1350" s="19"/>
      <c r="B1350" s="19"/>
      <c r="C1350" s="20"/>
      <c r="D1350" s="21"/>
      <c r="E1350" s="120"/>
      <c r="F1350" s="6"/>
      <c r="G1350" s="6"/>
      <c r="H1350" s="6"/>
      <c r="I1350" s="22"/>
      <c r="J1350" s="22"/>
      <c r="K1350" s="6"/>
      <c r="L1350" s="6"/>
      <c r="M1350" s="23"/>
      <c r="N1350" s="23"/>
      <c r="O1350" s="22"/>
      <c r="P1350" s="22"/>
      <c r="T1350" s="24"/>
      <c r="U1350" s="24"/>
      <c r="V1350" s="123"/>
      <c r="X1350" s="87"/>
      <c r="Y1350" s="22"/>
      <c r="Z1350" s="22"/>
      <c r="AA1350" s="22"/>
      <c r="AB1350" s="22"/>
      <c r="AC1350" s="22"/>
      <c r="AD1350" s="22"/>
      <c r="AE1350" s="22"/>
      <c r="AF1350" s="22"/>
    </row>
    <row r="1351" spans="1:32" x14ac:dyDescent="0.25">
      <c r="A1351" s="19"/>
      <c r="B1351" s="19"/>
      <c r="C1351" s="20"/>
      <c r="D1351" s="21"/>
      <c r="E1351" s="120"/>
      <c r="F1351" s="6"/>
      <c r="G1351" s="6"/>
      <c r="H1351" s="6"/>
      <c r="I1351" s="22"/>
      <c r="J1351" s="22"/>
      <c r="K1351" s="6"/>
      <c r="L1351" s="6"/>
      <c r="M1351" s="23"/>
      <c r="N1351" s="23"/>
      <c r="O1351" s="22"/>
      <c r="P1351" s="22"/>
      <c r="T1351" s="24"/>
      <c r="U1351" s="24"/>
      <c r="V1351" s="123"/>
      <c r="X1351" s="87"/>
      <c r="Y1351" s="22"/>
      <c r="Z1351" s="22"/>
      <c r="AA1351" s="22"/>
      <c r="AB1351" s="22"/>
      <c r="AC1351" s="22"/>
      <c r="AD1351" s="22"/>
      <c r="AE1351" s="22"/>
      <c r="AF1351" s="22"/>
    </row>
    <row r="1352" spans="1:32" x14ac:dyDescent="0.25">
      <c r="A1352" s="19"/>
      <c r="B1352" s="19"/>
      <c r="C1352" s="20"/>
      <c r="D1352" s="21"/>
      <c r="E1352" s="120"/>
      <c r="F1352" s="6"/>
      <c r="G1352" s="6"/>
      <c r="H1352" s="6"/>
      <c r="I1352" s="22"/>
      <c r="J1352" s="22"/>
      <c r="K1352" s="6"/>
      <c r="L1352" s="6"/>
      <c r="M1352" s="23"/>
      <c r="N1352" s="23"/>
      <c r="O1352" s="22"/>
      <c r="P1352" s="22"/>
      <c r="T1352" s="24"/>
      <c r="U1352" s="24"/>
      <c r="V1352" s="123"/>
      <c r="X1352" s="87"/>
      <c r="Y1352" s="22"/>
      <c r="Z1352" s="22"/>
      <c r="AA1352" s="22"/>
      <c r="AB1352" s="22"/>
      <c r="AC1352" s="22"/>
      <c r="AD1352" s="22"/>
      <c r="AE1352" s="22"/>
      <c r="AF1352" s="22"/>
    </row>
    <row r="1353" spans="1:32" x14ac:dyDescent="0.25">
      <c r="A1353" s="19"/>
      <c r="B1353" s="19"/>
      <c r="C1353" s="20"/>
      <c r="D1353" s="21"/>
      <c r="E1353" s="120"/>
      <c r="F1353" s="6"/>
      <c r="G1353" s="6"/>
      <c r="H1353" s="6"/>
      <c r="I1353" s="22"/>
      <c r="J1353" s="22"/>
      <c r="K1353" s="6"/>
      <c r="L1353" s="6"/>
      <c r="M1353" s="23"/>
      <c r="N1353" s="23"/>
      <c r="O1353" s="22"/>
      <c r="P1353" s="22"/>
      <c r="T1353" s="24"/>
      <c r="U1353" s="24"/>
      <c r="V1353" s="123"/>
      <c r="X1353" s="87"/>
      <c r="Y1353" s="22"/>
      <c r="Z1353" s="22"/>
      <c r="AA1353" s="22"/>
      <c r="AB1353" s="22"/>
      <c r="AC1353" s="22"/>
      <c r="AD1353" s="22"/>
      <c r="AE1353" s="22"/>
      <c r="AF1353" s="22"/>
    </row>
    <row r="1354" spans="1:32" x14ac:dyDescent="0.25">
      <c r="A1354" s="19"/>
      <c r="B1354" s="19"/>
      <c r="C1354" s="20"/>
      <c r="D1354" s="21"/>
      <c r="E1354" s="120"/>
      <c r="F1354" s="6"/>
      <c r="G1354" s="6"/>
      <c r="H1354" s="6"/>
      <c r="I1354" s="22"/>
      <c r="J1354" s="22"/>
      <c r="K1354" s="6"/>
      <c r="L1354" s="6"/>
      <c r="M1354" s="23"/>
      <c r="N1354" s="23"/>
      <c r="O1354" s="22"/>
      <c r="P1354" s="22"/>
      <c r="T1354" s="24"/>
      <c r="U1354" s="24"/>
      <c r="V1354" s="123"/>
      <c r="X1354" s="87"/>
      <c r="Y1354" s="22"/>
      <c r="Z1354" s="22"/>
      <c r="AA1354" s="22"/>
      <c r="AB1354" s="22"/>
      <c r="AC1354" s="22"/>
      <c r="AD1354" s="22"/>
      <c r="AE1354" s="22"/>
      <c r="AF1354" s="22"/>
    </row>
    <row r="1355" spans="1:32" x14ac:dyDescent="0.25">
      <c r="A1355" s="19"/>
      <c r="B1355" s="19"/>
      <c r="C1355" s="20"/>
      <c r="D1355" s="21"/>
      <c r="E1355" s="120"/>
      <c r="F1355" s="6"/>
      <c r="G1355" s="6"/>
      <c r="H1355" s="6"/>
      <c r="I1355" s="22"/>
      <c r="J1355" s="22"/>
      <c r="K1355" s="6"/>
      <c r="L1355" s="6"/>
      <c r="M1355" s="23"/>
      <c r="N1355" s="23"/>
      <c r="O1355" s="22"/>
      <c r="P1355" s="22"/>
      <c r="T1355" s="24"/>
      <c r="U1355" s="24"/>
      <c r="V1355" s="123"/>
      <c r="X1355" s="87"/>
      <c r="Y1355" s="22"/>
      <c r="Z1355" s="22"/>
      <c r="AA1355" s="22"/>
      <c r="AB1355" s="22"/>
      <c r="AC1355" s="22"/>
      <c r="AD1355" s="22"/>
      <c r="AE1355" s="22"/>
      <c r="AF1355" s="22"/>
    </row>
    <row r="1356" spans="1:32" x14ac:dyDescent="0.25">
      <c r="A1356" s="19"/>
      <c r="B1356" s="19"/>
      <c r="C1356" s="20"/>
      <c r="D1356" s="21"/>
      <c r="E1356" s="120"/>
      <c r="F1356" s="6"/>
      <c r="G1356" s="6"/>
      <c r="H1356" s="6"/>
      <c r="I1356" s="22"/>
      <c r="J1356" s="22"/>
      <c r="K1356" s="6"/>
      <c r="L1356" s="6"/>
      <c r="M1356" s="23"/>
      <c r="N1356" s="23"/>
      <c r="O1356" s="22"/>
      <c r="P1356" s="22"/>
      <c r="T1356" s="24"/>
      <c r="U1356" s="24"/>
      <c r="V1356" s="123"/>
      <c r="X1356" s="87"/>
      <c r="Y1356" s="22"/>
      <c r="Z1356" s="22"/>
      <c r="AA1356" s="22"/>
      <c r="AB1356" s="22"/>
      <c r="AC1356" s="22"/>
      <c r="AD1356" s="22"/>
      <c r="AE1356" s="22"/>
      <c r="AF1356" s="22"/>
    </row>
    <row r="1357" spans="1:32" x14ac:dyDescent="0.25">
      <c r="A1357" s="119"/>
      <c r="B1357" s="119"/>
      <c r="C1357" s="115"/>
      <c r="D1357" s="116"/>
      <c r="E1357" s="124"/>
      <c r="F1357" s="117"/>
      <c r="G1357" s="117"/>
      <c r="H1357" s="117"/>
      <c r="I1357" s="93"/>
      <c r="J1357" s="93"/>
      <c r="K1357" s="117"/>
      <c r="L1357" s="117"/>
      <c r="M1357" s="118"/>
      <c r="N1357" s="118"/>
      <c r="O1357" s="93"/>
      <c r="P1357" s="93"/>
      <c r="Q1357" s="93"/>
      <c r="R1357" s="93"/>
      <c r="S1357" s="93"/>
      <c r="T1357" s="113"/>
      <c r="U1357" s="113"/>
      <c r="V1357" s="125"/>
      <c r="W1357" s="113"/>
      <c r="X1357" s="92"/>
      <c r="Y1357" s="22"/>
      <c r="Z1357" s="22"/>
      <c r="AA1357" s="22"/>
      <c r="AB1357" s="22"/>
      <c r="AC1357" s="22"/>
      <c r="AD1357" s="22"/>
      <c r="AE1357" s="22"/>
      <c r="AF1357" s="22"/>
    </row>
    <row r="1358" spans="1:32" x14ac:dyDescent="0.25">
      <c r="A1358" s="19"/>
      <c r="B1358" s="19"/>
      <c r="C1358" s="20"/>
      <c r="D1358" s="21"/>
      <c r="E1358" s="120"/>
      <c r="F1358" s="6"/>
      <c r="G1358" s="6"/>
      <c r="H1358" s="6"/>
      <c r="I1358" s="22"/>
      <c r="J1358" s="22"/>
      <c r="K1358" s="6"/>
      <c r="L1358" s="6"/>
      <c r="M1358" s="23"/>
      <c r="N1358" s="23"/>
      <c r="O1358" s="22"/>
      <c r="P1358" s="22"/>
      <c r="T1358" s="24"/>
      <c r="U1358" s="24"/>
      <c r="V1358" s="77"/>
      <c r="X1358" s="87"/>
      <c r="Y1358" s="22"/>
      <c r="Z1358" s="22"/>
      <c r="AA1358" s="22"/>
      <c r="AB1358" s="22"/>
      <c r="AC1358" s="22"/>
      <c r="AD1358" s="22"/>
      <c r="AE1358" s="22"/>
      <c r="AF1358" s="22"/>
    </row>
    <row r="1359" spans="1:32" x14ac:dyDescent="0.25">
      <c r="A1359" s="19"/>
      <c r="B1359" s="19"/>
      <c r="C1359" s="20"/>
      <c r="D1359" s="21"/>
      <c r="E1359" s="120"/>
      <c r="F1359" s="6"/>
      <c r="G1359" s="6"/>
      <c r="H1359" s="6"/>
      <c r="I1359" s="22"/>
      <c r="J1359" s="22"/>
      <c r="K1359" s="6"/>
      <c r="L1359" s="6"/>
      <c r="M1359" s="23"/>
      <c r="N1359" s="23"/>
      <c r="O1359" s="22"/>
      <c r="P1359" s="22"/>
      <c r="T1359" s="24"/>
      <c r="U1359" s="24"/>
      <c r="V1359" s="123"/>
      <c r="X1359" s="87"/>
      <c r="Y1359" s="22"/>
      <c r="Z1359" s="22"/>
      <c r="AA1359" s="22"/>
      <c r="AB1359" s="22"/>
      <c r="AC1359" s="22"/>
      <c r="AD1359" s="22"/>
      <c r="AE1359" s="22"/>
      <c r="AF1359" s="22"/>
    </row>
    <row r="1360" spans="1:32" x14ac:dyDescent="0.25">
      <c r="A1360" s="19"/>
      <c r="B1360" s="19"/>
      <c r="C1360" s="20"/>
      <c r="D1360" s="21"/>
      <c r="E1360" s="120"/>
      <c r="F1360" s="6"/>
      <c r="G1360" s="6"/>
      <c r="H1360" s="6"/>
      <c r="I1360" s="22"/>
      <c r="J1360" s="22"/>
      <c r="K1360" s="6"/>
      <c r="L1360" s="6"/>
      <c r="M1360" s="23"/>
      <c r="N1360" s="23"/>
      <c r="O1360" s="22"/>
      <c r="P1360" s="22"/>
      <c r="T1360" s="24"/>
      <c r="U1360" s="24"/>
      <c r="V1360" s="123"/>
      <c r="X1360" s="87"/>
      <c r="Y1360" s="22"/>
      <c r="Z1360" s="22"/>
      <c r="AA1360" s="22"/>
      <c r="AB1360" s="22"/>
      <c r="AC1360" s="22"/>
      <c r="AD1360" s="22"/>
      <c r="AE1360" s="22"/>
      <c r="AF1360" s="22"/>
    </row>
    <row r="1361" spans="1:32" x14ac:dyDescent="0.25">
      <c r="A1361" s="19"/>
      <c r="B1361" s="19"/>
      <c r="C1361" s="20"/>
      <c r="D1361" s="21"/>
      <c r="E1361" s="120"/>
      <c r="F1361" s="6"/>
      <c r="G1361" s="6"/>
      <c r="H1361" s="6"/>
      <c r="I1361" s="22"/>
      <c r="J1361" s="22"/>
      <c r="K1361" s="6"/>
      <c r="L1361" s="6"/>
      <c r="M1361" s="23"/>
      <c r="N1361" s="23"/>
      <c r="O1361" s="22"/>
      <c r="P1361" s="22"/>
      <c r="T1361" s="24"/>
      <c r="U1361" s="24"/>
      <c r="V1361" s="123"/>
      <c r="X1361" s="87"/>
      <c r="Y1361" s="22"/>
      <c r="Z1361" s="22"/>
      <c r="AA1361" s="22"/>
      <c r="AB1361" s="22"/>
      <c r="AC1361" s="22"/>
      <c r="AD1361" s="22"/>
      <c r="AE1361" s="22"/>
      <c r="AF1361" s="22"/>
    </row>
    <row r="1362" spans="1:32" x14ac:dyDescent="0.25">
      <c r="A1362" s="19"/>
      <c r="B1362" s="19"/>
      <c r="C1362" s="20"/>
      <c r="D1362" s="21"/>
      <c r="E1362" s="120"/>
      <c r="F1362" s="6"/>
      <c r="G1362" s="6"/>
      <c r="H1362" s="6"/>
      <c r="I1362" s="22"/>
      <c r="J1362" s="22"/>
      <c r="K1362" s="6"/>
      <c r="L1362" s="6"/>
      <c r="M1362" s="23"/>
      <c r="N1362" s="23"/>
      <c r="O1362" s="22"/>
      <c r="P1362" s="22"/>
      <c r="T1362" s="24"/>
      <c r="U1362" s="24"/>
      <c r="V1362" s="123"/>
      <c r="X1362" s="87"/>
      <c r="Y1362" s="22"/>
      <c r="Z1362" s="22"/>
      <c r="AA1362" s="22"/>
      <c r="AB1362" s="22"/>
      <c r="AC1362" s="22"/>
      <c r="AD1362" s="22"/>
      <c r="AE1362" s="22"/>
      <c r="AF1362" s="22"/>
    </row>
    <row r="1363" spans="1:32" x14ac:dyDescent="0.25">
      <c r="A1363" s="19"/>
      <c r="B1363" s="19"/>
      <c r="C1363" s="20"/>
      <c r="D1363" s="21"/>
      <c r="E1363" s="120"/>
      <c r="F1363" s="6"/>
      <c r="G1363" s="6"/>
      <c r="H1363" s="6"/>
      <c r="I1363" s="22"/>
      <c r="J1363" s="22"/>
      <c r="K1363" s="6"/>
      <c r="L1363" s="6"/>
      <c r="M1363" s="23"/>
      <c r="N1363" s="23"/>
      <c r="O1363" s="22"/>
      <c r="P1363" s="22"/>
      <c r="T1363" s="24"/>
      <c r="U1363" s="24"/>
      <c r="V1363" s="123"/>
      <c r="X1363" s="87"/>
      <c r="Y1363" s="22"/>
      <c r="Z1363" s="22"/>
      <c r="AA1363" s="22"/>
      <c r="AB1363" s="22"/>
      <c r="AC1363" s="22"/>
      <c r="AD1363" s="22"/>
      <c r="AE1363" s="22"/>
      <c r="AF1363" s="22"/>
    </row>
    <row r="1364" spans="1:32" x14ac:dyDescent="0.25">
      <c r="A1364" s="19"/>
      <c r="B1364" s="19"/>
      <c r="C1364" s="20"/>
      <c r="D1364" s="21"/>
      <c r="E1364" s="120"/>
      <c r="F1364" s="6"/>
      <c r="G1364" s="6"/>
      <c r="H1364" s="6"/>
      <c r="I1364" s="22"/>
      <c r="J1364" s="22"/>
      <c r="K1364" s="6"/>
      <c r="L1364" s="6"/>
      <c r="M1364" s="23"/>
      <c r="N1364" s="23"/>
      <c r="O1364" s="22"/>
      <c r="P1364" s="22"/>
      <c r="T1364" s="24"/>
      <c r="U1364" s="24"/>
      <c r="V1364" s="123"/>
      <c r="X1364" s="87"/>
      <c r="Y1364" s="22"/>
      <c r="Z1364" s="22"/>
      <c r="AA1364" s="22"/>
      <c r="AB1364" s="22"/>
      <c r="AC1364" s="22"/>
      <c r="AD1364" s="22"/>
      <c r="AE1364" s="22"/>
      <c r="AF1364" s="22"/>
    </row>
    <row r="1365" spans="1:32" x14ac:dyDescent="0.25">
      <c r="A1365" s="19"/>
      <c r="B1365" s="19"/>
      <c r="C1365" s="20"/>
      <c r="D1365" s="21"/>
      <c r="E1365" s="120"/>
      <c r="F1365" s="6"/>
      <c r="G1365" s="6"/>
      <c r="H1365" s="6"/>
      <c r="I1365" s="22"/>
      <c r="J1365" s="22"/>
      <c r="K1365" s="6"/>
      <c r="L1365" s="6"/>
      <c r="M1365" s="23"/>
      <c r="N1365" s="23"/>
      <c r="O1365" s="22"/>
      <c r="P1365" s="22"/>
      <c r="T1365" s="24"/>
      <c r="U1365" s="24"/>
      <c r="V1365" s="123"/>
      <c r="X1365" s="87"/>
      <c r="Y1365" s="22"/>
      <c r="Z1365" s="22"/>
      <c r="AA1365" s="22"/>
      <c r="AB1365" s="22"/>
      <c r="AC1365" s="22"/>
      <c r="AD1365" s="22"/>
      <c r="AE1365" s="22"/>
      <c r="AF1365" s="22"/>
    </row>
    <row r="1366" spans="1:32" x14ac:dyDescent="0.25">
      <c r="A1366" s="19"/>
      <c r="B1366" s="19"/>
      <c r="C1366" s="20"/>
      <c r="D1366" s="21"/>
      <c r="E1366" s="120"/>
      <c r="F1366" s="6"/>
      <c r="G1366" s="6"/>
      <c r="H1366" s="6"/>
      <c r="I1366" s="22"/>
      <c r="J1366" s="22"/>
      <c r="K1366" s="6"/>
      <c r="L1366" s="6"/>
      <c r="M1366" s="23"/>
      <c r="N1366" s="23"/>
      <c r="O1366" s="22"/>
      <c r="P1366" s="22"/>
      <c r="T1366" s="24"/>
      <c r="U1366" s="24"/>
      <c r="V1366" s="123"/>
      <c r="X1366" s="87"/>
      <c r="Y1366" s="22"/>
      <c r="Z1366" s="22"/>
      <c r="AA1366" s="22"/>
      <c r="AB1366" s="22"/>
      <c r="AC1366" s="22"/>
      <c r="AD1366" s="22"/>
      <c r="AE1366" s="22"/>
      <c r="AF1366" s="22"/>
    </row>
    <row r="1367" spans="1:32" x14ac:dyDescent="0.25">
      <c r="A1367" s="19"/>
      <c r="B1367" s="19"/>
      <c r="C1367" s="20"/>
      <c r="D1367" s="21"/>
      <c r="E1367" s="120"/>
      <c r="F1367" s="6"/>
      <c r="G1367" s="6"/>
      <c r="H1367" s="6"/>
      <c r="I1367" s="22"/>
      <c r="J1367" s="22"/>
      <c r="K1367" s="6"/>
      <c r="L1367" s="6"/>
      <c r="M1367" s="23"/>
      <c r="N1367" s="23"/>
      <c r="O1367" s="22"/>
      <c r="P1367" s="22"/>
      <c r="T1367" s="24"/>
      <c r="U1367" s="24"/>
      <c r="V1367" s="123"/>
      <c r="X1367" s="87"/>
      <c r="Y1367" s="22"/>
      <c r="Z1367" s="22"/>
      <c r="AA1367" s="22"/>
      <c r="AB1367" s="22"/>
      <c r="AC1367" s="22"/>
      <c r="AD1367" s="22"/>
      <c r="AE1367" s="22"/>
      <c r="AF1367" s="22"/>
    </row>
    <row r="1368" spans="1:32" x14ac:dyDescent="0.25">
      <c r="A1368" s="119"/>
      <c r="B1368" s="119"/>
      <c r="C1368" s="115"/>
      <c r="D1368" s="116"/>
      <c r="E1368" s="124"/>
      <c r="F1368" s="117"/>
      <c r="G1368" s="117"/>
      <c r="H1368" s="117"/>
      <c r="I1368" s="93"/>
      <c r="J1368" s="93"/>
      <c r="K1368" s="117"/>
      <c r="L1368" s="117"/>
      <c r="M1368" s="118"/>
      <c r="N1368" s="118"/>
      <c r="O1368" s="93"/>
      <c r="P1368" s="93"/>
      <c r="Q1368" s="93"/>
      <c r="R1368" s="93"/>
      <c r="S1368" s="93"/>
      <c r="T1368" s="113"/>
      <c r="U1368" s="113"/>
      <c r="V1368" s="125"/>
      <c r="W1368" s="113"/>
      <c r="X1368" s="92"/>
      <c r="Y1368" s="22"/>
      <c r="Z1368" s="22"/>
      <c r="AA1368" s="22"/>
      <c r="AB1368" s="22"/>
      <c r="AC1368" s="22"/>
      <c r="AD1368" s="22"/>
      <c r="AE1368" s="22"/>
      <c r="AF1368" s="22"/>
    </row>
    <row r="1369" spans="1:32" x14ac:dyDescent="0.25">
      <c r="A1369" s="19"/>
      <c r="B1369" s="19"/>
      <c r="C1369" s="20"/>
      <c r="D1369" s="21"/>
      <c r="E1369" s="120"/>
      <c r="F1369" s="6"/>
      <c r="G1369" s="6"/>
      <c r="H1369" s="6"/>
      <c r="I1369" s="22"/>
      <c r="J1369" s="22"/>
      <c r="K1369" s="6"/>
      <c r="L1369" s="6"/>
      <c r="M1369" s="23"/>
      <c r="N1369" s="23"/>
      <c r="O1369" s="22"/>
      <c r="P1369" s="22"/>
      <c r="T1369" s="24"/>
      <c r="U1369" s="24"/>
      <c r="X1369" s="87"/>
      <c r="Y1369" s="22"/>
      <c r="Z1369" s="22"/>
      <c r="AA1369" s="22"/>
      <c r="AB1369" s="22"/>
      <c r="AC1369" s="22"/>
      <c r="AD1369" s="22"/>
      <c r="AE1369" s="22"/>
      <c r="AF1369" s="22"/>
    </row>
    <row r="1370" spans="1:32" x14ac:dyDescent="0.25">
      <c r="A1370" s="19"/>
      <c r="B1370" s="19"/>
      <c r="C1370" s="20"/>
      <c r="D1370" s="21"/>
      <c r="E1370" s="120"/>
      <c r="F1370" s="6"/>
      <c r="G1370" s="6"/>
      <c r="H1370" s="6"/>
      <c r="I1370" s="22"/>
      <c r="J1370" s="22"/>
      <c r="K1370" s="6"/>
      <c r="L1370" s="6"/>
      <c r="M1370" s="23"/>
      <c r="N1370" s="23"/>
      <c r="O1370" s="22"/>
      <c r="P1370" s="22"/>
      <c r="T1370" s="24"/>
      <c r="U1370" s="24"/>
      <c r="X1370" s="87"/>
      <c r="Y1370" s="22"/>
      <c r="Z1370" s="22"/>
      <c r="AA1370" s="22"/>
      <c r="AB1370" s="22"/>
      <c r="AC1370" s="22"/>
      <c r="AD1370" s="22"/>
      <c r="AE1370" s="22"/>
      <c r="AF1370" s="22"/>
    </row>
    <row r="1371" spans="1:32" x14ac:dyDescent="0.25">
      <c r="A1371" s="19"/>
      <c r="B1371" s="19"/>
      <c r="C1371" s="20"/>
      <c r="D1371" s="21"/>
      <c r="E1371" s="120"/>
      <c r="F1371" s="6"/>
      <c r="G1371" s="6"/>
      <c r="H1371" s="6"/>
      <c r="I1371" s="22"/>
      <c r="J1371" s="22"/>
      <c r="K1371" s="6"/>
      <c r="L1371" s="6"/>
      <c r="M1371" s="23"/>
      <c r="N1371" s="23"/>
      <c r="O1371" s="22"/>
      <c r="P1371" s="22"/>
      <c r="T1371" s="24"/>
      <c r="U1371" s="24"/>
      <c r="X1371" s="87"/>
      <c r="Y1371" s="22"/>
      <c r="Z1371" s="22"/>
      <c r="AA1371" s="22"/>
      <c r="AB1371" s="22"/>
      <c r="AC1371" s="22"/>
      <c r="AD1371" s="22"/>
      <c r="AE1371" s="22"/>
      <c r="AF1371" s="22"/>
    </row>
    <row r="1372" spans="1:32" x14ac:dyDescent="0.25">
      <c r="A1372" s="19"/>
      <c r="B1372" s="19"/>
      <c r="C1372" s="20"/>
      <c r="D1372" s="21"/>
      <c r="E1372" s="120"/>
      <c r="F1372" s="6"/>
      <c r="G1372" s="6"/>
      <c r="H1372" s="6"/>
      <c r="I1372" s="22"/>
      <c r="J1372" s="22"/>
      <c r="K1372" s="6"/>
      <c r="L1372" s="6"/>
      <c r="M1372" s="23"/>
      <c r="N1372" s="23"/>
      <c r="O1372" s="22"/>
      <c r="P1372" s="22"/>
      <c r="T1372" s="24"/>
      <c r="U1372" s="24"/>
      <c r="X1372" s="87"/>
      <c r="Y1372" s="22"/>
      <c r="Z1372" s="22"/>
      <c r="AA1372" s="22"/>
      <c r="AB1372" s="22"/>
      <c r="AC1372" s="22"/>
      <c r="AD1372" s="22"/>
      <c r="AE1372" s="22"/>
      <c r="AF1372" s="22"/>
    </row>
    <row r="1373" spans="1:32" x14ac:dyDescent="0.25">
      <c r="A1373" s="19"/>
      <c r="B1373" s="19"/>
      <c r="C1373" s="20"/>
      <c r="D1373" s="21"/>
      <c r="E1373" s="120"/>
      <c r="F1373" s="6"/>
      <c r="G1373" s="6"/>
      <c r="H1373" s="6"/>
      <c r="I1373" s="22"/>
      <c r="J1373" s="22"/>
      <c r="K1373" s="6"/>
      <c r="L1373" s="6"/>
      <c r="M1373" s="23"/>
      <c r="N1373" s="23"/>
      <c r="O1373" s="22"/>
      <c r="P1373" s="22"/>
      <c r="T1373" s="24"/>
      <c r="U1373" s="24"/>
      <c r="X1373" s="87"/>
      <c r="Y1373" s="22"/>
      <c r="Z1373" s="22"/>
      <c r="AA1373" s="22"/>
      <c r="AB1373" s="22"/>
      <c r="AC1373" s="22"/>
      <c r="AD1373" s="22"/>
      <c r="AE1373" s="22"/>
      <c r="AF1373" s="22"/>
    </row>
    <row r="1374" spans="1:32" x14ac:dyDescent="0.25">
      <c r="A1374" s="19"/>
      <c r="B1374" s="19"/>
      <c r="C1374" s="20"/>
      <c r="D1374" s="21"/>
      <c r="E1374" s="120"/>
      <c r="F1374" s="6"/>
      <c r="G1374" s="6"/>
      <c r="H1374" s="6"/>
      <c r="I1374" s="22"/>
      <c r="J1374" s="22"/>
      <c r="K1374" s="6"/>
      <c r="L1374" s="6"/>
      <c r="M1374" s="23"/>
      <c r="N1374" s="23"/>
      <c r="O1374" s="22"/>
      <c r="P1374" s="22"/>
      <c r="T1374" s="24"/>
      <c r="U1374" s="24"/>
      <c r="X1374" s="87"/>
      <c r="Y1374" s="22"/>
      <c r="Z1374" s="22"/>
      <c r="AA1374" s="22"/>
      <c r="AB1374" s="22"/>
      <c r="AC1374" s="22"/>
      <c r="AD1374" s="22"/>
      <c r="AE1374" s="22"/>
      <c r="AF1374" s="22"/>
    </row>
    <row r="1375" spans="1:32" x14ac:dyDescent="0.25">
      <c r="A1375" s="19"/>
      <c r="B1375" s="19"/>
      <c r="C1375" s="20"/>
      <c r="D1375" s="21"/>
      <c r="E1375" s="120"/>
      <c r="F1375" s="6"/>
      <c r="G1375" s="6"/>
      <c r="H1375" s="6"/>
      <c r="I1375" s="22"/>
      <c r="J1375" s="22"/>
      <c r="K1375" s="6"/>
      <c r="L1375" s="6"/>
      <c r="M1375" s="23"/>
      <c r="N1375" s="23"/>
      <c r="O1375" s="22"/>
      <c r="P1375" s="22"/>
      <c r="T1375" s="24"/>
      <c r="U1375" s="24"/>
      <c r="X1375" s="87"/>
      <c r="Y1375" s="22"/>
      <c r="Z1375" s="22"/>
      <c r="AA1375" s="22"/>
      <c r="AB1375" s="22"/>
      <c r="AC1375" s="22"/>
      <c r="AD1375" s="22"/>
      <c r="AE1375" s="22"/>
      <c r="AF1375" s="22"/>
    </row>
    <row r="1376" spans="1:32" x14ac:dyDescent="0.25">
      <c r="A1376" s="19"/>
      <c r="B1376" s="19"/>
      <c r="C1376" s="20"/>
      <c r="D1376" s="21"/>
      <c r="E1376" s="120"/>
      <c r="F1376" s="6"/>
      <c r="G1376" s="6"/>
      <c r="H1376" s="6"/>
      <c r="I1376" s="22"/>
      <c r="J1376" s="22"/>
      <c r="K1376" s="6"/>
      <c r="L1376" s="6"/>
      <c r="M1376" s="23"/>
      <c r="N1376" s="23"/>
      <c r="O1376" s="22"/>
      <c r="P1376" s="22"/>
      <c r="T1376" s="24"/>
      <c r="U1376" s="24"/>
      <c r="X1376" s="87"/>
      <c r="Y1376" s="22"/>
      <c r="Z1376" s="22"/>
      <c r="AA1376" s="22"/>
      <c r="AB1376" s="22"/>
      <c r="AC1376" s="22"/>
      <c r="AD1376" s="22"/>
      <c r="AE1376" s="22"/>
      <c r="AF1376" s="22"/>
    </row>
    <row r="1377" spans="1:32" x14ac:dyDescent="0.25">
      <c r="A1377" s="19"/>
      <c r="B1377" s="19"/>
      <c r="C1377" s="20"/>
      <c r="D1377" s="21"/>
      <c r="E1377" s="120"/>
      <c r="F1377" s="6"/>
      <c r="G1377" s="6"/>
      <c r="H1377" s="6"/>
      <c r="I1377" s="22"/>
      <c r="J1377" s="22"/>
      <c r="K1377" s="6"/>
      <c r="L1377" s="6"/>
      <c r="M1377" s="23"/>
      <c r="N1377" s="23"/>
      <c r="O1377" s="22"/>
      <c r="P1377" s="22"/>
      <c r="T1377" s="24"/>
      <c r="U1377" s="24"/>
      <c r="X1377" s="87"/>
      <c r="Y1377" s="22"/>
      <c r="Z1377" s="22"/>
      <c r="AA1377" s="22"/>
      <c r="AB1377" s="22"/>
      <c r="AC1377" s="22"/>
      <c r="AD1377" s="22"/>
      <c r="AE1377" s="22"/>
      <c r="AF1377" s="22"/>
    </row>
    <row r="1378" spans="1:32" x14ac:dyDescent="0.25">
      <c r="A1378" s="19"/>
      <c r="B1378" s="19"/>
      <c r="C1378" s="20"/>
      <c r="D1378" s="21"/>
      <c r="E1378" s="120"/>
      <c r="F1378" s="6"/>
      <c r="G1378" s="6"/>
      <c r="H1378" s="6"/>
      <c r="I1378" s="22"/>
      <c r="J1378" s="22"/>
      <c r="K1378" s="6"/>
      <c r="L1378" s="6"/>
      <c r="M1378" s="23"/>
      <c r="N1378" s="23"/>
      <c r="O1378" s="22"/>
      <c r="P1378" s="22"/>
      <c r="T1378" s="24"/>
      <c r="U1378" s="24"/>
      <c r="X1378" s="87"/>
      <c r="Y1378" s="22"/>
      <c r="Z1378" s="22"/>
      <c r="AA1378" s="22"/>
      <c r="AB1378" s="22"/>
      <c r="AC1378" s="22"/>
      <c r="AD1378" s="22"/>
      <c r="AE1378" s="22"/>
      <c r="AF1378" s="22"/>
    </row>
    <row r="1379" spans="1:32" x14ac:dyDescent="0.25">
      <c r="A1379" s="19"/>
      <c r="B1379" s="19"/>
      <c r="C1379" s="20"/>
      <c r="D1379" s="21"/>
      <c r="E1379" s="120"/>
      <c r="F1379" s="6"/>
      <c r="G1379" s="6"/>
      <c r="H1379" s="6"/>
      <c r="I1379" s="22"/>
      <c r="J1379" s="22"/>
      <c r="K1379" s="6"/>
      <c r="L1379" s="6"/>
      <c r="M1379" s="23"/>
      <c r="N1379" s="23"/>
      <c r="O1379" s="22"/>
      <c r="P1379" s="22"/>
      <c r="T1379" s="24"/>
      <c r="U1379" s="24"/>
      <c r="X1379" s="87"/>
      <c r="Y1379" s="22"/>
      <c r="Z1379" s="22"/>
      <c r="AA1379" s="22"/>
      <c r="AB1379" s="22"/>
      <c r="AC1379" s="22"/>
      <c r="AD1379" s="22"/>
      <c r="AE1379" s="22"/>
      <c r="AF1379" s="22"/>
    </row>
    <row r="1380" spans="1:32" x14ac:dyDescent="0.25">
      <c r="A1380" s="19"/>
      <c r="B1380" s="19"/>
      <c r="C1380" s="20"/>
      <c r="D1380" s="21"/>
      <c r="E1380" s="120"/>
      <c r="F1380" s="6"/>
      <c r="G1380" s="6"/>
      <c r="H1380" s="6"/>
      <c r="I1380" s="22"/>
      <c r="J1380" s="22"/>
      <c r="K1380" s="6"/>
      <c r="L1380" s="6"/>
      <c r="M1380" s="23"/>
      <c r="N1380" s="23"/>
      <c r="O1380" s="22"/>
      <c r="P1380" s="22"/>
      <c r="T1380" s="24"/>
      <c r="U1380" s="24"/>
      <c r="X1380" s="87"/>
      <c r="Y1380" s="22"/>
      <c r="Z1380" s="22"/>
      <c r="AA1380" s="22"/>
      <c r="AB1380" s="22"/>
      <c r="AC1380" s="22"/>
      <c r="AD1380" s="22"/>
      <c r="AE1380" s="22"/>
      <c r="AF1380" s="22"/>
    </row>
    <row r="1381" spans="1:32" x14ac:dyDescent="0.25">
      <c r="A1381" s="19"/>
      <c r="B1381" s="19"/>
      <c r="C1381" s="20"/>
      <c r="D1381" s="21"/>
      <c r="E1381" s="120"/>
      <c r="F1381" s="6"/>
      <c r="G1381" s="6"/>
      <c r="H1381" s="6"/>
      <c r="I1381" s="22"/>
      <c r="J1381" s="22"/>
      <c r="K1381" s="6"/>
      <c r="L1381" s="6"/>
      <c r="M1381" s="23"/>
      <c r="N1381" s="23"/>
      <c r="O1381" s="22"/>
      <c r="P1381" s="22"/>
      <c r="T1381" s="24"/>
      <c r="U1381" s="24"/>
      <c r="X1381" s="87"/>
      <c r="Y1381" s="22"/>
      <c r="Z1381" s="22"/>
      <c r="AA1381" s="22"/>
      <c r="AB1381" s="22"/>
      <c r="AC1381" s="22"/>
      <c r="AD1381" s="22"/>
      <c r="AE1381" s="22"/>
      <c r="AF1381" s="22"/>
    </row>
    <row r="1382" spans="1:32" x14ac:dyDescent="0.25">
      <c r="A1382" s="19"/>
      <c r="B1382" s="19"/>
      <c r="C1382" s="20"/>
      <c r="D1382" s="21"/>
      <c r="E1382" s="120"/>
      <c r="F1382" s="6"/>
      <c r="G1382" s="6"/>
      <c r="H1382" s="6"/>
      <c r="I1382" s="22"/>
      <c r="J1382" s="22"/>
      <c r="K1382" s="6"/>
      <c r="L1382" s="6"/>
      <c r="M1382" s="23"/>
      <c r="N1382" s="23"/>
      <c r="O1382" s="22"/>
      <c r="P1382" s="22"/>
      <c r="T1382" s="24"/>
      <c r="U1382" s="24"/>
      <c r="X1382" s="87"/>
      <c r="Y1382" s="22"/>
      <c r="Z1382" s="22"/>
      <c r="AA1382" s="22"/>
      <c r="AB1382" s="22"/>
      <c r="AC1382" s="22"/>
      <c r="AD1382" s="22"/>
      <c r="AE1382" s="22"/>
      <c r="AF1382" s="22"/>
    </row>
    <row r="1383" spans="1:32" x14ac:dyDescent="0.25">
      <c r="A1383" s="19"/>
      <c r="B1383" s="19"/>
      <c r="C1383" s="20"/>
      <c r="D1383" s="21"/>
      <c r="E1383" s="120"/>
      <c r="F1383" s="6"/>
      <c r="G1383" s="6"/>
      <c r="H1383" s="6"/>
      <c r="I1383" s="22"/>
      <c r="J1383" s="22"/>
      <c r="K1383" s="6"/>
      <c r="L1383" s="6"/>
      <c r="M1383" s="23"/>
      <c r="N1383" s="23"/>
      <c r="O1383" s="22"/>
      <c r="P1383" s="22"/>
      <c r="T1383" s="24"/>
      <c r="U1383" s="24"/>
      <c r="X1383" s="87"/>
      <c r="Y1383" s="22"/>
      <c r="Z1383" s="22"/>
      <c r="AA1383" s="22"/>
      <c r="AB1383" s="22"/>
      <c r="AC1383" s="22"/>
      <c r="AD1383" s="22"/>
      <c r="AE1383" s="22"/>
      <c r="AF1383" s="22"/>
    </row>
    <row r="1384" spans="1:32" x14ac:dyDescent="0.25">
      <c r="A1384" s="19"/>
      <c r="B1384" s="19"/>
      <c r="C1384" s="20"/>
      <c r="D1384" s="21"/>
      <c r="E1384" s="120"/>
      <c r="F1384" s="6"/>
      <c r="G1384" s="6"/>
      <c r="H1384" s="6"/>
      <c r="I1384" s="22"/>
      <c r="J1384" s="22"/>
      <c r="K1384" s="6"/>
      <c r="L1384" s="6"/>
      <c r="M1384" s="23"/>
      <c r="N1384" s="23"/>
      <c r="O1384" s="22"/>
      <c r="P1384" s="22"/>
      <c r="T1384" s="24"/>
      <c r="U1384" s="24"/>
      <c r="X1384" s="87"/>
      <c r="Y1384" s="22"/>
      <c r="Z1384" s="22"/>
      <c r="AA1384" s="22"/>
      <c r="AB1384" s="22"/>
      <c r="AC1384" s="22"/>
      <c r="AD1384" s="22"/>
      <c r="AE1384" s="22"/>
      <c r="AF1384" s="22"/>
    </row>
    <row r="1385" spans="1:32" x14ac:dyDescent="0.25">
      <c r="A1385" s="19"/>
      <c r="B1385" s="19"/>
      <c r="C1385" s="20"/>
      <c r="D1385" s="21"/>
      <c r="E1385" s="120"/>
      <c r="F1385" s="6"/>
      <c r="G1385" s="6"/>
      <c r="H1385" s="6"/>
      <c r="I1385" s="22"/>
      <c r="J1385" s="22"/>
      <c r="K1385" s="6"/>
      <c r="L1385" s="6"/>
      <c r="M1385" s="23"/>
      <c r="N1385" s="23"/>
      <c r="O1385" s="22"/>
      <c r="P1385" s="22"/>
      <c r="T1385" s="24"/>
      <c r="U1385" s="24"/>
      <c r="X1385" s="87"/>
      <c r="Y1385" s="22"/>
      <c r="Z1385" s="22"/>
      <c r="AA1385" s="22"/>
      <c r="AB1385" s="22"/>
      <c r="AC1385" s="22"/>
      <c r="AD1385" s="22"/>
      <c r="AE1385" s="22"/>
      <c r="AF1385" s="22"/>
    </row>
    <row r="1386" spans="1:32" x14ac:dyDescent="0.25">
      <c r="A1386" s="19"/>
      <c r="B1386" s="19"/>
      <c r="C1386" s="20"/>
      <c r="D1386" s="21"/>
      <c r="E1386" s="120"/>
      <c r="F1386" s="6"/>
      <c r="G1386" s="6"/>
      <c r="H1386" s="6"/>
      <c r="I1386" s="22"/>
      <c r="J1386" s="22"/>
      <c r="K1386" s="6"/>
      <c r="L1386" s="6"/>
      <c r="M1386" s="23"/>
      <c r="N1386" s="23"/>
      <c r="O1386" s="22"/>
      <c r="P1386" s="22"/>
      <c r="T1386" s="24"/>
      <c r="U1386" s="24"/>
      <c r="X1386" s="87"/>
      <c r="Y1386" s="22"/>
      <c r="Z1386" s="22"/>
      <c r="AA1386" s="22"/>
      <c r="AB1386" s="22"/>
      <c r="AC1386" s="22"/>
      <c r="AD1386" s="22"/>
      <c r="AE1386" s="22"/>
      <c r="AF1386" s="22"/>
    </row>
    <row r="1387" spans="1:32" x14ac:dyDescent="0.25">
      <c r="A1387" s="19"/>
      <c r="B1387" s="19"/>
      <c r="C1387" s="20"/>
      <c r="D1387" s="21"/>
      <c r="E1387" s="120"/>
      <c r="F1387" s="6"/>
      <c r="G1387" s="6"/>
      <c r="H1387" s="6"/>
      <c r="I1387" s="22"/>
      <c r="J1387" s="22"/>
      <c r="K1387" s="6"/>
      <c r="L1387" s="6"/>
      <c r="M1387" s="23"/>
      <c r="N1387" s="23"/>
      <c r="O1387" s="22"/>
      <c r="P1387" s="22"/>
      <c r="T1387" s="24"/>
      <c r="U1387" s="24"/>
      <c r="X1387" s="87"/>
      <c r="Y1387" s="22"/>
      <c r="Z1387" s="22"/>
      <c r="AA1387" s="22"/>
      <c r="AB1387" s="22"/>
      <c r="AC1387" s="22"/>
      <c r="AD1387" s="22"/>
      <c r="AE1387" s="22"/>
      <c r="AF1387" s="22"/>
    </row>
    <row r="1388" spans="1:32" x14ac:dyDescent="0.25">
      <c r="A1388" s="19"/>
      <c r="B1388" s="19"/>
      <c r="C1388" s="20"/>
      <c r="D1388" s="21"/>
      <c r="E1388" s="120"/>
      <c r="F1388" s="6"/>
      <c r="G1388" s="6"/>
      <c r="H1388" s="6"/>
      <c r="I1388" s="22"/>
      <c r="J1388" s="22"/>
      <c r="K1388" s="6"/>
      <c r="L1388" s="6"/>
      <c r="M1388" s="23"/>
      <c r="N1388" s="23"/>
      <c r="O1388" s="22"/>
      <c r="P1388" s="22"/>
      <c r="T1388" s="24"/>
      <c r="U1388" s="24"/>
      <c r="X1388" s="87"/>
      <c r="Y1388" s="22"/>
      <c r="Z1388" s="22"/>
      <c r="AA1388" s="22"/>
      <c r="AB1388" s="22"/>
      <c r="AC1388" s="22"/>
      <c r="AD1388" s="22"/>
      <c r="AE1388" s="22"/>
      <c r="AF1388" s="22"/>
    </row>
    <row r="1389" spans="1:32" x14ac:dyDescent="0.25">
      <c r="A1389" s="19"/>
      <c r="B1389" s="19"/>
      <c r="C1389" s="20"/>
      <c r="D1389" s="21"/>
      <c r="E1389" s="120"/>
      <c r="F1389" s="6"/>
      <c r="G1389" s="6"/>
      <c r="H1389" s="6"/>
      <c r="I1389" s="22"/>
      <c r="J1389" s="22"/>
      <c r="K1389" s="6"/>
      <c r="L1389" s="6"/>
      <c r="M1389" s="23"/>
      <c r="N1389" s="23"/>
      <c r="O1389" s="22"/>
      <c r="P1389" s="22"/>
      <c r="T1389" s="24"/>
      <c r="U1389" s="24"/>
      <c r="X1389" s="87"/>
      <c r="Y1389" s="22"/>
      <c r="Z1389" s="22"/>
      <c r="AA1389" s="22"/>
      <c r="AB1389" s="22"/>
      <c r="AC1389" s="22"/>
      <c r="AD1389" s="22"/>
      <c r="AE1389" s="22"/>
      <c r="AF1389" s="22"/>
    </row>
    <row r="1390" spans="1:32" x14ac:dyDescent="0.25">
      <c r="A1390" s="19"/>
      <c r="B1390" s="19"/>
      <c r="C1390" s="20"/>
      <c r="D1390" s="21"/>
      <c r="E1390" s="120"/>
      <c r="F1390" s="6"/>
      <c r="G1390" s="6"/>
      <c r="H1390" s="6"/>
      <c r="I1390" s="22"/>
      <c r="J1390" s="22"/>
      <c r="K1390" s="6"/>
      <c r="L1390" s="6"/>
      <c r="M1390" s="23"/>
      <c r="N1390" s="23"/>
      <c r="O1390" s="22"/>
      <c r="P1390" s="22"/>
      <c r="T1390" s="24"/>
      <c r="U1390" s="24"/>
      <c r="X1390" s="87"/>
      <c r="Y1390" s="22"/>
      <c r="Z1390" s="22"/>
      <c r="AA1390" s="22"/>
      <c r="AB1390" s="22"/>
      <c r="AC1390" s="22"/>
      <c r="AD1390" s="22"/>
      <c r="AE1390" s="22"/>
      <c r="AF1390" s="22"/>
    </row>
    <row r="1391" spans="1:32" x14ac:dyDescent="0.25">
      <c r="A1391" s="19"/>
      <c r="B1391" s="19"/>
      <c r="C1391" s="20"/>
      <c r="D1391" s="21"/>
      <c r="E1391" s="120"/>
      <c r="F1391" s="6"/>
      <c r="G1391" s="6"/>
      <c r="H1391" s="6"/>
      <c r="I1391" s="22"/>
      <c r="J1391" s="22"/>
      <c r="K1391" s="6"/>
      <c r="L1391" s="6"/>
      <c r="M1391" s="23"/>
      <c r="N1391" s="23"/>
      <c r="O1391" s="22"/>
      <c r="P1391" s="22"/>
      <c r="T1391" s="24"/>
      <c r="U1391" s="24"/>
      <c r="X1391" s="87"/>
      <c r="Y1391" s="22"/>
      <c r="Z1391" s="22"/>
      <c r="AA1391" s="22"/>
      <c r="AB1391" s="22"/>
      <c r="AC1391" s="22"/>
      <c r="AD1391" s="22"/>
      <c r="AE1391" s="22"/>
      <c r="AF1391" s="22"/>
    </row>
    <row r="1392" spans="1:32" x14ac:dyDescent="0.25">
      <c r="A1392" s="19"/>
      <c r="B1392" s="19"/>
      <c r="C1392" s="20"/>
      <c r="D1392" s="21"/>
      <c r="E1392" s="120"/>
      <c r="F1392" s="6"/>
      <c r="G1392" s="6"/>
      <c r="H1392" s="6"/>
      <c r="I1392" s="22"/>
      <c r="J1392" s="22"/>
      <c r="K1392" s="6"/>
      <c r="L1392" s="6"/>
      <c r="M1392" s="23"/>
      <c r="N1392" s="23"/>
      <c r="O1392" s="22"/>
      <c r="P1392" s="22"/>
      <c r="T1392" s="24"/>
      <c r="U1392" s="24"/>
      <c r="X1392" s="87"/>
      <c r="Y1392" s="22"/>
      <c r="Z1392" s="22"/>
      <c r="AA1392" s="22"/>
      <c r="AB1392" s="22"/>
      <c r="AC1392" s="22"/>
      <c r="AD1392" s="22"/>
      <c r="AE1392" s="22"/>
      <c r="AF1392" s="22"/>
    </row>
    <row r="1393" spans="1:32" x14ac:dyDescent="0.25">
      <c r="A1393" s="19"/>
      <c r="B1393" s="19"/>
      <c r="C1393" s="20"/>
      <c r="D1393" s="21"/>
      <c r="E1393" s="120"/>
      <c r="F1393" s="6"/>
      <c r="G1393" s="6"/>
      <c r="H1393" s="6"/>
      <c r="I1393" s="22"/>
      <c r="J1393" s="22"/>
      <c r="K1393" s="6"/>
      <c r="L1393" s="6"/>
      <c r="M1393" s="23"/>
      <c r="N1393" s="23"/>
      <c r="O1393" s="22"/>
      <c r="P1393" s="22"/>
      <c r="T1393" s="24"/>
      <c r="U1393" s="24"/>
      <c r="X1393" s="87"/>
      <c r="Y1393" s="22"/>
      <c r="Z1393" s="22"/>
      <c r="AA1393" s="22"/>
      <c r="AB1393" s="22"/>
      <c r="AC1393" s="22"/>
      <c r="AD1393" s="22"/>
      <c r="AE1393" s="22"/>
      <c r="AF1393" s="22"/>
    </row>
    <row r="1394" spans="1:32" x14ac:dyDescent="0.25">
      <c r="A1394" s="19"/>
      <c r="B1394" s="19"/>
      <c r="C1394" s="20"/>
      <c r="D1394" s="21"/>
      <c r="E1394" s="120"/>
      <c r="F1394" s="6"/>
      <c r="G1394" s="6"/>
      <c r="H1394" s="6"/>
      <c r="I1394" s="22"/>
      <c r="J1394" s="22"/>
      <c r="K1394" s="6"/>
      <c r="L1394" s="6"/>
      <c r="M1394" s="23"/>
      <c r="N1394" s="23"/>
      <c r="O1394" s="22"/>
      <c r="P1394" s="22"/>
      <c r="T1394" s="24"/>
      <c r="U1394" s="24"/>
      <c r="X1394" s="87"/>
      <c r="Y1394" s="22"/>
      <c r="Z1394" s="22"/>
      <c r="AA1394" s="22"/>
      <c r="AB1394" s="22"/>
      <c r="AC1394" s="22"/>
      <c r="AD1394" s="22"/>
      <c r="AE1394" s="22"/>
      <c r="AF1394" s="22"/>
    </row>
    <row r="1395" spans="1:32" x14ac:dyDescent="0.25">
      <c r="A1395" s="19"/>
      <c r="B1395" s="19"/>
      <c r="C1395" s="20"/>
      <c r="D1395" s="21"/>
      <c r="E1395" s="120"/>
      <c r="F1395" s="6"/>
      <c r="G1395" s="6"/>
      <c r="H1395" s="6"/>
      <c r="I1395" s="22"/>
      <c r="J1395" s="22"/>
      <c r="K1395" s="6"/>
      <c r="L1395" s="6"/>
      <c r="M1395" s="23"/>
      <c r="N1395" s="23"/>
      <c r="O1395" s="22"/>
      <c r="P1395" s="22"/>
      <c r="T1395" s="24"/>
      <c r="U1395" s="24"/>
      <c r="X1395" s="87"/>
      <c r="Y1395" s="22"/>
      <c r="Z1395" s="22"/>
      <c r="AA1395" s="22"/>
      <c r="AB1395" s="22"/>
      <c r="AC1395" s="22"/>
      <c r="AD1395" s="22"/>
      <c r="AE1395" s="22"/>
      <c r="AF1395" s="22"/>
    </row>
    <row r="1396" spans="1:32" x14ac:dyDescent="0.25">
      <c r="A1396" s="19"/>
      <c r="B1396" s="19"/>
      <c r="C1396" s="20"/>
      <c r="D1396" s="21"/>
      <c r="E1396" s="120"/>
      <c r="F1396" s="6"/>
      <c r="G1396" s="6"/>
      <c r="H1396" s="6"/>
      <c r="I1396" s="22"/>
      <c r="J1396" s="22"/>
      <c r="K1396" s="6"/>
      <c r="L1396" s="6"/>
      <c r="M1396" s="23"/>
      <c r="N1396" s="23"/>
      <c r="O1396" s="22"/>
      <c r="P1396" s="22"/>
      <c r="T1396" s="24"/>
      <c r="U1396" s="24"/>
      <c r="X1396" s="87"/>
      <c r="Y1396" s="22"/>
      <c r="Z1396" s="22"/>
      <c r="AA1396" s="22"/>
      <c r="AB1396" s="22"/>
      <c r="AC1396" s="22"/>
      <c r="AD1396" s="22"/>
      <c r="AE1396" s="22"/>
      <c r="AF1396" s="22"/>
    </row>
    <row r="1397" spans="1:32" x14ac:dyDescent="0.25">
      <c r="A1397" s="19"/>
      <c r="B1397" s="19"/>
      <c r="C1397" s="20"/>
      <c r="D1397" s="21"/>
      <c r="E1397" s="120"/>
      <c r="F1397" s="6"/>
      <c r="G1397" s="6"/>
      <c r="H1397" s="6"/>
      <c r="I1397" s="22"/>
      <c r="J1397" s="22"/>
      <c r="K1397" s="6"/>
      <c r="L1397" s="6"/>
      <c r="M1397" s="23"/>
      <c r="N1397" s="23"/>
      <c r="O1397" s="22"/>
      <c r="P1397" s="22"/>
      <c r="T1397" s="24"/>
      <c r="U1397" s="24"/>
      <c r="X1397" s="87"/>
      <c r="Y1397" s="22"/>
      <c r="Z1397" s="22"/>
      <c r="AA1397" s="22"/>
      <c r="AB1397" s="22"/>
      <c r="AC1397" s="22"/>
      <c r="AD1397" s="22"/>
      <c r="AE1397" s="22"/>
      <c r="AF1397" s="22"/>
    </row>
    <row r="1398" spans="1:32" x14ac:dyDescent="0.25">
      <c r="A1398" s="19"/>
      <c r="B1398" s="19"/>
      <c r="C1398" s="20"/>
      <c r="D1398" s="21"/>
      <c r="E1398" s="120"/>
      <c r="F1398" s="6"/>
      <c r="G1398" s="6"/>
      <c r="H1398" s="6"/>
      <c r="I1398" s="22"/>
      <c r="J1398" s="22"/>
      <c r="K1398" s="6"/>
      <c r="L1398" s="6"/>
      <c r="M1398" s="23"/>
      <c r="N1398" s="23"/>
      <c r="O1398" s="22"/>
      <c r="P1398" s="22"/>
      <c r="T1398" s="24"/>
      <c r="U1398" s="24"/>
      <c r="X1398" s="87"/>
      <c r="Y1398" s="22"/>
      <c r="Z1398" s="22"/>
      <c r="AA1398" s="22"/>
      <c r="AB1398" s="22"/>
      <c r="AC1398" s="22"/>
      <c r="AD1398" s="22"/>
      <c r="AE1398" s="22"/>
      <c r="AF1398" s="22"/>
    </row>
    <row r="1399" spans="1:32" x14ac:dyDescent="0.25">
      <c r="A1399" s="19"/>
      <c r="B1399" s="19"/>
      <c r="C1399" s="20"/>
      <c r="D1399" s="21"/>
      <c r="E1399" s="120"/>
      <c r="F1399" s="6"/>
      <c r="G1399" s="6"/>
      <c r="H1399" s="6"/>
      <c r="I1399" s="22"/>
      <c r="J1399" s="22"/>
      <c r="K1399" s="6"/>
      <c r="L1399" s="6"/>
      <c r="M1399" s="23"/>
      <c r="N1399" s="23"/>
      <c r="O1399" s="22"/>
      <c r="P1399" s="22"/>
      <c r="T1399" s="24"/>
      <c r="U1399" s="24"/>
      <c r="X1399" s="87"/>
      <c r="Y1399" s="22"/>
      <c r="Z1399" s="22"/>
      <c r="AA1399" s="22"/>
      <c r="AB1399" s="22"/>
      <c r="AC1399" s="22"/>
      <c r="AD1399" s="22"/>
      <c r="AE1399" s="22"/>
      <c r="AF1399" s="22"/>
    </row>
    <row r="1400" spans="1:32" x14ac:dyDescent="0.25">
      <c r="A1400" s="19"/>
      <c r="B1400" s="19"/>
      <c r="C1400" s="20"/>
      <c r="D1400" s="21"/>
      <c r="E1400" s="120"/>
      <c r="F1400" s="6"/>
      <c r="G1400" s="6"/>
      <c r="H1400" s="6"/>
      <c r="I1400" s="22"/>
      <c r="J1400" s="22"/>
      <c r="K1400" s="6"/>
      <c r="L1400" s="6"/>
      <c r="M1400" s="23"/>
      <c r="N1400" s="23"/>
      <c r="O1400" s="22"/>
      <c r="P1400" s="22"/>
      <c r="T1400" s="24"/>
      <c r="U1400" s="24"/>
      <c r="X1400" s="87"/>
      <c r="Y1400" s="22"/>
      <c r="Z1400" s="22"/>
      <c r="AA1400" s="22"/>
      <c r="AB1400" s="22"/>
      <c r="AC1400" s="22"/>
      <c r="AD1400" s="22"/>
      <c r="AE1400" s="22"/>
      <c r="AF1400" s="22"/>
    </row>
    <row r="1401" spans="1:32" x14ac:dyDescent="0.25">
      <c r="A1401" s="19"/>
      <c r="B1401" s="19"/>
      <c r="C1401" s="20"/>
      <c r="D1401" s="21"/>
      <c r="E1401" s="120"/>
      <c r="F1401" s="6"/>
      <c r="G1401" s="6"/>
      <c r="H1401" s="6"/>
      <c r="I1401" s="22"/>
      <c r="J1401" s="22"/>
      <c r="K1401" s="6"/>
      <c r="L1401" s="6"/>
      <c r="M1401" s="23"/>
      <c r="N1401" s="23"/>
      <c r="O1401" s="22"/>
      <c r="P1401" s="22"/>
      <c r="T1401" s="24"/>
      <c r="U1401" s="24"/>
      <c r="X1401" s="87"/>
      <c r="Y1401" s="22"/>
      <c r="Z1401" s="22"/>
      <c r="AA1401" s="22"/>
      <c r="AB1401" s="22"/>
      <c r="AC1401" s="22"/>
      <c r="AD1401" s="22"/>
      <c r="AE1401" s="22"/>
      <c r="AF1401" s="22"/>
    </row>
    <row r="1402" spans="1:32" x14ac:dyDescent="0.25">
      <c r="A1402" s="19"/>
      <c r="B1402" s="19"/>
      <c r="C1402" s="20"/>
      <c r="D1402" s="21"/>
      <c r="E1402" s="120"/>
      <c r="F1402" s="6"/>
      <c r="G1402" s="6"/>
      <c r="H1402" s="6"/>
      <c r="I1402" s="22"/>
      <c r="J1402" s="22"/>
      <c r="K1402" s="6"/>
      <c r="L1402" s="6"/>
      <c r="M1402" s="23"/>
      <c r="N1402" s="23"/>
      <c r="O1402" s="22"/>
      <c r="P1402" s="22"/>
      <c r="T1402" s="24"/>
      <c r="U1402" s="24"/>
      <c r="X1402" s="87"/>
      <c r="Y1402" s="22"/>
      <c r="Z1402" s="22"/>
      <c r="AA1402" s="22"/>
      <c r="AB1402" s="22"/>
      <c r="AC1402" s="22"/>
      <c r="AD1402" s="22"/>
      <c r="AE1402" s="22"/>
      <c r="AF1402" s="22"/>
    </row>
    <row r="1403" spans="1:32" x14ac:dyDescent="0.25">
      <c r="A1403" s="19"/>
      <c r="B1403" s="19"/>
      <c r="C1403" s="20"/>
      <c r="D1403" s="21"/>
      <c r="E1403" s="120"/>
      <c r="F1403" s="6"/>
      <c r="G1403" s="6"/>
      <c r="H1403" s="6"/>
      <c r="I1403" s="22"/>
      <c r="J1403" s="22"/>
      <c r="K1403" s="6"/>
      <c r="L1403" s="6"/>
      <c r="M1403" s="23"/>
      <c r="N1403" s="23"/>
      <c r="O1403" s="22"/>
      <c r="P1403" s="22"/>
      <c r="T1403" s="24"/>
      <c r="U1403" s="24"/>
      <c r="X1403" s="87"/>
      <c r="Y1403" s="22"/>
      <c r="Z1403" s="22"/>
      <c r="AA1403" s="22"/>
      <c r="AB1403" s="22"/>
      <c r="AC1403" s="22"/>
      <c r="AD1403" s="22"/>
      <c r="AE1403" s="22"/>
      <c r="AF1403" s="22"/>
    </row>
    <row r="1404" spans="1:32" x14ac:dyDescent="0.25">
      <c r="A1404" s="19"/>
      <c r="B1404" s="19"/>
      <c r="C1404" s="20"/>
      <c r="D1404" s="21"/>
      <c r="E1404" s="120"/>
      <c r="F1404" s="6"/>
      <c r="G1404" s="6"/>
      <c r="H1404" s="6"/>
      <c r="I1404" s="22"/>
      <c r="J1404" s="22"/>
      <c r="K1404" s="6"/>
      <c r="L1404" s="6"/>
      <c r="M1404" s="23"/>
      <c r="N1404" s="23"/>
      <c r="O1404" s="22"/>
      <c r="P1404" s="22"/>
      <c r="T1404" s="24"/>
      <c r="U1404" s="24"/>
      <c r="X1404" s="87"/>
      <c r="Y1404" s="22"/>
      <c r="Z1404" s="22"/>
      <c r="AA1404" s="22"/>
      <c r="AB1404" s="22"/>
      <c r="AC1404" s="22"/>
      <c r="AD1404" s="22"/>
      <c r="AE1404" s="22"/>
      <c r="AF1404" s="22"/>
    </row>
    <row r="1405" spans="1:32" x14ac:dyDescent="0.25">
      <c r="A1405" s="19"/>
      <c r="B1405" s="19"/>
      <c r="C1405" s="20"/>
      <c r="D1405" s="21"/>
      <c r="E1405" s="120"/>
      <c r="F1405" s="6"/>
      <c r="G1405" s="6"/>
      <c r="H1405" s="6"/>
      <c r="I1405" s="22"/>
      <c r="J1405" s="22"/>
      <c r="K1405" s="6"/>
      <c r="L1405" s="6"/>
      <c r="M1405" s="23"/>
      <c r="N1405" s="23"/>
      <c r="O1405" s="22"/>
      <c r="P1405" s="22"/>
      <c r="T1405" s="24"/>
      <c r="U1405" s="24"/>
      <c r="X1405" s="87"/>
      <c r="Y1405" s="22"/>
      <c r="Z1405" s="22"/>
      <c r="AA1405" s="22"/>
      <c r="AB1405" s="22"/>
      <c r="AC1405" s="22"/>
      <c r="AD1405" s="22"/>
      <c r="AE1405" s="22"/>
      <c r="AF1405" s="22"/>
    </row>
    <row r="1406" spans="1:32" x14ac:dyDescent="0.25">
      <c r="A1406" s="19"/>
      <c r="B1406" s="19"/>
      <c r="C1406" s="20"/>
      <c r="D1406" s="21"/>
      <c r="E1406" s="120"/>
      <c r="F1406" s="6"/>
      <c r="G1406" s="6"/>
      <c r="H1406" s="6"/>
      <c r="I1406" s="22"/>
      <c r="J1406" s="22"/>
      <c r="K1406" s="6"/>
      <c r="L1406" s="6"/>
      <c r="M1406" s="23"/>
      <c r="N1406" s="23"/>
      <c r="O1406" s="22"/>
      <c r="P1406" s="22"/>
      <c r="T1406" s="24"/>
      <c r="U1406" s="24"/>
      <c r="X1406" s="87"/>
      <c r="Y1406" s="22"/>
      <c r="Z1406" s="22"/>
      <c r="AA1406" s="22"/>
      <c r="AB1406" s="22"/>
      <c r="AC1406" s="22"/>
      <c r="AD1406" s="22"/>
      <c r="AE1406" s="22"/>
      <c r="AF1406" s="22"/>
    </row>
    <row r="1407" spans="1:32" x14ac:dyDescent="0.25">
      <c r="A1407" s="19"/>
      <c r="B1407" s="19"/>
      <c r="C1407" s="20"/>
      <c r="D1407" s="21"/>
      <c r="E1407" s="120"/>
      <c r="F1407" s="6"/>
      <c r="G1407" s="6"/>
      <c r="H1407" s="6"/>
      <c r="I1407" s="22"/>
      <c r="J1407" s="22"/>
      <c r="K1407" s="6"/>
      <c r="L1407" s="6"/>
      <c r="M1407" s="23"/>
      <c r="N1407" s="23"/>
      <c r="O1407" s="22"/>
      <c r="P1407" s="22"/>
      <c r="T1407" s="24"/>
      <c r="U1407" s="24"/>
      <c r="X1407" s="87"/>
      <c r="Y1407" s="22"/>
      <c r="Z1407" s="22"/>
      <c r="AA1407" s="22"/>
      <c r="AB1407" s="22"/>
      <c r="AC1407" s="22"/>
      <c r="AD1407" s="22"/>
      <c r="AE1407" s="22"/>
      <c r="AF1407" s="22"/>
    </row>
    <row r="1408" spans="1:32" x14ac:dyDescent="0.25">
      <c r="A1408" s="19"/>
      <c r="B1408" s="19"/>
      <c r="C1408" s="20"/>
      <c r="D1408" s="21"/>
      <c r="E1408" s="120"/>
      <c r="F1408" s="6"/>
      <c r="G1408" s="6"/>
      <c r="H1408" s="6"/>
      <c r="I1408" s="22"/>
      <c r="J1408" s="22"/>
      <c r="K1408" s="6"/>
      <c r="L1408" s="6"/>
      <c r="M1408" s="23"/>
      <c r="N1408" s="23"/>
      <c r="O1408" s="22"/>
      <c r="P1408" s="22"/>
      <c r="T1408" s="24"/>
      <c r="U1408" s="24"/>
      <c r="X1408" s="87"/>
      <c r="Y1408" s="22"/>
      <c r="Z1408" s="22"/>
      <c r="AA1408" s="22"/>
      <c r="AB1408" s="22"/>
      <c r="AC1408" s="22"/>
      <c r="AD1408" s="22"/>
      <c r="AE1408" s="22"/>
      <c r="AF1408" s="22"/>
    </row>
    <row r="1409" spans="1:32" x14ac:dyDescent="0.25">
      <c r="A1409" s="19"/>
      <c r="B1409" s="19"/>
      <c r="C1409" s="20"/>
      <c r="D1409" s="21"/>
      <c r="E1409" s="120"/>
      <c r="F1409" s="6"/>
      <c r="G1409" s="6"/>
      <c r="H1409" s="6"/>
      <c r="I1409" s="22"/>
      <c r="J1409" s="22"/>
      <c r="K1409" s="6"/>
      <c r="L1409" s="6"/>
      <c r="M1409" s="23"/>
      <c r="N1409" s="23"/>
      <c r="O1409" s="22"/>
      <c r="P1409" s="22"/>
      <c r="T1409" s="24"/>
      <c r="U1409" s="24"/>
      <c r="X1409" s="87"/>
      <c r="Y1409" s="22"/>
      <c r="Z1409" s="22"/>
      <c r="AA1409" s="22"/>
      <c r="AB1409" s="22"/>
      <c r="AC1409" s="22"/>
      <c r="AD1409" s="22"/>
      <c r="AE1409" s="22"/>
      <c r="AF1409" s="22"/>
    </row>
    <row r="1410" spans="1:32" x14ac:dyDescent="0.25">
      <c r="A1410" s="19"/>
      <c r="B1410" s="19"/>
      <c r="C1410" s="20"/>
      <c r="D1410" s="21"/>
      <c r="E1410" s="120"/>
      <c r="F1410" s="6"/>
      <c r="G1410" s="6"/>
      <c r="H1410" s="6"/>
      <c r="I1410" s="22"/>
      <c r="J1410" s="22"/>
      <c r="K1410" s="6"/>
      <c r="L1410" s="6"/>
      <c r="M1410" s="23"/>
      <c r="N1410" s="23"/>
      <c r="O1410" s="22"/>
      <c r="P1410" s="22"/>
      <c r="T1410" s="24"/>
      <c r="U1410" s="24"/>
      <c r="X1410" s="87"/>
      <c r="Y1410" s="22"/>
      <c r="Z1410" s="22"/>
      <c r="AA1410" s="22"/>
      <c r="AB1410" s="22"/>
      <c r="AC1410" s="22"/>
      <c r="AD1410" s="22"/>
      <c r="AE1410" s="22"/>
      <c r="AF1410" s="22"/>
    </row>
    <row r="1411" spans="1:32" x14ac:dyDescent="0.25">
      <c r="A1411" s="19"/>
      <c r="B1411" s="19"/>
      <c r="C1411" s="20"/>
      <c r="D1411" s="21"/>
      <c r="E1411" s="120"/>
      <c r="F1411" s="6"/>
      <c r="G1411" s="6"/>
      <c r="H1411" s="6"/>
      <c r="I1411" s="22"/>
      <c r="J1411" s="22"/>
      <c r="K1411" s="6"/>
      <c r="L1411" s="6"/>
      <c r="M1411" s="23"/>
      <c r="N1411" s="23"/>
      <c r="O1411" s="22"/>
      <c r="P1411" s="22"/>
      <c r="T1411" s="24"/>
      <c r="U1411" s="24"/>
      <c r="X1411" s="87"/>
      <c r="Y1411" s="22"/>
      <c r="Z1411" s="22"/>
      <c r="AA1411" s="22"/>
      <c r="AB1411" s="22"/>
      <c r="AC1411" s="22"/>
      <c r="AD1411" s="22"/>
      <c r="AE1411" s="22"/>
      <c r="AF1411" s="22"/>
    </row>
    <row r="1412" spans="1:32" x14ac:dyDescent="0.25">
      <c r="A1412" s="19"/>
      <c r="B1412" s="19"/>
      <c r="C1412" s="20"/>
      <c r="D1412" s="21"/>
      <c r="E1412" s="120"/>
      <c r="F1412" s="6"/>
      <c r="G1412" s="6"/>
      <c r="H1412" s="6"/>
      <c r="I1412" s="22"/>
      <c r="J1412" s="22"/>
      <c r="K1412" s="6"/>
      <c r="L1412" s="6"/>
      <c r="M1412" s="23"/>
      <c r="N1412" s="23"/>
      <c r="O1412" s="22"/>
      <c r="P1412" s="22"/>
      <c r="T1412" s="24"/>
      <c r="U1412" s="24"/>
      <c r="X1412" s="87"/>
      <c r="Y1412" s="22"/>
      <c r="Z1412" s="22"/>
      <c r="AA1412" s="22"/>
      <c r="AB1412" s="22"/>
      <c r="AC1412" s="22"/>
      <c r="AD1412" s="22"/>
      <c r="AE1412" s="22"/>
      <c r="AF1412" s="22"/>
    </row>
    <row r="1413" spans="1:32" x14ac:dyDescent="0.25">
      <c r="A1413" s="19"/>
      <c r="B1413" s="19"/>
      <c r="C1413" s="20"/>
      <c r="D1413" s="21"/>
      <c r="E1413" s="120"/>
      <c r="F1413" s="6"/>
      <c r="G1413" s="6"/>
      <c r="H1413" s="6"/>
      <c r="I1413" s="22"/>
      <c r="J1413" s="22"/>
      <c r="K1413" s="6"/>
      <c r="L1413" s="6"/>
      <c r="M1413" s="23"/>
      <c r="N1413" s="23"/>
      <c r="O1413" s="22"/>
      <c r="P1413" s="22"/>
      <c r="T1413" s="24"/>
      <c r="U1413" s="24"/>
      <c r="X1413" s="87"/>
      <c r="Y1413" s="22"/>
      <c r="Z1413" s="22"/>
      <c r="AA1413" s="22"/>
      <c r="AB1413" s="22"/>
      <c r="AC1413" s="22"/>
      <c r="AD1413" s="22"/>
      <c r="AE1413" s="22"/>
      <c r="AF1413" s="22"/>
    </row>
    <row r="1414" spans="1:32" x14ac:dyDescent="0.25">
      <c r="A1414" s="19"/>
      <c r="B1414" s="19"/>
      <c r="C1414" s="20"/>
      <c r="D1414" s="21"/>
      <c r="E1414" s="120"/>
      <c r="F1414" s="6"/>
      <c r="G1414" s="6"/>
      <c r="H1414" s="6"/>
      <c r="I1414" s="22"/>
      <c r="J1414" s="22"/>
      <c r="K1414" s="6"/>
      <c r="L1414" s="6"/>
      <c r="M1414" s="23"/>
      <c r="N1414" s="23"/>
      <c r="O1414" s="22"/>
      <c r="P1414" s="22"/>
      <c r="T1414" s="24"/>
      <c r="U1414" s="24"/>
      <c r="X1414" s="87"/>
      <c r="Y1414" s="22"/>
      <c r="Z1414" s="22"/>
      <c r="AA1414" s="22"/>
      <c r="AB1414" s="22"/>
      <c r="AC1414" s="22"/>
      <c r="AD1414" s="22"/>
      <c r="AE1414" s="22"/>
      <c r="AF1414" s="22"/>
    </row>
    <row r="1415" spans="1:32" x14ac:dyDescent="0.25">
      <c r="A1415" s="19"/>
      <c r="B1415" s="19"/>
      <c r="C1415" s="20"/>
      <c r="D1415" s="21"/>
      <c r="E1415" s="120"/>
      <c r="F1415" s="6"/>
      <c r="G1415" s="6"/>
      <c r="H1415" s="6"/>
      <c r="I1415" s="22"/>
      <c r="J1415" s="22"/>
      <c r="K1415" s="6"/>
      <c r="L1415" s="6"/>
      <c r="M1415" s="23"/>
      <c r="N1415" s="23"/>
      <c r="O1415" s="22"/>
      <c r="P1415" s="22"/>
      <c r="T1415" s="24"/>
      <c r="U1415" s="24"/>
      <c r="X1415" s="87"/>
      <c r="Y1415" s="22"/>
      <c r="Z1415" s="22"/>
      <c r="AA1415" s="22"/>
      <c r="AB1415" s="22"/>
      <c r="AC1415" s="22"/>
      <c r="AD1415" s="22"/>
      <c r="AE1415" s="22"/>
      <c r="AF1415" s="22"/>
    </row>
    <row r="1416" spans="1:32" x14ac:dyDescent="0.25">
      <c r="A1416" s="19"/>
      <c r="B1416" s="19"/>
      <c r="C1416" s="20"/>
      <c r="D1416" s="21"/>
      <c r="E1416" s="120"/>
      <c r="F1416" s="6"/>
      <c r="G1416" s="6"/>
      <c r="H1416" s="6"/>
      <c r="I1416" s="22"/>
      <c r="J1416" s="22"/>
      <c r="K1416" s="6"/>
      <c r="L1416" s="6"/>
      <c r="M1416" s="23"/>
      <c r="N1416" s="23"/>
      <c r="O1416" s="22"/>
      <c r="P1416" s="22"/>
      <c r="T1416" s="24"/>
      <c r="U1416" s="24"/>
      <c r="X1416" s="87"/>
      <c r="Y1416" s="22"/>
      <c r="Z1416" s="22"/>
      <c r="AA1416" s="22"/>
      <c r="AB1416" s="22"/>
      <c r="AC1416" s="22"/>
      <c r="AD1416" s="22"/>
      <c r="AE1416" s="22"/>
      <c r="AF1416" s="22"/>
    </row>
    <row r="1417" spans="1:32" x14ac:dyDescent="0.25">
      <c r="A1417" s="19"/>
      <c r="B1417" s="19"/>
      <c r="C1417" s="20"/>
      <c r="D1417" s="21"/>
      <c r="E1417" s="120"/>
      <c r="F1417" s="6"/>
      <c r="G1417" s="6"/>
      <c r="H1417" s="6"/>
      <c r="I1417" s="22"/>
      <c r="J1417" s="22"/>
      <c r="K1417" s="6"/>
      <c r="L1417" s="6"/>
      <c r="M1417" s="23"/>
      <c r="N1417" s="23"/>
      <c r="O1417" s="22"/>
      <c r="P1417" s="22"/>
      <c r="T1417" s="24"/>
      <c r="U1417" s="24"/>
      <c r="X1417" s="87"/>
      <c r="Y1417" s="22"/>
      <c r="Z1417" s="22"/>
      <c r="AA1417" s="22"/>
      <c r="AB1417" s="22"/>
      <c r="AC1417" s="22"/>
      <c r="AD1417" s="22"/>
      <c r="AE1417" s="22"/>
      <c r="AF1417" s="22"/>
    </row>
    <row r="1418" spans="1:32" x14ac:dyDescent="0.25">
      <c r="A1418" s="19"/>
      <c r="B1418" s="19"/>
      <c r="C1418" s="20"/>
      <c r="D1418" s="21"/>
      <c r="E1418" s="120"/>
      <c r="F1418" s="6"/>
      <c r="G1418" s="6"/>
      <c r="H1418" s="6"/>
      <c r="I1418" s="22"/>
      <c r="J1418" s="22"/>
      <c r="K1418" s="6"/>
      <c r="L1418" s="6"/>
      <c r="M1418" s="23"/>
      <c r="N1418" s="23"/>
      <c r="O1418" s="22"/>
      <c r="P1418" s="22"/>
      <c r="T1418" s="24"/>
      <c r="U1418" s="24"/>
      <c r="X1418" s="87"/>
      <c r="Y1418" s="22"/>
      <c r="Z1418" s="22"/>
      <c r="AA1418" s="22"/>
      <c r="AB1418" s="22"/>
      <c r="AC1418" s="22"/>
      <c r="AD1418" s="22"/>
      <c r="AE1418" s="22"/>
      <c r="AF1418" s="22"/>
    </row>
    <row r="1419" spans="1:32" x14ac:dyDescent="0.25">
      <c r="A1419" s="19"/>
      <c r="B1419" s="19"/>
      <c r="C1419" s="20"/>
      <c r="D1419" s="21"/>
      <c r="E1419" s="120"/>
      <c r="F1419" s="6"/>
      <c r="G1419" s="6"/>
      <c r="H1419" s="6"/>
      <c r="I1419" s="22"/>
      <c r="J1419" s="22"/>
      <c r="K1419" s="6"/>
      <c r="L1419" s="6"/>
      <c r="M1419" s="23"/>
      <c r="N1419" s="23"/>
      <c r="O1419" s="22"/>
      <c r="P1419" s="22"/>
      <c r="T1419" s="24"/>
      <c r="U1419" s="24"/>
      <c r="X1419" s="87"/>
      <c r="Y1419" s="22"/>
      <c r="Z1419" s="22"/>
      <c r="AA1419" s="22"/>
      <c r="AB1419" s="22"/>
      <c r="AC1419" s="22"/>
      <c r="AD1419" s="22"/>
      <c r="AE1419" s="22"/>
      <c r="AF1419" s="22"/>
    </row>
    <row r="1420" spans="1:32" x14ac:dyDescent="0.25">
      <c r="A1420" s="19"/>
      <c r="B1420" s="19"/>
      <c r="C1420" s="20"/>
      <c r="D1420" s="21"/>
      <c r="E1420" s="120"/>
      <c r="F1420" s="6"/>
      <c r="G1420" s="6"/>
      <c r="H1420" s="6"/>
      <c r="I1420" s="22"/>
      <c r="J1420" s="22"/>
      <c r="K1420" s="6"/>
      <c r="L1420" s="6"/>
      <c r="M1420" s="23"/>
      <c r="N1420" s="23"/>
      <c r="O1420" s="22"/>
      <c r="P1420" s="22"/>
      <c r="T1420" s="24"/>
      <c r="U1420" s="24"/>
      <c r="X1420" s="87"/>
      <c r="Y1420" s="22"/>
      <c r="Z1420" s="22"/>
      <c r="AA1420" s="22"/>
      <c r="AB1420" s="22"/>
      <c r="AC1420" s="22"/>
      <c r="AD1420" s="22"/>
      <c r="AE1420" s="22"/>
      <c r="AF1420" s="22"/>
    </row>
    <row r="1421" spans="1:32" x14ac:dyDescent="0.25">
      <c r="A1421" s="19"/>
      <c r="B1421" s="19"/>
      <c r="C1421" s="20"/>
      <c r="D1421" s="21"/>
      <c r="E1421" s="120"/>
      <c r="F1421" s="6"/>
      <c r="G1421" s="6"/>
      <c r="H1421" s="6"/>
      <c r="I1421" s="22"/>
      <c r="J1421" s="22"/>
      <c r="K1421" s="6"/>
      <c r="L1421" s="6"/>
      <c r="M1421" s="23"/>
      <c r="N1421" s="23"/>
      <c r="O1421" s="22"/>
      <c r="P1421" s="22"/>
      <c r="T1421" s="24"/>
      <c r="U1421" s="24"/>
      <c r="X1421" s="87"/>
      <c r="Y1421" s="22"/>
      <c r="Z1421" s="22"/>
      <c r="AA1421" s="22"/>
      <c r="AB1421" s="22"/>
      <c r="AC1421" s="22"/>
      <c r="AD1421" s="22"/>
      <c r="AE1421" s="22"/>
      <c r="AF1421" s="22"/>
    </row>
    <row r="1422" spans="1:32" x14ac:dyDescent="0.25">
      <c r="A1422" s="19"/>
      <c r="B1422" s="19"/>
      <c r="C1422" s="20"/>
      <c r="D1422" s="21"/>
      <c r="E1422" s="120"/>
      <c r="F1422" s="6"/>
      <c r="G1422" s="6"/>
      <c r="H1422" s="6"/>
      <c r="I1422" s="22"/>
      <c r="J1422" s="22"/>
      <c r="K1422" s="6"/>
      <c r="L1422" s="6"/>
      <c r="M1422" s="23"/>
      <c r="N1422" s="23"/>
      <c r="O1422" s="22"/>
      <c r="P1422" s="22"/>
      <c r="T1422" s="24"/>
      <c r="U1422" s="24"/>
      <c r="X1422" s="87"/>
      <c r="Y1422" s="22"/>
      <c r="Z1422" s="22"/>
      <c r="AA1422" s="22"/>
      <c r="AB1422" s="22"/>
      <c r="AC1422" s="22"/>
      <c r="AD1422" s="22"/>
      <c r="AE1422" s="22"/>
      <c r="AF1422" s="22"/>
    </row>
    <row r="1423" spans="1:32" x14ac:dyDescent="0.25">
      <c r="A1423" s="19"/>
      <c r="B1423" s="19"/>
      <c r="C1423" s="20"/>
      <c r="D1423" s="21"/>
      <c r="E1423" s="120"/>
      <c r="F1423" s="6"/>
      <c r="G1423" s="6"/>
      <c r="H1423" s="6"/>
      <c r="I1423" s="22"/>
      <c r="J1423" s="22"/>
      <c r="K1423" s="6"/>
      <c r="L1423" s="6"/>
      <c r="M1423" s="23"/>
      <c r="N1423" s="23"/>
      <c r="O1423" s="22"/>
      <c r="P1423" s="22"/>
      <c r="T1423" s="24"/>
      <c r="U1423" s="24"/>
      <c r="X1423" s="87"/>
      <c r="Y1423" s="22"/>
      <c r="Z1423" s="22"/>
      <c r="AA1423" s="22"/>
      <c r="AB1423" s="22"/>
      <c r="AC1423" s="22"/>
      <c r="AD1423" s="22"/>
      <c r="AE1423" s="22"/>
      <c r="AF1423" s="22"/>
    </row>
    <row r="1424" spans="1:32" x14ac:dyDescent="0.25">
      <c r="A1424" s="19"/>
      <c r="B1424" s="19"/>
      <c r="C1424" s="20"/>
      <c r="D1424" s="21"/>
      <c r="E1424" s="120"/>
      <c r="F1424" s="6"/>
      <c r="G1424" s="6"/>
      <c r="H1424" s="6"/>
      <c r="I1424" s="22"/>
      <c r="J1424" s="22"/>
      <c r="K1424" s="6"/>
      <c r="L1424" s="6"/>
      <c r="M1424" s="23"/>
      <c r="N1424" s="23"/>
      <c r="O1424" s="22"/>
      <c r="P1424" s="22"/>
      <c r="T1424" s="24"/>
      <c r="U1424" s="24"/>
      <c r="X1424" s="87"/>
      <c r="Y1424" s="22"/>
      <c r="Z1424" s="22"/>
      <c r="AA1424" s="22"/>
      <c r="AB1424" s="22"/>
      <c r="AC1424" s="22"/>
      <c r="AD1424" s="22"/>
      <c r="AE1424" s="22"/>
      <c r="AF1424" s="22"/>
    </row>
    <row r="1425" spans="1:32" x14ac:dyDescent="0.25">
      <c r="A1425" s="19"/>
      <c r="B1425" s="19"/>
      <c r="C1425" s="20"/>
      <c r="D1425" s="21"/>
      <c r="E1425" s="120"/>
      <c r="F1425" s="6"/>
      <c r="G1425" s="6"/>
      <c r="H1425" s="6"/>
      <c r="I1425" s="22"/>
      <c r="J1425" s="22"/>
      <c r="K1425" s="6"/>
      <c r="L1425" s="6"/>
      <c r="M1425" s="23"/>
      <c r="N1425" s="23"/>
      <c r="O1425" s="22"/>
      <c r="P1425" s="22"/>
      <c r="T1425" s="24"/>
      <c r="U1425" s="24"/>
      <c r="X1425" s="87"/>
      <c r="Y1425" s="22"/>
      <c r="Z1425" s="22"/>
      <c r="AA1425" s="22"/>
      <c r="AB1425" s="22"/>
      <c r="AC1425" s="22"/>
      <c r="AD1425" s="22"/>
      <c r="AE1425" s="22"/>
      <c r="AF1425" s="22"/>
    </row>
    <row r="1426" spans="1:32" x14ac:dyDescent="0.25">
      <c r="A1426" s="19"/>
      <c r="B1426" s="19"/>
      <c r="C1426" s="20"/>
      <c r="D1426" s="21"/>
      <c r="E1426" s="120"/>
      <c r="F1426" s="6"/>
      <c r="G1426" s="6"/>
      <c r="H1426" s="6"/>
      <c r="I1426" s="22"/>
      <c r="J1426" s="22"/>
      <c r="K1426" s="6"/>
      <c r="L1426" s="6"/>
      <c r="M1426" s="23"/>
      <c r="N1426" s="23"/>
      <c r="O1426" s="22"/>
      <c r="P1426" s="22"/>
      <c r="T1426" s="24"/>
      <c r="U1426" s="24"/>
      <c r="X1426" s="87"/>
      <c r="Y1426" s="22"/>
      <c r="Z1426" s="22"/>
      <c r="AA1426" s="22"/>
      <c r="AB1426" s="22"/>
      <c r="AC1426" s="22"/>
      <c r="AD1426" s="22"/>
      <c r="AE1426" s="22"/>
      <c r="AF1426" s="22"/>
    </row>
    <row r="1427" spans="1:32" x14ac:dyDescent="0.25">
      <c r="A1427" s="19"/>
      <c r="B1427" s="19"/>
      <c r="C1427" s="20"/>
      <c r="D1427" s="21"/>
      <c r="E1427" s="120"/>
      <c r="F1427" s="6"/>
      <c r="G1427" s="6"/>
      <c r="H1427" s="6"/>
      <c r="I1427" s="22"/>
      <c r="J1427" s="22"/>
      <c r="K1427" s="6"/>
      <c r="L1427" s="6"/>
      <c r="M1427" s="23"/>
      <c r="N1427" s="23"/>
      <c r="O1427" s="22"/>
      <c r="P1427" s="22"/>
      <c r="T1427" s="24"/>
      <c r="U1427" s="24"/>
      <c r="X1427" s="87"/>
      <c r="Y1427" s="22"/>
      <c r="Z1427" s="22"/>
      <c r="AA1427" s="22"/>
      <c r="AB1427" s="22"/>
      <c r="AC1427" s="22"/>
      <c r="AD1427" s="22"/>
      <c r="AE1427" s="22"/>
      <c r="AF1427" s="22"/>
    </row>
    <row r="1428" spans="1:32" x14ac:dyDescent="0.25">
      <c r="A1428" s="19"/>
      <c r="B1428" s="19"/>
      <c r="C1428" s="20"/>
      <c r="D1428" s="21"/>
      <c r="E1428" s="120"/>
      <c r="F1428" s="6"/>
      <c r="G1428" s="6"/>
      <c r="H1428" s="6"/>
      <c r="I1428" s="22"/>
      <c r="J1428" s="22"/>
      <c r="K1428" s="6"/>
      <c r="L1428" s="6"/>
      <c r="M1428" s="23"/>
      <c r="N1428" s="23"/>
      <c r="O1428" s="22"/>
      <c r="P1428" s="22"/>
      <c r="T1428" s="24"/>
      <c r="U1428" s="24"/>
      <c r="X1428" s="87"/>
      <c r="Y1428" s="22"/>
      <c r="Z1428" s="22"/>
      <c r="AA1428" s="22"/>
      <c r="AB1428" s="22"/>
      <c r="AC1428" s="22"/>
      <c r="AD1428" s="22"/>
      <c r="AE1428" s="22"/>
      <c r="AF1428" s="22"/>
    </row>
    <row r="1429" spans="1:32" x14ac:dyDescent="0.25">
      <c r="A1429" s="19"/>
      <c r="B1429" s="19"/>
      <c r="C1429" s="20"/>
      <c r="D1429" s="21"/>
      <c r="E1429" s="120"/>
      <c r="F1429" s="6"/>
      <c r="G1429" s="6"/>
      <c r="H1429" s="6"/>
      <c r="I1429" s="22"/>
      <c r="J1429" s="22"/>
      <c r="K1429" s="6"/>
      <c r="L1429" s="6"/>
      <c r="M1429" s="23"/>
      <c r="N1429" s="23"/>
      <c r="O1429" s="22"/>
      <c r="P1429" s="22"/>
      <c r="T1429" s="24"/>
      <c r="U1429" s="24"/>
      <c r="X1429" s="87"/>
      <c r="Y1429" s="22"/>
      <c r="Z1429" s="22"/>
      <c r="AA1429" s="22"/>
      <c r="AB1429" s="22"/>
      <c r="AC1429" s="22"/>
      <c r="AD1429" s="22"/>
      <c r="AE1429" s="22"/>
      <c r="AF1429" s="22"/>
    </row>
    <row r="1430" spans="1:32" x14ac:dyDescent="0.25">
      <c r="A1430" s="19"/>
      <c r="B1430" s="19"/>
      <c r="C1430" s="20"/>
      <c r="D1430" s="21"/>
      <c r="E1430" s="120"/>
      <c r="F1430" s="6"/>
      <c r="G1430" s="6"/>
      <c r="H1430" s="6"/>
      <c r="I1430" s="22"/>
      <c r="J1430" s="22"/>
      <c r="K1430" s="6"/>
      <c r="L1430" s="6"/>
      <c r="M1430" s="23"/>
      <c r="N1430" s="23"/>
      <c r="O1430" s="22"/>
      <c r="P1430" s="22"/>
      <c r="T1430" s="24"/>
      <c r="U1430" s="24"/>
      <c r="X1430" s="87"/>
      <c r="Y1430" s="22"/>
      <c r="Z1430" s="22"/>
      <c r="AA1430" s="22"/>
      <c r="AB1430" s="22"/>
      <c r="AC1430" s="22"/>
      <c r="AD1430" s="22"/>
      <c r="AE1430" s="22"/>
      <c r="AF1430" s="22"/>
    </row>
    <row r="1431" spans="1:32" x14ac:dyDescent="0.25">
      <c r="A1431" s="19"/>
      <c r="B1431" s="19"/>
      <c r="C1431" s="20"/>
      <c r="D1431" s="21"/>
      <c r="E1431" s="120"/>
      <c r="F1431" s="6"/>
      <c r="G1431" s="6"/>
      <c r="H1431" s="6"/>
      <c r="I1431" s="22"/>
      <c r="J1431" s="22"/>
      <c r="K1431" s="6"/>
      <c r="L1431" s="6"/>
      <c r="M1431" s="23"/>
      <c r="N1431" s="23"/>
      <c r="O1431" s="22"/>
      <c r="P1431" s="22"/>
      <c r="T1431" s="24"/>
      <c r="U1431" s="24"/>
      <c r="X1431" s="87"/>
      <c r="Y1431" s="22"/>
      <c r="Z1431" s="22"/>
      <c r="AA1431" s="22"/>
      <c r="AB1431" s="22"/>
      <c r="AC1431" s="22"/>
      <c r="AD1431" s="22"/>
      <c r="AE1431" s="22"/>
      <c r="AF1431" s="22"/>
    </row>
    <row r="1432" spans="1:32" x14ac:dyDescent="0.25">
      <c r="A1432" s="19"/>
      <c r="B1432" s="19"/>
      <c r="C1432" s="20"/>
      <c r="D1432" s="21"/>
      <c r="E1432" s="120"/>
      <c r="F1432" s="6"/>
      <c r="G1432" s="6"/>
      <c r="H1432" s="6"/>
      <c r="I1432" s="22"/>
      <c r="J1432" s="22"/>
      <c r="K1432" s="6"/>
      <c r="L1432" s="6"/>
      <c r="M1432" s="23"/>
      <c r="N1432" s="23"/>
      <c r="O1432" s="22"/>
      <c r="P1432" s="22"/>
      <c r="T1432" s="24"/>
      <c r="U1432" s="24"/>
      <c r="X1432" s="87"/>
      <c r="Y1432" s="22"/>
      <c r="Z1432" s="22"/>
      <c r="AA1432" s="22"/>
      <c r="AB1432" s="22"/>
      <c r="AC1432" s="22"/>
      <c r="AD1432" s="22"/>
      <c r="AE1432" s="22"/>
      <c r="AF1432" s="22"/>
    </row>
    <row r="1433" spans="1:32" x14ac:dyDescent="0.25">
      <c r="A1433" s="19"/>
      <c r="B1433" s="19"/>
      <c r="C1433" s="20"/>
      <c r="D1433" s="21"/>
      <c r="E1433" s="120"/>
      <c r="F1433" s="6"/>
      <c r="G1433" s="6"/>
      <c r="H1433" s="6"/>
      <c r="I1433" s="22"/>
      <c r="J1433" s="22"/>
      <c r="K1433" s="6"/>
      <c r="L1433" s="6"/>
      <c r="M1433" s="23"/>
      <c r="N1433" s="23"/>
      <c r="O1433" s="22"/>
      <c r="P1433" s="22"/>
      <c r="T1433" s="24"/>
      <c r="U1433" s="24"/>
      <c r="X1433" s="87"/>
      <c r="Y1433" s="22"/>
      <c r="Z1433" s="22"/>
      <c r="AA1433" s="22"/>
      <c r="AB1433" s="22"/>
      <c r="AC1433" s="22"/>
      <c r="AD1433" s="22"/>
      <c r="AE1433" s="22"/>
      <c r="AF1433" s="22"/>
    </row>
    <row r="1434" spans="1:32" x14ac:dyDescent="0.25">
      <c r="A1434" s="19"/>
      <c r="B1434" s="19"/>
      <c r="C1434" s="20"/>
      <c r="D1434" s="21"/>
      <c r="E1434" s="120"/>
      <c r="F1434" s="6"/>
      <c r="G1434" s="6"/>
      <c r="H1434" s="6"/>
      <c r="I1434" s="22"/>
      <c r="J1434" s="22"/>
      <c r="K1434" s="6"/>
      <c r="L1434" s="6"/>
      <c r="M1434" s="23"/>
      <c r="N1434" s="23"/>
      <c r="O1434" s="22"/>
      <c r="P1434" s="22"/>
      <c r="T1434" s="24"/>
      <c r="U1434" s="24"/>
      <c r="X1434" s="87"/>
      <c r="Y1434" s="22"/>
      <c r="Z1434" s="22"/>
      <c r="AA1434" s="22"/>
      <c r="AB1434" s="22"/>
      <c r="AC1434" s="22"/>
      <c r="AD1434" s="22"/>
      <c r="AE1434" s="22"/>
      <c r="AF1434" s="22"/>
    </row>
    <row r="1435" spans="1:32" x14ac:dyDescent="0.25">
      <c r="A1435" s="19"/>
      <c r="B1435" s="19"/>
      <c r="C1435" s="20"/>
      <c r="D1435" s="21"/>
      <c r="E1435" s="120"/>
      <c r="F1435" s="6"/>
      <c r="G1435" s="6"/>
      <c r="H1435" s="6"/>
      <c r="I1435" s="22"/>
      <c r="J1435" s="22"/>
      <c r="K1435" s="6"/>
      <c r="L1435" s="6"/>
      <c r="M1435" s="23"/>
      <c r="N1435" s="23"/>
      <c r="O1435" s="22"/>
      <c r="P1435" s="22"/>
      <c r="T1435" s="24"/>
      <c r="U1435" s="24"/>
      <c r="X1435" s="87"/>
      <c r="Y1435" s="22"/>
      <c r="Z1435" s="22"/>
      <c r="AA1435" s="22"/>
      <c r="AB1435" s="22"/>
      <c r="AC1435" s="22"/>
      <c r="AD1435" s="22"/>
      <c r="AE1435" s="22"/>
      <c r="AF1435" s="22"/>
    </row>
    <row r="1436" spans="1:32" x14ac:dyDescent="0.25">
      <c r="A1436" s="19"/>
      <c r="B1436" s="19"/>
      <c r="C1436" s="20"/>
      <c r="D1436" s="21"/>
      <c r="E1436" s="120"/>
      <c r="F1436" s="6"/>
      <c r="G1436" s="6"/>
      <c r="H1436" s="6"/>
      <c r="I1436" s="22"/>
      <c r="J1436" s="22"/>
      <c r="K1436" s="6"/>
      <c r="L1436" s="6"/>
      <c r="M1436" s="23"/>
      <c r="N1436" s="23"/>
      <c r="O1436" s="22"/>
      <c r="P1436" s="22"/>
      <c r="T1436" s="24"/>
      <c r="U1436" s="24"/>
      <c r="X1436" s="87"/>
      <c r="Y1436" s="22"/>
      <c r="Z1436" s="22"/>
      <c r="AA1436" s="22"/>
      <c r="AB1436" s="22"/>
      <c r="AC1436" s="22"/>
      <c r="AD1436" s="22"/>
      <c r="AE1436" s="22"/>
      <c r="AF1436" s="22"/>
    </row>
    <row r="1437" spans="1:32" x14ac:dyDescent="0.25">
      <c r="A1437" s="19"/>
      <c r="B1437" s="19"/>
      <c r="C1437" s="20"/>
      <c r="D1437" s="21"/>
      <c r="E1437" s="120"/>
      <c r="F1437" s="6"/>
      <c r="G1437" s="6"/>
      <c r="H1437" s="6"/>
      <c r="I1437" s="22"/>
      <c r="J1437" s="22"/>
      <c r="K1437" s="6"/>
      <c r="L1437" s="6"/>
      <c r="M1437" s="23"/>
      <c r="N1437" s="23"/>
      <c r="O1437" s="22"/>
      <c r="P1437" s="22"/>
      <c r="T1437" s="24"/>
      <c r="U1437" s="24"/>
      <c r="X1437" s="87"/>
      <c r="Y1437" s="22"/>
      <c r="Z1437" s="22"/>
      <c r="AA1437" s="22"/>
      <c r="AB1437" s="22"/>
      <c r="AC1437" s="22"/>
      <c r="AD1437" s="22"/>
      <c r="AE1437" s="22"/>
      <c r="AF1437" s="22"/>
    </row>
    <row r="1438" spans="1:32" x14ac:dyDescent="0.25">
      <c r="A1438" s="19"/>
      <c r="B1438" s="19"/>
      <c r="C1438" s="20"/>
      <c r="D1438" s="21"/>
      <c r="E1438" s="120"/>
      <c r="F1438" s="6"/>
      <c r="G1438" s="6"/>
      <c r="H1438" s="6"/>
      <c r="I1438" s="22"/>
      <c r="J1438" s="22"/>
      <c r="K1438" s="6"/>
      <c r="L1438" s="6"/>
      <c r="M1438" s="23"/>
      <c r="N1438" s="23"/>
      <c r="O1438" s="22"/>
      <c r="P1438" s="22"/>
      <c r="T1438" s="24"/>
      <c r="U1438" s="24"/>
      <c r="X1438" s="87"/>
      <c r="Y1438" s="22"/>
      <c r="Z1438" s="22"/>
      <c r="AA1438" s="22"/>
      <c r="AB1438" s="22"/>
      <c r="AC1438" s="22"/>
      <c r="AD1438" s="22"/>
      <c r="AE1438" s="22"/>
      <c r="AF1438" s="22"/>
    </row>
    <row r="1439" spans="1:32" x14ac:dyDescent="0.25">
      <c r="A1439" s="19"/>
      <c r="B1439" s="19"/>
      <c r="C1439" s="20"/>
      <c r="D1439" s="21"/>
      <c r="E1439" s="120"/>
      <c r="F1439" s="6"/>
      <c r="G1439" s="6"/>
      <c r="H1439" s="6"/>
      <c r="I1439" s="22"/>
      <c r="J1439" s="22"/>
      <c r="K1439" s="6"/>
      <c r="L1439" s="6"/>
      <c r="M1439" s="23"/>
      <c r="N1439" s="23"/>
      <c r="O1439" s="22"/>
      <c r="P1439" s="22"/>
      <c r="T1439" s="24"/>
      <c r="U1439" s="24"/>
      <c r="X1439" s="87"/>
      <c r="Y1439" s="22"/>
      <c r="Z1439" s="22"/>
      <c r="AA1439" s="22"/>
      <c r="AB1439" s="22"/>
      <c r="AC1439" s="22"/>
      <c r="AD1439" s="22"/>
      <c r="AE1439" s="22"/>
      <c r="AF1439" s="22"/>
    </row>
    <row r="1440" spans="1:32" x14ac:dyDescent="0.25">
      <c r="A1440" s="19"/>
      <c r="B1440" s="19"/>
      <c r="C1440" s="20"/>
      <c r="D1440" s="21"/>
      <c r="E1440" s="120"/>
      <c r="F1440" s="6"/>
      <c r="G1440" s="6"/>
      <c r="H1440" s="6"/>
      <c r="I1440" s="22"/>
      <c r="J1440" s="22"/>
      <c r="K1440" s="6"/>
      <c r="L1440" s="6"/>
      <c r="M1440" s="23"/>
      <c r="N1440" s="23"/>
      <c r="O1440" s="22"/>
      <c r="P1440" s="22"/>
      <c r="T1440" s="24"/>
      <c r="U1440" s="24"/>
      <c r="X1440" s="87"/>
      <c r="Y1440" s="22"/>
      <c r="Z1440" s="22"/>
      <c r="AA1440" s="22"/>
      <c r="AB1440" s="22"/>
      <c r="AC1440" s="22"/>
      <c r="AD1440" s="22"/>
      <c r="AE1440" s="22"/>
      <c r="AF1440" s="22"/>
    </row>
    <row r="1441" spans="1:32" x14ac:dyDescent="0.25">
      <c r="A1441" s="19"/>
      <c r="B1441" s="19"/>
      <c r="C1441" s="20"/>
      <c r="D1441" s="21"/>
      <c r="E1441" s="120"/>
      <c r="F1441" s="6"/>
      <c r="G1441" s="6"/>
      <c r="H1441" s="6"/>
      <c r="I1441" s="22"/>
      <c r="J1441" s="22"/>
      <c r="K1441" s="6"/>
      <c r="L1441" s="6"/>
      <c r="M1441" s="23"/>
      <c r="N1441" s="23"/>
      <c r="O1441" s="22"/>
      <c r="P1441" s="22"/>
      <c r="T1441" s="24"/>
      <c r="U1441" s="24"/>
      <c r="X1441" s="87"/>
      <c r="Y1441" s="22"/>
      <c r="Z1441" s="22"/>
      <c r="AA1441" s="22"/>
      <c r="AB1441" s="22"/>
      <c r="AC1441" s="22"/>
      <c r="AD1441" s="22"/>
      <c r="AE1441" s="22"/>
      <c r="AF1441" s="22"/>
    </row>
    <row r="1442" spans="1:32" x14ac:dyDescent="0.25">
      <c r="A1442" s="19"/>
      <c r="B1442" s="19"/>
      <c r="C1442" s="20"/>
      <c r="D1442" s="21"/>
      <c r="E1442" s="120"/>
      <c r="F1442" s="6"/>
      <c r="G1442" s="6"/>
      <c r="H1442" s="6"/>
      <c r="I1442" s="22"/>
      <c r="J1442" s="22"/>
      <c r="K1442" s="6"/>
      <c r="L1442" s="6"/>
      <c r="M1442" s="23"/>
      <c r="N1442" s="23"/>
      <c r="O1442" s="22"/>
      <c r="P1442" s="22"/>
      <c r="T1442" s="24"/>
      <c r="U1442" s="24"/>
      <c r="X1442" s="87"/>
      <c r="Y1442" s="22"/>
      <c r="Z1442" s="22"/>
      <c r="AA1442" s="22"/>
      <c r="AB1442" s="22"/>
      <c r="AC1442" s="22"/>
      <c r="AD1442" s="22"/>
      <c r="AE1442" s="22"/>
      <c r="AF1442" s="22"/>
    </row>
    <row r="1443" spans="1:32" x14ac:dyDescent="0.25">
      <c r="A1443" s="19"/>
      <c r="B1443" s="19"/>
      <c r="C1443" s="20"/>
      <c r="D1443" s="21"/>
      <c r="E1443" s="120"/>
      <c r="F1443" s="6"/>
      <c r="G1443" s="6"/>
      <c r="H1443" s="6"/>
      <c r="I1443" s="22"/>
      <c r="J1443" s="22"/>
      <c r="K1443" s="6"/>
      <c r="L1443" s="6"/>
      <c r="M1443" s="23"/>
      <c r="N1443" s="23"/>
      <c r="O1443" s="22"/>
      <c r="P1443" s="22"/>
      <c r="T1443" s="24"/>
      <c r="U1443" s="24"/>
      <c r="X1443" s="87"/>
      <c r="Y1443" s="22"/>
      <c r="Z1443" s="22"/>
      <c r="AA1443" s="22"/>
      <c r="AB1443" s="22"/>
      <c r="AC1443" s="22"/>
      <c r="AD1443" s="22"/>
      <c r="AE1443" s="22"/>
      <c r="AF1443" s="22"/>
    </row>
    <row r="1444" spans="1:32" x14ac:dyDescent="0.25">
      <c r="A1444" s="19"/>
      <c r="B1444" s="19"/>
      <c r="C1444" s="20"/>
      <c r="D1444" s="21"/>
      <c r="E1444" s="120"/>
      <c r="F1444" s="6"/>
      <c r="G1444" s="6"/>
      <c r="H1444" s="6"/>
      <c r="I1444" s="22"/>
      <c r="J1444" s="22"/>
      <c r="K1444" s="6"/>
      <c r="L1444" s="6"/>
      <c r="M1444" s="23"/>
      <c r="N1444" s="23"/>
      <c r="O1444" s="22"/>
      <c r="P1444" s="22"/>
      <c r="T1444" s="24"/>
      <c r="U1444" s="24"/>
      <c r="X1444" s="87"/>
      <c r="Y1444" s="22"/>
      <c r="Z1444" s="22"/>
      <c r="AA1444" s="22"/>
      <c r="AB1444" s="22"/>
      <c r="AC1444" s="22"/>
      <c r="AD1444" s="22"/>
      <c r="AE1444" s="22"/>
      <c r="AF1444" s="22"/>
    </row>
    <row r="1445" spans="1:32" x14ac:dyDescent="0.25">
      <c r="A1445" s="19"/>
      <c r="B1445" s="19"/>
      <c r="C1445" s="20"/>
      <c r="D1445" s="21"/>
      <c r="E1445" s="120"/>
      <c r="F1445" s="6"/>
      <c r="G1445" s="6"/>
      <c r="H1445" s="6"/>
      <c r="I1445" s="22"/>
      <c r="J1445" s="22"/>
      <c r="K1445" s="6"/>
      <c r="L1445" s="6"/>
      <c r="M1445" s="23"/>
      <c r="N1445" s="23"/>
      <c r="O1445" s="22"/>
      <c r="P1445" s="22"/>
      <c r="T1445" s="24"/>
      <c r="U1445" s="24"/>
      <c r="X1445" s="87"/>
      <c r="Y1445" s="22"/>
      <c r="Z1445" s="22"/>
      <c r="AA1445" s="22"/>
      <c r="AB1445" s="22"/>
      <c r="AC1445" s="22"/>
      <c r="AD1445" s="22"/>
      <c r="AE1445" s="22"/>
      <c r="AF1445" s="22"/>
    </row>
    <row r="1446" spans="1:32" x14ac:dyDescent="0.25">
      <c r="A1446" s="19"/>
      <c r="B1446" s="19"/>
      <c r="C1446" s="20"/>
      <c r="D1446" s="21"/>
      <c r="E1446" s="120"/>
      <c r="F1446" s="6"/>
      <c r="G1446" s="6"/>
      <c r="H1446" s="6"/>
      <c r="I1446" s="22"/>
      <c r="J1446" s="22"/>
      <c r="K1446" s="6"/>
      <c r="L1446" s="6"/>
      <c r="M1446" s="23"/>
      <c r="N1446" s="23"/>
      <c r="O1446" s="22"/>
      <c r="P1446" s="22"/>
      <c r="T1446" s="24"/>
      <c r="U1446" s="24"/>
      <c r="X1446" s="87"/>
      <c r="Y1446" s="22"/>
      <c r="Z1446" s="22"/>
      <c r="AA1446" s="22"/>
      <c r="AB1446" s="22"/>
      <c r="AC1446" s="22"/>
      <c r="AD1446" s="22"/>
      <c r="AE1446" s="22"/>
      <c r="AF1446" s="22"/>
    </row>
    <row r="1447" spans="1:32" x14ac:dyDescent="0.25">
      <c r="A1447" s="19"/>
      <c r="B1447" s="19"/>
      <c r="C1447" s="20"/>
      <c r="D1447" s="21"/>
      <c r="E1447" s="120"/>
      <c r="F1447" s="6"/>
      <c r="G1447" s="6"/>
      <c r="H1447" s="6"/>
      <c r="I1447" s="22"/>
      <c r="J1447" s="22"/>
      <c r="K1447" s="6"/>
      <c r="L1447" s="6"/>
      <c r="M1447" s="23"/>
      <c r="N1447" s="23"/>
      <c r="O1447" s="22"/>
      <c r="P1447" s="22"/>
      <c r="T1447" s="24"/>
      <c r="U1447" s="24"/>
      <c r="X1447" s="87"/>
      <c r="Y1447" s="22"/>
      <c r="Z1447" s="22"/>
      <c r="AA1447" s="22"/>
      <c r="AB1447" s="22"/>
      <c r="AC1447" s="22"/>
      <c r="AD1447" s="22"/>
      <c r="AE1447" s="22"/>
      <c r="AF1447" s="22"/>
    </row>
    <row r="1448" spans="1:32" x14ac:dyDescent="0.25">
      <c r="A1448" s="19"/>
      <c r="B1448" s="19"/>
      <c r="C1448" s="20"/>
      <c r="D1448" s="21"/>
      <c r="E1448" s="120"/>
      <c r="F1448" s="6"/>
      <c r="G1448" s="6"/>
      <c r="H1448" s="6"/>
      <c r="I1448" s="22"/>
      <c r="J1448" s="22"/>
      <c r="K1448" s="6"/>
      <c r="L1448" s="6"/>
      <c r="M1448" s="23"/>
      <c r="N1448" s="23"/>
      <c r="O1448" s="22"/>
      <c r="P1448" s="22"/>
      <c r="T1448" s="24"/>
      <c r="U1448" s="24"/>
      <c r="X1448" s="87"/>
      <c r="Y1448" s="22"/>
      <c r="Z1448" s="22"/>
      <c r="AA1448" s="22"/>
      <c r="AB1448" s="22"/>
      <c r="AC1448" s="22"/>
      <c r="AD1448" s="22"/>
      <c r="AE1448" s="22"/>
      <c r="AF1448" s="22"/>
    </row>
    <row r="1449" spans="1:32" x14ac:dyDescent="0.25">
      <c r="A1449" s="19"/>
      <c r="B1449" s="19"/>
      <c r="C1449" s="20"/>
      <c r="D1449" s="21"/>
      <c r="E1449" s="120"/>
      <c r="F1449" s="6"/>
      <c r="G1449" s="6"/>
      <c r="H1449" s="6"/>
      <c r="I1449" s="22"/>
      <c r="J1449" s="22"/>
      <c r="K1449" s="6"/>
      <c r="L1449" s="6"/>
      <c r="M1449" s="23"/>
      <c r="N1449" s="23"/>
      <c r="O1449" s="22"/>
      <c r="P1449" s="22"/>
      <c r="T1449" s="24"/>
      <c r="U1449" s="24"/>
      <c r="X1449" s="87"/>
      <c r="Y1449" s="22"/>
      <c r="Z1449" s="22"/>
      <c r="AA1449" s="22"/>
      <c r="AB1449" s="22"/>
      <c r="AC1449" s="22"/>
      <c r="AD1449" s="22"/>
      <c r="AE1449" s="22"/>
      <c r="AF1449" s="22"/>
    </row>
    <row r="1450" spans="1:32" x14ac:dyDescent="0.25">
      <c r="A1450" s="19"/>
      <c r="B1450" s="19"/>
      <c r="C1450" s="20"/>
      <c r="D1450" s="21"/>
      <c r="E1450" s="120"/>
      <c r="F1450" s="6"/>
      <c r="G1450" s="6"/>
      <c r="H1450" s="6"/>
      <c r="I1450" s="22"/>
      <c r="J1450" s="22"/>
      <c r="K1450" s="6"/>
      <c r="L1450" s="6"/>
      <c r="M1450" s="23"/>
      <c r="N1450" s="23"/>
      <c r="O1450" s="22"/>
      <c r="P1450" s="22"/>
      <c r="T1450" s="24"/>
      <c r="U1450" s="24"/>
      <c r="X1450" s="87"/>
      <c r="Y1450" s="22"/>
      <c r="Z1450" s="22"/>
      <c r="AA1450" s="22"/>
      <c r="AB1450" s="22"/>
      <c r="AC1450" s="22"/>
      <c r="AD1450" s="22"/>
      <c r="AE1450" s="22"/>
      <c r="AF1450" s="22"/>
    </row>
    <row r="1451" spans="1:32" x14ac:dyDescent="0.25">
      <c r="A1451" s="19"/>
      <c r="B1451" s="19"/>
      <c r="C1451" s="20"/>
      <c r="D1451" s="21"/>
      <c r="E1451" s="120"/>
      <c r="F1451" s="6"/>
      <c r="G1451" s="6"/>
      <c r="H1451" s="6"/>
      <c r="I1451" s="22"/>
      <c r="J1451" s="22"/>
      <c r="K1451" s="6"/>
      <c r="L1451" s="6"/>
      <c r="M1451" s="23"/>
      <c r="N1451" s="23"/>
      <c r="O1451" s="22"/>
      <c r="P1451" s="22"/>
      <c r="T1451" s="24"/>
      <c r="U1451" s="24"/>
      <c r="X1451" s="87"/>
      <c r="Y1451" s="22"/>
      <c r="Z1451" s="22"/>
      <c r="AA1451" s="22"/>
      <c r="AB1451" s="22"/>
      <c r="AC1451" s="22"/>
      <c r="AD1451" s="22"/>
      <c r="AE1451" s="22"/>
      <c r="AF1451" s="22"/>
    </row>
    <row r="1452" spans="1:32" x14ac:dyDescent="0.25">
      <c r="A1452" s="19"/>
      <c r="B1452" s="19"/>
      <c r="C1452" s="20"/>
      <c r="D1452" s="21"/>
      <c r="E1452" s="120"/>
      <c r="F1452" s="6"/>
      <c r="G1452" s="6"/>
      <c r="H1452" s="6"/>
      <c r="I1452" s="22"/>
      <c r="J1452" s="22"/>
      <c r="K1452" s="6"/>
      <c r="L1452" s="6"/>
      <c r="M1452" s="23"/>
      <c r="N1452" s="23"/>
      <c r="O1452" s="22"/>
      <c r="P1452" s="22"/>
      <c r="T1452" s="24"/>
      <c r="U1452" s="24"/>
      <c r="X1452" s="87"/>
      <c r="Y1452" s="22"/>
      <c r="Z1452" s="22"/>
      <c r="AA1452" s="22"/>
      <c r="AB1452" s="22"/>
      <c r="AC1452" s="22"/>
      <c r="AD1452" s="22"/>
      <c r="AE1452" s="22"/>
      <c r="AF1452" s="22"/>
    </row>
    <row r="1453" spans="1:32" x14ac:dyDescent="0.25">
      <c r="A1453" s="19"/>
      <c r="B1453" s="19"/>
      <c r="C1453" s="20"/>
      <c r="D1453" s="21"/>
      <c r="E1453" s="120"/>
      <c r="F1453" s="6"/>
      <c r="G1453" s="6"/>
      <c r="H1453" s="6"/>
      <c r="I1453" s="22"/>
      <c r="J1453" s="22"/>
      <c r="K1453" s="6"/>
      <c r="L1453" s="6"/>
      <c r="M1453" s="23"/>
      <c r="N1453" s="23"/>
      <c r="O1453" s="22"/>
      <c r="P1453" s="22"/>
      <c r="T1453" s="24"/>
      <c r="U1453" s="24"/>
      <c r="X1453" s="87"/>
      <c r="Y1453" s="22"/>
      <c r="Z1453" s="22"/>
      <c r="AA1453" s="22"/>
      <c r="AB1453" s="22"/>
      <c r="AC1453" s="22"/>
      <c r="AD1453" s="22"/>
      <c r="AE1453" s="22"/>
      <c r="AF1453" s="22"/>
    </row>
    <row r="1454" spans="1:32" x14ac:dyDescent="0.25">
      <c r="A1454" s="19"/>
      <c r="B1454" s="19"/>
      <c r="C1454" s="20"/>
      <c r="D1454" s="21"/>
      <c r="E1454" s="120"/>
      <c r="F1454" s="6"/>
      <c r="G1454" s="6"/>
      <c r="H1454" s="6"/>
      <c r="I1454" s="22"/>
      <c r="J1454" s="22"/>
      <c r="K1454" s="6"/>
      <c r="L1454" s="6"/>
      <c r="M1454" s="23"/>
      <c r="N1454" s="23"/>
      <c r="O1454" s="22"/>
      <c r="P1454" s="22"/>
      <c r="T1454" s="24"/>
      <c r="U1454" s="24"/>
      <c r="X1454" s="87"/>
      <c r="Y1454" s="22"/>
      <c r="Z1454" s="22"/>
      <c r="AA1454" s="22"/>
      <c r="AB1454" s="22"/>
      <c r="AC1454" s="22"/>
      <c r="AD1454" s="22"/>
      <c r="AE1454" s="22"/>
      <c r="AF1454" s="22"/>
    </row>
    <row r="1455" spans="1:32" x14ac:dyDescent="0.25">
      <c r="A1455" s="19"/>
      <c r="B1455" s="19"/>
      <c r="C1455" s="20"/>
      <c r="D1455" s="21"/>
      <c r="E1455" s="120"/>
      <c r="F1455" s="6"/>
      <c r="G1455" s="6"/>
      <c r="H1455" s="6"/>
      <c r="I1455" s="22"/>
      <c r="J1455" s="22"/>
      <c r="K1455" s="6"/>
      <c r="L1455" s="6"/>
      <c r="M1455" s="23"/>
      <c r="N1455" s="23"/>
      <c r="O1455" s="22"/>
      <c r="P1455" s="22"/>
      <c r="T1455" s="24"/>
      <c r="U1455" s="24"/>
      <c r="X1455" s="87"/>
      <c r="Y1455" s="22"/>
      <c r="Z1455" s="22"/>
      <c r="AA1455" s="22"/>
      <c r="AB1455" s="22"/>
      <c r="AC1455" s="22"/>
      <c r="AD1455" s="22"/>
      <c r="AE1455" s="22"/>
      <c r="AF1455" s="22"/>
    </row>
    <row r="1456" spans="1:32" x14ac:dyDescent="0.25">
      <c r="A1456" s="19"/>
      <c r="B1456" s="19"/>
      <c r="C1456" s="20"/>
      <c r="D1456" s="21"/>
      <c r="E1456" s="120"/>
      <c r="F1456" s="6"/>
      <c r="G1456" s="6"/>
      <c r="H1456" s="6"/>
      <c r="I1456" s="22"/>
      <c r="J1456" s="22"/>
      <c r="K1456" s="6"/>
      <c r="L1456" s="6"/>
      <c r="M1456" s="23"/>
      <c r="N1456" s="23"/>
      <c r="O1456" s="22"/>
      <c r="P1456" s="22"/>
      <c r="T1456" s="24"/>
      <c r="U1456" s="24"/>
      <c r="X1456" s="87"/>
      <c r="Y1456" s="22"/>
      <c r="Z1456" s="22"/>
      <c r="AA1456" s="22"/>
      <c r="AB1456" s="22"/>
      <c r="AC1456" s="22"/>
      <c r="AD1456" s="22"/>
      <c r="AE1456" s="22"/>
      <c r="AF1456" s="22"/>
    </row>
    <row r="1457" spans="1:32" x14ac:dyDescent="0.25">
      <c r="A1457" s="19"/>
      <c r="B1457" s="19"/>
      <c r="C1457" s="20"/>
      <c r="D1457" s="21"/>
      <c r="E1457" s="120"/>
      <c r="F1457" s="6"/>
      <c r="G1457" s="6"/>
      <c r="H1457" s="6"/>
      <c r="I1457" s="22"/>
      <c r="J1457" s="22"/>
      <c r="K1457" s="6"/>
      <c r="L1457" s="6"/>
      <c r="M1457" s="23"/>
      <c r="N1457" s="23"/>
      <c r="O1457" s="22"/>
      <c r="P1457" s="22"/>
      <c r="T1457" s="24"/>
      <c r="U1457" s="24"/>
      <c r="X1457" s="87"/>
      <c r="Y1457" s="22"/>
      <c r="Z1457" s="22"/>
      <c r="AA1457" s="22"/>
      <c r="AB1457" s="22"/>
      <c r="AC1457" s="22"/>
      <c r="AD1457" s="22"/>
      <c r="AE1457" s="22"/>
      <c r="AF1457" s="22"/>
    </row>
    <row r="1458" spans="1:32" x14ac:dyDescent="0.25">
      <c r="A1458" s="19"/>
      <c r="B1458" s="19"/>
      <c r="C1458" s="20"/>
      <c r="D1458" s="21"/>
      <c r="E1458" s="120"/>
      <c r="F1458" s="6"/>
      <c r="G1458" s="6"/>
      <c r="H1458" s="6"/>
      <c r="I1458" s="22"/>
      <c r="J1458" s="22"/>
      <c r="K1458" s="6"/>
      <c r="L1458" s="6"/>
      <c r="M1458" s="23"/>
      <c r="N1458" s="23"/>
      <c r="O1458" s="22"/>
      <c r="P1458" s="22"/>
      <c r="T1458" s="24"/>
      <c r="U1458" s="24"/>
      <c r="X1458" s="87"/>
      <c r="Y1458" s="22"/>
      <c r="Z1458" s="22"/>
      <c r="AA1458" s="22"/>
      <c r="AB1458" s="22"/>
      <c r="AC1458" s="22"/>
      <c r="AD1458" s="22"/>
      <c r="AE1458" s="22"/>
      <c r="AF1458" s="22"/>
    </row>
    <row r="1459" spans="1:32" x14ac:dyDescent="0.25">
      <c r="A1459" s="19"/>
      <c r="B1459" s="19"/>
      <c r="C1459" s="20"/>
      <c r="D1459" s="21"/>
      <c r="E1459" s="120"/>
      <c r="F1459" s="6"/>
      <c r="G1459" s="6"/>
      <c r="H1459" s="6"/>
      <c r="I1459" s="22"/>
      <c r="J1459" s="22"/>
      <c r="K1459" s="6"/>
      <c r="L1459" s="6"/>
      <c r="M1459" s="23"/>
      <c r="N1459" s="23"/>
      <c r="O1459" s="22"/>
      <c r="P1459" s="22"/>
      <c r="T1459" s="24"/>
      <c r="U1459" s="24"/>
      <c r="X1459" s="87"/>
      <c r="Y1459" s="22"/>
      <c r="Z1459" s="22"/>
      <c r="AA1459" s="22"/>
      <c r="AB1459" s="22"/>
      <c r="AC1459" s="22"/>
      <c r="AD1459" s="22"/>
      <c r="AE1459" s="22"/>
      <c r="AF1459" s="22"/>
    </row>
    <row r="1460" spans="1:32" x14ac:dyDescent="0.25">
      <c r="A1460" s="19"/>
      <c r="B1460" s="19"/>
      <c r="C1460" s="20"/>
      <c r="D1460" s="21"/>
      <c r="E1460" s="120"/>
      <c r="F1460" s="6"/>
      <c r="G1460" s="6"/>
      <c r="H1460" s="6"/>
      <c r="I1460" s="22"/>
      <c r="J1460" s="22"/>
      <c r="K1460" s="6"/>
      <c r="L1460" s="6"/>
      <c r="M1460" s="23"/>
      <c r="N1460" s="23"/>
      <c r="O1460" s="22"/>
      <c r="P1460" s="22"/>
      <c r="T1460" s="24"/>
      <c r="U1460" s="24"/>
      <c r="X1460" s="87"/>
      <c r="Y1460" s="22"/>
      <c r="Z1460" s="22"/>
      <c r="AA1460" s="22"/>
      <c r="AB1460" s="22"/>
      <c r="AC1460" s="22"/>
      <c r="AD1460" s="22"/>
      <c r="AE1460" s="22"/>
      <c r="AF1460" s="22"/>
    </row>
    <row r="1461" spans="1:32" x14ac:dyDescent="0.25">
      <c r="A1461" s="19"/>
      <c r="B1461" s="19"/>
      <c r="C1461" s="20"/>
      <c r="D1461" s="21"/>
      <c r="E1461" s="120"/>
      <c r="F1461" s="6"/>
      <c r="G1461" s="6"/>
      <c r="H1461" s="6"/>
      <c r="I1461" s="22"/>
      <c r="J1461" s="22"/>
      <c r="K1461" s="6"/>
      <c r="L1461" s="6"/>
      <c r="M1461" s="23"/>
      <c r="N1461" s="23"/>
      <c r="O1461" s="22"/>
      <c r="P1461" s="22"/>
      <c r="T1461" s="24"/>
      <c r="U1461" s="24"/>
      <c r="X1461" s="87"/>
      <c r="Y1461" s="22"/>
      <c r="Z1461" s="22"/>
      <c r="AA1461" s="22"/>
      <c r="AB1461" s="22"/>
      <c r="AC1461" s="22"/>
      <c r="AD1461" s="22"/>
      <c r="AE1461" s="22"/>
      <c r="AF1461" s="22"/>
    </row>
    <row r="1462" spans="1:32" x14ac:dyDescent="0.25">
      <c r="A1462" s="19"/>
      <c r="B1462" s="19"/>
      <c r="C1462" s="20"/>
      <c r="D1462" s="21"/>
      <c r="E1462" s="120"/>
      <c r="F1462" s="6"/>
      <c r="G1462" s="6"/>
      <c r="H1462" s="6"/>
      <c r="I1462" s="22"/>
      <c r="J1462" s="22"/>
      <c r="K1462" s="6"/>
      <c r="L1462" s="6"/>
      <c r="M1462" s="23"/>
      <c r="N1462" s="23"/>
      <c r="O1462" s="22"/>
      <c r="P1462" s="22"/>
      <c r="T1462" s="24"/>
      <c r="U1462" s="24"/>
      <c r="X1462" s="87"/>
      <c r="Y1462" s="22"/>
      <c r="Z1462" s="22"/>
      <c r="AA1462" s="22"/>
      <c r="AB1462" s="22"/>
      <c r="AC1462" s="22"/>
      <c r="AD1462" s="22"/>
      <c r="AE1462" s="22"/>
      <c r="AF1462" s="22"/>
    </row>
    <row r="1463" spans="1:32" x14ac:dyDescent="0.25">
      <c r="A1463" s="19"/>
      <c r="B1463" s="19"/>
      <c r="C1463" s="20"/>
      <c r="D1463" s="21"/>
      <c r="E1463" s="120"/>
      <c r="F1463" s="6"/>
      <c r="G1463" s="6"/>
      <c r="H1463" s="6"/>
      <c r="I1463" s="22"/>
      <c r="J1463" s="22"/>
      <c r="K1463" s="6"/>
      <c r="L1463" s="6"/>
      <c r="M1463" s="23"/>
      <c r="N1463" s="23"/>
      <c r="O1463" s="22"/>
      <c r="P1463" s="22"/>
      <c r="T1463" s="24"/>
      <c r="U1463" s="24"/>
      <c r="X1463" s="87"/>
      <c r="Y1463" s="22"/>
      <c r="Z1463" s="22"/>
      <c r="AA1463" s="22"/>
      <c r="AB1463" s="22"/>
      <c r="AC1463" s="22"/>
      <c r="AD1463" s="22"/>
      <c r="AE1463" s="22"/>
      <c r="AF1463" s="22"/>
    </row>
    <row r="1464" spans="1:32" x14ac:dyDescent="0.25">
      <c r="A1464" s="19"/>
      <c r="B1464" s="19"/>
      <c r="C1464" s="20"/>
      <c r="D1464" s="21"/>
      <c r="E1464" s="120"/>
      <c r="F1464" s="6"/>
      <c r="G1464" s="6"/>
      <c r="H1464" s="6"/>
      <c r="I1464" s="22"/>
      <c r="J1464" s="22"/>
      <c r="K1464" s="6"/>
      <c r="L1464" s="6"/>
      <c r="M1464" s="23"/>
      <c r="N1464" s="23"/>
      <c r="O1464" s="22"/>
      <c r="P1464" s="22"/>
      <c r="T1464" s="24"/>
      <c r="U1464" s="24"/>
      <c r="X1464" s="87"/>
      <c r="Y1464" s="22"/>
      <c r="Z1464" s="22"/>
      <c r="AA1464" s="22"/>
      <c r="AB1464" s="22"/>
      <c r="AC1464" s="22"/>
      <c r="AD1464" s="22"/>
      <c r="AE1464" s="22"/>
      <c r="AF1464" s="22"/>
    </row>
    <row r="1465" spans="1:32" x14ac:dyDescent="0.25">
      <c r="A1465" s="19"/>
      <c r="B1465" s="19"/>
      <c r="C1465" s="20"/>
      <c r="D1465" s="21"/>
      <c r="E1465" s="120"/>
      <c r="F1465" s="6"/>
      <c r="G1465" s="6"/>
      <c r="H1465" s="6"/>
      <c r="I1465" s="22"/>
      <c r="J1465" s="22"/>
      <c r="K1465" s="6"/>
      <c r="L1465" s="6"/>
      <c r="M1465" s="23"/>
      <c r="N1465" s="23"/>
      <c r="O1465" s="22"/>
      <c r="P1465" s="22"/>
      <c r="T1465" s="24"/>
      <c r="U1465" s="24"/>
      <c r="X1465" s="87"/>
      <c r="Y1465" s="22"/>
      <c r="Z1465" s="22"/>
      <c r="AA1465" s="22"/>
      <c r="AB1465" s="22"/>
      <c r="AC1465" s="22"/>
      <c r="AD1465" s="22"/>
      <c r="AE1465" s="22"/>
      <c r="AF1465" s="22"/>
    </row>
    <row r="1466" spans="1:32" x14ac:dyDescent="0.25">
      <c r="A1466" s="19"/>
      <c r="B1466" s="19"/>
      <c r="C1466" s="20"/>
      <c r="D1466" s="21"/>
      <c r="E1466" s="120"/>
      <c r="F1466" s="6"/>
      <c r="G1466" s="6"/>
      <c r="H1466" s="6"/>
      <c r="I1466" s="22"/>
      <c r="J1466" s="22"/>
      <c r="K1466" s="6"/>
      <c r="L1466" s="6"/>
      <c r="M1466" s="23"/>
      <c r="N1466" s="23"/>
      <c r="O1466" s="22"/>
      <c r="P1466" s="22"/>
      <c r="T1466" s="24"/>
      <c r="U1466" s="24"/>
      <c r="X1466" s="87"/>
      <c r="Y1466" s="22"/>
      <c r="Z1466" s="22"/>
      <c r="AA1466" s="22"/>
      <c r="AB1466" s="22"/>
      <c r="AC1466" s="22"/>
      <c r="AD1466" s="22"/>
      <c r="AE1466" s="22"/>
      <c r="AF1466" s="22"/>
    </row>
    <row r="1467" spans="1:32" x14ac:dyDescent="0.25">
      <c r="A1467" s="19"/>
      <c r="B1467" s="19"/>
      <c r="C1467" s="20"/>
      <c r="D1467" s="21"/>
      <c r="E1467" s="120"/>
      <c r="F1467" s="6"/>
      <c r="G1467" s="6"/>
      <c r="H1467" s="6"/>
      <c r="I1467" s="22"/>
      <c r="J1467" s="22"/>
      <c r="K1467" s="6"/>
      <c r="L1467" s="6"/>
      <c r="M1467" s="23"/>
      <c r="N1467" s="23"/>
      <c r="O1467" s="22"/>
      <c r="P1467" s="22"/>
      <c r="T1467" s="24"/>
      <c r="U1467" s="24"/>
      <c r="X1467" s="87"/>
      <c r="Y1467" s="22"/>
      <c r="Z1467" s="22"/>
      <c r="AA1467" s="22"/>
      <c r="AB1467" s="22"/>
      <c r="AC1467" s="22"/>
      <c r="AD1467" s="22"/>
      <c r="AE1467" s="22"/>
      <c r="AF1467" s="22"/>
    </row>
    <row r="1468" spans="1:32" x14ac:dyDescent="0.25">
      <c r="A1468" s="19"/>
      <c r="B1468" s="19"/>
      <c r="C1468" s="20"/>
      <c r="D1468" s="21"/>
      <c r="E1468" s="120"/>
      <c r="F1468" s="6"/>
      <c r="G1468" s="6"/>
      <c r="H1468" s="6"/>
      <c r="I1468" s="22"/>
      <c r="J1468" s="22"/>
      <c r="K1468" s="6"/>
      <c r="L1468" s="6"/>
      <c r="M1468" s="23"/>
      <c r="N1468" s="23"/>
      <c r="O1468" s="22"/>
      <c r="P1468" s="22"/>
      <c r="T1468" s="24"/>
      <c r="U1468" s="24"/>
      <c r="X1468" s="87"/>
      <c r="Y1468" s="22"/>
      <c r="Z1468" s="22"/>
      <c r="AA1468" s="22"/>
      <c r="AB1468" s="22"/>
      <c r="AC1468" s="22"/>
      <c r="AD1468" s="22"/>
      <c r="AE1468" s="22"/>
      <c r="AF1468" s="22"/>
    </row>
    <row r="1469" spans="1:32" x14ac:dyDescent="0.25">
      <c r="A1469" s="19"/>
      <c r="B1469" s="19"/>
      <c r="C1469" s="20"/>
      <c r="D1469" s="21"/>
      <c r="E1469" s="120"/>
      <c r="F1469" s="6"/>
      <c r="G1469" s="6"/>
      <c r="H1469" s="6"/>
      <c r="I1469" s="22"/>
      <c r="J1469" s="22"/>
      <c r="K1469" s="6"/>
      <c r="L1469" s="6"/>
      <c r="M1469" s="23"/>
      <c r="N1469" s="23"/>
      <c r="O1469" s="22"/>
      <c r="P1469" s="22"/>
      <c r="T1469" s="24"/>
      <c r="U1469" s="24"/>
      <c r="X1469" s="87"/>
      <c r="Y1469" s="22"/>
      <c r="Z1469" s="22"/>
      <c r="AA1469" s="22"/>
      <c r="AB1469" s="22"/>
      <c r="AC1469" s="22"/>
      <c r="AD1469" s="22"/>
      <c r="AE1469" s="22"/>
      <c r="AF1469" s="22"/>
    </row>
    <row r="1470" spans="1:32" x14ac:dyDescent="0.25">
      <c r="A1470" s="19"/>
      <c r="B1470" s="19"/>
      <c r="C1470" s="20"/>
      <c r="D1470" s="21"/>
      <c r="E1470" s="120"/>
      <c r="F1470" s="6"/>
      <c r="G1470" s="6"/>
      <c r="H1470" s="6"/>
      <c r="I1470" s="22"/>
      <c r="J1470" s="22"/>
      <c r="K1470" s="6"/>
      <c r="L1470" s="6"/>
      <c r="M1470" s="23"/>
      <c r="N1470" s="23"/>
      <c r="O1470" s="22"/>
      <c r="P1470" s="22"/>
      <c r="T1470" s="24"/>
      <c r="U1470" s="24"/>
      <c r="X1470" s="87"/>
      <c r="Y1470" s="22"/>
      <c r="Z1470" s="22"/>
      <c r="AA1470" s="22"/>
      <c r="AB1470" s="22"/>
      <c r="AC1470" s="22"/>
      <c r="AD1470" s="22"/>
      <c r="AE1470" s="22"/>
      <c r="AF1470" s="22"/>
    </row>
    <row r="1471" spans="1:32" x14ac:dyDescent="0.25">
      <c r="A1471" s="19"/>
      <c r="B1471" s="19"/>
      <c r="C1471" s="20"/>
      <c r="D1471" s="21"/>
      <c r="E1471" s="120"/>
      <c r="F1471" s="6"/>
      <c r="G1471" s="6"/>
      <c r="H1471" s="6"/>
      <c r="I1471" s="22"/>
      <c r="J1471" s="22"/>
      <c r="K1471" s="6"/>
      <c r="L1471" s="6"/>
      <c r="M1471" s="23"/>
      <c r="N1471" s="23"/>
      <c r="O1471" s="22"/>
      <c r="P1471" s="22"/>
      <c r="T1471" s="24"/>
      <c r="U1471" s="24"/>
      <c r="X1471" s="87"/>
      <c r="Y1471" s="22"/>
      <c r="Z1471" s="22"/>
      <c r="AA1471" s="22"/>
      <c r="AB1471" s="22"/>
      <c r="AC1471" s="22"/>
      <c r="AD1471" s="22"/>
      <c r="AE1471" s="22"/>
      <c r="AF1471" s="22"/>
    </row>
    <row r="1472" spans="1:32" x14ac:dyDescent="0.25">
      <c r="A1472" s="19"/>
      <c r="B1472" s="19"/>
      <c r="C1472" s="20"/>
      <c r="D1472" s="21"/>
      <c r="E1472" s="120"/>
      <c r="F1472" s="6"/>
      <c r="G1472" s="6"/>
      <c r="H1472" s="6"/>
      <c r="I1472" s="22"/>
      <c r="J1472" s="22"/>
      <c r="K1472" s="6"/>
      <c r="L1472" s="6"/>
      <c r="M1472" s="23"/>
      <c r="N1472" s="23"/>
      <c r="O1472" s="22"/>
      <c r="P1472" s="22"/>
      <c r="T1472" s="24"/>
      <c r="U1472" s="24"/>
      <c r="X1472" s="87"/>
      <c r="Y1472" s="22"/>
      <c r="Z1472" s="22"/>
      <c r="AA1472" s="22"/>
      <c r="AB1472" s="22"/>
      <c r="AC1472" s="22"/>
      <c r="AD1472" s="22"/>
      <c r="AE1472" s="22"/>
      <c r="AF1472" s="22"/>
    </row>
    <row r="1473" spans="1:32" x14ac:dyDescent="0.25">
      <c r="A1473" s="19"/>
      <c r="B1473" s="19"/>
      <c r="C1473" s="20"/>
      <c r="D1473" s="21"/>
      <c r="E1473" s="120"/>
      <c r="F1473" s="6"/>
      <c r="G1473" s="6"/>
      <c r="H1473" s="6"/>
      <c r="I1473" s="22"/>
      <c r="J1473" s="22"/>
      <c r="K1473" s="6"/>
      <c r="L1473" s="6"/>
      <c r="M1473" s="23"/>
      <c r="N1473" s="23"/>
      <c r="O1473" s="22"/>
      <c r="P1473" s="22"/>
      <c r="T1473" s="24"/>
      <c r="U1473" s="24"/>
      <c r="X1473" s="87"/>
      <c r="Y1473" s="22"/>
      <c r="Z1473" s="22"/>
      <c r="AA1473" s="22"/>
      <c r="AB1473" s="22"/>
      <c r="AC1473" s="22"/>
      <c r="AD1473" s="22"/>
      <c r="AE1473" s="22"/>
      <c r="AF1473" s="22"/>
    </row>
    <row r="1474" spans="1:32" x14ac:dyDescent="0.25">
      <c r="A1474" s="19"/>
      <c r="B1474" s="19"/>
      <c r="C1474" s="20"/>
      <c r="D1474" s="21"/>
      <c r="E1474" s="120"/>
      <c r="F1474" s="6"/>
      <c r="G1474" s="6"/>
      <c r="H1474" s="6"/>
      <c r="I1474" s="22"/>
      <c r="J1474" s="22"/>
      <c r="K1474" s="6"/>
      <c r="L1474" s="6"/>
      <c r="M1474" s="23"/>
      <c r="N1474" s="23"/>
      <c r="O1474" s="22"/>
      <c r="P1474" s="22"/>
      <c r="T1474" s="24"/>
      <c r="U1474" s="24"/>
      <c r="X1474" s="87"/>
      <c r="Y1474" s="22"/>
      <c r="Z1474" s="22"/>
      <c r="AA1474" s="22"/>
      <c r="AB1474" s="22"/>
      <c r="AC1474" s="22"/>
      <c r="AD1474" s="22"/>
      <c r="AE1474" s="22"/>
      <c r="AF1474" s="22"/>
    </row>
    <row r="1475" spans="1:32" x14ac:dyDescent="0.25">
      <c r="A1475" s="19"/>
      <c r="B1475" s="19"/>
      <c r="C1475" s="20"/>
      <c r="D1475" s="21"/>
      <c r="E1475" s="120"/>
      <c r="F1475" s="6"/>
      <c r="G1475" s="6"/>
      <c r="H1475" s="6"/>
      <c r="I1475" s="22"/>
      <c r="J1475" s="22"/>
      <c r="K1475" s="6"/>
      <c r="L1475" s="6"/>
      <c r="M1475" s="23"/>
      <c r="N1475" s="23"/>
      <c r="O1475" s="22"/>
      <c r="P1475" s="22"/>
      <c r="T1475" s="24"/>
      <c r="U1475" s="24"/>
      <c r="X1475" s="87"/>
      <c r="Y1475" s="22"/>
      <c r="Z1475" s="22"/>
      <c r="AA1475" s="22"/>
      <c r="AB1475" s="22"/>
      <c r="AC1475" s="22"/>
      <c r="AD1475" s="22"/>
      <c r="AE1475" s="22"/>
      <c r="AF1475" s="22"/>
    </row>
    <row r="1476" spans="1:32" x14ac:dyDescent="0.25">
      <c r="A1476" s="19"/>
      <c r="B1476" s="19"/>
      <c r="C1476" s="20"/>
      <c r="D1476" s="21"/>
      <c r="E1476" s="120"/>
      <c r="F1476" s="6"/>
      <c r="G1476" s="6"/>
      <c r="H1476" s="6"/>
      <c r="I1476" s="22"/>
      <c r="J1476" s="22"/>
      <c r="K1476" s="6"/>
      <c r="L1476" s="6"/>
      <c r="M1476" s="23"/>
      <c r="N1476" s="23"/>
      <c r="O1476" s="22"/>
      <c r="P1476" s="22"/>
      <c r="T1476" s="24"/>
      <c r="U1476" s="24"/>
      <c r="X1476" s="87"/>
      <c r="Y1476" s="22"/>
      <c r="Z1476" s="22"/>
      <c r="AA1476" s="22"/>
      <c r="AB1476" s="22"/>
      <c r="AC1476" s="22"/>
      <c r="AD1476" s="22"/>
      <c r="AE1476" s="22"/>
      <c r="AF1476" s="22"/>
    </row>
    <row r="1477" spans="1:32" x14ac:dyDescent="0.25">
      <c r="A1477" s="19"/>
      <c r="B1477" s="19"/>
      <c r="C1477" s="20"/>
      <c r="D1477" s="21"/>
      <c r="E1477" s="120"/>
      <c r="F1477" s="6"/>
      <c r="G1477" s="6"/>
      <c r="H1477" s="6"/>
      <c r="I1477" s="22"/>
      <c r="J1477" s="22"/>
      <c r="K1477" s="6"/>
      <c r="L1477" s="6"/>
      <c r="M1477" s="23"/>
      <c r="N1477" s="23"/>
      <c r="O1477" s="22"/>
      <c r="P1477" s="22"/>
      <c r="T1477" s="24"/>
      <c r="U1477" s="24"/>
      <c r="X1477" s="87"/>
      <c r="Y1477" s="22"/>
      <c r="Z1477" s="22"/>
      <c r="AA1477" s="22"/>
      <c r="AB1477" s="22"/>
      <c r="AC1477" s="22"/>
      <c r="AD1477" s="22"/>
      <c r="AE1477" s="22"/>
      <c r="AF1477" s="22"/>
    </row>
    <row r="1478" spans="1:32" x14ac:dyDescent="0.25">
      <c r="A1478" s="19"/>
      <c r="B1478" s="19"/>
      <c r="C1478" s="20"/>
      <c r="D1478" s="21"/>
      <c r="E1478" s="120"/>
      <c r="F1478" s="6"/>
      <c r="G1478" s="6"/>
      <c r="H1478" s="6"/>
      <c r="I1478" s="22"/>
      <c r="J1478" s="22"/>
      <c r="K1478" s="6"/>
      <c r="L1478" s="6"/>
      <c r="M1478" s="23"/>
      <c r="N1478" s="23"/>
      <c r="O1478" s="22"/>
      <c r="P1478" s="22"/>
      <c r="T1478" s="24"/>
      <c r="U1478" s="24"/>
      <c r="X1478" s="87"/>
      <c r="Y1478" s="22"/>
      <c r="Z1478" s="22"/>
      <c r="AA1478" s="22"/>
      <c r="AB1478" s="22"/>
      <c r="AC1478" s="22"/>
      <c r="AD1478" s="22"/>
      <c r="AE1478" s="22"/>
      <c r="AF1478" s="22"/>
    </row>
    <row r="1479" spans="1:32" x14ac:dyDescent="0.25">
      <c r="A1479" s="19"/>
      <c r="B1479" s="19"/>
      <c r="C1479" s="20"/>
      <c r="D1479" s="21"/>
      <c r="E1479" s="120"/>
      <c r="F1479" s="6"/>
      <c r="G1479" s="6"/>
      <c r="H1479" s="6"/>
      <c r="I1479" s="22"/>
      <c r="J1479" s="22"/>
      <c r="K1479" s="6"/>
      <c r="L1479" s="6"/>
      <c r="M1479" s="23"/>
      <c r="N1479" s="23"/>
      <c r="O1479" s="22"/>
      <c r="P1479" s="22"/>
      <c r="T1479" s="24"/>
      <c r="U1479" s="24"/>
      <c r="X1479" s="87"/>
      <c r="Y1479" s="22"/>
      <c r="Z1479" s="22"/>
      <c r="AA1479" s="22"/>
      <c r="AB1479" s="22"/>
      <c r="AC1479" s="22"/>
      <c r="AD1479" s="22"/>
      <c r="AE1479" s="22"/>
      <c r="AF1479" s="22"/>
    </row>
    <row r="1480" spans="1:32" x14ac:dyDescent="0.25">
      <c r="A1480" s="19"/>
      <c r="B1480" s="19"/>
      <c r="C1480" s="20"/>
      <c r="D1480" s="21"/>
      <c r="E1480" s="120"/>
      <c r="F1480" s="6"/>
      <c r="G1480" s="6"/>
      <c r="H1480" s="6"/>
      <c r="I1480" s="22"/>
      <c r="J1480" s="22"/>
      <c r="K1480" s="6"/>
      <c r="L1480" s="6"/>
      <c r="M1480" s="23"/>
      <c r="N1480" s="23"/>
      <c r="O1480" s="22"/>
      <c r="P1480" s="22"/>
      <c r="T1480" s="24"/>
      <c r="U1480" s="24"/>
      <c r="X1480" s="87"/>
      <c r="Y1480" s="22"/>
      <c r="Z1480" s="22"/>
      <c r="AA1480" s="22"/>
      <c r="AB1480" s="22"/>
      <c r="AC1480" s="22"/>
      <c r="AD1480" s="22"/>
      <c r="AE1480" s="22"/>
      <c r="AF1480" s="22"/>
    </row>
    <row r="1481" spans="1:32" x14ac:dyDescent="0.25">
      <c r="A1481" s="19"/>
      <c r="B1481" s="19"/>
      <c r="C1481" s="20"/>
      <c r="D1481" s="21"/>
      <c r="E1481" s="120"/>
      <c r="F1481" s="6"/>
      <c r="G1481" s="6"/>
      <c r="H1481" s="6"/>
      <c r="I1481" s="22"/>
      <c r="J1481" s="22"/>
      <c r="K1481" s="6"/>
      <c r="L1481" s="6"/>
      <c r="M1481" s="23"/>
      <c r="N1481" s="23"/>
      <c r="O1481" s="22"/>
      <c r="P1481" s="22"/>
      <c r="T1481" s="24"/>
      <c r="U1481" s="24"/>
      <c r="X1481" s="87"/>
      <c r="Y1481" s="22"/>
      <c r="Z1481" s="22"/>
      <c r="AA1481" s="22"/>
      <c r="AB1481" s="22"/>
      <c r="AC1481" s="22"/>
      <c r="AD1481" s="22"/>
      <c r="AE1481" s="22"/>
      <c r="AF1481" s="22"/>
    </row>
    <row r="1482" spans="1:32" x14ac:dyDescent="0.25">
      <c r="A1482" s="19"/>
      <c r="B1482" s="19"/>
      <c r="C1482" s="20"/>
      <c r="D1482" s="21"/>
      <c r="E1482" s="120"/>
      <c r="F1482" s="6"/>
      <c r="G1482" s="6"/>
      <c r="H1482" s="6"/>
      <c r="I1482" s="22"/>
      <c r="J1482" s="22"/>
      <c r="K1482" s="6"/>
      <c r="L1482" s="6"/>
      <c r="M1482" s="23"/>
      <c r="N1482" s="23"/>
      <c r="O1482" s="22"/>
      <c r="P1482" s="22"/>
      <c r="T1482" s="24"/>
      <c r="U1482" s="24"/>
      <c r="X1482" s="87"/>
      <c r="Y1482" s="22"/>
      <c r="Z1482" s="22"/>
      <c r="AA1482" s="22"/>
      <c r="AB1482" s="22"/>
      <c r="AC1482" s="22"/>
      <c r="AD1482" s="22"/>
      <c r="AE1482" s="22"/>
      <c r="AF1482" s="22"/>
    </row>
    <row r="1483" spans="1:32" x14ac:dyDescent="0.25">
      <c r="A1483" s="19"/>
      <c r="B1483" s="19"/>
      <c r="C1483" s="20"/>
      <c r="D1483" s="21"/>
      <c r="E1483" s="120"/>
      <c r="F1483" s="6"/>
      <c r="G1483" s="6"/>
      <c r="H1483" s="6"/>
      <c r="I1483" s="22"/>
      <c r="J1483" s="22"/>
      <c r="K1483" s="6"/>
      <c r="L1483" s="6"/>
      <c r="M1483" s="23"/>
      <c r="N1483" s="23"/>
      <c r="O1483" s="22"/>
      <c r="P1483" s="22"/>
      <c r="T1483" s="24"/>
      <c r="U1483" s="24"/>
      <c r="X1483" s="87"/>
      <c r="Y1483" s="22"/>
      <c r="Z1483" s="22"/>
      <c r="AA1483" s="22"/>
      <c r="AB1483" s="22"/>
      <c r="AC1483" s="22"/>
      <c r="AD1483" s="22"/>
      <c r="AE1483" s="22"/>
      <c r="AF1483" s="22"/>
    </row>
    <row r="1484" spans="1:32" x14ac:dyDescent="0.25">
      <c r="A1484" s="19"/>
      <c r="B1484" s="19"/>
      <c r="C1484" s="20"/>
      <c r="D1484" s="21"/>
      <c r="E1484" s="120"/>
      <c r="F1484" s="6"/>
      <c r="G1484" s="6"/>
      <c r="H1484" s="6"/>
      <c r="I1484" s="22"/>
      <c r="J1484" s="22"/>
      <c r="K1484" s="6"/>
      <c r="L1484" s="6"/>
      <c r="M1484" s="23"/>
      <c r="N1484" s="23"/>
      <c r="O1484" s="22"/>
      <c r="P1484" s="22"/>
      <c r="T1484" s="24"/>
      <c r="U1484" s="24"/>
      <c r="X1484" s="87"/>
      <c r="Y1484" s="22"/>
      <c r="Z1484" s="22"/>
      <c r="AA1484" s="22"/>
      <c r="AB1484" s="22"/>
      <c r="AC1484" s="22"/>
      <c r="AD1484" s="22"/>
      <c r="AE1484" s="22"/>
      <c r="AF1484" s="22"/>
    </row>
    <row r="1485" spans="1:32" x14ac:dyDescent="0.25">
      <c r="A1485" s="19"/>
      <c r="B1485" s="19"/>
      <c r="C1485" s="20"/>
      <c r="D1485" s="21"/>
      <c r="E1485" s="120"/>
      <c r="F1485" s="6"/>
      <c r="G1485" s="6"/>
      <c r="H1485" s="6"/>
      <c r="I1485" s="22"/>
      <c r="J1485" s="22"/>
      <c r="K1485" s="6"/>
      <c r="L1485" s="6"/>
      <c r="M1485" s="23"/>
      <c r="N1485" s="23"/>
      <c r="O1485" s="22"/>
      <c r="P1485" s="22"/>
      <c r="T1485" s="24"/>
      <c r="U1485" s="24"/>
      <c r="X1485" s="87"/>
      <c r="Y1485" s="22"/>
      <c r="Z1485" s="22"/>
      <c r="AA1485" s="22"/>
      <c r="AB1485" s="22"/>
      <c r="AC1485" s="22"/>
      <c r="AD1485" s="22"/>
      <c r="AE1485" s="22"/>
      <c r="AF1485" s="22"/>
    </row>
    <row r="1486" spans="1:32" x14ac:dyDescent="0.25">
      <c r="A1486" s="19"/>
      <c r="B1486" s="19"/>
      <c r="C1486" s="20"/>
      <c r="D1486" s="21"/>
      <c r="E1486" s="120"/>
      <c r="F1486" s="6"/>
      <c r="G1486" s="6"/>
      <c r="H1486" s="6"/>
      <c r="I1486" s="22"/>
      <c r="J1486" s="22"/>
      <c r="K1486" s="6"/>
      <c r="L1486" s="6"/>
      <c r="M1486" s="23"/>
      <c r="N1486" s="23"/>
      <c r="O1486" s="22"/>
      <c r="P1486" s="22"/>
      <c r="T1486" s="24"/>
      <c r="U1486" s="24"/>
      <c r="X1486" s="87"/>
      <c r="Y1486" s="22"/>
      <c r="Z1486" s="22"/>
      <c r="AA1486" s="22"/>
      <c r="AB1486" s="22"/>
      <c r="AC1486" s="22"/>
      <c r="AD1486" s="22"/>
      <c r="AE1486" s="22"/>
      <c r="AF1486" s="22"/>
    </row>
    <row r="1487" spans="1:32" x14ac:dyDescent="0.25">
      <c r="A1487" s="19"/>
      <c r="B1487" s="19"/>
      <c r="C1487" s="20"/>
      <c r="D1487" s="21"/>
      <c r="E1487" s="120"/>
      <c r="F1487" s="6"/>
      <c r="G1487" s="6"/>
      <c r="H1487" s="6"/>
      <c r="I1487" s="22"/>
      <c r="J1487" s="22"/>
      <c r="K1487" s="6"/>
      <c r="L1487" s="6"/>
      <c r="M1487" s="23"/>
      <c r="N1487" s="23"/>
      <c r="O1487" s="22"/>
      <c r="P1487" s="22"/>
      <c r="T1487" s="24"/>
      <c r="U1487" s="24"/>
      <c r="X1487" s="87"/>
      <c r="Y1487" s="22"/>
      <c r="Z1487" s="22"/>
      <c r="AA1487" s="22"/>
      <c r="AB1487" s="22"/>
      <c r="AC1487" s="22"/>
      <c r="AD1487" s="22"/>
      <c r="AE1487" s="22"/>
      <c r="AF1487" s="22"/>
    </row>
    <row r="1488" spans="1:32" x14ac:dyDescent="0.25">
      <c r="A1488" s="119"/>
      <c r="B1488" s="119"/>
      <c r="C1488" s="115"/>
      <c r="D1488" s="116"/>
      <c r="E1488" s="124"/>
      <c r="F1488" s="117"/>
      <c r="G1488" s="117"/>
      <c r="H1488" s="117"/>
      <c r="I1488" s="93"/>
      <c r="J1488" s="93"/>
      <c r="K1488" s="117"/>
      <c r="L1488" s="117"/>
      <c r="M1488" s="118"/>
      <c r="N1488" s="118"/>
      <c r="O1488" s="93"/>
      <c r="P1488" s="93"/>
      <c r="Q1488" s="93"/>
      <c r="R1488" s="93"/>
      <c r="S1488" s="93"/>
      <c r="T1488" s="113"/>
      <c r="U1488" s="113"/>
      <c r="V1488" s="93"/>
      <c r="W1488" s="113"/>
      <c r="X1488" s="92"/>
      <c r="Y1488" s="22"/>
      <c r="Z1488" s="22"/>
      <c r="AA1488" s="22"/>
      <c r="AB1488" s="22"/>
      <c r="AC1488" s="22"/>
      <c r="AD1488" s="22"/>
      <c r="AE1488" s="22"/>
      <c r="AF1488" s="22"/>
    </row>
    <row r="1489" spans="1:32" x14ac:dyDescent="0.25">
      <c r="A1489" s="19"/>
      <c r="B1489" s="19"/>
      <c r="C1489" s="20"/>
      <c r="D1489" s="21"/>
      <c r="E1489" s="120"/>
      <c r="F1489" s="6"/>
      <c r="G1489" s="6"/>
      <c r="H1489" s="6"/>
      <c r="I1489" s="22"/>
      <c r="J1489" s="22"/>
      <c r="K1489" s="6"/>
      <c r="L1489" s="6"/>
      <c r="M1489" s="23"/>
      <c r="N1489" s="23"/>
      <c r="O1489" s="22"/>
      <c r="P1489" s="22"/>
      <c r="T1489" s="24"/>
      <c r="U1489" s="24"/>
      <c r="X1489" s="87"/>
      <c r="Y1489" s="22"/>
      <c r="Z1489" s="22"/>
      <c r="AA1489" s="22"/>
      <c r="AB1489" s="22"/>
      <c r="AC1489" s="22"/>
      <c r="AD1489" s="22"/>
      <c r="AE1489" s="22"/>
      <c r="AF1489" s="22"/>
    </row>
    <row r="1490" spans="1:32" x14ac:dyDescent="0.25">
      <c r="A1490" s="19"/>
      <c r="B1490" s="19"/>
      <c r="C1490" s="20"/>
      <c r="D1490" s="21"/>
      <c r="E1490" s="120"/>
      <c r="F1490" s="6"/>
      <c r="G1490" s="6"/>
      <c r="H1490" s="6"/>
      <c r="I1490" s="22"/>
      <c r="J1490" s="22"/>
      <c r="K1490" s="6"/>
      <c r="L1490" s="6"/>
      <c r="M1490" s="23"/>
      <c r="N1490" s="23"/>
      <c r="O1490" s="22"/>
      <c r="P1490" s="22"/>
      <c r="T1490" s="24"/>
      <c r="U1490" s="24"/>
      <c r="X1490" s="87"/>
      <c r="Y1490" s="22"/>
      <c r="Z1490" s="22"/>
      <c r="AA1490" s="22"/>
      <c r="AB1490" s="22"/>
      <c r="AC1490" s="22"/>
      <c r="AD1490" s="22"/>
      <c r="AE1490" s="22"/>
      <c r="AF1490" s="22"/>
    </row>
    <row r="1491" spans="1:32" x14ac:dyDescent="0.25">
      <c r="A1491" s="19"/>
      <c r="B1491" s="19"/>
      <c r="C1491" s="20"/>
      <c r="D1491" s="21"/>
      <c r="E1491" s="120"/>
      <c r="F1491" s="6"/>
      <c r="G1491" s="6"/>
      <c r="H1491" s="6"/>
      <c r="I1491" s="22"/>
      <c r="J1491" s="22"/>
      <c r="K1491" s="6"/>
      <c r="L1491" s="6"/>
      <c r="M1491" s="23"/>
      <c r="N1491" s="23"/>
      <c r="O1491" s="22"/>
      <c r="P1491" s="22"/>
      <c r="T1491" s="24"/>
      <c r="U1491" s="24"/>
      <c r="X1491" s="87"/>
      <c r="Y1491" s="22"/>
      <c r="Z1491" s="22"/>
      <c r="AA1491" s="22"/>
      <c r="AB1491" s="22"/>
      <c r="AC1491" s="22"/>
      <c r="AD1491" s="22"/>
      <c r="AE1491" s="22"/>
      <c r="AF1491" s="22"/>
    </row>
    <row r="1492" spans="1:32" x14ac:dyDescent="0.25">
      <c r="A1492" s="19"/>
      <c r="B1492" s="19"/>
      <c r="C1492" s="20"/>
      <c r="D1492" s="21"/>
      <c r="E1492" s="120"/>
      <c r="F1492" s="6"/>
      <c r="G1492" s="6"/>
      <c r="H1492" s="6"/>
      <c r="I1492" s="22"/>
      <c r="J1492" s="22"/>
      <c r="K1492" s="6"/>
      <c r="L1492" s="6"/>
      <c r="M1492" s="23"/>
      <c r="N1492" s="23"/>
      <c r="O1492" s="22"/>
      <c r="P1492" s="22"/>
      <c r="T1492" s="24"/>
      <c r="U1492" s="24"/>
      <c r="X1492" s="87"/>
      <c r="Y1492" s="22"/>
      <c r="Z1492" s="22"/>
      <c r="AA1492" s="22"/>
      <c r="AB1492" s="22"/>
      <c r="AC1492" s="22"/>
      <c r="AD1492" s="22"/>
      <c r="AE1492" s="22"/>
      <c r="AF1492" s="22"/>
    </row>
    <row r="1493" spans="1:32" x14ac:dyDescent="0.25">
      <c r="A1493" s="19"/>
      <c r="B1493" s="19"/>
      <c r="C1493" s="20"/>
      <c r="D1493" s="21"/>
      <c r="E1493" s="120"/>
      <c r="F1493" s="6"/>
      <c r="G1493" s="6"/>
      <c r="H1493" s="6"/>
      <c r="I1493" s="22"/>
      <c r="J1493" s="22"/>
      <c r="K1493" s="6"/>
      <c r="L1493" s="6"/>
      <c r="M1493" s="23"/>
      <c r="N1493" s="23"/>
      <c r="O1493" s="22"/>
      <c r="P1493" s="22"/>
      <c r="T1493" s="24"/>
      <c r="U1493" s="24"/>
      <c r="X1493" s="87"/>
      <c r="Y1493" s="22"/>
      <c r="Z1493" s="22"/>
      <c r="AA1493" s="22"/>
      <c r="AB1493" s="22"/>
      <c r="AC1493" s="22"/>
      <c r="AD1493" s="22"/>
      <c r="AE1493" s="22"/>
      <c r="AF1493" s="22"/>
    </row>
    <row r="1494" spans="1:32" x14ac:dyDescent="0.25">
      <c r="A1494" s="19"/>
      <c r="B1494" s="19"/>
      <c r="C1494" s="20"/>
      <c r="D1494" s="21"/>
      <c r="E1494" s="120"/>
      <c r="F1494" s="6"/>
      <c r="G1494" s="6"/>
      <c r="H1494" s="6"/>
      <c r="I1494" s="22"/>
      <c r="J1494" s="22"/>
      <c r="K1494" s="6"/>
      <c r="L1494" s="6"/>
      <c r="M1494" s="23"/>
      <c r="N1494" s="23"/>
      <c r="O1494" s="22"/>
      <c r="P1494" s="22"/>
      <c r="T1494" s="24"/>
      <c r="U1494" s="24"/>
      <c r="X1494" s="87"/>
      <c r="Y1494" s="22"/>
      <c r="Z1494" s="22"/>
      <c r="AA1494" s="22"/>
      <c r="AB1494" s="22"/>
      <c r="AC1494" s="22"/>
      <c r="AD1494" s="22"/>
      <c r="AE1494" s="22"/>
      <c r="AF1494" s="22"/>
    </row>
    <row r="1495" spans="1:32" x14ac:dyDescent="0.25">
      <c r="A1495" s="19"/>
      <c r="B1495" s="19"/>
      <c r="C1495" s="20"/>
      <c r="D1495" s="21"/>
      <c r="E1495" s="120"/>
      <c r="F1495" s="6"/>
      <c r="G1495" s="6"/>
      <c r="H1495" s="6"/>
      <c r="I1495" s="22"/>
      <c r="J1495" s="22"/>
      <c r="K1495" s="6"/>
      <c r="L1495" s="6"/>
      <c r="M1495" s="23"/>
      <c r="N1495" s="23"/>
      <c r="O1495" s="22"/>
      <c r="P1495" s="22"/>
      <c r="T1495" s="24"/>
      <c r="U1495" s="24"/>
      <c r="X1495" s="87"/>
      <c r="Y1495" s="22"/>
      <c r="Z1495" s="22"/>
      <c r="AA1495" s="22"/>
      <c r="AB1495" s="22"/>
      <c r="AC1495" s="22"/>
      <c r="AD1495" s="22"/>
      <c r="AE1495" s="22"/>
      <c r="AF1495" s="22"/>
    </row>
    <row r="1496" spans="1:32" x14ac:dyDescent="0.25">
      <c r="A1496" s="19"/>
      <c r="B1496" s="19"/>
      <c r="C1496" s="20"/>
      <c r="D1496" s="21"/>
      <c r="E1496" s="120"/>
      <c r="F1496" s="6"/>
      <c r="G1496" s="6"/>
      <c r="H1496" s="6"/>
      <c r="I1496" s="22"/>
      <c r="J1496" s="22"/>
      <c r="K1496" s="6"/>
      <c r="L1496" s="6"/>
      <c r="M1496" s="23"/>
      <c r="N1496" s="23"/>
      <c r="O1496" s="22"/>
      <c r="P1496" s="22"/>
      <c r="T1496" s="24"/>
      <c r="U1496" s="24"/>
      <c r="X1496" s="87"/>
      <c r="Y1496" s="22"/>
      <c r="Z1496" s="22"/>
      <c r="AA1496" s="22"/>
      <c r="AB1496" s="22"/>
      <c r="AC1496" s="22"/>
      <c r="AD1496" s="22"/>
      <c r="AE1496" s="22"/>
      <c r="AF1496" s="22"/>
    </row>
    <row r="1497" spans="1:32" x14ac:dyDescent="0.25">
      <c r="A1497" s="19"/>
      <c r="B1497" s="19"/>
      <c r="C1497" s="20"/>
      <c r="D1497" s="21"/>
      <c r="E1497" s="120"/>
      <c r="F1497" s="6"/>
      <c r="G1497" s="6"/>
      <c r="H1497" s="6"/>
      <c r="I1497" s="22"/>
      <c r="J1497" s="22"/>
      <c r="K1497" s="6"/>
      <c r="L1497" s="6"/>
      <c r="M1497" s="23"/>
      <c r="N1497" s="23"/>
      <c r="O1497" s="22"/>
      <c r="P1497" s="22"/>
      <c r="T1497" s="24"/>
      <c r="U1497" s="24"/>
      <c r="X1497" s="87"/>
      <c r="Y1497" s="22"/>
      <c r="Z1497" s="22"/>
      <c r="AA1497" s="22"/>
      <c r="AB1497" s="22"/>
      <c r="AC1497" s="22"/>
      <c r="AD1497" s="22"/>
      <c r="AE1497" s="22"/>
      <c r="AF1497" s="22"/>
    </row>
    <row r="1498" spans="1:32" x14ac:dyDescent="0.25">
      <c r="A1498" s="19"/>
      <c r="B1498" s="19"/>
      <c r="C1498" s="20"/>
      <c r="D1498" s="21"/>
      <c r="E1498" s="120"/>
      <c r="F1498" s="6"/>
      <c r="G1498" s="6"/>
      <c r="H1498" s="6"/>
      <c r="I1498" s="22"/>
      <c r="J1498" s="22"/>
      <c r="K1498" s="6"/>
      <c r="L1498" s="6"/>
      <c r="M1498" s="23"/>
      <c r="N1498" s="23"/>
      <c r="O1498" s="22"/>
      <c r="P1498" s="22"/>
      <c r="T1498" s="24"/>
      <c r="U1498" s="24"/>
      <c r="X1498" s="87"/>
      <c r="Y1498" s="22"/>
      <c r="Z1498" s="22"/>
      <c r="AA1498" s="22"/>
      <c r="AB1498" s="22"/>
      <c r="AC1498" s="22"/>
      <c r="AD1498" s="22"/>
      <c r="AE1498" s="22"/>
      <c r="AF1498" s="22"/>
    </row>
    <row r="1499" spans="1:32" x14ac:dyDescent="0.25">
      <c r="A1499" s="19"/>
      <c r="B1499" s="19"/>
      <c r="C1499" s="20"/>
      <c r="D1499" s="21"/>
      <c r="E1499" s="120"/>
      <c r="F1499" s="6"/>
      <c r="G1499" s="6"/>
      <c r="H1499" s="6"/>
      <c r="I1499" s="22"/>
      <c r="J1499" s="22"/>
      <c r="K1499" s="6"/>
      <c r="L1499" s="6"/>
      <c r="M1499" s="23"/>
      <c r="N1499" s="23"/>
      <c r="O1499" s="22"/>
      <c r="P1499" s="22"/>
      <c r="T1499" s="24"/>
      <c r="U1499" s="24"/>
      <c r="X1499" s="87"/>
      <c r="Y1499" s="22"/>
      <c r="Z1499" s="22"/>
      <c r="AA1499" s="22"/>
      <c r="AB1499" s="22"/>
      <c r="AC1499" s="22"/>
      <c r="AD1499" s="22"/>
      <c r="AE1499" s="22"/>
      <c r="AF1499" s="22"/>
    </row>
    <row r="1500" spans="1:32" x14ac:dyDescent="0.25">
      <c r="A1500" s="19"/>
      <c r="B1500" s="19"/>
      <c r="C1500" s="20"/>
      <c r="D1500" s="21"/>
      <c r="E1500" s="120"/>
      <c r="F1500" s="6"/>
      <c r="G1500" s="6"/>
      <c r="H1500" s="6"/>
      <c r="I1500" s="22"/>
      <c r="J1500" s="22"/>
      <c r="K1500" s="6"/>
      <c r="L1500" s="6"/>
      <c r="M1500" s="23"/>
      <c r="N1500" s="23"/>
      <c r="O1500" s="22"/>
      <c r="P1500" s="22"/>
      <c r="T1500" s="24"/>
      <c r="U1500" s="24"/>
      <c r="X1500" s="87"/>
      <c r="Y1500" s="22"/>
      <c r="Z1500" s="22"/>
      <c r="AA1500" s="22"/>
      <c r="AB1500" s="22"/>
      <c r="AC1500" s="22"/>
      <c r="AD1500" s="22"/>
      <c r="AE1500" s="22"/>
      <c r="AF1500" s="22"/>
    </row>
    <row r="1501" spans="1:32" x14ac:dyDescent="0.25">
      <c r="A1501" s="19"/>
      <c r="B1501" s="19"/>
      <c r="C1501" s="20"/>
      <c r="D1501" s="21"/>
      <c r="E1501" s="120"/>
      <c r="F1501" s="6"/>
      <c r="G1501" s="6"/>
      <c r="H1501" s="6"/>
      <c r="I1501" s="22"/>
      <c r="J1501" s="22"/>
      <c r="K1501" s="6"/>
      <c r="L1501" s="6"/>
      <c r="M1501" s="23"/>
      <c r="N1501" s="23"/>
      <c r="O1501" s="22"/>
      <c r="P1501" s="22"/>
      <c r="T1501" s="24"/>
      <c r="U1501" s="24"/>
      <c r="X1501" s="87"/>
      <c r="Y1501" s="22"/>
      <c r="Z1501" s="22"/>
      <c r="AA1501" s="22"/>
      <c r="AB1501" s="22"/>
      <c r="AC1501" s="22"/>
      <c r="AD1501" s="22"/>
      <c r="AE1501" s="22"/>
      <c r="AF1501" s="22"/>
    </row>
    <row r="1502" spans="1:32" x14ac:dyDescent="0.25">
      <c r="A1502" s="19"/>
      <c r="B1502" s="19"/>
      <c r="C1502" s="20"/>
      <c r="D1502" s="21"/>
      <c r="E1502" s="120"/>
      <c r="F1502" s="6"/>
      <c r="G1502" s="6"/>
      <c r="H1502" s="6"/>
      <c r="I1502" s="22"/>
      <c r="J1502" s="22"/>
      <c r="K1502" s="6"/>
      <c r="L1502" s="6"/>
      <c r="M1502" s="23"/>
      <c r="N1502" s="23"/>
      <c r="O1502" s="22"/>
      <c r="P1502" s="22"/>
      <c r="Q1502" s="22"/>
      <c r="R1502" s="22"/>
      <c r="T1502" s="24"/>
      <c r="U1502" s="24"/>
      <c r="V1502" s="22"/>
      <c r="X1502" s="87"/>
      <c r="Y1502" s="22"/>
      <c r="Z1502" s="22"/>
      <c r="AA1502" s="22"/>
      <c r="AB1502" s="22"/>
      <c r="AC1502" s="22"/>
      <c r="AD1502" s="22"/>
      <c r="AE1502" s="22"/>
      <c r="AF1502" s="22"/>
    </row>
    <row r="1503" spans="1:32" x14ac:dyDescent="0.25">
      <c r="A1503" s="19"/>
      <c r="B1503" s="19"/>
      <c r="C1503" s="20"/>
      <c r="D1503" s="21"/>
      <c r="E1503" s="120"/>
      <c r="F1503" s="6"/>
      <c r="G1503" s="6"/>
      <c r="H1503" s="6"/>
      <c r="I1503" s="22"/>
      <c r="J1503" s="22"/>
      <c r="K1503" s="6"/>
      <c r="L1503" s="6"/>
      <c r="M1503" s="23"/>
      <c r="N1503" s="23"/>
      <c r="O1503" s="22"/>
      <c r="P1503" s="22"/>
      <c r="T1503" s="24"/>
      <c r="U1503" s="24"/>
      <c r="X1503" s="87"/>
      <c r="Y1503" s="22"/>
      <c r="Z1503" s="22"/>
      <c r="AA1503" s="22"/>
      <c r="AB1503" s="22"/>
      <c r="AC1503" s="22"/>
      <c r="AD1503" s="22"/>
      <c r="AE1503" s="22"/>
      <c r="AF1503" s="22"/>
    </row>
    <row r="1504" spans="1:32" x14ac:dyDescent="0.25">
      <c r="A1504" s="19"/>
      <c r="B1504" s="19"/>
      <c r="C1504" s="20"/>
      <c r="D1504" s="21"/>
      <c r="E1504" s="120"/>
      <c r="F1504" s="6"/>
      <c r="G1504" s="6"/>
      <c r="H1504" s="6"/>
      <c r="I1504" s="22"/>
      <c r="J1504" s="22"/>
      <c r="K1504" s="6"/>
      <c r="L1504" s="6"/>
      <c r="M1504" s="23"/>
      <c r="N1504" s="23"/>
      <c r="O1504" s="22"/>
      <c r="P1504" s="22"/>
      <c r="T1504" s="24"/>
      <c r="U1504" s="24"/>
      <c r="X1504" s="87"/>
      <c r="Y1504" s="22"/>
      <c r="Z1504" s="22"/>
      <c r="AA1504" s="22"/>
      <c r="AB1504" s="22"/>
      <c r="AC1504" s="22"/>
      <c r="AD1504" s="22"/>
      <c r="AE1504" s="22"/>
      <c r="AF1504" s="22"/>
    </row>
    <row r="1505" spans="1:32" x14ac:dyDescent="0.25">
      <c r="A1505" s="19"/>
      <c r="B1505" s="19"/>
      <c r="C1505" s="20"/>
      <c r="D1505" s="21"/>
      <c r="E1505" s="120"/>
      <c r="F1505" s="6"/>
      <c r="G1505" s="6"/>
      <c r="H1505" s="6"/>
      <c r="I1505" s="22"/>
      <c r="J1505" s="22"/>
      <c r="K1505" s="6"/>
      <c r="L1505" s="6"/>
      <c r="M1505" s="23"/>
      <c r="N1505" s="23"/>
      <c r="O1505" s="22"/>
      <c r="P1505" s="22"/>
      <c r="T1505" s="24"/>
      <c r="U1505" s="24"/>
      <c r="X1505" s="87"/>
      <c r="Y1505" s="22"/>
      <c r="Z1505" s="22"/>
      <c r="AA1505" s="22"/>
      <c r="AB1505" s="22"/>
      <c r="AC1505" s="22"/>
      <c r="AD1505" s="22"/>
      <c r="AE1505" s="22"/>
      <c r="AF1505" s="22"/>
    </row>
    <row r="1506" spans="1:32" x14ac:dyDescent="0.25">
      <c r="A1506" s="19"/>
      <c r="B1506" s="19"/>
      <c r="C1506" s="20"/>
      <c r="D1506" s="21"/>
      <c r="E1506" s="120"/>
      <c r="F1506" s="6"/>
      <c r="G1506" s="6"/>
      <c r="H1506" s="6"/>
      <c r="I1506" s="22"/>
      <c r="J1506" s="22"/>
      <c r="K1506" s="6"/>
      <c r="L1506" s="6"/>
      <c r="M1506" s="23"/>
      <c r="N1506" s="23"/>
      <c r="O1506" s="22"/>
      <c r="P1506" s="22"/>
      <c r="T1506" s="24"/>
      <c r="U1506" s="24"/>
      <c r="X1506" s="87"/>
      <c r="Y1506" s="22"/>
      <c r="Z1506" s="22"/>
      <c r="AA1506" s="22"/>
      <c r="AB1506" s="22"/>
      <c r="AC1506" s="22"/>
      <c r="AD1506" s="22"/>
      <c r="AE1506" s="22"/>
      <c r="AF1506" s="22"/>
    </row>
    <row r="1507" spans="1:32" x14ac:dyDescent="0.25">
      <c r="A1507" s="19"/>
      <c r="B1507" s="19"/>
      <c r="C1507" s="20"/>
      <c r="D1507" s="21"/>
      <c r="E1507" s="120"/>
      <c r="F1507" s="6"/>
      <c r="G1507" s="6"/>
      <c r="H1507" s="6"/>
      <c r="I1507" s="22"/>
      <c r="J1507" s="22"/>
      <c r="K1507" s="6"/>
      <c r="L1507" s="6"/>
      <c r="M1507" s="23"/>
      <c r="N1507" s="23"/>
      <c r="O1507" s="22"/>
      <c r="P1507" s="22"/>
      <c r="T1507" s="24"/>
      <c r="U1507" s="24"/>
      <c r="X1507" s="87"/>
      <c r="Y1507" s="22"/>
      <c r="Z1507" s="22"/>
      <c r="AA1507" s="22"/>
      <c r="AB1507" s="22"/>
      <c r="AC1507" s="22"/>
      <c r="AD1507" s="22"/>
      <c r="AE1507" s="22"/>
      <c r="AF1507" s="22"/>
    </row>
    <row r="1508" spans="1:32" x14ac:dyDescent="0.25">
      <c r="A1508" s="19"/>
      <c r="B1508" s="19"/>
      <c r="C1508" s="20"/>
      <c r="D1508" s="21"/>
      <c r="E1508" s="120"/>
      <c r="F1508" s="6"/>
      <c r="G1508" s="6"/>
      <c r="H1508" s="6"/>
      <c r="I1508" s="22"/>
      <c r="J1508" s="22"/>
      <c r="K1508" s="6"/>
      <c r="L1508" s="6"/>
      <c r="M1508" s="23"/>
      <c r="N1508" s="23"/>
      <c r="O1508" s="22"/>
      <c r="P1508" s="22"/>
      <c r="T1508" s="24"/>
      <c r="U1508" s="24"/>
      <c r="X1508" s="87"/>
      <c r="Y1508" s="22"/>
      <c r="Z1508" s="22"/>
      <c r="AA1508" s="22"/>
      <c r="AB1508" s="22"/>
      <c r="AC1508" s="22"/>
      <c r="AD1508" s="22"/>
      <c r="AE1508" s="22"/>
      <c r="AF1508" s="22"/>
    </row>
    <row r="1509" spans="1:32" x14ac:dyDescent="0.25">
      <c r="A1509" s="19"/>
      <c r="B1509" s="19"/>
      <c r="C1509" s="20"/>
      <c r="D1509" s="21"/>
      <c r="E1509" s="120"/>
      <c r="F1509" s="6"/>
      <c r="G1509" s="6"/>
      <c r="H1509" s="6"/>
      <c r="I1509" s="22"/>
      <c r="J1509" s="22"/>
      <c r="K1509" s="6"/>
      <c r="L1509" s="6"/>
      <c r="M1509" s="23"/>
      <c r="N1509" s="23"/>
      <c r="O1509" s="22"/>
      <c r="P1509" s="22"/>
      <c r="T1509" s="24"/>
      <c r="U1509" s="24"/>
      <c r="X1509" s="87"/>
      <c r="Y1509" s="22"/>
      <c r="Z1509" s="22"/>
      <c r="AA1509" s="22"/>
      <c r="AB1509" s="22"/>
      <c r="AC1509" s="22"/>
      <c r="AD1509" s="22"/>
      <c r="AE1509" s="22"/>
      <c r="AF1509" s="22"/>
    </row>
    <row r="1510" spans="1:32" x14ac:dyDescent="0.25">
      <c r="A1510" s="19"/>
      <c r="B1510" s="19"/>
      <c r="C1510" s="20"/>
      <c r="D1510" s="21"/>
      <c r="E1510" s="120"/>
      <c r="F1510" s="6"/>
      <c r="G1510" s="6"/>
      <c r="H1510" s="6"/>
      <c r="I1510" s="22"/>
      <c r="J1510" s="22"/>
      <c r="K1510" s="6"/>
      <c r="L1510" s="6"/>
      <c r="M1510" s="23"/>
      <c r="N1510" s="23"/>
      <c r="O1510" s="22"/>
      <c r="P1510" s="22"/>
      <c r="T1510" s="24"/>
      <c r="U1510" s="24"/>
      <c r="X1510" s="87"/>
      <c r="Y1510" s="22"/>
      <c r="Z1510" s="22"/>
      <c r="AA1510" s="22"/>
      <c r="AB1510" s="22"/>
      <c r="AC1510" s="22"/>
      <c r="AD1510" s="22"/>
      <c r="AE1510" s="22"/>
      <c r="AF1510" s="22"/>
    </row>
    <row r="1511" spans="1:32" x14ac:dyDescent="0.25">
      <c r="A1511" s="19"/>
      <c r="B1511" s="19"/>
      <c r="C1511" s="20"/>
      <c r="D1511" s="21"/>
      <c r="E1511" s="120"/>
      <c r="F1511" s="6"/>
      <c r="G1511" s="6"/>
      <c r="H1511" s="6"/>
      <c r="I1511" s="22"/>
      <c r="J1511" s="22"/>
      <c r="K1511" s="6"/>
      <c r="L1511" s="6"/>
      <c r="M1511" s="23"/>
      <c r="N1511" s="23"/>
      <c r="O1511" s="22"/>
      <c r="P1511" s="22"/>
      <c r="T1511" s="24"/>
      <c r="U1511" s="24"/>
      <c r="X1511" s="87"/>
      <c r="Y1511" s="22"/>
      <c r="Z1511" s="22"/>
      <c r="AA1511" s="22"/>
      <c r="AB1511" s="22"/>
      <c r="AC1511" s="22"/>
      <c r="AD1511" s="22"/>
      <c r="AE1511" s="22"/>
      <c r="AF1511" s="22"/>
    </row>
    <row r="1512" spans="1:32" x14ac:dyDescent="0.25">
      <c r="A1512" s="19"/>
      <c r="B1512" s="19"/>
      <c r="C1512" s="20"/>
      <c r="D1512" s="21"/>
      <c r="E1512" s="120"/>
      <c r="F1512" s="6"/>
      <c r="G1512" s="6"/>
      <c r="H1512" s="6"/>
      <c r="I1512" s="22"/>
      <c r="J1512" s="22"/>
      <c r="K1512" s="6"/>
      <c r="L1512" s="6"/>
      <c r="M1512" s="23"/>
      <c r="N1512" s="23"/>
      <c r="O1512" s="22"/>
      <c r="P1512" s="22"/>
      <c r="T1512" s="24"/>
      <c r="U1512" s="24"/>
      <c r="X1512" s="87"/>
      <c r="Y1512" s="22"/>
      <c r="Z1512" s="22"/>
      <c r="AA1512" s="22"/>
      <c r="AB1512" s="22"/>
      <c r="AC1512" s="22"/>
      <c r="AD1512" s="22"/>
      <c r="AE1512" s="22"/>
      <c r="AF1512" s="22"/>
    </row>
    <row r="1513" spans="1:32" x14ac:dyDescent="0.25">
      <c r="A1513" s="19"/>
      <c r="B1513" s="19"/>
      <c r="C1513" s="20"/>
      <c r="D1513" s="21"/>
      <c r="E1513" s="120"/>
      <c r="F1513" s="6"/>
      <c r="G1513" s="6"/>
      <c r="H1513" s="6"/>
      <c r="I1513" s="22"/>
      <c r="J1513" s="22"/>
      <c r="K1513" s="6"/>
      <c r="L1513" s="6"/>
      <c r="M1513" s="23"/>
      <c r="N1513" s="23"/>
      <c r="O1513" s="22"/>
      <c r="P1513" s="22"/>
      <c r="T1513" s="24"/>
      <c r="U1513" s="24"/>
      <c r="X1513" s="87"/>
      <c r="Y1513" s="22"/>
      <c r="Z1513" s="22"/>
      <c r="AA1513" s="22"/>
      <c r="AB1513" s="22"/>
      <c r="AC1513" s="22"/>
      <c r="AD1513" s="22"/>
      <c r="AE1513" s="22"/>
      <c r="AF1513" s="22"/>
    </row>
    <row r="1514" spans="1:32" x14ac:dyDescent="0.25">
      <c r="A1514" s="19"/>
      <c r="B1514" s="19"/>
      <c r="C1514" s="20"/>
      <c r="D1514" s="21"/>
      <c r="E1514" s="120"/>
      <c r="F1514" s="6"/>
      <c r="G1514" s="6"/>
      <c r="H1514" s="6"/>
      <c r="I1514" s="22"/>
      <c r="J1514" s="22"/>
      <c r="K1514" s="6"/>
      <c r="L1514" s="6"/>
      <c r="M1514" s="23"/>
      <c r="N1514" s="23"/>
      <c r="O1514" s="22"/>
      <c r="P1514" s="22"/>
      <c r="T1514" s="24"/>
      <c r="U1514" s="24"/>
      <c r="X1514" s="87"/>
      <c r="Y1514" s="22"/>
      <c r="Z1514" s="22"/>
      <c r="AA1514" s="22"/>
      <c r="AB1514" s="22"/>
      <c r="AC1514" s="22"/>
      <c r="AD1514" s="22"/>
      <c r="AE1514" s="22"/>
      <c r="AF1514" s="22"/>
    </row>
    <row r="1515" spans="1:32" x14ac:dyDescent="0.25">
      <c r="A1515" s="19"/>
      <c r="B1515" s="19"/>
      <c r="C1515" s="20"/>
      <c r="D1515" s="21"/>
      <c r="E1515" s="120"/>
      <c r="F1515" s="6"/>
      <c r="G1515" s="6"/>
      <c r="H1515" s="6"/>
      <c r="I1515" s="22"/>
      <c r="J1515" s="22"/>
      <c r="K1515" s="6"/>
      <c r="L1515" s="6"/>
      <c r="M1515" s="23"/>
      <c r="N1515" s="23"/>
      <c r="O1515" s="22"/>
      <c r="P1515" s="22"/>
      <c r="T1515" s="24"/>
      <c r="U1515" s="24"/>
      <c r="X1515" s="87"/>
      <c r="Y1515" s="22"/>
      <c r="Z1515" s="22"/>
      <c r="AA1515" s="22"/>
      <c r="AB1515" s="22"/>
      <c r="AC1515" s="22"/>
      <c r="AD1515" s="22"/>
      <c r="AE1515" s="22"/>
      <c r="AF1515" s="22"/>
    </row>
    <row r="1516" spans="1:32" x14ac:dyDescent="0.25">
      <c r="A1516" s="19"/>
      <c r="B1516" s="19"/>
      <c r="C1516" s="20"/>
      <c r="D1516" s="21"/>
      <c r="E1516" s="120"/>
      <c r="F1516" s="6"/>
      <c r="G1516" s="6"/>
      <c r="H1516" s="6"/>
      <c r="I1516" s="22"/>
      <c r="J1516" s="22"/>
      <c r="K1516" s="6"/>
      <c r="L1516" s="6"/>
      <c r="M1516" s="23"/>
      <c r="N1516" s="23"/>
      <c r="O1516" s="22"/>
      <c r="P1516" s="22"/>
      <c r="T1516" s="24"/>
      <c r="U1516" s="24"/>
      <c r="X1516" s="87"/>
      <c r="Y1516" s="22"/>
      <c r="Z1516" s="22"/>
      <c r="AA1516" s="22"/>
      <c r="AB1516" s="22"/>
      <c r="AC1516" s="22"/>
      <c r="AD1516" s="22"/>
      <c r="AE1516" s="22"/>
      <c r="AF1516" s="22"/>
    </row>
    <row r="1517" spans="1:32" x14ac:dyDescent="0.25">
      <c r="A1517" s="19"/>
      <c r="B1517" s="19"/>
      <c r="C1517" s="20"/>
      <c r="D1517" s="21"/>
      <c r="E1517" s="120"/>
      <c r="F1517" s="6"/>
      <c r="G1517" s="6"/>
      <c r="H1517" s="6"/>
      <c r="I1517" s="22"/>
      <c r="J1517" s="22"/>
      <c r="K1517" s="6"/>
      <c r="L1517" s="6"/>
      <c r="M1517" s="23"/>
      <c r="N1517" s="23"/>
      <c r="O1517" s="22"/>
      <c r="P1517" s="22"/>
      <c r="T1517" s="24"/>
      <c r="U1517" s="24"/>
      <c r="X1517" s="87"/>
      <c r="Y1517" s="22"/>
      <c r="Z1517" s="22"/>
      <c r="AA1517" s="22"/>
      <c r="AB1517" s="22"/>
      <c r="AC1517" s="22"/>
      <c r="AD1517" s="22"/>
      <c r="AE1517" s="22"/>
      <c r="AF1517" s="22"/>
    </row>
    <row r="1518" spans="1:32" x14ac:dyDescent="0.25">
      <c r="A1518" s="19"/>
      <c r="B1518" s="19"/>
      <c r="C1518" s="20"/>
      <c r="D1518" s="21"/>
      <c r="E1518" s="120"/>
      <c r="F1518" s="6"/>
      <c r="G1518" s="6"/>
      <c r="H1518" s="6"/>
      <c r="I1518" s="22"/>
      <c r="J1518" s="22"/>
      <c r="K1518" s="6"/>
      <c r="L1518" s="6"/>
      <c r="M1518" s="23"/>
      <c r="N1518" s="23"/>
      <c r="O1518" s="22"/>
      <c r="P1518" s="22"/>
      <c r="T1518" s="24"/>
      <c r="U1518" s="24"/>
      <c r="X1518" s="87"/>
      <c r="Y1518" s="22"/>
      <c r="Z1518" s="22"/>
      <c r="AA1518" s="22"/>
      <c r="AB1518" s="22"/>
      <c r="AC1518" s="22"/>
      <c r="AD1518" s="22"/>
      <c r="AE1518" s="22"/>
      <c r="AF1518" s="22"/>
    </row>
    <row r="1519" spans="1:32" x14ac:dyDescent="0.25">
      <c r="A1519" s="19"/>
      <c r="B1519" s="19"/>
      <c r="C1519" s="20"/>
      <c r="D1519" s="21"/>
      <c r="E1519" s="120"/>
      <c r="F1519" s="6"/>
      <c r="G1519" s="6"/>
      <c r="H1519" s="6"/>
      <c r="I1519" s="22"/>
      <c r="J1519" s="22"/>
      <c r="K1519" s="6"/>
      <c r="L1519" s="6"/>
      <c r="M1519" s="23"/>
      <c r="N1519" s="23"/>
      <c r="O1519" s="22"/>
      <c r="P1519" s="22"/>
      <c r="T1519" s="24"/>
      <c r="U1519" s="24"/>
      <c r="X1519" s="87"/>
      <c r="Y1519" s="22"/>
      <c r="Z1519" s="22"/>
      <c r="AA1519" s="22"/>
      <c r="AB1519" s="22"/>
      <c r="AC1519" s="22"/>
      <c r="AD1519" s="22"/>
      <c r="AE1519" s="22"/>
      <c r="AF1519" s="22"/>
    </row>
    <row r="1520" spans="1:32" x14ac:dyDescent="0.25">
      <c r="A1520" s="19"/>
      <c r="B1520" s="19"/>
      <c r="C1520" s="20"/>
      <c r="D1520" s="21"/>
      <c r="E1520" s="120"/>
      <c r="F1520" s="6"/>
      <c r="G1520" s="6"/>
      <c r="H1520" s="6"/>
      <c r="I1520" s="22"/>
      <c r="J1520" s="22"/>
      <c r="K1520" s="6"/>
      <c r="L1520" s="6"/>
      <c r="M1520" s="23"/>
      <c r="N1520" s="23"/>
      <c r="O1520" s="22"/>
      <c r="P1520" s="22"/>
      <c r="T1520" s="24"/>
      <c r="U1520" s="24"/>
      <c r="X1520" s="87"/>
      <c r="Y1520" s="22"/>
      <c r="Z1520" s="22"/>
      <c r="AA1520" s="22"/>
      <c r="AB1520" s="22"/>
      <c r="AC1520" s="22"/>
      <c r="AD1520" s="22"/>
      <c r="AE1520" s="22"/>
      <c r="AF1520" s="22"/>
    </row>
    <row r="1521" spans="1:32" x14ac:dyDescent="0.25">
      <c r="A1521" s="19"/>
      <c r="B1521" s="19"/>
      <c r="C1521" s="20"/>
      <c r="D1521" s="21"/>
      <c r="E1521" s="120"/>
      <c r="F1521" s="6"/>
      <c r="G1521" s="6"/>
      <c r="H1521" s="6"/>
      <c r="I1521" s="22"/>
      <c r="J1521" s="22"/>
      <c r="K1521" s="6"/>
      <c r="L1521" s="6"/>
      <c r="M1521" s="23"/>
      <c r="N1521" s="23"/>
      <c r="O1521" s="22"/>
      <c r="P1521" s="22"/>
      <c r="T1521" s="24"/>
      <c r="U1521" s="24"/>
      <c r="X1521" s="87"/>
      <c r="Y1521" s="22"/>
      <c r="Z1521" s="22"/>
      <c r="AA1521" s="22"/>
      <c r="AB1521" s="22"/>
      <c r="AC1521" s="22"/>
      <c r="AD1521" s="22"/>
      <c r="AE1521" s="22"/>
      <c r="AF1521" s="22"/>
    </row>
    <row r="1522" spans="1:32" x14ac:dyDescent="0.25">
      <c r="A1522" s="19"/>
      <c r="B1522" s="19"/>
      <c r="C1522" s="20"/>
      <c r="D1522" s="21"/>
      <c r="E1522" s="120"/>
      <c r="F1522" s="6"/>
      <c r="G1522" s="6"/>
      <c r="H1522" s="6"/>
      <c r="I1522" s="22"/>
      <c r="J1522" s="22"/>
      <c r="K1522" s="6"/>
      <c r="L1522" s="6"/>
      <c r="M1522" s="23"/>
      <c r="N1522" s="23"/>
      <c r="O1522" s="22"/>
      <c r="P1522" s="22"/>
      <c r="T1522" s="24"/>
      <c r="U1522" s="24"/>
      <c r="X1522" s="87"/>
      <c r="Y1522" s="22"/>
      <c r="Z1522" s="22"/>
      <c r="AA1522" s="22"/>
      <c r="AB1522" s="22"/>
      <c r="AC1522" s="22"/>
      <c r="AD1522" s="22"/>
      <c r="AE1522" s="22"/>
      <c r="AF1522" s="22"/>
    </row>
    <row r="1523" spans="1:32" x14ac:dyDescent="0.25">
      <c r="A1523" s="119"/>
      <c r="B1523" s="119"/>
      <c r="C1523" s="115"/>
      <c r="D1523" s="116"/>
      <c r="E1523" s="124"/>
      <c r="F1523" s="117"/>
      <c r="G1523" s="117"/>
      <c r="H1523" s="117"/>
      <c r="I1523" s="93"/>
      <c r="J1523" s="93"/>
      <c r="K1523" s="117"/>
      <c r="L1523" s="117"/>
      <c r="M1523" s="118"/>
      <c r="N1523" s="118"/>
      <c r="O1523" s="93"/>
      <c r="P1523" s="93"/>
      <c r="Q1523" s="93"/>
      <c r="R1523" s="93"/>
      <c r="S1523" s="93"/>
      <c r="T1523" s="113"/>
      <c r="U1523" s="113"/>
      <c r="V1523" s="93"/>
      <c r="W1523" s="113"/>
      <c r="X1523" s="92"/>
      <c r="Y1523" s="22"/>
      <c r="Z1523" s="22"/>
      <c r="AA1523" s="22"/>
      <c r="AB1523" s="22"/>
      <c r="AC1523" s="22"/>
      <c r="AD1523" s="22"/>
      <c r="AE1523" s="22"/>
      <c r="AF1523" s="22"/>
    </row>
    <row r="1524" spans="1:32" x14ac:dyDescent="0.25">
      <c r="A1524" s="19"/>
      <c r="B1524" s="19"/>
      <c r="C1524" s="20"/>
      <c r="D1524" s="21"/>
      <c r="E1524" s="120"/>
      <c r="F1524" s="6"/>
      <c r="G1524" s="6"/>
      <c r="H1524" s="6"/>
      <c r="I1524" s="22"/>
      <c r="J1524" s="22"/>
      <c r="K1524" s="6"/>
      <c r="L1524" s="6"/>
      <c r="M1524" s="23"/>
      <c r="N1524" s="23"/>
      <c r="O1524" s="22"/>
      <c r="P1524" s="22"/>
      <c r="T1524" s="24"/>
      <c r="U1524" s="24"/>
      <c r="X1524" s="87"/>
      <c r="Y1524" s="22"/>
      <c r="Z1524" s="22"/>
      <c r="AA1524" s="22"/>
      <c r="AB1524" s="22"/>
      <c r="AC1524" s="22"/>
      <c r="AD1524" s="22"/>
      <c r="AE1524" s="22"/>
      <c r="AF1524" s="22"/>
    </row>
    <row r="1525" spans="1:32" x14ac:dyDescent="0.25">
      <c r="A1525" s="19"/>
      <c r="B1525" s="19"/>
      <c r="C1525" s="20"/>
      <c r="D1525" s="21"/>
      <c r="E1525" s="120"/>
      <c r="F1525" s="6"/>
      <c r="G1525" s="6"/>
      <c r="H1525" s="6"/>
      <c r="I1525" s="22"/>
      <c r="J1525" s="22"/>
      <c r="K1525" s="6"/>
      <c r="L1525" s="6"/>
      <c r="M1525" s="23"/>
      <c r="N1525" s="23"/>
      <c r="O1525" s="22"/>
      <c r="P1525" s="22"/>
      <c r="T1525" s="24"/>
      <c r="U1525" s="24"/>
      <c r="X1525" s="87"/>
      <c r="Y1525" s="22"/>
      <c r="Z1525" s="22"/>
      <c r="AA1525" s="22"/>
      <c r="AB1525" s="22"/>
      <c r="AC1525" s="22"/>
      <c r="AD1525" s="22"/>
      <c r="AE1525" s="22"/>
      <c r="AF1525" s="22"/>
    </row>
    <row r="1526" spans="1:32" x14ac:dyDescent="0.25">
      <c r="A1526" s="19"/>
      <c r="B1526" s="19"/>
      <c r="C1526" s="20"/>
      <c r="D1526" s="21"/>
      <c r="E1526" s="120"/>
      <c r="F1526" s="6"/>
      <c r="G1526" s="6"/>
      <c r="H1526" s="6"/>
      <c r="I1526" s="22"/>
      <c r="J1526" s="22"/>
      <c r="K1526" s="6"/>
      <c r="L1526" s="6"/>
      <c r="M1526" s="23"/>
      <c r="N1526" s="23"/>
      <c r="O1526" s="22"/>
      <c r="P1526" s="22"/>
      <c r="T1526" s="24"/>
      <c r="U1526" s="24"/>
      <c r="X1526" s="87"/>
      <c r="Y1526" s="22"/>
      <c r="Z1526" s="22"/>
      <c r="AA1526" s="22"/>
      <c r="AB1526" s="22"/>
      <c r="AC1526" s="22"/>
      <c r="AD1526" s="22"/>
      <c r="AE1526" s="22"/>
      <c r="AF1526" s="22"/>
    </row>
    <row r="1527" spans="1:32" x14ac:dyDescent="0.25">
      <c r="A1527" s="19"/>
      <c r="B1527" s="19"/>
      <c r="C1527" s="20"/>
      <c r="D1527" s="21"/>
      <c r="E1527" s="120"/>
      <c r="F1527" s="6"/>
      <c r="G1527" s="6"/>
      <c r="H1527" s="6"/>
      <c r="I1527" s="22"/>
      <c r="J1527" s="22"/>
      <c r="K1527" s="6"/>
      <c r="L1527" s="6"/>
      <c r="M1527" s="23"/>
      <c r="N1527" s="23"/>
      <c r="O1527" s="22"/>
      <c r="P1527" s="22"/>
      <c r="T1527" s="24"/>
      <c r="U1527" s="24"/>
      <c r="X1527" s="87"/>
      <c r="Y1527" s="22"/>
      <c r="Z1527" s="22"/>
      <c r="AA1527" s="22"/>
      <c r="AB1527" s="22"/>
      <c r="AC1527" s="22"/>
      <c r="AD1527" s="22"/>
      <c r="AE1527" s="22"/>
      <c r="AF1527" s="22"/>
    </row>
    <row r="1528" spans="1:32" x14ac:dyDescent="0.25">
      <c r="A1528" s="19"/>
      <c r="B1528" s="19"/>
      <c r="C1528" s="20"/>
      <c r="D1528" s="21"/>
      <c r="E1528" s="120"/>
      <c r="F1528" s="6"/>
      <c r="G1528" s="6"/>
      <c r="H1528" s="6"/>
      <c r="I1528" s="22"/>
      <c r="J1528" s="22"/>
      <c r="K1528" s="6"/>
      <c r="L1528" s="6"/>
      <c r="M1528" s="23"/>
      <c r="N1528" s="23"/>
      <c r="O1528" s="22"/>
      <c r="P1528" s="22"/>
      <c r="T1528" s="24"/>
      <c r="U1528" s="24"/>
      <c r="X1528" s="87"/>
      <c r="Y1528" s="22"/>
      <c r="Z1528" s="22"/>
      <c r="AA1528" s="22"/>
      <c r="AB1528" s="22"/>
      <c r="AC1528" s="22"/>
      <c r="AD1528" s="22"/>
      <c r="AE1528" s="22"/>
      <c r="AF1528" s="22"/>
    </row>
    <row r="1529" spans="1:32" x14ac:dyDescent="0.25">
      <c r="A1529" s="19"/>
      <c r="B1529" s="19"/>
      <c r="C1529" s="20"/>
      <c r="D1529" s="21"/>
      <c r="E1529" s="120"/>
      <c r="F1529" s="6"/>
      <c r="G1529" s="6"/>
      <c r="H1529" s="6"/>
      <c r="I1529" s="22"/>
      <c r="J1529" s="22"/>
      <c r="K1529" s="6"/>
      <c r="L1529" s="6"/>
      <c r="M1529" s="23"/>
      <c r="N1529" s="23"/>
      <c r="O1529" s="22"/>
      <c r="P1529" s="22"/>
      <c r="T1529" s="24"/>
      <c r="U1529" s="24"/>
      <c r="X1529" s="87"/>
      <c r="Y1529" s="22"/>
      <c r="Z1529" s="22"/>
      <c r="AA1529" s="22"/>
      <c r="AB1529" s="22"/>
      <c r="AC1529" s="22"/>
      <c r="AD1529" s="22"/>
      <c r="AE1529" s="22"/>
      <c r="AF1529" s="22"/>
    </row>
    <row r="1530" spans="1:32" x14ac:dyDescent="0.25">
      <c r="A1530" s="19"/>
      <c r="B1530" s="19"/>
      <c r="C1530" s="20"/>
      <c r="D1530" s="21"/>
      <c r="E1530" s="120"/>
      <c r="F1530" s="6"/>
      <c r="G1530" s="6"/>
      <c r="H1530" s="6"/>
      <c r="I1530" s="22"/>
      <c r="J1530" s="22"/>
      <c r="K1530" s="6"/>
      <c r="L1530" s="6"/>
      <c r="M1530" s="23"/>
      <c r="N1530" s="23"/>
      <c r="O1530" s="22"/>
      <c r="P1530" s="22"/>
      <c r="T1530" s="24"/>
      <c r="U1530" s="24"/>
      <c r="X1530" s="87"/>
      <c r="Y1530" s="22"/>
      <c r="Z1530" s="22"/>
      <c r="AA1530" s="22"/>
      <c r="AB1530" s="22"/>
      <c r="AC1530" s="22"/>
      <c r="AD1530" s="22"/>
      <c r="AE1530" s="22"/>
      <c r="AF1530" s="22"/>
    </row>
    <row r="1531" spans="1:32" x14ac:dyDescent="0.25">
      <c r="A1531" s="19"/>
      <c r="B1531" s="19"/>
      <c r="C1531" s="20"/>
      <c r="D1531" s="21"/>
      <c r="E1531" s="120"/>
      <c r="F1531" s="6"/>
      <c r="G1531" s="6"/>
      <c r="H1531" s="6"/>
      <c r="I1531" s="22"/>
      <c r="J1531" s="22"/>
      <c r="K1531" s="6"/>
      <c r="L1531" s="6"/>
      <c r="M1531" s="23"/>
      <c r="N1531" s="23"/>
      <c r="O1531" s="22"/>
      <c r="P1531" s="22"/>
      <c r="T1531" s="24"/>
      <c r="U1531" s="24"/>
      <c r="X1531" s="87"/>
      <c r="Y1531" s="22"/>
      <c r="Z1531" s="22"/>
      <c r="AA1531" s="22"/>
      <c r="AB1531" s="22"/>
      <c r="AC1531" s="22"/>
      <c r="AD1531" s="22"/>
      <c r="AE1531" s="22"/>
      <c r="AF1531" s="22"/>
    </row>
    <row r="1532" spans="1:32" x14ac:dyDescent="0.25">
      <c r="A1532" s="19"/>
      <c r="B1532" s="19"/>
      <c r="C1532" s="20"/>
      <c r="D1532" s="21"/>
      <c r="E1532" s="120"/>
      <c r="F1532" s="6"/>
      <c r="G1532" s="6"/>
      <c r="H1532" s="6"/>
      <c r="I1532" s="22"/>
      <c r="J1532" s="22"/>
      <c r="K1532" s="6"/>
      <c r="L1532" s="6"/>
      <c r="M1532" s="23"/>
      <c r="N1532" s="23"/>
      <c r="O1532" s="22"/>
      <c r="P1532" s="22"/>
      <c r="T1532" s="24"/>
      <c r="U1532" s="24"/>
      <c r="X1532" s="87"/>
      <c r="Y1532" s="22"/>
      <c r="Z1532" s="22"/>
      <c r="AA1532" s="22"/>
      <c r="AB1532" s="22"/>
      <c r="AC1532" s="22"/>
      <c r="AD1532" s="22"/>
      <c r="AE1532" s="22"/>
      <c r="AF1532" s="22"/>
    </row>
    <row r="1533" spans="1:32" x14ac:dyDescent="0.25">
      <c r="A1533" s="19"/>
      <c r="B1533" s="19"/>
      <c r="C1533" s="20"/>
      <c r="D1533" s="21"/>
      <c r="E1533" s="120"/>
      <c r="F1533" s="6"/>
      <c r="G1533" s="6"/>
      <c r="H1533" s="6"/>
      <c r="I1533" s="22"/>
      <c r="J1533" s="22"/>
      <c r="K1533" s="6"/>
      <c r="L1533" s="6"/>
      <c r="M1533" s="23"/>
      <c r="N1533" s="23"/>
      <c r="O1533" s="22"/>
      <c r="P1533" s="22"/>
      <c r="T1533" s="24"/>
      <c r="U1533" s="24"/>
      <c r="X1533" s="87"/>
      <c r="Y1533" s="22"/>
      <c r="Z1533" s="22"/>
      <c r="AA1533" s="22"/>
      <c r="AB1533" s="22"/>
      <c r="AC1533" s="22"/>
      <c r="AD1533" s="22"/>
      <c r="AE1533" s="22"/>
      <c r="AF1533" s="22"/>
    </row>
    <row r="1534" spans="1:32" x14ac:dyDescent="0.25">
      <c r="A1534" s="19"/>
      <c r="B1534" s="19"/>
      <c r="C1534" s="20"/>
      <c r="D1534" s="21"/>
      <c r="E1534" s="120"/>
      <c r="F1534" s="6"/>
      <c r="G1534" s="6"/>
      <c r="H1534" s="6"/>
      <c r="I1534" s="22"/>
      <c r="J1534" s="22"/>
      <c r="K1534" s="6"/>
      <c r="L1534" s="6"/>
      <c r="M1534" s="23"/>
      <c r="N1534" s="23"/>
      <c r="O1534" s="22"/>
      <c r="P1534" s="22"/>
      <c r="T1534" s="24"/>
      <c r="U1534" s="24"/>
      <c r="X1534" s="87"/>
      <c r="Y1534" s="22"/>
      <c r="Z1534" s="22"/>
      <c r="AA1534" s="22"/>
      <c r="AB1534" s="22"/>
      <c r="AC1534" s="22"/>
      <c r="AD1534" s="22"/>
      <c r="AE1534" s="22"/>
      <c r="AF1534" s="22"/>
    </row>
    <row r="1535" spans="1:32" x14ac:dyDescent="0.25">
      <c r="A1535" s="19"/>
      <c r="B1535" s="19"/>
      <c r="C1535" s="20"/>
      <c r="D1535" s="21"/>
      <c r="E1535" s="120"/>
      <c r="F1535" s="6"/>
      <c r="G1535" s="6"/>
      <c r="H1535" s="6"/>
      <c r="I1535" s="22"/>
      <c r="J1535" s="22"/>
      <c r="K1535" s="6"/>
      <c r="L1535" s="6"/>
      <c r="M1535" s="23"/>
      <c r="N1535" s="23"/>
      <c r="O1535" s="22"/>
      <c r="P1535" s="22"/>
      <c r="T1535" s="24"/>
      <c r="U1535" s="24"/>
      <c r="X1535" s="87"/>
      <c r="Y1535" s="22"/>
      <c r="Z1535" s="22"/>
      <c r="AA1535" s="22"/>
      <c r="AB1535" s="22"/>
      <c r="AC1535" s="22"/>
      <c r="AD1535" s="22"/>
      <c r="AE1535" s="22"/>
      <c r="AF1535" s="22"/>
    </row>
    <row r="1536" spans="1:32" x14ac:dyDescent="0.25">
      <c r="A1536" s="19"/>
      <c r="B1536" s="19"/>
      <c r="C1536" s="20"/>
      <c r="D1536" s="21"/>
      <c r="E1536" s="120"/>
      <c r="F1536" s="6"/>
      <c r="G1536" s="6"/>
      <c r="H1536" s="6"/>
      <c r="I1536" s="22"/>
      <c r="J1536" s="22"/>
      <c r="K1536" s="6"/>
      <c r="L1536" s="6"/>
      <c r="M1536" s="23"/>
      <c r="N1536" s="23"/>
      <c r="O1536" s="22"/>
      <c r="P1536" s="22"/>
      <c r="T1536" s="24"/>
      <c r="U1536" s="24"/>
      <c r="X1536" s="87"/>
      <c r="Y1536" s="22"/>
      <c r="Z1536" s="22"/>
      <c r="AA1536" s="22"/>
      <c r="AB1536" s="22"/>
      <c r="AC1536" s="22"/>
      <c r="AD1536" s="22"/>
      <c r="AE1536" s="22"/>
      <c r="AF1536" s="22"/>
    </row>
    <row r="1537" spans="1:32" x14ac:dyDescent="0.25">
      <c r="A1537" s="19"/>
      <c r="B1537" s="19"/>
      <c r="C1537" s="20"/>
      <c r="D1537" s="21"/>
      <c r="E1537" s="120"/>
      <c r="F1537" s="6"/>
      <c r="G1537" s="6"/>
      <c r="H1537" s="6"/>
      <c r="I1537" s="22"/>
      <c r="J1537" s="22"/>
      <c r="K1537" s="6"/>
      <c r="L1537" s="6"/>
      <c r="M1537" s="23"/>
      <c r="N1537" s="23"/>
      <c r="O1537" s="22"/>
      <c r="P1537" s="22"/>
      <c r="T1537" s="24"/>
      <c r="U1537" s="24"/>
      <c r="X1537" s="87"/>
      <c r="Y1537" s="22"/>
      <c r="Z1537" s="22"/>
      <c r="AA1537" s="22"/>
      <c r="AB1537" s="22"/>
      <c r="AC1537" s="22"/>
      <c r="AD1537" s="22"/>
      <c r="AE1537" s="22"/>
      <c r="AF1537" s="22"/>
    </row>
    <row r="1538" spans="1:32" x14ac:dyDescent="0.25">
      <c r="A1538" s="19"/>
      <c r="B1538" s="19"/>
      <c r="C1538" s="20"/>
      <c r="D1538" s="21"/>
      <c r="E1538" s="120"/>
      <c r="F1538" s="6"/>
      <c r="G1538" s="6"/>
      <c r="H1538" s="6"/>
      <c r="I1538" s="22"/>
      <c r="J1538" s="22"/>
      <c r="K1538" s="6"/>
      <c r="L1538" s="6"/>
      <c r="M1538" s="23"/>
      <c r="N1538" s="23"/>
      <c r="O1538" s="22"/>
      <c r="P1538" s="22"/>
      <c r="T1538" s="24"/>
      <c r="U1538" s="24"/>
      <c r="X1538" s="87"/>
      <c r="Y1538" s="22"/>
      <c r="Z1538" s="22"/>
      <c r="AA1538" s="22"/>
      <c r="AB1538" s="22"/>
      <c r="AC1538" s="22"/>
      <c r="AD1538" s="22"/>
      <c r="AE1538" s="22"/>
      <c r="AF1538" s="22"/>
    </row>
    <row r="1539" spans="1:32" x14ac:dyDescent="0.25">
      <c r="A1539" s="19"/>
      <c r="B1539" s="19"/>
      <c r="C1539" s="20"/>
      <c r="D1539" s="21"/>
      <c r="E1539" s="120"/>
      <c r="F1539" s="6"/>
      <c r="G1539" s="6"/>
      <c r="H1539" s="6"/>
      <c r="I1539" s="22"/>
      <c r="J1539" s="22"/>
      <c r="K1539" s="6"/>
      <c r="L1539" s="6"/>
      <c r="M1539" s="23"/>
      <c r="N1539" s="23"/>
      <c r="O1539" s="22"/>
      <c r="P1539" s="22"/>
      <c r="T1539" s="24"/>
      <c r="U1539" s="24"/>
      <c r="X1539" s="87"/>
      <c r="Y1539" s="22"/>
      <c r="Z1539" s="22"/>
      <c r="AA1539" s="22"/>
      <c r="AB1539" s="22"/>
      <c r="AC1539" s="22"/>
      <c r="AD1539" s="22"/>
      <c r="AE1539" s="22"/>
      <c r="AF1539" s="22"/>
    </row>
    <row r="1540" spans="1:32" x14ac:dyDescent="0.25">
      <c r="A1540" s="19"/>
      <c r="B1540" s="19"/>
      <c r="C1540" s="20"/>
      <c r="D1540" s="21"/>
      <c r="E1540" s="120"/>
      <c r="F1540" s="6"/>
      <c r="G1540" s="6"/>
      <c r="H1540" s="6"/>
      <c r="I1540" s="22"/>
      <c r="J1540" s="22"/>
      <c r="K1540" s="6"/>
      <c r="L1540" s="6"/>
      <c r="M1540" s="23"/>
      <c r="N1540" s="23"/>
      <c r="O1540" s="22"/>
      <c r="P1540" s="22"/>
      <c r="T1540" s="24"/>
      <c r="U1540" s="24"/>
      <c r="X1540" s="87"/>
      <c r="Y1540" s="22"/>
      <c r="Z1540" s="22"/>
      <c r="AA1540" s="22"/>
      <c r="AB1540" s="22"/>
      <c r="AC1540" s="22"/>
      <c r="AD1540" s="22"/>
      <c r="AE1540" s="22"/>
      <c r="AF1540" s="22"/>
    </row>
    <row r="1541" spans="1:32" x14ac:dyDescent="0.25">
      <c r="A1541" s="19"/>
      <c r="B1541" s="19"/>
      <c r="C1541" s="20"/>
      <c r="D1541" s="21"/>
      <c r="E1541" s="120"/>
      <c r="F1541" s="6"/>
      <c r="G1541" s="6"/>
      <c r="H1541" s="6"/>
      <c r="I1541" s="22"/>
      <c r="J1541" s="22"/>
      <c r="K1541" s="6"/>
      <c r="L1541" s="6"/>
      <c r="M1541" s="23"/>
      <c r="N1541" s="23"/>
      <c r="O1541" s="22"/>
      <c r="P1541" s="22"/>
      <c r="T1541" s="24"/>
      <c r="U1541" s="24"/>
      <c r="X1541" s="87"/>
      <c r="Y1541" s="22"/>
      <c r="Z1541" s="22"/>
      <c r="AA1541" s="22"/>
      <c r="AB1541" s="22"/>
      <c r="AC1541" s="22"/>
      <c r="AD1541" s="22"/>
      <c r="AE1541" s="22"/>
      <c r="AF1541" s="22"/>
    </row>
    <row r="1542" spans="1:32" x14ac:dyDescent="0.25">
      <c r="A1542" s="19"/>
      <c r="B1542" s="19"/>
      <c r="C1542" s="20"/>
      <c r="D1542" s="21"/>
      <c r="E1542" s="120"/>
      <c r="F1542" s="6"/>
      <c r="G1542" s="6"/>
      <c r="H1542" s="6"/>
      <c r="I1542" s="22"/>
      <c r="J1542" s="22"/>
      <c r="K1542" s="6"/>
      <c r="L1542" s="6"/>
      <c r="M1542" s="23"/>
      <c r="N1542" s="23"/>
      <c r="O1542" s="22"/>
      <c r="P1542" s="22"/>
      <c r="T1542" s="24"/>
      <c r="U1542" s="24"/>
      <c r="X1542" s="87"/>
      <c r="Y1542" s="22"/>
      <c r="Z1542" s="22"/>
      <c r="AA1542" s="22"/>
      <c r="AB1542" s="22"/>
      <c r="AC1542" s="22"/>
      <c r="AD1542" s="22"/>
      <c r="AE1542" s="22"/>
      <c r="AF1542" s="22"/>
    </row>
    <row r="1543" spans="1:32" x14ac:dyDescent="0.25">
      <c r="A1543" s="19"/>
      <c r="B1543" s="19"/>
      <c r="C1543" s="20"/>
      <c r="D1543" s="21"/>
      <c r="E1543" s="120"/>
      <c r="F1543" s="6"/>
      <c r="G1543" s="6"/>
      <c r="H1543" s="6"/>
      <c r="I1543" s="22"/>
      <c r="J1543" s="22"/>
      <c r="K1543" s="6"/>
      <c r="L1543" s="6"/>
      <c r="M1543" s="23"/>
      <c r="N1543" s="23"/>
      <c r="O1543" s="22"/>
      <c r="P1543" s="22"/>
      <c r="T1543" s="24"/>
      <c r="U1543" s="24"/>
      <c r="X1543" s="87"/>
      <c r="Y1543" s="22"/>
      <c r="Z1543" s="22"/>
      <c r="AA1543" s="22"/>
      <c r="AB1543" s="22"/>
      <c r="AC1543" s="22"/>
      <c r="AD1543" s="22"/>
      <c r="AE1543" s="22"/>
      <c r="AF1543" s="22"/>
    </row>
    <row r="1544" spans="1:32" x14ac:dyDescent="0.25">
      <c r="A1544" s="19"/>
      <c r="B1544" s="19"/>
      <c r="C1544" s="20"/>
      <c r="D1544" s="21"/>
      <c r="E1544" s="120"/>
      <c r="F1544" s="6"/>
      <c r="G1544" s="6"/>
      <c r="H1544" s="6"/>
      <c r="I1544" s="22"/>
      <c r="J1544" s="22"/>
      <c r="K1544" s="6"/>
      <c r="L1544" s="6"/>
      <c r="M1544" s="23"/>
      <c r="N1544" s="23"/>
      <c r="O1544" s="22"/>
      <c r="P1544" s="22"/>
      <c r="T1544" s="24"/>
      <c r="U1544" s="24"/>
      <c r="X1544" s="87"/>
      <c r="Y1544" s="22"/>
      <c r="Z1544" s="22"/>
      <c r="AA1544" s="22"/>
      <c r="AB1544" s="22"/>
      <c r="AC1544" s="22"/>
      <c r="AD1544" s="22"/>
      <c r="AE1544" s="22"/>
      <c r="AF1544" s="22"/>
    </row>
    <row r="1545" spans="1:32" x14ac:dyDescent="0.25">
      <c r="A1545" s="19"/>
      <c r="B1545" s="19"/>
      <c r="C1545" s="20"/>
      <c r="D1545" s="21"/>
      <c r="E1545" s="120"/>
      <c r="F1545" s="6"/>
      <c r="G1545" s="6"/>
      <c r="H1545" s="6"/>
      <c r="I1545" s="22"/>
      <c r="J1545" s="22"/>
      <c r="K1545" s="6"/>
      <c r="L1545" s="6"/>
      <c r="M1545" s="23"/>
      <c r="N1545" s="23"/>
      <c r="O1545" s="22"/>
      <c r="P1545" s="22"/>
      <c r="T1545" s="24"/>
      <c r="U1545" s="24"/>
      <c r="X1545" s="87"/>
      <c r="Y1545" s="22"/>
      <c r="Z1545" s="22"/>
      <c r="AA1545" s="22"/>
      <c r="AB1545" s="22"/>
      <c r="AC1545" s="22"/>
      <c r="AD1545" s="22"/>
      <c r="AE1545" s="22"/>
      <c r="AF1545" s="22"/>
    </row>
    <row r="1546" spans="1:32" x14ac:dyDescent="0.25">
      <c r="A1546" s="19"/>
      <c r="B1546" s="19"/>
      <c r="C1546" s="20"/>
      <c r="D1546" s="21"/>
      <c r="E1546" s="120"/>
      <c r="F1546" s="6"/>
      <c r="G1546" s="6"/>
      <c r="H1546" s="6"/>
      <c r="I1546" s="22"/>
      <c r="J1546" s="22"/>
      <c r="K1546" s="6"/>
      <c r="L1546" s="6"/>
      <c r="M1546" s="23"/>
      <c r="N1546" s="23"/>
      <c r="O1546" s="22"/>
      <c r="P1546" s="22"/>
      <c r="T1546" s="24"/>
      <c r="U1546" s="24"/>
      <c r="X1546" s="87"/>
      <c r="Y1546" s="22"/>
      <c r="Z1546" s="22"/>
      <c r="AA1546" s="22"/>
      <c r="AB1546" s="22"/>
      <c r="AC1546" s="22"/>
      <c r="AD1546" s="22"/>
      <c r="AE1546" s="22"/>
      <c r="AF1546" s="22"/>
    </row>
    <row r="1547" spans="1:32" x14ac:dyDescent="0.25">
      <c r="A1547" s="19"/>
      <c r="B1547" s="19"/>
      <c r="C1547" s="20"/>
      <c r="D1547" s="21"/>
      <c r="E1547" s="120"/>
      <c r="F1547" s="6"/>
      <c r="G1547" s="6"/>
      <c r="H1547" s="6"/>
      <c r="I1547" s="22"/>
      <c r="J1547" s="22"/>
      <c r="K1547" s="6"/>
      <c r="L1547" s="6"/>
      <c r="M1547" s="23"/>
      <c r="N1547" s="23"/>
      <c r="O1547" s="22"/>
      <c r="P1547" s="22"/>
      <c r="T1547" s="24"/>
      <c r="U1547" s="24"/>
      <c r="X1547" s="87"/>
      <c r="Y1547" s="22"/>
      <c r="Z1547" s="22"/>
      <c r="AA1547" s="22"/>
      <c r="AB1547" s="22"/>
      <c r="AC1547" s="22"/>
      <c r="AD1547" s="22"/>
      <c r="AE1547" s="22"/>
      <c r="AF1547" s="22"/>
    </row>
    <row r="1548" spans="1:32" x14ac:dyDescent="0.25">
      <c r="A1548" s="19"/>
      <c r="B1548" s="19"/>
      <c r="C1548" s="20"/>
      <c r="D1548" s="21"/>
      <c r="E1548" s="120"/>
      <c r="F1548" s="6"/>
      <c r="G1548" s="6"/>
      <c r="H1548" s="6"/>
      <c r="I1548" s="22"/>
      <c r="J1548" s="22"/>
      <c r="K1548" s="6"/>
      <c r="L1548" s="6"/>
      <c r="M1548" s="23"/>
      <c r="N1548" s="23"/>
      <c r="O1548" s="22"/>
      <c r="P1548" s="22"/>
      <c r="T1548" s="24"/>
      <c r="U1548" s="24"/>
      <c r="X1548" s="87"/>
      <c r="Y1548" s="22"/>
      <c r="Z1548" s="22"/>
      <c r="AA1548" s="22"/>
      <c r="AB1548" s="22"/>
      <c r="AC1548" s="22"/>
      <c r="AD1548" s="22"/>
      <c r="AE1548" s="22"/>
      <c r="AF1548" s="22"/>
    </row>
    <row r="1549" spans="1:32" x14ac:dyDescent="0.25">
      <c r="A1549" s="19"/>
      <c r="B1549" s="19"/>
      <c r="C1549" s="20"/>
      <c r="D1549" s="21"/>
      <c r="E1549" s="120"/>
      <c r="F1549" s="6"/>
      <c r="G1549" s="6"/>
      <c r="H1549" s="6"/>
      <c r="I1549" s="22"/>
      <c r="J1549" s="22"/>
      <c r="K1549" s="6"/>
      <c r="L1549" s="6"/>
      <c r="M1549" s="23"/>
      <c r="N1549" s="23"/>
      <c r="O1549" s="22"/>
      <c r="P1549" s="22"/>
      <c r="T1549" s="24"/>
      <c r="U1549" s="24"/>
      <c r="X1549" s="87"/>
      <c r="Y1549" s="22"/>
      <c r="Z1549" s="22"/>
      <c r="AA1549" s="22"/>
      <c r="AB1549" s="22"/>
      <c r="AC1549" s="22"/>
      <c r="AD1549" s="22"/>
      <c r="AE1549" s="22"/>
      <c r="AF1549" s="22"/>
    </row>
    <row r="1550" spans="1:32" x14ac:dyDescent="0.25">
      <c r="A1550" s="19"/>
      <c r="B1550" s="19"/>
      <c r="C1550" s="20"/>
      <c r="D1550" s="21"/>
      <c r="E1550" s="120"/>
      <c r="F1550" s="6"/>
      <c r="G1550" s="6"/>
      <c r="H1550" s="6"/>
      <c r="I1550" s="22"/>
      <c r="J1550" s="22"/>
      <c r="K1550" s="6"/>
      <c r="L1550" s="6"/>
      <c r="M1550" s="23"/>
      <c r="N1550" s="23"/>
      <c r="O1550" s="22"/>
      <c r="P1550" s="22"/>
      <c r="T1550" s="24"/>
      <c r="U1550" s="24"/>
      <c r="X1550" s="87"/>
      <c r="Y1550" s="22"/>
      <c r="Z1550" s="22"/>
      <c r="AA1550" s="22"/>
      <c r="AB1550" s="22"/>
      <c r="AC1550" s="22"/>
      <c r="AD1550" s="22"/>
      <c r="AE1550" s="22"/>
      <c r="AF1550" s="22"/>
    </row>
    <row r="1551" spans="1:32" x14ac:dyDescent="0.25">
      <c r="A1551" s="19"/>
      <c r="B1551" s="19"/>
      <c r="C1551" s="20"/>
      <c r="D1551" s="21"/>
      <c r="E1551" s="120"/>
      <c r="F1551" s="6"/>
      <c r="G1551" s="6"/>
      <c r="H1551" s="6"/>
      <c r="I1551" s="22"/>
      <c r="J1551" s="22"/>
      <c r="K1551" s="6"/>
      <c r="L1551" s="6"/>
      <c r="M1551" s="23"/>
      <c r="N1551" s="23"/>
      <c r="O1551" s="22"/>
      <c r="P1551" s="22"/>
      <c r="T1551" s="24"/>
      <c r="U1551" s="24"/>
      <c r="X1551" s="87"/>
      <c r="Y1551" s="22"/>
      <c r="Z1551" s="22"/>
      <c r="AA1551" s="22"/>
      <c r="AB1551" s="22"/>
      <c r="AC1551" s="22"/>
      <c r="AD1551" s="22"/>
      <c r="AE1551" s="22"/>
      <c r="AF1551" s="22"/>
    </row>
    <row r="1552" spans="1:32" x14ac:dyDescent="0.25">
      <c r="A1552" s="19"/>
      <c r="B1552" s="19"/>
      <c r="C1552" s="20"/>
      <c r="D1552" s="21"/>
      <c r="E1552" s="120"/>
      <c r="F1552" s="6"/>
      <c r="G1552" s="6"/>
      <c r="H1552" s="6"/>
      <c r="I1552" s="22"/>
      <c r="J1552" s="22"/>
      <c r="K1552" s="6"/>
      <c r="L1552" s="6"/>
      <c r="M1552" s="23"/>
      <c r="N1552" s="23"/>
      <c r="O1552" s="22"/>
      <c r="P1552" s="22"/>
      <c r="T1552" s="24"/>
      <c r="U1552" s="24"/>
      <c r="X1552" s="87"/>
      <c r="Y1552" s="22"/>
      <c r="Z1552" s="22"/>
      <c r="AA1552" s="22"/>
      <c r="AB1552" s="22"/>
      <c r="AC1552" s="22"/>
      <c r="AD1552" s="22"/>
      <c r="AE1552" s="22"/>
      <c r="AF1552" s="22"/>
    </row>
    <row r="1553" spans="1:32" x14ac:dyDescent="0.25">
      <c r="A1553" s="19"/>
      <c r="B1553" s="19"/>
      <c r="C1553" s="20"/>
      <c r="D1553" s="21"/>
      <c r="E1553" s="120"/>
      <c r="F1553" s="6"/>
      <c r="G1553" s="6"/>
      <c r="H1553" s="6"/>
      <c r="I1553" s="22"/>
      <c r="J1553" s="22"/>
      <c r="K1553" s="6"/>
      <c r="L1553" s="6"/>
      <c r="M1553" s="23"/>
      <c r="N1553" s="23"/>
      <c r="O1553" s="22"/>
      <c r="P1553" s="22"/>
      <c r="T1553" s="24"/>
      <c r="U1553" s="24"/>
      <c r="X1553" s="87"/>
      <c r="Y1553" s="22"/>
      <c r="Z1553" s="22"/>
      <c r="AA1553" s="22"/>
      <c r="AB1553" s="22"/>
      <c r="AC1553" s="22"/>
      <c r="AD1553" s="22"/>
      <c r="AE1553" s="22"/>
      <c r="AF1553" s="22"/>
    </row>
    <row r="1554" spans="1:32" x14ac:dyDescent="0.25">
      <c r="A1554" s="19"/>
      <c r="B1554" s="19"/>
      <c r="C1554" s="20"/>
      <c r="D1554" s="21"/>
      <c r="E1554" s="120"/>
      <c r="F1554" s="6"/>
      <c r="G1554" s="6"/>
      <c r="H1554" s="6"/>
      <c r="I1554" s="22"/>
      <c r="J1554" s="22"/>
      <c r="K1554" s="6"/>
      <c r="L1554" s="6"/>
      <c r="M1554" s="23"/>
      <c r="N1554" s="23"/>
      <c r="O1554" s="22"/>
      <c r="P1554" s="22"/>
      <c r="T1554" s="24"/>
      <c r="U1554" s="24"/>
      <c r="X1554" s="87"/>
      <c r="Y1554" s="22"/>
      <c r="Z1554" s="22"/>
      <c r="AA1554" s="22"/>
      <c r="AB1554" s="22"/>
      <c r="AC1554" s="22"/>
      <c r="AD1554" s="22"/>
      <c r="AE1554" s="22"/>
      <c r="AF1554" s="22"/>
    </row>
    <row r="1555" spans="1:32" x14ac:dyDescent="0.25">
      <c r="A1555" s="19"/>
      <c r="B1555" s="19"/>
      <c r="C1555" s="20"/>
      <c r="D1555" s="21"/>
      <c r="E1555" s="120"/>
      <c r="F1555" s="6"/>
      <c r="G1555" s="6"/>
      <c r="H1555" s="6"/>
      <c r="I1555" s="22"/>
      <c r="J1555" s="22"/>
      <c r="K1555" s="6"/>
      <c r="L1555" s="6"/>
      <c r="M1555" s="23"/>
      <c r="N1555" s="23"/>
      <c r="O1555" s="22"/>
      <c r="P1555" s="22"/>
      <c r="T1555" s="24"/>
      <c r="U1555" s="24"/>
      <c r="X1555" s="87"/>
      <c r="Y1555" s="22"/>
      <c r="Z1555" s="22"/>
      <c r="AA1555" s="22"/>
      <c r="AB1555" s="22"/>
      <c r="AC1555" s="22"/>
      <c r="AD1555" s="22"/>
      <c r="AE1555" s="22"/>
      <c r="AF1555" s="22"/>
    </row>
    <row r="1556" spans="1:32" x14ac:dyDescent="0.25">
      <c r="A1556" s="19"/>
      <c r="B1556" s="19"/>
      <c r="C1556" s="20"/>
      <c r="D1556" s="21"/>
      <c r="E1556" s="120"/>
      <c r="F1556" s="6"/>
      <c r="G1556" s="6"/>
      <c r="H1556" s="6"/>
      <c r="I1556" s="22"/>
      <c r="J1556" s="22"/>
      <c r="K1556" s="6"/>
      <c r="L1556" s="6"/>
      <c r="M1556" s="23"/>
      <c r="N1556" s="23"/>
      <c r="O1556" s="22"/>
      <c r="P1556" s="22"/>
      <c r="T1556" s="24"/>
      <c r="U1556" s="24"/>
      <c r="X1556" s="87"/>
      <c r="Y1556" s="22"/>
      <c r="Z1556" s="22"/>
      <c r="AA1556" s="22"/>
      <c r="AB1556" s="22"/>
      <c r="AC1556" s="22"/>
      <c r="AD1556" s="22"/>
      <c r="AE1556" s="22"/>
      <c r="AF1556" s="22"/>
    </row>
    <row r="1557" spans="1:32" x14ac:dyDescent="0.25">
      <c r="A1557" s="19"/>
      <c r="B1557" s="19"/>
      <c r="C1557" s="20"/>
      <c r="D1557" s="21"/>
      <c r="E1557" s="120"/>
      <c r="F1557" s="6"/>
      <c r="G1557" s="6"/>
      <c r="H1557" s="6"/>
      <c r="I1557" s="22"/>
      <c r="J1557" s="22"/>
      <c r="K1557" s="6"/>
      <c r="L1557" s="6"/>
      <c r="M1557" s="23"/>
      <c r="N1557" s="23"/>
      <c r="O1557" s="22"/>
      <c r="P1557" s="22"/>
      <c r="T1557" s="24"/>
      <c r="U1557" s="24"/>
      <c r="X1557" s="87"/>
      <c r="Y1557" s="22"/>
      <c r="Z1557" s="22"/>
      <c r="AA1557" s="22"/>
      <c r="AB1557" s="22"/>
      <c r="AC1557" s="22"/>
      <c r="AD1557" s="22"/>
      <c r="AE1557" s="22"/>
      <c r="AF1557" s="22"/>
    </row>
    <row r="1558" spans="1:32" x14ac:dyDescent="0.25">
      <c r="A1558" s="19"/>
      <c r="B1558" s="19"/>
      <c r="C1558" s="20"/>
      <c r="D1558" s="21"/>
      <c r="E1558" s="120"/>
      <c r="F1558" s="6"/>
      <c r="G1558" s="6"/>
      <c r="H1558" s="6"/>
      <c r="I1558" s="22"/>
      <c r="J1558" s="22"/>
      <c r="K1558" s="6"/>
      <c r="L1558" s="6"/>
      <c r="M1558" s="23"/>
      <c r="N1558" s="23"/>
      <c r="O1558" s="22"/>
      <c r="P1558" s="22"/>
      <c r="T1558" s="24"/>
      <c r="U1558" s="24"/>
      <c r="X1558" s="87"/>
      <c r="Y1558" s="22"/>
      <c r="Z1558" s="22"/>
      <c r="AA1558" s="22"/>
      <c r="AB1558" s="22"/>
      <c r="AC1558" s="22"/>
      <c r="AD1558" s="22"/>
      <c r="AE1558" s="22"/>
      <c r="AF1558" s="22"/>
    </row>
    <row r="1559" spans="1:32" x14ac:dyDescent="0.25">
      <c r="A1559" s="19"/>
      <c r="B1559" s="19"/>
      <c r="C1559" s="20"/>
      <c r="D1559" s="21"/>
      <c r="E1559" s="120"/>
      <c r="F1559" s="6"/>
      <c r="G1559" s="6"/>
      <c r="H1559" s="6"/>
      <c r="I1559" s="22"/>
      <c r="J1559" s="22"/>
      <c r="K1559" s="6"/>
      <c r="L1559" s="6"/>
      <c r="M1559" s="23"/>
      <c r="N1559" s="23"/>
      <c r="O1559" s="22"/>
      <c r="P1559" s="22"/>
      <c r="T1559" s="24"/>
      <c r="U1559" s="24"/>
      <c r="X1559" s="87"/>
      <c r="Y1559" s="22"/>
      <c r="Z1559" s="22"/>
      <c r="AA1559" s="22"/>
      <c r="AB1559" s="22"/>
      <c r="AC1559" s="22"/>
      <c r="AD1559" s="22"/>
      <c r="AE1559" s="22"/>
      <c r="AF1559" s="22"/>
    </row>
    <row r="1560" spans="1:32" x14ac:dyDescent="0.25">
      <c r="A1560" s="19"/>
      <c r="B1560" s="19"/>
      <c r="C1560" s="20"/>
      <c r="D1560" s="21"/>
      <c r="E1560" s="120"/>
      <c r="F1560" s="6"/>
      <c r="G1560" s="6"/>
      <c r="H1560" s="6"/>
      <c r="I1560" s="22"/>
      <c r="J1560" s="22"/>
      <c r="K1560" s="6"/>
      <c r="L1560" s="6"/>
      <c r="M1560" s="23"/>
      <c r="N1560" s="23"/>
      <c r="O1560" s="22"/>
      <c r="P1560" s="22"/>
      <c r="T1560" s="24"/>
      <c r="U1560" s="24"/>
      <c r="X1560" s="87"/>
      <c r="Y1560" s="22"/>
      <c r="Z1560" s="22"/>
      <c r="AA1560" s="22"/>
      <c r="AB1560" s="22"/>
      <c r="AC1560" s="22"/>
      <c r="AD1560" s="22"/>
      <c r="AE1560" s="22"/>
      <c r="AF1560" s="22"/>
    </row>
    <row r="1561" spans="1:32" x14ac:dyDescent="0.25">
      <c r="A1561" s="19"/>
      <c r="B1561" s="19"/>
      <c r="C1561" s="20"/>
      <c r="D1561" s="21"/>
      <c r="E1561" s="120"/>
      <c r="F1561" s="6"/>
      <c r="G1561" s="6"/>
      <c r="H1561" s="6"/>
      <c r="I1561" s="22"/>
      <c r="J1561" s="22"/>
      <c r="K1561" s="6"/>
      <c r="L1561" s="6"/>
      <c r="M1561" s="23"/>
      <c r="N1561" s="23"/>
      <c r="O1561" s="22"/>
      <c r="P1561" s="22"/>
      <c r="T1561" s="24"/>
      <c r="U1561" s="24"/>
      <c r="X1561" s="87"/>
      <c r="Y1561" s="22"/>
      <c r="Z1561" s="22"/>
      <c r="AA1561" s="22"/>
      <c r="AB1561" s="22"/>
      <c r="AC1561" s="22"/>
      <c r="AD1561" s="22"/>
      <c r="AE1561" s="22"/>
      <c r="AF1561" s="22"/>
    </row>
    <row r="1562" spans="1:32" x14ac:dyDescent="0.25">
      <c r="A1562" s="19"/>
      <c r="B1562" s="19"/>
      <c r="C1562" s="20"/>
      <c r="D1562" s="21"/>
      <c r="E1562" s="120"/>
      <c r="F1562" s="6"/>
      <c r="G1562" s="6"/>
      <c r="H1562" s="6"/>
      <c r="I1562" s="22"/>
      <c r="J1562" s="22"/>
      <c r="K1562" s="6"/>
      <c r="L1562" s="6"/>
      <c r="M1562" s="23"/>
      <c r="N1562" s="23"/>
      <c r="O1562" s="22"/>
      <c r="P1562" s="22"/>
      <c r="T1562" s="24"/>
      <c r="U1562" s="24"/>
      <c r="X1562" s="87"/>
      <c r="Y1562" s="22"/>
      <c r="Z1562" s="22"/>
      <c r="AA1562" s="22"/>
      <c r="AB1562" s="22"/>
      <c r="AC1562" s="22"/>
      <c r="AD1562" s="22"/>
      <c r="AE1562" s="22"/>
      <c r="AF1562" s="22"/>
    </row>
    <row r="1563" spans="1:32" x14ac:dyDescent="0.25">
      <c r="A1563" s="19"/>
      <c r="B1563" s="19"/>
      <c r="C1563" s="20"/>
      <c r="D1563" s="21"/>
      <c r="E1563" s="120"/>
      <c r="F1563" s="6"/>
      <c r="G1563" s="6"/>
      <c r="H1563" s="6"/>
      <c r="I1563" s="22"/>
      <c r="J1563" s="22"/>
      <c r="K1563" s="6"/>
      <c r="L1563" s="6"/>
      <c r="M1563" s="23"/>
      <c r="N1563" s="23"/>
      <c r="O1563" s="22"/>
      <c r="P1563" s="22"/>
      <c r="T1563" s="24"/>
      <c r="U1563" s="24"/>
      <c r="X1563" s="87"/>
      <c r="Y1563" s="22"/>
      <c r="Z1563" s="22"/>
      <c r="AA1563" s="22"/>
      <c r="AB1563" s="22"/>
      <c r="AC1563" s="22"/>
      <c r="AD1563" s="22"/>
      <c r="AE1563" s="22"/>
      <c r="AF1563" s="22"/>
    </row>
    <row r="1564" spans="1:32" x14ac:dyDescent="0.25">
      <c r="A1564" s="19"/>
      <c r="B1564" s="19"/>
      <c r="C1564" s="20"/>
      <c r="D1564" s="21"/>
      <c r="E1564" s="120"/>
      <c r="F1564" s="6"/>
      <c r="G1564" s="6"/>
      <c r="H1564" s="6"/>
      <c r="I1564" s="22"/>
      <c r="J1564" s="22"/>
      <c r="K1564" s="6"/>
      <c r="L1564" s="6"/>
      <c r="M1564" s="23"/>
      <c r="N1564" s="23"/>
      <c r="O1564" s="22"/>
      <c r="P1564" s="22"/>
      <c r="T1564" s="24"/>
      <c r="U1564" s="24"/>
      <c r="X1564" s="87"/>
      <c r="Y1564" s="22"/>
      <c r="Z1564" s="22"/>
      <c r="AA1564" s="22"/>
      <c r="AB1564" s="22"/>
      <c r="AC1564" s="22"/>
      <c r="AD1564" s="22"/>
      <c r="AE1564" s="22"/>
      <c r="AF1564" s="22"/>
    </row>
    <row r="1565" spans="1:32" x14ac:dyDescent="0.25">
      <c r="A1565" s="19"/>
      <c r="B1565" s="19"/>
      <c r="C1565" s="20"/>
      <c r="D1565" s="21"/>
      <c r="E1565" s="120"/>
      <c r="F1565" s="6"/>
      <c r="G1565" s="6"/>
      <c r="H1565" s="6"/>
      <c r="I1565" s="22"/>
      <c r="J1565" s="22"/>
      <c r="K1565" s="6"/>
      <c r="L1565" s="6"/>
      <c r="M1565" s="23"/>
      <c r="N1565" s="23"/>
      <c r="O1565" s="22"/>
      <c r="P1565" s="22"/>
      <c r="T1565" s="24"/>
      <c r="U1565" s="24"/>
      <c r="X1565" s="87"/>
      <c r="Y1565" s="22"/>
      <c r="Z1565" s="22"/>
      <c r="AA1565" s="22"/>
      <c r="AB1565" s="22"/>
      <c r="AC1565" s="22"/>
      <c r="AD1565" s="22"/>
      <c r="AE1565" s="22"/>
      <c r="AF1565" s="22"/>
    </row>
    <row r="1566" spans="1:32" x14ac:dyDescent="0.25">
      <c r="A1566" s="19"/>
      <c r="B1566" s="19"/>
      <c r="C1566" s="20"/>
      <c r="D1566" s="21"/>
      <c r="E1566" s="120"/>
      <c r="F1566" s="6"/>
      <c r="G1566" s="6"/>
      <c r="H1566" s="6"/>
      <c r="I1566" s="22"/>
      <c r="J1566" s="22"/>
      <c r="K1566" s="6"/>
      <c r="L1566" s="6"/>
      <c r="M1566" s="23"/>
      <c r="N1566" s="23"/>
      <c r="O1566" s="22"/>
      <c r="P1566" s="22"/>
      <c r="T1566" s="24"/>
      <c r="U1566" s="24"/>
      <c r="X1566" s="87"/>
      <c r="Y1566" s="22"/>
      <c r="Z1566" s="22"/>
      <c r="AA1566" s="22"/>
      <c r="AB1566" s="22"/>
      <c r="AC1566" s="22"/>
      <c r="AD1566" s="22"/>
      <c r="AE1566" s="22"/>
      <c r="AF1566" s="22"/>
    </row>
    <row r="1567" spans="1:32" x14ac:dyDescent="0.25">
      <c r="A1567" s="19"/>
      <c r="B1567" s="19"/>
      <c r="C1567" s="20"/>
      <c r="D1567" s="21"/>
      <c r="E1567" s="120"/>
      <c r="F1567" s="6"/>
      <c r="G1567" s="6"/>
      <c r="H1567" s="6"/>
      <c r="I1567" s="22"/>
      <c r="J1567" s="22"/>
      <c r="K1567" s="6"/>
      <c r="L1567" s="6"/>
      <c r="M1567" s="23"/>
      <c r="N1567" s="23"/>
      <c r="O1567" s="22"/>
      <c r="P1567" s="22"/>
      <c r="T1567" s="24"/>
      <c r="U1567" s="24"/>
      <c r="X1567" s="87"/>
      <c r="Y1567" s="22"/>
      <c r="Z1567" s="22"/>
      <c r="AA1567" s="22"/>
      <c r="AB1567" s="22"/>
      <c r="AC1567" s="22"/>
      <c r="AD1567" s="22"/>
      <c r="AE1567" s="22"/>
      <c r="AF1567" s="22"/>
    </row>
    <row r="1568" spans="1:32" x14ac:dyDescent="0.25">
      <c r="A1568" s="19"/>
      <c r="B1568" s="19"/>
      <c r="C1568" s="20"/>
      <c r="D1568" s="21"/>
      <c r="E1568" s="120"/>
      <c r="F1568" s="6"/>
      <c r="G1568" s="6"/>
      <c r="H1568" s="6"/>
      <c r="I1568" s="22"/>
      <c r="J1568" s="22"/>
      <c r="K1568" s="6"/>
      <c r="L1568" s="6"/>
      <c r="M1568" s="23"/>
      <c r="N1568" s="23"/>
      <c r="O1568" s="22"/>
      <c r="P1568" s="22"/>
      <c r="T1568" s="24"/>
      <c r="U1568" s="24"/>
      <c r="X1568" s="87"/>
      <c r="Y1568" s="22"/>
      <c r="Z1568" s="22"/>
      <c r="AA1568" s="22"/>
      <c r="AB1568" s="22"/>
      <c r="AC1568" s="22"/>
      <c r="AD1568" s="22"/>
      <c r="AE1568" s="22"/>
      <c r="AF1568" s="22"/>
    </row>
    <row r="1569" spans="1:32" x14ac:dyDescent="0.25">
      <c r="A1569" s="19"/>
      <c r="B1569" s="19"/>
      <c r="C1569" s="20"/>
      <c r="D1569" s="21"/>
      <c r="E1569" s="120"/>
      <c r="F1569" s="6"/>
      <c r="G1569" s="6"/>
      <c r="H1569" s="6"/>
      <c r="I1569" s="22"/>
      <c r="J1569" s="22"/>
      <c r="K1569" s="6"/>
      <c r="L1569" s="6"/>
      <c r="M1569" s="23"/>
      <c r="N1569" s="23"/>
      <c r="O1569" s="22"/>
      <c r="P1569" s="22"/>
      <c r="T1569" s="24"/>
      <c r="U1569" s="24"/>
      <c r="X1569" s="87"/>
      <c r="Y1569" s="22"/>
      <c r="Z1569" s="22"/>
      <c r="AA1569" s="22"/>
      <c r="AB1569" s="22"/>
      <c r="AC1569" s="22"/>
      <c r="AD1569" s="22"/>
      <c r="AE1569" s="22"/>
      <c r="AF1569" s="22"/>
    </row>
    <row r="1570" spans="1:32" x14ac:dyDescent="0.25">
      <c r="A1570" s="19"/>
      <c r="B1570" s="19"/>
      <c r="C1570" s="20"/>
      <c r="D1570" s="21"/>
      <c r="E1570" s="120"/>
      <c r="F1570" s="6"/>
      <c r="G1570" s="6"/>
      <c r="H1570" s="6"/>
      <c r="I1570" s="22"/>
      <c r="J1570" s="22"/>
      <c r="K1570" s="6"/>
      <c r="L1570" s="6"/>
      <c r="M1570" s="23"/>
      <c r="N1570" s="23"/>
      <c r="O1570" s="22"/>
      <c r="P1570" s="22"/>
      <c r="T1570" s="24"/>
      <c r="U1570" s="24"/>
      <c r="X1570" s="87"/>
      <c r="Y1570" s="22"/>
      <c r="Z1570" s="22"/>
      <c r="AA1570" s="22"/>
      <c r="AB1570" s="22"/>
      <c r="AC1570" s="22"/>
      <c r="AD1570" s="22"/>
      <c r="AE1570" s="22"/>
      <c r="AF1570" s="22"/>
    </row>
    <row r="1571" spans="1:32" x14ac:dyDescent="0.25">
      <c r="A1571" s="19"/>
      <c r="B1571" s="19"/>
      <c r="C1571" s="20"/>
      <c r="D1571" s="21"/>
      <c r="E1571" s="120"/>
      <c r="F1571" s="6"/>
      <c r="G1571" s="6"/>
      <c r="H1571" s="6"/>
      <c r="I1571" s="22"/>
      <c r="J1571" s="22"/>
      <c r="K1571" s="6"/>
      <c r="L1571" s="6"/>
      <c r="M1571" s="23"/>
      <c r="N1571" s="23"/>
      <c r="O1571" s="22"/>
      <c r="P1571" s="22"/>
      <c r="T1571" s="24"/>
      <c r="U1571" s="24"/>
      <c r="X1571" s="87"/>
      <c r="Y1571" s="22"/>
      <c r="Z1571" s="22"/>
      <c r="AA1571" s="22"/>
      <c r="AB1571" s="22"/>
      <c r="AC1571" s="22"/>
      <c r="AD1571" s="22"/>
      <c r="AE1571" s="22"/>
      <c r="AF1571" s="22"/>
    </row>
    <row r="1572" spans="1:32" x14ac:dyDescent="0.25">
      <c r="A1572" s="19"/>
      <c r="B1572" s="19"/>
      <c r="C1572" s="20"/>
      <c r="D1572" s="21"/>
      <c r="E1572" s="120"/>
      <c r="F1572" s="6"/>
      <c r="G1572" s="6"/>
      <c r="H1572" s="6"/>
      <c r="I1572" s="22"/>
      <c r="J1572" s="22"/>
      <c r="K1572" s="6"/>
      <c r="L1572" s="6"/>
      <c r="M1572" s="23"/>
      <c r="N1572" s="23"/>
      <c r="O1572" s="22"/>
      <c r="P1572" s="22"/>
      <c r="T1572" s="24"/>
      <c r="U1572" s="24"/>
      <c r="X1572" s="87"/>
      <c r="Y1572" s="22"/>
      <c r="Z1572" s="22"/>
      <c r="AA1572" s="22"/>
      <c r="AB1572" s="22"/>
      <c r="AC1572" s="22"/>
      <c r="AD1572" s="22"/>
      <c r="AE1572" s="22"/>
      <c r="AF1572" s="22"/>
    </row>
    <row r="1573" spans="1:32" x14ac:dyDescent="0.25">
      <c r="A1573" s="19"/>
      <c r="B1573" s="19"/>
      <c r="C1573" s="20"/>
      <c r="D1573" s="21"/>
      <c r="E1573" s="120"/>
      <c r="F1573" s="6"/>
      <c r="G1573" s="6"/>
      <c r="H1573" s="6"/>
      <c r="I1573" s="22"/>
      <c r="J1573" s="22"/>
      <c r="K1573" s="6"/>
      <c r="L1573" s="6"/>
      <c r="M1573" s="23"/>
      <c r="N1573" s="23"/>
      <c r="O1573" s="22"/>
      <c r="P1573" s="22"/>
      <c r="T1573" s="24"/>
      <c r="U1573" s="24"/>
      <c r="X1573" s="87"/>
      <c r="Y1573" s="22"/>
      <c r="Z1573" s="22"/>
      <c r="AA1573" s="22"/>
      <c r="AB1573" s="22"/>
      <c r="AC1573" s="22"/>
      <c r="AD1573" s="22"/>
      <c r="AE1573" s="22"/>
      <c r="AF1573" s="22"/>
    </row>
    <row r="1574" spans="1:32" x14ac:dyDescent="0.25">
      <c r="A1574" s="19"/>
      <c r="B1574" s="19"/>
      <c r="C1574" s="20"/>
      <c r="D1574" s="21"/>
      <c r="E1574" s="120"/>
      <c r="F1574" s="6"/>
      <c r="G1574" s="6"/>
      <c r="H1574" s="6"/>
      <c r="I1574" s="22"/>
      <c r="J1574" s="22"/>
      <c r="K1574" s="6"/>
      <c r="L1574" s="6"/>
      <c r="M1574" s="23"/>
      <c r="N1574" s="23"/>
      <c r="O1574" s="22"/>
      <c r="P1574" s="22"/>
      <c r="T1574" s="24"/>
      <c r="U1574" s="24"/>
      <c r="X1574" s="87"/>
      <c r="Y1574" s="22"/>
      <c r="Z1574" s="22"/>
      <c r="AA1574" s="22"/>
      <c r="AB1574" s="22"/>
      <c r="AC1574" s="22"/>
      <c r="AD1574" s="22"/>
      <c r="AE1574" s="22"/>
      <c r="AF1574" s="22"/>
    </row>
    <row r="1575" spans="1:32" x14ac:dyDescent="0.25">
      <c r="A1575" s="19"/>
      <c r="B1575" s="19"/>
      <c r="C1575" s="20"/>
      <c r="D1575" s="21"/>
      <c r="E1575" s="120"/>
      <c r="F1575" s="6"/>
      <c r="G1575" s="6"/>
      <c r="H1575" s="6"/>
      <c r="I1575" s="22"/>
      <c r="J1575" s="22"/>
      <c r="K1575" s="6"/>
      <c r="L1575" s="6"/>
      <c r="M1575" s="23"/>
      <c r="N1575" s="23"/>
      <c r="O1575" s="22"/>
      <c r="P1575" s="22"/>
      <c r="T1575" s="24"/>
      <c r="U1575" s="24"/>
      <c r="X1575" s="87"/>
      <c r="Y1575" s="22"/>
      <c r="Z1575" s="22"/>
      <c r="AA1575" s="22"/>
      <c r="AB1575" s="22"/>
      <c r="AC1575" s="22"/>
      <c r="AD1575" s="22"/>
      <c r="AE1575" s="22"/>
      <c r="AF1575" s="22"/>
    </row>
    <row r="1576" spans="1:32" x14ac:dyDescent="0.25">
      <c r="A1576" s="19"/>
      <c r="B1576" s="19"/>
      <c r="C1576" s="20"/>
      <c r="D1576" s="21"/>
      <c r="E1576" s="120"/>
      <c r="F1576" s="6"/>
      <c r="G1576" s="6"/>
      <c r="H1576" s="6"/>
      <c r="I1576" s="22"/>
      <c r="J1576" s="22"/>
      <c r="K1576" s="6"/>
      <c r="L1576" s="6"/>
      <c r="M1576" s="23"/>
      <c r="N1576" s="23"/>
      <c r="O1576" s="22"/>
      <c r="P1576" s="22"/>
      <c r="T1576" s="24"/>
      <c r="U1576" s="24"/>
      <c r="X1576" s="87"/>
      <c r="Y1576" s="22"/>
      <c r="Z1576" s="22"/>
      <c r="AA1576" s="22"/>
      <c r="AB1576" s="22"/>
      <c r="AC1576" s="22"/>
      <c r="AD1576" s="22"/>
      <c r="AE1576" s="22"/>
      <c r="AF1576" s="22"/>
    </row>
    <row r="1577" spans="1:32" x14ac:dyDescent="0.25">
      <c r="A1577" s="19"/>
      <c r="B1577" s="19"/>
      <c r="C1577" s="20"/>
      <c r="D1577" s="21"/>
      <c r="E1577" s="120"/>
      <c r="F1577" s="6"/>
      <c r="G1577" s="6"/>
      <c r="H1577" s="6"/>
      <c r="I1577" s="22"/>
      <c r="J1577" s="22"/>
      <c r="K1577" s="6"/>
      <c r="L1577" s="6"/>
      <c r="M1577" s="23"/>
      <c r="N1577" s="23"/>
      <c r="O1577" s="22"/>
      <c r="P1577" s="22"/>
      <c r="T1577" s="24"/>
      <c r="U1577" s="24"/>
      <c r="X1577" s="87"/>
      <c r="Y1577" s="22"/>
      <c r="Z1577" s="22"/>
      <c r="AA1577" s="22"/>
      <c r="AB1577" s="22"/>
      <c r="AC1577" s="22"/>
      <c r="AD1577" s="22"/>
      <c r="AE1577" s="22"/>
      <c r="AF1577" s="22"/>
    </row>
    <row r="1578" spans="1:32" x14ac:dyDescent="0.25">
      <c r="A1578" s="19"/>
      <c r="B1578" s="19"/>
      <c r="C1578" s="20"/>
      <c r="D1578" s="21"/>
      <c r="E1578" s="120"/>
      <c r="F1578" s="6"/>
      <c r="G1578" s="6"/>
      <c r="H1578" s="6"/>
      <c r="I1578" s="22"/>
      <c r="J1578" s="22"/>
      <c r="K1578" s="6"/>
      <c r="L1578" s="6"/>
      <c r="M1578" s="23"/>
      <c r="N1578" s="23"/>
      <c r="O1578" s="22"/>
      <c r="P1578" s="22"/>
      <c r="T1578" s="24"/>
      <c r="U1578" s="24"/>
      <c r="X1578" s="87"/>
      <c r="Y1578" s="22"/>
      <c r="Z1578" s="22"/>
      <c r="AA1578" s="22"/>
      <c r="AB1578" s="22"/>
      <c r="AC1578" s="22"/>
      <c r="AD1578" s="22"/>
      <c r="AE1578" s="22"/>
      <c r="AF1578" s="22"/>
    </row>
    <row r="1579" spans="1:32" x14ac:dyDescent="0.25">
      <c r="A1579" s="19"/>
      <c r="B1579" s="19"/>
      <c r="C1579" s="20"/>
      <c r="D1579" s="21"/>
      <c r="E1579" s="120"/>
      <c r="F1579" s="6"/>
      <c r="G1579" s="6"/>
      <c r="H1579" s="6"/>
      <c r="I1579" s="22"/>
      <c r="J1579" s="22"/>
      <c r="K1579" s="6"/>
      <c r="L1579" s="6"/>
      <c r="M1579" s="23"/>
      <c r="N1579" s="23"/>
      <c r="O1579" s="22"/>
      <c r="P1579" s="22"/>
      <c r="T1579" s="24"/>
      <c r="U1579" s="24"/>
      <c r="X1579" s="87"/>
      <c r="Y1579" s="22"/>
      <c r="Z1579" s="22"/>
      <c r="AA1579" s="22"/>
      <c r="AB1579" s="22"/>
      <c r="AC1579" s="22"/>
      <c r="AD1579" s="22"/>
      <c r="AE1579" s="22"/>
      <c r="AF1579" s="22"/>
    </row>
    <row r="1580" spans="1:32" x14ac:dyDescent="0.25">
      <c r="A1580" s="19"/>
      <c r="B1580" s="19"/>
      <c r="C1580" s="20"/>
      <c r="D1580" s="21"/>
      <c r="E1580" s="120"/>
      <c r="F1580" s="6"/>
      <c r="G1580" s="6"/>
      <c r="H1580" s="6"/>
      <c r="I1580" s="22"/>
      <c r="J1580" s="22"/>
      <c r="K1580" s="6"/>
      <c r="L1580" s="6"/>
      <c r="M1580" s="23"/>
      <c r="N1580" s="23"/>
      <c r="O1580" s="22"/>
      <c r="P1580" s="22"/>
      <c r="T1580" s="24"/>
      <c r="U1580" s="24"/>
      <c r="X1580" s="87"/>
      <c r="Y1580" s="22"/>
      <c r="Z1580" s="22"/>
      <c r="AA1580" s="22"/>
      <c r="AB1580" s="22"/>
      <c r="AC1580" s="22"/>
      <c r="AD1580" s="22"/>
      <c r="AE1580" s="22"/>
      <c r="AF1580" s="22"/>
    </row>
    <row r="1581" spans="1:32" x14ac:dyDescent="0.25">
      <c r="A1581" s="19"/>
      <c r="B1581" s="19"/>
      <c r="C1581" s="20"/>
      <c r="D1581" s="21"/>
      <c r="E1581" s="120"/>
      <c r="F1581" s="6"/>
      <c r="G1581" s="6"/>
      <c r="H1581" s="6"/>
      <c r="I1581" s="22"/>
      <c r="J1581" s="22"/>
      <c r="K1581" s="6"/>
      <c r="L1581" s="6"/>
      <c r="M1581" s="23"/>
      <c r="N1581" s="23"/>
      <c r="O1581" s="22"/>
      <c r="P1581" s="22"/>
      <c r="T1581" s="24"/>
      <c r="U1581" s="24"/>
      <c r="X1581" s="87"/>
      <c r="Y1581" s="22"/>
      <c r="Z1581" s="22"/>
      <c r="AA1581" s="22"/>
      <c r="AB1581" s="22"/>
      <c r="AC1581" s="22"/>
      <c r="AD1581" s="22"/>
      <c r="AE1581" s="22"/>
      <c r="AF1581" s="22"/>
    </row>
    <row r="1582" spans="1:32" x14ac:dyDescent="0.25">
      <c r="A1582" s="19"/>
      <c r="B1582" s="19"/>
      <c r="C1582" s="20"/>
      <c r="D1582" s="21"/>
      <c r="E1582" s="120"/>
      <c r="F1582" s="6"/>
      <c r="G1582" s="6"/>
      <c r="H1582" s="6"/>
      <c r="I1582" s="22"/>
      <c r="J1582" s="22"/>
      <c r="K1582" s="6"/>
      <c r="L1582" s="6"/>
      <c r="M1582" s="23"/>
      <c r="N1582" s="23"/>
      <c r="O1582" s="22"/>
      <c r="P1582" s="22"/>
      <c r="T1582" s="24"/>
      <c r="U1582" s="24"/>
      <c r="X1582" s="87"/>
      <c r="Y1582" s="22"/>
      <c r="Z1582" s="22"/>
      <c r="AA1582" s="22"/>
      <c r="AB1582" s="22"/>
      <c r="AC1582" s="22"/>
      <c r="AD1582" s="22"/>
      <c r="AE1582" s="22"/>
      <c r="AF1582" s="22"/>
    </row>
    <row r="1583" spans="1:32" x14ac:dyDescent="0.25">
      <c r="A1583" s="19"/>
      <c r="B1583" s="19"/>
      <c r="C1583" s="20"/>
      <c r="D1583" s="21"/>
      <c r="E1583" s="120"/>
      <c r="F1583" s="6"/>
      <c r="G1583" s="6"/>
      <c r="H1583" s="6"/>
      <c r="I1583" s="22"/>
      <c r="J1583" s="22"/>
      <c r="K1583" s="6"/>
      <c r="L1583" s="6"/>
      <c r="M1583" s="23"/>
      <c r="N1583" s="23"/>
      <c r="O1583" s="22"/>
      <c r="P1583" s="22"/>
      <c r="T1583" s="24"/>
      <c r="U1583" s="24"/>
      <c r="X1583" s="87"/>
      <c r="Y1583" s="22"/>
      <c r="Z1583" s="22"/>
      <c r="AA1583" s="22"/>
      <c r="AB1583" s="22"/>
      <c r="AC1583" s="22"/>
      <c r="AD1583" s="22"/>
      <c r="AE1583" s="22"/>
      <c r="AF1583" s="22"/>
    </row>
    <row r="1584" spans="1:32" x14ac:dyDescent="0.25">
      <c r="A1584" s="19"/>
      <c r="B1584" s="19"/>
      <c r="C1584" s="20"/>
      <c r="D1584" s="21"/>
      <c r="E1584" s="120"/>
      <c r="F1584" s="6"/>
      <c r="G1584" s="6"/>
      <c r="H1584" s="6"/>
      <c r="I1584" s="22"/>
      <c r="J1584" s="22"/>
      <c r="K1584" s="6"/>
      <c r="L1584" s="6"/>
      <c r="M1584" s="23"/>
      <c r="N1584" s="23"/>
      <c r="O1584" s="22"/>
      <c r="P1584" s="22"/>
      <c r="T1584" s="24"/>
      <c r="U1584" s="24"/>
      <c r="X1584" s="87"/>
      <c r="Y1584" s="22"/>
      <c r="Z1584" s="22"/>
      <c r="AA1584" s="22"/>
      <c r="AB1584" s="22"/>
      <c r="AC1584" s="22"/>
      <c r="AD1584" s="22"/>
      <c r="AE1584" s="22"/>
      <c r="AF1584" s="22"/>
    </row>
    <row r="1585" spans="1:32" x14ac:dyDescent="0.25">
      <c r="A1585" s="19"/>
      <c r="B1585" s="19"/>
      <c r="C1585" s="20"/>
      <c r="D1585" s="21"/>
      <c r="E1585" s="120"/>
      <c r="F1585" s="6"/>
      <c r="G1585" s="6"/>
      <c r="H1585" s="6"/>
      <c r="I1585" s="22"/>
      <c r="J1585" s="22"/>
      <c r="K1585" s="6"/>
      <c r="L1585" s="6"/>
      <c r="M1585" s="23"/>
      <c r="N1585" s="23"/>
      <c r="O1585" s="22"/>
      <c r="P1585" s="22"/>
      <c r="T1585" s="24"/>
      <c r="U1585" s="24"/>
      <c r="X1585" s="87"/>
      <c r="Y1585" s="22"/>
      <c r="Z1585" s="22"/>
      <c r="AA1585" s="22"/>
      <c r="AB1585" s="22"/>
      <c r="AC1585" s="22"/>
      <c r="AD1585" s="22"/>
      <c r="AE1585" s="22"/>
      <c r="AF1585" s="22"/>
    </row>
    <row r="1586" spans="1:32" x14ac:dyDescent="0.25">
      <c r="A1586" s="19"/>
      <c r="B1586" s="19"/>
      <c r="C1586" s="20"/>
      <c r="D1586" s="21"/>
      <c r="E1586" s="120"/>
      <c r="F1586" s="6"/>
      <c r="G1586" s="6"/>
      <c r="H1586" s="6"/>
      <c r="I1586" s="22"/>
      <c r="J1586" s="22"/>
      <c r="K1586" s="6"/>
      <c r="L1586" s="6"/>
      <c r="M1586" s="23"/>
      <c r="N1586" s="23"/>
      <c r="O1586" s="22"/>
      <c r="P1586" s="22"/>
      <c r="T1586" s="24"/>
      <c r="U1586" s="24"/>
      <c r="X1586" s="87"/>
      <c r="Y1586" s="22"/>
      <c r="Z1586" s="22"/>
      <c r="AA1586" s="22"/>
      <c r="AB1586" s="22"/>
      <c r="AC1586" s="22"/>
      <c r="AD1586" s="22"/>
      <c r="AE1586" s="22"/>
      <c r="AF1586" s="22"/>
    </row>
    <row r="1587" spans="1:32" x14ac:dyDescent="0.25">
      <c r="A1587" s="19"/>
      <c r="B1587" s="19"/>
      <c r="C1587" s="20"/>
      <c r="D1587" s="21"/>
      <c r="E1587" s="120"/>
      <c r="F1587" s="6"/>
      <c r="G1587" s="6"/>
      <c r="H1587" s="6"/>
      <c r="I1587" s="22"/>
      <c r="J1587" s="22"/>
      <c r="K1587" s="6"/>
      <c r="L1587" s="6"/>
      <c r="M1587" s="23"/>
      <c r="N1587" s="23"/>
      <c r="O1587" s="22"/>
      <c r="P1587" s="22"/>
      <c r="T1587" s="24"/>
      <c r="U1587" s="24"/>
      <c r="X1587" s="87"/>
      <c r="Y1587" s="22"/>
      <c r="Z1587" s="22"/>
      <c r="AA1587" s="22"/>
      <c r="AB1587" s="22"/>
      <c r="AC1587" s="22"/>
      <c r="AD1587" s="22"/>
      <c r="AE1587" s="22"/>
      <c r="AF1587" s="22"/>
    </row>
    <row r="1588" spans="1:32" x14ac:dyDescent="0.25">
      <c r="A1588" s="19"/>
      <c r="B1588" s="19"/>
      <c r="C1588" s="20"/>
      <c r="D1588" s="21"/>
      <c r="E1588" s="120"/>
      <c r="F1588" s="6"/>
      <c r="G1588" s="6"/>
      <c r="H1588" s="6"/>
      <c r="I1588" s="22"/>
      <c r="J1588" s="22"/>
      <c r="K1588" s="6"/>
      <c r="L1588" s="6"/>
      <c r="M1588" s="23"/>
      <c r="N1588" s="23"/>
      <c r="O1588" s="22"/>
      <c r="P1588" s="22"/>
      <c r="T1588" s="24"/>
      <c r="U1588" s="24"/>
      <c r="X1588" s="87"/>
      <c r="Y1588" s="22"/>
      <c r="Z1588" s="22"/>
      <c r="AA1588" s="22"/>
      <c r="AB1588" s="22"/>
      <c r="AC1588" s="22"/>
      <c r="AD1588" s="22"/>
      <c r="AE1588" s="22"/>
      <c r="AF1588" s="22"/>
    </row>
    <row r="1589" spans="1:32" x14ac:dyDescent="0.25">
      <c r="A1589" s="19"/>
      <c r="B1589" s="19"/>
      <c r="C1589" s="20"/>
      <c r="D1589" s="21"/>
      <c r="E1589" s="120"/>
      <c r="F1589" s="6"/>
      <c r="G1589" s="6"/>
      <c r="H1589" s="6"/>
      <c r="I1589" s="22"/>
      <c r="J1589" s="22"/>
      <c r="K1589" s="6"/>
      <c r="L1589" s="6"/>
      <c r="M1589" s="23"/>
      <c r="N1589" s="23"/>
      <c r="O1589" s="22"/>
      <c r="P1589" s="22"/>
      <c r="T1589" s="24"/>
      <c r="U1589" s="24"/>
      <c r="X1589" s="87"/>
      <c r="Y1589" s="22"/>
      <c r="Z1589" s="22"/>
      <c r="AA1589" s="22"/>
      <c r="AB1589" s="22"/>
      <c r="AC1589" s="22"/>
      <c r="AD1589" s="22"/>
      <c r="AE1589" s="22"/>
      <c r="AF1589" s="22"/>
    </row>
    <row r="1590" spans="1:32" x14ac:dyDescent="0.25">
      <c r="A1590" s="19"/>
      <c r="B1590" s="19"/>
      <c r="C1590" s="20"/>
      <c r="D1590" s="21"/>
      <c r="E1590" s="120"/>
      <c r="F1590" s="6"/>
      <c r="G1590" s="6"/>
      <c r="H1590" s="6"/>
      <c r="I1590" s="22"/>
      <c r="J1590" s="22"/>
      <c r="K1590" s="6"/>
      <c r="L1590" s="6"/>
      <c r="M1590" s="23"/>
      <c r="N1590" s="23"/>
      <c r="O1590" s="22"/>
      <c r="P1590" s="22"/>
      <c r="T1590" s="24"/>
      <c r="U1590" s="24"/>
      <c r="X1590" s="87"/>
      <c r="Y1590" s="22"/>
      <c r="Z1590" s="22"/>
      <c r="AA1590" s="22"/>
      <c r="AB1590" s="22"/>
      <c r="AC1590" s="22"/>
      <c r="AD1590" s="22"/>
      <c r="AE1590" s="22"/>
      <c r="AF1590" s="22"/>
    </row>
    <row r="1591" spans="1:32" x14ac:dyDescent="0.25">
      <c r="A1591" s="19"/>
      <c r="B1591" s="19"/>
      <c r="C1591" s="20"/>
      <c r="D1591" s="21"/>
      <c r="E1591" s="120"/>
      <c r="F1591" s="6"/>
      <c r="G1591" s="6"/>
      <c r="H1591" s="6"/>
      <c r="I1591" s="22"/>
      <c r="J1591" s="22"/>
      <c r="K1591" s="6"/>
      <c r="L1591" s="6"/>
      <c r="M1591" s="23"/>
      <c r="N1591" s="23"/>
      <c r="O1591" s="22"/>
      <c r="P1591" s="22"/>
      <c r="T1591" s="24"/>
      <c r="U1591" s="24"/>
      <c r="X1591" s="87"/>
      <c r="Y1591" s="22"/>
      <c r="Z1591" s="22"/>
      <c r="AA1591" s="22"/>
      <c r="AB1591" s="22"/>
      <c r="AC1591" s="22"/>
      <c r="AD1591" s="22"/>
      <c r="AE1591" s="22"/>
      <c r="AF1591" s="22"/>
    </row>
    <row r="1592" spans="1:32" x14ac:dyDescent="0.25">
      <c r="A1592" s="19"/>
      <c r="B1592" s="19"/>
      <c r="C1592" s="20"/>
      <c r="D1592" s="21"/>
      <c r="E1592" s="120"/>
      <c r="F1592" s="6"/>
      <c r="G1592" s="6"/>
      <c r="H1592" s="6"/>
      <c r="I1592" s="22"/>
      <c r="J1592" s="22"/>
      <c r="K1592" s="6"/>
      <c r="L1592" s="6"/>
      <c r="M1592" s="23"/>
      <c r="N1592" s="23"/>
      <c r="O1592" s="22"/>
      <c r="P1592" s="22"/>
      <c r="T1592" s="24"/>
      <c r="U1592" s="24"/>
      <c r="X1592" s="87"/>
      <c r="Y1592" s="22"/>
      <c r="Z1592" s="22"/>
      <c r="AA1592" s="22"/>
      <c r="AB1592" s="22"/>
      <c r="AC1592" s="22"/>
      <c r="AD1592" s="22"/>
      <c r="AE1592" s="22"/>
      <c r="AF1592" s="22"/>
    </row>
    <row r="1593" spans="1:32" x14ac:dyDescent="0.25">
      <c r="A1593" s="19"/>
      <c r="B1593" s="19"/>
      <c r="C1593" s="20"/>
      <c r="D1593" s="21"/>
      <c r="E1593" s="120"/>
      <c r="F1593" s="6"/>
      <c r="G1593" s="6"/>
      <c r="H1593" s="6"/>
      <c r="I1593" s="22"/>
      <c r="J1593" s="22"/>
      <c r="K1593" s="6"/>
      <c r="L1593" s="6"/>
      <c r="M1593" s="23"/>
      <c r="N1593" s="23"/>
      <c r="O1593" s="22"/>
      <c r="P1593" s="22"/>
      <c r="T1593" s="24"/>
      <c r="U1593" s="24"/>
      <c r="X1593" s="87"/>
      <c r="Y1593" s="22"/>
      <c r="Z1593" s="22"/>
      <c r="AA1593" s="22"/>
      <c r="AB1593" s="22"/>
      <c r="AC1593" s="22"/>
      <c r="AD1593" s="22"/>
      <c r="AE1593" s="22"/>
      <c r="AF1593" s="22"/>
    </row>
    <row r="1594" spans="1:32" x14ac:dyDescent="0.25">
      <c r="A1594" s="19"/>
      <c r="B1594" s="19"/>
      <c r="C1594" s="20"/>
      <c r="D1594" s="21"/>
      <c r="E1594" s="120"/>
      <c r="F1594" s="6"/>
      <c r="G1594" s="6"/>
      <c r="H1594" s="6"/>
      <c r="I1594" s="22"/>
      <c r="J1594" s="22"/>
      <c r="K1594" s="6"/>
      <c r="L1594" s="6"/>
      <c r="M1594" s="23"/>
      <c r="N1594" s="23"/>
      <c r="O1594" s="22"/>
      <c r="P1594" s="22"/>
      <c r="T1594" s="24"/>
      <c r="U1594" s="24"/>
      <c r="X1594" s="87"/>
      <c r="Y1594" s="22"/>
      <c r="Z1594" s="22"/>
      <c r="AA1594" s="22"/>
      <c r="AB1594" s="22"/>
      <c r="AC1594" s="22"/>
      <c r="AD1594" s="22"/>
      <c r="AE1594" s="22"/>
      <c r="AF1594" s="22"/>
    </row>
    <row r="1595" spans="1:32" x14ac:dyDescent="0.25">
      <c r="A1595" s="19"/>
      <c r="B1595" s="19"/>
      <c r="C1595" s="20"/>
      <c r="D1595" s="21"/>
      <c r="E1595" s="120"/>
      <c r="F1595" s="6"/>
      <c r="G1595" s="6"/>
      <c r="H1595" s="6"/>
      <c r="I1595" s="22"/>
      <c r="J1595" s="22"/>
      <c r="K1595" s="6"/>
      <c r="L1595" s="6"/>
      <c r="M1595" s="23"/>
      <c r="N1595" s="23"/>
      <c r="O1595" s="22"/>
      <c r="P1595" s="22"/>
      <c r="T1595" s="24"/>
      <c r="U1595" s="24"/>
      <c r="X1595" s="87"/>
      <c r="Y1595" s="22"/>
      <c r="Z1595" s="22"/>
      <c r="AA1595" s="22"/>
      <c r="AB1595" s="22"/>
      <c r="AC1595" s="22"/>
      <c r="AD1595" s="22"/>
      <c r="AE1595" s="22"/>
      <c r="AF1595" s="22"/>
    </row>
    <row r="1596" spans="1:32" x14ac:dyDescent="0.25">
      <c r="A1596" s="19"/>
      <c r="B1596" s="19"/>
      <c r="C1596" s="20"/>
      <c r="D1596" s="21"/>
      <c r="E1596" s="120"/>
      <c r="F1596" s="6"/>
      <c r="G1596" s="6"/>
      <c r="H1596" s="6"/>
      <c r="I1596" s="22"/>
      <c r="J1596" s="22"/>
      <c r="K1596" s="6"/>
      <c r="L1596" s="6"/>
      <c r="M1596" s="23"/>
      <c r="N1596" s="23"/>
      <c r="O1596" s="22"/>
      <c r="P1596" s="22"/>
      <c r="T1596" s="24"/>
      <c r="U1596" s="24"/>
      <c r="X1596" s="87"/>
      <c r="Y1596" s="22"/>
      <c r="Z1596" s="22"/>
      <c r="AA1596" s="22"/>
      <c r="AB1596" s="22"/>
      <c r="AC1596" s="22"/>
      <c r="AD1596" s="22"/>
      <c r="AE1596" s="22"/>
      <c r="AF1596" s="22"/>
    </row>
    <row r="1597" spans="1:32" x14ac:dyDescent="0.25">
      <c r="A1597" s="19"/>
      <c r="B1597" s="19"/>
      <c r="C1597" s="20"/>
      <c r="D1597" s="21"/>
      <c r="E1597" s="120"/>
      <c r="F1597" s="6"/>
      <c r="G1597" s="6"/>
      <c r="H1597" s="6"/>
      <c r="I1597" s="22"/>
      <c r="J1597" s="22"/>
      <c r="K1597" s="6"/>
      <c r="L1597" s="6"/>
      <c r="M1597" s="23"/>
      <c r="N1597" s="23"/>
      <c r="O1597" s="22"/>
      <c r="P1597" s="22"/>
      <c r="T1597" s="24"/>
      <c r="U1597" s="24"/>
      <c r="X1597" s="87"/>
      <c r="Y1597" s="22"/>
      <c r="Z1597" s="22"/>
      <c r="AA1597" s="22"/>
      <c r="AB1597" s="22"/>
      <c r="AC1597" s="22"/>
      <c r="AD1597" s="22"/>
      <c r="AE1597" s="22"/>
      <c r="AF1597" s="22"/>
    </row>
    <row r="1598" spans="1:32" x14ac:dyDescent="0.25">
      <c r="A1598" s="19"/>
      <c r="B1598" s="19"/>
      <c r="C1598" s="20"/>
      <c r="D1598" s="21"/>
      <c r="E1598" s="120"/>
      <c r="F1598" s="6"/>
      <c r="G1598" s="6"/>
      <c r="H1598" s="6"/>
      <c r="I1598" s="22"/>
      <c r="J1598" s="22"/>
      <c r="K1598" s="6"/>
      <c r="L1598" s="6"/>
      <c r="M1598" s="23"/>
      <c r="N1598" s="23"/>
      <c r="O1598" s="22"/>
      <c r="P1598" s="22"/>
      <c r="T1598" s="24"/>
      <c r="U1598" s="24"/>
      <c r="X1598" s="87"/>
      <c r="Y1598" s="22"/>
      <c r="Z1598" s="22"/>
      <c r="AA1598" s="22"/>
      <c r="AB1598" s="22"/>
      <c r="AC1598" s="22"/>
      <c r="AD1598" s="22"/>
      <c r="AE1598" s="22"/>
      <c r="AF1598" s="22"/>
    </row>
    <row r="1599" spans="1:32" x14ac:dyDescent="0.25">
      <c r="A1599" s="19"/>
      <c r="B1599" s="19"/>
      <c r="C1599" s="20"/>
      <c r="D1599" s="21"/>
      <c r="E1599" s="120"/>
      <c r="F1599" s="6"/>
      <c r="G1599" s="6"/>
      <c r="H1599" s="6"/>
      <c r="I1599" s="22"/>
      <c r="J1599" s="22"/>
      <c r="K1599" s="6"/>
      <c r="L1599" s="6"/>
      <c r="M1599" s="23"/>
      <c r="N1599" s="23"/>
      <c r="O1599" s="22"/>
      <c r="P1599" s="22"/>
      <c r="T1599" s="24"/>
      <c r="U1599" s="24"/>
      <c r="X1599" s="87"/>
      <c r="Y1599" s="22"/>
      <c r="Z1599" s="22"/>
      <c r="AA1599" s="22"/>
      <c r="AB1599" s="22"/>
      <c r="AC1599" s="22"/>
      <c r="AD1599" s="22"/>
      <c r="AE1599" s="22"/>
      <c r="AF1599" s="22"/>
    </row>
    <row r="1600" spans="1:32" x14ac:dyDescent="0.25">
      <c r="A1600" s="19"/>
      <c r="B1600" s="19"/>
      <c r="C1600" s="20"/>
      <c r="D1600" s="21"/>
      <c r="E1600" s="120"/>
      <c r="F1600" s="6"/>
      <c r="G1600" s="6"/>
      <c r="H1600" s="6"/>
      <c r="I1600" s="22"/>
      <c r="J1600" s="22"/>
      <c r="K1600" s="6"/>
      <c r="L1600" s="6"/>
      <c r="M1600" s="23"/>
      <c r="N1600" s="23"/>
      <c r="O1600" s="22"/>
      <c r="P1600" s="22"/>
      <c r="T1600" s="24"/>
      <c r="U1600" s="24"/>
      <c r="X1600" s="87"/>
      <c r="Y1600" s="22"/>
      <c r="Z1600" s="22"/>
      <c r="AA1600" s="22"/>
      <c r="AB1600" s="22"/>
      <c r="AC1600" s="22"/>
      <c r="AD1600" s="22"/>
      <c r="AE1600" s="22"/>
      <c r="AF1600" s="22"/>
    </row>
    <row r="1601" spans="1:32" x14ac:dyDescent="0.25">
      <c r="A1601" s="19"/>
      <c r="B1601" s="19"/>
      <c r="C1601" s="20"/>
      <c r="D1601" s="21"/>
      <c r="E1601" s="120"/>
      <c r="F1601" s="6"/>
      <c r="G1601" s="6"/>
      <c r="H1601" s="6"/>
      <c r="I1601" s="22"/>
      <c r="J1601" s="22"/>
      <c r="K1601" s="6"/>
      <c r="L1601" s="6"/>
      <c r="M1601" s="23"/>
      <c r="N1601" s="23"/>
      <c r="O1601" s="22"/>
      <c r="P1601" s="22"/>
      <c r="T1601" s="24"/>
      <c r="U1601" s="24"/>
      <c r="X1601" s="87"/>
      <c r="Y1601" s="22"/>
      <c r="Z1601" s="22"/>
      <c r="AA1601" s="22"/>
      <c r="AB1601" s="22"/>
      <c r="AC1601" s="22"/>
      <c r="AD1601" s="22"/>
      <c r="AE1601" s="22"/>
      <c r="AF1601" s="22"/>
    </row>
    <row r="1602" spans="1:32" x14ac:dyDescent="0.25">
      <c r="A1602" s="19"/>
      <c r="B1602" s="19"/>
      <c r="C1602" s="20"/>
      <c r="D1602" s="21"/>
      <c r="E1602" s="120"/>
      <c r="F1602" s="6"/>
      <c r="G1602" s="6"/>
      <c r="H1602" s="6"/>
      <c r="I1602" s="22"/>
      <c r="J1602" s="22"/>
      <c r="K1602" s="6"/>
      <c r="L1602" s="6"/>
      <c r="M1602" s="23"/>
      <c r="N1602" s="23"/>
      <c r="O1602" s="22"/>
      <c r="P1602" s="22"/>
      <c r="T1602" s="24"/>
      <c r="U1602" s="24"/>
      <c r="X1602" s="87"/>
      <c r="Y1602" s="22"/>
      <c r="Z1602" s="22"/>
      <c r="AA1602" s="22"/>
      <c r="AB1602" s="22"/>
      <c r="AC1602" s="22"/>
      <c r="AD1602" s="22"/>
      <c r="AE1602" s="22"/>
      <c r="AF1602" s="22"/>
    </row>
    <row r="1603" spans="1:32" x14ac:dyDescent="0.25">
      <c r="A1603" s="19"/>
      <c r="B1603" s="19"/>
      <c r="C1603" s="20"/>
      <c r="D1603" s="21"/>
      <c r="E1603" s="120"/>
      <c r="F1603" s="6"/>
      <c r="G1603" s="6"/>
      <c r="H1603" s="6"/>
      <c r="I1603" s="22"/>
      <c r="J1603" s="22"/>
      <c r="K1603" s="6"/>
      <c r="L1603" s="6"/>
      <c r="M1603" s="23"/>
      <c r="N1603" s="23"/>
      <c r="O1603" s="22"/>
      <c r="P1603" s="22"/>
      <c r="T1603" s="24"/>
      <c r="U1603" s="24"/>
      <c r="X1603" s="87"/>
      <c r="Y1603" s="22"/>
      <c r="Z1603" s="22"/>
      <c r="AA1603" s="22"/>
      <c r="AB1603" s="22"/>
      <c r="AC1603" s="22"/>
      <c r="AD1603" s="22"/>
      <c r="AE1603" s="22"/>
      <c r="AF1603" s="22"/>
    </row>
    <row r="1604" spans="1:32" x14ac:dyDescent="0.25">
      <c r="A1604" s="19"/>
      <c r="B1604" s="19"/>
      <c r="C1604" s="20"/>
      <c r="D1604" s="21"/>
      <c r="E1604" s="120"/>
      <c r="F1604" s="6"/>
      <c r="G1604" s="6"/>
      <c r="H1604" s="6"/>
      <c r="I1604" s="22"/>
      <c r="J1604" s="22"/>
      <c r="K1604" s="6"/>
      <c r="L1604" s="6"/>
      <c r="M1604" s="23"/>
      <c r="N1604" s="23"/>
      <c r="O1604" s="22"/>
      <c r="P1604" s="22"/>
      <c r="T1604" s="24"/>
      <c r="U1604" s="24"/>
      <c r="X1604" s="87"/>
      <c r="Y1604" s="22"/>
      <c r="Z1604" s="22"/>
      <c r="AA1604" s="22"/>
      <c r="AB1604" s="22"/>
      <c r="AC1604" s="22"/>
      <c r="AD1604" s="22"/>
      <c r="AE1604" s="22"/>
      <c r="AF1604" s="22"/>
    </row>
    <row r="1605" spans="1:32" x14ac:dyDescent="0.25">
      <c r="A1605" s="19"/>
      <c r="B1605" s="19"/>
      <c r="C1605" s="20"/>
      <c r="D1605" s="21"/>
      <c r="E1605" s="120"/>
      <c r="F1605" s="6"/>
      <c r="G1605" s="6"/>
      <c r="H1605" s="6"/>
      <c r="I1605" s="22"/>
      <c r="J1605" s="22"/>
      <c r="K1605" s="6"/>
      <c r="L1605" s="6"/>
      <c r="M1605" s="23"/>
      <c r="N1605" s="23"/>
      <c r="O1605" s="22"/>
      <c r="P1605" s="22"/>
      <c r="T1605" s="24"/>
      <c r="U1605" s="24"/>
      <c r="X1605" s="87"/>
      <c r="Y1605" s="22"/>
      <c r="Z1605" s="22"/>
      <c r="AA1605" s="22"/>
      <c r="AB1605" s="22"/>
      <c r="AC1605" s="22"/>
      <c r="AD1605" s="22"/>
      <c r="AE1605" s="22"/>
      <c r="AF1605" s="22"/>
    </row>
    <row r="1606" spans="1:32" x14ac:dyDescent="0.25">
      <c r="A1606" s="19"/>
      <c r="B1606" s="19"/>
      <c r="C1606" s="20"/>
      <c r="D1606" s="21"/>
      <c r="E1606" s="120"/>
      <c r="F1606" s="6"/>
      <c r="G1606" s="6"/>
      <c r="H1606" s="6"/>
      <c r="I1606" s="22"/>
      <c r="J1606" s="22"/>
      <c r="K1606" s="6"/>
      <c r="L1606" s="6"/>
      <c r="M1606" s="23"/>
      <c r="N1606" s="23"/>
      <c r="O1606" s="22"/>
      <c r="P1606" s="22"/>
      <c r="T1606" s="24"/>
      <c r="U1606" s="24"/>
      <c r="X1606" s="87"/>
      <c r="Y1606" s="22"/>
      <c r="Z1606" s="22"/>
      <c r="AA1606" s="22"/>
      <c r="AB1606" s="22"/>
      <c r="AC1606" s="22"/>
      <c r="AD1606" s="22"/>
      <c r="AE1606" s="22"/>
      <c r="AF1606" s="22"/>
    </row>
    <row r="1607" spans="1:32" x14ac:dyDescent="0.25">
      <c r="A1607" s="19"/>
      <c r="B1607" s="19"/>
      <c r="C1607" s="20"/>
      <c r="D1607" s="21"/>
      <c r="E1607" s="120"/>
      <c r="F1607" s="6"/>
      <c r="G1607" s="6"/>
      <c r="H1607" s="6"/>
      <c r="I1607" s="22"/>
      <c r="J1607" s="22"/>
      <c r="K1607" s="6"/>
      <c r="L1607" s="6"/>
      <c r="M1607" s="23"/>
      <c r="N1607" s="23"/>
      <c r="O1607" s="22"/>
      <c r="P1607" s="22"/>
      <c r="T1607" s="24"/>
      <c r="U1607" s="24"/>
      <c r="X1607" s="87"/>
      <c r="Y1607" s="22"/>
      <c r="Z1607" s="22"/>
      <c r="AA1607" s="22"/>
      <c r="AB1607" s="22"/>
      <c r="AC1607" s="22"/>
      <c r="AD1607" s="22"/>
      <c r="AE1607" s="22"/>
      <c r="AF1607" s="22"/>
    </row>
    <row r="1608" spans="1:32" x14ac:dyDescent="0.25">
      <c r="A1608" s="19"/>
      <c r="B1608" s="19"/>
      <c r="C1608" s="20"/>
      <c r="D1608" s="21"/>
      <c r="E1608" s="120"/>
      <c r="F1608" s="6"/>
      <c r="G1608" s="6"/>
      <c r="H1608" s="6"/>
      <c r="I1608" s="22"/>
      <c r="J1608" s="22"/>
      <c r="K1608" s="6"/>
      <c r="L1608" s="6"/>
      <c r="M1608" s="23"/>
      <c r="N1608" s="23"/>
      <c r="O1608" s="22"/>
      <c r="P1608" s="22"/>
      <c r="T1608" s="24"/>
      <c r="U1608" s="24"/>
      <c r="X1608" s="87"/>
      <c r="Y1608" s="22"/>
      <c r="Z1608" s="22"/>
      <c r="AA1608" s="22"/>
      <c r="AB1608" s="22"/>
      <c r="AC1608" s="22"/>
      <c r="AD1608" s="22"/>
      <c r="AE1608" s="22"/>
      <c r="AF1608" s="22"/>
    </row>
    <row r="1609" spans="1:32" x14ac:dyDescent="0.25">
      <c r="A1609" s="19"/>
      <c r="B1609" s="19"/>
      <c r="C1609" s="20"/>
      <c r="D1609" s="21"/>
      <c r="E1609" s="120"/>
      <c r="F1609" s="6"/>
      <c r="G1609" s="6"/>
      <c r="H1609" s="6"/>
      <c r="I1609" s="22"/>
      <c r="J1609" s="22"/>
      <c r="K1609" s="6"/>
      <c r="L1609" s="6"/>
      <c r="M1609" s="23"/>
      <c r="N1609" s="23"/>
      <c r="O1609" s="22"/>
      <c r="P1609" s="22"/>
      <c r="T1609" s="24"/>
      <c r="U1609" s="24"/>
      <c r="X1609" s="87"/>
      <c r="Y1609" s="22"/>
      <c r="Z1609" s="22"/>
      <c r="AA1609" s="22"/>
      <c r="AB1609" s="22"/>
      <c r="AC1609" s="22"/>
      <c r="AD1609" s="22"/>
      <c r="AE1609" s="22"/>
      <c r="AF1609" s="22"/>
    </row>
    <row r="1610" spans="1:32" x14ac:dyDescent="0.25">
      <c r="A1610" s="19"/>
      <c r="B1610" s="19"/>
      <c r="C1610" s="20"/>
      <c r="D1610" s="21"/>
      <c r="E1610" s="120"/>
      <c r="F1610" s="6"/>
      <c r="G1610" s="6"/>
      <c r="H1610" s="6"/>
      <c r="I1610" s="22"/>
      <c r="J1610" s="22"/>
      <c r="K1610" s="6"/>
      <c r="L1610" s="6"/>
      <c r="M1610" s="23"/>
      <c r="N1610" s="23"/>
      <c r="O1610" s="22"/>
      <c r="P1610" s="22"/>
      <c r="T1610" s="24"/>
      <c r="U1610" s="24"/>
      <c r="X1610" s="87"/>
      <c r="Y1610" s="22"/>
      <c r="Z1610" s="22"/>
      <c r="AA1610" s="22"/>
      <c r="AB1610" s="22"/>
      <c r="AC1610" s="22"/>
      <c r="AD1610" s="22"/>
      <c r="AE1610" s="22"/>
      <c r="AF1610" s="22"/>
    </row>
    <row r="1611" spans="1:32" x14ac:dyDescent="0.25">
      <c r="A1611" s="19"/>
      <c r="B1611" s="19"/>
      <c r="C1611" s="20"/>
      <c r="D1611" s="21"/>
      <c r="E1611" s="120"/>
      <c r="F1611" s="6"/>
      <c r="G1611" s="6"/>
      <c r="H1611" s="6"/>
      <c r="I1611" s="22"/>
      <c r="J1611" s="22"/>
      <c r="K1611" s="6"/>
      <c r="L1611" s="6"/>
      <c r="M1611" s="23"/>
      <c r="N1611" s="23"/>
      <c r="O1611" s="22"/>
      <c r="P1611" s="22"/>
      <c r="T1611" s="24"/>
      <c r="U1611" s="24"/>
      <c r="X1611" s="87"/>
      <c r="Y1611" s="22"/>
      <c r="Z1611" s="22"/>
      <c r="AA1611" s="22"/>
      <c r="AB1611" s="22"/>
      <c r="AC1611" s="22"/>
      <c r="AD1611" s="22"/>
      <c r="AE1611" s="22"/>
      <c r="AF1611" s="22"/>
    </row>
    <row r="1612" spans="1:32" x14ac:dyDescent="0.25">
      <c r="A1612" s="19"/>
      <c r="B1612" s="19"/>
      <c r="C1612" s="20"/>
      <c r="D1612" s="21"/>
      <c r="E1612" s="120"/>
      <c r="F1612" s="6"/>
      <c r="G1612" s="6"/>
      <c r="H1612" s="6"/>
      <c r="I1612" s="22"/>
      <c r="J1612" s="22"/>
      <c r="K1612" s="6"/>
      <c r="L1612" s="6"/>
      <c r="M1612" s="23"/>
      <c r="N1612" s="23"/>
      <c r="O1612" s="22"/>
      <c r="P1612" s="22"/>
      <c r="T1612" s="24"/>
      <c r="U1612" s="24"/>
      <c r="X1612" s="87"/>
      <c r="Y1612" s="22"/>
      <c r="Z1612" s="22"/>
      <c r="AA1612" s="22"/>
      <c r="AB1612" s="22"/>
      <c r="AC1612" s="22"/>
      <c r="AD1612" s="22"/>
      <c r="AE1612" s="22"/>
      <c r="AF1612" s="22"/>
    </row>
    <row r="1613" spans="1:32" x14ac:dyDescent="0.25">
      <c r="A1613" s="19"/>
      <c r="B1613" s="19"/>
      <c r="C1613" s="20"/>
      <c r="D1613" s="21"/>
      <c r="E1613" s="120"/>
      <c r="F1613" s="6"/>
      <c r="G1613" s="6"/>
      <c r="H1613" s="6"/>
      <c r="I1613" s="22"/>
      <c r="J1613" s="22"/>
      <c r="K1613" s="6"/>
      <c r="L1613" s="6"/>
      <c r="M1613" s="23"/>
      <c r="N1613" s="23"/>
      <c r="O1613" s="22"/>
      <c r="P1613" s="22"/>
      <c r="T1613" s="24"/>
      <c r="U1613" s="24"/>
      <c r="X1613" s="87"/>
      <c r="Y1613" s="22"/>
      <c r="Z1613" s="22"/>
      <c r="AA1613" s="22"/>
      <c r="AB1613" s="22"/>
      <c r="AC1613" s="22"/>
      <c r="AD1613" s="22"/>
      <c r="AE1613" s="22"/>
      <c r="AF1613" s="22"/>
    </row>
    <row r="1614" spans="1:32" x14ac:dyDescent="0.25">
      <c r="A1614" s="19"/>
      <c r="B1614" s="19"/>
      <c r="C1614" s="20"/>
      <c r="D1614" s="21"/>
      <c r="E1614" s="120"/>
      <c r="F1614" s="6"/>
      <c r="G1614" s="6"/>
      <c r="H1614" s="6"/>
      <c r="I1614" s="22"/>
      <c r="J1614" s="22"/>
      <c r="K1614" s="6"/>
      <c r="L1614" s="6"/>
      <c r="M1614" s="23"/>
      <c r="N1614" s="23"/>
      <c r="O1614" s="22"/>
      <c r="P1614" s="22"/>
      <c r="T1614" s="24"/>
      <c r="U1614" s="24"/>
      <c r="X1614" s="87"/>
      <c r="Y1614" s="22"/>
      <c r="Z1614" s="22"/>
      <c r="AA1614" s="22"/>
      <c r="AB1614" s="22"/>
      <c r="AC1614" s="22"/>
      <c r="AD1614" s="22"/>
      <c r="AE1614" s="22"/>
      <c r="AF1614" s="22"/>
    </row>
    <row r="1615" spans="1:32" x14ac:dyDescent="0.25">
      <c r="A1615" s="19"/>
      <c r="B1615" s="19"/>
      <c r="C1615" s="20"/>
      <c r="D1615" s="21"/>
      <c r="E1615" s="120"/>
      <c r="F1615" s="6"/>
      <c r="G1615" s="6"/>
      <c r="H1615" s="6"/>
      <c r="I1615" s="22"/>
      <c r="J1615" s="22"/>
      <c r="K1615" s="6"/>
      <c r="L1615" s="6"/>
      <c r="M1615" s="23"/>
      <c r="N1615" s="23"/>
      <c r="O1615" s="22"/>
      <c r="P1615" s="22"/>
      <c r="T1615" s="24"/>
      <c r="U1615" s="24"/>
      <c r="X1615" s="87"/>
      <c r="Y1615" s="22"/>
      <c r="Z1615" s="22"/>
      <c r="AA1615" s="22"/>
      <c r="AB1615" s="22"/>
      <c r="AC1615" s="22"/>
      <c r="AD1615" s="22"/>
      <c r="AE1615" s="22"/>
      <c r="AF1615" s="22"/>
    </row>
    <row r="1616" spans="1:32" x14ac:dyDescent="0.25">
      <c r="A1616" s="19"/>
      <c r="B1616" s="19"/>
      <c r="C1616" s="20"/>
      <c r="D1616" s="21"/>
      <c r="E1616" s="120"/>
      <c r="F1616" s="6"/>
      <c r="G1616" s="6"/>
      <c r="H1616" s="6"/>
      <c r="I1616" s="22"/>
      <c r="J1616" s="22"/>
      <c r="K1616" s="6"/>
      <c r="L1616" s="6"/>
      <c r="M1616" s="23"/>
      <c r="N1616" s="23"/>
      <c r="O1616" s="22"/>
      <c r="P1616" s="22"/>
      <c r="T1616" s="24"/>
      <c r="U1616" s="24"/>
      <c r="X1616" s="87"/>
      <c r="Y1616" s="22"/>
      <c r="Z1616" s="22"/>
      <c r="AA1616" s="22"/>
      <c r="AB1616" s="22"/>
      <c r="AC1616" s="22"/>
      <c r="AD1616" s="22"/>
      <c r="AE1616" s="22"/>
      <c r="AF1616" s="22"/>
    </row>
    <row r="1617" spans="1:32" x14ac:dyDescent="0.25">
      <c r="A1617" s="19"/>
      <c r="B1617" s="19"/>
      <c r="C1617" s="20"/>
      <c r="D1617" s="21"/>
      <c r="E1617" s="120"/>
      <c r="F1617" s="6"/>
      <c r="G1617" s="6"/>
      <c r="H1617" s="6"/>
      <c r="I1617" s="22"/>
      <c r="J1617" s="22"/>
      <c r="K1617" s="6"/>
      <c r="L1617" s="6"/>
      <c r="M1617" s="23"/>
      <c r="N1617" s="23"/>
      <c r="O1617" s="22"/>
      <c r="P1617" s="22"/>
      <c r="T1617" s="24"/>
      <c r="U1617" s="24"/>
      <c r="X1617" s="87"/>
      <c r="Y1617" s="22"/>
      <c r="Z1617" s="22"/>
      <c r="AA1617" s="22"/>
      <c r="AB1617" s="22"/>
      <c r="AC1617" s="22"/>
      <c r="AD1617" s="22"/>
      <c r="AE1617" s="22"/>
      <c r="AF1617" s="22"/>
    </row>
    <row r="1618" spans="1:32" x14ac:dyDescent="0.25">
      <c r="A1618" s="19"/>
      <c r="B1618" s="19"/>
      <c r="C1618" s="20"/>
      <c r="D1618" s="21"/>
      <c r="E1618" s="120"/>
      <c r="F1618" s="6"/>
      <c r="G1618" s="6"/>
      <c r="H1618" s="6"/>
      <c r="I1618" s="22"/>
      <c r="J1618" s="22"/>
      <c r="K1618" s="6"/>
      <c r="L1618" s="6"/>
      <c r="M1618" s="23"/>
      <c r="N1618" s="23"/>
      <c r="O1618" s="22"/>
      <c r="P1618" s="22"/>
      <c r="T1618" s="24"/>
      <c r="U1618" s="24"/>
      <c r="X1618" s="87"/>
      <c r="Y1618" s="22"/>
      <c r="Z1618" s="22"/>
      <c r="AA1618" s="22"/>
      <c r="AB1618" s="22"/>
      <c r="AC1618" s="22"/>
      <c r="AD1618" s="22"/>
      <c r="AE1618" s="22"/>
      <c r="AF1618" s="22"/>
    </row>
    <row r="1619" spans="1:32" x14ac:dyDescent="0.25">
      <c r="A1619" s="19"/>
      <c r="B1619" s="19"/>
      <c r="C1619" s="20"/>
      <c r="D1619" s="21"/>
      <c r="E1619" s="120"/>
      <c r="F1619" s="6"/>
      <c r="G1619" s="6"/>
      <c r="H1619" s="6"/>
      <c r="I1619" s="22"/>
      <c r="J1619" s="22"/>
      <c r="K1619" s="6"/>
      <c r="L1619" s="6"/>
      <c r="M1619" s="23"/>
      <c r="N1619" s="23"/>
      <c r="O1619" s="22"/>
      <c r="P1619" s="22"/>
      <c r="T1619" s="24"/>
      <c r="U1619" s="24"/>
      <c r="X1619" s="87"/>
      <c r="Y1619" s="22"/>
      <c r="Z1619" s="22"/>
      <c r="AA1619" s="22"/>
      <c r="AB1619" s="22"/>
      <c r="AC1619" s="22"/>
      <c r="AD1619" s="22"/>
      <c r="AE1619" s="22"/>
      <c r="AF1619" s="22"/>
    </row>
    <row r="1620" spans="1:32" x14ac:dyDescent="0.25">
      <c r="A1620" s="19"/>
      <c r="B1620" s="19"/>
      <c r="C1620" s="20"/>
      <c r="D1620" s="21"/>
      <c r="E1620" s="120"/>
      <c r="F1620" s="6"/>
      <c r="G1620" s="6"/>
      <c r="H1620" s="6"/>
      <c r="I1620" s="22"/>
      <c r="J1620" s="22"/>
      <c r="K1620" s="6"/>
      <c r="L1620" s="6"/>
      <c r="M1620" s="23"/>
      <c r="N1620" s="23"/>
      <c r="O1620" s="22"/>
      <c r="P1620" s="22"/>
      <c r="T1620" s="24"/>
      <c r="U1620" s="24"/>
      <c r="X1620" s="87"/>
      <c r="Y1620" s="22"/>
      <c r="Z1620" s="22"/>
      <c r="AA1620" s="22"/>
      <c r="AB1620" s="22"/>
      <c r="AC1620" s="22"/>
      <c r="AD1620" s="22"/>
      <c r="AE1620" s="22"/>
      <c r="AF1620" s="22"/>
    </row>
    <row r="1621" spans="1:32" x14ac:dyDescent="0.25">
      <c r="A1621" s="19"/>
      <c r="B1621" s="19"/>
      <c r="C1621" s="20"/>
      <c r="D1621" s="21"/>
      <c r="E1621" s="120"/>
      <c r="F1621" s="6"/>
      <c r="G1621" s="6"/>
      <c r="H1621" s="6"/>
      <c r="I1621" s="22"/>
      <c r="J1621" s="22"/>
      <c r="K1621" s="6"/>
      <c r="L1621" s="6"/>
      <c r="M1621" s="23"/>
      <c r="N1621" s="23"/>
      <c r="O1621" s="22"/>
      <c r="P1621" s="22"/>
      <c r="T1621" s="24"/>
      <c r="U1621" s="24"/>
      <c r="X1621" s="87"/>
      <c r="Y1621" s="22"/>
      <c r="Z1621" s="22"/>
      <c r="AA1621" s="22"/>
      <c r="AB1621" s="22"/>
      <c r="AC1621" s="22"/>
      <c r="AD1621" s="22"/>
      <c r="AE1621" s="22"/>
      <c r="AF1621" s="22"/>
    </row>
    <row r="1622" spans="1:32" x14ac:dyDescent="0.25">
      <c r="A1622" s="19"/>
      <c r="B1622" s="19"/>
      <c r="C1622" s="20"/>
      <c r="D1622" s="21"/>
      <c r="E1622" s="120"/>
      <c r="F1622" s="6"/>
      <c r="G1622" s="6"/>
      <c r="H1622" s="6"/>
      <c r="I1622" s="22"/>
      <c r="J1622" s="22"/>
      <c r="K1622" s="6"/>
      <c r="L1622" s="6"/>
      <c r="M1622" s="23"/>
      <c r="N1622" s="23"/>
      <c r="O1622" s="22"/>
      <c r="P1622" s="22"/>
      <c r="T1622" s="24"/>
      <c r="U1622" s="24"/>
      <c r="X1622" s="87"/>
      <c r="Y1622" s="22"/>
      <c r="Z1622" s="22"/>
      <c r="AA1622" s="22"/>
      <c r="AB1622" s="22"/>
      <c r="AC1622" s="22"/>
      <c r="AD1622" s="22"/>
      <c r="AE1622" s="22"/>
      <c r="AF1622" s="22"/>
    </row>
    <row r="1623" spans="1:32" x14ac:dyDescent="0.25">
      <c r="A1623" s="19"/>
      <c r="B1623" s="19"/>
      <c r="C1623" s="20"/>
      <c r="D1623" s="21"/>
      <c r="E1623" s="120"/>
      <c r="F1623" s="6"/>
      <c r="G1623" s="6"/>
      <c r="H1623" s="6"/>
      <c r="I1623" s="22"/>
      <c r="J1623" s="22"/>
      <c r="K1623" s="6"/>
      <c r="L1623" s="6"/>
      <c r="M1623" s="23"/>
      <c r="N1623" s="23"/>
      <c r="O1623" s="22"/>
      <c r="P1623" s="22"/>
      <c r="T1623" s="24"/>
      <c r="U1623" s="24"/>
      <c r="X1623" s="87"/>
      <c r="Y1623" s="22"/>
      <c r="Z1623" s="22"/>
      <c r="AA1623" s="22"/>
      <c r="AB1623" s="22"/>
      <c r="AC1623" s="22"/>
      <c r="AD1623" s="22"/>
      <c r="AE1623" s="22"/>
      <c r="AF1623" s="22"/>
    </row>
    <row r="1624" spans="1:32" x14ac:dyDescent="0.25">
      <c r="A1624" s="19"/>
      <c r="B1624" s="19"/>
      <c r="C1624" s="20"/>
      <c r="D1624" s="21"/>
      <c r="E1624" s="120"/>
      <c r="F1624" s="6"/>
      <c r="G1624" s="6"/>
      <c r="H1624" s="6"/>
      <c r="I1624" s="22"/>
      <c r="J1624" s="22"/>
      <c r="K1624" s="6"/>
      <c r="L1624" s="6"/>
      <c r="M1624" s="23"/>
      <c r="N1624" s="23"/>
      <c r="O1624" s="22"/>
      <c r="P1624" s="22"/>
      <c r="T1624" s="24"/>
      <c r="U1624" s="24"/>
      <c r="X1624" s="87"/>
      <c r="Y1624" s="22"/>
      <c r="Z1624" s="22"/>
      <c r="AA1624" s="22"/>
      <c r="AB1624" s="22"/>
      <c r="AC1624" s="22"/>
      <c r="AD1624" s="22"/>
      <c r="AE1624" s="22"/>
      <c r="AF1624" s="22"/>
    </row>
    <row r="1625" spans="1:32" x14ac:dyDescent="0.25">
      <c r="A1625" s="19"/>
      <c r="B1625" s="19"/>
      <c r="C1625" s="20"/>
      <c r="D1625" s="21"/>
      <c r="E1625" s="120"/>
      <c r="F1625" s="6"/>
      <c r="G1625" s="6"/>
      <c r="H1625" s="6"/>
      <c r="I1625" s="22"/>
      <c r="J1625" s="22"/>
      <c r="K1625" s="6"/>
      <c r="L1625" s="6"/>
      <c r="M1625" s="23"/>
      <c r="N1625" s="23"/>
      <c r="O1625" s="22"/>
      <c r="P1625" s="22"/>
      <c r="T1625" s="24"/>
      <c r="U1625" s="24"/>
      <c r="X1625" s="87"/>
      <c r="Y1625" s="22"/>
      <c r="Z1625" s="22"/>
      <c r="AA1625" s="22"/>
      <c r="AB1625" s="22"/>
      <c r="AC1625" s="22"/>
      <c r="AD1625" s="22"/>
      <c r="AE1625" s="22"/>
      <c r="AF1625" s="22"/>
    </row>
    <row r="1626" spans="1:32" x14ac:dyDescent="0.25">
      <c r="A1626" s="19"/>
      <c r="B1626" s="19"/>
      <c r="C1626" s="20"/>
      <c r="D1626" s="21"/>
      <c r="E1626" s="120"/>
      <c r="F1626" s="6"/>
      <c r="G1626" s="6"/>
      <c r="H1626" s="6"/>
      <c r="I1626" s="22"/>
      <c r="J1626" s="22"/>
      <c r="K1626" s="6"/>
      <c r="L1626" s="6"/>
      <c r="M1626" s="23"/>
      <c r="N1626" s="23"/>
      <c r="O1626" s="22"/>
      <c r="P1626" s="22"/>
      <c r="T1626" s="24"/>
      <c r="U1626" s="24"/>
      <c r="X1626" s="87"/>
      <c r="Y1626" s="22"/>
      <c r="Z1626" s="22"/>
      <c r="AA1626" s="22"/>
      <c r="AB1626" s="22"/>
      <c r="AC1626" s="22"/>
      <c r="AD1626" s="22"/>
      <c r="AE1626" s="22"/>
      <c r="AF1626" s="22"/>
    </row>
    <row r="1627" spans="1:32" x14ac:dyDescent="0.25">
      <c r="A1627" s="19"/>
      <c r="B1627" s="19"/>
      <c r="C1627" s="20"/>
      <c r="D1627" s="21"/>
      <c r="E1627" s="120"/>
      <c r="F1627" s="6"/>
      <c r="G1627" s="6"/>
      <c r="H1627" s="6"/>
      <c r="I1627" s="22"/>
      <c r="J1627" s="22"/>
      <c r="K1627" s="6"/>
      <c r="L1627" s="6"/>
      <c r="M1627" s="23"/>
      <c r="N1627" s="23"/>
      <c r="O1627" s="22"/>
      <c r="P1627" s="22"/>
      <c r="T1627" s="24"/>
      <c r="U1627" s="24"/>
      <c r="X1627" s="87"/>
      <c r="Y1627" s="22"/>
      <c r="Z1627" s="22"/>
      <c r="AA1627" s="22"/>
      <c r="AB1627" s="22"/>
      <c r="AC1627" s="22"/>
      <c r="AD1627" s="22"/>
      <c r="AE1627" s="22"/>
      <c r="AF1627" s="22"/>
    </row>
    <row r="1628" spans="1:32" x14ac:dyDescent="0.25">
      <c r="A1628" s="19"/>
      <c r="B1628" s="19"/>
      <c r="C1628" s="20"/>
      <c r="D1628" s="21"/>
      <c r="E1628" s="120"/>
      <c r="F1628" s="6"/>
      <c r="G1628" s="6"/>
      <c r="H1628" s="6"/>
      <c r="I1628" s="22"/>
      <c r="J1628" s="22"/>
      <c r="K1628" s="6"/>
      <c r="L1628" s="6"/>
      <c r="M1628" s="23"/>
      <c r="N1628" s="23"/>
      <c r="O1628" s="22"/>
      <c r="P1628" s="22"/>
      <c r="T1628" s="24"/>
      <c r="U1628" s="24"/>
      <c r="X1628" s="87"/>
      <c r="Y1628" s="22"/>
      <c r="Z1628" s="22"/>
      <c r="AA1628" s="22"/>
      <c r="AB1628" s="22"/>
      <c r="AC1628" s="22"/>
      <c r="AD1628" s="22"/>
      <c r="AE1628" s="22"/>
      <c r="AF1628" s="22"/>
    </row>
    <row r="1629" spans="1:32" x14ac:dyDescent="0.25">
      <c r="A1629" s="19"/>
      <c r="B1629" s="19"/>
      <c r="C1629" s="20"/>
      <c r="D1629" s="21"/>
      <c r="E1629" s="120"/>
      <c r="F1629" s="6"/>
      <c r="G1629" s="6"/>
      <c r="H1629" s="6"/>
      <c r="I1629" s="22"/>
      <c r="J1629" s="22"/>
      <c r="K1629" s="6"/>
      <c r="L1629" s="6"/>
      <c r="M1629" s="23"/>
      <c r="N1629" s="23"/>
      <c r="O1629" s="22"/>
      <c r="P1629" s="22"/>
      <c r="T1629" s="24"/>
      <c r="U1629" s="24"/>
      <c r="X1629" s="87"/>
      <c r="Y1629" s="22"/>
      <c r="Z1629" s="22"/>
      <c r="AA1629" s="22"/>
      <c r="AB1629" s="22"/>
      <c r="AC1629" s="22"/>
      <c r="AD1629" s="22"/>
      <c r="AE1629" s="22"/>
      <c r="AF1629" s="22"/>
    </row>
    <row r="1630" spans="1:32" x14ac:dyDescent="0.25">
      <c r="A1630" s="19"/>
      <c r="B1630" s="19"/>
      <c r="C1630" s="20"/>
      <c r="D1630" s="21"/>
      <c r="E1630" s="120"/>
      <c r="F1630" s="6"/>
      <c r="G1630" s="6"/>
      <c r="H1630" s="6"/>
      <c r="I1630" s="22"/>
      <c r="J1630" s="22"/>
      <c r="K1630" s="6"/>
      <c r="L1630" s="6"/>
      <c r="M1630" s="23"/>
      <c r="N1630" s="23"/>
      <c r="O1630" s="22"/>
      <c r="P1630" s="22"/>
      <c r="T1630" s="24"/>
      <c r="U1630" s="24"/>
      <c r="X1630" s="87"/>
      <c r="Y1630" s="22"/>
      <c r="Z1630" s="22"/>
      <c r="AA1630" s="22"/>
      <c r="AB1630" s="22"/>
      <c r="AC1630" s="22"/>
      <c r="AD1630" s="22"/>
      <c r="AE1630" s="22"/>
      <c r="AF1630" s="22"/>
    </row>
    <row r="1631" spans="1:32" x14ac:dyDescent="0.25">
      <c r="A1631" s="19"/>
      <c r="B1631" s="19"/>
      <c r="C1631" s="20"/>
      <c r="D1631" s="21"/>
      <c r="E1631" s="120"/>
      <c r="F1631" s="6"/>
      <c r="G1631" s="6"/>
      <c r="H1631" s="6"/>
      <c r="I1631" s="22"/>
      <c r="J1631" s="22"/>
      <c r="K1631" s="6"/>
      <c r="L1631" s="6"/>
      <c r="M1631" s="23"/>
      <c r="N1631" s="23"/>
      <c r="O1631" s="22"/>
      <c r="P1631" s="22"/>
      <c r="T1631" s="24"/>
      <c r="U1631" s="24"/>
      <c r="X1631" s="87"/>
      <c r="Y1631" s="22"/>
      <c r="Z1631" s="22"/>
      <c r="AA1631" s="22"/>
      <c r="AB1631" s="22"/>
      <c r="AC1631" s="22"/>
      <c r="AD1631" s="22"/>
      <c r="AE1631" s="22"/>
      <c r="AF1631" s="22"/>
    </row>
    <row r="1632" spans="1:32" x14ac:dyDescent="0.25">
      <c r="A1632" s="19"/>
      <c r="B1632" s="19"/>
      <c r="C1632" s="20"/>
      <c r="D1632" s="21"/>
      <c r="E1632" s="120"/>
      <c r="F1632" s="6"/>
      <c r="G1632" s="6"/>
      <c r="H1632" s="6"/>
      <c r="I1632" s="22"/>
      <c r="J1632" s="22"/>
      <c r="K1632" s="6"/>
      <c r="L1632" s="6"/>
      <c r="M1632" s="23"/>
      <c r="N1632" s="23"/>
      <c r="O1632" s="22"/>
      <c r="P1632" s="22"/>
      <c r="T1632" s="24"/>
      <c r="U1632" s="24"/>
      <c r="X1632" s="87"/>
      <c r="Y1632" s="22"/>
      <c r="Z1632" s="22"/>
      <c r="AA1632" s="22"/>
      <c r="AB1632" s="22"/>
      <c r="AC1632" s="22"/>
      <c r="AD1632" s="22"/>
      <c r="AE1632" s="22"/>
      <c r="AF1632" s="22"/>
    </row>
    <row r="1633" spans="1:32" x14ac:dyDescent="0.25">
      <c r="A1633" s="19"/>
      <c r="B1633" s="19"/>
      <c r="C1633" s="20"/>
      <c r="D1633" s="21"/>
      <c r="E1633" s="120"/>
      <c r="F1633" s="6"/>
      <c r="G1633" s="6"/>
      <c r="H1633" s="6"/>
      <c r="I1633" s="22"/>
      <c r="J1633" s="22"/>
      <c r="K1633" s="6"/>
      <c r="L1633" s="6"/>
      <c r="M1633" s="23"/>
      <c r="N1633" s="23"/>
      <c r="O1633" s="22"/>
      <c r="P1633" s="22"/>
      <c r="T1633" s="24"/>
      <c r="U1633" s="24"/>
      <c r="X1633" s="87"/>
      <c r="Y1633" s="22"/>
      <c r="Z1633" s="22"/>
      <c r="AA1633" s="22"/>
      <c r="AB1633" s="22"/>
      <c r="AC1633" s="22"/>
      <c r="AD1633" s="22"/>
      <c r="AE1633" s="22"/>
      <c r="AF1633" s="22"/>
    </row>
    <row r="1634" spans="1:32" x14ac:dyDescent="0.25">
      <c r="A1634" s="19"/>
      <c r="B1634" s="19"/>
      <c r="C1634" s="20"/>
      <c r="D1634" s="21"/>
      <c r="E1634" s="120"/>
      <c r="F1634" s="6"/>
      <c r="G1634" s="6"/>
      <c r="H1634" s="6"/>
      <c r="I1634" s="22"/>
      <c r="J1634" s="22"/>
      <c r="K1634" s="6"/>
      <c r="L1634" s="6"/>
      <c r="M1634" s="23"/>
      <c r="N1634" s="23"/>
      <c r="O1634" s="22"/>
      <c r="P1634" s="22"/>
      <c r="T1634" s="24"/>
      <c r="U1634" s="24"/>
      <c r="X1634" s="87"/>
      <c r="Y1634" s="22"/>
      <c r="Z1634" s="22"/>
      <c r="AA1634" s="22"/>
      <c r="AB1634" s="22"/>
      <c r="AC1634" s="22"/>
      <c r="AD1634" s="22"/>
      <c r="AE1634" s="22"/>
      <c r="AF1634" s="22"/>
    </row>
    <row r="1635" spans="1:32" x14ac:dyDescent="0.25">
      <c r="A1635" s="19"/>
      <c r="B1635" s="19"/>
      <c r="C1635" s="20"/>
      <c r="D1635" s="21"/>
      <c r="E1635" s="120"/>
      <c r="F1635" s="6"/>
      <c r="G1635" s="6"/>
      <c r="H1635" s="6"/>
      <c r="I1635" s="22"/>
      <c r="J1635" s="22"/>
      <c r="K1635" s="6"/>
      <c r="L1635" s="6"/>
      <c r="M1635" s="23"/>
      <c r="N1635" s="23"/>
      <c r="O1635" s="22"/>
      <c r="P1635" s="22"/>
      <c r="T1635" s="24"/>
      <c r="U1635" s="24"/>
      <c r="X1635" s="87"/>
      <c r="Y1635" s="22"/>
      <c r="Z1635" s="22"/>
      <c r="AA1635" s="22"/>
      <c r="AB1635" s="22"/>
      <c r="AC1635" s="22"/>
      <c r="AD1635" s="22"/>
      <c r="AE1635" s="22"/>
      <c r="AF1635" s="22"/>
    </row>
    <row r="1636" spans="1:32" x14ac:dyDescent="0.25">
      <c r="A1636" s="19"/>
      <c r="B1636" s="19"/>
      <c r="C1636" s="20"/>
      <c r="D1636" s="21"/>
      <c r="E1636" s="120"/>
      <c r="F1636" s="6"/>
      <c r="G1636" s="6"/>
      <c r="H1636" s="6"/>
      <c r="I1636" s="22"/>
      <c r="J1636" s="22"/>
      <c r="K1636" s="6"/>
      <c r="L1636" s="6"/>
      <c r="M1636" s="23"/>
      <c r="N1636" s="23"/>
      <c r="O1636" s="22"/>
      <c r="P1636" s="22"/>
      <c r="T1636" s="24"/>
      <c r="U1636" s="24"/>
      <c r="X1636" s="87"/>
      <c r="Y1636" s="22"/>
      <c r="Z1636" s="22"/>
      <c r="AA1636" s="22"/>
      <c r="AB1636" s="22"/>
      <c r="AC1636" s="22"/>
      <c r="AD1636" s="22"/>
      <c r="AE1636" s="22"/>
      <c r="AF1636" s="22"/>
    </row>
    <row r="1637" spans="1:32" x14ac:dyDescent="0.25">
      <c r="A1637" s="19"/>
      <c r="B1637" s="19"/>
      <c r="C1637" s="20"/>
      <c r="D1637" s="21"/>
      <c r="E1637" s="120"/>
      <c r="F1637" s="6"/>
      <c r="G1637" s="6"/>
      <c r="H1637" s="6"/>
      <c r="I1637" s="22"/>
      <c r="J1637" s="22"/>
      <c r="K1637" s="6"/>
      <c r="L1637" s="6"/>
      <c r="M1637" s="23"/>
      <c r="N1637" s="23"/>
      <c r="O1637" s="22"/>
      <c r="P1637" s="22"/>
      <c r="T1637" s="24"/>
      <c r="U1637" s="24"/>
      <c r="X1637" s="87"/>
      <c r="Y1637" s="22"/>
      <c r="Z1637" s="22"/>
      <c r="AA1637" s="22"/>
      <c r="AB1637" s="22"/>
      <c r="AC1637" s="22"/>
      <c r="AD1637" s="22"/>
      <c r="AE1637" s="22"/>
      <c r="AF1637" s="22"/>
    </row>
    <row r="1638" spans="1:32" x14ac:dyDescent="0.25">
      <c r="A1638" s="19"/>
      <c r="B1638" s="19"/>
      <c r="C1638" s="20"/>
      <c r="D1638" s="21"/>
      <c r="E1638" s="120"/>
      <c r="F1638" s="6"/>
      <c r="G1638" s="6"/>
      <c r="H1638" s="6"/>
      <c r="I1638" s="22"/>
      <c r="J1638" s="22"/>
      <c r="K1638" s="6"/>
      <c r="L1638" s="6"/>
      <c r="M1638" s="23"/>
      <c r="N1638" s="23"/>
      <c r="O1638" s="22"/>
      <c r="P1638" s="22"/>
      <c r="T1638" s="24"/>
      <c r="U1638" s="24"/>
      <c r="X1638" s="87"/>
      <c r="Y1638" s="22"/>
      <c r="Z1638" s="22"/>
      <c r="AA1638" s="22"/>
      <c r="AB1638" s="22"/>
      <c r="AC1638" s="22"/>
      <c r="AD1638" s="22"/>
      <c r="AE1638" s="22"/>
      <c r="AF1638" s="22"/>
    </row>
    <row r="1639" spans="1:32" x14ac:dyDescent="0.25">
      <c r="A1639" s="19"/>
      <c r="B1639" s="19"/>
      <c r="C1639" s="20"/>
      <c r="D1639" s="21"/>
      <c r="E1639" s="120"/>
      <c r="F1639" s="6"/>
      <c r="G1639" s="6"/>
      <c r="H1639" s="6"/>
      <c r="I1639" s="22"/>
      <c r="J1639" s="22"/>
      <c r="K1639" s="6"/>
      <c r="L1639" s="6"/>
      <c r="M1639" s="23"/>
      <c r="N1639" s="23"/>
      <c r="O1639" s="22"/>
      <c r="P1639" s="22"/>
      <c r="T1639" s="24"/>
      <c r="U1639" s="24"/>
      <c r="X1639" s="87"/>
      <c r="Y1639" s="22"/>
      <c r="Z1639" s="22"/>
      <c r="AA1639" s="22"/>
      <c r="AB1639" s="22"/>
      <c r="AC1639" s="22"/>
      <c r="AD1639" s="22"/>
      <c r="AE1639" s="22"/>
      <c r="AF1639" s="22"/>
    </row>
    <row r="1640" spans="1:32" x14ac:dyDescent="0.25">
      <c r="A1640" s="19"/>
      <c r="B1640" s="19"/>
      <c r="C1640" s="20"/>
      <c r="D1640" s="21"/>
      <c r="E1640" s="120"/>
      <c r="F1640" s="6"/>
      <c r="G1640" s="6"/>
      <c r="H1640" s="6"/>
      <c r="I1640" s="22"/>
      <c r="J1640" s="22"/>
      <c r="K1640" s="6"/>
      <c r="L1640" s="6"/>
      <c r="M1640" s="23"/>
      <c r="N1640" s="23"/>
      <c r="O1640" s="22"/>
      <c r="P1640" s="22"/>
      <c r="T1640" s="24"/>
      <c r="U1640" s="24"/>
      <c r="X1640" s="87"/>
      <c r="Y1640" s="22"/>
      <c r="Z1640" s="22"/>
      <c r="AA1640" s="22"/>
      <c r="AB1640" s="22"/>
      <c r="AC1640" s="22"/>
      <c r="AD1640" s="22"/>
      <c r="AE1640" s="22"/>
      <c r="AF1640" s="22"/>
    </row>
    <row r="1641" spans="1:32" x14ac:dyDescent="0.25">
      <c r="A1641" s="19"/>
      <c r="B1641" s="19"/>
      <c r="C1641" s="20"/>
      <c r="D1641" s="21"/>
      <c r="E1641" s="120"/>
      <c r="F1641" s="6"/>
      <c r="G1641" s="6"/>
      <c r="H1641" s="6"/>
      <c r="I1641" s="22"/>
      <c r="J1641" s="22"/>
      <c r="K1641" s="6"/>
      <c r="L1641" s="6"/>
      <c r="M1641" s="23"/>
      <c r="N1641" s="23"/>
      <c r="O1641" s="22"/>
      <c r="P1641" s="22"/>
      <c r="T1641" s="24"/>
      <c r="U1641" s="24"/>
      <c r="X1641" s="87"/>
      <c r="Y1641" s="22"/>
      <c r="Z1641" s="22"/>
      <c r="AA1641" s="22"/>
      <c r="AB1641" s="22"/>
      <c r="AC1641" s="22"/>
      <c r="AD1641" s="22"/>
      <c r="AE1641" s="22"/>
      <c r="AF1641" s="22"/>
    </row>
    <row r="1642" spans="1:32" x14ac:dyDescent="0.25">
      <c r="A1642" s="19"/>
      <c r="B1642" s="19"/>
      <c r="C1642" s="20"/>
      <c r="D1642" s="21"/>
      <c r="E1642" s="120"/>
      <c r="F1642" s="6"/>
      <c r="G1642" s="6"/>
      <c r="H1642" s="6"/>
      <c r="I1642" s="22"/>
      <c r="J1642" s="22"/>
      <c r="K1642" s="6"/>
      <c r="L1642" s="6"/>
      <c r="M1642" s="23"/>
      <c r="N1642" s="23"/>
      <c r="O1642" s="22"/>
      <c r="P1642" s="22"/>
      <c r="T1642" s="24"/>
      <c r="U1642" s="24"/>
      <c r="X1642" s="87"/>
      <c r="Y1642" s="22"/>
      <c r="Z1642" s="22"/>
      <c r="AA1642" s="22"/>
      <c r="AB1642" s="22"/>
      <c r="AC1642" s="22"/>
      <c r="AD1642" s="22"/>
      <c r="AE1642" s="22"/>
      <c r="AF1642" s="22"/>
    </row>
    <row r="1643" spans="1:32" x14ac:dyDescent="0.25">
      <c r="A1643" s="19"/>
      <c r="B1643" s="19"/>
      <c r="C1643" s="20"/>
      <c r="D1643" s="21"/>
      <c r="E1643" s="120"/>
      <c r="F1643" s="6"/>
      <c r="G1643" s="6"/>
      <c r="H1643" s="6"/>
      <c r="I1643" s="22"/>
      <c r="J1643" s="22"/>
      <c r="K1643" s="6"/>
      <c r="L1643" s="6"/>
      <c r="M1643" s="23"/>
      <c r="N1643" s="23"/>
      <c r="O1643" s="22"/>
      <c r="P1643" s="22"/>
      <c r="T1643" s="24"/>
      <c r="U1643" s="24"/>
      <c r="X1643" s="87"/>
      <c r="Y1643" s="22"/>
      <c r="Z1643" s="22"/>
      <c r="AA1643" s="22"/>
      <c r="AB1643" s="22"/>
      <c r="AC1643" s="22"/>
      <c r="AD1643" s="22"/>
      <c r="AE1643" s="22"/>
      <c r="AF1643" s="22"/>
    </row>
    <row r="1644" spans="1:32" x14ac:dyDescent="0.25">
      <c r="A1644" s="19"/>
      <c r="B1644" s="19"/>
      <c r="C1644" s="20"/>
      <c r="D1644" s="21"/>
      <c r="E1644" s="120"/>
      <c r="F1644" s="6"/>
      <c r="G1644" s="6"/>
      <c r="H1644" s="6"/>
      <c r="I1644" s="22"/>
      <c r="J1644" s="22"/>
      <c r="K1644" s="6"/>
      <c r="L1644" s="6"/>
      <c r="M1644" s="23"/>
      <c r="N1644" s="23"/>
      <c r="O1644" s="22"/>
      <c r="P1644" s="22"/>
      <c r="T1644" s="24"/>
      <c r="U1644" s="24"/>
      <c r="X1644" s="87"/>
      <c r="Y1644" s="22"/>
      <c r="Z1644" s="22"/>
      <c r="AA1644" s="22"/>
      <c r="AB1644" s="22"/>
      <c r="AC1644" s="22"/>
      <c r="AD1644" s="22"/>
      <c r="AE1644" s="22"/>
      <c r="AF1644" s="22"/>
    </row>
    <row r="1645" spans="1:32" x14ac:dyDescent="0.25">
      <c r="A1645" s="19"/>
      <c r="B1645" s="19"/>
      <c r="C1645" s="20"/>
      <c r="D1645" s="21"/>
      <c r="E1645" s="120"/>
      <c r="F1645" s="6"/>
      <c r="G1645" s="6"/>
      <c r="H1645" s="6"/>
      <c r="I1645" s="22"/>
      <c r="J1645" s="22"/>
      <c r="K1645" s="6"/>
      <c r="L1645" s="6"/>
      <c r="M1645" s="23"/>
      <c r="N1645" s="23"/>
      <c r="O1645" s="22"/>
      <c r="P1645" s="22"/>
      <c r="T1645" s="24"/>
      <c r="U1645" s="24"/>
      <c r="X1645" s="87"/>
      <c r="Y1645" s="22"/>
      <c r="Z1645" s="22"/>
      <c r="AA1645" s="22"/>
      <c r="AB1645" s="22"/>
      <c r="AC1645" s="22"/>
      <c r="AD1645" s="22"/>
      <c r="AE1645" s="22"/>
      <c r="AF1645" s="22"/>
    </row>
    <row r="1646" spans="1:32" x14ac:dyDescent="0.25">
      <c r="A1646" s="19"/>
      <c r="B1646" s="19"/>
      <c r="C1646" s="20"/>
      <c r="D1646" s="21"/>
      <c r="E1646" s="120"/>
      <c r="F1646" s="6"/>
      <c r="G1646" s="6"/>
      <c r="H1646" s="6"/>
      <c r="I1646" s="22"/>
      <c r="J1646" s="22"/>
      <c r="K1646" s="6"/>
      <c r="L1646" s="6"/>
      <c r="M1646" s="23"/>
      <c r="N1646" s="23"/>
      <c r="O1646" s="22"/>
      <c r="P1646" s="22"/>
      <c r="T1646" s="24"/>
      <c r="U1646" s="24"/>
      <c r="X1646" s="87"/>
      <c r="Y1646" s="22"/>
      <c r="Z1646" s="22"/>
      <c r="AA1646" s="22"/>
      <c r="AB1646" s="22"/>
      <c r="AC1646" s="22"/>
      <c r="AD1646" s="22"/>
      <c r="AE1646" s="22"/>
      <c r="AF1646" s="22"/>
    </row>
    <row r="1647" spans="1:32" x14ac:dyDescent="0.25">
      <c r="A1647" s="119"/>
      <c r="B1647" s="119"/>
      <c r="C1647" s="115"/>
      <c r="D1647" s="116"/>
      <c r="E1647" s="124"/>
      <c r="F1647" s="117"/>
      <c r="G1647" s="117"/>
      <c r="H1647" s="117"/>
      <c r="I1647" s="93"/>
      <c r="J1647" s="93"/>
      <c r="K1647" s="117"/>
      <c r="L1647" s="117"/>
      <c r="M1647" s="118"/>
      <c r="N1647" s="118"/>
      <c r="O1647" s="93"/>
      <c r="P1647" s="93"/>
      <c r="Q1647" s="93"/>
      <c r="R1647" s="93"/>
      <c r="S1647" s="93"/>
      <c r="T1647" s="113"/>
      <c r="U1647" s="113"/>
      <c r="V1647" s="93"/>
      <c r="W1647" s="113"/>
      <c r="X1647" s="92"/>
      <c r="Y1647" s="22"/>
      <c r="Z1647" s="22"/>
      <c r="AA1647" s="22"/>
      <c r="AB1647" s="22"/>
      <c r="AC1647" s="22"/>
      <c r="AD1647" s="22"/>
      <c r="AE1647" s="22"/>
      <c r="AF1647" s="22"/>
    </row>
    <row r="1648" spans="1:32" x14ac:dyDescent="0.25">
      <c r="A1648" s="19"/>
      <c r="B1648" s="19"/>
      <c r="C1648" s="20"/>
      <c r="D1648" s="21"/>
      <c r="E1648" s="120"/>
      <c r="F1648" s="6"/>
      <c r="G1648" s="6"/>
      <c r="H1648" s="6"/>
      <c r="I1648" s="22"/>
      <c r="J1648" s="22"/>
      <c r="K1648" s="6"/>
      <c r="L1648" s="6"/>
      <c r="M1648" s="23"/>
      <c r="N1648" s="23"/>
      <c r="O1648" s="22"/>
      <c r="P1648" s="22"/>
      <c r="T1648" s="24"/>
      <c r="U1648" s="24"/>
      <c r="X1648" s="87"/>
      <c r="Y1648" s="22"/>
      <c r="Z1648" s="22"/>
      <c r="AA1648" s="22"/>
      <c r="AB1648" s="22"/>
      <c r="AC1648" s="22"/>
      <c r="AD1648" s="22"/>
      <c r="AE1648" s="22"/>
      <c r="AF1648" s="22"/>
    </row>
    <row r="1649" spans="1:32" x14ac:dyDescent="0.25">
      <c r="A1649" s="19"/>
      <c r="B1649" s="19"/>
      <c r="C1649" s="20"/>
      <c r="D1649" s="21"/>
      <c r="E1649" s="120"/>
      <c r="F1649" s="6"/>
      <c r="G1649" s="6"/>
      <c r="H1649" s="6"/>
      <c r="I1649" s="22"/>
      <c r="J1649" s="22"/>
      <c r="K1649" s="6"/>
      <c r="L1649" s="6"/>
      <c r="M1649" s="23"/>
      <c r="N1649" s="23"/>
      <c r="O1649" s="22"/>
      <c r="P1649" s="22"/>
      <c r="T1649" s="24"/>
      <c r="U1649" s="24"/>
      <c r="X1649" s="87"/>
      <c r="Y1649" s="22"/>
      <c r="Z1649" s="22"/>
      <c r="AA1649" s="22"/>
      <c r="AB1649" s="22"/>
      <c r="AC1649" s="22"/>
      <c r="AD1649" s="22"/>
      <c r="AE1649" s="22"/>
      <c r="AF1649" s="22"/>
    </row>
    <row r="1650" spans="1:32" x14ac:dyDescent="0.25">
      <c r="A1650" s="19"/>
      <c r="B1650" s="19"/>
      <c r="C1650" s="20"/>
      <c r="D1650" s="21"/>
      <c r="E1650" s="120"/>
      <c r="F1650" s="6"/>
      <c r="G1650" s="6"/>
      <c r="H1650" s="6"/>
      <c r="I1650" s="22"/>
      <c r="J1650" s="22"/>
      <c r="K1650" s="6"/>
      <c r="L1650" s="6"/>
      <c r="M1650" s="23"/>
      <c r="N1650" s="23"/>
      <c r="O1650" s="22"/>
      <c r="P1650" s="22"/>
      <c r="T1650" s="24"/>
      <c r="U1650" s="24"/>
      <c r="X1650" s="87"/>
      <c r="Y1650" s="22"/>
      <c r="Z1650" s="22"/>
      <c r="AA1650" s="22"/>
      <c r="AB1650" s="22"/>
      <c r="AC1650" s="22"/>
      <c r="AD1650" s="22"/>
      <c r="AE1650" s="22"/>
      <c r="AF1650" s="22"/>
    </row>
    <row r="1651" spans="1:32" x14ac:dyDescent="0.25">
      <c r="A1651" s="19"/>
      <c r="B1651" s="19"/>
      <c r="C1651" s="20"/>
      <c r="D1651" s="21"/>
      <c r="E1651" s="120"/>
      <c r="F1651" s="6"/>
      <c r="G1651" s="6"/>
      <c r="H1651" s="6"/>
      <c r="I1651" s="22"/>
      <c r="J1651" s="22"/>
      <c r="K1651" s="6"/>
      <c r="L1651" s="6"/>
      <c r="M1651" s="23"/>
      <c r="N1651" s="23"/>
      <c r="O1651" s="22"/>
      <c r="P1651" s="22"/>
      <c r="T1651" s="24"/>
      <c r="U1651" s="24"/>
      <c r="X1651" s="87"/>
      <c r="Y1651" s="22"/>
      <c r="Z1651" s="22"/>
      <c r="AA1651" s="22"/>
      <c r="AB1651" s="22"/>
      <c r="AC1651" s="22"/>
      <c r="AD1651" s="22"/>
      <c r="AE1651" s="22"/>
      <c r="AF1651" s="22"/>
    </row>
    <row r="1652" spans="1:32" x14ac:dyDescent="0.25">
      <c r="A1652" s="19"/>
      <c r="B1652" s="19"/>
      <c r="C1652" s="20"/>
      <c r="D1652" s="21"/>
      <c r="E1652" s="120"/>
      <c r="F1652" s="6"/>
      <c r="G1652" s="6"/>
      <c r="H1652" s="6"/>
      <c r="I1652" s="22"/>
      <c r="J1652" s="22"/>
      <c r="K1652" s="6"/>
      <c r="L1652" s="6"/>
      <c r="M1652" s="23"/>
      <c r="N1652" s="23"/>
      <c r="O1652" s="22"/>
      <c r="P1652" s="22"/>
      <c r="T1652" s="24"/>
      <c r="U1652" s="24"/>
      <c r="X1652" s="87"/>
      <c r="Y1652" s="22"/>
      <c r="Z1652" s="22"/>
      <c r="AA1652" s="22"/>
      <c r="AB1652" s="22"/>
      <c r="AC1652" s="22"/>
      <c r="AD1652" s="22"/>
      <c r="AE1652" s="22"/>
      <c r="AF1652" s="22"/>
    </row>
    <row r="1653" spans="1:32" x14ac:dyDescent="0.25">
      <c r="A1653" s="19"/>
      <c r="B1653" s="19"/>
      <c r="C1653" s="20"/>
      <c r="D1653" s="21"/>
      <c r="E1653" s="120"/>
      <c r="F1653" s="6"/>
      <c r="G1653" s="6"/>
      <c r="H1653" s="6"/>
      <c r="I1653" s="22"/>
      <c r="J1653" s="22"/>
      <c r="K1653" s="6"/>
      <c r="L1653" s="6"/>
      <c r="M1653" s="23"/>
      <c r="N1653" s="23"/>
      <c r="O1653" s="22"/>
      <c r="P1653" s="22"/>
      <c r="T1653" s="24"/>
      <c r="U1653" s="24"/>
      <c r="X1653" s="87"/>
      <c r="Y1653" s="22"/>
      <c r="Z1653" s="22"/>
      <c r="AA1653" s="22"/>
      <c r="AB1653" s="22"/>
      <c r="AC1653" s="22"/>
      <c r="AD1653" s="22"/>
      <c r="AE1653" s="22"/>
      <c r="AF1653" s="22"/>
    </row>
    <row r="1654" spans="1:32" x14ac:dyDescent="0.25">
      <c r="A1654" s="19"/>
      <c r="B1654" s="19"/>
      <c r="C1654" s="20"/>
      <c r="D1654" s="21"/>
      <c r="E1654" s="120"/>
      <c r="F1654" s="6"/>
      <c r="G1654" s="6"/>
      <c r="H1654" s="6"/>
      <c r="I1654" s="22"/>
      <c r="J1654" s="22"/>
      <c r="K1654" s="6"/>
      <c r="L1654" s="6"/>
      <c r="M1654" s="23"/>
      <c r="N1654" s="23"/>
      <c r="O1654" s="22"/>
      <c r="P1654" s="22"/>
      <c r="T1654" s="24"/>
      <c r="U1654" s="24"/>
      <c r="X1654" s="87"/>
      <c r="Y1654" s="22"/>
      <c r="Z1654" s="22"/>
      <c r="AA1654" s="22"/>
      <c r="AB1654" s="22"/>
      <c r="AC1654" s="22"/>
      <c r="AD1654" s="22"/>
      <c r="AE1654" s="22"/>
      <c r="AF1654" s="22"/>
    </row>
    <row r="1655" spans="1:32" x14ac:dyDescent="0.25">
      <c r="A1655" s="19"/>
      <c r="B1655" s="19"/>
      <c r="C1655" s="20"/>
      <c r="D1655" s="21"/>
      <c r="E1655" s="120"/>
      <c r="F1655" s="6"/>
      <c r="G1655" s="6"/>
      <c r="H1655" s="6"/>
      <c r="I1655" s="22"/>
      <c r="J1655" s="22"/>
      <c r="K1655" s="6"/>
      <c r="L1655" s="6"/>
      <c r="M1655" s="23"/>
      <c r="N1655" s="23"/>
      <c r="O1655" s="22"/>
      <c r="P1655" s="22"/>
      <c r="T1655" s="24"/>
      <c r="U1655" s="24"/>
      <c r="X1655" s="87"/>
      <c r="Y1655" s="22"/>
      <c r="Z1655" s="22"/>
      <c r="AA1655" s="22"/>
      <c r="AB1655" s="22"/>
      <c r="AC1655" s="22"/>
      <c r="AD1655" s="22"/>
      <c r="AE1655" s="22"/>
      <c r="AF1655" s="22"/>
    </row>
    <row r="1656" spans="1:32" x14ac:dyDescent="0.25">
      <c r="A1656" s="19"/>
      <c r="B1656" s="19"/>
      <c r="C1656" s="20"/>
      <c r="D1656" s="21"/>
      <c r="E1656" s="120"/>
      <c r="F1656" s="6"/>
      <c r="G1656" s="6"/>
      <c r="H1656" s="6"/>
      <c r="I1656" s="22"/>
      <c r="J1656" s="22"/>
      <c r="K1656" s="6"/>
      <c r="L1656" s="6"/>
      <c r="M1656" s="23"/>
      <c r="N1656" s="23"/>
      <c r="O1656" s="22"/>
      <c r="P1656" s="22"/>
      <c r="T1656" s="24"/>
      <c r="U1656" s="24"/>
      <c r="X1656" s="87"/>
      <c r="Y1656" s="22"/>
      <c r="Z1656" s="22"/>
      <c r="AA1656" s="22"/>
      <c r="AB1656" s="22"/>
      <c r="AC1656" s="22"/>
      <c r="AD1656" s="22"/>
      <c r="AE1656" s="22"/>
      <c r="AF1656" s="22"/>
    </row>
    <row r="1657" spans="1:32" x14ac:dyDescent="0.25">
      <c r="A1657" s="19"/>
      <c r="B1657" s="19"/>
      <c r="C1657" s="20"/>
      <c r="D1657" s="21"/>
      <c r="E1657" s="120"/>
      <c r="F1657" s="6"/>
      <c r="G1657" s="6"/>
      <c r="H1657" s="6"/>
      <c r="I1657" s="22"/>
      <c r="J1657" s="22"/>
      <c r="K1657" s="6"/>
      <c r="L1657" s="6"/>
      <c r="M1657" s="23"/>
      <c r="N1657" s="23"/>
      <c r="O1657" s="22"/>
      <c r="P1657" s="22"/>
      <c r="T1657" s="24"/>
      <c r="U1657" s="24"/>
      <c r="X1657" s="87"/>
      <c r="Y1657" s="22"/>
      <c r="Z1657" s="22"/>
      <c r="AA1657" s="22"/>
      <c r="AB1657" s="22"/>
      <c r="AC1657" s="22"/>
      <c r="AD1657" s="22"/>
      <c r="AE1657" s="22"/>
      <c r="AF1657" s="22"/>
    </row>
    <row r="1658" spans="1:32" x14ac:dyDescent="0.25">
      <c r="A1658" s="19"/>
      <c r="B1658" s="19"/>
      <c r="C1658" s="20"/>
      <c r="D1658" s="21"/>
      <c r="E1658" s="120"/>
      <c r="F1658" s="6"/>
      <c r="G1658" s="6"/>
      <c r="H1658" s="6"/>
      <c r="I1658" s="22"/>
      <c r="J1658" s="22"/>
      <c r="K1658" s="6"/>
      <c r="L1658" s="6"/>
      <c r="M1658" s="23"/>
      <c r="N1658" s="23"/>
      <c r="O1658" s="22"/>
      <c r="P1658" s="22"/>
      <c r="T1658" s="24"/>
      <c r="U1658" s="24"/>
      <c r="X1658" s="87"/>
      <c r="Y1658" s="22"/>
      <c r="Z1658" s="22"/>
      <c r="AA1658" s="22"/>
      <c r="AB1658" s="22"/>
      <c r="AC1658" s="22"/>
      <c r="AD1658" s="22"/>
      <c r="AE1658" s="22"/>
      <c r="AF1658" s="22"/>
    </row>
    <row r="1659" spans="1:32" x14ac:dyDescent="0.25">
      <c r="A1659" s="19"/>
      <c r="B1659" s="19"/>
      <c r="C1659" s="20"/>
      <c r="D1659" s="21"/>
      <c r="E1659" s="120"/>
      <c r="F1659" s="6"/>
      <c r="G1659" s="6"/>
      <c r="H1659" s="6"/>
      <c r="I1659" s="22"/>
      <c r="J1659" s="22"/>
      <c r="K1659" s="6"/>
      <c r="L1659" s="6"/>
      <c r="M1659" s="23"/>
      <c r="N1659" s="23"/>
      <c r="O1659" s="22"/>
      <c r="P1659" s="22"/>
      <c r="T1659" s="24"/>
      <c r="U1659" s="24"/>
      <c r="X1659" s="87"/>
      <c r="Y1659" s="22"/>
      <c r="Z1659" s="22"/>
      <c r="AA1659" s="22"/>
      <c r="AB1659" s="22"/>
      <c r="AC1659" s="22"/>
      <c r="AD1659" s="22"/>
      <c r="AE1659" s="22"/>
      <c r="AF1659" s="22"/>
    </row>
    <row r="1660" spans="1:32" x14ac:dyDescent="0.25">
      <c r="A1660" s="19"/>
      <c r="B1660" s="19"/>
      <c r="C1660" s="20"/>
      <c r="D1660" s="21"/>
      <c r="E1660" s="120"/>
      <c r="F1660" s="6"/>
      <c r="G1660" s="6"/>
      <c r="H1660" s="6"/>
      <c r="I1660" s="22"/>
      <c r="J1660" s="22"/>
      <c r="K1660" s="6"/>
      <c r="L1660" s="6"/>
      <c r="M1660" s="23"/>
      <c r="N1660" s="23"/>
      <c r="O1660" s="22"/>
      <c r="P1660" s="22"/>
      <c r="T1660" s="24"/>
      <c r="U1660" s="24"/>
      <c r="X1660" s="87"/>
      <c r="Y1660" s="22"/>
      <c r="Z1660" s="22"/>
      <c r="AA1660" s="22"/>
      <c r="AB1660" s="22"/>
      <c r="AC1660" s="22"/>
      <c r="AD1660" s="22"/>
      <c r="AE1660" s="22"/>
      <c r="AF1660" s="22"/>
    </row>
    <row r="1661" spans="1:32" x14ac:dyDescent="0.25">
      <c r="A1661" s="19"/>
      <c r="B1661" s="19"/>
      <c r="C1661" s="20"/>
      <c r="D1661" s="21"/>
      <c r="E1661" s="120"/>
      <c r="F1661" s="6"/>
      <c r="G1661" s="6"/>
      <c r="H1661" s="6"/>
      <c r="I1661" s="22"/>
      <c r="J1661" s="22"/>
      <c r="K1661" s="6"/>
      <c r="L1661" s="6"/>
      <c r="M1661" s="23"/>
      <c r="N1661" s="23"/>
      <c r="O1661" s="22"/>
      <c r="P1661" s="22"/>
      <c r="T1661" s="24"/>
      <c r="U1661" s="24"/>
      <c r="X1661" s="87"/>
      <c r="Y1661" s="22"/>
      <c r="Z1661" s="22"/>
      <c r="AA1661" s="22"/>
      <c r="AB1661" s="22"/>
      <c r="AC1661" s="22"/>
      <c r="AD1661" s="22"/>
      <c r="AE1661" s="22"/>
      <c r="AF1661" s="22"/>
    </row>
    <row r="1662" spans="1:32" x14ac:dyDescent="0.25">
      <c r="A1662" s="19"/>
      <c r="B1662" s="19"/>
      <c r="C1662" s="20"/>
      <c r="D1662" s="21"/>
      <c r="E1662" s="120"/>
      <c r="F1662" s="6"/>
      <c r="G1662" s="6"/>
      <c r="H1662" s="6"/>
      <c r="I1662" s="22"/>
      <c r="J1662" s="22"/>
      <c r="K1662" s="6"/>
      <c r="L1662" s="6"/>
      <c r="M1662" s="23"/>
      <c r="N1662" s="23"/>
      <c r="O1662" s="22"/>
      <c r="P1662" s="22"/>
      <c r="T1662" s="24"/>
      <c r="U1662" s="24"/>
      <c r="X1662" s="87"/>
      <c r="Y1662" s="22"/>
      <c r="Z1662" s="22"/>
      <c r="AA1662" s="22"/>
      <c r="AB1662" s="22"/>
      <c r="AC1662" s="22"/>
      <c r="AD1662" s="22"/>
      <c r="AE1662" s="22"/>
      <c r="AF1662" s="22"/>
    </row>
    <row r="1663" spans="1:32" x14ac:dyDescent="0.25">
      <c r="A1663" s="19"/>
      <c r="B1663" s="19"/>
      <c r="C1663" s="20"/>
      <c r="D1663" s="21"/>
      <c r="E1663" s="120"/>
      <c r="F1663" s="6"/>
      <c r="G1663" s="6"/>
      <c r="H1663" s="6"/>
      <c r="I1663" s="22"/>
      <c r="J1663" s="22"/>
      <c r="K1663" s="6"/>
      <c r="L1663" s="6"/>
      <c r="M1663" s="23"/>
      <c r="N1663" s="23"/>
      <c r="O1663" s="22"/>
      <c r="P1663" s="22"/>
      <c r="T1663" s="24"/>
      <c r="U1663" s="24"/>
      <c r="X1663" s="87"/>
      <c r="Y1663" s="22"/>
      <c r="Z1663" s="22"/>
      <c r="AA1663" s="22"/>
      <c r="AB1663" s="22"/>
      <c r="AC1663" s="22"/>
      <c r="AD1663" s="22"/>
      <c r="AE1663" s="22"/>
      <c r="AF1663" s="22"/>
    </row>
    <row r="1664" spans="1:32" x14ac:dyDescent="0.25">
      <c r="A1664" s="19"/>
      <c r="B1664" s="19"/>
      <c r="C1664" s="20"/>
      <c r="D1664" s="21"/>
      <c r="E1664" s="120"/>
      <c r="F1664" s="6"/>
      <c r="G1664" s="6"/>
      <c r="H1664" s="6"/>
      <c r="I1664" s="22"/>
      <c r="J1664" s="22"/>
      <c r="K1664" s="6"/>
      <c r="L1664" s="6"/>
      <c r="M1664" s="23"/>
      <c r="N1664" s="23"/>
      <c r="O1664" s="22"/>
      <c r="P1664" s="22"/>
      <c r="T1664" s="24"/>
      <c r="U1664" s="24"/>
      <c r="X1664" s="87"/>
      <c r="Y1664" s="22"/>
      <c r="Z1664" s="22"/>
      <c r="AA1664" s="22"/>
      <c r="AB1664" s="22"/>
      <c r="AC1664" s="22"/>
      <c r="AD1664" s="22"/>
      <c r="AE1664" s="22"/>
      <c r="AF1664" s="22"/>
    </row>
    <row r="1665" spans="1:32" x14ac:dyDescent="0.25">
      <c r="A1665" s="19"/>
      <c r="B1665" s="19"/>
      <c r="C1665" s="20"/>
      <c r="D1665" s="21"/>
      <c r="E1665" s="120"/>
      <c r="F1665" s="6"/>
      <c r="G1665" s="6"/>
      <c r="H1665" s="6"/>
      <c r="I1665" s="22"/>
      <c r="J1665" s="22"/>
      <c r="K1665" s="6"/>
      <c r="L1665" s="6"/>
      <c r="M1665" s="23"/>
      <c r="N1665" s="23"/>
      <c r="O1665" s="22"/>
      <c r="P1665" s="22"/>
      <c r="T1665" s="24"/>
      <c r="U1665" s="24"/>
      <c r="X1665" s="87"/>
      <c r="Y1665" s="22"/>
      <c r="Z1665" s="22"/>
      <c r="AA1665" s="22"/>
      <c r="AB1665" s="22"/>
      <c r="AC1665" s="22"/>
      <c r="AD1665" s="22"/>
      <c r="AE1665" s="22"/>
      <c r="AF1665" s="22"/>
    </row>
    <row r="1666" spans="1:32" x14ac:dyDescent="0.25">
      <c r="A1666" s="19"/>
      <c r="B1666" s="19"/>
      <c r="C1666" s="20"/>
      <c r="D1666" s="21"/>
      <c r="E1666" s="120"/>
      <c r="F1666" s="6"/>
      <c r="G1666" s="6"/>
      <c r="H1666" s="6"/>
      <c r="I1666" s="22"/>
      <c r="J1666" s="22"/>
      <c r="K1666" s="6"/>
      <c r="L1666" s="6"/>
      <c r="M1666" s="23"/>
      <c r="N1666" s="23"/>
      <c r="O1666" s="22"/>
      <c r="P1666" s="22"/>
      <c r="T1666" s="24"/>
      <c r="U1666" s="24"/>
      <c r="X1666" s="87"/>
      <c r="Y1666" s="22"/>
      <c r="Z1666" s="22"/>
      <c r="AA1666" s="22"/>
      <c r="AB1666" s="22"/>
      <c r="AC1666" s="22"/>
      <c r="AD1666" s="22"/>
      <c r="AE1666" s="22"/>
      <c r="AF1666" s="22"/>
    </row>
    <row r="1667" spans="1:32" x14ac:dyDescent="0.25">
      <c r="A1667" s="19"/>
      <c r="B1667" s="19"/>
      <c r="C1667" s="20"/>
      <c r="D1667" s="21"/>
      <c r="E1667" s="120"/>
      <c r="F1667" s="6"/>
      <c r="G1667" s="6"/>
      <c r="H1667" s="6"/>
      <c r="I1667" s="22"/>
      <c r="J1667" s="22"/>
      <c r="K1667" s="6"/>
      <c r="L1667" s="6"/>
      <c r="M1667" s="23"/>
      <c r="N1667" s="23"/>
      <c r="O1667" s="22"/>
      <c r="P1667" s="22"/>
      <c r="T1667" s="24"/>
      <c r="U1667" s="24"/>
      <c r="X1667" s="87"/>
      <c r="Y1667" s="22"/>
      <c r="Z1667" s="22"/>
      <c r="AA1667" s="22"/>
      <c r="AB1667" s="22"/>
      <c r="AC1667" s="22"/>
      <c r="AD1667" s="22"/>
      <c r="AE1667" s="22"/>
      <c r="AF1667" s="22"/>
    </row>
    <row r="1668" spans="1:32" x14ac:dyDescent="0.25">
      <c r="A1668" s="19"/>
      <c r="B1668" s="19"/>
      <c r="C1668" s="20"/>
      <c r="D1668" s="21"/>
      <c r="E1668" s="120"/>
      <c r="F1668" s="6"/>
      <c r="G1668" s="6"/>
      <c r="H1668" s="6"/>
      <c r="I1668" s="22"/>
      <c r="J1668" s="22"/>
      <c r="K1668" s="6"/>
      <c r="L1668" s="6"/>
      <c r="M1668" s="23"/>
      <c r="N1668" s="23"/>
      <c r="O1668" s="22"/>
      <c r="P1668" s="22"/>
      <c r="T1668" s="24"/>
      <c r="U1668" s="24"/>
      <c r="X1668" s="87"/>
      <c r="Y1668" s="22"/>
      <c r="Z1668" s="22"/>
      <c r="AA1668" s="22"/>
      <c r="AB1668" s="22"/>
      <c r="AC1668" s="22"/>
      <c r="AD1668" s="22"/>
      <c r="AE1668" s="22"/>
      <c r="AF1668" s="22"/>
    </row>
    <row r="1669" spans="1:32" x14ac:dyDescent="0.25">
      <c r="A1669" s="19"/>
      <c r="B1669" s="19"/>
      <c r="C1669" s="20"/>
      <c r="D1669" s="21"/>
      <c r="E1669" s="120"/>
      <c r="F1669" s="6"/>
      <c r="G1669" s="6"/>
      <c r="H1669" s="6"/>
      <c r="I1669" s="22"/>
      <c r="J1669" s="22"/>
      <c r="K1669" s="6"/>
      <c r="L1669" s="6"/>
      <c r="M1669" s="23"/>
      <c r="N1669" s="23"/>
      <c r="O1669" s="22"/>
      <c r="P1669" s="22"/>
      <c r="T1669" s="24"/>
      <c r="U1669" s="24"/>
      <c r="X1669" s="87"/>
      <c r="Y1669" s="22"/>
      <c r="Z1669" s="22"/>
      <c r="AA1669" s="22"/>
      <c r="AB1669" s="22"/>
      <c r="AC1669" s="22"/>
      <c r="AD1669" s="22"/>
      <c r="AE1669" s="22"/>
      <c r="AF1669" s="22"/>
    </row>
    <row r="1670" spans="1:32" x14ac:dyDescent="0.25">
      <c r="A1670" s="19"/>
      <c r="B1670" s="19"/>
      <c r="C1670" s="20"/>
      <c r="D1670" s="21"/>
      <c r="E1670" s="120"/>
      <c r="F1670" s="6"/>
      <c r="G1670" s="6"/>
      <c r="H1670" s="6"/>
      <c r="I1670" s="22"/>
      <c r="J1670" s="22"/>
      <c r="K1670" s="6"/>
      <c r="L1670" s="6"/>
      <c r="M1670" s="23"/>
      <c r="N1670" s="23"/>
      <c r="O1670" s="22"/>
      <c r="P1670" s="22"/>
      <c r="T1670" s="24"/>
      <c r="U1670" s="24"/>
      <c r="X1670" s="87"/>
      <c r="Y1670" s="22"/>
      <c r="Z1670" s="22"/>
      <c r="AA1670" s="22"/>
      <c r="AB1670" s="22"/>
      <c r="AC1670" s="22"/>
      <c r="AD1670" s="22"/>
      <c r="AE1670" s="22"/>
      <c r="AF1670" s="22"/>
    </row>
    <row r="1671" spans="1:32" x14ac:dyDescent="0.25">
      <c r="A1671" s="19"/>
      <c r="B1671" s="19"/>
      <c r="C1671" s="20"/>
      <c r="D1671" s="21"/>
      <c r="E1671" s="120"/>
      <c r="F1671" s="6"/>
      <c r="G1671" s="6"/>
      <c r="H1671" s="6"/>
      <c r="I1671" s="22"/>
      <c r="J1671" s="22"/>
      <c r="K1671" s="6"/>
      <c r="L1671" s="6"/>
      <c r="M1671" s="23"/>
      <c r="N1671" s="23"/>
      <c r="O1671" s="22"/>
      <c r="P1671" s="22"/>
      <c r="T1671" s="24"/>
      <c r="U1671" s="24"/>
      <c r="X1671" s="87"/>
      <c r="Y1671" s="22"/>
      <c r="Z1671" s="22"/>
      <c r="AA1671" s="22"/>
      <c r="AB1671" s="22"/>
      <c r="AC1671" s="22"/>
      <c r="AD1671" s="22"/>
      <c r="AE1671" s="22"/>
      <c r="AF1671" s="22"/>
    </row>
    <row r="1672" spans="1:32" x14ac:dyDescent="0.25">
      <c r="A1672" s="19"/>
      <c r="B1672" s="19"/>
      <c r="C1672" s="20"/>
      <c r="D1672" s="21"/>
      <c r="E1672" s="120"/>
      <c r="F1672" s="6"/>
      <c r="G1672" s="6"/>
      <c r="H1672" s="6"/>
      <c r="I1672" s="22"/>
      <c r="J1672" s="22"/>
      <c r="K1672" s="6"/>
      <c r="L1672" s="6"/>
      <c r="M1672" s="23"/>
      <c r="N1672" s="23"/>
      <c r="O1672" s="22"/>
      <c r="P1672" s="22"/>
      <c r="T1672" s="24"/>
      <c r="U1672" s="24"/>
      <c r="X1672" s="87"/>
      <c r="Y1672" s="22"/>
      <c r="Z1672" s="22"/>
      <c r="AA1672" s="22"/>
      <c r="AB1672" s="22"/>
      <c r="AC1672" s="22"/>
      <c r="AD1672" s="22"/>
      <c r="AE1672" s="22"/>
      <c r="AF1672" s="22"/>
    </row>
    <row r="1673" spans="1:32" x14ac:dyDescent="0.25">
      <c r="A1673" s="19"/>
      <c r="B1673" s="19"/>
      <c r="C1673" s="20"/>
      <c r="D1673" s="21"/>
      <c r="E1673" s="120"/>
      <c r="F1673" s="6"/>
      <c r="G1673" s="6"/>
      <c r="H1673" s="6"/>
      <c r="I1673" s="22"/>
      <c r="J1673" s="22"/>
      <c r="K1673" s="6"/>
      <c r="L1673" s="6"/>
      <c r="M1673" s="23"/>
      <c r="N1673" s="23"/>
      <c r="O1673" s="22"/>
      <c r="P1673" s="22"/>
      <c r="T1673" s="24"/>
      <c r="U1673" s="24"/>
      <c r="X1673" s="87"/>
      <c r="Y1673" s="22"/>
      <c r="Z1673" s="22"/>
      <c r="AA1673" s="22"/>
      <c r="AB1673" s="22"/>
      <c r="AC1673" s="22"/>
      <c r="AD1673" s="22"/>
      <c r="AE1673" s="22"/>
      <c r="AF1673" s="22"/>
    </row>
    <row r="1674" spans="1:32" x14ac:dyDescent="0.25">
      <c r="A1674" s="19"/>
      <c r="B1674" s="19"/>
      <c r="C1674" s="20"/>
      <c r="D1674" s="21"/>
      <c r="E1674" s="120"/>
      <c r="F1674" s="6"/>
      <c r="G1674" s="6"/>
      <c r="H1674" s="6"/>
      <c r="I1674" s="22"/>
      <c r="J1674" s="22"/>
      <c r="K1674" s="6"/>
      <c r="L1674" s="6"/>
      <c r="M1674" s="23"/>
      <c r="N1674" s="23"/>
      <c r="O1674" s="22"/>
      <c r="P1674" s="22"/>
      <c r="T1674" s="24"/>
      <c r="U1674" s="24"/>
      <c r="X1674" s="87"/>
      <c r="Y1674" s="22"/>
      <c r="Z1674" s="22"/>
      <c r="AA1674" s="22"/>
      <c r="AB1674" s="22"/>
      <c r="AC1674" s="22"/>
      <c r="AD1674" s="22"/>
      <c r="AE1674" s="22"/>
      <c r="AF1674" s="22"/>
    </row>
    <row r="1675" spans="1:32" x14ac:dyDescent="0.25">
      <c r="A1675" s="19"/>
      <c r="B1675" s="19"/>
      <c r="C1675" s="20"/>
      <c r="D1675" s="21"/>
      <c r="E1675" s="120"/>
      <c r="F1675" s="6"/>
      <c r="G1675" s="6"/>
      <c r="H1675" s="6"/>
      <c r="I1675" s="22"/>
      <c r="J1675" s="22"/>
      <c r="K1675" s="6"/>
      <c r="L1675" s="6"/>
      <c r="M1675" s="23"/>
      <c r="N1675" s="23"/>
      <c r="O1675" s="22"/>
      <c r="P1675" s="22"/>
      <c r="T1675" s="24"/>
      <c r="U1675" s="24"/>
      <c r="X1675" s="87"/>
      <c r="Y1675" s="22"/>
      <c r="Z1675" s="22"/>
      <c r="AA1675" s="22"/>
      <c r="AB1675" s="22"/>
      <c r="AC1675" s="22"/>
      <c r="AD1675" s="22"/>
      <c r="AE1675" s="22"/>
      <c r="AF1675" s="22"/>
    </row>
    <row r="1676" spans="1:32" x14ac:dyDescent="0.25">
      <c r="A1676" s="19"/>
      <c r="B1676" s="19"/>
      <c r="C1676" s="20"/>
      <c r="D1676" s="21"/>
      <c r="E1676" s="120"/>
      <c r="F1676" s="6"/>
      <c r="G1676" s="6"/>
      <c r="H1676" s="6"/>
      <c r="I1676" s="22"/>
      <c r="J1676" s="22"/>
      <c r="K1676" s="6"/>
      <c r="L1676" s="6"/>
      <c r="M1676" s="23"/>
      <c r="N1676" s="23"/>
      <c r="O1676" s="22"/>
      <c r="P1676" s="22"/>
      <c r="T1676" s="24"/>
      <c r="U1676" s="24"/>
      <c r="X1676" s="87"/>
      <c r="Y1676" s="22"/>
      <c r="Z1676" s="22"/>
      <c r="AA1676" s="22"/>
      <c r="AB1676" s="22"/>
      <c r="AC1676" s="22"/>
      <c r="AD1676" s="22"/>
      <c r="AE1676" s="22"/>
      <c r="AF1676" s="22"/>
    </row>
    <row r="1677" spans="1:32" x14ac:dyDescent="0.25">
      <c r="A1677" s="19"/>
      <c r="B1677" s="19"/>
      <c r="C1677" s="20"/>
      <c r="D1677" s="21"/>
      <c r="E1677" s="120"/>
      <c r="F1677" s="6"/>
      <c r="G1677" s="6"/>
      <c r="H1677" s="6"/>
      <c r="I1677" s="22"/>
      <c r="J1677" s="22"/>
      <c r="K1677" s="6"/>
      <c r="L1677" s="6"/>
      <c r="M1677" s="23"/>
      <c r="N1677" s="23"/>
      <c r="O1677" s="22"/>
      <c r="P1677" s="22"/>
      <c r="T1677" s="24"/>
      <c r="U1677" s="24"/>
      <c r="X1677" s="87"/>
      <c r="Y1677" s="22"/>
      <c r="Z1677" s="22"/>
      <c r="AA1677" s="22"/>
      <c r="AB1677" s="22"/>
      <c r="AC1677" s="22"/>
      <c r="AD1677" s="22"/>
      <c r="AE1677" s="22"/>
      <c r="AF1677" s="22"/>
    </row>
    <row r="1678" spans="1:32" x14ac:dyDescent="0.25">
      <c r="A1678" s="19"/>
      <c r="B1678" s="19"/>
      <c r="C1678" s="20"/>
      <c r="D1678" s="21"/>
      <c r="E1678" s="120"/>
      <c r="F1678" s="6"/>
      <c r="G1678" s="6"/>
      <c r="H1678" s="6"/>
      <c r="I1678" s="22"/>
      <c r="J1678" s="22"/>
      <c r="K1678" s="6"/>
      <c r="L1678" s="6"/>
      <c r="M1678" s="23"/>
      <c r="N1678" s="23"/>
      <c r="O1678" s="22"/>
      <c r="P1678" s="22"/>
      <c r="T1678" s="24"/>
      <c r="U1678" s="24"/>
      <c r="X1678" s="87"/>
      <c r="Y1678" s="22"/>
      <c r="Z1678" s="22"/>
      <c r="AA1678" s="22"/>
      <c r="AB1678" s="22"/>
      <c r="AC1678" s="22"/>
      <c r="AD1678" s="22"/>
      <c r="AE1678" s="22"/>
      <c r="AF1678" s="22"/>
    </row>
    <row r="1679" spans="1:32" x14ac:dyDescent="0.25">
      <c r="A1679" s="19"/>
      <c r="B1679" s="19"/>
      <c r="C1679" s="20"/>
      <c r="D1679" s="21"/>
      <c r="E1679" s="120"/>
      <c r="F1679" s="6"/>
      <c r="G1679" s="6"/>
      <c r="H1679" s="6"/>
      <c r="I1679" s="22"/>
      <c r="J1679" s="22"/>
      <c r="K1679" s="6"/>
      <c r="L1679" s="6"/>
      <c r="M1679" s="23"/>
      <c r="N1679" s="23"/>
      <c r="O1679" s="22"/>
      <c r="P1679" s="22"/>
      <c r="T1679" s="24"/>
      <c r="U1679" s="24"/>
      <c r="X1679" s="87"/>
      <c r="Y1679" s="22"/>
      <c r="Z1679" s="22"/>
      <c r="AA1679" s="22"/>
      <c r="AB1679" s="22"/>
      <c r="AC1679" s="22"/>
      <c r="AD1679" s="22"/>
      <c r="AE1679" s="22"/>
      <c r="AF1679" s="22"/>
    </row>
    <row r="1680" spans="1:32" x14ac:dyDescent="0.25">
      <c r="A1680" s="19"/>
      <c r="B1680" s="19"/>
      <c r="C1680" s="20"/>
      <c r="D1680" s="21"/>
      <c r="E1680" s="120"/>
      <c r="F1680" s="6"/>
      <c r="G1680" s="6"/>
      <c r="H1680" s="6"/>
      <c r="I1680" s="22"/>
      <c r="J1680" s="22"/>
      <c r="K1680" s="6"/>
      <c r="L1680" s="6"/>
      <c r="M1680" s="23"/>
      <c r="N1680" s="23"/>
      <c r="O1680" s="22"/>
      <c r="P1680" s="22"/>
      <c r="T1680" s="24"/>
      <c r="U1680" s="24"/>
      <c r="X1680" s="87"/>
      <c r="Y1680" s="22"/>
      <c r="Z1680" s="22"/>
      <c r="AA1680" s="22"/>
      <c r="AB1680" s="22"/>
      <c r="AC1680" s="22"/>
      <c r="AD1680" s="22"/>
      <c r="AE1680" s="22"/>
      <c r="AF1680" s="22"/>
    </row>
    <row r="1681" spans="1:32" x14ac:dyDescent="0.25">
      <c r="A1681" s="19"/>
      <c r="B1681" s="19"/>
      <c r="C1681" s="20"/>
      <c r="D1681" s="21"/>
      <c r="E1681" s="120"/>
      <c r="F1681" s="6"/>
      <c r="G1681" s="6"/>
      <c r="H1681" s="6"/>
      <c r="I1681" s="22"/>
      <c r="J1681" s="22"/>
      <c r="K1681" s="6"/>
      <c r="L1681" s="6"/>
      <c r="M1681" s="23"/>
      <c r="N1681" s="23"/>
      <c r="O1681" s="22"/>
      <c r="P1681" s="22"/>
      <c r="T1681" s="24"/>
      <c r="U1681" s="24"/>
      <c r="X1681" s="87"/>
      <c r="Y1681" s="22"/>
      <c r="Z1681" s="22"/>
      <c r="AA1681" s="22"/>
      <c r="AB1681" s="22"/>
      <c r="AC1681" s="22"/>
      <c r="AD1681" s="22"/>
      <c r="AE1681" s="22"/>
      <c r="AF1681" s="22"/>
    </row>
    <row r="1682" spans="1:32" x14ac:dyDescent="0.25">
      <c r="A1682" s="19"/>
      <c r="B1682" s="19"/>
      <c r="C1682" s="20"/>
      <c r="D1682" s="21"/>
      <c r="E1682" s="120"/>
      <c r="F1682" s="6"/>
      <c r="G1682" s="6"/>
      <c r="H1682" s="6"/>
      <c r="I1682" s="22"/>
      <c r="J1682" s="22"/>
      <c r="K1682" s="6"/>
      <c r="L1682" s="6"/>
      <c r="M1682" s="23"/>
      <c r="N1682" s="23"/>
      <c r="O1682" s="22"/>
      <c r="P1682" s="22"/>
      <c r="T1682" s="24"/>
      <c r="U1682" s="24"/>
      <c r="X1682" s="87"/>
      <c r="Y1682" s="22"/>
      <c r="Z1682" s="22"/>
      <c r="AA1682" s="22"/>
      <c r="AB1682" s="22"/>
      <c r="AC1682" s="22"/>
      <c r="AD1682" s="22"/>
      <c r="AE1682" s="22"/>
      <c r="AF1682" s="22"/>
    </row>
    <row r="1683" spans="1:32" x14ac:dyDescent="0.25">
      <c r="A1683" s="19"/>
      <c r="B1683" s="19"/>
      <c r="C1683" s="20"/>
      <c r="D1683" s="21"/>
      <c r="E1683" s="120"/>
      <c r="F1683" s="6"/>
      <c r="G1683" s="6"/>
      <c r="H1683" s="6"/>
      <c r="I1683" s="22"/>
      <c r="J1683" s="22"/>
      <c r="K1683" s="6"/>
      <c r="L1683" s="6"/>
      <c r="M1683" s="23"/>
      <c r="N1683" s="23"/>
      <c r="O1683" s="22"/>
      <c r="P1683" s="22"/>
      <c r="T1683" s="24"/>
      <c r="U1683" s="24"/>
      <c r="X1683" s="87"/>
      <c r="Y1683" s="22"/>
      <c r="Z1683" s="22"/>
      <c r="AA1683" s="22"/>
      <c r="AB1683" s="22"/>
      <c r="AC1683" s="22"/>
      <c r="AD1683" s="22"/>
      <c r="AE1683" s="22"/>
      <c r="AF1683" s="22"/>
    </row>
    <row r="1684" spans="1:32" x14ac:dyDescent="0.25">
      <c r="A1684" s="19"/>
      <c r="B1684" s="19"/>
      <c r="C1684" s="20"/>
      <c r="D1684" s="21"/>
      <c r="E1684" s="120"/>
      <c r="F1684" s="6"/>
      <c r="G1684" s="6"/>
      <c r="H1684" s="6"/>
      <c r="I1684" s="22"/>
      <c r="J1684" s="22"/>
      <c r="K1684" s="6"/>
      <c r="L1684" s="6"/>
      <c r="M1684" s="23"/>
      <c r="N1684" s="23"/>
      <c r="O1684" s="22"/>
      <c r="P1684" s="22"/>
      <c r="T1684" s="24"/>
      <c r="U1684" s="24"/>
      <c r="X1684" s="87"/>
      <c r="Y1684" s="22"/>
      <c r="Z1684" s="22"/>
      <c r="AA1684" s="22"/>
      <c r="AB1684" s="22"/>
      <c r="AC1684" s="22"/>
      <c r="AD1684" s="22"/>
      <c r="AE1684" s="22"/>
      <c r="AF1684" s="22"/>
    </row>
    <row r="1685" spans="1:32" x14ac:dyDescent="0.25">
      <c r="A1685" s="119"/>
      <c r="B1685" s="119"/>
      <c r="C1685" s="115"/>
      <c r="D1685" s="116"/>
      <c r="E1685" s="124"/>
      <c r="F1685" s="117"/>
      <c r="G1685" s="117"/>
      <c r="H1685" s="117"/>
      <c r="I1685" s="93"/>
      <c r="J1685" s="93"/>
      <c r="K1685" s="117"/>
      <c r="L1685" s="117"/>
      <c r="M1685" s="118"/>
      <c r="N1685" s="118"/>
      <c r="O1685" s="93"/>
      <c r="P1685" s="93"/>
      <c r="Q1685" s="93"/>
      <c r="R1685" s="93"/>
      <c r="S1685" s="93"/>
      <c r="T1685" s="113"/>
      <c r="U1685" s="113"/>
      <c r="V1685" s="93"/>
      <c r="W1685" s="113"/>
      <c r="X1685" s="92"/>
      <c r="Y1685" s="22"/>
      <c r="Z1685" s="22"/>
      <c r="AA1685" s="22"/>
      <c r="AB1685" s="22"/>
      <c r="AC1685" s="22"/>
      <c r="AD1685" s="22"/>
      <c r="AE1685" s="22"/>
      <c r="AF1685" s="22"/>
    </row>
    <row r="1686" spans="1:32" x14ac:dyDescent="0.25">
      <c r="A1686" s="16"/>
      <c r="B1686" s="16"/>
      <c r="C1686" s="66"/>
      <c r="D1686" s="66"/>
      <c r="E1686" s="67"/>
      <c r="F1686" s="4"/>
      <c r="G1686" s="4"/>
      <c r="H1686" s="4"/>
      <c r="K1686" s="4"/>
      <c r="L1686" s="4"/>
      <c r="M1686" s="16"/>
      <c r="N1686" s="16"/>
      <c r="T1686" s="59"/>
      <c r="U1686" s="59"/>
      <c r="Z1686" s="22"/>
      <c r="AA1686" s="22"/>
      <c r="AB1686" s="22"/>
      <c r="AC1686" s="22"/>
      <c r="AD1686" s="22"/>
      <c r="AE1686" s="22"/>
      <c r="AF1686" s="22"/>
    </row>
    <row r="1687" spans="1:32" x14ac:dyDescent="0.25">
      <c r="A1687" s="16"/>
      <c r="B1687" s="16"/>
      <c r="C1687" s="66"/>
      <c r="D1687" s="66"/>
      <c r="E1687" s="67"/>
      <c r="F1687" s="4"/>
      <c r="G1687" s="4"/>
      <c r="H1687" s="4"/>
      <c r="K1687" s="4"/>
      <c r="L1687" s="4"/>
      <c r="M1687" s="16"/>
      <c r="N1687" s="16"/>
      <c r="T1687" s="59"/>
      <c r="U1687" s="59"/>
      <c r="Z1687" s="22"/>
      <c r="AA1687" s="22"/>
      <c r="AB1687" s="22"/>
      <c r="AC1687" s="22"/>
      <c r="AD1687" s="22"/>
      <c r="AE1687" s="22"/>
      <c r="AF1687" s="22"/>
    </row>
    <row r="1688" spans="1:32" x14ac:dyDescent="0.25">
      <c r="A1688" s="16"/>
      <c r="B1688" s="16"/>
      <c r="C1688" s="66"/>
      <c r="D1688" s="66"/>
      <c r="E1688" s="67"/>
      <c r="F1688" s="4"/>
      <c r="G1688" s="4"/>
      <c r="H1688" s="4"/>
      <c r="K1688" s="4"/>
      <c r="L1688" s="4"/>
      <c r="M1688" s="16"/>
      <c r="N1688" s="16"/>
      <c r="T1688" s="59"/>
      <c r="U1688" s="59"/>
      <c r="Z1688" s="22"/>
      <c r="AA1688" s="22"/>
      <c r="AB1688" s="22"/>
      <c r="AC1688" s="22"/>
      <c r="AD1688" s="22"/>
      <c r="AE1688" s="22"/>
      <c r="AF1688" s="22"/>
    </row>
    <row r="1689" spans="1:32" x14ac:dyDescent="0.25">
      <c r="A1689" s="16"/>
      <c r="B1689" s="16"/>
      <c r="C1689" s="66"/>
      <c r="D1689" s="66"/>
      <c r="E1689" s="67"/>
      <c r="F1689" s="4"/>
      <c r="G1689" s="4"/>
      <c r="H1689" s="4"/>
      <c r="K1689" s="4"/>
      <c r="L1689" s="4"/>
      <c r="M1689" s="16"/>
      <c r="N1689" s="16"/>
      <c r="T1689" s="59"/>
      <c r="U1689" s="59"/>
      <c r="Z1689" s="22"/>
      <c r="AA1689" s="22"/>
      <c r="AB1689" s="22"/>
      <c r="AC1689" s="22"/>
      <c r="AD1689" s="22"/>
      <c r="AE1689" s="22"/>
      <c r="AF1689" s="22"/>
    </row>
    <row r="1690" spans="1:32" x14ac:dyDescent="0.25">
      <c r="A1690" s="16"/>
      <c r="B1690" s="16"/>
      <c r="C1690" s="66"/>
      <c r="D1690" s="66"/>
      <c r="E1690" s="67"/>
      <c r="F1690" s="4"/>
      <c r="G1690" s="4"/>
      <c r="H1690" s="4"/>
      <c r="K1690" s="4"/>
      <c r="L1690" s="4"/>
      <c r="M1690" s="16"/>
      <c r="N1690" s="16"/>
      <c r="T1690" s="59"/>
      <c r="U1690" s="59"/>
      <c r="Z1690" s="22"/>
      <c r="AA1690" s="22"/>
      <c r="AB1690" s="22"/>
      <c r="AC1690" s="22"/>
      <c r="AD1690" s="22"/>
      <c r="AE1690" s="22"/>
      <c r="AF1690" s="22"/>
    </row>
    <row r="1691" spans="1:32" x14ac:dyDescent="0.25">
      <c r="A1691" s="16"/>
      <c r="B1691" s="16"/>
      <c r="C1691" s="66"/>
      <c r="D1691" s="66"/>
      <c r="E1691" s="67"/>
      <c r="F1691" s="4"/>
      <c r="G1691" s="4"/>
      <c r="H1691" s="4"/>
      <c r="K1691" s="4"/>
      <c r="L1691" s="4"/>
      <c r="M1691" s="16"/>
      <c r="N1691" s="16"/>
      <c r="T1691" s="59"/>
      <c r="U1691" s="59"/>
      <c r="Z1691" s="22"/>
      <c r="AA1691" s="22"/>
      <c r="AB1691" s="22"/>
      <c r="AC1691" s="22"/>
      <c r="AD1691" s="22"/>
      <c r="AE1691" s="22"/>
      <c r="AF1691" s="22"/>
    </row>
    <row r="1692" spans="1:32" x14ac:dyDescent="0.25">
      <c r="A1692" s="16"/>
      <c r="B1692" s="16"/>
      <c r="C1692" s="66"/>
      <c r="D1692" s="66"/>
      <c r="E1692" s="67"/>
      <c r="F1692" s="4"/>
      <c r="G1692" s="4"/>
      <c r="H1692" s="4"/>
      <c r="K1692" s="4"/>
      <c r="L1692" s="4"/>
      <c r="M1692" s="16"/>
      <c r="N1692" s="16"/>
      <c r="T1692" s="59"/>
      <c r="U1692" s="59"/>
      <c r="Z1692" s="22"/>
      <c r="AA1692" s="22"/>
      <c r="AB1692" s="22"/>
      <c r="AC1692" s="22"/>
      <c r="AD1692" s="22"/>
      <c r="AE1692" s="22"/>
      <c r="AF1692" s="22"/>
    </row>
    <row r="1693" spans="1:32" x14ac:dyDescent="0.25">
      <c r="A1693" s="16"/>
      <c r="B1693" s="16"/>
      <c r="C1693" s="66"/>
      <c r="D1693" s="66"/>
      <c r="E1693" s="67"/>
      <c r="F1693" s="4"/>
      <c r="G1693" s="4"/>
      <c r="H1693" s="4"/>
      <c r="K1693" s="4"/>
      <c r="L1693" s="4"/>
      <c r="M1693" s="16"/>
      <c r="N1693" s="16"/>
      <c r="T1693" s="59"/>
      <c r="U1693" s="59"/>
      <c r="Z1693" s="22"/>
      <c r="AA1693" s="22"/>
      <c r="AB1693" s="22"/>
      <c r="AC1693" s="22"/>
      <c r="AD1693" s="22"/>
      <c r="AE1693" s="22"/>
      <c r="AF1693" s="22"/>
    </row>
    <row r="1694" spans="1:32" x14ac:dyDescent="0.25">
      <c r="A1694" s="16"/>
      <c r="B1694" s="16"/>
      <c r="C1694" s="66"/>
      <c r="D1694" s="66"/>
      <c r="E1694" s="67"/>
      <c r="F1694" s="4"/>
      <c r="G1694" s="4"/>
      <c r="H1694" s="4"/>
      <c r="K1694" s="4"/>
      <c r="L1694" s="4"/>
      <c r="M1694" s="16"/>
      <c r="N1694" s="16"/>
      <c r="T1694" s="59"/>
      <c r="U1694" s="59"/>
      <c r="Z1694" s="22"/>
      <c r="AA1694" s="22"/>
      <c r="AB1694" s="22"/>
      <c r="AC1694" s="22"/>
      <c r="AD1694" s="22"/>
      <c r="AE1694" s="22"/>
      <c r="AF1694" s="22"/>
    </row>
    <row r="1695" spans="1:32" x14ac:dyDescent="0.25">
      <c r="A1695" s="16"/>
      <c r="B1695" s="16"/>
      <c r="C1695" s="66"/>
      <c r="D1695" s="66"/>
      <c r="E1695" s="67"/>
      <c r="F1695" s="4"/>
      <c r="G1695" s="4"/>
      <c r="H1695" s="4"/>
      <c r="K1695" s="4"/>
      <c r="L1695" s="4"/>
      <c r="M1695" s="16"/>
      <c r="N1695" s="16"/>
      <c r="T1695" s="59"/>
      <c r="U1695" s="59"/>
      <c r="Z1695" s="22"/>
      <c r="AA1695" s="22"/>
      <c r="AB1695" s="22"/>
      <c r="AC1695" s="22"/>
      <c r="AD1695" s="22"/>
      <c r="AE1695" s="22"/>
      <c r="AF1695" s="22"/>
    </row>
    <row r="1696" spans="1:32" x14ac:dyDescent="0.25">
      <c r="A1696" s="16"/>
      <c r="B1696" s="16"/>
      <c r="C1696" s="66"/>
      <c r="D1696" s="66"/>
      <c r="E1696" s="67"/>
      <c r="F1696" s="4"/>
      <c r="G1696" s="4"/>
      <c r="H1696" s="4"/>
      <c r="K1696" s="4"/>
      <c r="L1696" s="4"/>
      <c r="M1696" s="16"/>
      <c r="N1696" s="16"/>
      <c r="T1696" s="59"/>
      <c r="U1696" s="59"/>
      <c r="Z1696" s="22"/>
      <c r="AA1696" s="22"/>
      <c r="AB1696" s="22"/>
      <c r="AC1696" s="22"/>
      <c r="AD1696" s="22"/>
      <c r="AE1696" s="22"/>
      <c r="AF1696" s="22"/>
    </row>
    <row r="1697" spans="1:32" x14ac:dyDescent="0.25">
      <c r="A1697" s="16"/>
      <c r="B1697" s="16"/>
      <c r="C1697" s="66"/>
      <c r="D1697" s="66"/>
      <c r="E1697" s="67"/>
      <c r="F1697" s="4"/>
      <c r="G1697" s="4"/>
      <c r="H1697" s="4"/>
      <c r="K1697" s="4"/>
      <c r="L1697" s="4"/>
      <c r="M1697" s="16"/>
      <c r="N1697" s="16"/>
      <c r="T1697" s="59"/>
      <c r="U1697" s="59"/>
      <c r="Z1697" s="22"/>
      <c r="AA1697" s="22"/>
      <c r="AB1697" s="22"/>
      <c r="AC1697" s="22"/>
      <c r="AD1697" s="22"/>
      <c r="AE1697" s="22"/>
      <c r="AF1697" s="22"/>
    </row>
    <row r="1698" spans="1:32" x14ac:dyDescent="0.25">
      <c r="A1698" s="16"/>
      <c r="B1698" s="16"/>
      <c r="C1698" s="66"/>
      <c r="D1698" s="66"/>
      <c r="E1698" s="67"/>
      <c r="F1698" s="4"/>
      <c r="G1698" s="4"/>
      <c r="H1698" s="4"/>
      <c r="K1698" s="4"/>
      <c r="L1698" s="4"/>
      <c r="M1698" s="16"/>
      <c r="N1698" s="16"/>
      <c r="T1698" s="59"/>
      <c r="U1698" s="59"/>
      <c r="Z1698" s="22"/>
      <c r="AA1698" s="22"/>
      <c r="AB1698" s="22"/>
      <c r="AC1698" s="22"/>
      <c r="AD1698" s="22"/>
      <c r="AE1698" s="22"/>
      <c r="AF1698" s="22"/>
    </row>
    <row r="1699" spans="1:32" x14ac:dyDescent="0.25">
      <c r="A1699" s="16"/>
      <c r="B1699" s="16"/>
      <c r="C1699" s="66"/>
      <c r="D1699" s="66"/>
      <c r="E1699" s="67"/>
      <c r="F1699" s="4"/>
      <c r="G1699" s="4"/>
      <c r="H1699" s="4"/>
      <c r="K1699" s="4"/>
      <c r="L1699" s="4"/>
      <c r="M1699" s="16"/>
      <c r="N1699" s="16"/>
      <c r="T1699" s="59"/>
      <c r="U1699" s="59"/>
      <c r="Z1699" s="22"/>
      <c r="AA1699" s="22"/>
      <c r="AB1699" s="22"/>
      <c r="AC1699" s="22"/>
      <c r="AD1699" s="22"/>
      <c r="AE1699" s="22"/>
      <c r="AF1699" s="22"/>
    </row>
    <row r="1700" spans="1:32" x14ac:dyDescent="0.25">
      <c r="A1700" s="16"/>
      <c r="B1700" s="16"/>
      <c r="C1700" s="66"/>
      <c r="D1700" s="66"/>
      <c r="E1700" s="67"/>
      <c r="F1700" s="4"/>
      <c r="G1700" s="4"/>
      <c r="H1700" s="4"/>
      <c r="K1700" s="4"/>
      <c r="L1700" s="4"/>
      <c r="M1700" s="16"/>
      <c r="N1700" s="16"/>
      <c r="T1700" s="59"/>
      <c r="U1700" s="59"/>
      <c r="Z1700" s="22"/>
      <c r="AA1700" s="22"/>
      <c r="AB1700" s="22"/>
      <c r="AC1700" s="22"/>
      <c r="AD1700" s="22"/>
      <c r="AE1700" s="22"/>
      <c r="AF1700" s="22"/>
    </row>
    <row r="1701" spans="1:32" x14ac:dyDescent="0.25">
      <c r="A1701" s="16"/>
      <c r="B1701" s="16"/>
      <c r="C1701" s="66"/>
      <c r="D1701" s="66"/>
      <c r="E1701" s="67"/>
      <c r="F1701" s="4"/>
      <c r="G1701" s="4"/>
      <c r="H1701" s="4"/>
      <c r="K1701" s="4"/>
      <c r="L1701" s="4"/>
      <c r="M1701" s="16"/>
      <c r="N1701" s="16"/>
      <c r="T1701" s="59"/>
      <c r="U1701" s="59"/>
      <c r="Z1701" s="22"/>
      <c r="AA1701" s="22"/>
      <c r="AB1701" s="22"/>
      <c r="AC1701" s="22"/>
      <c r="AD1701" s="22"/>
      <c r="AE1701" s="22"/>
      <c r="AF1701" s="22"/>
    </row>
    <row r="1702" spans="1:32" x14ac:dyDescent="0.25">
      <c r="A1702" s="16"/>
      <c r="B1702" s="16"/>
      <c r="C1702" s="66"/>
      <c r="D1702" s="66"/>
      <c r="E1702" s="67"/>
      <c r="F1702" s="4"/>
      <c r="G1702" s="4"/>
      <c r="H1702" s="4"/>
      <c r="K1702" s="4"/>
      <c r="L1702" s="4"/>
      <c r="M1702" s="16"/>
      <c r="N1702" s="16"/>
      <c r="T1702" s="59"/>
      <c r="U1702" s="59"/>
      <c r="Z1702" s="22"/>
      <c r="AA1702" s="22"/>
      <c r="AB1702" s="22"/>
      <c r="AC1702" s="22"/>
      <c r="AD1702" s="22"/>
      <c r="AE1702" s="22"/>
      <c r="AF1702" s="22"/>
    </row>
    <row r="1703" spans="1:32" x14ac:dyDescent="0.25">
      <c r="A1703" s="16"/>
      <c r="B1703" s="16"/>
      <c r="C1703" s="66"/>
      <c r="D1703" s="66"/>
      <c r="E1703" s="67"/>
      <c r="F1703" s="4"/>
      <c r="G1703" s="4"/>
      <c r="H1703" s="4"/>
      <c r="K1703" s="4"/>
      <c r="L1703" s="4"/>
      <c r="M1703" s="16"/>
      <c r="N1703" s="16"/>
      <c r="T1703" s="59"/>
      <c r="U1703" s="59"/>
      <c r="Z1703" s="22"/>
      <c r="AA1703" s="22"/>
      <c r="AB1703" s="22"/>
      <c r="AC1703" s="22"/>
      <c r="AD1703" s="22"/>
      <c r="AE1703" s="22"/>
      <c r="AF1703" s="22"/>
    </row>
    <row r="1704" spans="1:32" x14ac:dyDescent="0.25">
      <c r="A1704" s="16"/>
      <c r="B1704" s="16"/>
      <c r="C1704" s="66"/>
      <c r="D1704" s="66"/>
      <c r="E1704" s="67"/>
      <c r="F1704" s="4"/>
      <c r="G1704" s="4"/>
      <c r="H1704" s="4"/>
      <c r="K1704" s="4"/>
      <c r="L1704" s="4"/>
      <c r="M1704" s="16"/>
      <c r="N1704" s="16"/>
      <c r="T1704" s="59"/>
      <c r="U1704" s="59"/>
      <c r="Z1704" s="22"/>
      <c r="AA1704" s="22"/>
      <c r="AB1704" s="22"/>
      <c r="AC1704" s="22"/>
      <c r="AD1704" s="22"/>
      <c r="AE1704" s="22"/>
      <c r="AF1704" s="22"/>
    </row>
    <row r="1705" spans="1:32" x14ac:dyDescent="0.25">
      <c r="A1705" s="16"/>
      <c r="B1705" s="16"/>
      <c r="C1705" s="66"/>
      <c r="D1705" s="66"/>
      <c r="E1705" s="67"/>
      <c r="F1705" s="4"/>
      <c r="G1705" s="4"/>
      <c r="H1705" s="4"/>
      <c r="K1705" s="4"/>
      <c r="L1705" s="4"/>
      <c r="M1705" s="16"/>
      <c r="N1705" s="16"/>
      <c r="T1705" s="59"/>
      <c r="U1705" s="59"/>
      <c r="Z1705" s="22"/>
      <c r="AA1705" s="22"/>
      <c r="AB1705" s="22"/>
      <c r="AC1705" s="22"/>
      <c r="AD1705" s="22"/>
      <c r="AE1705" s="22"/>
      <c r="AF1705" s="22"/>
    </row>
    <row r="1706" spans="1:32" x14ac:dyDescent="0.25">
      <c r="A1706" s="16"/>
      <c r="B1706" s="16"/>
      <c r="C1706" s="66"/>
      <c r="D1706" s="66"/>
      <c r="E1706" s="67"/>
      <c r="F1706" s="4"/>
      <c r="G1706" s="4"/>
      <c r="H1706" s="4"/>
      <c r="K1706" s="4"/>
      <c r="L1706" s="4"/>
      <c r="M1706" s="16"/>
      <c r="N1706" s="16"/>
      <c r="T1706" s="59"/>
      <c r="U1706" s="59"/>
      <c r="Z1706" s="22"/>
      <c r="AA1706" s="22"/>
      <c r="AB1706" s="22"/>
      <c r="AC1706" s="22"/>
      <c r="AD1706" s="22"/>
      <c r="AE1706" s="22"/>
      <c r="AF1706" s="22"/>
    </row>
    <row r="1707" spans="1:32" x14ac:dyDescent="0.25">
      <c r="A1707" s="16"/>
      <c r="B1707" s="16"/>
      <c r="C1707" s="66"/>
      <c r="D1707" s="66"/>
      <c r="E1707" s="67"/>
      <c r="F1707" s="4"/>
      <c r="G1707" s="4"/>
      <c r="H1707" s="4"/>
      <c r="K1707" s="4"/>
      <c r="L1707" s="4"/>
      <c r="M1707" s="16"/>
      <c r="N1707" s="16"/>
      <c r="T1707" s="59"/>
      <c r="U1707" s="59"/>
      <c r="Z1707" s="22"/>
      <c r="AA1707" s="22"/>
      <c r="AB1707" s="22"/>
      <c r="AC1707" s="22"/>
      <c r="AD1707" s="22"/>
      <c r="AE1707" s="22"/>
      <c r="AF1707" s="22"/>
    </row>
    <row r="1708" spans="1:32" x14ac:dyDescent="0.25">
      <c r="A1708" s="16"/>
      <c r="B1708" s="16"/>
      <c r="C1708" s="66"/>
      <c r="D1708" s="66"/>
      <c r="E1708" s="67"/>
      <c r="F1708" s="4"/>
      <c r="G1708" s="4"/>
      <c r="H1708" s="4"/>
      <c r="K1708" s="4"/>
      <c r="L1708" s="4"/>
      <c r="M1708" s="16"/>
      <c r="N1708" s="16"/>
      <c r="T1708" s="59"/>
      <c r="U1708" s="59"/>
      <c r="Z1708" s="22"/>
      <c r="AA1708" s="22"/>
      <c r="AB1708" s="22"/>
      <c r="AC1708" s="22"/>
      <c r="AD1708" s="22"/>
      <c r="AE1708" s="22"/>
      <c r="AF1708" s="22"/>
    </row>
    <row r="1709" spans="1:32" x14ac:dyDescent="0.25">
      <c r="A1709" s="16"/>
      <c r="B1709" s="16"/>
      <c r="C1709" s="66"/>
      <c r="D1709" s="66"/>
      <c r="E1709" s="67"/>
      <c r="F1709" s="4"/>
      <c r="G1709" s="4"/>
      <c r="H1709" s="4"/>
      <c r="K1709" s="4"/>
      <c r="L1709" s="4"/>
      <c r="M1709" s="16"/>
      <c r="N1709" s="16"/>
      <c r="T1709" s="59"/>
      <c r="U1709" s="59"/>
      <c r="Z1709" s="22"/>
      <c r="AA1709" s="22"/>
      <c r="AB1709" s="22"/>
      <c r="AC1709" s="22"/>
      <c r="AD1709" s="22"/>
      <c r="AE1709" s="22"/>
      <c r="AF1709" s="22"/>
    </row>
    <row r="1710" spans="1:32" x14ac:dyDescent="0.25">
      <c r="A1710" s="16"/>
      <c r="B1710" s="16"/>
      <c r="C1710" s="66"/>
      <c r="D1710" s="66"/>
      <c r="E1710" s="67"/>
      <c r="F1710" s="4"/>
      <c r="G1710" s="4"/>
      <c r="H1710" s="4"/>
      <c r="K1710" s="4"/>
      <c r="L1710" s="4"/>
      <c r="M1710" s="16"/>
      <c r="N1710" s="16"/>
      <c r="T1710" s="59"/>
      <c r="U1710" s="59"/>
      <c r="Z1710" s="22"/>
      <c r="AA1710" s="22"/>
      <c r="AB1710" s="22"/>
      <c r="AC1710" s="22"/>
      <c r="AD1710" s="22"/>
      <c r="AE1710" s="22"/>
      <c r="AF1710" s="22"/>
    </row>
    <row r="1711" spans="1:32" x14ac:dyDescent="0.25">
      <c r="A1711" s="16"/>
      <c r="B1711" s="16"/>
      <c r="C1711" s="66"/>
      <c r="D1711" s="66"/>
      <c r="E1711" s="67"/>
      <c r="F1711" s="4"/>
      <c r="G1711" s="4"/>
      <c r="H1711" s="4"/>
      <c r="K1711" s="4"/>
      <c r="L1711" s="4"/>
      <c r="M1711" s="16"/>
      <c r="N1711" s="16"/>
      <c r="T1711" s="59"/>
      <c r="U1711" s="59"/>
      <c r="Z1711" s="22"/>
      <c r="AA1711" s="22"/>
      <c r="AB1711" s="22"/>
      <c r="AC1711" s="22"/>
      <c r="AD1711" s="22"/>
      <c r="AE1711" s="22"/>
      <c r="AF1711" s="22"/>
    </row>
    <row r="1712" spans="1:32" x14ac:dyDescent="0.25">
      <c r="A1712" s="16"/>
      <c r="B1712" s="16"/>
      <c r="C1712" s="66"/>
      <c r="D1712" s="66"/>
      <c r="E1712" s="67"/>
      <c r="F1712" s="4"/>
      <c r="G1712" s="4"/>
      <c r="H1712" s="4"/>
      <c r="K1712" s="4"/>
      <c r="L1712" s="4"/>
      <c r="M1712" s="16"/>
      <c r="N1712" s="16"/>
      <c r="T1712" s="59"/>
      <c r="U1712" s="59"/>
      <c r="Z1712" s="22"/>
      <c r="AA1712" s="22"/>
      <c r="AB1712" s="22"/>
      <c r="AC1712" s="22"/>
      <c r="AD1712" s="22"/>
      <c r="AE1712" s="22"/>
      <c r="AF1712" s="22"/>
    </row>
    <row r="1713" spans="1:32" x14ac:dyDescent="0.25">
      <c r="A1713" s="16"/>
      <c r="B1713" s="16"/>
      <c r="C1713" s="66"/>
      <c r="D1713" s="66"/>
      <c r="E1713" s="67"/>
      <c r="F1713" s="4"/>
      <c r="G1713" s="4"/>
      <c r="H1713" s="4"/>
      <c r="K1713" s="4"/>
      <c r="L1713" s="4"/>
      <c r="M1713" s="16"/>
      <c r="N1713" s="16"/>
      <c r="T1713" s="59"/>
      <c r="U1713" s="59"/>
      <c r="Z1713" s="22"/>
      <c r="AA1713" s="22"/>
      <c r="AB1713" s="22"/>
      <c r="AC1713" s="22"/>
      <c r="AD1713" s="22"/>
      <c r="AE1713" s="22"/>
      <c r="AF1713" s="22"/>
    </row>
    <row r="1714" spans="1:32" x14ac:dyDescent="0.25">
      <c r="A1714" s="16"/>
      <c r="B1714" s="16"/>
      <c r="C1714" s="66"/>
      <c r="D1714" s="66"/>
      <c r="E1714" s="67"/>
      <c r="F1714" s="4"/>
      <c r="G1714" s="4"/>
      <c r="H1714" s="4"/>
      <c r="K1714" s="4"/>
      <c r="L1714" s="4"/>
      <c r="M1714" s="16"/>
      <c r="N1714" s="16"/>
      <c r="T1714" s="59"/>
      <c r="U1714" s="59"/>
      <c r="Z1714" s="22"/>
      <c r="AA1714" s="22"/>
      <c r="AB1714" s="22"/>
      <c r="AC1714" s="22"/>
      <c r="AD1714" s="22"/>
      <c r="AE1714" s="22"/>
      <c r="AF1714" s="22"/>
    </row>
    <row r="1715" spans="1:32" x14ac:dyDescent="0.25">
      <c r="A1715" s="16"/>
      <c r="B1715" s="16"/>
      <c r="C1715" s="66"/>
      <c r="D1715" s="66"/>
      <c r="E1715" s="67"/>
      <c r="F1715" s="4"/>
      <c r="G1715" s="4"/>
      <c r="H1715" s="4"/>
      <c r="K1715" s="4"/>
      <c r="L1715" s="4"/>
      <c r="M1715" s="16"/>
      <c r="N1715" s="16"/>
      <c r="T1715" s="59"/>
      <c r="U1715" s="59"/>
      <c r="Z1715" s="22"/>
      <c r="AA1715" s="22"/>
      <c r="AB1715" s="22"/>
      <c r="AC1715" s="22"/>
      <c r="AD1715" s="22"/>
      <c r="AE1715" s="22"/>
      <c r="AF1715" s="22"/>
    </row>
    <row r="1716" spans="1:32" x14ac:dyDescent="0.25">
      <c r="A1716" s="16"/>
      <c r="B1716" s="16"/>
      <c r="C1716" s="66"/>
      <c r="D1716" s="66"/>
      <c r="E1716" s="67"/>
      <c r="F1716" s="4"/>
      <c r="G1716" s="4"/>
      <c r="H1716" s="4"/>
      <c r="K1716" s="4"/>
      <c r="L1716" s="4"/>
      <c r="M1716" s="16"/>
      <c r="N1716" s="16"/>
      <c r="T1716" s="59"/>
      <c r="U1716" s="59"/>
      <c r="Z1716" s="22"/>
      <c r="AA1716" s="22"/>
      <c r="AB1716" s="22"/>
      <c r="AC1716" s="22"/>
      <c r="AD1716" s="22"/>
      <c r="AE1716" s="22"/>
      <c r="AF1716" s="22"/>
    </row>
    <row r="1717" spans="1:32" x14ac:dyDescent="0.25">
      <c r="A1717" s="16"/>
      <c r="B1717" s="16"/>
      <c r="C1717" s="66"/>
      <c r="D1717" s="66"/>
      <c r="E1717" s="67"/>
      <c r="F1717" s="4"/>
      <c r="G1717" s="4"/>
      <c r="H1717" s="4"/>
      <c r="K1717" s="4"/>
      <c r="L1717" s="4"/>
      <c r="M1717" s="16"/>
      <c r="N1717" s="16"/>
      <c r="T1717" s="59"/>
      <c r="U1717" s="59"/>
      <c r="Z1717" s="22"/>
      <c r="AA1717" s="22"/>
      <c r="AB1717" s="22"/>
      <c r="AC1717" s="22"/>
      <c r="AD1717" s="22"/>
      <c r="AE1717" s="22"/>
      <c r="AF1717" s="22"/>
    </row>
    <row r="1718" spans="1:32" x14ac:dyDescent="0.25">
      <c r="A1718" s="16"/>
      <c r="B1718" s="16"/>
      <c r="C1718" s="66"/>
      <c r="D1718" s="66"/>
      <c r="E1718" s="67"/>
      <c r="F1718" s="4"/>
      <c r="G1718" s="4"/>
      <c r="H1718" s="4"/>
      <c r="K1718" s="4"/>
      <c r="L1718" s="4"/>
      <c r="M1718" s="16"/>
      <c r="N1718" s="16"/>
      <c r="T1718" s="59"/>
      <c r="U1718" s="59"/>
      <c r="Z1718" s="22"/>
      <c r="AA1718" s="22"/>
      <c r="AB1718" s="22"/>
      <c r="AC1718" s="22"/>
      <c r="AD1718" s="22"/>
      <c r="AE1718" s="22"/>
      <c r="AF1718" s="22"/>
    </row>
    <row r="1719" spans="1:32" x14ac:dyDescent="0.25">
      <c r="A1719" s="16"/>
      <c r="B1719" s="16"/>
      <c r="C1719" s="66"/>
      <c r="D1719" s="66"/>
      <c r="E1719" s="67"/>
      <c r="F1719" s="4"/>
      <c r="G1719" s="4"/>
      <c r="H1719" s="4"/>
      <c r="K1719" s="4"/>
      <c r="L1719" s="4"/>
      <c r="M1719" s="16"/>
      <c r="N1719" s="16"/>
      <c r="T1719" s="59"/>
      <c r="U1719" s="59"/>
      <c r="Z1719" s="22"/>
      <c r="AA1719" s="22"/>
      <c r="AB1719" s="22"/>
      <c r="AC1719" s="22"/>
      <c r="AD1719" s="22"/>
      <c r="AE1719" s="22"/>
      <c r="AF1719" s="22"/>
    </row>
    <row r="1720" spans="1:32" x14ac:dyDescent="0.25">
      <c r="A1720" s="16"/>
      <c r="B1720" s="16"/>
      <c r="C1720" s="66"/>
      <c r="D1720" s="66"/>
      <c r="E1720" s="67"/>
      <c r="F1720" s="4"/>
      <c r="G1720" s="4"/>
      <c r="H1720" s="4"/>
      <c r="K1720" s="4"/>
      <c r="L1720" s="4"/>
      <c r="M1720" s="16"/>
      <c r="N1720" s="16"/>
      <c r="T1720" s="59"/>
      <c r="U1720" s="59"/>
      <c r="Z1720" s="22"/>
      <c r="AA1720" s="22"/>
      <c r="AB1720" s="22"/>
      <c r="AC1720" s="22"/>
      <c r="AD1720" s="22"/>
      <c r="AE1720" s="22"/>
      <c r="AF1720" s="22"/>
    </row>
    <row r="1721" spans="1:32" x14ac:dyDescent="0.25">
      <c r="A1721" s="16"/>
      <c r="B1721" s="16"/>
      <c r="C1721" s="66"/>
      <c r="D1721" s="66"/>
      <c r="E1721" s="67"/>
      <c r="F1721" s="4"/>
      <c r="G1721" s="4"/>
      <c r="H1721" s="4"/>
      <c r="K1721" s="4"/>
      <c r="L1721" s="4"/>
      <c r="M1721" s="16"/>
      <c r="N1721" s="16"/>
      <c r="T1721" s="59"/>
      <c r="U1721" s="59"/>
      <c r="Z1721" s="22"/>
      <c r="AA1721" s="22"/>
      <c r="AB1721" s="22"/>
      <c r="AC1721" s="22"/>
      <c r="AD1721" s="22"/>
      <c r="AE1721" s="22"/>
      <c r="AF1721" s="22"/>
    </row>
    <row r="1722" spans="1:32" x14ac:dyDescent="0.25">
      <c r="A1722" s="16"/>
      <c r="B1722" s="16"/>
      <c r="C1722" s="66"/>
      <c r="D1722" s="66"/>
      <c r="E1722" s="67"/>
      <c r="F1722" s="4"/>
      <c r="G1722" s="4"/>
      <c r="H1722" s="4"/>
      <c r="K1722" s="4"/>
      <c r="L1722" s="4"/>
      <c r="M1722" s="16"/>
      <c r="N1722" s="16"/>
      <c r="T1722" s="59"/>
      <c r="U1722" s="59"/>
      <c r="Z1722" s="22"/>
      <c r="AA1722" s="22"/>
      <c r="AB1722" s="22"/>
      <c r="AC1722" s="22"/>
      <c r="AD1722" s="22"/>
      <c r="AE1722" s="22"/>
      <c r="AF1722" s="22"/>
    </row>
    <row r="1723" spans="1:32" x14ac:dyDescent="0.25">
      <c r="A1723" s="16"/>
      <c r="B1723" s="16"/>
      <c r="C1723" s="66"/>
      <c r="D1723" s="66"/>
      <c r="E1723" s="67"/>
      <c r="F1723" s="4"/>
      <c r="G1723" s="4"/>
      <c r="H1723" s="4"/>
      <c r="K1723" s="4"/>
      <c r="L1723" s="4"/>
      <c r="M1723" s="16"/>
      <c r="N1723" s="16"/>
      <c r="T1723" s="59"/>
      <c r="U1723" s="59"/>
      <c r="Z1723" s="22"/>
      <c r="AA1723" s="22"/>
      <c r="AB1723" s="22"/>
      <c r="AC1723" s="22"/>
      <c r="AD1723" s="22"/>
      <c r="AE1723" s="22"/>
      <c r="AF1723" s="22"/>
    </row>
    <row r="1724" spans="1:32" x14ac:dyDescent="0.25">
      <c r="A1724" s="16"/>
      <c r="B1724" s="16"/>
      <c r="C1724" s="66"/>
      <c r="D1724" s="66"/>
      <c r="E1724" s="67"/>
      <c r="F1724" s="4"/>
      <c r="G1724" s="4"/>
      <c r="H1724" s="4"/>
      <c r="K1724" s="4"/>
      <c r="L1724" s="4"/>
      <c r="M1724" s="16"/>
      <c r="N1724" s="16"/>
      <c r="T1724" s="59"/>
      <c r="U1724" s="59"/>
      <c r="Z1724" s="22"/>
      <c r="AA1724" s="22"/>
      <c r="AB1724" s="22"/>
      <c r="AC1724" s="22"/>
      <c r="AD1724" s="22"/>
      <c r="AE1724" s="22"/>
      <c r="AF1724" s="22"/>
    </row>
    <row r="1725" spans="1:32" x14ac:dyDescent="0.25">
      <c r="A1725" s="16"/>
      <c r="B1725" s="16"/>
      <c r="C1725" s="66"/>
      <c r="D1725" s="66"/>
      <c r="E1725" s="67"/>
      <c r="F1725" s="4"/>
      <c r="G1725" s="4"/>
      <c r="H1725" s="4"/>
      <c r="K1725" s="4"/>
      <c r="L1725" s="4"/>
      <c r="M1725" s="16"/>
      <c r="N1725" s="16"/>
      <c r="T1725" s="59"/>
      <c r="U1725" s="59"/>
      <c r="Z1725" s="22"/>
      <c r="AA1725" s="22"/>
      <c r="AB1725" s="22"/>
      <c r="AC1725" s="22"/>
      <c r="AD1725" s="22"/>
      <c r="AE1725" s="22"/>
      <c r="AF1725" s="22"/>
    </row>
    <row r="1726" spans="1:32" x14ac:dyDescent="0.25">
      <c r="A1726" s="16"/>
      <c r="B1726" s="16"/>
      <c r="C1726" s="66"/>
      <c r="D1726" s="66"/>
      <c r="E1726" s="67"/>
      <c r="F1726" s="4"/>
      <c r="G1726" s="4"/>
      <c r="H1726" s="4"/>
      <c r="K1726" s="4"/>
      <c r="L1726" s="4"/>
      <c r="M1726" s="16"/>
      <c r="N1726" s="16"/>
      <c r="T1726" s="59"/>
      <c r="U1726" s="59"/>
      <c r="Z1726" s="22"/>
      <c r="AA1726" s="22"/>
      <c r="AB1726" s="22"/>
      <c r="AC1726" s="22"/>
      <c r="AD1726" s="22"/>
      <c r="AE1726" s="22"/>
      <c r="AF1726" s="22"/>
    </row>
    <row r="1727" spans="1:32" x14ac:dyDescent="0.25">
      <c r="A1727" s="16"/>
      <c r="B1727" s="16"/>
      <c r="C1727" s="66"/>
      <c r="D1727" s="66"/>
      <c r="E1727" s="67"/>
      <c r="F1727" s="4"/>
      <c r="G1727" s="4"/>
      <c r="H1727" s="4"/>
      <c r="K1727" s="4"/>
      <c r="L1727" s="4"/>
      <c r="M1727" s="16"/>
      <c r="N1727" s="16"/>
      <c r="T1727" s="59"/>
      <c r="U1727" s="59"/>
      <c r="Z1727" s="22"/>
      <c r="AA1727" s="22"/>
      <c r="AB1727" s="22"/>
      <c r="AC1727" s="22"/>
      <c r="AD1727" s="22"/>
      <c r="AE1727" s="22"/>
      <c r="AF1727" s="22"/>
    </row>
    <row r="1728" spans="1:32" x14ac:dyDescent="0.25">
      <c r="A1728" s="16"/>
      <c r="B1728" s="16"/>
      <c r="C1728" s="66"/>
      <c r="D1728" s="66"/>
      <c r="E1728" s="67"/>
      <c r="F1728" s="4"/>
      <c r="G1728" s="4"/>
      <c r="H1728" s="4"/>
      <c r="K1728" s="4"/>
      <c r="L1728" s="4"/>
      <c r="M1728" s="16"/>
      <c r="N1728" s="16"/>
      <c r="T1728" s="59"/>
      <c r="U1728" s="59"/>
      <c r="Z1728" s="22"/>
      <c r="AA1728" s="22"/>
      <c r="AB1728" s="22"/>
      <c r="AC1728" s="22"/>
      <c r="AD1728" s="22"/>
      <c r="AE1728" s="22"/>
      <c r="AF1728" s="22"/>
    </row>
    <row r="1729" spans="1:32" x14ac:dyDescent="0.25">
      <c r="A1729" s="16"/>
      <c r="B1729" s="16"/>
      <c r="C1729" s="66"/>
      <c r="D1729" s="66"/>
      <c r="E1729" s="67"/>
      <c r="F1729" s="4"/>
      <c r="G1729" s="4"/>
      <c r="H1729" s="4"/>
      <c r="K1729" s="4"/>
      <c r="L1729" s="4"/>
      <c r="M1729" s="16"/>
      <c r="N1729" s="16"/>
      <c r="T1729" s="59"/>
      <c r="U1729" s="59"/>
      <c r="Z1729" s="22"/>
      <c r="AA1729" s="22"/>
      <c r="AB1729" s="22"/>
      <c r="AC1729" s="22"/>
      <c r="AD1729" s="22"/>
      <c r="AE1729" s="22"/>
      <c r="AF1729" s="22"/>
    </row>
    <row r="1730" spans="1:32" x14ac:dyDescent="0.25">
      <c r="A1730" s="16"/>
      <c r="B1730" s="16"/>
      <c r="C1730" s="66"/>
      <c r="D1730" s="66"/>
      <c r="E1730" s="67"/>
      <c r="F1730" s="4"/>
      <c r="G1730" s="4"/>
      <c r="H1730" s="4"/>
      <c r="K1730" s="4"/>
      <c r="L1730" s="4"/>
      <c r="M1730" s="16"/>
      <c r="N1730" s="16"/>
      <c r="T1730" s="59"/>
      <c r="U1730" s="59"/>
      <c r="Z1730" s="22"/>
      <c r="AA1730" s="22"/>
      <c r="AB1730" s="22"/>
      <c r="AC1730" s="22"/>
      <c r="AD1730" s="22"/>
      <c r="AE1730" s="22"/>
      <c r="AF1730" s="22"/>
    </row>
    <row r="1731" spans="1:32" x14ac:dyDescent="0.25">
      <c r="A1731" s="16"/>
      <c r="B1731" s="16"/>
      <c r="C1731" s="66"/>
      <c r="D1731" s="66"/>
      <c r="E1731" s="67"/>
      <c r="F1731" s="4"/>
      <c r="G1731" s="4"/>
      <c r="H1731" s="4"/>
      <c r="K1731" s="4"/>
      <c r="L1731" s="4"/>
      <c r="M1731" s="16"/>
      <c r="N1731" s="16"/>
      <c r="T1731" s="59"/>
      <c r="U1731" s="59"/>
      <c r="Z1731" s="22"/>
      <c r="AA1731" s="22"/>
      <c r="AB1731" s="22"/>
      <c r="AC1731" s="22"/>
      <c r="AD1731" s="22"/>
      <c r="AE1731" s="22"/>
      <c r="AF1731" s="22"/>
    </row>
    <row r="1732" spans="1:32" x14ac:dyDescent="0.25">
      <c r="A1732" s="16"/>
      <c r="B1732" s="16"/>
      <c r="C1732" s="66"/>
      <c r="D1732" s="66"/>
      <c r="E1732" s="67"/>
      <c r="F1732" s="4"/>
      <c r="G1732" s="4"/>
      <c r="H1732" s="4"/>
      <c r="K1732" s="4"/>
      <c r="L1732" s="4"/>
      <c r="M1732" s="16"/>
      <c r="N1732" s="16"/>
      <c r="T1732" s="59"/>
      <c r="U1732" s="59"/>
      <c r="Z1732" s="22"/>
      <c r="AA1732" s="22"/>
      <c r="AB1732" s="22"/>
      <c r="AC1732" s="22"/>
      <c r="AD1732" s="22"/>
      <c r="AE1732" s="22"/>
      <c r="AF1732" s="22"/>
    </row>
    <row r="1733" spans="1:32" x14ac:dyDescent="0.25">
      <c r="A1733" s="16"/>
      <c r="B1733" s="16"/>
      <c r="C1733" s="66"/>
      <c r="D1733" s="66"/>
      <c r="E1733" s="67"/>
      <c r="F1733" s="4"/>
      <c r="G1733" s="4"/>
      <c r="H1733" s="4"/>
      <c r="K1733" s="4"/>
      <c r="L1733" s="4"/>
      <c r="M1733" s="16"/>
      <c r="N1733" s="16"/>
      <c r="T1733" s="59"/>
      <c r="U1733" s="59"/>
      <c r="Z1733" s="22"/>
      <c r="AA1733" s="22"/>
      <c r="AB1733" s="22"/>
      <c r="AC1733" s="22"/>
      <c r="AD1733" s="22"/>
      <c r="AE1733" s="22"/>
      <c r="AF1733" s="22"/>
    </row>
    <row r="1734" spans="1:32" x14ac:dyDescent="0.25">
      <c r="A1734" s="16"/>
      <c r="B1734" s="16"/>
      <c r="C1734" s="66"/>
      <c r="D1734" s="66"/>
      <c r="E1734" s="67"/>
      <c r="F1734" s="4"/>
      <c r="G1734" s="4"/>
      <c r="H1734" s="4"/>
      <c r="K1734" s="4"/>
      <c r="L1734" s="4"/>
      <c r="M1734" s="16"/>
      <c r="N1734" s="16"/>
      <c r="T1734" s="59"/>
      <c r="U1734" s="59"/>
      <c r="Z1734" s="22"/>
      <c r="AA1734" s="22"/>
      <c r="AB1734" s="22"/>
      <c r="AC1734" s="22"/>
      <c r="AD1734" s="22"/>
      <c r="AE1734" s="22"/>
      <c r="AF1734" s="22"/>
    </row>
    <row r="1735" spans="1:32" x14ac:dyDescent="0.25">
      <c r="A1735" s="16"/>
      <c r="B1735" s="16"/>
      <c r="C1735" s="66"/>
      <c r="D1735" s="66"/>
      <c r="E1735" s="67"/>
      <c r="F1735" s="4"/>
      <c r="G1735" s="4"/>
      <c r="H1735" s="4"/>
      <c r="K1735" s="4"/>
      <c r="L1735" s="4"/>
      <c r="M1735" s="16"/>
      <c r="N1735" s="16"/>
      <c r="T1735" s="59"/>
      <c r="U1735" s="59"/>
      <c r="Z1735" s="22"/>
      <c r="AA1735" s="22"/>
      <c r="AB1735" s="22"/>
      <c r="AC1735" s="22"/>
      <c r="AD1735" s="22"/>
      <c r="AE1735" s="22"/>
      <c r="AF1735" s="22"/>
    </row>
    <row r="1736" spans="1:32" x14ac:dyDescent="0.25">
      <c r="A1736" s="16"/>
      <c r="B1736" s="16"/>
      <c r="C1736" s="66"/>
      <c r="D1736" s="66"/>
      <c r="E1736" s="67"/>
      <c r="F1736" s="4"/>
      <c r="G1736" s="4"/>
      <c r="H1736" s="4"/>
      <c r="K1736" s="4"/>
      <c r="L1736" s="4"/>
      <c r="M1736" s="16"/>
      <c r="N1736" s="16"/>
      <c r="T1736" s="59"/>
      <c r="U1736" s="59"/>
      <c r="Z1736" s="22"/>
      <c r="AA1736" s="22"/>
      <c r="AB1736" s="22"/>
      <c r="AC1736" s="22"/>
      <c r="AD1736" s="22"/>
      <c r="AE1736" s="22"/>
      <c r="AF1736" s="22"/>
    </row>
    <row r="1737" spans="1:32" x14ac:dyDescent="0.25">
      <c r="A1737" s="16"/>
      <c r="B1737" s="16"/>
      <c r="C1737" s="66"/>
      <c r="D1737" s="66"/>
      <c r="E1737" s="67"/>
      <c r="F1737" s="4"/>
      <c r="G1737" s="4"/>
      <c r="H1737" s="4"/>
      <c r="K1737" s="4"/>
      <c r="L1737" s="4"/>
      <c r="M1737" s="16"/>
      <c r="N1737" s="16"/>
      <c r="T1737" s="59"/>
      <c r="U1737" s="59"/>
      <c r="Z1737" s="22"/>
      <c r="AA1737" s="22"/>
      <c r="AB1737" s="22"/>
      <c r="AC1737" s="22"/>
      <c r="AD1737" s="22"/>
      <c r="AE1737" s="22"/>
      <c r="AF1737" s="22"/>
    </row>
    <row r="1738" spans="1:32" x14ac:dyDescent="0.25">
      <c r="A1738" s="16"/>
      <c r="B1738" s="16"/>
      <c r="C1738" s="66"/>
      <c r="D1738" s="66"/>
      <c r="E1738" s="67"/>
      <c r="F1738" s="4"/>
      <c r="G1738" s="4"/>
      <c r="H1738" s="4"/>
      <c r="K1738" s="4"/>
      <c r="L1738" s="4"/>
      <c r="M1738" s="16"/>
      <c r="N1738" s="16"/>
      <c r="T1738" s="59"/>
      <c r="U1738" s="59"/>
      <c r="Z1738" s="22"/>
      <c r="AA1738" s="22"/>
      <c r="AB1738" s="22"/>
      <c r="AC1738" s="22"/>
      <c r="AD1738" s="22"/>
      <c r="AE1738" s="22"/>
      <c r="AF1738" s="22"/>
    </row>
    <row r="1739" spans="1:32" x14ac:dyDescent="0.25">
      <c r="A1739" s="16"/>
      <c r="B1739" s="16"/>
      <c r="C1739" s="66"/>
      <c r="D1739" s="66"/>
      <c r="E1739" s="67"/>
      <c r="F1739" s="4"/>
      <c r="G1739" s="4"/>
      <c r="H1739" s="4"/>
      <c r="K1739" s="4"/>
      <c r="L1739" s="4"/>
      <c r="M1739" s="16"/>
      <c r="N1739" s="16"/>
      <c r="T1739" s="59"/>
      <c r="U1739" s="59"/>
      <c r="Z1739" s="22"/>
      <c r="AA1739" s="22"/>
      <c r="AB1739" s="22"/>
      <c r="AC1739" s="22"/>
      <c r="AD1739" s="22"/>
      <c r="AE1739" s="22"/>
      <c r="AF1739" s="22"/>
    </row>
    <row r="1740" spans="1:32" x14ac:dyDescent="0.25">
      <c r="A1740" s="16"/>
      <c r="B1740" s="16"/>
      <c r="C1740" s="66"/>
      <c r="D1740" s="66"/>
      <c r="E1740" s="67"/>
      <c r="F1740" s="4"/>
      <c r="G1740" s="4"/>
      <c r="H1740" s="4"/>
      <c r="K1740" s="4"/>
      <c r="L1740" s="4"/>
      <c r="M1740" s="16"/>
      <c r="N1740" s="16"/>
      <c r="T1740" s="59"/>
      <c r="U1740" s="59"/>
      <c r="Z1740" s="22"/>
      <c r="AA1740" s="22"/>
      <c r="AB1740" s="22"/>
      <c r="AC1740" s="22"/>
      <c r="AD1740" s="22"/>
      <c r="AE1740" s="22"/>
      <c r="AF1740" s="22"/>
    </row>
    <row r="1741" spans="1:32" x14ac:dyDescent="0.25">
      <c r="A1741" s="16"/>
      <c r="B1741" s="16"/>
      <c r="C1741" s="66"/>
      <c r="D1741" s="66"/>
      <c r="E1741" s="67"/>
      <c r="F1741" s="4"/>
      <c r="G1741" s="4"/>
      <c r="H1741" s="4"/>
      <c r="K1741" s="4"/>
      <c r="L1741" s="4"/>
      <c r="M1741" s="16"/>
      <c r="N1741" s="16"/>
      <c r="T1741" s="59"/>
      <c r="U1741" s="59"/>
      <c r="Z1741" s="22"/>
      <c r="AA1741" s="22"/>
      <c r="AB1741" s="22"/>
      <c r="AC1741" s="22"/>
      <c r="AD1741" s="22"/>
      <c r="AE1741" s="22"/>
      <c r="AF1741" s="22"/>
    </row>
    <row r="1742" spans="1:32" x14ac:dyDescent="0.25">
      <c r="A1742" s="16"/>
      <c r="B1742" s="16"/>
      <c r="C1742" s="66"/>
      <c r="D1742" s="66"/>
      <c r="E1742" s="67"/>
      <c r="F1742" s="4"/>
      <c r="G1742" s="4"/>
      <c r="H1742" s="4"/>
      <c r="K1742" s="4"/>
      <c r="L1742" s="4"/>
      <c r="M1742" s="16"/>
      <c r="N1742" s="16"/>
      <c r="T1742" s="59"/>
      <c r="U1742" s="59"/>
      <c r="Z1742" s="22"/>
      <c r="AA1742" s="22"/>
      <c r="AB1742" s="22"/>
      <c r="AC1742" s="22"/>
      <c r="AD1742" s="22"/>
      <c r="AE1742" s="22"/>
      <c r="AF1742" s="22"/>
    </row>
    <row r="1743" spans="1:32" x14ac:dyDescent="0.25">
      <c r="A1743" s="16"/>
      <c r="B1743" s="16"/>
      <c r="C1743" s="66"/>
      <c r="D1743" s="66"/>
      <c r="E1743" s="67"/>
      <c r="F1743" s="4"/>
      <c r="G1743" s="4"/>
      <c r="H1743" s="4"/>
      <c r="K1743" s="4"/>
      <c r="L1743" s="4"/>
      <c r="M1743" s="16"/>
      <c r="N1743" s="16"/>
      <c r="T1743" s="59"/>
      <c r="U1743" s="59"/>
      <c r="Z1743" s="22"/>
      <c r="AA1743" s="22"/>
      <c r="AB1743" s="22"/>
      <c r="AC1743" s="22"/>
      <c r="AD1743" s="22"/>
      <c r="AE1743" s="22"/>
      <c r="AF1743" s="22"/>
    </row>
    <row r="1744" spans="1:32" x14ac:dyDescent="0.25">
      <c r="A1744" s="16"/>
      <c r="B1744" s="16"/>
      <c r="C1744" s="66"/>
      <c r="D1744" s="66"/>
      <c r="E1744" s="67"/>
      <c r="F1744" s="4"/>
      <c r="G1744" s="4"/>
      <c r="H1744" s="4"/>
      <c r="K1744" s="4"/>
      <c r="L1744" s="4"/>
      <c r="M1744" s="16"/>
      <c r="N1744" s="16"/>
      <c r="T1744" s="59"/>
      <c r="U1744" s="59"/>
      <c r="Z1744" s="22"/>
      <c r="AA1744" s="22"/>
      <c r="AB1744" s="22"/>
      <c r="AC1744" s="22"/>
      <c r="AD1744" s="22"/>
      <c r="AE1744" s="22"/>
      <c r="AF1744" s="22"/>
    </row>
    <row r="1745" spans="1:32" x14ac:dyDescent="0.25">
      <c r="A1745" s="16"/>
      <c r="B1745" s="16"/>
      <c r="C1745" s="66"/>
      <c r="D1745" s="66"/>
      <c r="E1745" s="67"/>
      <c r="F1745" s="4"/>
      <c r="G1745" s="4"/>
      <c r="H1745" s="4"/>
      <c r="K1745" s="4"/>
      <c r="L1745" s="4"/>
      <c r="M1745" s="16"/>
      <c r="N1745" s="16"/>
      <c r="T1745" s="59"/>
      <c r="U1745" s="59"/>
      <c r="Z1745" s="22"/>
      <c r="AA1745" s="22"/>
      <c r="AB1745" s="22"/>
      <c r="AC1745" s="22"/>
      <c r="AD1745" s="22"/>
      <c r="AE1745" s="22"/>
      <c r="AF1745" s="22"/>
    </row>
    <row r="1746" spans="1:32" x14ac:dyDescent="0.25">
      <c r="A1746" s="16"/>
      <c r="B1746" s="16"/>
      <c r="C1746" s="66"/>
      <c r="D1746" s="66"/>
      <c r="E1746" s="67"/>
      <c r="F1746" s="4"/>
      <c r="G1746" s="4"/>
      <c r="H1746" s="4"/>
      <c r="K1746" s="4"/>
      <c r="L1746" s="4"/>
      <c r="M1746" s="16"/>
      <c r="N1746" s="16"/>
      <c r="T1746" s="59"/>
      <c r="U1746" s="59"/>
      <c r="Z1746" s="22"/>
      <c r="AA1746" s="22"/>
      <c r="AB1746" s="22"/>
      <c r="AC1746" s="22"/>
      <c r="AD1746" s="22"/>
      <c r="AE1746" s="22"/>
      <c r="AF1746" s="22"/>
    </row>
    <row r="1747" spans="1:32" x14ac:dyDescent="0.25">
      <c r="A1747" s="16"/>
      <c r="B1747" s="16"/>
      <c r="C1747" s="66"/>
      <c r="D1747" s="66"/>
      <c r="E1747" s="67"/>
      <c r="F1747" s="4"/>
      <c r="G1747" s="4"/>
      <c r="H1747" s="4"/>
      <c r="K1747" s="4"/>
      <c r="L1747" s="4"/>
      <c r="M1747" s="16"/>
      <c r="N1747" s="16"/>
      <c r="T1747" s="59"/>
      <c r="U1747" s="59"/>
      <c r="Z1747" s="22"/>
      <c r="AA1747" s="22"/>
      <c r="AB1747" s="22"/>
      <c r="AC1747" s="22"/>
      <c r="AD1747" s="22"/>
      <c r="AE1747" s="22"/>
      <c r="AF1747" s="22"/>
    </row>
    <row r="1748" spans="1:32" x14ac:dyDescent="0.25">
      <c r="A1748" s="16"/>
      <c r="B1748" s="16"/>
      <c r="C1748" s="66"/>
      <c r="D1748" s="66"/>
      <c r="E1748" s="67"/>
      <c r="F1748" s="4"/>
      <c r="G1748" s="4"/>
      <c r="H1748" s="4"/>
      <c r="K1748" s="4"/>
      <c r="L1748" s="4"/>
      <c r="M1748" s="16"/>
      <c r="N1748" s="16"/>
      <c r="T1748" s="59"/>
      <c r="U1748" s="59"/>
      <c r="Z1748" s="22"/>
      <c r="AA1748" s="22"/>
      <c r="AB1748" s="22"/>
      <c r="AC1748" s="22"/>
      <c r="AD1748" s="22"/>
      <c r="AE1748" s="22"/>
      <c r="AF1748" s="22"/>
    </row>
    <row r="1749" spans="1:32" x14ac:dyDescent="0.25">
      <c r="A1749" s="16"/>
      <c r="B1749" s="16"/>
      <c r="C1749" s="66"/>
      <c r="D1749" s="66"/>
      <c r="E1749" s="67"/>
      <c r="F1749" s="4"/>
      <c r="G1749" s="4"/>
      <c r="H1749" s="4"/>
      <c r="K1749" s="4"/>
      <c r="L1749" s="4"/>
      <c r="M1749" s="16"/>
      <c r="N1749" s="16"/>
      <c r="T1749" s="59"/>
      <c r="U1749" s="59"/>
      <c r="Z1749" s="22"/>
      <c r="AA1749" s="22"/>
      <c r="AB1749" s="22"/>
      <c r="AC1749" s="22"/>
      <c r="AD1749" s="22"/>
      <c r="AE1749" s="22"/>
      <c r="AF1749" s="22"/>
    </row>
    <row r="1750" spans="1:32" x14ac:dyDescent="0.25">
      <c r="A1750" s="16"/>
      <c r="B1750" s="16"/>
      <c r="C1750" s="66"/>
      <c r="D1750" s="66"/>
      <c r="E1750" s="67"/>
      <c r="F1750" s="4"/>
      <c r="G1750" s="4"/>
      <c r="H1750" s="4"/>
      <c r="K1750" s="4"/>
      <c r="L1750" s="4"/>
      <c r="M1750" s="16"/>
      <c r="N1750" s="16"/>
      <c r="T1750" s="59"/>
      <c r="U1750" s="59"/>
      <c r="Z1750" s="22"/>
      <c r="AA1750" s="22"/>
      <c r="AB1750" s="22"/>
      <c r="AC1750" s="22"/>
      <c r="AD1750" s="22"/>
      <c r="AE1750" s="22"/>
      <c r="AF1750" s="22"/>
    </row>
    <row r="1751" spans="1:32" x14ac:dyDescent="0.25">
      <c r="A1751" s="16"/>
      <c r="B1751" s="16"/>
      <c r="C1751" s="66"/>
      <c r="D1751" s="66"/>
      <c r="E1751" s="67"/>
      <c r="F1751" s="4"/>
      <c r="G1751" s="4"/>
      <c r="H1751" s="4"/>
      <c r="K1751" s="4"/>
      <c r="L1751" s="4"/>
      <c r="M1751" s="16"/>
      <c r="N1751" s="16"/>
      <c r="T1751" s="59"/>
      <c r="U1751" s="59"/>
      <c r="Z1751" s="22"/>
      <c r="AA1751" s="22"/>
      <c r="AB1751" s="22"/>
      <c r="AC1751" s="22"/>
      <c r="AD1751" s="22"/>
      <c r="AE1751" s="22"/>
      <c r="AF1751" s="22"/>
    </row>
    <row r="1752" spans="1:32" x14ac:dyDescent="0.25">
      <c r="A1752" s="16"/>
      <c r="B1752" s="16"/>
      <c r="C1752" s="66"/>
      <c r="D1752" s="66"/>
      <c r="E1752" s="67"/>
      <c r="F1752" s="4"/>
      <c r="G1752" s="4"/>
      <c r="H1752" s="4"/>
      <c r="K1752" s="4"/>
      <c r="L1752" s="4"/>
      <c r="M1752" s="16"/>
      <c r="N1752" s="16"/>
      <c r="T1752" s="59"/>
      <c r="U1752" s="59"/>
      <c r="Z1752" s="22"/>
      <c r="AA1752" s="22"/>
      <c r="AB1752" s="22"/>
      <c r="AC1752" s="22"/>
      <c r="AD1752" s="22"/>
      <c r="AE1752" s="22"/>
      <c r="AF1752" s="22"/>
    </row>
    <row r="1753" spans="1:32" x14ac:dyDescent="0.25">
      <c r="A1753" s="16"/>
      <c r="B1753" s="16"/>
      <c r="C1753" s="66"/>
      <c r="D1753" s="66"/>
      <c r="E1753" s="67"/>
      <c r="F1753" s="4"/>
      <c r="G1753" s="4"/>
      <c r="H1753" s="4"/>
      <c r="K1753" s="4"/>
      <c r="L1753" s="4"/>
      <c r="M1753" s="16"/>
      <c r="N1753" s="16"/>
      <c r="T1753" s="59"/>
      <c r="U1753" s="59"/>
      <c r="Z1753" s="22"/>
      <c r="AA1753" s="22"/>
      <c r="AB1753" s="22"/>
      <c r="AC1753" s="22"/>
      <c r="AD1753" s="22"/>
      <c r="AE1753" s="22"/>
      <c r="AF1753" s="22"/>
    </row>
    <row r="1754" spans="1:32" x14ac:dyDescent="0.25">
      <c r="A1754" s="16"/>
      <c r="B1754" s="16"/>
      <c r="C1754" s="66"/>
      <c r="D1754" s="66"/>
      <c r="E1754" s="67"/>
      <c r="F1754" s="4"/>
      <c r="G1754" s="4"/>
      <c r="H1754" s="4"/>
      <c r="K1754" s="4"/>
      <c r="L1754" s="4"/>
      <c r="M1754" s="16"/>
      <c r="N1754" s="16"/>
      <c r="T1754" s="59"/>
      <c r="U1754" s="59"/>
      <c r="Z1754" s="22"/>
      <c r="AA1754" s="22"/>
      <c r="AB1754" s="22"/>
      <c r="AC1754" s="22"/>
      <c r="AD1754" s="22"/>
      <c r="AE1754" s="22"/>
      <c r="AF1754" s="22"/>
    </row>
    <row r="1755" spans="1:32" x14ac:dyDescent="0.25">
      <c r="A1755" s="16"/>
      <c r="B1755" s="16"/>
      <c r="C1755" s="66"/>
      <c r="D1755" s="66"/>
      <c r="E1755" s="67"/>
      <c r="F1755" s="4"/>
      <c r="G1755" s="4"/>
      <c r="H1755" s="4"/>
      <c r="K1755" s="4"/>
      <c r="L1755" s="4"/>
      <c r="M1755" s="16"/>
      <c r="N1755" s="16"/>
      <c r="T1755" s="59"/>
      <c r="U1755" s="59"/>
      <c r="Z1755" s="22"/>
      <c r="AA1755" s="22"/>
      <c r="AB1755" s="22"/>
      <c r="AC1755" s="22"/>
      <c r="AD1755" s="22"/>
      <c r="AE1755" s="22"/>
      <c r="AF1755" s="22"/>
    </row>
    <row r="1756" spans="1:32" x14ac:dyDescent="0.25">
      <c r="A1756" s="16"/>
      <c r="B1756" s="16"/>
      <c r="C1756" s="66"/>
      <c r="D1756" s="66"/>
      <c r="E1756" s="67"/>
      <c r="F1756" s="4"/>
      <c r="G1756" s="4"/>
      <c r="H1756" s="4"/>
      <c r="K1756" s="4"/>
      <c r="L1756" s="4"/>
      <c r="M1756" s="16"/>
      <c r="N1756" s="16"/>
      <c r="T1756" s="59"/>
      <c r="U1756" s="59"/>
      <c r="Z1756" s="22"/>
      <c r="AA1756" s="22"/>
      <c r="AB1756" s="22"/>
      <c r="AC1756" s="22"/>
      <c r="AD1756" s="22"/>
      <c r="AE1756" s="22"/>
      <c r="AF1756" s="22"/>
    </row>
    <row r="1757" spans="1:32" x14ac:dyDescent="0.25">
      <c r="A1757" s="16"/>
      <c r="B1757" s="16"/>
      <c r="C1757" s="66"/>
      <c r="D1757" s="66"/>
      <c r="E1757" s="67"/>
      <c r="F1757" s="4"/>
      <c r="G1757" s="4"/>
      <c r="H1757" s="4"/>
      <c r="K1757" s="4"/>
      <c r="L1757" s="4"/>
      <c r="M1757" s="16"/>
      <c r="N1757" s="16"/>
      <c r="T1757" s="59"/>
      <c r="U1757" s="59"/>
      <c r="Z1757" s="22"/>
      <c r="AA1757" s="22"/>
      <c r="AB1757" s="22"/>
      <c r="AC1757" s="22"/>
      <c r="AD1757" s="22"/>
      <c r="AE1757" s="22"/>
      <c r="AF1757" s="22"/>
    </row>
    <row r="1758" spans="1:32" x14ac:dyDescent="0.25">
      <c r="A1758" s="16"/>
      <c r="B1758" s="16"/>
      <c r="C1758" s="66"/>
      <c r="D1758" s="66"/>
      <c r="E1758" s="67"/>
      <c r="F1758" s="4"/>
      <c r="G1758" s="4"/>
      <c r="H1758" s="4"/>
      <c r="K1758" s="4"/>
      <c r="L1758" s="4"/>
      <c r="M1758" s="16"/>
      <c r="N1758" s="16"/>
      <c r="T1758" s="59"/>
      <c r="U1758" s="59"/>
      <c r="Z1758" s="22"/>
      <c r="AA1758" s="22"/>
      <c r="AB1758" s="22"/>
      <c r="AC1758" s="22"/>
      <c r="AD1758" s="22"/>
      <c r="AE1758" s="22"/>
      <c r="AF1758" s="22"/>
    </row>
    <row r="1759" spans="1:32" x14ac:dyDescent="0.25">
      <c r="A1759" s="16"/>
      <c r="B1759" s="16"/>
      <c r="C1759" s="66"/>
      <c r="D1759" s="66"/>
      <c r="E1759" s="67"/>
      <c r="F1759" s="4"/>
      <c r="G1759" s="4"/>
      <c r="H1759" s="4"/>
      <c r="K1759" s="4"/>
      <c r="L1759" s="4"/>
      <c r="M1759" s="16"/>
      <c r="N1759" s="16"/>
      <c r="T1759" s="59"/>
      <c r="U1759" s="59"/>
      <c r="Z1759" s="22"/>
      <c r="AA1759" s="22"/>
      <c r="AB1759" s="22"/>
      <c r="AC1759" s="22"/>
      <c r="AD1759" s="22"/>
      <c r="AE1759" s="22"/>
      <c r="AF1759" s="22"/>
    </row>
    <row r="1760" spans="1:32" x14ac:dyDescent="0.25">
      <c r="A1760" s="16"/>
      <c r="B1760" s="16"/>
      <c r="C1760" s="66"/>
      <c r="D1760" s="66"/>
      <c r="E1760" s="67"/>
      <c r="F1760" s="4"/>
      <c r="G1760" s="4"/>
      <c r="H1760" s="4"/>
      <c r="K1760" s="4"/>
      <c r="L1760" s="4"/>
      <c r="M1760" s="16"/>
      <c r="N1760" s="16"/>
      <c r="T1760" s="59"/>
      <c r="U1760" s="59"/>
      <c r="Z1760" s="22"/>
      <c r="AA1760" s="22"/>
      <c r="AB1760" s="22"/>
      <c r="AC1760" s="22"/>
      <c r="AD1760" s="22"/>
      <c r="AE1760" s="22"/>
      <c r="AF1760" s="22"/>
    </row>
    <row r="1761" spans="1:32" x14ac:dyDescent="0.25">
      <c r="A1761" s="16"/>
      <c r="B1761" s="16"/>
      <c r="C1761" s="66"/>
      <c r="D1761" s="66"/>
      <c r="E1761" s="67"/>
      <c r="F1761" s="4"/>
      <c r="G1761" s="4"/>
      <c r="H1761" s="4"/>
      <c r="K1761" s="4"/>
      <c r="L1761" s="4"/>
      <c r="M1761" s="16"/>
      <c r="N1761" s="16"/>
      <c r="T1761" s="59"/>
      <c r="U1761" s="59"/>
      <c r="Z1761" s="22"/>
      <c r="AA1761" s="22"/>
      <c r="AB1761" s="22"/>
      <c r="AC1761" s="22"/>
      <c r="AD1761" s="22"/>
      <c r="AE1761" s="22"/>
      <c r="AF1761" s="22"/>
    </row>
    <row r="1762" spans="1:32" x14ac:dyDescent="0.25">
      <c r="A1762" s="16"/>
      <c r="B1762" s="16"/>
      <c r="C1762" s="66"/>
      <c r="D1762" s="66"/>
      <c r="E1762" s="67"/>
      <c r="F1762" s="4"/>
      <c r="G1762" s="4"/>
      <c r="H1762" s="4"/>
      <c r="K1762" s="4"/>
      <c r="L1762" s="4"/>
      <c r="M1762" s="16"/>
      <c r="N1762" s="16"/>
      <c r="T1762" s="59"/>
      <c r="U1762" s="59"/>
      <c r="Z1762" s="22"/>
      <c r="AA1762" s="22"/>
      <c r="AB1762" s="22"/>
      <c r="AC1762" s="22"/>
      <c r="AD1762" s="22"/>
      <c r="AE1762" s="22"/>
      <c r="AF1762" s="22"/>
    </row>
    <row r="1763" spans="1:32" x14ac:dyDescent="0.25">
      <c r="A1763" s="16"/>
      <c r="B1763" s="16"/>
      <c r="C1763" s="66"/>
      <c r="D1763" s="66"/>
      <c r="E1763" s="67"/>
      <c r="F1763" s="4"/>
      <c r="G1763" s="4"/>
      <c r="H1763" s="4"/>
      <c r="K1763" s="4"/>
      <c r="L1763" s="4"/>
      <c r="M1763" s="16"/>
      <c r="N1763" s="16"/>
      <c r="T1763" s="59"/>
      <c r="U1763" s="59"/>
      <c r="Z1763" s="22"/>
      <c r="AA1763" s="22"/>
      <c r="AB1763" s="22"/>
      <c r="AC1763" s="22"/>
      <c r="AD1763" s="22"/>
      <c r="AE1763" s="22"/>
      <c r="AF1763" s="22"/>
    </row>
    <row r="1764" spans="1:32" x14ac:dyDescent="0.25">
      <c r="A1764" s="16"/>
      <c r="B1764" s="16"/>
      <c r="C1764" s="66"/>
      <c r="D1764" s="66"/>
      <c r="E1764" s="67"/>
      <c r="F1764" s="4"/>
      <c r="G1764" s="4"/>
      <c r="H1764" s="4"/>
      <c r="K1764" s="4"/>
      <c r="L1764" s="4"/>
      <c r="M1764" s="16"/>
      <c r="N1764" s="16"/>
      <c r="T1764" s="59"/>
      <c r="U1764" s="59"/>
      <c r="Z1764" s="22"/>
      <c r="AA1764" s="22"/>
      <c r="AB1764" s="22"/>
      <c r="AC1764" s="22"/>
      <c r="AD1764" s="22"/>
      <c r="AE1764" s="22"/>
      <c r="AF1764" s="22"/>
    </row>
    <row r="1765" spans="1:32" x14ac:dyDescent="0.25">
      <c r="A1765" s="16"/>
      <c r="B1765" s="16"/>
      <c r="C1765" s="66"/>
      <c r="D1765" s="66"/>
      <c r="E1765" s="67"/>
      <c r="F1765" s="4"/>
      <c r="G1765" s="4"/>
      <c r="H1765" s="4"/>
      <c r="K1765" s="4"/>
      <c r="L1765" s="4"/>
      <c r="M1765" s="16"/>
      <c r="N1765" s="16"/>
      <c r="T1765" s="59"/>
      <c r="U1765" s="59"/>
      <c r="Z1765" s="22"/>
      <c r="AA1765" s="22"/>
      <c r="AB1765" s="22"/>
      <c r="AC1765" s="22"/>
      <c r="AD1765" s="22"/>
      <c r="AE1765" s="22"/>
      <c r="AF1765" s="22"/>
    </row>
    <row r="1766" spans="1:32" x14ac:dyDescent="0.25">
      <c r="A1766" s="16"/>
      <c r="B1766" s="16"/>
      <c r="C1766" s="66"/>
      <c r="D1766" s="66"/>
      <c r="E1766" s="67"/>
      <c r="F1766" s="4"/>
      <c r="G1766" s="4"/>
      <c r="H1766" s="4"/>
      <c r="K1766" s="4"/>
      <c r="L1766" s="4"/>
      <c r="M1766" s="16"/>
      <c r="N1766" s="16"/>
      <c r="T1766" s="59"/>
      <c r="U1766" s="59"/>
      <c r="Z1766" s="22"/>
      <c r="AA1766" s="22"/>
      <c r="AB1766" s="22"/>
      <c r="AC1766" s="22"/>
      <c r="AD1766" s="22"/>
      <c r="AE1766" s="22"/>
      <c r="AF1766" s="22"/>
    </row>
    <row r="1767" spans="1:32" x14ac:dyDescent="0.25">
      <c r="A1767" s="16"/>
      <c r="B1767" s="16"/>
      <c r="C1767" s="66"/>
      <c r="D1767" s="66"/>
      <c r="E1767" s="67"/>
      <c r="F1767" s="4"/>
      <c r="G1767" s="4"/>
      <c r="H1767" s="4"/>
      <c r="K1767" s="4"/>
      <c r="L1767" s="4"/>
      <c r="M1767" s="16"/>
      <c r="N1767" s="16"/>
      <c r="T1767" s="59"/>
      <c r="U1767" s="59"/>
      <c r="Z1767" s="22"/>
      <c r="AA1767" s="22"/>
      <c r="AB1767" s="22"/>
      <c r="AC1767" s="22"/>
      <c r="AD1767" s="22"/>
      <c r="AE1767" s="22"/>
      <c r="AF1767" s="22"/>
    </row>
    <row r="1768" spans="1:32" x14ac:dyDescent="0.25">
      <c r="A1768" s="16"/>
      <c r="B1768" s="16"/>
      <c r="C1768" s="66"/>
      <c r="D1768" s="66"/>
      <c r="E1768" s="67"/>
      <c r="F1768" s="4"/>
      <c r="G1768" s="4"/>
      <c r="H1768" s="4"/>
      <c r="K1768" s="4"/>
      <c r="L1768" s="4"/>
      <c r="M1768" s="16"/>
      <c r="N1768" s="16"/>
      <c r="T1768" s="59"/>
      <c r="U1768" s="59"/>
      <c r="Z1768" s="22"/>
      <c r="AA1768" s="22"/>
      <c r="AB1768" s="22"/>
      <c r="AC1768" s="22"/>
      <c r="AD1768" s="22"/>
      <c r="AE1768" s="22"/>
      <c r="AF1768" s="22"/>
    </row>
    <row r="1769" spans="1:32" x14ac:dyDescent="0.25">
      <c r="A1769" s="16"/>
      <c r="B1769" s="16"/>
      <c r="C1769" s="66"/>
      <c r="D1769" s="66"/>
      <c r="E1769" s="67"/>
      <c r="F1769" s="4"/>
      <c r="G1769" s="4"/>
      <c r="H1769" s="4"/>
      <c r="K1769" s="4"/>
      <c r="L1769" s="4"/>
      <c r="M1769" s="16"/>
      <c r="N1769" s="16"/>
      <c r="T1769" s="59"/>
      <c r="U1769" s="59"/>
      <c r="Z1769" s="22"/>
      <c r="AA1769" s="22"/>
      <c r="AB1769" s="22"/>
      <c r="AC1769" s="22"/>
      <c r="AD1769" s="22"/>
      <c r="AE1769" s="22"/>
      <c r="AF1769" s="22"/>
    </row>
    <row r="1770" spans="1:32" x14ac:dyDescent="0.25">
      <c r="A1770" s="16"/>
      <c r="B1770" s="16"/>
      <c r="C1770" s="66"/>
      <c r="D1770" s="66"/>
      <c r="E1770" s="67"/>
      <c r="F1770" s="4"/>
      <c r="G1770" s="4"/>
      <c r="H1770" s="4"/>
      <c r="K1770" s="4"/>
      <c r="L1770" s="4"/>
      <c r="M1770" s="16"/>
      <c r="N1770" s="16"/>
      <c r="T1770" s="59"/>
      <c r="U1770" s="59"/>
      <c r="Z1770" s="22"/>
      <c r="AA1770" s="22"/>
      <c r="AB1770" s="22"/>
      <c r="AC1770" s="22"/>
      <c r="AD1770" s="22"/>
      <c r="AE1770" s="22"/>
      <c r="AF1770" s="22"/>
    </row>
    <row r="1771" spans="1:32" x14ac:dyDescent="0.25">
      <c r="A1771" s="16"/>
      <c r="B1771" s="16"/>
      <c r="C1771" s="66"/>
      <c r="D1771" s="66"/>
      <c r="E1771" s="67"/>
      <c r="F1771" s="4"/>
      <c r="G1771" s="4"/>
      <c r="H1771" s="4"/>
      <c r="K1771" s="4"/>
      <c r="L1771" s="4"/>
      <c r="M1771" s="16"/>
      <c r="N1771" s="16"/>
      <c r="T1771" s="59"/>
      <c r="U1771" s="59"/>
      <c r="Z1771" s="22"/>
      <c r="AA1771" s="22"/>
      <c r="AB1771" s="22"/>
      <c r="AC1771" s="22"/>
      <c r="AD1771" s="22"/>
      <c r="AE1771" s="22"/>
      <c r="AF1771" s="22"/>
    </row>
    <row r="1772" spans="1:32" x14ac:dyDescent="0.25">
      <c r="A1772" s="16"/>
      <c r="B1772" s="16"/>
      <c r="C1772" s="66"/>
      <c r="D1772" s="66"/>
      <c r="E1772" s="67"/>
      <c r="F1772" s="4"/>
      <c r="G1772" s="4"/>
      <c r="H1772" s="4"/>
      <c r="K1772" s="4"/>
      <c r="L1772" s="4"/>
      <c r="M1772" s="16"/>
      <c r="N1772" s="16"/>
      <c r="T1772" s="59"/>
      <c r="U1772" s="59"/>
      <c r="Z1772" s="22"/>
      <c r="AA1772" s="22"/>
      <c r="AB1772" s="22"/>
      <c r="AC1772" s="22"/>
      <c r="AD1772" s="22"/>
      <c r="AE1772" s="22"/>
      <c r="AF1772" s="22"/>
    </row>
    <row r="1773" spans="1:32" x14ac:dyDescent="0.25">
      <c r="A1773" s="16"/>
      <c r="B1773" s="16"/>
      <c r="C1773" s="66"/>
      <c r="D1773" s="66"/>
      <c r="E1773" s="67"/>
      <c r="F1773" s="4"/>
      <c r="G1773" s="4"/>
      <c r="H1773" s="4"/>
      <c r="K1773" s="4"/>
      <c r="L1773" s="4"/>
      <c r="M1773" s="16"/>
      <c r="N1773" s="16"/>
      <c r="T1773" s="59"/>
      <c r="U1773" s="59"/>
      <c r="Z1773" s="22"/>
      <c r="AA1773" s="22"/>
      <c r="AB1773" s="22"/>
      <c r="AC1773" s="22"/>
      <c r="AD1773" s="22"/>
      <c r="AE1773" s="22"/>
      <c r="AF1773" s="22"/>
    </row>
    <row r="1774" spans="1:32" x14ac:dyDescent="0.25">
      <c r="A1774" s="16"/>
      <c r="B1774" s="16"/>
      <c r="C1774" s="66"/>
      <c r="D1774" s="66"/>
      <c r="E1774" s="67"/>
      <c r="F1774" s="4"/>
      <c r="G1774" s="4"/>
      <c r="H1774" s="4"/>
      <c r="K1774" s="4"/>
      <c r="L1774" s="4"/>
      <c r="M1774" s="16"/>
      <c r="N1774" s="16"/>
      <c r="T1774" s="59"/>
      <c r="U1774" s="59"/>
      <c r="Z1774" s="22"/>
      <c r="AA1774" s="22"/>
      <c r="AB1774" s="22"/>
      <c r="AC1774" s="22"/>
      <c r="AD1774" s="22"/>
      <c r="AE1774" s="22"/>
      <c r="AF1774" s="22"/>
    </row>
    <row r="1775" spans="1:32" x14ac:dyDescent="0.25">
      <c r="A1775" s="16"/>
      <c r="B1775" s="16"/>
      <c r="C1775" s="66"/>
      <c r="D1775" s="66"/>
      <c r="E1775" s="67"/>
      <c r="F1775" s="4"/>
      <c r="G1775" s="4"/>
      <c r="H1775" s="4"/>
      <c r="K1775" s="4"/>
      <c r="L1775" s="4"/>
      <c r="M1775" s="16"/>
      <c r="N1775" s="16"/>
      <c r="T1775" s="59"/>
      <c r="U1775" s="59"/>
      <c r="Z1775" s="22"/>
      <c r="AA1775" s="22"/>
      <c r="AB1775" s="22"/>
      <c r="AC1775" s="22"/>
      <c r="AD1775" s="22"/>
      <c r="AE1775" s="22"/>
      <c r="AF1775" s="22"/>
    </row>
    <row r="1776" spans="1:32" x14ac:dyDescent="0.25">
      <c r="A1776" s="16"/>
      <c r="B1776" s="16"/>
      <c r="C1776" s="66"/>
      <c r="D1776" s="66"/>
      <c r="E1776" s="67"/>
      <c r="F1776" s="4"/>
      <c r="G1776" s="4"/>
      <c r="H1776" s="4"/>
      <c r="K1776" s="4"/>
      <c r="L1776" s="4"/>
      <c r="M1776" s="16"/>
      <c r="N1776" s="16"/>
      <c r="T1776" s="59"/>
      <c r="U1776" s="59"/>
      <c r="Z1776" s="22"/>
      <c r="AA1776" s="22"/>
      <c r="AB1776" s="22"/>
      <c r="AC1776" s="22"/>
      <c r="AD1776" s="22"/>
      <c r="AE1776" s="22"/>
      <c r="AF1776" s="22"/>
    </row>
    <row r="1777" spans="1:32" x14ac:dyDescent="0.25">
      <c r="A1777" s="16"/>
      <c r="B1777" s="16"/>
      <c r="C1777" s="66"/>
      <c r="D1777" s="66"/>
      <c r="E1777" s="67"/>
      <c r="F1777" s="4"/>
      <c r="G1777" s="4"/>
      <c r="H1777" s="4"/>
      <c r="K1777" s="4"/>
      <c r="L1777" s="4"/>
      <c r="M1777" s="16"/>
      <c r="N1777" s="16"/>
      <c r="T1777" s="59"/>
      <c r="U1777" s="59"/>
      <c r="Z1777" s="22"/>
      <c r="AA1777" s="22"/>
      <c r="AB1777" s="22"/>
      <c r="AC1777" s="22"/>
      <c r="AD1777" s="22"/>
      <c r="AE1777" s="22"/>
      <c r="AF1777" s="22"/>
    </row>
    <row r="1778" spans="1:32" x14ac:dyDescent="0.25">
      <c r="A1778" s="16"/>
      <c r="B1778" s="16"/>
      <c r="C1778" s="66"/>
      <c r="D1778" s="66"/>
      <c r="E1778" s="67"/>
      <c r="F1778" s="4"/>
      <c r="G1778" s="4"/>
      <c r="H1778" s="4"/>
      <c r="K1778" s="4"/>
      <c r="L1778" s="4"/>
      <c r="M1778" s="16"/>
      <c r="N1778" s="16"/>
      <c r="T1778" s="59"/>
      <c r="U1778" s="59"/>
      <c r="Z1778" s="22"/>
      <c r="AA1778" s="22"/>
      <c r="AB1778" s="22"/>
      <c r="AC1778" s="22"/>
      <c r="AD1778" s="22"/>
      <c r="AE1778" s="22"/>
      <c r="AF1778" s="22"/>
    </row>
    <row r="1779" spans="1:32" x14ac:dyDescent="0.25">
      <c r="A1779" s="16"/>
      <c r="B1779" s="16"/>
      <c r="C1779" s="66"/>
      <c r="D1779" s="66"/>
      <c r="E1779" s="67"/>
      <c r="F1779" s="4"/>
      <c r="G1779" s="4"/>
      <c r="H1779" s="4"/>
      <c r="K1779" s="4"/>
      <c r="L1779" s="4"/>
      <c r="M1779" s="16"/>
      <c r="N1779" s="16"/>
      <c r="T1779" s="59"/>
      <c r="U1779" s="59"/>
      <c r="Z1779" s="22"/>
      <c r="AA1779" s="22"/>
      <c r="AB1779" s="22"/>
      <c r="AC1779" s="22"/>
      <c r="AD1779" s="22"/>
      <c r="AE1779" s="22"/>
      <c r="AF1779" s="22"/>
    </row>
    <row r="1780" spans="1:32" x14ac:dyDescent="0.25">
      <c r="A1780" s="16"/>
      <c r="B1780" s="16"/>
      <c r="C1780" s="66"/>
      <c r="D1780" s="66"/>
      <c r="E1780" s="67"/>
      <c r="F1780" s="4"/>
      <c r="G1780" s="4"/>
      <c r="H1780" s="4"/>
      <c r="K1780" s="4"/>
      <c r="L1780" s="4"/>
      <c r="M1780" s="16"/>
      <c r="N1780" s="16"/>
      <c r="T1780" s="59"/>
      <c r="U1780" s="59"/>
      <c r="Z1780" s="22"/>
      <c r="AA1780" s="22"/>
      <c r="AB1780" s="22"/>
      <c r="AC1780" s="22"/>
      <c r="AD1780" s="22"/>
      <c r="AE1780" s="22"/>
      <c r="AF1780" s="22"/>
    </row>
    <row r="1781" spans="1:32" x14ac:dyDescent="0.25">
      <c r="A1781" s="16"/>
      <c r="B1781" s="16"/>
      <c r="C1781" s="66"/>
      <c r="D1781" s="66"/>
      <c r="E1781" s="67"/>
      <c r="F1781" s="4"/>
      <c r="G1781" s="4"/>
      <c r="H1781" s="4"/>
      <c r="K1781" s="4"/>
      <c r="L1781" s="4"/>
      <c r="M1781" s="16"/>
      <c r="N1781" s="16"/>
      <c r="T1781" s="59"/>
      <c r="U1781" s="59"/>
      <c r="Z1781" s="22"/>
      <c r="AA1781" s="22"/>
      <c r="AB1781" s="22"/>
      <c r="AC1781" s="22"/>
      <c r="AD1781" s="22"/>
      <c r="AE1781" s="22"/>
      <c r="AF1781" s="22"/>
    </row>
    <row r="1782" spans="1:32" x14ac:dyDescent="0.25">
      <c r="A1782" s="16"/>
      <c r="B1782" s="16"/>
      <c r="C1782" s="66"/>
      <c r="D1782" s="66"/>
      <c r="E1782" s="67"/>
      <c r="F1782" s="4"/>
      <c r="G1782" s="4"/>
      <c r="H1782" s="4"/>
      <c r="K1782" s="4"/>
      <c r="L1782" s="4"/>
      <c r="M1782" s="16"/>
      <c r="N1782" s="16"/>
      <c r="T1782" s="59"/>
      <c r="U1782" s="59"/>
      <c r="Z1782" s="22"/>
      <c r="AA1782" s="22"/>
      <c r="AB1782" s="22"/>
      <c r="AC1782" s="22"/>
      <c r="AD1782" s="22"/>
      <c r="AE1782" s="22"/>
      <c r="AF1782" s="22"/>
    </row>
    <row r="1783" spans="1:32" x14ac:dyDescent="0.25">
      <c r="A1783" s="16"/>
      <c r="B1783" s="16"/>
      <c r="C1783" s="20"/>
      <c r="D1783" s="21"/>
      <c r="E1783" s="67"/>
      <c r="F1783" s="6"/>
      <c r="G1783" s="6"/>
      <c r="H1783" s="6"/>
      <c r="K1783" s="6"/>
      <c r="L1783" s="6"/>
      <c r="M1783" s="23"/>
      <c r="N1783" s="23"/>
      <c r="O1783" s="22"/>
      <c r="P1783" s="22"/>
      <c r="T1783" s="59"/>
      <c r="U1783" s="59"/>
      <c r="Y1783" s="22"/>
      <c r="Z1783" s="22"/>
      <c r="AA1783" s="22"/>
      <c r="AB1783" s="22"/>
      <c r="AC1783" s="22"/>
      <c r="AD1783" s="22"/>
      <c r="AE1783" s="22"/>
      <c r="AF1783" s="22"/>
    </row>
    <row r="1784" spans="1:32" x14ac:dyDescent="0.25">
      <c r="A1784" s="16"/>
      <c r="B1784" s="16"/>
      <c r="C1784" s="20"/>
      <c r="D1784" s="21"/>
      <c r="E1784" s="67"/>
      <c r="F1784" s="6"/>
      <c r="G1784" s="6"/>
      <c r="H1784" s="6"/>
      <c r="K1784" s="6"/>
      <c r="L1784" s="6"/>
      <c r="M1784" s="23"/>
      <c r="N1784" s="23"/>
      <c r="O1784" s="22"/>
      <c r="P1784" s="22"/>
      <c r="T1784" s="59"/>
      <c r="U1784" s="59"/>
      <c r="Y1784" s="22"/>
      <c r="Z1784" s="22"/>
      <c r="AA1784" s="22"/>
      <c r="AB1784" s="22"/>
      <c r="AC1784" s="22"/>
      <c r="AD1784" s="22"/>
      <c r="AE1784" s="22"/>
      <c r="AF1784" s="22"/>
    </row>
    <row r="1785" spans="1:32" x14ac:dyDescent="0.25">
      <c r="A1785" s="16"/>
      <c r="B1785" s="16"/>
      <c r="C1785" s="20"/>
      <c r="D1785" s="21"/>
      <c r="E1785" s="67"/>
      <c r="F1785" s="6"/>
      <c r="G1785" s="6"/>
      <c r="H1785" s="6"/>
      <c r="K1785" s="6"/>
      <c r="L1785" s="6"/>
      <c r="M1785" s="23"/>
      <c r="N1785" s="23"/>
      <c r="O1785" s="22"/>
      <c r="P1785" s="22"/>
      <c r="T1785" s="59"/>
      <c r="U1785" s="59"/>
      <c r="Y1785" s="22"/>
      <c r="Z1785" s="22"/>
      <c r="AA1785" s="22"/>
      <c r="AB1785" s="22"/>
      <c r="AC1785" s="22"/>
      <c r="AD1785" s="22"/>
      <c r="AE1785" s="22"/>
      <c r="AF1785" s="22"/>
    </row>
    <row r="1786" spans="1:32" x14ac:dyDescent="0.25">
      <c r="A1786" s="16"/>
      <c r="B1786" s="16"/>
      <c r="C1786" s="20"/>
      <c r="D1786" s="21"/>
      <c r="E1786" s="67"/>
      <c r="F1786" s="6"/>
      <c r="G1786" s="6"/>
      <c r="H1786" s="6"/>
      <c r="K1786" s="6"/>
      <c r="L1786" s="6"/>
      <c r="M1786" s="23"/>
      <c r="N1786" s="23"/>
      <c r="O1786" s="22"/>
      <c r="P1786" s="22"/>
      <c r="T1786" s="59"/>
      <c r="U1786" s="59"/>
      <c r="Y1786" s="22"/>
      <c r="Z1786" s="22"/>
      <c r="AA1786" s="22"/>
      <c r="AB1786" s="22"/>
      <c r="AC1786" s="22"/>
      <c r="AD1786" s="22"/>
      <c r="AE1786" s="22"/>
      <c r="AF1786" s="22"/>
    </row>
    <row r="1787" spans="1:32" x14ac:dyDescent="0.25">
      <c r="A1787" s="16"/>
      <c r="B1787" s="16"/>
      <c r="C1787" s="20"/>
      <c r="D1787" s="21"/>
      <c r="E1787" s="67"/>
      <c r="F1787" s="6"/>
      <c r="G1787" s="6"/>
      <c r="H1787" s="6"/>
      <c r="K1787" s="6"/>
      <c r="L1787" s="6"/>
      <c r="M1787" s="23"/>
      <c r="N1787" s="23"/>
      <c r="O1787" s="22"/>
      <c r="P1787" s="22"/>
      <c r="T1787" s="59"/>
      <c r="U1787" s="59"/>
      <c r="Y1787" s="22"/>
      <c r="Z1787" s="22"/>
      <c r="AA1787" s="22"/>
      <c r="AB1787" s="22"/>
      <c r="AC1787" s="22"/>
      <c r="AD1787" s="22"/>
      <c r="AE1787" s="22"/>
      <c r="AF1787" s="22"/>
    </row>
    <row r="1788" spans="1:32" x14ac:dyDescent="0.25">
      <c r="A1788" s="16"/>
      <c r="B1788" s="16"/>
      <c r="C1788" s="20"/>
      <c r="D1788" s="21"/>
      <c r="E1788" s="67"/>
      <c r="F1788" s="6"/>
      <c r="G1788" s="6"/>
      <c r="H1788" s="6"/>
      <c r="K1788" s="6"/>
      <c r="L1788" s="6"/>
      <c r="M1788" s="23"/>
      <c r="N1788" s="23"/>
      <c r="O1788" s="22"/>
      <c r="P1788" s="22"/>
      <c r="T1788" s="59"/>
      <c r="U1788" s="59"/>
      <c r="Y1788" s="22"/>
      <c r="Z1788" s="22"/>
      <c r="AA1788" s="22"/>
      <c r="AB1788" s="22"/>
      <c r="AC1788" s="22"/>
      <c r="AD1788" s="22"/>
      <c r="AE1788" s="22"/>
      <c r="AF1788" s="22"/>
    </row>
    <row r="1789" spans="1:32" x14ac:dyDescent="0.25">
      <c r="A1789" s="16"/>
      <c r="B1789" s="16"/>
      <c r="C1789" s="20"/>
      <c r="D1789" s="21"/>
      <c r="E1789" s="67"/>
      <c r="F1789" s="6"/>
      <c r="G1789" s="6"/>
      <c r="H1789" s="6"/>
      <c r="K1789" s="6"/>
      <c r="L1789" s="6"/>
      <c r="M1789" s="23"/>
      <c r="N1789" s="23"/>
      <c r="O1789" s="22"/>
      <c r="P1789" s="22"/>
      <c r="T1789" s="59"/>
      <c r="U1789" s="59"/>
      <c r="Y1789" s="22"/>
      <c r="Z1789" s="22"/>
      <c r="AA1789" s="22"/>
      <c r="AB1789" s="22"/>
      <c r="AC1789" s="22"/>
      <c r="AD1789" s="22"/>
      <c r="AE1789" s="22"/>
      <c r="AF1789" s="22"/>
    </row>
    <row r="1790" spans="1:32" x14ac:dyDescent="0.25">
      <c r="A1790" s="16"/>
      <c r="B1790" s="16"/>
      <c r="C1790" s="20"/>
      <c r="D1790" s="21"/>
      <c r="E1790" s="67"/>
      <c r="F1790" s="6"/>
      <c r="G1790" s="6"/>
      <c r="H1790" s="6"/>
      <c r="K1790" s="6"/>
      <c r="L1790" s="6"/>
      <c r="M1790" s="23"/>
      <c r="N1790" s="23"/>
      <c r="O1790" s="22"/>
      <c r="P1790" s="22"/>
      <c r="T1790" s="59"/>
      <c r="U1790" s="59"/>
      <c r="Y1790" s="22"/>
      <c r="Z1790" s="22"/>
      <c r="AA1790" s="22"/>
      <c r="AB1790" s="22"/>
      <c r="AC1790" s="22"/>
      <c r="AD1790" s="22"/>
      <c r="AE1790" s="22"/>
      <c r="AF1790" s="22"/>
    </row>
    <row r="1791" spans="1:32" x14ac:dyDescent="0.25">
      <c r="A1791" s="16"/>
      <c r="B1791" s="16"/>
      <c r="C1791" s="20"/>
      <c r="D1791" s="21"/>
      <c r="E1791" s="67"/>
      <c r="F1791" s="6"/>
      <c r="G1791" s="6"/>
      <c r="H1791" s="6"/>
      <c r="K1791" s="6"/>
      <c r="L1791" s="6"/>
      <c r="M1791" s="23"/>
      <c r="N1791" s="23"/>
      <c r="O1791" s="22"/>
      <c r="P1791" s="22"/>
      <c r="T1791" s="59"/>
      <c r="U1791" s="59"/>
      <c r="Y1791" s="22"/>
      <c r="Z1791" s="22"/>
      <c r="AA1791" s="22"/>
      <c r="AB1791" s="22"/>
      <c r="AC1791" s="22"/>
      <c r="AD1791" s="22"/>
      <c r="AE1791" s="22"/>
      <c r="AF1791" s="22"/>
    </row>
    <row r="1792" spans="1:32" x14ac:dyDescent="0.25">
      <c r="A1792" s="16"/>
      <c r="B1792" s="16"/>
      <c r="C1792" s="20"/>
      <c r="D1792" s="21"/>
      <c r="E1792" s="67"/>
      <c r="F1792" s="6"/>
      <c r="G1792" s="6"/>
      <c r="H1792" s="6"/>
      <c r="K1792" s="6"/>
      <c r="L1792" s="6"/>
      <c r="M1792" s="23"/>
      <c r="N1792" s="23"/>
      <c r="O1792" s="22"/>
      <c r="P1792" s="22"/>
      <c r="T1792" s="59"/>
      <c r="U1792" s="59"/>
      <c r="Y1792" s="22"/>
      <c r="Z1792" s="22"/>
      <c r="AA1792" s="22"/>
      <c r="AB1792" s="22"/>
      <c r="AC1792" s="22"/>
      <c r="AD1792" s="22"/>
      <c r="AE1792" s="22"/>
      <c r="AF1792" s="22"/>
    </row>
    <row r="1793" spans="1:32" x14ac:dyDescent="0.25">
      <c r="A1793" s="16"/>
      <c r="B1793" s="16"/>
      <c r="C1793" s="20"/>
      <c r="D1793" s="21"/>
      <c r="E1793" s="67"/>
      <c r="F1793" s="6"/>
      <c r="G1793" s="6"/>
      <c r="H1793" s="6"/>
      <c r="K1793" s="6"/>
      <c r="L1793" s="6"/>
      <c r="M1793" s="23"/>
      <c r="N1793" s="23"/>
      <c r="O1793" s="22"/>
      <c r="P1793" s="22"/>
      <c r="T1793" s="59"/>
      <c r="U1793" s="59"/>
      <c r="Y1793" s="22"/>
      <c r="Z1793" s="22"/>
      <c r="AA1793" s="22"/>
      <c r="AB1793" s="22"/>
      <c r="AC1793" s="22"/>
      <c r="AD1793" s="22"/>
      <c r="AE1793" s="22"/>
      <c r="AF1793" s="22"/>
    </row>
    <row r="1794" spans="1:32" x14ac:dyDescent="0.25">
      <c r="A1794" s="16"/>
      <c r="B1794" s="16"/>
      <c r="C1794" s="20"/>
      <c r="D1794" s="21"/>
      <c r="E1794" s="67"/>
      <c r="F1794" s="6"/>
      <c r="G1794" s="6"/>
      <c r="H1794" s="6"/>
      <c r="K1794" s="6"/>
      <c r="L1794" s="6"/>
      <c r="M1794" s="23"/>
      <c r="N1794" s="23"/>
      <c r="O1794" s="22"/>
      <c r="P1794" s="22"/>
      <c r="T1794" s="59"/>
      <c r="U1794" s="59"/>
      <c r="Y1794" s="22"/>
      <c r="Z1794" s="22"/>
      <c r="AA1794" s="22"/>
      <c r="AB1794" s="22"/>
      <c r="AC1794" s="22"/>
      <c r="AD1794" s="22"/>
      <c r="AE1794" s="22"/>
      <c r="AF1794" s="22"/>
    </row>
    <row r="1795" spans="1:32" x14ac:dyDescent="0.25">
      <c r="A1795" s="16"/>
      <c r="B1795" s="16"/>
      <c r="C1795" s="20"/>
      <c r="D1795" s="21"/>
      <c r="E1795" s="67"/>
      <c r="F1795" s="6"/>
      <c r="G1795" s="6"/>
      <c r="H1795" s="6"/>
      <c r="K1795" s="6"/>
      <c r="L1795" s="6"/>
      <c r="M1795" s="23"/>
      <c r="N1795" s="23"/>
      <c r="O1795" s="22"/>
      <c r="P1795" s="22"/>
      <c r="T1795" s="59"/>
      <c r="U1795" s="59"/>
      <c r="Y1795" s="22"/>
      <c r="Z1795" s="22"/>
      <c r="AA1795" s="22"/>
      <c r="AB1795" s="22"/>
      <c r="AC1795" s="22"/>
      <c r="AD1795" s="22"/>
      <c r="AE1795" s="22"/>
      <c r="AF1795" s="22"/>
    </row>
    <row r="1796" spans="1:32" x14ac:dyDescent="0.25">
      <c r="A1796" s="16"/>
      <c r="B1796" s="16"/>
      <c r="C1796" s="20"/>
      <c r="D1796" s="21"/>
      <c r="E1796" s="67"/>
      <c r="F1796" s="6"/>
      <c r="G1796" s="6"/>
      <c r="H1796" s="6"/>
      <c r="K1796" s="6"/>
      <c r="L1796" s="6"/>
      <c r="M1796" s="23"/>
      <c r="N1796" s="23"/>
      <c r="O1796" s="22"/>
      <c r="P1796" s="22"/>
      <c r="T1796" s="59"/>
      <c r="U1796" s="59"/>
      <c r="Y1796" s="22"/>
      <c r="Z1796" s="22"/>
      <c r="AA1796" s="22"/>
      <c r="AB1796" s="22"/>
      <c r="AC1796" s="22"/>
      <c r="AD1796" s="22"/>
      <c r="AE1796" s="22"/>
      <c r="AF1796" s="22"/>
    </row>
    <row r="1797" spans="1:32" x14ac:dyDescent="0.25">
      <c r="A1797" s="16"/>
      <c r="B1797" s="16"/>
      <c r="C1797" s="20"/>
      <c r="D1797" s="21"/>
      <c r="E1797" s="67"/>
      <c r="F1797" s="6"/>
      <c r="G1797" s="6"/>
      <c r="H1797" s="6"/>
      <c r="K1797" s="6"/>
      <c r="L1797" s="6"/>
      <c r="M1797" s="23"/>
      <c r="N1797" s="23"/>
      <c r="O1797" s="22"/>
      <c r="P1797" s="22"/>
      <c r="T1797" s="59"/>
      <c r="U1797" s="59"/>
      <c r="Y1797" s="22"/>
      <c r="Z1797" s="22"/>
      <c r="AA1797" s="22"/>
      <c r="AB1797" s="22"/>
      <c r="AC1797" s="22"/>
      <c r="AD1797" s="22"/>
      <c r="AE1797" s="22"/>
      <c r="AF1797" s="22"/>
    </row>
    <row r="1798" spans="1:32" x14ac:dyDescent="0.25">
      <c r="A1798" s="16"/>
      <c r="B1798" s="16"/>
      <c r="C1798" s="20"/>
      <c r="D1798" s="21"/>
      <c r="E1798" s="67"/>
      <c r="F1798" s="6"/>
      <c r="G1798" s="6"/>
      <c r="H1798" s="6"/>
      <c r="K1798" s="6"/>
      <c r="L1798" s="6"/>
      <c r="M1798" s="23"/>
      <c r="N1798" s="23"/>
      <c r="O1798" s="22"/>
      <c r="P1798" s="22"/>
      <c r="T1798" s="59"/>
      <c r="U1798" s="59"/>
      <c r="Y1798" s="22"/>
      <c r="Z1798" s="22"/>
      <c r="AA1798" s="22"/>
      <c r="AB1798" s="22"/>
      <c r="AC1798" s="22"/>
      <c r="AD1798" s="22"/>
      <c r="AE1798" s="22"/>
      <c r="AF1798" s="22"/>
    </row>
    <row r="1799" spans="1:32" x14ac:dyDescent="0.25">
      <c r="A1799" s="16"/>
      <c r="B1799" s="16"/>
      <c r="C1799" s="20"/>
      <c r="D1799" s="21"/>
      <c r="E1799" s="67"/>
      <c r="F1799" s="6"/>
      <c r="G1799" s="6"/>
      <c r="H1799" s="6"/>
      <c r="K1799" s="6"/>
      <c r="L1799" s="6"/>
      <c r="M1799" s="23"/>
      <c r="N1799" s="23"/>
      <c r="O1799" s="22"/>
      <c r="P1799" s="22"/>
      <c r="T1799" s="59"/>
      <c r="U1799" s="59"/>
      <c r="Y1799" s="22"/>
      <c r="Z1799" s="22"/>
      <c r="AA1799" s="22"/>
      <c r="AB1799" s="22"/>
      <c r="AC1799" s="22"/>
      <c r="AD1799" s="22"/>
      <c r="AE1799" s="22"/>
      <c r="AF1799" s="22"/>
    </row>
    <row r="1800" spans="1:32" x14ac:dyDescent="0.25">
      <c r="A1800" s="16"/>
      <c r="B1800" s="16"/>
      <c r="C1800" s="20"/>
      <c r="D1800" s="21"/>
      <c r="E1800" s="67"/>
      <c r="F1800" s="6"/>
      <c r="G1800" s="6"/>
      <c r="H1800" s="6"/>
      <c r="K1800" s="6"/>
      <c r="L1800" s="6"/>
      <c r="M1800" s="23"/>
      <c r="N1800" s="23"/>
      <c r="O1800" s="22"/>
      <c r="P1800" s="22"/>
      <c r="T1800" s="59"/>
      <c r="U1800" s="59"/>
      <c r="Y1800" s="22"/>
      <c r="Z1800" s="22"/>
      <c r="AA1800" s="22"/>
      <c r="AB1800" s="22"/>
      <c r="AC1800" s="22"/>
      <c r="AD1800" s="22"/>
      <c r="AE1800" s="22"/>
      <c r="AF1800" s="22"/>
    </row>
    <row r="1801" spans="1:32" x14ac:dyDescent="0.25">
      <c r="A1801" s="16"/>
      <c r="B1801" s="16"/>
      <c r="C1801" s="20"/>
      <c r="D1801" s="21"/>
      <c r="E1801" s="67"/>
      <c r="F1801" s="6"/>
      <c r="G1801" s="6"/>
      <c r="H1801" s="6"/>
      <c r="K1801" s="6"/>
      <c r="L1801" s="6"/>
      <c r="M1801" s="23"/>
      <c r="N1801" s="23"/>
      <c r="O1801" s="22"/>
      <c r="P1801" s="22"/>
      <c r="T1801" s="59"/>
      <c r="U1801" s="59"/>
      <c r="Y1801" s="22"/>
      <c r="Z1801" s="22"/>
      <c r="AA1801" s="22"/>
      <c r="AB1801" s="22"/>
      <c r="AC1801" s="22"/>
      <c r="AD1801" s="22"/>
      <c r="AE1801" s="22"/>
      <c r="AF1801" s="22"/>
    </row>
    <row r="1802" spans="1:32" x14ac:dyDescent="0.25">
      <c r="A1802" s="16"/>
      <c r="B1802" s="16"/>
      <c r="C1802" s="20"/>
      <c r="D1802" s="21"/>
      <c r="E1802" s="67"/>
      <c r="F1802" s="6"/>
      <c r="G1802" s="6"/>
      <c r="H1802" s="6"/>
      <c r="K1802" s="6"/>
      <c r="L1802" s="6"/>
      <c r="M1802" s="23"/>
      <c r="N1802" s="23"/>
      <c r="O1802" s="22"/>
      <c r="P1802" s="22"/>
      <c r="T1802" s="59"/>
      <c r="U1802" s="59"/>
      <c r="Y1802" s="22"/>
      <c r="Z1802" s="22"/>
      <c r="AA1802" s="22"/>
      <c r="AB1802" s="22"/>
      <c r="AC1802" s="22"/>
      <c r="AD1802" s="22"/>
      <c r="AE1802" s="22"/>
      <c r="AF1802" s="22"/>
    </row>
    <row r="1803" spans="1:32" x14ac:dyDescent="0.25">
      <c r="A1803" s="16"/>
      <c r="B1803" s="16"/>
      <c r="C1803" s="20"/>
      <c r="D1803" s="21"/>
      <c r="E1803" s="67"/>
      <c r="F1803" s="6"/>
      <c r="G1803" s="6"/>
      <c r="H1803" s="6"/>
      <c r="K1803" s="6"/>
      <c r="L1803" s="6"/>
      <c r="M1803" s="23"/>
      <c r="N1803" s="23"/>
      <c r="O1803" s="22"/>
      <c r="P1803" s="22"/>
      <c r="T1803" s="59"/>
      <c r="U1803" s="59"/>
      <c r="Y1803" s="22"/>
      <c r="Z1803" s="22"/>
      <c r="AA1803" s="22"/>
      <c r="AB1803" s="22"/>
      <c r="AC1803" s="22"/>
      <c r="AD1803" s="22"/>
      <c r="AE1803" s="22"/>
      <c r="AF1803" s="22"/>
    </row>
    <row r="1804" spans="1:32" x14ac:dyDescent="0.25">
      <c r="A1804" s="16"/>
      <c r="B1804" s="16"/>
      <c r="C1804" s="20"/>
      <c r="D1804" s="21"/>
      <c r="E1804" s="67"/>
      <c r="F1804" s="6"/>
      <c r="G1804" s="6"/>
      <c r="H1804" s="6"/>
      <c r="K1804" s="6"/>
      <c r="L1804" s="6"/>
      <c r="M1804" s="23"/>
      <c r="N1804" s="23"/>
      <c r="O1804" s="22"/>
      <c r="P1804" s="22"/>
      <c r="T1804" s="59"/>
      <c r="U1804" s="59"/>
      <c r="Y1804" s="22"/>
      <c r="Z1804" s="22"/>
      <c r="AA1804" s="22"/>
      <c r="AB1804" s="22"/>
      <c r="AC1804" s="22"/>
      <c r="AD1804" s="22"/>
      <c r="AE1804" s="22"/>
      <c r="AF1804" s="22"/>
    </row>
    <row r="1805" spans="1:32" x14ac:dyDescent="0.25">
      <c r="A1805" s="16"/>
      <c r="B1805" s="16"/>
      <c r="C1805" s="20"/>
      <c r="D1805" s="21"/>
      <c r="E1805" s="67"/>
      <c r="F1805" s="6"/>
      <c r="G1805" s="6"/>
      <c r="H1805" s="6"/>
      <c r="K1805" s="6"/>
      <c r="L1805" s="6"/>
      <c r="M1805" s="23"/>
      <c r="N1805" s="23"/>
      <c r="O1805" s="22"/>
      <c r="P1805" s="22"/>
      <c r="T1805" s="59"/>
      <c r="U1805" s="59"/>
      <c r="Y1805" s="22"/>
      <c r="Z1805" s="22"/>
      <c r="AA1805" s="22"/>
      <c r="AB1805" s="22"/>
      <c r="AC1805" s="22"/>
      <c r="AD1805" s="22"/>
      <c r="AE1805" s="22"/>
      <c r="AF1805" s="22"/>
    </row>
    <row r="1806" spans="1:32" x14ac:dyDescent="0.25">
      <c r="A1806" s="16"/>
      <c r="B1806" s="16"/>
      <c r="C1806" s="20"/>
      <c r="D1806" s="21"/>
      <c r="E1806" s="67"/>
      <c r="F1806" s="6"/>
      <c r="G1806" s="6"/>
      <c r="H1806" s="6"/>
      <c r="K1806" s="6"/>
      <c r="L1806" s="6"/>
      <c r="M1806" s="23"/>
      <c r="N1806" s="23"/>
      <c r="O1806" s="22"/>
      <c r="P1806" s="22"/>
      <c r="T1806" s="59"/>
      <c r="U1806" s="59"/>
      <c r="Y1806" s="22"/>
      <c r="Z1806" s="22"/>
      <c r="AA1806" s="22"/>
      <c r="AB1806" s="22"/>
      <c r="AC1806" s="22"/>
      <c r="AD1806" s="22"/>
      <c r="AE1806" s="22"/>
      <c r="AF1806" s="22"/>
    </row>
    <row r="1807" spans="1:32" x14ac:dyDescent="0.25">
      <c r="A1807" s="16"/>
      <c r="B1807" s="16"/>
      <c r="C1807" s="20"/>
      <c r="D1807" s="21"/>
      <c r="E1807" s="67"/>
      <c r="F1807" s="6"/>
      <c r="G1807" s="6"/>
      <c r="H1807" s="6"/>
      <c r="K1807" s="6"/>
      <c r="L1807" s="6"/>
      <c r="M1807" s="23"/>
      <c r="N1807" s="23"/>
      <c r="O1807" s="22"/>
      <c r="P1807" s="22"/>
      <c r="T1807" s="59"/>
      <c r="U1807" s="59"/>
      <c r="Y1807" s="22"/>
      <c r="Z1807" s="22"/>
      <c r="AA1807" s="22"/>
      <c r="AB1807" s="22"/>
      <c r="AC1807" s="22"/>
      <c r="AD1807" s="22"/>
      <c r="AE1807" s="22"/>
      <c r="AF1807" s="22"/>
    </row>
    <row r="1808" spans="1:32" x14ac:dyDescent="0.25">
      <c r="A1808" s="16"/>
      <c r="B1808" s="16"/>
      <c r="C1808" s="20"/>
      <c r="D1808" s="21"/>
      <c r="E1808" s="67"/>
      <c r="F1808" s="6"/>
      <c r="G1808" s="6"/>
      <c r="H1808" s="6"/>
      <c r="K1808" s="6"/>
      <c r="L1808" s="6"/>
      <c r="M1808" s="23"/>
      <c r="N1808" s="23"/>
      <c r="O1808" s="22"/>
      <c r="P1808" s="22"/>
      <c r="T1808" s="59"/>
      <c r="U1808" s="59"/>
      <c r="Y1808" s="22"/>
      <c r="Z1808" s="22"/>
      <c r="AA1808" s="22"/>
      <c r="AB1808" s="22"/>
      <c r="AC1808" s="22"/>
      <c r="AD1808" s="22"/>
      <c r="AE1808" s="22"/>
      <c r="AF1808" s="22"/>
    </row>
    <row r="1809" spans="1:32" x14ac:dyDescent="0.25">
      <c r="A1809" s="16"/>
      <c r="B1809" s="16"/>
      <c r="C1809" s="20"/>
      <c r="D1809" s="21"/>
      <c r="E1809" s="67"/>
      <c r="F1809" s="6"/>
      <c r="G1809" s="6"/>
      <c r="H1809" s="6"/>
      <c r="K1809" s="6"/>
      <c r="L1809" s="6"/>
      <c r="M1809" s="23"/>
      <c r="N1809" s="23"/>
      <c r="O1809" s="22"/>
      <c r="P1809" s="22"/>
      <c r="T1809" s="59"/>
      <c r="U1809" s="59"/>
      <c r="Y1809" s="22"/>
      <c r="Z1809" s="22"/>
      <c r="AA1809" s="22"/>
      <c r="AB1809" s="22"/>
      <c r="AC1809" s="22"/>
      <c r="AD1809" s="22"/>
      <c r="AE1809" s="22"/>
      <c r="AF1809" s="22"/>
    </row>
    <row r="1810" spans="1:32" x14ac:dyDescent="0.25">
      <c r="A1810" s="16"/>
      <c r="B1810" s="16"/>
      <c r="C1810" s="20"/>
      <c r="D1810" s="21"/>
      <c r="E1810" s="67"/>
      <c r="F1810" s="6"/>
      <c r="G1810" s="6"/>
      <c r="H1810" s="6"/>
      <c r="K1810" s="6"/>
      <c r="L1810" s="6"/>
      <c r="M1810" s="23"/>
      <c r="N1810" s="23"/>
      <c r="O1810" s="22"/>
      <c r="P1810" s="22"/>
      <c r="T1810" s="59"/>
      <c r="U1810" s="59"/>
      <c r="Y1810" s="22"/>
      <c r="Z1810" s="22"/>
      <c r="AA1810" s="22"/>
      <c r="AB1810" s="22"/>
      <c r="AC1810" s="22"/>
      <c r="AD1810" s="22"/>
      <c r="AE1810" s="22"/>
      <c r="AF1810" s="22"/>
    </row>
    <row r="1811" spans="1:32" x14ac:dyDescent="0.25">
      <c r="A1811" s="16"/>
      <c r="B1811" s="16"/>
      <c r="C1811" s="20"/>
      <c r="D1811" s="21"/>
      <c r="E1811" s="67"/>
      <c r="F1811" s="6"/>
      <c r="G1811" s="6"/>
      <c r="H1811" s="6"/>
      <c r="K1811" s="6"/>
      <c r="L1811" s="6"/>
      <c r="M1811" s="23"/>
      <c r="N1811" s="23"/>
      <c r="O1811" s="22"/>
      <c r="P1811" s="22"/>
      <c r="T1811" s="59"/>
      <c r="U1811" s="59"/>
      <c r="Y1811" s="22"/>
      <c r="Z1811" s="22"/>
      <c r="AA1811" s="22"/>
      <c r="AB1811" s="22"/>
      <c r="AC1811" s="22"/>
      <c r="AD1811" s="22"/>
      <c r="AE1811" s="22"/>
      <c r="AF1811" s="22"/>
    </row>
    <row r="1812" spans="1:32" x14ac:dyDescent="0.25">
      <c r="A1812" s="16"/>
      <c r="B1812" s="16"/>
      <c r="C1812" s="20"/>
      <c r="D1812" s="21"/>
      <c r="E1812" s="67"/>
      <c r="F1812" s="6"/>
      <c r="G1812" s="6"/>
      <c r="H1812" s="6"/>
      <c r="K1812" s="6"/>
      <c r="L1812" s="6"/>
      <c r="M1812" s="23"/>
      <c r="N1812" s="23"/>
      <c r="O1812" s="22"/>
      <c r="P1812" s="22"/>
      <c r="T1812" s="59"/>
      <c r="U1812" s="59"/>
      <c r="Y1812" s="22"/>
      <c r="Z1812" s="22"/>
      <c r="AA1812" s="22"/>
      <c r="AB1812" s="22"/>
      <c r="AC1812" s="22"/>
      <c r="AD1812" s="22"/>
      <c r="AE1812" s="22"/>
      <c r="AF1812" s="22"/>
    </row>
    <row r="1813" spans="1:32" x14ac:dyDescent="0.25">
      <c r="A1813" s="16"/>
      <c r="B1813" s="16"/>
      <c r="C1813" s="20"/>
      <c r="D1813" s="21"/>
      <c r="E1813" s="67"/>
      <c r="F1813" s="6"/>
      <c r="G1813" s="6"/>
      <c r="H1813" s="6"/>
      <c r="K1813" s="6"/>
      <c r="L1813" s="6"/>
      <c r="M1813" s="23"/>
      <c r="N1813" s="23"/>
      <c r="O1813" s="22"/>
      <c r="P1813" s="22"/>
      <c r="T1813" s="59"/>
      <c r="U1813" s="59"/>
      <c r="Y1813" s="22"/>
      <c r="Z1813" s="22"/>
      <c r="AA1813" s="22"/>
      <c r="AB1813" s="22"/>
      <c r="AC1813" s="22"/>
      <c r="AD1813" s="22"/>
      <c r="AE1813" s="22"/>
      <c r="AF1813" s="22"/>
    </row>
    <row r="1814" spans="1:32" x14ac:dyDescent="0.25">
      <c r="A1814" s="16"/>
      <c r="B1814" s="16"/>
      <c r="C1814" s="20"/>
      <c r="D1814" s="21"/>
      <c r="E1814" s="67"/>
      <c r="F1814" s="6"/>
      <c r="G1814" s="6"/>
      <c r="H1814" s="6"/>
      <c r="K1814" s="6"/>
      <c r="L1814" s="6"/>
      <c r="M1814" s="23"/>
      <c r="N1814" s="23"/>
      <c r="O1814" s="22"/>
      <c r="P1814" s="22"/>
      <c r="T1814" s="59"/>
      <c r="U1814" s="59"/>
      <c r="Y1814" s="22"/>
      <c r="Z1814" s="22"/>
      <c r="AA1814" s="22"/>
      <c r="AB1814" s="22"/>
      <c r="AC1814" s="22"/>
      <c r="AD1814" s="22"/>
      <c r="AE1814" s="22"/>
      <c r="AF1814" s="22"/>
    </row>
    <row r="1815" spans="1:32" x14ac:dyDescent="0.25">
      <c r="A1815" s="16"/>
      <c r="B1815" s="16"/>
      <c r="C1815" s="20"/>
      <c r="D1815" s="21"/>
      <c r="E1815" s="67"/>
      <c r="F1815" s="6"/>
      <c r="G1815" s="6"/>
      <c r="H1815" s="6"/>
      <c r="K1815" s="6"/>
      <c r="L1815" s="6"/>
      <c r="M1815" s="23"/>
      <c r="N1815" s="23"/>
      <c r="O1815" s="22"/>
      <c r="P1815" s="22"/>
      <c r="T1815" s="59"/>
      <c r="U1815" s="59"/>
      <c r="Y1815" s="22"/>
      <c r="Z1815" s="22"/>
      <c r="AA1815" s="22"/>
      <c r="AB1815" s="22"/>
      <c r="AC1815" s="22"/>
      <c r="AD1815" s="22"/>
      <c r="AE1815" s="22"/>
      <c r="AF1815" s="22"/>
    </row>
    <row r="1816" spans="1:32" x14ac:dyDescent="0.25">
      <c r="A1816" s="16"/>
      <c r="B1816" s="16"/>
      <c r="C1816" s="20"/>
      <c r="D1816" s="21"/>
      <c r="E1816" s="67"/>
      <c r="F1816" s="6"/>
      <c r="G1816" s="6"/>
      <c r="H1816" s="6"/>
      <c r="K1816" s="6"/>
      <c r="L1816" s="6"/>
      <c r="M1816" s="23"/>
      <c r="N1816" s="23"/>
      <c r="O1816" s="22"/>
      <c r="P1816" s="22"/>
      <c r="T1816" s="59"/>
      <c r="U1816" s="59"/>
      <c r="Y1816" s="22"/>
      <c r="Z1816" s="22"/>
      <c r="AA1816" s="22"/>
      <c r="AB1816" s="22"/>
      <c r="AC1816" s="22"/>
      <c r="AD1816" s="22"/>
      <c r="AE1816" s="22"/>
      <c r="AF1816" s="22"/>
    </row>
    <row r="1817" spans="1:32" x14ac:dyDescent="0.25">
      <c r="A1817" s="16"/>
      <c r="B1817" s="16"/>
      <c r="C1817" s="20"/>
      <c r="D1817" s="21"/>
      <c r="E1817" s="67"/>
      <c r="F1817" s="6"/>
      <c r="G1817" s="6"/>
      <c r="H1817" s="6"/>
      <c r="K1817" s="6"/>
      <c r="L1817" s="6"/>
      <c r="M1817" s="23"/>
      <c r="N1817" s="23"/>
      <c r="O1817" s="22"/>
      <c r="P1817" s="22"/>
      <c r="T1817" s="59"/>
      <c r="U1817" s="59"/>
      <c r="Y1817" s="22"/>
      <c r="Z1817" s="22"/>
      <c r="AA1817" s="22"/>
      <c r="AB1817" s="22"/>
      <c r="AC1817" s="22"/>
      <c r="AD1817" s="22"/>
      <c r="AE1817" s="22"/>
      <c r="AF1817" s="22"/>
    </row>
    <row r="1818" spans="1:32" x14ac:dyDescent="0.25">
      <c r="A1818" s="16"/>
      <c r="B1818" s="16"/>
      <c r="C1818" s="20"/>
      <c r="D1818" s="21"/>
      <c r="E1818" s="67"/>
      <c r="F1818" s="6"/>
      <c r="G1818" s="6"/>
      <c r="H1818" s="6"/>
      <c r="K1818" s="6"/>
      <c r="L1818" s="6"/>
      <c r="M1818" s="23"/>
      <c r="N1818" s="23"/>
      <c r="O1818" s="22"/>
      <c r="P1818" s="22"/>
      <c r="T1818" s="59"/>
      <c r="U1818" s="59"/>
      <c r="Y1818" s="22"/>
      <c r="Z1818" s="22"/>
      <c r="AA1818" s="22"/>
      <c r="AB1818" s="22"/>
      <c r="AC1818" s="22"/>
      <c r="AD1818" s="22"/>
      <c r="AE1818" s="22"/>
      <c r="AF1818" s="22"/>
    </row>
    <row r="1819" spans="1:32" x14ac:dyDescent="0.25">
      <c r="A1819" s="16"/>
      <c r="B1819" s="16"/>
      <c r="C1819" s="20"/>
      <c r="D1819" s="21"/>
      <c r="E1819" s="67"/>
      <c r="F1819" s="6"/>
      <c r="G1819" s="6"/>
      <c r="H1819" s="6"/>
      <c r="K1819" s="6"/>
      <c r="L1819" s="6"/>
      <c r="M1819" s="23"/>
      <c r="N1819" s="23"/>
      <c r="O1819" s="22"/>
      <c r="P1819" s="22"/>
      <c r="T1819" s="59"/>
      <c r="U1819" s="59"/>
      <c r="Y1819" s="22"/>
      <c r="Z1819" s="22"/>
      <c r="AA1819" s="22"/>
      <c r="AB1819" s="22"/>
      <c r="AC1819" s="22"/>
      <c r="AD1819" s="22"/>
      <c r="AE1819" s="22"/>
      <c r="AF1819" s="22"/>
    </row>
    <row r="1820" spans="1:32" x14ac:dyDescent="0.25">
      <c r="A1820" s="16"/>
      <c r="B1820" s="16"/>
      <c r="C1820" s="20"/>
      <c r="D1820" s="21"/>
      <c r="E1820" s="67"/>
      <c r="F1820" s="6"/>
      <c r="G1820" s="6"/>
      <c r="H1820" s="6"/>
      <c r="K1820" s="6"/>
      <c r="L1820" s="6"/>
      <c r="M1820" s="23"/>
      <c r="N1820" s="23"/>
      <c r="O1820" s="22"/>
      <c r="P1820" s="22"/>
      <c r="T1820" s="59"/>
      <c r="U1820" s="59"/>
      <c r="Y1820" s="22"/>
      <c r="Z1820" s="22"/>
      <c r="AA1820" s="22"/>
      <c r="AB1820" s="22"/>
      <c r="AC1820" s="22"/>
      <c r="AD1820" s="22"/>
      <c r="AE1820" s="22"/>
      <c r="AF1820" s="22"/>
    </row>
    <row r="1821" spans="1:32" x14ac:dyDescent="0.25">
      <c r="A1821" s="16"/>
      <c r="B1821" s="16"/>
      <c r="C1821" s="20"/>
      <c r="D1821" s="21"/>
      <c r="E1821" s="67"/>
      <c r="F1821" s="6"/>
      <c r="G1821" s="6"/>
      <c r="H1821" s="6"/>
      <c r="K1821" s="6"/>
      <c r="L1821" s="6"/>
      <c r="M1821" s="23"/>
      <c r="N1821" s="23"/>
      <c r="O1821" s="22"/>
      <c r="P1821" s="22"/>
      <c r="T1821" s="59"/>
      <c r="U1821" s="59"/>
      <c r="Y1821" s="22"/>
      <c r="Z1821" s="22"/>
      <c r="AA1821" s="22"/>
      <c r="AB1821" s="22"/>
      <c r="AC1821" s="22"/>
      <c r="AD1821" s="22"/>
      <c r="AE1821" s="22"/>
      <c r="AF1821" s="22"/>
    </row>
    <row r="1822" spans="1:32" x14ac:dyDescent="0.25">
      <c r="A1822" s="16"/>
      <c r="B1822" s="16"/>
      <c r="C1822" s="20"/>
      <c r="D1822" s="21"/>
      <c r="E1822" s="67"/>
      <c r="F1822" s="6"/>
      <c r="G1822" s="6"/>
      <c r="H1822" s="6"/>
      <c r="K1822" s="6"/>
      <c r="L1822" s="6"/>
      <c r="M1822" s="23"/>
      <c r="N1822" s="23"/>
      <c r="O1822" s="22"/>
      <c r="P1822" s="22"/>
      <c r="T1822" s="59"/>
      <c r="U1822" s="59"/>
      <c r="Y1822" s="22"/>
      <c r="Z1822" s="22"/>
      <c r="AA1822" s="22"/>
      <c r="AB1822" s="22"/>
      <c r="AC1822" s="22"/>
      <c r="AD1822" s="22"/>
      <c r="AE1822" s="22"/>
      <c r="AF1822" s="22"/>
    </row>
    <row r="1823" spans="1:32" x14ac:dyDescent="0.25">
      <c r="A1823" s="16"/>
      <c r="B1823" s="16"/>
      <c r="C1823" s="20"/>
      <c r="D1823" s="21"/>
      <c r="E1823" s="67"/>
      <c r="F1823" s="6"/>
      <c r="G1823" s="6"/>
      <c r="H1823" s="6"/>
      <c r="K1823" s="6"/>
      <c r="L1823" s="6"/>
      <c r="M1823" s="23"/>
      <c r="N1823" s="23"/>
      <c r="O1823" s="22"/>
      <c r="P1823" s="22"/>
      <c r="T1823" s="59"/>
      <c r="U1823" s="59"/>
      <c r="Y1823" s="22"/>
      <c r="Z1823" s="22"/>
      <c r="AA1823" s="22"/>
      <c r="AB1823" s="22"/>
      <c r="AC1823" s="22"/>
      <c r="AD1823" s="22"/>
      <c r="AE1823" s="22"/>
      <c r="AF1823" s="22"/>
    </row>
    <row r="1824" spans="1:32" x14ac:dyDescent="0.25">
      <c r="A1824" s="16"/>
      <c r="B1824" s="16"/>
      <c r="C1824" s="20"/>
      <c r="D1824" s="21"/>
      <c r="E1824" s="67"/>
      <c r="F1824" s="6"/>
      <c r="G1824" s="6"/>
      <c r="H1824" s="6"/>
      <c r="K1824" s="6"/>
      <c r="L1824" s="6"/>
      <c r="M1824" s="23"/>
      <c r="N1824" s="23"/>
      <c r="O1824" s="22"/>
      <c r="P1824" s="22"/>
      <c r="T1824" s="59"/>
      <c r="U1824" s="59"/>
      <c r="Y1824" s="22"/>
      <c r="Z1824" s="22"/>
      <c r="AA1824" s="22"/>
      <c r="AB1824" s="22"/>
      <c r="AC1824" s="22"/>
      <c r="AD1824" s="22"/>
      <c r="AE1824" s="22"/>
      <c r="AF1824" s="22"/>
    </row>
    <row r="1825" spans="1:32" x14ac:dyDescent="0.25">
      <c r="A1825" s="16"/>
      <c r="B1825" s="16"/>
      <c r="C1825" s="20"/>
      <c r="D1825" s="21"/>
      <c r="E1825" s="67"/>
      <c r="F1825" s="6"/>
      <c r="G1825" s="6"/>
      <c r="H1825" s="6"/>
      <c r="K1825" s="6"/>
      <c r="L1825" s="6"/>
      <c r="M1825" s="23"/>
      <c r="N1825" s="23"/>
      <c r="O1825" s="22"/>
      <c r="P1825" s="22"/>
      <c r="T1825" s="59"/>
      <c r="U1825" s="59"/>
      <c r="Y1825" s="22"/>
      <c r="Z1825" s="22"/>
      <c r="AA1825" s="22"/>
      <c r="AB1825" s="22"/>
      <c r="AC1825" s="22"/>
      <c r="AD1825" s="22"/>
      <c r="AE1825" s="22"/>
      <c r="AF1825" s="22"/>
    </row>
    <row r="1826" spans="1:32" x14ac:dyDescent="0.25">
      <c r="A1826" s="16"/>
      <c r="B1826" s="16"/>
      <c r="C1826" s="20"/>
      <c r="D1826" s="21"/>
      <c r="E1826" s="67"/>
      <c r="F1826" s="6"/>
      <c r="G1826" s="6"/>
      <c r="H1826" s="6"/>
      <c r="K1826" s="6"/>
      <c r="L1826" s="6"/>
      <c r="M1826" s="23"/>
      <c r="N1826" s="23"/>
      <c r="O1826" s="22"/>
      <c r="P1826" s="22"/>
      <c r="T1826" s="59"/>
      <c r="U1826" s="59"/>
      <c r="Y1826" s="22"/>
      <c r="Z1826" s="22"/>
      <c r="AA1826" s="22"/>
      <c r="AB1826" s="22"/>
      <c r="AC1826" s="22"/>
      <c r="AD1826" s="22"/>
      <c r="AE1826" s="22"/>
      <c r="AF1826" s="22"/>
    </row>
    <row r="1827" spans="1:32" x14ac:dyDescent="0.25">
      <c r="A1827" s="16"/>
      <c r="B1827" s="16"/>
      <c r="C1827" s="20"/>
      <c r="D1827" s="21"/>
      <c r="E1827" s="67"/>
      <c r="F1827" s="6"/>
      <c r="G1827" s="6"/>
      <c r="H1827" s="6"/>
      <c r="K1827" s="6"/>
      <c r="L1827" s="6"/>
      <c r="M1827" s="23"/>
      <c r="N1827" s="23"/>
      <c r="O1827" s="22"/>
      <c r="P1827" s="22"/>
      <c r="T1827" s="59"/>
      <c r="U1827" s="59"/>
      <c r="Y1827" s="22"/>
      <c r="Z1827" s="22"/>
      <c r="AA1827" s="22"/>
      <c r="AB1827" s="22"/>
      <c r="AC1827" s="22"/>
      <c r="AD1827" s="22"/>
      <c r="AE1827" s="22"/>
      <c r="AF1827" s="22"/>
    </row>
    <row r="1828" spans="1:32" x14ac:dyDescent="0.25">
      <c r="A1828" s="16"/>
      <c r="B1828" s="16"/>
      <c r="C1828" s="20"/>
      <c r="D1828" s="21"/>
      <c r="E1828" s="67"/>
      <c r="F1828" s="6"/>
      <c r="G1828" s="6"/>
      <c r="H1828" s="6"/>
      <c r="K1828" s="6"/>
      <c r="L1828" s="6"/>
      <c r="M1828" s="23"/>
      <c r="N1828" s="23"/>
      <c r="O1828" s="22"/>
      <c r="P1828" s="22"/>
      <c r="T1828" s="59"/>
      <c r="U1828" s="59"/>
      <c r="Y1828" s="22"/>
      <c r="Z1828" s="22"/>
      <c r="AA1828" s="22"/>
      <c r="AB1828" s="22"/>
      <c r="AC1828" s="22"/>
      <c r="AD1828" s="22"/>
      <c r="AE1828" s="22"/>
      <c r="AF1828" s="22"/>
    </row>
    <row r="1829" spans="1:32" x14ac:dyDescent="0.25">
      <c r="A1829" s="16"/>
      <c r="B1829" s="16"/>
      <c r="C1829" s="20"/>
      <c r="D1829" s="21"/>
      <c r="E1829" s="67"/>
      <c r="F1829" s="6"/>
      <c r="G1829" s="6"/>
      <c r="H1829" s="6"/>
      <c r="K1829" s="6"/>
      <c r="L1829" s="6"/>
      <c r="M1829" s="23"/>
      <c r="N1829" s="23"/>
      <c r="O1829" s="22"/>
      <c r="P1829" s="22"/>
      <c r="T1829" s="59"/>
      <c r="U1829" s="59"/>
      <c r="Y1829" s="22"/>
      <c r="Z1829" s="22"/>
      <c r="AA1829" s="22"/>
      <c r="AB1829" s="22"/>
      <c r="AC1829" s="22"/>
      <c r="AD1829" s="22"/>
      <c r="AE1829" s="22"/>
      <c r="AF1829" s="22"/>
    </row>
    <row r="1830" spans="1:32" x14ac:dyDescent="0.25">
      <c r="A1830" s="16"/>
      <c r="B1830" s="16"/>
      <c r="C1830" s="20"/>
      <c r="D1830" s="21"/>
      <c r="E1830" s="67"/>
      <c r="F1830" s="6"/>
      <c r="G1830" s="6"/>
      <c r="H1830" s="6"/>
      <c r="K1830" s="6"/>
      <c r="L1830" s="6"/>
      <c r="M1830" s="23"/>
      <c r="N1830" s="23"/>
      <c r="O1830" s="22"/>
      <c r="P1830" s="22"/>
      <c r="T1830" s="59"/>
      <c r="U1830" s="59"/>
      <c r="Y1830" s="22"/>
      <c r="Z1830" s="22"/>
      <c r="AA1830" s="22"/>
      <c r="AB1830" s="22"/>
      <c r="AC1830" s="22"/>
      <c r="AD1830" s="22"/>
      <c r="AE1830" s="22"/>
      <c r="AF1830" s="22"/>
    </row>
    <row r="1831" spans="1:32" x14ac:dyDescent="0.25">
      <c r="A1831" s="16"/>
      <c r="B1831" s="16"/>
      <c r="C1831" s="20"/>
      <c r="D1831" s="21"/>
      <c r="E1831" s="67"/>
      <c r="F1831" s="6"/>
      <c r="G1831" s="6"/>
      <c r="H1831" s="6"/>
      <c r="K1831" s="6"/>
      <c r="L1831" s="6"/>
      <c r="M1831" s="23"/>
      <c r="N1831" s="23"/>
      <c r="O1831" s="22"/>
      <c r="P1831" s="22"/>
      <c r="T1831" s="59"/>
      <c r="U1831" s="59"/>
      <c r="Y1831" s="22"/>
      <c r="Z1831" s="22"/>
      <c r="AA1831" s="22"/>
      <c r="AB1831" s="22"/>
      <c r="AC1831" s="22"/>
      <c r="AD1831" s="22"/>
      <c r="AE1831" s="22"/>
      <c r="AF1831" s="22"/>
    </row>
    <row r="1832" spans="1:32" x14ac:dyDescent="0.25">
      <c r="A1832" s="16"/>
      <c r="B1832" s="16"/>
      <c r="C1832" s="20"/>
      <c r="D1832" s="21"/>
      <c r="E1832" s="67"/>
      <c r="F1832" s="6"/>
      <c r="G1832" s="6"/>
      <c r="H1832" s="6"/>
      <c r="K1832" s="6"/>
      <c r="L1832" s="6"/>
      <c r="M1832" s="23"/>
      <c r="N1832" s="23"/>
      <c r="O1832" s="22"/>
      <c r="P1832" s="22"/>
      <c r="T1832" s="59"/>
      <c r="U1832" s="59"/>
      <c r="Y1832" s="22"/>
      <c r="Z1832" s="22"/>
      <c r="AA1832" s="22"/>
      <c r="AB1832" s="22"/>
      <c r="AC1832" s="22"/>
      <c r="AD1832" s="22"/>
      <c r="AE1832" s="22"/>
      <c r="AF1832" s="22"/>
    </row>
    <row r="1833" spans="1:32" x14ac:dyDescent="0.25">
      <c r="A1833" s="16"/>
      <c r="B1833" s="16"/>
      <c r="C1833" s="20"/>
      <c r="D1833" s="21"/>
      <c r="E1833" s="67"/>
      <c r="F1833" s="6"/>
      <c r="G1833" s="6"/>
      <c r="H1833" s="6"/>
      <c r="K1833" s="6"/>
      <c r="L1833" s="6"/>
      <c r="M1833" s="23"/>
      <c r="N1833" s="23"/>
      <c r="O1833" s="22"/>
      <c r="P1833" s="22"/>
      <c r="T1833" s="59"/>
      <c r="U1833" s="59"/>
      <c r="Y1833" s="22"/>
      <c r="Z1833" s="22"/>
      <c r="AA1833" s="22"/>
      <c r="AB1833" s="22"/>
      <c r="AC1833" s="22"/>
      <c r="AD1833" s="22"/>
      <c r="AE1833" s="22"/>
      <c r="AF1833" s="22"/>
    </row>
    <row r="1834" spans="1:32" x14ac:dyDescent="0.25">
      <c r="A1834" s="16"/>
      <c r="B1834" s="16"/>
      <c r="C1834" s="20"/>
      <c r="D1834" s="21"/>
      <c r="E1834" s="67"/>
      <c r="F1834" s="6"/>
      <c r="G1834" s="6"/>
      <c r="H1834" s="6"/>
      <c r="K1834" s="6"/>
      <c r="L1834" s="6"/>
      <c r="M1834" s="23"/>
      <c r="N1834" s="23"/>
      <c r="O1834" s="22"/>
      <c r="P1834" s="22"/>
      <c r="T1834" s="59"/>
      <c r="U1834" s="59"/>
      <c r="Y1834" s="22"/>
      <c r="Z1834" s="22"/>
      <c r="AA1834" s="22"/>
      <c r="AB1834" s="22"/>
      <c r="AC1834" s="22"/>
      <c r="AD1834" s="22"/>
      <c r="AE1834" s="22"/>
      <c r="AF1834" s="22"/>
    </row>
    <row r="1835" spans="1:32" x14ac:dyDescent="0.25">
      <c r="A1835" s="16"/>
      <c r="B1835" s="16"/>
      <c r="C1835" s="20"/>
      <c r="D1835" s="21"/>
      <c r="E1835" s="67"/>
      <c r="F1835" s="6"/>
      <c r="G1835" s="6"/>
      <c r="H1835" s="6"/>
      <c r="K1835" s="6"/>
      <c r="L1835" s="6"/>
      <c r="M1835" s="23"/>
      <c r="N1835" s="23"/>
      <c r="O1835" s="22"/>
      <c r="P1835" s="22"/>
      <c r="T1835" s="59"/>
      <c r="U1835" s="59"/>
      <c r="Y1835" s="22"/>
      <c r="Z1835" s="22"/>
      <c r="AA1835" s="22"/>
      <c r="AB1835" s="22"/>
      <c r="AC1835" s="22"/>
      <c r="AD1835" s="22"/>
      <c r="AE1835" s="22"/>
      <c r="AF1835" s="22"/>
    </row>
    <row r="1836" spans="1:32" x14ac:dyDescent="0.25">
      <c r="A1836" s="16"/>
      <c r="B1836" s="16"/>
      <c r="C1836" s="20"/>
      <c r="D1836" s="21"/>
      <c r="E1836" s="67"/>
      <c r="F1836" s="6"/>
      <c r="G1836" s="6"/>
      <c r="H1836" s="6"/>
      <c r="K1836" s="6"/>
      <c r="L1836" s="6"/>
      <c r="M1836" s="23"/>
      <c r="N1836" s="23"/>
      <c r="O1836" s="22"/>
      <c r="P1836" s="22"/>
      <c r="T1836" s="59"/>
      <c r="U1836" s="59"/>
      <c r="Y1836" s="22"/>
      <c r="Z1836" s="22"/>
      <c r="AA1836" s="22"/>
      <c r="AB1836" s="22"/>
      <c r="AC1836" s="22"/>
      <c r="AD1836" s="22"/>
      <c r="AE1836" s="22"/>
      <c r="AF1836" s="22"/>
    </row>
    <row r="1837" spans="1:32" x14ac:dyDescent="0.25">
      <c r="A1837" s="16"/>
      <c r="B1837" s="16"/>
      <c r="C1837" s="20"/>
      <c r="D1837" s="21"/>
      <c r="E1837" s="67"/>
      <c r="F1837" s="6"/>
      <c r="G1837" s="6"/>
      <c r="H1837" s="6"/>
      <c r="K1837" s="6"/>
      <c r="L1837" s="6"/>
      <c r="M1837" s="23"/>
      <c r="N1837" s="23"/>
      <c r="O1837" s="22"/>
      <c r="P1837" s="22"/>
      <c r="T1837" s="59"/>
      <c r="U1837" s="59"/>
      <c r="Y1837" s="22"/>
      <c r="Z1837" s="22"/>
      <c r="AA1837" s="22"/>
      <c r="AB1837" s="22"/>
      <c r="AC1837" s="22"/>
      <c r="AD1837" s="22"/>
      <c r="AE1837" s="22"/>
      <c r="AF1837" s="22"/>
    </row>
    <row r="1838" spans="1:32" x14ac:dyDescent="0.25">
      <c r="A1838" s="16"/>
      <c r="B1838" s="16"/>
      <c r="C1838" s="20"/>
      <c r="D1838" s="21"/>
      <c r="E1838" s="67"/>
      <c r="F1838" s="6"/>
      <c r="G1838" s="6"/>
      <c r="H1838" s="6"/>
      <c r="K1838" s="6"/>
      <c r="L1838" s="6"/>
      <c r="M1838" s="23"/>
      <c r="N1838" s="23"/>
      <c r="O1838" s="22"/>
      <c r="P1838" s="22"/>
      <c r="T1838" s="59"/>
      <c r="U1838" s="59"/>
      <c r="Y1838" s="22"/>
      <c r="Z1838" s="22"/>
      <c r="AA1838" s="22"/>
      <c r="AB1838" s="22"/>
      <c r="AC1838" s="22"/>
      <c r="AD1838" s="22"/>
      <c r="AE1838" s="22"/>
      <c r="AF1838" s="22"/>
    </row>
    <row r="1839" spans="1:32" x14ac:dyDescent="0.25">
      <c r="A1839" s="16"/>
      <c r="B1839" s="16"/>
      <c r="C1839" s="66"/>
      <c r="D1839" s="66"/>
      <c r="E1839" s="67"/>
      <c r="F1839" s="4"/>
      <c r="G1839" s="4"/>
      <c r="H1839" s="4"/>
      <c r="K1839" s="4"/>
      <c r="L1839" s="4"/>
      <c r="M1839" s="16"/>
      <c r="N1839" s="16"/>
      <c r="T1839" s="59"/>
      <c r="U1839" s="59"/>
      <c r="V1839" s="18"/>
      <c r="Z1839" s="22"/>
      <c r="AA1839" s="22"/>
      <c r="AB1839" s="22"/>
      <c r="AC1839" s="22"/>
      <c r="AD1839" s="22"/>
      <c r="AE1839" s="22"/>
      <c r="AF1839" s="22"/>
    </row>
    <row r="1840" spans="1:32" x14ac:dyDescent="0.25">
      <c r="A1840" s="16"/>
      <c r="B1840" s="16"/>
      <c r="C1840" s="66"/>
      <c r="D1840" s="66"/>
      <c r="E1840" s="67"/>
      <c r="F1840" s="4"/>
      <c r="G1840" s="4"/>
      <c r="H1840" s="4"/>
      <c r="K1840" s="4"/>
      <c r="L1840" s="4"/>
      <c r="M1840" s="16"/>
      <c r="N1840" s="16"/>
      <c r="T1840" s="59"/>
      <c r="U1840" s="59"/>
      <c r="V1840" s="18"/>
      <c r="Z1840" s="22"/>
      <c r="AA1840" s="22"/>
      <c r="AB1840" s="22"/>
      <c r="AC1840" s="22"/>
      <c r="AD1840" s="22"/>
      <c r="AE1840" s="22"/>
      <c r="AF1840" s="22"/>
    </row>
    <row r="1841" spans="1:32" x14ac:dyDescent="0.25">
      <c r="A1841" s="16"/>
      <c r="B1841" s="16"/>
      <c r="C1841" s="66"/>
      <c r="D1841" s="66"/>
      <c r="E1841" s="67"/>
      <c r="F1841" s="4"/>
      <c r="G1841" s="4"/>
      <c r="H1841" s="4"/>
      <c r="K1841" s="4"/>
      <c r="L1841" s="4"/>
      <c r="M1841" s="16"/>
      <c r="N1841" s="16"/>
      <c r="T1841" s="59"/>
      <c r="U1841" s="59"/>
      <c r="V1841" s="18"/>
      <c r="Z1841" s="22"/>
      <c r="AA1841" s="22"/>
      <c r="AB1841" s="22"/>
      <c r="AC1841" s="22"/>
      <c r="AD1841" s="22"/>
      <c r="AE1841" s="22"/>
      <c r="AF1841" s="22"/>
    </row>
    <row r="1842" spans="1:32" x14ac:dyDescent="0.25">
      <c r="A1842" s="16"/>
      <c r="B1842" s="16"/>
      <c r="C1842" s="66"/>
      <c r="D1842" s="66"/>
      <c r="E1842" s="67"/>
      <c r="F1842" s="4"/>
      <c r="G1842" s="4"/>
      <c r="H1842" s="4"/>
      <c r="K1842" s="4"/>
      <c r="L1842" s="4"/>
      <c r="M1842" s="16"/>
      <c r="N1842" s="16"/>
      <c r="T1842" s="59"/>
      <c r="U1842" s="59"/>
      <c r="V1842" s="18"/>
      <c r="Z1842" s="22"/>
      <c r="AA1842" s="22"/>
      <c r="AB1842" s="22"/>
      <c r="AC1842" s="22"/>
      <c r="AD1842" s="22"/>
      <c r="AE1842" s="22"/>
      <c r="AF1842" s="22"/>
    </row>
    <row r="1843" spans="1:32" x14ac:dyDescent="0.25">
      <c r="A1843" s="16"/>
      <c r="B1843" s="16"/>
      <c r="C1843" s="66"/>
      <c r="D1843" s="66"/>
      <c r="E1843" s="67"/>
      <c r="F1843" s="4"/>
      <c r="G1843" s="4"/>
      <c r="H1843" s="4"/>
      <c r="K1843" s="4"/>
      <c r="L1843" s="4"/>
      <c r="M1843" s="16"/>
      <c r="N1843" s="16"/>
      <c r="T1843" s="59"/>
      <c r="U1843" s="59"/>
      <c r="V1843" s="18"/>
      <c r="Z1843" s="22"/>
      <c r="AA1843" s="22"/>
      <c r="AB1843" s="22"/>
      <c r="AC1843" s="22"/>
      <c r="AD1843" s="22"/>
      <c r="AE1843" s="22"/>
      <c r="AF1843" s="22"/>
    </row>
    <row r="1844" spans="1:32" x14ac:dyDescent="0.25">
      <c r="A1844" s="16"/>
      <c r="B1844" s="16"/>
      <c r="C1844" s="66"/>
      <c r="D1844" s="66"/>
      <c r="E1844" s="67"/>
      <c r="F1844" s="4"/>
      <c r="G1844" s="4"/>
      <c r="H1844" s="4"/>
      <c r="K1844" s="4"/>
      <c r="L1844" s="4"/>
      <c r="M1844" s="16"/>
      <c r="N1844" s="16"/>
      <c r="T1844" s="59"/>
      <c r="U1844" s="59"/>
      <c r="V1844" s="18"/>
      <c r="Z1844" s="22"/>
      <c r="AA1844" s="22"/>
      <c r="AB1844" s="22"/>
      <c r="AC1844" s="22"/>
      <c r="AD1844" s="22"/>
      <c r="AE1844" s="22"/>
      <c r="AF1844" s="22"/>
    </row>
    <row r="1845" spans="1:32" x14ac:dyDescent="0.25">
      <c r="A1845" s="16"/>
      <c r="B1845" s="16"/>
      <c r="C1845" s="66"/>
      <c r="D1845" s="66"/>
      <c r="E1845" s="67"/>
      <c r="F1845" s="4"/>
      <c r="G1845" s="4"/>
      <c r="H1845" s="4"/>
      <c r="K1845" s="4"/>
      <c r="L1845" s="4"/>
      <c r="M1845" s="16"/>
      <c r="N1845" s="16"/>
      <c r="T1845" s="59"/>
      <c r="U1845" s="59"/>
      <c r="V1845" s="18"/>
      <c r="Z1845" s="22"/>
      <c r="AA1845" s="22"/>
      <c r="AB1845" s="22"/>
      <c r="AC1845" s="22"/>
      <c r="AD1845" s="22"/>
      <c r="AE1845" s="22"/>
      <c r="AF1845" s="22"/>
    </row>
    <row r="1846" spans="1:32" x14ac:dyDescent="0.25">
      <c r="A1846" s="16"/>
      <c r="B1846" s="16"/>
      <c r="C1846" s="66"/>
      <c r="D1846" s="66"/>
      <c r="E1846" s="67"/>
      <c r="F1846" s="4"/>
      <c r="G1846" s="4"/>
      <c r="H1846" s="4"/>
      <c r="K1846" s="4"/>
      <c r="L1846" s="4"/>
      <c r="M1846" s="16"/>
      <c r="N1846" s="16"/>
      <c r="T1846" s="59"/>
      <c r="U1846" s="59"/>
      <c r="V1846" s="18"/>
      <c r="Z1846" s="22"/>
      <c r="AA1846" s="22"/>
      <c r="AB1846" s="22"/>
      <c r="AC1846" s="22"/>
      <c r="AD1846" s="22"/>
      <c r="AE1846" s="22"/>
      <c r="AF1846" s="22"/>
    </row>
    <row r="1847" spans="1:32" x14ac:dyDescent="0.25">
      <c r="A1847" s="16"/>
      <c r="B1847" s="16"/>
      <c r="C1847" s="66"/>
      <c r="D1847" s="66"/>
      <c r="E1847" s="67"/>
      <c r="F1847" s="4"/>
      <c r="G1847" s="4"/>
      <c r="H1847" s="4"/>
      <c r="K1847" s="4"/>
      <c r="L1847" s="4"/>
      <c r="M1847" s="16"/>
      <c r="N1847" s="16"/>
      <c r="T1847" s="59"/>
      <c r="U1847" s="59"/>
      <c r="Z1847" s="22"/>
      <c r="AA1847" s="22"/>
      <c r="AB1847" s="22"/>
      <c r="AC1847" s="22"/>
      <c r="AD1847" s="22"/>
      <c r="AE1847" s="22"/>
      <c r="AF1847" s="22"/>
    </row>
    <row r="1848" spans="1:32" x14ac:dyDescent="0.25">
      <c r="A1848" s="16"/>
      <c r="B1848" s="16"/>
      <c r="C1848" s="66"/>
      <c r="D1848" s="66"/>
      <c r="E1848" s="67"/>
      <c r="F1848" s="4"/>
      <c r="G1848" s="4"/>
      <c r="H1848" s="4"/>
      <c r="K1848" s="4"/>
      <c r="L1848" s="4"/>
      <c r="M1848" s="16"/>
      <c r="N1848" s="16"/>
      <c r="T1848" s="59"/>
      <c r="U1848" s="59"/>
      <c r="Z1848" s="22"/>
      <c r="AA1848" s="22"/>
      <c r="AB1848" s="22"/>
      <c r="AC1848" s="22"/>
      <c r="AD1848" s="22"/>
      <c r="AE1848" s="22"/>
      <c r="AF1848" s="22"/>
    </row>
    <row r="1849" spans="1:32" x14ac:dyDescent="0.25">
      <c r="A1849" s="16"/>
      <c r="B1849" s="16"/>
      <c r="C1849" s="66"/>
      <c r="D1849" s="66"/>
      <c r="E1849" s="67"/>
      <c r="F1849" s="4"/>
      <c r="G1849" s="4"/>
      <c r="H1849" s="4"/>
      <c r="K1849" s="4"/>
      <c r="L1849" s="4"/>
      <c r="M1849" s="16"/>
      <c r="N1849" s="16"/>
      <c r="T1849" s="59"/>
      <c r="U1849" s="59"/>
      <c r="Z1849" s="22"/>
      <c r="AA1849" s="22"/>
      <c r="AB1849" s="22"/>
      <c r="AC1849" s="22"/>
      <c r="AD1849" s="22"/>
      <c r="AE1849" s="22"/>
      <c r="AF1849" s="22"/>
    </row>
    <row r="1850" spans="1:32" x14ac:dyDescent="0.25">
      <c r="A1850" s="16"/>
      <c r="B1850" s="16"/>
      <c r="C1850" s="66"/>
      <c r="D1850" s="66"/>
      <c r="E1850" s="67"/>
      <c r="F1850" s="4"/>
      <c r="G1850" s="4"/>
      <c r="H1850" s="4"/>
      <c r="K1850" s="4"/>
      <c r="L1850" s="4"/>
      <c r="M1850" s="16"/>
      <c r="N1850" s="16"/>
      <c r="T1850" s="59"/>
      <c r="U1850" s="59"/>
      <c r="Z1850" s="22"/>
      <c r="AA1850" s="22"/>
      <c r="AB1850" s="22"/>
      <c r="AC1850" s="22"/>
      <c r="AD1850" s="22"/>
      <c r="AE1850" s="22"/>
      <c r="AF1850" s="22"/>
    </row>
    <row r="1851" spans="1:32" x14ac:dyDescent="0.25">
      <c r="A1851" s="16"/>
      <c r="B1851" s="16"/>
      <c r="C1851" s="66"/>
      <c r="D1851" s="66"/>
      <c r="E1851" s="67"/>
      <c r="F1851" s="4"/>
      <c r="G1851" s="4"/>
      <c r="H1851" s="4"/>
      <c r="K1851" s="4"/>
      <c r="L1851" s="4"/>
      <c r="M1851" s="16"/>
      <c r="N1851" s="16"/>
      <c r="T1851" s="59"/>
      <c r="U1851" s="59"/>
      <c r="Z1851" s="22"/>
      <c r="AA1851" s="22"/>
      <c r="AB1851" s="22"/>
      <c r="AC1851" s="22"/>
      <c r="AD1851" s="22"/>
      <c r="AE1851" s="22"/>
      <c r="AF1851" s="22"/>
    </row>
    <row r="1852" spans="1:32" x14ac:dyDescent="0.25">
      <c r="A1852" s="16"/>
      <c r="B1852" s="16"/>
      <c r="C1852" s="66"/>
      <c r="D1852" s="66"/>
      <c r="E1852" s="67"/>
      <c r="F1852" s="4"/>
      <c r="G1852" s="4"/>
      <c r="H1852" s="4"/>
      <c r="K1852" s="4"/>
      <c r="L1852" s="4"/>
      <c r="M1852" s="16"/>
      <c r="N1852" s="16"/>
      <c r="T1852" s="59"/>
      <c r="U1852" s="59"/>
      <c r="Z1852" s="22"/>
      <c r="AA1852" s="22"/>
      <c r="AB1852" s="22"/>
      <c r="AC1852" s="22"/>
      <c r="AD1852" s="22"/>
      <c r="AE1852" s="22"/>
      <c r="AF1852" s="22"/>
    </row>
    <row r="1853" spans="1:32" x14ac:dyDescent="0.25">
      <c r="A1853" s="16"/>
      <c r="B1853" s="16"/>
      <c r="C1853" s="66"/>
      <c r="D1853" s="66"/>
      <c r="E1853" s="67"/>
      <c r="F1853" s="4"/>
      <c r="G1853" s="4"/>
      <c r="H1853" s="4"/>
      <c r="K1853" s="4"/>
      <c r="L1853" s="4"/>
      <c r="M1853" s="16"/>
      <c r="N1853" s="16"/>
      <c r="T1853" s="59"/>
      <c r="U1853" s="59"/>
      <c r="Z1853" s="22"/>
      <c r="AA1853" s="22"/>
      <c r="AB1853" s="22"/>
      <c r="AC1853" s="22"/>
      <c r="AD1853" s="22"/>
      <c r="AE1853" s="22"/>
      <c r="AF1853" s="22"/>
    </row>
    <row r="1854" spans="1:32" x14ac:dyDescent="0.25">
      <c r="A1854" s="16"/>
      <c r="B1854" s="16"/>
      <c r="C1854" s="66"/>
      <c r="D1854" s="66"/>
      <c r="E1854" s="67"/>
      <c r="F1854" s="4"/>
      <c r="G1854" s="4"/>
      <c r="H1854" s="4"/>
      <c r="K1854" s="4"/>
      <c r="L1854" s="4"/>
      <c r="M1854" s="16"/>
      <c r="N1854" s="16"/>
      <c r="T1854" s="59"/>
      <c r="U1854" s="59"/>
      <c r="Z1854" s="22"/>
      <c r="AA1854" s="22"/>
      <c r="AB1854" s="22"/>
      <c r="AC1854" s="22"/>
      <c r="AD1854" s="22"/>
      <c r="AE1854" s="22"/>
      <c r="AF1854" s="22"/>
    </row>
    <row r="1855" spans="1:32" x14ac:dyDescent="0.25">
      <c r="A1855" s="16"/>
      <c r="B1855" s="16"/>
      <c r="C1855" s="66"/>
      <c r="D1855" s="66"/>
      <c r="E1855" s="67"/>
      <c r="F1855" s="4"/>
      <c r="G1855" s="4"/>
      <c r="H1855" s="4"/>
      <c r="K1855" s="4"/>
      <c r="L1855" s="4"/>
      <c r="M1855" s="16"/>
      <c r="N1855" s="16"/>
      <c r="T1855" s="59"/>
      <c r="U1855" s="59"/>
      <c r="Z1855" s="22"/>
      <c r="AA1855" s="22"/>
      <c r="AB1855" s="22"/>
      <c r="AC1855" s="22"/>
      <c r="AD1855" s="22"/>
      <c r="AE1855" s="22"/>
      <c r="AF1855" s="22"/>
    </row>
    <row r="1856" spans="1:32" x14ac:dyDescent="0.25">
      <c r="A1856" s="16"/>
      <c r="B1856" s="16"/>
      <c r="C1856" s="66"/>
      <c r="D1856" s="66"/>
      <c r="E1856" s="67"/>
      <c r="F1856" s="4"/>
      <c r="G1856" s="4"/>
      <c r="H1856" s="4"/>
      <c r="K1856" s="4"/>
      <c r="L1856" s="4"/>
      <c r="M1856" s="16"/>
      <c r="N1856" s="16"/>
      <c r="T1856" s="59"/>
      <c r="U1856" s="59"/>
      <c r="Z1856" s="22"/>
      <c r="AA1856" s="22"/>
      <c r="AB1856" s="22"/>
      <c r="AC1856" s="22"/>
      <c r="AD1856" s="22"/>
      <c r="AE1856" s="22"/>
      <c r="AF1856" s="22"/>
    </row>
    <row r="1857" spans="1:32" x14ac:dyDescent="0.25">
      <c r="A1857" s="16"/>
      <c r="B1857" s="16"/>
      <c r="C1857" s="66"/>
      <c r="D1857" s="66"/>
      <c r="E1857" s="67"/>
      <c r="F1857" s="4"/>
      <c r="G1857" s="4"/>
      <c r="H1857" s="4"/>
      <c r="K1857" s="4"/>
      <c r="L1857" s="4"/>
      <c r="M1857" s="16"/>
      <c r="N1857" s="16"/>
      <c r="T1857" s="59"/>
      <c r="U1857" s="59"/>
      <c r="Z1857" s="22"/>
      <c r="AA1857" s="22"/>
      <c r="AB1857" s="22"/>
      <c r="AC1857" s="22"/>
      <c r="AD1857" s="22"/>
      <c r="AE1857" s="22"/>
      <c r="AF1857" s="22"/>
    </row>
    <row r="1858" spans="1:32" x14ac:dyDescent="0.25">
      <c r="A1858" s="16"/>
      <c r="B1858" s="16"/>
      <c r="C1858" s="66"/>
      <c r="D1858" s="66"/>
      <c r="E1858" s="67"/>
      <c r="F1858" s="4"/>
      <c r="G1858" s="4"/>
      <c r="H1858" s="4"/>
      <c r="K1858" s="4"/>
      <c r="L1858" s="4"/>
      <c r="M1858" s="16"/>
      <c r="N1858" s="16"/>
      <c r="T1858" s="59"/>
      <c r="U1858" s="59"/>
      <c r="Z1858" s="22"/>
      <c r="AA1858" s="22"/>
      <c r="AB1858" s="22"/>
      <c r="AC1858" s="22"/>
      <c r="AD1858" s="22"/>
      <c r="AE1858" s="22"/>
      <c r="AF1858" s="22"/>
    </row>
    <row r="1859" spans="1:32" x14ac:dyDescent="0.25">
      <c r="A1859" s="16"/>
      <c r="B1859" s="16"/>
      <c r="C1859" s="66"/>
      <c r="D1859" s="66"/>
      <c r="E1859" s="67"/>
      <c r="F1859" s="4"/>
      <c r="G1859" s="4"/>
      <c r="H1859" s="4"/>
      <c r="K1859" s="4"/>
      <c r="L1859" s="4"/>
      <c r="M1859" s="16"/>
      <c r="N1859" s="16"/>
      <c r="T1859" s="59"/>
      <c r="U1859" s="59"/>
      <c r="Z1859" s="22"/>
      <c r="AA1859" s="22"/>
      <c r="AB1859" s="22"/>
      <c r="AC1859" s="22"/>
      <c r="AD1859" s="22"/>
      <c r="AE1859" s="22"/>
      <c r="AF1859" s="22"/>
    </row>
    <row r="1860" spans="1:32" x14ac:dyDescent="0.25">
      <c r="A1860" s="16"/>
      <c r="B1860" s="16"/>
      <c r="C1860" s="66"/>
      <c r="D1860" s="66"/>
      <c r="E1860" s="67"/>
      <c r="F1860" s="4"/>
      <c r="G1860" s="4"/>
      <c r="H1860" s="4"/>
      <c r="K1860" s="4"/>
      <c r="L1860" s="4"/>
      <c r="M1860" s="16"/>
      <c r="N1860" s="16"/>
      <c r="T1860" s="59"/>
      <c r="U1860" s="59"/>
      <c r="Z1860" s="22"/>
      <c r="AA1860" s="22"/>
      <c r="AB1860" s="22"/>
      <c r="AC1860" s="22"/>
      <c r="AD1860" s="22"/>
      <c r="AE1860" s="22"/>
      <c r="AF1860" s="22"/>
    </row>
    <row r="1861" spans="1:32" x14ac:dyDescent="0.25">
      <c r="A1861" s="16"/>
      <c r="B1861" s="16"/>
      <c r="C1861" s="66"/>
      <c r="D1861" s="66"/>
      <c r="E1861" s="67"/>
      <c r="F1861" s="4"/>
      <c r="G1861" s="4"/>
      <c r="H1861" s="4"/>
      <c r="K1861" s="4"/>
      <c r="L1861" s="4"/>
      <c r="M1861" s="16"/>
      <c r="N1861" s="16"/>
      <c r="T1861" s="59"/>
      <c r="U1861" s="59"/>
      <c r="Z1861" s="22"/>
      <c r="AA1861" s="22"/>
      <c r="AB1861" s="22"/>
      <c r="AC1861" s="22"/>
      <c r="AD1861" s="22"/>
      <c r="AE1861" s="22"/>
      <c r="AF1861" s="22"/>
    </row>
    <row r="1862" spans="1:32" x14ac:dyDescent="0.25">
      <c r="A1862" s="16"/>
      <c r="B1862" s="16"/>
      <c r="C1862" s="66"/>
      <c r="D1862" s="66"/>
      <c r="E1862" s="67"/>
      <c r="F1862" s="4"/>
      <c r="G1862" s="4"/>
      <c r="H1862" s="4"/>
      <c r="K1862" s="4"/>
      <c r="L1862" s="4"/>
      <c r="M1862" s="16"/>
      <c r="N1862" s="16"/>
      <c r="T1862" s="59"/>
      <c r="U1862" s="59"/>
      <c r="Z1862" s="22"/>
      <c r="AA1862" s="22"/>
      <c r="AB1862" s="22"/>
      <c r="AC1862" s="22"/>
      <c r="AD1862" s="22"/>
      <c r="AE1862" s="22"/>
      <c r="AF1862" s="22"/>
    </row>
    <row r="1863" spans="1:32" x14ac:dyDescent="0.25">
      <c r="A1863" s="16"/>
      <c r="B1863" s="16"/>
      <c r="C1863" s="66"/>
      <c r="D1863" s="66"/>
      <c r="E1863" s="67"/>
      <c r="F1863" s="4"/>
      <c r="G1863" s="4"/>
      <c r="H1863" s="4"/>
      <c r="K1863" s="4"/>
      <c r="L1863" s="4"/>
      <c r="M1863" s="16"/>
      <c r="N1863" s="16"/>
      <c r="T1863" s="59"/>
      <c r="U1863" s="59"/>
      <c r="Z1863" s="22"/>
      <c r="AA1863" s="22"/>
      <c r="AB1863" s="22"/>
      <c r="AC1863" s="22"/>
      <c r="AD1863" s="22"/>
      <c r="AE1863" s="22"/>
      <c r="AF1863" s="22"/>
    </row>
    <row r="1864" spans="1:32" x14ac:dyDescent="0.25">
      <c r="A1864" s="16"/>
      <c r="B1864" s="16"/>
      <c r="C1864" s="66"/>
      <c r="D1864" s="66"/>
      <c r="E1864" s="67"/>
      <c r="F1864" s="4"/>
      <c r="G1864" s="4"/>
      <c r="H1864" s="4"/>
      <c r="K1864" s="4"/>
      <c r="L1864" s="4"/>
      <c r="M1864" s="16"/>
      <c r="N1864" s="16"/>
      <c r="T1864" s="59"/>
      <c r="U1864" s="59"/>
      <c r="Z1864" s="22"/>
      <c r="AA1864" s="22"/>
      <c r="AB1864" s="22"/>
      <c r="AC1864" s="22"/>
      <c r="AD1864" s="22"/>
      <c r="AE1864" s="22"/>
      <c r="AF1864" s="22"/>
    </row>
    <row r="1865" spans="1:32" x14ac:dyDescent="0.25">
      <c r="A1865" s="16"/>
      <c r="B1865" s="16"/>
      <c r="C1865" s="66"/>
      <c r="D1865" s="66"/>
      <c r="E1865" s="67"/>
      <c r="F1865" s="4"/>
      <c r="G1865" s="4"/>
      <c r="H1865" s="4"/>
      <c r="K1865" s="4"/>
      <c r="L1865" s="4"/>
      <c r="M1865" s="16"/>
      <c r="N1865" s="16"/>
      <c r="T1865" s="59"/>
      <c r="U1865" s="59"/>
      <c r="Z1865" s="22"/>
      <c r="AA1865" s="22"/>
      <c r="AB1865" s="22"/>
      <c r="AC1865" s="22"/>
      <c r="AD1865" s="22"/>
      <c r="AE1865" s="22"/>
      <c r="AF1865" s="22"/>
    </row>
    <row r="1866" spans="1:32" x14ac:dyDescent="0.25">
      <c r="A1866" s="16"/>
      <c r="B1866" s="16"/>
      <c r="C1866" s="66"/>
      <c r="D1866" s="66"/>
      <c r="E1866" s="67"/>
      <c r="F1866" s="4"/>
      <c r="G1866" s="4"/>
      <c r="H1866" s="4"/>
      <c r="K1866" s="4"/>
      <c r="L1866" s="4"/>
      <c r="M1866" s="16"/>
      <c r="N1866" s="16"/>
      <c r="T1866" s="59"/>
      <c r="U1866" s="59"/>
      <c r="Z1866" s="22"/>
      <c r="AA1866" s="22"/>
      <c r="AB1866" s="22"/>
      <c r="AC1866" s="22"/>
      <c r="AD1866" s="22"/>
      <c r="AE1866" s="22"/>
      <c r="AF1866" s="22"/>
    </row>
    <row r="1867" spans="1:32" x14ac:dyDescent="0.25">
      <c r="A1867" s="16"/>
      <c r="B1867" s="16"/>
      <c r="C1867" s="66"/>
      <c r="D1867" s="66"/>
      <c r="E1867" s="67"/>
      <c r="F1867" s="4"/>
      <c r="G1867" s="4"/>
      <c r="H1867" s="4"/>
      <c r="K1867" s="4"/>
      <c r="L1867" s="4"/>
      <c r="M1867" s="16"/>
      <c r="N1867" s="16"/>
      <c r="T1867" s="59"/>
      <c r="U1867" s="59"/>
      <c r="Z1867" s="22"/>
      <c r="AA1867" s="22"/>
      <c r="AB1867" s="22"/>
      <c r="AC1867" s="22"/>
      <c r="AD1867" s="22"/>
      <c r="AE1867" s="22"/>
      <c r="AF1867" s="22"/>
    </row>
    <row r="1868" spans="1:32" x14ac:dyDescent="0.25">
      <c r="A1868" s="16"/>
      <c r="B1868" s="16"/>
      <c r="C1868" s="66"/>
      <c r="D1868" s="66"/>
      <c r="E1868" s="67"/>
      <c r="F1868" s="4"/>
      <c r="G1868" s="4"/>
      <c r="H1868" s="4"/>
      <c r="K1868" s="4"/>
      <c r="L1868" s="4"/>
      <c r="M1868" s="16"/>
      <c r="N1868" s="16"/>
      <c r="T1868" s="59"/>
      <c r="U1868" s="59"/>
      <c r="Z1868" s="22"/>
      <c r="AA1868" s="22"/>
      <c r="AB1868" s="22"/>
      <c r="AC1868" s="22"/>
      <c r="AD1868" s="22"/>
      <c r="AE1868" s="22"/>
      <c r="AF1868" s="22"/>
    </row>
    <row r="1869" spans="1:32" x14ac:dyDescent="0.25">
      <c r="A1869" s="16"/>
      <c r="B1869" s="16"/>
      <c r="C1869" s="66"/>
      <c r="D1869" s="66"/>
      <c r="E1869" s="67"/>
      <c r="F1869" s="4"/>
      <c r="G1869" s="4"/>
      <c r="H1869" s="4"/>
      <c r="K1869" s="4"/>
      <c r="L1869" s="4"/>
      <c r="M1869" s="16"/>
      <c r="N1869" s="16"/>
      <c r="T1869" s="59"/>
      <c r="U1869" s="59"/>
      <c r="Z1869" s="22"/>
      <c r="AA1869" s="22"/>
      <c r="AB1869" s="22"/>
      <c r="AC1869" s="22"/>
      <c r="AD1869" s="22"/>
      <c r="AE1869" s="22"/>
      <c r="AF1869" s="22"/>
    </row>
    <row r="1870" spans="1:32" x14ac:dyDescent="0.25">
      <c r="A1870" s="16"/>
      <c r="B1870" s="16"/>
      <c r="C1870" s="66"/>
      <c r="D1870" s="66"/>
      <c r="E1870" s="67"/>
      <c r="F1870" s="4"/>
      <c r="G1870" s="4"/>
      <c r="H1870" s="4"/>
      <c r="K1870" s="4"/>
      <c r="L1870" s="4"/>
      <c r="M1870" s="16"/>
      <c r="N1870" s="16"/>
      <c r="T1870" s="59"/>
      <c r="U1870" s="59"/>
      <c r="Z1870" s="22"/>
      <c r="AA1870" s="22"/>
      <c r="AB1870" s="22"/>
      <c r="AC1870" s="22"/>
      <c r="AD1870" s="22"/>
      <c r="AE1870" s="22"/>
      <c r="AF1870" s="22"/>
    </row>
    <row r="1871" spans="1:32" x14ac:dyDescent="0.25">
      <c r="A1871" s="16"/>
      <c r="B1871" s="16"/>
      <c r="C1871" s="66"/>
      <c r="D1871" s="66"/>
      <c r="E1871" s="67"/>
      <c r="F1871" s="4"/>
      <c r="G1871" s="4"/>
      <c r="H1871" s="4"/>
      <c r="K1871" s="4"/>
      <c r="L1871" s="4"/>
      <c r="M1871" s="16"/>
      <c r="N1871" s="16"/>
      <c r="T1871" s="59"/>
      <c r="U1871" s="59"/>
      <c r="Z1871" s="22"/>
      <c r="AA1871" s="22"/>
      <c r="AB1871" s="22"/>
      <c r="AC1871" s="22"/>
      <c r="AD1871" s="22"/>
      <c r="AE1871" s="22"/>
      <c r="AF1871" s="22"/>
    </row>
    <row r="1872" spans="1:32" x14ac:dyDescent="0.25">
      <c r="A1872" s="16"/>
      <c r="B1872" s="16"/>
      <c r="C1872" s="66"/>
      <c r="D1872" s="66"/>
      <c r="E1872" s="67"/>
      <c r="F1872" s="4"/>
      <c r="G1872" s="4"/>
      <c r="H1872" s="4"/>
      <c r="K1872" s="4"/>
      <c r="L1872" s="4"/>
      <c r="M1872" s="16"/>
      <c r="N1872" s="16"/>
      <c r="T1872" s="59"/>
      <c r="U1872" s="59"/>
      <c r="Z1872" s="22"/>
      <c r="AA1872" s="22"/>
      <c r="AB1872" s="22"/>
      <c r="AC1872" s="22"/>
      <c r="AD1872" s="22"/>
      <c r="AE1872" s="22"/>
      <c r="AF1872" s="22"/>
    </row>
    <row r="1873" spans="1:32" x14ac:dyDescent="0.25">
      <c r="A1873" s="16"/>
      <c r="B1873" s="16"/>
      <c r="C1873" s="66"/>
      <c r="D1873" s="66"/>
      <c r="E1873" s="67"/>
      <c r="F1873" s="4"/>
      <c r="G1873" s="4"/>
      <c r="H1873" s="4"/>
      <c r="K1873" s="4"/>
      <c r="L1873" s="4"/>
      <c r="M1873" s="16"/>
      <c r="N1873" s="16"/>
      <c r="T1873" s="59"/>
      <c r="U1873" s="59"/>
      <c r="Z1873" s="22"/>
      <c r="AA1873" s="22"/>
      <c r="AB1873" s="22"/>
      <c r="AC1873" s="22"/>
      <c r="AD1873" s="22"/>
      <c r="AE1873" s="22"/>
      <c r="AF1873" s="22"/>
    </row>
    <row r="1874" spans="1:32" x14ac:dyDescent="0.25">
      <c r="A1874" s="16"/>
      <c r="B1874" s="16"/>
      <c r="C1874" s="66"/>
      <c r="D1874" s="66"/>
      <c r="E1874" s="67"/>
      <c r="F1874" s="4"/>
      <c r="G1874" s="4"/>
      <c r="H1874" s="4"/>
      <c r="K1874" s="4"/>
      <c r="L1874" s="4"/>
      <c r="M1874" s="16"/>
      <c r="N1874" s="16"/>
      <c r="T1874" s="59"/>
      <c r="U1874" s="59"/>
      <c r="Z1874" s="22"/>
      <c r="AA1874" s="22"/>
      <c r="AB1874" s="22"/>
      <c r="AC1874" s="22"/>
      <c r="AD1874" s="22"/>
      <c r="AE1874" s="22"/>
      <c r="AF1874" s="22"/>
    </row>
    <row r="1875" spans="1:32" x14ac:dyDescent="0.25">
      <c r="A1875" s="16"/>
      <c r="B1875" s="16"/>
      <c r="C1875" s="66"/>
      <c r="D1875" s="66"/>
      <c r="E1875" s="67"/>
      <c r="F1875" s="4"/>
      <c r="G1875" s="4"/>
      <c r="H1875" s="4"/>
      <c r="K1875" s="4"/>
      <c r="L1875" s="4"/>
      <c r="M1875" s="16"/>
      <c r="N1875" s="16"/>
      <c r="T1875" s="59"/>
      <c r="U1875" s="59"/>
      <c r="Z1875" s="22"/>
      <c r="AA1875" s="22"/>
      <c r="AB1875" s="22"/>
      <c r="AC1875" s="22"/>
      <c r="AD1875" s="22"/>
      <c r="AE1875" s="22"/>
      <c r="AF1875" s="22"/>
    </row>
    <row r="1876" spans="1:32" x14ac:dyDescent="0.25">
      <c r="A1876" s="16"/>
      <c r="B1876" s="16"/>
      <c r="C1876" s="66"/>
      <c r="D1876" s="66"/>
      <c r="E1876" s="67"/>
      <c r="F1876" s="4"/>
      <c r="G1876" s="4"/>
      <c r="H1876" s="4"/>
      <c r="K1876" s="4"/>
      <c r="L1876" s="4"/>
      <c r="M1876" s="16"/>
      <c r="N1876" s="16"/>
      <c r="T1876" s="59"/>
      <c r="U1876" s="59"/>
      <c r="Z1876" s="22"/>
      <c r="AA1876" s="22"/>
      <c r="AB1876" s="22"/>
      <c r="AC1876" s="22"/>
      <c r="AD1876" s="22"/>
      <c r="AE1876" s="22"/>
      <c r="AF1876" s="22"/>
    </row>
    <row r="1877" spans="1:32" x14ac:dyDescent="0.25">
      <c r="A1877" s="16"/>
      <c r="B1877" s="16"/>
      <c r="C1877" s="66"/>
      <c r="D1877" s="66"/>
      <c r="E1877" s="67"/>
      <c r="F1877" s="4"/>
      <c r="G1877" s="4"/>
      <c r="H1877" s="4"/>
      <c r="K1877" s="4"/>
      <c r="L1877" s="4"/>
      <c r="M1877" s="16"/>
      <c r="N1877" s="16"/>
      <c r="T1877" s="59"/>
      <c r="U1877" s="59"/>
      <c r="Z1877" s="22"/>
      <c r="AA1877" s="22"/>
      <c r="AB1877" s="22"/>
      <c r="AC1877" s="22"/>
      <c r="AD1877" s="22"/>
      <c r="AE1877" s="22"/>
      <c r="AF1877" s="22"/>
    </row>
    <row r="1878" spans="1:32" x14ac:dyDescent="0.25">
      <c r="A1878" s="16"/>
      <c r="B1878" s="16"/>
      <c r="C1878" s="66"/>
      <c r="D1878" s="66"/>
      <c r="E1878" s="67"/>
      <c r="F1878" s="4"/>
      <c r="G1878" s="4"/>
      <c r="H1878" s="4"/>
      <c r="K1878" s="4"/>
      <c r="L1878" s="4"/>
      <c r="M1878" s="16"/>
      <c r="N1878" s="16"/>
      <c r="T1878" s="59"/>
      <c r="U1878" s="59"/>
      <c r="Z1878" s="22"/>
      <c r="AA1878" s="22"/>
      <c r="AB1878" s="22"/>
      <c r="AC1878" s="22"/>
      <c r="AD1878" s="22"/>
      <c r="AE1878" s="22"/>
      <c r="AF1878" s="22"/>
    </row>
    <row r="1879" spans="1:32" x14ac:dyDescent="0.25">
      <c r="A1879" s="16"/>
      <c r="B1879" s="16"/>
      <c r="C1879" s="66"/>
      <c r="D1879" s="66"/>
      <c r="E1879" s="67"/>
      <c r="F1879" s="4"/>
      <c r="G1879" s="4"/>
      <c r="H1879" s="4"/>
      <c r="K1879" s="4"/>
      <c r="L1879" s="4"/>
      <c r="M1879" s="16"/>
      <c r="N1879" s="16"/>
      <c r="T1879" s="59"/>
      <c r="U1879" s="59"/>
      <c r="Z1879" s="22"/>
      <c r="AA1879" s="22"/>
      <c r="AB1879" s="22"/>
      <c r="AC1879" s="22"/>
      <c r="AD1879" s="22"/>
      <c r="AE1879" s="22"/>
      <c r="AF1879" s="22"/>
    </row>
    <row r="1880" spans="1:32" x14ac:dyDescent="0.25">
      <c r="A1880" s="16"/>
      <c r="B1880" s="16"/>
      <c r="C1880" s="66"/>
      <c r="D1880" s="66"/>
      <c r="E1880" s="67"/>
      <c r="F1880" s="4"/>
      <c r="G1880" s="4"/>
      <c r="H1880" s="4"/>
      <c r="K1880" s="4"/>
      <c r="L1880" s="4"/>
      <c r="M1880" s="16"/>
      <c r="N1880" s="16"/>
      <c r="T1880" s="59"/>
      <c r="U1880" s="59"/>
      <c r="Z1880" s="22"/>
      <c r="AA1880" s="22"/>
      <c r="AB1880" s="22"/>
      <c r="AC1880" s="22"/>
      <c r="AD1880" s="22"/>
      <c r="AE1880" s="22"/>
      <c r="AF1880" s="22"/>
    </row>
    <row r="1881" spans="1:32" x14ac:dyDescent="0.25">
      <c r="A1881" s="16"/>
      <c r="B1881" s="16"/>
      <c r="C1881" s="66"/>
      <c r="D1881" s="66"/>
      <c r="E1881" s="67"/>
      <c r="F1881" s="4"/>
      <c r="G1881" s="4"/>
      <c r="H1881" s="4"/>
      <c r="K1881" s="4"/>
      <c r="L1881" s="4"/>
      <c r="M1881" s="16"/>
      <c r="N1881" s="16"/>
      <c r="T1881" s="59"/>
      <c r="U1881" s="59"/>
      <c r="Z1881" s="22"/>
      <c r="AA1881" s="22"/>
      <c r="AB1881" s="22"/>
      <c r="AC1881" s="22"/>
      <c r="AD1881" s="22"/>
      <c r="AE1881" s="22"/>
      <c r="AF1881" s="22"/>
    </row>
    <row r="1882" spans="1:32" x14ac:dyDescent="0.25">
      <c r="A1882" s="16"/>
      <c r="B1882" s="16"/>
      <c r="C1882" s="66"/>
      <c r="D1882" s="66"/>
      <c r="E1882" s="67"/>
      <c r="F1882" s="4"/>
      <c r="G1882" s="4"/>
      <c r="H1882" s="4"/>
      <c r="K1882" s="4"/>
      <c r="L1882" s="4"/>
      <c r="M1882" s="16"/>
      <c r="N1882" s="16"/>
      <c r="T1882" s="59"/>
      <c r="U1882" s="59"/>
      <c r="Z1882" s="22"/>
      <c r="AA1882" s="22"/>
      <c r="AB1882" s="22"/>
      <c r="AC1882" s="22"/>
      <c r="AD1882" s="22"/>
      <c r="AE1882" s="22"/>
      <c r="AF1882" s="22"/>
    </row>
    <row r="1883" spans="1:32" x14ac:dyDescent="0.25">
      <c r="A1883" s="16"/>
      <c r="B1883" s="16"/>
      <c r="C1883" s="66"/>
      <c r="D1883" s="66"/>
      <c r="E1883" s="67"/>
      <c r="F1883" s="4"/>
      <c r="G1883" s="4"/>
      <c r="H1883" s="4"/>
      <c r="K1883" s="4"/>
      <c r="L1883" s="4"/>
      <c r="M1883" s="16"/>
      <c r="N1883" s="16"/>
      <c r="T1883" s="59"/>
      <c r="U1883" s="59"/>
      <c r="Z1883" s="22"/>
      <c r="AA1883" s="22"/>
      <c r="AB1883" s="22"/>
      <c r="AC1883" s="22"/>
      <c r="AD1883" s="22"/>
      <c r="AE1883" s="22"/>
      <c r="AF1883" s="22"/>
    </row>
    <row r="1884" spans="1:32" x14ac:dyDescent="0.25">
      <c r="A1884" s="16"/>
      <c r="B1884" s="16"/>
      <c r="C1884" s="66"/>
      <c r="D1884" s="66"/>
      <c r="E1884" s="67"/>
      <c r="F1884" s="4"/>
      <c r="G1884" s="4"/>
      <c r="H1884" s="4"/>
      <c r="K1884" s="4"/>
      <c r="L1884" s="4"/>
      <c r="M1884" s="16"/>
      <c r="N1884" s="16"/>
      <c r="T1884" s="59"/>
      <c r="U1884" s="59"/>
      <c r="Z1884" s="22"/>
      <c r="AA1884" s="22"/>
      <c r="AB1884" s="22"/>
      <c r="AC1884" s="22"/>
      <c r="AD1884" s="22"/>
      <c r="AE1884" s="22"/>
      <c r="AF1884" s="22"/>
    </row>
    <row r="1885" spans="1:32" x14ac:dyDescent="0.25">
      <c r="A1885" s="16"/>
      <c r="B1885" s="16"/>
      <c r="C1885" s="66"/>
      <c r="D1885" s="66"/>
      <c r="E1885" s="67"/>
      <c r="F1885" s="4"/>
      <c r="G1885" s="4"/>
      <c r="H1885" s="4"/>
      <c r="K1885" s="4"/>
      <c r="L1885" s="4"/>
      <c r="M1885" s="16"/>
      <c r="N1885" s="16"/>
      <c r="T1885" s="59"/>
      <c r="U1885" s="59"/>
      <c r="Z1885" s="22"/>
      <c r="AA1885" s="22"/>
      <c r="AB1885" s="22"/>
      <c r="AC1885" s="22"/>
      <c r="AD1885" s="22"/>
      <c r="AE1885" s="22"/>
      <c r="AF1885" s="22"/>
    </row>
    <row r="1886" spans="1:32" x14ac:dyDescent="0.25">
      <c r="A1886" s="16"/>
      <c r="B1886" s="16"/>
      <c r="C1886" s="66"/>
      <c r="D1886" s="66"/>
      <c r="E1886" s="67"/>
      <c r="F1886" s="4"/>
      <c r="G1886" s="4"/>
      <c r="H1886" s="4"/>
      <c r="K1886" s="4"/>
      <c r="L1886" s="4"/>
      <c r="M1886" s="16"/>
      <c r="N1886" s="16"/>
      <c r="T1886" s="59"/>
      <c r="U1886" s="59"/>
      <c r="Z1886" s="22"/>
      <c r="AA1886" s="22"/>
      <c r="AB1886" s="22"/>
      <c r="AC1886" s="22"/>
      <c r="AD1886" s="22"/>
      <c r="AE1886" s="22"/>
      <c r="AF1886" s="22"/>
    </row>
    <row r="1887" spans="1:32" x14ac:dyDescent="0.25">
      <c r="A1887" s="16"/>
      <c r="B1887" s="16"/>
      <c r="C1887" s="66"/>
      <c r="D1887" s="66"/>
      <c r="E1887" s="67"/>
      <c r="F1887" s="4"/>
      <c r="G1887" s="4"/>
      <c r="H1887" s="4"/>
      <c r="K1887" s="4"/>
      <c r="L1887" s="4"/>
      <c r="M1887" s="16"/>
      <c r="N1887" s="16"/>
      <c r="T1887" s="59"/>
      <c r="U1887" s="59"/>
      <c r="Z1887" s="22"/>
      <c r="AA1887" s="22"/>
      <c r="AB1887" s="22"/>
      <c r="AC1887" s="22"/>
      <c r="AD1887" s="22"/>
      <c r="AE1887" s="22"/>
      <c r="AF1887" s="22"/>
    </row>
    <row r="1888" spans="1:32" x14ac:dyDescent="0.25">
      <c r="A1888" s="16"/>
      <c r="B1888" s="16"/>
      <c r="C1888" s="66"/>
      <c r="D1888" s="66"/>
      <c r="E1888" s="67"/>
      <c r="F1888" s="4"/>
      <c r="G1888" s="4"/>
      <c r="H1888" s="4"/>
      <c r="K1888" s="4"/>
      <c r="L1888" s="4"/>
      <c r="M1888" s="16"/>
      <c r="N1888" s="16"/>
      <c r="T1888" s="59"/>
      <c r="U1888" s="59"/>
      <c r="Z1888" s="22"/>
      <c r="AA1888" s="22"/>
      <c r="AB1888" s="22"/>
      <c r="AC1888" s="22"/>
      <c r="AD1888" s="22"/>
      <c r="AE1888" s="22"/>
      <c r="AF1888" s="22"/>
    </row>
    <row r="1889" spans="1:32" x14ac:dyDescent="0.25">
      <c r="A1889" s="16"/>
      <c r="B1889" s="16"/>
      <c r="C1889" s="66"/>
      <c r="D1889" s="66"/>
      <c r="E1889" s="67"/>
      <c r="F1889" s="4"/>
      <c r="G1889" s="4"/>
      <c r="H1889" s="4"/>
      <c r="K1889" s="4"/>
      <c r="L1889" s="4"/>
      <c r="M1889" s="16"/>
      <c r="N1889" s="16"/>
      <c r="T1889" s="59"/>
      <c r="U1889" s="59"/>
      <c r="Z1889" s="22"/>
      <c r="AA1889" s="22"/>
      <c r="AB1889" s="22"/>
      <c r="AC1889" s="22"/>
      <c r="AD1889" s="22"/>
      <c r="AE1889" s="22"/>
      <c r="AF1889" s="22"/>
    </row>
    <row r="1890" spans="1:32" x14ac:dyDescent="0.25">
      <c r="A1890" s="16"/>
      <c r="B1890" s="16"/>
      <c r="C1890" s="66"/>
      <c r="D1890" s="66"/>
      <c r="E1890" s="67"/>
      <c r="F1890" s="4"/>
      <c r="G1890" s="4"/>
      <c r="H1890" s="4"/>
      <c r="K1890" s="4"/>
      <c r="L1890" s="4"/>
      <c r="M1890" s="16"/>
      <c r="N1890" s="16"/>
      <c r="T1890" s="59"/>
      <c r="U1890" s="59"/>
      <c r="Z1890" s="22"/>
      <c r="AA1890" s="22"/>
      <c r="AB1890" s="22"/>
      <c r="AC1890" s="22"/>
      <c r="AD1890" s="22"/>
      <c r="AE1890" s="22"/>
      <c r="AF1890" s="22"/>
    </row>
    <row r="1891" spans="1:32" x14ac:dyDescent="0.25">
      <c r="A1891" s="16"/>
      <c r="B1891" s="16"/>
      <c r="C1891" s="66"/>
      <c r="D1891" s="66"/>
      <c r="E1891" s="67"/>
      <c r="F1891" s="4"/>
      <c r="G1891" s="4"/>
      <c r="H1891" s="4"/>
      <c r="K1891" s="4"/>
      <c r="L1891" s="4"/>
      <c r="M1891" s="16"/>
      <c r="N1891" s="16"/>
      <c r="T1891" s="59"/>
      <c r="U1891" s="59"/>
      <c r="Z1891" s="22"/>
      <c r="AA1891" s="22"/>
      <c r="AB1891" s="22"/>
      <c r="AC1891" s="22"/>
      <c r="AD1891" s="22"/>
      <c r="AE1891" s="22"/>
      <c r="AF1891" s="22"/>
    </row>
    <row r="1892" spans="1:32" x14ac:dyDescent="0.25">
      <c r="A1892" s="16"/>
      <c r="B1892" s="16"/>
      <c r="C1892" s="66"/>
      <c r="D1892" s="66"/>
      <c r="E1892" s="67"/>
      <c r="F1892" s="4"/>
      <c r="G1892" s="4"/>
      <c r="H1892" s="4"/>
      <c r="K1892" s="4"/>
      <c r="L1892" s="4"/>
      <c r="M1892" s="16"/>
      <c r="N1892" s="16"/>
      <c r="T1892" s="59"/>
      <c r="U1892" s="59"/>
      <c r="Z1892" s="22"/>
      <c r="AA1892" s="22"/>
      <c r="AB1892" s="22"/>
      <c r="AC1892" s="22"/>
      <c r="AD1892" s="22"/>
      <c r="AE1892" s="22"/>
      <c r="AF1892" s="22"/>
    </row>
    <row r="1893" spans="1:32" x14ac:dyDescent="0.25">
      <c r="A1893" s="16"/>
      <c r="B1893" s="16"/>
      <c r="C1893" s="66"/>
      <c r="D1893" s="66"/>
      <c r="E1893" s="67"/>
      <c r="F1893" s="4"/>
      <c r="G1893" s="4"/>
      <c r="H1893" s="4"/>
      <c r="K1893" s="4"/>
      <c r="L1893" s="4"/>
      <c r="M1893" s="16"/>
      <c r="N1893" s="16"/>
      <c r="T1893" s="59"/>
      <c r="U1893" s="59"/>
      <c r="Z1893" s="22"/>
      <c r="AA1893" s="22"/>
      <c r="AB1893" s="22"/>
      <c r="AC1893" s="22"/>
      <c r="AD1893" s="22"/>
      <c r="AE1893" s="22"/>
      <c r="AF1893" s="22"/>
    </row>
    <row r="1894" spans="1:32" x14ac:dyDescent="0.25">
      <c r="A1894" s="16"/>
      <c r="B1894" s="16"/>
      <c r="C1894" s="66"/>
      <c r="D1894" s="66"/>
      <c r="E1894" s="67"/>
      <c r="F1894" s="4"/>
      <c r="G1894" s="4"/>
      <c r="H1894" s="4"/>
      <c r="K1894" s="4"/>
      <c r="L1894" s="4"/>
      <c r="M1894" s="16"/>
      <c r="N1894" s="16"/>
      <c r="T1894" s="59"/>
      <c r="U1894" s="59"/>
      <c r="Z1894" s="22"/>
      <c r="AA1894" s="22"/>
      <c r="AB1894" s="22"/>
      <c r="AC1894" s="22"/>
      <c r="AD1894" s="22"/>
      <c r="AE1894" s="22"/>
      <c r="AF1894" s="22"/>
    </row>
    <row r="1895" spans="1:32" x14ac:dyDescent="0.25">
      <c r="A1895" s="16"/>
      <c r="B1895" s="16"/>
      <c r="C1895" s="66"/>
      <c r="D1895" s="66"/>
      <c r="E1895" s="67"/>
      <c r="F1895" s="4"/>
      <c r="G1895" s="4"/>
      <c r="H1895" s="4"/>
      <c r="K1895" s="4"/>
      <c r="L1895" s="4"/>
      <c r="M1895" s="16"/>
      <c r="N1895" s="16"/>
      <c r="T1895" s="59"/>
      <c r="U1895" s="59"/>
      <c r="Z1895" s="22"/>
      <c r="AA1895" s="22"/>
      <c r="AB1895" s="22"/>
      <c r="AC1895" s="22"/>
      <c r="AD1895" s="22"/>
      <c r="AE1895" s="22"/>
      <c r="AF1895" s="22"/>
    </row>
    <row r="1896" spans="1:32" x14ac:dyDescent="0.25">
      <c r="A1896" s="16"/>
      <c r="B1896" s="16"/>
      <c r="C1896" s="66"/>
      <c r="D1896" s="66"/>
      <c r="E1896" s="67"/>
      <c r="F1896" s="4"/>
      <c r="G1896" s="4"/>
      <c r="H1896" s="4"/>
      <c r="K1896" s="4"/>
      <c r="L1896" s="4"/>
      <c r="M1896" s="16"/>
      <c r="N1896" s="16"/>
      <c r="T1896" s="59"/>
      <c r="U1896" s="59"/>
      <c r="Z1896" s="22"/>
      <c r="AA1896" s="22"/>
      <c r="AB1896" s="22"/>
      <c r="AC1896" s="22"/>
      <c r="AD1896" s="22"/>
      <c r="AE1896" s="22"/>
      <c r="AF1896" s="22"/>
    </row>
    <row r="1897" spans="1:32" x14ac:dyDescent="0.25">
      <c r="A1897" s="16"/>
      <c r="B1897" s="16"/>
      <c r="C1897" s="66"/>
      <c r="D1897" s="66"/>
      <c r="E1897" s="67"/>
      <c r="F1897" s="4"/>
      <c r="G1897" s="4"/>
      <c r="H1897" s="4"/>
      <c r="K1897" s="4"/>
      <c r="L1897" s="4"/>
      <c r="M1897" s="16"/>
      <c r="N1897" s="16"/>
      <c r="T1897" s="59"/>
      <c r="U1897" s="59"/>
      <c r="Z1897" s="22"/>
      <c r="AA1897" s="22"/>
      <c r="AB1897" s="22"/>
      <c r="AC1897" s="22"/>
      <c r="AD1897" s="22"/>
      <c r="AE1897" s="22"/>
      <c r="AF1897" s="22"/>
    </row>
    <row r="1898" spans="1:32" x14ac:dyDescent="0.25">
      <c r="A1898" s="16"/>
      <c r="B1898" s="16"/>
      <c r="C1898" s="66"/>
      <c r="D1898" s="66"/>
      <c r="E1898" s="67"/>
      <c r="F1898" s="4"/>
      <c r="G1898" s="4"/>
      <c r="H1898" s="4"/>
      <c r="K1898" s="4"/>
      <c r="L1898" s="4"/>
      <c r="M1898" s="16"/>
      <c r="N1898" s="16"/>
      <c r="T1898" s="59"/>
      <c r="U1898" s="59"/>
      <c r="Z1898" s="22"/>
      <c r="AA1898" s="22"/>
      <c r="AB1898" s="22"/>
      <c r="AC1898" s="22"/>
      <c r="AD1898" s="22"/>
      <c r="AE1898" s="22"/>
      <c r="AF1898" s="22"/>
    </row>
    <row r="1899" spans="1:32" x14ac:dyDescent="0.25">
      <c r="A1899" s="16"/>
      <c r="B1899" s="16"/>
      <c r="C1899" s="66"/>
      <c r="D1899" s="66"/>
      <c r="E1899" s="67"/>
      <c r="F1899" s="4"/>
      <c r="G1899" s="4"/>
      <c r="H1899" s="4"/>
      <c r="K1899" s="4"/>
      <c r="L1899" s="4"/>
      <c r="M1899" s="16"/>
      <c r="N1899" s="16"/>
      <c r="T1899" s="59"/>
      <c r="U1899" s="59"/>
      <c r="Z1899" s="22"/>
      <c r="AA1899" s="22"/>
      <c r="AB1899" s="22"/>
      <c r="AC1899" s="22"/>
      <c r="AD1899" s="22"/>
      <c r="AE1899" s="22"/>
      <c r="AF1899" s="22"/>
    </row>
    <row r="1900" spans="1:32" x14ac:dyDescent="0.25">
      <c r="A1900" s="16"/>
      <c r="B1900" s="16"/>
      <c r="C1900" s="66"/>
      <c r="D1900" s="66"/>
      <c r="E1900" s="67"/>
      <c r="F1900" s="4"/>
      <c r="G1900" s="4"/>
      <c r="H1900" s="4"/>
      <c r="K1900" s="4"/>
      <c r="L1900" s="4"/>
      <c r="M1900" s="16"/>
      <c r="N1900" s="16"/>
      <c r="T1900" s="59"/>
      <c r="U1900" s="59"/>
      <c r="Z1900" s="22"/>
      <c r="AA1900" s="22"/>
      <c r="AB1900" s="22"/>
      <c r="AC1900" s="22"/>
      <c r="AD1900" s="22"/>
      <c r="AE1900" s="22"/>
      <c r="AF1900" s="22"/>
    </row>
    <row r="1901" spans="1:32" x14ac:dyDescent="0.25">
      <c r="A1901" s="16"/>
      <c r="B1901" s="16"/>
      <c r="C1901" s="66"/>
      <c r="D1901" s="66"/>
      <c r="E1901" s="67"/>
      <c r="F1901" s="4"/>
      <c r="G1901" s="4"/>
      <c r="H1901" s="4"/>
      <c r="K1901" s="4"/>
      <c r="L1901" s="4"/>
      <c r="M1901" s="16"/>
      <c r="N1901" s="16"/>
      <c r="T1901" s="59"/>
      <c r="U1901" s="59"/>
      <c r="Z1901" s="22"/>
      <c r="AA1901" s="22"/>
      <c r="AB1901" s="22"/>
      <c r="AC1901" s="22"/>
      <c r="AD1901" s="22"/>
      <c r="AE1901" s="22"/>
      <c r="AF1901" s="22"/>
    </row>
    <row r="1902" spans="1:32" x14ac:dyDescent="0.25">
      <c r="A1902" s="16"/>
      <c r="B1902" s="16"/>
      <c r="C1902" s="66"/>
      <c r="D1902" s="66"/>
      <c r="E1902" s="67"/>
      <c r="F1902" s="4"/>
      <c r="G1902" s="4"/>
      <c r="H1902" s="4"/>
      <c r="K1902" s="4"/>
      <c r="L1902" s="4"/>
      <c r="M1902" s="16"/>
      <c r="N1902" s="16"/>
      <c r="T1902" s="59"/>
      <c r="U1902" s="59"/>
      <c r="Z1902" s="22"/>
      <c r="AA1902" s="22"/>
      <c r="AB1902" s="22"/>
      <c r="AC1902" s="22"/>
      <c r="AD1902" s="22"/>
      <c r="AE1902" s="22"/>
      <c r="AF1902" s="22"/>
    </row>
    <row r="1903" spans="1:32" x14ac:dyDescent="0.25">
      <c r="A1903" s="16"/>
      <c r="B1903" s="16"/>
      <c r="C1903" s="66"/>
      <c r="D1903" s="66"/>
      <c r="E1903" s="67"/>
      <c r="F1903" s="4"/>
      <c r="G1903" s="4"/>
      <c r="H1903" s="4"/>
      <c r="K1903" s="4"/>
      <c r="L1903" s="4"/>
      <c r="M1903" s="16"/>
      <c r="N1903" s="16"/>
      <c r="T1903" s="59"/>
      <c r="U1903" s="59"/>
      <c r="Z1903" s="22"/>
      <c r="AA1903" s="22"/>
      <c r="AB1903" s="22"/>
      <c r="AC1903" s="22"/>
      <c r="AD1903" s="22"/>
      <c r="AE1903" s="22"/>
      <c r="AF1903" s="22"/>
    </row>
    <row r="1904" spans="1:32" x14ac:dyDescent="0.25">
      <c r="A1904" s="16"/>
      <c r="B1904" s="16"/>
      <c r="C1904" s="66"/>
      <c r="D1904" s="66"/>
      <c r="E1904" s="67"/>
      <c r="F1904" s="4"/>
      <c r="G1904" s="4"/>
      <c r="H1904" s="4"/>
      <c r="K1904" s="4"/>
      <c r="L1904" s="4"/>
      <c r="M1904" s="16"/>
      <c r="N1904" s="16"/>
      <c r="T1904" s="59"/>
      <c r="U1904" s="59"/>
      <c r="Z1904" s="22"/>
      <c r="AA1904" s="22"/>
      <c r="AB1904" s="22"/>
      <c r="AC1904" s="22"/>
      <c r="AD1904" s="22"/>
      <c r="AE1904" s="22"/>
      <c r="AF1904" s="22"/>
    </row>
    <row r="1905" spans="1:32" x14ac:dyDescent="0.25">
      <c r="A1905" s="16"/>
      <c r="B1905" s="16"/>
      <c r="C1905" s="66"/>
      <c r="D1905" s="66"/>
      <c r="E1905" s="67"/>
      <c r="F1905" s="4"/>
      <c r="G1905" s="4"/>
      <c r="H1905" s="4"/>
      <c r="K1905" s="4"/>
      <c r="L1905" s="4"/>
      <c r="M1905" s="16"/>
      <c r="N1905" s="16"/>
      <c r="T1905" s="59"/>
      <c r="U1905" s="59"/>
      <c r="Z1905" s="22"/>
      <c r="AA1905" s="22"/>
      <c r="AB1905" s="22"/>
      <c r="AC1905" s="22"/>
      <c r="AD1905" s="22"/>
      <c r="AE1905" s="22"/>
      <c r="AF1905" s="22"/>
    </row>
    <row r="1906" spans="1:32" x14ac:dyDescent="0.25">
      <c r="A1906" s="16"/>
      <c r="B1906" s="16"/>
      <c r="C1906" s="66"/>
      <c r="D1906" s="66"/>
      <c r="E1906" s="67"/>
      <c r="F1906" s="4"/>
      <c r="G1906" s="4"/>
      <c r="H1906" s="4"/>
      <c r="K1906" s="4"/>
      <c r="L1906" s="4"/>
      <c r="M1906" s="16"/>
      <c r="N1906" s="16"/>
      <c r="T1906" s="59"/>
      <c r="U1906" s="59"/>
      <c r="Z1906" s="22"/>
      <c r="AA1906" s="22"/>
      <c r="AB1906" s="22"/>
      <c r="AC1906" s="22"/>
      <c r="AD1906" s="22"/>
      <c r="AE1906" s="22"/>
      <c r="AF1906" s="22"/>
    </row>
    <row r="1907" spans="1:32" x14ac:dyDescent="0.25">
      <c r="A1907" s="16"/>
      <c r="B1907" s="16"/>
      <c r="C1907" s="66"/>
      <c r="D1907" s="66"/>
      <c r="E1907" s="67"/>
      <c r="F1907" s="4"/>
      <c r="G1907" s="4"/>
      <c r="H1907" s="4"/>
      <c r="K1907" s="4"/>
      <c r="L1907" s="4"/>
      <c r="M1907" s="16"/>
      <c r="N1907" s="16"/>
      <c r="T1907" s="59"/>
      <c r="U1907" s="59"/>
      <c r="Z1907" s="22"/>
      <c r="AA1907" s="22"/>
      <c r="AB1907" s="22"/>
      <c r="AC1907" s="22"/>
      <c r="AD1907" s="22"/>
      <c r="AE1907" s="22"/>
      <c r="AF1907" s="22"/>
    </row>
    <row r="1908" spans="1:32" x14ac:dyDescent="0.25">
      <c r="A1908" s="16"/>
      <c r="B1908" s="16"/>
      <c r="C1908" s="66"/>
      <c r="D1908" s="66"/>
      <c r="E1908" s="67"/>
      <c r="F1908" s="4"/>
      <c r="G1908" s="4"/>
      <c r="H1908" s="4"/>
      <c r="K1908" s="4"/>
      <c r="L1908" s="4"/>
      <c r="M1908" s="16"/>
      <c r="N1908" s="16"/>
      <c r="T1908" s="59"/>
      <c r="U1908" s="59"/>
      <c r="Z1908" s="22"/>
      <c r="AA1908" s="22"/>
      <c r="AB1908" s="22"/>
      <c r="AC1908" s="22"/>
      <c r="AD1908" s="22"/>
      <c r="AE1908" s="22"/>
      <c r="AF1908" s="22"/>
    </row>
    <row r="1909" spans="1:32" x14ac:dyDescent="0.25">
      <c r="A1909" s="16"/>
      <c r="B1909" s="16"/>
      <c r="C1909" s="66"/>
      <c r="D1909" s="66"/>
      <c r="E1909" s="67"/>
      <c r="F1909" s="4"/>
      <c r="G1909" s="4"/>
      <c r="H1909" s="4"/>
      <c r="K1909" s="4"/>
      <c r="L1909" s="4"/>
      <c r="M1909" s="16"/>
      <c r="N1909" s="16"/>
      <c r="T1909" s="59"/>
      <c r="U1909" s="59"/>
      <c r="Z1909" s="22"/>
      <c r="AA1909" s="22"/>
      <c r="AB1909" s="22"/>
      <c r="AC1909" s="22"/>
      <c r="AD1909" s="22"/>
      <c r="AE1909" s="22"/>
      <c r="AF1909" s="22"/>
    </row>
    <row r="1910" spans="1:32" x14ac:dyDescent="0.25">
      <c r="A1910" s="16"/>
      <c r="B1910" s="16"/>
      <c r="C1910" s="66"/>
      <c r="D1910" s="66"/>
      <c r="E1910" s="67"/>
      <c r="F1910" s="4"/>
      <c r="G1910" s="4"/>
      <c r="H1910" s="4"/>
      <c r="K1910" s="4"/>
      <c r="L1910" s="4"/>
      <c r="M1910" s="16"/>
      <c r="N1910" s="16"/>
      <c r="T1910" s="59"/>
      <c r="U1910" s="59"/>
      <c r="Z1910" s="22"/>
      <c r="AA1910" s="22"/>
      <c r="AB1910" s="22"/>
      <c r="AC1910" s="22"/>
      <c r="AD1910" s="22"/>
      <c r="AE1910" s="22"/>
      <c r="AF1910" s="22"/>
    </row>
    <row r="1911" spans="1:32" x14ac:dyDescent="0.25">
      <c r="A1911" s="16"/>
      <c r="B1911" s="16"/>
      <c r="C1911" s="66"/>
      <c r="D1911" s="66"/>
      <c r="E1911" s="67"/>
      <c r="F1911" s="4"/>
      <c r="G1911" s="4"/>
      <c r="H1911" s="4"/>
      <c r="K1911" s="4"/>
      <c r="L1911" s="4"/>
      <c r="M1911" s="16"/>
      <c r="N1911" s="16"/>
      <c r="T1911" s="59"/>
      <c r="U1911" s="59"/>
      <c r="Z1911" s="22"/>
      <c r="AA1911" s="22"/>
      <c r="AB1911" s="22"/>
      <c r="AC1911" s="22"/>
      <c r="AD1911" s="22"/>
      <c r="AE1911" s="22"/>
      <c r="AF1911" s="22"/>
    </row>
    <row r="1912" spans="1:32" x14ac:dyDescent="0.25">
      <c r="A1912" s="16"/>
      <c r="B1912" s="16"/>
      <c r="C1912" s="66"/>
      <c r="D1912" s="66"/>
      <c r="E1912" s="67"/>
      <c r="F1912" s="4"/>
      <c r="G1912" s="4"/>
      <c r="H1912" s="4"/>
      <c r="K1912" s="4"/>
      <c r="L1912" s="4"/>
      <c r="M1912" s="16"/>
      <c r="N1912" s="16"/>
      <c r="T1912" s="59"/>
      <c r="U1912" s="59"/>
      <c r="Z1912" s="22"/>
      <c r="AA1912" s="22"/>
      <c r="AB1912" s="22"/>
      <c r="AC1912" s="22"/>
      <c r="AD1912" s="22"/>
      <c r="AE1912" s="22"/>
      <c r="AF1912" s="22"/>
    </row>
    <row r="1913" spans="1:32" x14ac:dyDescent="0.25">
      <c r="A1913" s="16"/>
      <c r="B1913" s="16"/>
      <c r="C1913" s="66"/>
      <c r="D1913" s="66"/>
      <c r="E1913" s="67"/>
      <c r="F1913" s="4"/>
      <c r="G1913" s="4"/>
      <c r="H1913" s="4"/>
      <c r="K1913" s="4"/>
      <c r="L1913" s="4"/>
      <c r="M1913" s="16"/>
      <c r="N1913" s="16"/>
      <c r="T1913" s="59"/>
      <c r="U1913" s="59"/>
      <c r="Z1913" s="22"/>
      <c r="AA1913" s="22"/>
      <c r="AB1913" s="22"/>
      <c r="AC1913" s="22"/>
      <c r="AD1913" s="22"/>
      <c r="AE1913" s="22"/>
      <c r="AF1913" s="22"/>
    </row>
    <row r="1914" spans="1:32" x14ac:dyDescent="0.25">
      <c r="A1914" s="16"/>
      <c r="B1914" s="16"/>
      <c r="C1914" s="66"/>
      <c r="D1914" s="66"/>
      <c r="E1914" s="67"/>
      <c r="F1914" s="4"/>
      <c r="G1914" s="4"/>
      <c r="H1914" s="4"/>
      <c r="K1914" s="4"/>
      <c r="L1914" s="4"/>
      <c r="M1914" s="16"/>
      <c r="N1914" s="16"/>
      <c r="T1914" s="59"/>
      <c r="U1914" s="59"/>
      <c r="Z1914" s="22"/>
      <c r="AA1914" s="22"/>
      <c r="AB1914" s="22"/>
      <c r="AC1914" s="22"/>
      <c r="AD1914" s="22"/>
      <c r="AE1914" s="22"/>
      <c r="AF1914" s="22"/>
    </row>
    <row r="1915" spans="1:32" x14ac:dyDescent="0.25">
      <c r="A1915" s="16"/>
      <c r="B1915" s="16"/>
      <c r="C1915" s="66"/>
      <c r="D1915" s="66"/>
      <c r="E1915" s="67"/>
      <c r="F1915" s="4"/>
      <c r="G1915" s="4"/>
      <c r="H1915" s="4"/>
      <c r="K1915" s="4"/>
      <c r="L1915" s="4"/>
      <c r="M1915" s="16"/>
      <c r="N1915" s="16"/>
      <c r="T1915" s="59"/>
      <c r="U1915" s="59"/>
      <c r="Z1915" s="22"/>
      <c r="AA1915" s="22"/>
      <c r="AB1915" s="22"/>
      <c r="AC1915" s="22"/>
      <c r="AD1915" s="22"/>
      <c r="AE1915" s="22"/>
      <c r="AF1915" s="22"/>
    </row>
    <row r="1916" spans="1:32" x14ac:dyDescent="0.25">
      <c r="A1916" s="16"/>
      <c r="B1916" s="16"/>
      <c r="C1916" s="66"/>
      <c r="D1916" s="66"/>
      <c r="E1916" s="67"/>
      <c r="F1916" s="4"/>
      <c r="G1916" s="4"/>
      <c r="H1916" s="4"/>
      <c r="K1916" s="4"/>
      <c r="L1916" s="4"/>
      <c r="M1916" s="16"/>
      <c r="N1916" s="16"/>
      <c r="T1916" s="59"/>
      <c r="U1916" s="59"/>
      <c r="Z1916" s="22"/>
      <c r="AA1916" s="22"/>
      <c r="AB1916" s="22"/>
      <c r="AC1916" s="22"/>
      <c r="AD1916" s="22"/>
      <c r="AE1916" s="22"/>
      <c r="AF1916" s="22"/>
    </row>
    <row r="1917" spans="1:32" x14ac:dyDescent="0.25">
      <c r="A1917" s="16"/>
      <c r="B1917" s="16"/>
      <c r="C1917" s="66"/>
      <c r="D1917" s="66"/>
      <c r="E1917" s="67"/>
      <c r="F1917" s="4"/>
      <c r="G1917" s="4"/>
      <c r="H1917" s="4"/>
      <c r="K1917" s="4"/>
      <c r="L1917" s="4"/>
      <c r="M1917" s="16"/>
      <c r="N1917" s="16"/>
      <c r="T1917" s="59"/>
      <c r="U1917" s="59"/>
      <c r="Z1917" s="22"/>
      <c r="AA1917" s="22"/>
      <c r="AB1917" s="22"/>
      <c r="AC1917" s="22"/>
      <c r="AD1917" s="22"/>
      <c r="AE1917" s="22"/>
      <c r="AF1917" s="22"/>
    </row>
    <row r="1918" spans="1:32" x14ac:dyDescent="0.25">
      <c r="A1918" s="16"/>
      <c r="B1918" s="16"/>
      <c r="C1918" s="66"/>
      <c r="D1918" s="66"/>
      <c r="E1918" s="67"/>
      <c r="F1918" s="4"/>
      <c r="G1918" s="4"/>
      <c r="H1918" s="4"/>
      <c r="K1918" s="4"/>
      <c r="L1918" s="4"/>
      <c r="M1918" s="16"/>
      <c r="N1918" s="16"/>
      <c r="T1918" s="59"/>
      <c r="U1918" s="59"/>
      <c r="Z1918" s="22"/>
      <c r="AA1918" s="22"/>
      <c r="AB1918" s="22"/>
      <c r="AC1918" s="22"/>
      <c r="AD1918" s="22"/>
      <c r="AE1918" s="22"/>
      <c r="AF1918" s="22"/>
    </row>
    <row r="1919" spans="1:32" x14ac:dyDescent="0.25">
      <c r="A1919" s="16"/>
      <c r="B1919" s="16"/>
      <c r="C1919" s="66"/>
      <c r="D1919" s="66"/>
      <c r="E1919" s="67"/>
      <c r="F1919" s="4"/>
      <c r="G1919" s="4"/>
      <c r="H1919" s="4"/>
      <c r="K1919" s="4"/>
      <c r="L1919" s="4"/>
      <c r="M1919" s="16"/>
      <c r="N1919" s="16"/>
      <c r="T1919" s="59"/>
      <c r="U1919" s="59"/>
      <c r="Z1919" s="22"/>
      <c r="AA1919" s="22"/>
      <c r="AB1919" s="22"/>
      <c r="AC1919" s="22"/>
      <c r="AD1919" s="22"/>
      <c r="AE1919" s="22"/>
      <c r="AF1919" s="22"/>
    </row>
    <row r="1920" spans="1:32" x14ac:dyDescent="0.25">
      <c r="A1920" s="16"/>
      <c r="B1920" s="16"/>
      <c r="C1920" s="66"/>
      <c r="D1920" s="66"/>
      <c r="E1920" s="67"/>
      <c r="F1920" s="4"/>
      <c r="G1920" s="4"/>
      <c r="H1920" s="4"/>
      <c r="K1920" s="4"/>
      <c r="L1920" s="4"/>
      <c r="M1920" s="16"/>
      <c r="N1920" s="16"/>
      <c r="T1920" s="59"/>
      <c r="U1920" s="59"/>
      <c r="Z1920" s="22"/>
      <c r="AA1920" s="22"/>
      <c r="AB1920" s="22"/>
      <c r="AC1920" s="22"/>
      <c r="AD1920" s="22"/>
      <c r="AE1920" s="22"/>
      <c r="AF1920" s="22"/>
    </row>
    <row r="1921" spans="1:32" x14ac:dyDescent="0.25">
      <c r="A1921" s="16"/>
      <c r="B1921" s="16"/>
      <c r="C1921" s="66"/>
      <c r="D1921" s="66"/>
      <c r="E1921" s="67"/>
      <c r="F1921" s="4"/>
      <c r="G1921" s="4"/>
      <c r="H1921" s="4"/>
      <c r="K1921" s="4"/>
      <c r="L1921" s="4"/>
      <c r="M1921" s="16"/>
      <c r="N1921" s="16"/>
      <c r="T1921" s="59"/>
      <c r="U1921" s="59"/>
      <c r="Z1921" s="22"/>
      <c r="AA1921" s="22"/>
      <c r="AB1921" s="22"/>
      <c r="AC1921" s="22"/>
      <c r="AD1921" s="22"/>
      <c r="AE1921" s="22"/>
      <c r="AF1921" s="22"/>
    </row>
    <row r="1922" spans="1:32" x14ac:dyDescent="0.25">
      <c r="A1922" s="16"/>
      <c r="B1922" s="16"/>
      <c r="C1922" s="66"/>
      <c r="D1922" s="66"/>
      <c r="E1922" s="67"/>
      <c r="F1922" s="4"/>
      <c r="G1922" s="4"/>
      <c r="H1922" s="4"/>
      <c r="K1922" s="4"/>
      <c r="L1922" s="4"/>
      <c r="M1922" s="16"/>
      <c r="N1922" s="16"/>
      <c r="T1922" s="59"/>
      <c r="U1922" s="59"/>
      <c r="Z1922" s="22"/>
      <c r="AA1922" s="22"/>
      <c r="AB1922" s="22"/>
      <c r="AC1922" s="22"/>
      <c r="AD1922" s="22"/>
      <c r="AE1922" s="22"/>
      <c r="AF1922" s="22"/>
    </row>
    <row r="1923" spans="1:32" x14ac:dyDescent="0.25">
      <c r="A1923" s="16"/>
      <c r="B1923" s="16"/>
      <c r="C1923" s="66"/>
      <c r="D1923" s="66"/>
      <c r="E1923" s="67"/>
      <c r="F1923" s="4"/>
      <c r="G1923" s="4"/>
      <c r="H1923" s="4"/>
      <c r="K1923" s="4"/>
      <c r="L1923" s="4"/>
      <c r="M1923" s="16"/>
      <c r="N1923" s="16"/>
      <c r="T1923" s="59"/>
      <c r="U1923" s="59"/>
      <c r="Z1923" s="22"/>
      <c r="AA1923" s="22"/>
      <c r="AB1923" s="22"/>
      <c r="AC1923" s="22"/>
      <c r="AD1923" s="22"/>
      <c r="AE1923" s="22"/>
      <c r="AF1923" s="22"/>
    </row>
    <row r="1924" spans="1:32" x14ac:dyDescent="0.25">
      <c r="A1924" s="16"/>
      <c r="B1924" s="16"/>
      <c r="C1924" s="66"/>
      <c r="D1924" s="66"/>
      <c r="E1924" s="67"/>
      <c r="F1924" s="4"/>
      <c r="G1924" s="4"/>
      <c r="H1924" s="4"/>
      <c r="K1924" s="4"/>
      <c r="L1924" s="4"/>
      <c r="M1924" s="16"/>
      <c r="N1924" s="16"/>
      <c r="T1924" s="59"/>
      <c r="U1924" s="59"/>
      <c r="Z1924" s="22"/>
      <c r="AA1924" s="22"/>
      <c r="AB1924" s="22"/>
      <c r="AC1924" s="22"/>
      <c r="AD1924" s="22"/>
      <c r="AE1924" s="22"/>
      <c r="AF1924" s="22"/>
    </row>
    <row r="1925" spans="1:32" x14ac:dyDescent="0.25">
      <c r="A1925" s="16"/>
      <c r="B1925" s="16"/>
      <c r="C1925" s="66"/>
      <c r="D1925" s="66"/>
      <c r="E1925" s="67"/>
      <c r="F1925" s="4"/>
      <c r="G1925" s="4"/>
      <c r="H1925" s="4"/>
      <c r="K1925" s="4"/>
      <c r="L1925" s="4"/>
      <c r="M1925" s="16"/>
      <c r="N1925" s="16"/>
      <c r="T1925" s="59"/>
      <c r="U1925" s="59"/>
      <c r="Z1925" s="22"/>
      <c r="AA1925" s="22"/>
      <c r="AB1925" s="22"/>
      <c r="AC1925" s="22"/>
      <c r="AD1925" s="22"/>
      <c r="AE1925" s="22"/>
      <c r="AF1925" s="22"/>
    </row>
    <row r="1926" spans="1:32" x14ac:dyDescent="0.25">
      <c r="A1926" s="16"/>
      <c r="B1926" s="16"/>
      <c r="C1926" s="66"/>
      <c r="D1926" s="66"/>
      <c r="E1926" s="67"/>
      <c r="F1926" s="4"/>
      <c r="G1926" s="4"/>
      <c r="H1926" s="4"/>
      <c r="K1926" s="4"/>
      <c r="L1926" s="4"/>
      <c r="M1926" s="16"/>
      <c r="N1926" s="16"/>
      <c r="T1926" s="59"/>
      <c r="U1926" s="59"/>
      <c r="Z1926" s="22"/>
      <c r="AA1926" s="22"/>
      <c r="AB1926" s="22"/>
      <c r="AC1926" s="22"/>
      <c r="AD1926" s="22"/>
      <c r="AE1926" s="22"/>
      <c r="AF1926" s="22"/>
    </row>
    <row r="1927" spans="1:32" x14ac:dyDescent="0.25">
      <c r="A1927" s="16"/>
      <c r="B1927" s="16"/>
      <c r="C1927" s="66"/>
      <c r="D1927" s="66"/>
      <c r="E1927" s="67"/>
      <c r="F1927" s="4"/>
      <c r="G1927" s="4"/>
      <c r="H1927" s="4"/>
      <c r="K1927" s="4"/>
      <c r="L1927" s="4"/>
      <c r="M1927" s="16"/>
      <c r="N1927" s="16"/>
      <c r="T1927" s="59"/>
      <c r="U1927" s="59"/>
      <c r="Z1927" s="22"/>
      <c r="AA1927" s="22"/>
      <c r="AB1927" s="22"/>
      <c r="AC1927" s="22"/>
      <c r="AD1927" s="22"/>
      <c r="AE1927" s="22"/>
      <c r="AF1927" s="22"/>
    </row>
    <row r="1928" spans="1:32" x14ac:dyDescent="0.25">
      <c r="A1928" s="16"/>
      <c r="B1928" s="16"/>
      <c r="C1928" s="66"/>
      <c r="D1928" s="66"/>
      <c r="E1928" s="67"/>
      <c r="F1928" s="4"/>
      <c r="G1928" s="4"/>
      <c r="H1928" s="4"/>
      <c r="K1928" s="4"/>
      <c r="L1928" s="4"/>
      <c r="M1928" s="16"/>
      <c r="N1928" s="16"/>
      <c r="T1928" s="59"/>
      <c r="U1928" s="59"/>
      <c r="Z1928" s="22"/>
      <c r="AA1928" s="22"/>
      <c r="AB1928" s="22"/>
      <c r="AC1928" s="22"/>
      <c r="AD1928" s="22"/>
      <c r="AE1928" s="22"/>
      <c r="AF1928" s="22"/>
    </row>
    <row r="1929" spans="1:32" x14ac:dyDescent="0.25">
      <c r="A1929" s="16"/>
      <c r="B1929" s="16"/>
      <c r="C1929" s="66"/>
      <c r="D1929" s="66"/>
      <c r="E1929" s="67"/>
      <c r="F1929" s="4"/>
      <c r="G1929" s="4"/>
      <c r="H1929" s="4"/>
      <c r="K1929" s="4"/>
      <c r="L1929" s="4"/>
      <c r="M1929" s="16"/>
      <c r="N1929" s="16"/>
      <c r="T1929" s="59"/>
      <c r="U1929" s="59"/>
      <c r="Z1929" s="22"/>
      <c r="AA1929" s="22"/>
      <c r="AB1929" s="22"/>
      <c r="AC1929" s="22"/>
      <c r="AD1929" s="22"/>
      <c r="AE1929" s="22"/>
      <c r="AF1929" s="22"/>
    </row>
    <row r="1930" spans="1:32" x14ac:dyDescent="0.25">
      <c r="A1930" s="16"/>
      <c r="B1930" s="16"/>
      <c r="C1930" s="66"/>
      <c r="D1930" s="66"/>
      <c r="E1930" s="67"/>
      <c r="F1930" s="4"/>
      <c r="G1930" s="4"/>
      <c r="H1930" s="4"/>
      <c r="K1930" s="4"/>
      <c r="L1930" s="4"/>
      <c r="M1930" s="16"/>
      <c r="N1930" s="16"/>
      <c r="T1930" s="59"/>
      <c r="U1930" s="59"/>
      <c r="Z1930" s="22"/>
      <c r="AA1930" s="22"/>
      <c r="AB1930" s="22"/>
      <c r="AC1930" s="22"/>
      <c r="AD1930" s="22"/>
      <c r="AE1930" s="22"/>
      <c r="AF1930" s="22"/>
    </row>
    <row r="1931" spans="1:32" x14ac:dyDescent="0.25">
      <c r="A1931" s="16"/>
      <c r="B1931" s="16"/>
      <c r="C1931" s="66"/>
      <c r="D1931" s="66"/>
      <c r="E1931" s="67"/>
      <c r="F1931" s="4"/>
      <c r="G1931" s="4"/>
      <c r="H1931" s="4"/>
      <c r="K1931" s="4"/>
      <c r="L1931" s="4"/>
      <c r="M1931" s="16"/>
      <c r="N1931" s="16"/>
      <c r="T1931" s="59"/>
      <c r="U1931" s="59"/>
      <c r="Z1931" s="22"/>
      <c r="AA1931" s="22"/>
      <c r="AB1931" s="22"/>
      <c r="AC1931" s="22"/>
      <c r="AD1931" s="22"/>
      <c r="AE1931" s="22"/>
      <c r="AF1931" s="22"/>
    </row>
    <row r="1932" spans="1:32" x14ac:dyDescent="0.25">
      <c r="A1932" s="16"/>
      <c r="B1932" s="16"/>
      <c r="C1932" s="66"/>
      <c r="D1932" s="66"/>
      <c r="E1932" s="67"/>
      <c r="F1932" s="4"/>
      <c r="G1932" s="4"/>
      <c r="H1932" s="4"/>
      <c r="K1932" s="4"/>
      <c r="L1932" s="4"/>
      <c r="M1932" s="16"/>
      <c r="N1932" s="16"/>
      <c r="T1932" s="59"/>
      <c r="U1932" s="59"/>
      <c r="Z1932" s="22"/>
      <c r="AA1932" s="22"/>
      <c r="AB1932" s="22"/>
      <c r="AC1932" s="22"/>
      <c r="AD1932" s="22"/>
      <c r="AE1932" s="22"/>
      <c r="AF1932" s="22"/>
    </row>
    <row r="1933" spans="1:32" x14ac:dyDescent="0.25">
      <c r="A1933" s="16"/>
      <c r="B1933" s="16"/>
      <c r="C1933" s="66"/>
      <c r="D1933" s="66"/>
      <c r="E1933" s="67"/>
      <c r="F1933" s="4"/>
      <c r="G1933" s="4"/>
      <c r="H1933" s="4"/>
      <c r="K1933" s="4"/>
      <c r="L1933" s="4"/>
      <c r="M1933" s="16"/>
      <c r="N1933" s="16"/>
      <c r="T1933" s="59"/>
      <c r="U1933" s="59"/>
      <c r="Z1933" s="22"/>
      <c r="AA1933" s="22"/>
      <c r="AB1933" s="22"/>
      <c r="AC1933" s="22"/>
      <c r="AD1933" s="22"/>
      <c r="AE1933" s="22"/>
      <c r="AF1933" s="22"/>
    </row>
    <row r="1934" spans="1:32" x14ac:dyDescent="0.25">
      <c r="A1934" s="16"/>
      <c r="B1934" s="16"/>
      <c r="C1934" s="66"/>
      <c r="D1934" s="66"/>
      <c r="E1934" s="67"/>
      <c r="F1934" s="4"/>
      <c r="G1934" s="4"/>
      <c r="H1934" s="4"/>
      <c r="K1934" s="4"/>
      <c r="L1934" s="4"/>
      <c r="M1934" s="16"/>
      <c r="N1934" s="16"/>
      <c r="T1934" s="59"/>
      <c r="U1934" s="59"/>
      <c r="Z1934" s="22"/>
      <c r="AA1934" s="22"/>
      <c r="AB1934" s="22"/>
      <c r="AC1934" s="22"/>
      <c r="AD1934" s="22"/>
      <c r="AE1934" s="22"/>
      <c r="AF1934" s="22"/>
    </row>
    <row r="1935" spans="1:32" x14ac:dyDescent="0.25">
      <c r="A1935" s="16"/>
      <c r="B1935" s="16"/>
      <c r="C1935" s="66"/>
      <c r="D1935" s="66"/>
      <c r="E1935" s="67"/>
      <c r="F1935" s="4"/>
      <c r="G1935" s="4"/>
      <c r="H1935" s="4"/>
      <c r="K1935" s="4"/>
      <c r="L1935" s="4"/>
      <c r="M1935" s="16"/>
      <c r="N1935" s="16"/>
      <c r="T1935" s="59"/>
      <c r="U1935" s="59"/>
      <c r="Z1935" s="22"/>
      <c r="AA1935" s="22"/>
      <c r="AB1935" s="22"/>
      <c r="AC1935" s="22"/>
      <c r="AD1935" s="22"/>
      <c r="AE1935" s="22"/>
      <c r="AF1935" s="22"/>
    </row>
    <row r="1936" spans="1:32" x14ac:dyDescent="0.25">
      <c r="A1936" s="16"/>
      <c r="B1936" s="16"/>
      <c r="C1936" s="66"/>
      <c r="D1936" s="66"/>
      <c r="E1936" s="67"/>
      <c r="F1936" s="4"/>
      <c r="G1936" s="4"/>
      <c r="H1936" s="4"/>
      <c r="K1936" s="4"/>
      <c r="L1936" s="4"/>
      <c r="M1936" s="16"/>
      <c r="N1936" s="16"/>
      <c r="T1936" s="59"/>
      <c r="U1936" s="59"/>
      <c r="Z1936" s="22"/>
      <c r="AA1936" s="22"/>
      <c r="AB1936" s="22"/>
      <c r="AC1936" s="22"/>
      <c r="AD1936" s="22"/>
      <c r="AE1936" s="22"/>
      <c r="AF1936" s="22"/>
    </row>
    <row r="1937" spans="1:32" x14ac:dyDescent="0.25">
      <c r="A1937" s="16"/>
      <c r="B1937" s="16"/>
      <c r="C1937" s="66"/>
      <c r="D1937" s="66"/>
      <c r="E1937" s="67"/>
      <c r="F1937" s="4"/>
      <c r="G1937" s="4"/>
      <c r="H1937" s="4"/>
      <c r="K1937" s="4"/>
      <c r="L1937" s="4"/>
      <c r="M1937" s="16"/>
      <c r="N1937" s="16"/>
      <c r="T1937" s="59"/>
      <c r="U1937" s="59"/>
      <c r="Z1937" s="22"/>
      <c r="AA1937" s="22"/>
      <c r="AB1937" s="22"/>
      <c r="AC1937" s="22"/>
      <c r="AD1937" s="22"/>
      <c r="AE1937" s="22"/>
      <c r="AF1937" s="22"/>
    </row>
    <row r="1938" spans="1:32" x14ac:dyDescent="0.25">
      <c r="A1938" s="16"/>
      <c r="B1938" s="16"/>
      <c r="C1938" s="66"/>
      <c r="D1938" s="66"/>
      <c r="E1938" s="67"/>
      <c r="F1938" s="4"/>
      <c r="G1938" s="4"/>
      <c r="H1938" s="4"/>
      <c r="K1938" s="4"/>
      <c r="L1938" s="4"/>
      <c r="M1938" s="16"/>
      <c r="N1938" s="16"/>
      <c r="T1938" s="59"/>
      <c r="U1938" s="59"/>
      <c r="Z1938" s="22"/>
      <c r="AA1938" s="22"/>
      <c r="AB1938" s="22"/>
      <c r="AC1938" s="22"/>
      <c r="AD1938" s="22"/>
      <c r="AE1938" s="22"/>
      <c r="AF1938" s="22"/>
    </row>
    <row r="1939" spans="1:32" x14ac:dyDescent="0.25">
      <c r="A1939" s="16"/>
      <c r="B1939" s="16"/>
      <c r="C1939" s="66"/>
      <c r="D1939" s="66"/>
      <c r="E1939" s="67"/>
      <c r="F1939" s="4"/>
      <c r="G1939" s="4"/>
      <c r="H1939" s="4"/>
      <c r="K1939" s="4"/>
      <c r="L1939" s="4"/>
      <c r="M1939" s="16"/>
      <c r="N1939" s="16"/>
      <c r="T1939" s="59"/>
      <c r="U1939" s="59"/>
      <c r="Z1939" s="22"/>
      <c r="AA1939" s="22"/>
      <c r="AB1939" s="22"/>
      <c r="AC1939" s="22"/>
      <c r="AD1939" s="22"/>
      <c r="AE1939" s="22"/>
      <c r="AF1939" s="22"/>
    </row>
    <row r="1940" spans="1:32" x14ac:dyDescent="0.25">
      <c r="A1940" s="16"/>
      <c r="B1940" s="16"/>
      <c r="C1940" s="66"/>
      <c r="D1940" s="66"/>
      <c r="E1940" s="67"/>
      <c r="F1940" s="4"/>
      <c r="G1940" s="4"/>
      <c r="H1940" s="4"/>
      <c r="K1940" s="4"/>
      <c r="L1940" s="4"/>
      <c r="M1940" s="16"/>
      <c r="N1940" s="16"/>
      <c r="T1940" s="59"/>
      <c r="U1940" s="59"/>
      <c r="Z1940" s="22"/>
      <c r="AA1940" s="22"/>
      <c r="AB1940" s="22"/>
      <c r="AC1940" s="22"/>
      <c r="AD1940" s="22"/>
      <c r="AE1940" s="22"/>
      <c r="AF1940" s="22"/>
    </row>
    <row r="1941" spans="1:32" x14ac:dyDescent="0.25">
      <c r="A1941" s="16"/>
      <c r="B1941" s="16"/>
      <c r="C1941" s="66"/>
      <c r="D1941" s="66"/>
      <c r="E1941" s="67"/>
      <c r="F1941" s="4"/>
      <c r="G1941" s="4"/>
      <c r="H1941" s="4"/>
      <c r="K1941" s="4"/>
      <c r="L1941" s="4"/>
      <c r="M1941" s="16"/>
      <c r="N1941" s="16"/>
      <c r="T1941" s="59"/>
      <c r="U1941" s="59"/>
      <c r="Z1941" s="22"/>
      <c r="AA1941" s="22"/>
      <c r="AB1941" s="22"/>
      <c r="AC1941" s="22"/>
      <c r="AD1941" s="22"/>
      <c r="AE1941" s="22"/>
      <c r="AF1941" s="22"/>
    </row>
    <row r="1942" spans="1:32" x14ac:dyDescent="0.25">
      <c r="A1942" s="16"/>
      <c r="B1942" s="16"/>
      <c r="C1942" s="66"/>
      <c r="D1942" s="66"/>
      <c r="E1942" s="67"/>
      <c r="F1942" s="4"/>
      <c r="G1942" s="4"/>
      <c r="H1942" s="4"/>
      <c r="K1942" s="4"/>
      <c r="L1942" s="4"/>
      <c r="M1942" s="16"/>
      <c r="N1942" s="16"/>
      <c r="T1942" s="59"/>
      <c r="U1942" s="59"/>
      <c r="Z1942" s="22"/>
      <c r="AA1942" s="22"/>
      <c r="AB1942" s="22"/>
      <c r="AC1942" s="22"/>
      <c r="AD1942" s="22"/>
      <c r="AE1942" s="22"/>
      <c r="AF1942" s="22"/>
    </row>
    <row r="1943" spans="1:32" x14ac:dyDescent="0.25">
      <c r="A1943" s="16"/>
      <c r="B1943" s="16"/>
      <c r="C1943" s="66"/>
      <c r="D1943" s="66"/>
      <c r="E1943" s="67"/>
      <c r="F1943" s="4"/>
      <c r="G1943" s="4"/>
      <c r="H1943" s="4"/>
      <c r="K1943" s="4"/>
      <c r="L1943" s="4"/>
      <c r="M1943" s="16"/>
      <c r="N1943" s="16"/>
      <c r="T1943" s="59"/>
      <c r="U1943" s="59"/>
      <c r="Z1943" s="22"/>
      <c r="AA1943" s="22"/>
      <c r="AB1943" s="22"/>
      <c r="AC1943" s="22"/>
      <c r="AD1943" s="22"/>
      <c r="AE1943" s="22"/>
      <c r="AF1943" s="22"/>
    </row>
    <row r="1944" spans="1:32" x14ac:dyDescent="0.25">
      <c r="A1944" s="16"/>
      <c r="B1944" s="16"/>
      <c r="C1944" s="66"/>
      <c r="D1944" s="66"/>
      <c r="E1944" s="67"/>
      <c r="F1944" s="4"/>
      <c r="G1944" s="4"/>
      <c r="H1944" s="4"/>
      <c r="K1944" s="4"/>
      <c r="L1944" s="4"/>
      <c r="M1944" s="16"/>
      <c r="N1944" s="16"/>
      <c r="T1944" s="59"/>
      <c r="U1944" s="59"/>
      <c r="Z1944" s="22"/>
      <c r="AA1944" s="22"/>
      <c r="AB1944" s="22"/>
      <c r="AC1944" s="22"/>
      <c r="AD1944" s="22"/>
      <c r="AE1944" s="22"/>
      <c r="AF1944" s="22"/>
    </row>
    <row r="1945" spans="1:32" x14ac:dyDescent="0.25">
      <c r="A1945" s="16"/>
      <c r="B1945" s="16"/>
      <c r="C1945" s="66"/>
      <c r="D1945" s="66"/>
      <c r="E1945" s="67"/>
      <c r="F1945" s="4"/>
      <c r="G1945" s="4"/>
      <c r="H1945" s="4"/>
      <c r="K1945" s="4"/>
      <c r="L1945" s="4"/>
      <c r="M1945" s="16"/>
      <c r="N1945" s="16"/>
      <c r="T1945" s="59"/>
      <c r="U1945" s="59"/>
      <c r="Z1945" s="22"/>
      <c r="AA1945" s="22"/>
      <c r="AB1945" s="22"/>
      <c r="AC1945" s="22"/>
      <c r="AD1945" s="22"/>
      <c r="AE1945" s="22"/>
      <c r="AF1945" s="22"/>
    </row>
    <row r="1946" spans="1:32" x14ac:dyDescent="0.25">
      <c r="A1946" s="16"/>
      <c r="B1946" s="16"/>
      <c r="C1946" s="66"/>
      <c r="D1946" s="66"/>
      <c r="E1946" s="67"/>
      <c r="F1946" s="4"/>
      <c r="G1946" s="4"/>
      <c r="H1946" s="4"/>
      <c r="K1946" s="4"/>
      <c r="L1946" s="4"/>
      <c r="M1946" s="16"/>
      <c r="N1946" s="16"/>
      <c r="T1946" s="59"/>
      <c r="U1946" s="59"/>
      <c r="Z1946" s="22"/>
      <c r="AA1946" s="22"/>
      <c r="AB1946" s="22"/>
      <c r="AC1946" s="22"/>
      <c r="AD1946" s="22"/>
      <c r="AE1946" s="22"/>
      <c r="AF1946" s="22"/>
    </row>
    <row r="1947" spans="1:32" x14ac:dyDescent="0.25">
      <c r="A1947" s="16"/>
      <c r="B1947" s="16"/>
      <c r="C1947" s="66"/>
      <c r="D1947" s="66"/>
      <c r="E1947" s="67"/>
      <c r="F1947" s="4"/>
      <c r="G1947" s="4"/>
      <c r="H1947" s="4"/>
      <c r="K1947" s="4"/>
      <c r="L1947" s="4"/>
      <c r="M1947" s="16"/>
      <c r="N1947" s="16"/>
      <c r="T1947" s="59"/>
      <c r="U1947" s="59"/>
      <c r="Z1947" s="22"/>
      <c r="AA1947" s="22"/>
      <c r="AB1947" s="22"/>
      <c r="AC1947" s="22"/>
      <c r="AD1947" s="22"/>
      <c r="AE1947" s="22"/>
      <c r="AF1947" s="22"/>
    </row>
    <row r="1948" spans="1:32" x14ac:dyDescent="0.25">
      <c r="A1948" s="16"/>
      <c r="B1948" s="16"/>
      <c r="C1948" s="66"/>
      <c r="D1948" s="66"/>
      <c r="E1948" s="67"/>
      <c r="F1948" s="4"/>
      <c r="G1948" s="4"/>
      <c r="H1948" s="4"/>
      <c r="K1948" s="4"/>
      <c r="L1948" s="4"/>
      <c r="M1948" s="16"/>
      <c r="N1948" s="16"/>
      <c r="T1948" s="59"/>
      <c r="U1948" s="59"/>
      <c r="Z1948" s="22"/>
      <c r="AA1948" s="22"/>
      <c r="AB1948" s="22"/>
      <c r="AC1948" s="22"/>
      <c r="AD1948" s="22"/>
      <c r="AE1948" s="22"/>
      <c r="AF1948" s="22"/>
    </row>
    <row r="1949" spans="1:32" x14ac:dyDescent="0.25">
      <c r="A1949" s="16"/>
      <c r="B1949" s="16"/>
      <c r="C1949" s="66"/>
      <c r="D1949" s="66"/>
      <c r="E1949" s="67"/>
      <c r="F1949" s="4"/>
      <c r="G1949" s="4"/>
      <c r="H1949" s="4"/>
      <c r="K1949" s="4"/>
      <c r="L1949" s="4"/>
      <c r="M1949" s="16"/>
      <c r="N1949" s="16"/>
      <c r="T1949" s="59"/>
      <c r="U1949" s="59"/>
      <c r="Z1949" s="22"/>
      <c r="AA1949" s="22"/>
      <c r="AB1949" s="22"/>
      <c r="AC1949" s="22"/>
      <c r="AD1949" s="22"/>
      <c r="AE1949" s="22"/>
      <c r="AF1949" s="22"/>
    </row>
    <row r="1950" spans="1:32" x14ac:dyDescent="0.25">
      <c r="A1950" s="16"/>
      <c r="B1950" s="16"/>
      <c r="C1950" s="66"/>
      <c r="D1950" s="66"/>
      <c r="E1950" s="67"/>
      <c r="F1950" s="4"/>
      <c r="G1950" s="4"/>
      <c r="H1950" s="4"/>
      <c r="K1950" s="4"/>
      <c r="L1950" s="4"/>
      <c r="M1950" s="16"/>
      <c r="N1950" s="16"/>
      <c r="T1950" s="59"/>
      <c r="U1950" s="59"/>
      <c r="Z1950" s="22"/>
      <c r="AA1950" s="22"/>
      <c r="AB1950" s="22"/>
      <c r="AC1950" s="22"/>
      <c r="AD1950" s="22"/>
      <c r="AE1950" s="22"/>
      <c r="AF1950" s="22"/>
    </row>
    <row r="1951" spans="1:32" x14ac:dyDescent="0.25">
      <c r="A1951" s="16"/>
      <c r="B1951" s="16"/>
      <c r="C1951" s="66"/>
      <c r="D1951" s="66"/>
      <c r="E1951" s="67"/>
      <c r="F1951" s="4"/>
      <c r="G1951" s="4"/>
      <c r="H1951" s="4"/>
      <c r="K1951" s="4"/>
      <c r="L1951" s="4"/>
      <c r="M1951" s="16"/>
      <c r="N1951" s="16"/>
      <c r="T1951" s="59"/>
      <c r="U1951" s="59"/>
      <c r="Z1951" s="22"/>
      <c r="AA1951" s="22"/>
      <c r="AB1951" s="22"/>
      <c r="AC1951" s="22"/>
      <c r="AD1951" s="22"/>
      <c r="AE1951" s="22"/>
      <c r="AF1951" s="22"/>
    </row>
    <row r="1952" spans="1:32" x14ac:dyDescent="0.25">
      <c r="A1952" s="16"/>
      <c r="B1952" s="16"/>
      <c r="C1952" s="66"/>
      <c r="D1952" s="66"/>
      <c r="E1952" s="67"/>
      <c r="F1952" s="4"/>
      <c r="G1952" s="4"/>
      <c r="H1952" s="4"/>
      <c r="K1952" s="4"/>
      <c r="L1952" s="4"/>
      <c r="M1952" s="16"/>
      <c r="N1952" s="16"/>
      <c r="T1952" s="59"/>
      <c r="U1952" s="59"/>
      <c r="Z1952" s="22"/>
      <c r="AA1952" s="22"/>
      <c r="AB1952" s="22"/>
      <c r="AC1952" s="22"/>
      <c r="AD1952" s="22"/>
      <c r="AE1952" s="22"/>
      <c r="AF1952" s="22"/>
    </row>
    <row r="1953" spans="1:32" x14ac:dyDescent="0.25">
      <c r="A1953" s="16"/>
      <c r="B1953" s="16"/>
      <c r="C1953" s="66"/>
      <c r="D1953" s="66"/>
      <c r="E1953" s="67"/>
      <c r="F1953" s="4"/>
      <c r="G1953" s="4"/>
      <c r="H1953" s="4"/>
      <c r="K1953" s="4"/>
      <c r="L1953" s="4"/>
      <c r="M1953" s="16"/>
      <c r="N1953" s="16"/>
      <c r="T1953" s="59"/>
      <c r="U1953" s="59"/>
      <c r="Z1953" s="22"/>
      <c r="AA1953" s="22"/>
      <c r="AB1953" s="22"/>
      <c r="AC1953" s="22"/>
      <c r="AD1953" s="22"/>
      <c r="AE1953" s="22"/>
      <c r="AF1953" s="22"/>
    </row>
    <row r="1954" spans="1:32" x14ac:dyDescent="0.25">
      <c r="A1954" s="16"/>
      <c r="B1954" s="16"/>
      <c r="C1954" s="66"/>
      <c r="D1954" s="66"/>
      <c r="E1954" s="67"/>
      <c r="F1954" s="4"/>
      <c r="G1954" s="4"/>
      <c r="H1954" s="4"/>
      <c r="K1954" s="4"/>
      <c r="L1954" s="4"/>
      <c r="M1954" s="16"/>
      <c r="N1954" s="16"/>
      <c r="T1954" s="59"/>
      <c r="U1954" s="59"/>
      <c r="Z1954" s="22"/>
      <c r="AA1954" s="22"/>
      <c r="AB1954" s="22"/>
      <c r="AC1954" s="22"/>
      <c r="AD1954" s="22"/>
      <c r="AE1954" s="22"/>
      <c r="AF1954" s="22"/>
    </row>
    <row r="1955" spans="1:32" x14ac:dyDescent="0.25">
      <c r="A1955" s="16"/>
      <c r="B1955" s="16"/>
      <c r="C1955" s="66"/>
      <c r="D1955" s="66"/>
      <c r="E1955" s="67"/>
      <c r="F1955" s="4"/>
      <c r="G1955" s="4"/>
      <c r="H1955" s="4"/>
      <c r="K1955" s="4"/>
      <c r="L1955" s="4"/>
      <c r="M1955" s="16"/>
      <c r="N1955" s="16"/>
      <c r="T1955" s="59"/>
      <c r="U1955" s="59"/>
      <c r="Z1955" s="22"/>
      <c r="AA1955" s="22"/>
      <c r="AB1955" s="22"/>
      <c r="AC1955" s="22"/>
      <c r="AD1955" s="22"/>
      <c r="AE1955" s="22"/>
      <c r="AF1955" s="22"/>
    </row>
    <row r="1956" spans="1:32" x14ac:dyDescent="0.25">
      <c r="A1956" s="16"/>
      <c r="B1956" s="16"/>
      <c r="C1956" s="66"/>
      <c r="D1956" s="66"/>
      <c r="E1956" s="67"/>
      <c r="F1956" s="4"/>
      <c r="G1956" s="4"/>
      <c r="H1956" s="4"/>
      <c r="K1956" s="4"/>
      <c r="L1956" s="4"/>
      <c r="M1956" s="16"/>
      <c r="N1956" s="16"/>
      <c r="T1956" s="59"/>
      <c r="U1956" s="59"/>
      <c r="Z1956" s="22"/>
      <c r="AA1956" s="22"/>
      <c r="AB1956" s="22"/>
      <c r="AC1956" s="22"/>
      <c r="AD1956" s="22"/>
      <c r="AE1956" s="22"/>
      <c r="AF1956" s="22"/>
    </row>
    <row r="1957" spans="1:32" x14ac:dyDescent="0.25">
      <c r="A1957" s="16"/>
      <c r="B1957" s="16"/>
      <c r="C1957" s="66"/>
      <c r="D1957" s="66"/>
      <c r="E1957" s="67"/>
      <c r="F1957" s="4"/>
      <c r="G1957" s="4"/>
      <c r="H1957" s="4"/>
      <c r="K1957" s="4"/>
      <c r="L1957" s="4"/>
      <c r="M1957" s="16"/>
      <c r="N1957" s="16"/>
      <c r="T1957" s="59"/>
      <c r="U1957" s="59"/>
      <c r="Z1957" s="22"/>
      <c r="AA1957" s="22"/>
      <c r="AB1957" s="22"/>
      <c r="AC1957" s="22"/>
      <c r="AD1957" s="22"/>
      <c r="AE1957" s="22"/>
      <c r="AF1957" s="22"/>
    </row>
    <row r="1958" spans="1:32" x14ac:dyDescent="0.25">
      <c r="A1958" s="16"/>
      <c r="B1958" s="16"/>
      <c r="C1958" s="66"/>
      <c r="D1958" s="66"/>
      <c r="E1958" s="67"/>
      <c r="F1958" s="4"/>
      <c r="G1958" s="4"/>
      <c r="H1958" s="4"/>
      <c r="K1958" s="4"/>
      <c r="L1958" s="4"/>
      <c r="M1958" s="16"/>
      <c r="N1958" s="16"/>
      <c r="T1958" s="59"/>
      <c r="U1958" s="59"/>
      <c r="Z1958" s="22"/>
      <c r="AA1958" s="22"/>
      <c r="AB1958" s="22"/>
      <c r="AC1958" s="22"/>
      <c r="AD1958" s="22"/>
      <c r="AE1958" s="22"/>
      <c r="AF1958" s="22"/>
    </row>
    <row r="1959" spans="1:32" x14ac:dyDescent="0.25">
      <c r="A1959" s="16"/>
      <c r="B1959" s="16"/>
      <c r="C1959" s="66"/>
      <c r="D1959" s="66"/>
      <c r="E1959" s="67"/>
      <c r="F1959" s="4"/>
      <c r="G1959" s="4"/>
      <c r="H1959" s="4"/>
      <c r="K1959" s="4"/>
      <c r="L1959" s="4"/>
      <c r="M1959" s="16"/>
      <c r="N1959" s="16"/>
      <c r="T1959" s="59"/>
      <c r="U1959" s="59"/>
      <c r="Z1959" s="22"/>
      <c r="AA1959" s="22"/>
      <c r="AB1959" s="22"/>
      <c r="AC1959" s="22"/>
      <c r="AD1959" s="22"/>
      <c r="AE1959" s="22"/>
      <c r="AF1959" s="22"/>
    </row>
    <row r="1960" spans="1:32" x14ac:dyDescent="0.25">
      <c r="A1960" s="16"/>
      <c r="B1960" s="16"/>
      <c r="C1960" s="66"/>
      <c r="D1960" s="66"/>
      <c r="E1960" s="67"/>
      <c r="F1960" s="4"/>
      <c r="G1960" s="4"/>
      <c r="H1960" s="4"/>
      <c r="K1960" s="4"/>
      <c r="L1960" s="4"/>
      <c r="M1960" s="16"/>
      <c r="N1960" s="16"/>
      <c r="T1960" s="59"/>
      <c r="U1960" s="59"/>
      <c r="Z1960" s="22"/>
      <c r="AA1960" s="22"/>
      <c r="AB1960" s="22"/>
      <c r="AC1960" s="22"/>
      <c r="AD1960" s="22"/>
      <c r="AE1960" s="22"/>
      <c r="AF1960" s="22"/>
    </row>
    <row r="1961" spans="1:32" x14ac:dyDescent="0.25">
      <c r="A1961" s="16"/>
      <c r="B1961" s="16"/>
      <c r="C1961" s="66"/>
      <c r="D1961" s="66"/>
      <c r="E1961" s="67"/>
      <c r="F1961" s="4"/>
      <c r="G1961" s="4"/>
      <c r="H1961" s="4"/>
      <c r="K1961" s="4"/>
      <c r="L1961" s="4"/>
      <c r="M1961" s="16"/>
      <c r="N1961" s="16"/>
      <c r="T1961" s="59"/>
      <c r="U1961" s="59"/>
      <c r="Z1961" s="22"/>
      <c r="AA1961" s="22"/>
      <c r="AB1961" s="22"/>
      <c r="AC1961" s="22"/>
      <c r="AD1961" s="22"/>
      <c r="AE1961" s="22"/>
      <c r="AF1961" s="22"/>
    </row>
    <row r="1962" spans="1:32" x14ac:dyDescent="0.25">
      <c r="A1962" s="16"/>
      <c r="B1962" s="16"/>
      <c r="C1962" s="66"/>
      <c r="D1962" s="66"/>
      <c r="E1962" s="67"/>
      <c r="F1962" s="4"/>
      <c r="G1962" s="4"/>
      <c r="H1962" s="4"/>
      <c r="K1962" s="4"/>
      <c r="L1962" s="4"/>
      <c r="M1962" s="16"/>
      <c r="N1962" s="16"/>
      <c r="T1962" s="59"/>
      <c r="U1962" s="59"/>
      <c r="Z1962" s="22"/>
      <c r="AA1962" s="22"/>
      <c r="AB1962" s="22"/>
      <c r="AC1962" s="22"/>
      <c r="AD1962" s="22"/>
      <c r="AE1962" s="22"/>
      <c r="AF1962" s="22"/>
    </row>
    <row r="1963" spans="1:32" x14ac:dyDescent="0.25">
      <c r="A1963" s="16"/>
      <c r="B1963" s="16"/>
      <c r="C1963" s="66"/>
      <c r="D1963" s="66"/>
      <c r="E1963" s="67"/>
      <c r="F1963" s="4"/>
      <c r="G1963" s="4"/>
      <c r="H1963" s="4"/>
      <c r="K1963" s="4"/>
      <c r="L1963" s="4"/>
      <c r="M1963" s="16"/>
      <c r="N1963" s="16"/>
      <c r="T1963" s="59"/>
      <c r="U1963" s="59"/>
      <c r="Z1963" s="22"/>
      <c r="AA1963" s="22"/>
      <c r="AB1963" s="22"/>
      <c r="AC1963" s="22"/>
      <c r="AD1963" s="22"/>
      <c r="AE1963" s="22"/>
      <c r="AF1963" s="22"/>
    </row>
    <row r="1964" spans="1:32" x14ac:dyDescent="0.25">
      <c r="A1964" s="16"/>
      <c r="B1964" s="16"/>
      <c r="C1964" s="66"/>
      <c r="D1964" s="66"/>
      <c r="E1964" s="67"/>
      <c r="F1964" s="4"/>
      <c r="G1964" s="4"/>
      <c r="H1964" s="4"/>
      <c r="K1964" s="4"/>
      <c r="L1964" s="4"/>
      <c r="M1964" s="16"/>
      <c r="N1964" s="16"/>
      <c r="T1964" s="59"/>
      <c r="U1964" s="59"/>
      <c r="Z1964" s="22"/>
      <c r="AA1964" s="22"/>
      <c r="AB1964" s="22"/>
      <c r="AC1964" s="22"/>
      <c r="AD1964" s="22"/>
      <c r="AE1964" s="22"/>
      <c r="AF1964" s="22"/>
    </row>
    <row r="1965" spans="1:32" x14ac:dyDescent="0.25">
      <c r="A1965" s="16"/>
      <c r="B1965" s="16"/>
      <c r="C1965" s="66"/>
      <c r="D1965" s="66"/>
      <c r="E1965" s="67"/>
      <c r="F1965" s="4"/>
      <c r="G1965" s="4"/>
      <c r="H1965" s="4"/>
      <c r="K1965" s="4"/>
      <c r="L1965" s="4"/>
      <c r="M1965" s="16"/>
      <c r="N1965" s="16"/>
      <c r="T1965" s="59"/>
      <c r="U1965" s="59"/>
      <c r="Z1965" s="22"/>
      <c r="AA1965" s="22"/>
      <c r="AB1965" s="22"/>
      <c r="AC1965" s="22"/>
      <c r="AD1965" s="22"/>
      <c r="AE1965" s="22"/>
      <c r="AF1965" s="22"/>
    </row>
    <row r="1966" spans="1:32" x14ac:dyDescent="0.25">
      <c r="A1966" s="16"/>
      <c r="B1966" s="16"/>
      <c r="C1966" s="66"/>
      <c r="D1966" s="66"/>
      <c r="E1966" s="67"/>
      <c r="F1966" s="4"/>
      <c r="G1966" s="4"/>
      <c r="H1966" s="4"/>
      <c r="K1966" s="4"/>
      <c r="L1966" s="4"/>
      <c r="M1966" s="16"/>
      <c r="N1966" s="16"/>
      <c r="T1966" s="59"/>
      <c r="U1966" s="59"/>
      <c r="Z1966" s="22"/>
      <c r="AA1966" s="22"/>
      <c r="AB1966" s="22"/>
      <c r="AC1966" s="22"/>
      <c r="AD1966" s="22"/>
      <c r="AE1966" s="22"/>
      <c r="AF1966" s="22"/>
    </row>
    <row r="1967" spans="1:32" x14ac:dyDescent="0.25">
      <c r="A1967" s="16"/>
      <c r="B1967" s="16"/>
      <c r="C1967" s="66"/>
      <c r="D1967" s="66"/>
      <c r="E1967" s="67"/>
      <c r="F1967" s="4"/>
      <c r="G1967" s="4"/>
      <c r="H1967" s="4"/>
      <c r="K1967" s="4"/>
      <c r="L1967" s="4"/>
      <c r="M1967" s="16"/>
      <c r="N1967" s="16"/>
      <c r="T1967" s="59"/>
      <c r="U1967" s="59"/>
      <c r="Z1967" s="22"/>
      <c r="AA1967" s="22"/>
      <c r="AB1967" s="22"/>
      <c r="AC1967" s="22"/>
      <c r="AD1967" s="22"/>
      <c r="AE1967" s="22"/>
      <c r="AF1967" s="22"/>
    </row>
    <row r="1968" spans="1:32" x14ac:dyDescent="0.25">
      <c r="A1968" s="16"/>
      <c r="B1968" s="16"/>
      <c r="C1968" s="66"/>
      <c r="D1968" s="66"/>
      <c r="E1968" s="67"/>
      <c r="F1968" s="4"/>
      <c r="G1968" s="4"/>
      <c r="H1968" s="4"/>
      <c r="K1968" s="4"/>
      <c r="L1968" s="4"/>
      <c r="M1968" s="16"/>
      <c r="N1968" s="16"/>
      <c r="T1968" s="59"/>
      <c r="U1968" s="59"/>
      <c r="Z1968" s="22"/>
      <c r="AA1968" s="22"/>
      <c r="AB1968" s="22"/>
      <c r="AC1968" s="22"/>
      <c r="AD1968" s="22"/>
      <c r="AE1968" s="22"/>
      <c r="AF1968" s="22"/>
    </row>
    <row r="1969" spans="1:32" x14ac:dyDescent="0.25">
      <c r="A1969" s="16"/>
      <c r="B1969" s="16"/>
      <c r="C1969" s="66"/>
      <c r="D1969" s="66"/>
      <c r="E1969" s="67"/>
      <c r="F1969" s="4"/>
      <c r="G1969" s="4"/>
      <c r="H1969" s="4"/>
      <c r="K1969" s="4"/>
      <c r="L1969" s="4"/>
      <c r="M1969" s="16"/>
      <c r="N1969" s="16"/>
      <c r="T1969" s="59"/>
      <c r="U1969" s="59"/>
      <c r="Z1969" s="22"/>
      <c r="AA1969" s="22"/>
      <c r="AB1969" s="22"/>
      <c r="AC1969" s="22"/>
      <c r="AD1969" s="22"/>
      <c r="AE1969" s="22"/>
      <c r="AF1969" s="22"/>
    </row>
    <row r="1970" spans="1:32" x14ac:dyDescent="0.25">
      <c r="A1970" s="16"/>
      <c r="B1970" s="16"/>
      <c r="C1970" s="66"/>
      <c r="D1970" s="66"/>
      <c r="E1970" s="67"/>
      <c r="F1970" s="4"/>
      <c r="G1970" s="4"/>
      <c r="H1970" s="4"/>
      <c r="K1970" s="4"/>
      <c r="L1970" s="4"/>
      <c r="M1970" s="16"/>
      <c r="N1970" s="16"/>
      <c r="T1970" s="59"/>
      <c r="U1970" s="59"/>
      <c r="Z1970" s="22"/>
      <c r="AA1970" s="22"/>
      <c r="AB1970" s="22"/>
      <c r="AC1970" s="22"/>
      <c r="AD1970" s="22"/>
      <c r="AE1970" s="22"/>
      <c r="AF1970" s="22"/>
    </row>
    <row r="1971" spans="1:32" x14ac:dyDescent="0.25">
      <c r="A1971" s="16"/>
      <c r="B1971" s="16"/>
      <c r="C1971" s="66"/>
      <c r="D1971" s="66"/>
      <c r="E1971" s="67"/>
      <c r="F1971" s="4"/>
      <c r="G1971" s="4"/>
      <c r="H1971" s="4"/>
      <c r="K1971" s="4"/>
      <c r="L1971" s="4"/>
      <c r="M1971" s="16"/>
      <c r="N1971" s="16"/>
      <c r="T1971" s="59"/>
      <c r="U1971" s="59"/>
      <c r="Z1971" s="22"/>
      <c r="AA1971" s="22"/>
      <c r="AB1971" s="22"/>
      <c r="AC1971" s="22"/>
      <c r="AD1971" s="22"/>
      <c r="AE1971" s="22"/>
      <c r="AF1971" s="22"/>
    </row>
    <row r="1972" spans="1:32" x14ac:dyDescent="0.25">
      <c r="A1972" s="16"/>
      <c r="B1972" s="16"/>
      <c r="C1972" s="66"/>
      <c r="D1972" s="66"/>
      <c r="E1972" s="67"/>
      <c r="F1972" s="4"/>
      <c r="G1972" s="4"/>
      <c r="H1972" s="4"/>
      <c r="K1972" s="4"/>
      <c r="L1972" s="4"/>
      <c r="M1972" s="16"/>
      <c r="N1972" s="16"/>
      <c r="T1972" s="59"/>
      <c r="U1972" s="59"/>
      <c r="Z1972" s="22"/>
      <c r="AA1972" s="22"/>
      <c r="AB1972" s="22"/>
      <c r="AC1972" s="22"/>
      <c r="AD1972" s="22"/>
      <c r="AE1972" s="22"/>
      <c r="AF1972" s="22"/>
    </row>
    <row r="1973" spans="1:32" x14ac:dyDescent="0.25">
      <c r="A1973" s="16"/>
      <c r="B1973" s="16"/>
      <c r="C1973" s="66"/>
      <c r="D1973" s="66"/>
      <c r="E1973" s="67"/>
      <c r="F1973" s="4"/>
      <c r="G1973" s="4"/>
      <c r="H1973" s="4"/>
      <c r="K1973" s="4"/>
      <c r="L1973" s="4"/>
      <c r="M1973" s="16"/>
      <c r="N1973" s="16"/>
      <c r="T1973" s="59"/>
      <c r="U1973" s="59"/>
      <c r="Z1973" s="22"/>
      <c r="AA1973" s="22"/>
      <c r="AB1973" s="22"/>
      <c r="AC1973" s="22"/>
      <c r="AD1973" s="22"/>
      <c r="AE1973" s="22"/>
      <c r="AF1973" s="22"/>
    </row>
    <row r="1974" spans="1:32" x14ac:dyDescent="0.25">
      <c r="A1974" s="16"/>
      <c r="B1974" s="16"/>
      <c r="C1974" s="66"/>
      <c r="D1974" s="66"/>
      <c r="E1974" s="67"/>
      <c r="F1974" s="4"/>
      <c r="G1974" s="4"/>
      <c r="H1974" s="4"/>
      <c r="K1974" s="4"/>
      <c r="L1974" s="4"/>
      <c r="M1974" s="16"/>
      <c r="N1974" s="16"/>
      <c r="T1974" s="59"/>
      <c r="U1974" s="59"/>
      <c r="Z1974" s="22"/>
      <c r="AA1974" s="22"/>
      <c r="AB1974" s="22"/>
      <c r="AC1974" s="22"/>
      <c r="AD1974" s="22"/>
      <c r="AE1974" s="22"/>
      <c r="AF1974" s="22"/>
    </row>
    <row r="1975" spans="1:32" x14ac:dyDescent="0.25">
      <c r="A1975" s="16"/>
      <c r="B1975" s="16"/>
      <c r="C1975" s="66"/>
      <c r="D1975" s="66"/>
      <c r="E1975" s="67"/>
      <c r="F1975" s="4"/>
      <c r="G1975" s="4"/>
      <c r="H1975" s="4"/>
      <c r="K1975" s="4"/>
      <c r="L1975" s="4"/>
      <c r="M1975" s="16"/>
      <c r="N1975" s="16"/>
      <c r="T1975" s="59"/>
      <c r="U1975" s="59"/>
      <c r="Z1975" s="22"/>
      <c r="AA1975" s="22"/>
      <c r="AB1975" s="22"/>
      <c r="AC1975" s="22"/>
      <c r="AD1975" s="22"/>
      <c r="AE1975" s="22"/>
      <c r="AF1975" s="22"/>
    </row>
    <row r="1976" spans="1:32" x14ac:dyDescent="0.25">
      <c r="A1976" s="16"/>
      <c r="B1976" s="16"/>
      <c r="C1976" s="66"/>
      <c r="D1976" s="66"/>
      <c r="E1976" s="67"/>
      <c r="F1976" s="4"/>
      <c r="G1976" s="4"/>
      <c r="H1976" s="4"/>
      <c r="K1976" s="4"/>
      <c r="L1976" s="4"/>
      <c r="M1976" s="16"/>
      <c r="N1976" s="16"/>
      <c r="T1976" s="59"/>
      <c r="U1976" s="59"/>
      <c r="Z1976" s="22"/>
      <c r="AA1976" s="22"/>
      <c r="AB1976" s="22"/>
      <c r="AC1976" s="22"/>
      <c r="AD1976" s="22"/>
      <c r="AE1976" s="22"/>
      <c r="AF1976" s="22"/>
    </row>
    <row r="1977" spans="1:32" x14ac:dyDescent="0.25">
      <c r="A1977" s="16"/>
      <c r="B1977" s="16"/>
      <c r="C1977" s="66"/>
      <c r="D1977" s="66"/>
      <c r="E1977" s="67"/>
      <c r="F1977" s="4"/>
      <c r="G1977" s="4"/>
      <c r="H1977" s="4"/>
      <c r="K1977" s="4"/>
      <c r="L1977" s="4"/>
      <c r="M1977" s="16"/>
      <c r="N1977" s="16"/>
      <c r="T1977" s="59"/>
      <c r="U1977" s="59"/>
      <c r="Z1977" s="22"/>
      <c r="AA1977" s="22"/>
      <c r="AB1977" s="22"/>
      <c r="AC1977" s="22"/>
      <c r="AD1977" s="22"/>
      <c r="AE1977" s="22"/>
      <c r="AF1977" s="22"/>
    </row>
    <row r="1978" spans="1:32" x14ac:dyDescent="0.25">
      <c r="A1978" s="16"/>
      <c r="B1978" s="16"/>
      <c r="C1978" s="66"/>
      <c r="D1978" s="66"/>
      <c r="E1978" s="67"/>
      <c r="F1978" s="4"/>
      <c r="G1978" s="4"/>
      <c r="H1978" s="4"/>
      <c r="K1978" s="4"/>
      <c r="L1978" s="4"/>
      <c r="M1978" s="16"/>
      <c r="N1978" s="16"/>
      <c r="T1978" s="59"/>
      <c r="U1978" s="59"/>
      <c r="Z1978" s="22"/>
      <c r="AA1978" s="22"/>
      <c r="AB1978" s="22"/>
      <c r="AC1978" s="22"/>
      <c r="AD1978" s="22"/>
      <c r="AE1978" s="22"/>
      <c r="AF1978" s="22"/>
    </row>
    <row r="1979" spans="1:32" x14ac:dyDescent="0.25">
      <c r="A1979" s="16"/>
      <c r="B1979" s="16"/>
      <c r="C1979" s="66"/>
      <c r="D1979" s="66"/>
      <c r="E1979" s="67"/>
      <c r="F1979" s="4"/>
      <c r="G1979" s="4"/>
      <c r="H1979" s="4"/>
      <c r="K1979" s="4"/>
      <c r="L1979" s="4"/>
      <c r="M1979" s="16"/>
      <c r="N1979" s="16"/>
      <c r="T1979" s="59"/>
      <c r="U1979" s="59"/>
      <c r="Z1979" s="22"/>
      <c r="AA1979" s="22"/>
      <c r="AB1979" s="22"/>
      <c r="AC1979" s="22"/>
      <c r="AD1979" s="22"/>
      <c r="AE1979" s="22"/>
      <c r="AF1979" s="22"/>
    </row>
    <row r="1980" spans="1:32" x14ac:dyDescent="0.25">
      <c r="A1980" s="16"/>
      <c r="B1980" s="16"/>
      <c r="C1980" s="66"/>
      <c r="D1980" s="66"/>
      <c r="E1980" s="67"/>
      <c r="F1980" s="4"/>
      <c r="G1980" s="4"/>
      <c r="H1980" s="4"/>
      <c r="K1980" s="4"/>
      <c r="L1980" s="4"/>
      <c r="M1980" s="16"/>
      <c r="N1980" s="16"/>
      <c r="T1980" s="59"/>
      <c r="U1980" s="59"/>
      <c r="Z1980" s="22"/>
      <c r="AA1980" s="22"/>
      <c r="AB1980" s="22"/>
      <c r="AC1980" s="22"/>
      <c r="AD1980" s="22"/>
      <c r="AE1980" s="22"/>
      <c r="AF1980" s="22"/>
    </row>
    <row r="1981" spans="1:32" x14ac:dyDescent="0.25">
      <c r="A1981" s="16"/>
      <c r="B1981" s="16"/>
      <c r="C1981" s="66"/>
      <c r="D1981" s="66"/>
      <c r="E1981" s="67"/>
      <c r="F1981" s="4"/>
      <c r="G1981" s="4"/>
      <c r="H1981" s="4"/>
      <c r="K1981" s="4"/>
      <c r="L1981" s="4"/>
      <c r="M1981" s="16"/>
      <c r="N1981" s="16"/>
      <c r="T1981" s="59"/>
      <c r="U1981" s="59"/>
      <c r="Z1981" s="22"/>
      <c r="AA1981" s="22"/>
      <c r="AB1981" s="22"/>
      <c r="AC1981" s="22"/>
      <c r="AD1981" s="22"/>
      <c r="AE1981" s="22"/>
      <c r="AF1981" s="22"/>
    </row>
    <row r="1982" spans="1:32" x14ac:dyDescent="0.25">
      <c r="A1982" s="16"/>
      <c r="B1982" s="16"/>
      <c r="C1982" s="66"/>
      <c r="D1982" s="66"/>
      <c r="E1982" s="67"/>
      <c r="F1982" s="4"/>
      <c r="G1982" s="4"/>
      <c r="H1982" s="4"/>
      <c r="K1982" s="4"/>
      <c r="L1982" s="4"/>
      <c r="M1982" s="16"/>
      <c r="N1982" s="16"/>
      <c r="T1982" s="59"/>
      <c r="U1982" s="59"/>
      <c r="Z1982" s="22"/>
      <c r="AA1982" s="22"/>
      <c r="AB1982" s="22"/>
      <c r="AC1982" s="22"/>
      <c r="AD1982" s="22"/>
      <c r="AE1982" s="22"/>
      <c r="AF1982" s="22"/>
    </row>
    <row r="1983" spans="1:32" x14ac:dyDescent="0.25">
      <c r="A1983" s="16"/>
      <c r="B1983" s="16"/>
      <c r="C1983" s="66"/>
      <c r="D1983" s="66"/>
      <c r="E1983" s="67"/>
      <c r="F1983" s="4"/>
      <c r="G1983" s="4"/>
      <c r="H1983" s="4"/>
      <c r="K1983" s="4"/>
      <c r="L1983" s="4"/>
      <c r="M1983" s="16"/>
      <c r="N1983" s="16"/>
      <c r="T1983" s="59"/>
      <c r="U1983" s="59"/>
      <c r="Z1983" s="22"/>
      <c r="AA1983" s="22"/>
      <c r="AB1983" s="22"/>
      <c r="AC1983" s="22"/>
      <c r="AD1983" s="22"/>
      <c r="AE1983" s="22"/>
      <c r="AF1983" s="22"/>
    </row>
    <row r="1984" spans="1:32" x14ac:dyDescent="0.25">
      <c r="A1984" s="16"/>
      <c r="B1984" s="16"/>
      <c r="C1984" s="66"/>
      <c r="D1984" s="66"/>
      <c r="E1984" s="67"/>
      <c r="F1984" s="4"/>
      <c r="G1984" s="4"/>
      <c r="H1984" s="4"/>
      <c r="K1984" s="4"/>
      <c r="L1984" s="4"/>
      <c r="M1984" s="16"/>
      <c r="N1984" s="16"/>
      <c r="T1984" s="59"/>
      <c r="U1984" s="59"/>
      <c r="Z1984" s="22"/>
      <c r="AA1984" s="22"/>
      <c r="AB1984" s="22"/>
      <c r="AC1984" s="22"/>
      <c r="AD1984" s="22"/>
      <c r="AE1984" s="22"/>
      <c r="AF1984" s="22"/>
    </row>
    <row r="1985" spans="1:32" x14ac:dyDescent="0.25">
      <c r="A1985" s="16"/>
      <c r="B1985" s="16"/>
      <c r="C1985" s="66"/>
      <c r="D1985" s="66"/>
      <c r="E1985" s="67"/>
      <c r="F1985" s="4"/>
      <c r="G1985" s="4"/>
      <c r="H1985" s="4"/>
      <c r="K1985" s="4"/>
      <c r="L1985" s="4"/>
      <c r="M1985" s="16"/>
      <c r="N1985" s="16"/>
      <c r="T1985" s="59"/>
      <c r="U1985" s="59"/>
      <c r="Z1985" s="22"/>
      <c r="AA1985" s="22"/>
      <c r="AB1985" s="22"/>
      <c r="AC1985" s="22"/>
      <c r="AD1985" s="22"/>
      <c r="AE1985" s="22"/>
      <c r="AF1985" s="22"/>
    </row>
    <row r="1986" spans="1:32" x14ac:dyDescent="0.25">
      <c r="A1986" s="16"/>
      <c r="B1986" s="16"/>
      <c r="C1986" s="66"/>
      <c r="D1986" s="66"/>
      <c r="E1986" s="67"/>
      <c r="F1986" s="4"/>
      <c r="G1986" s="4"/>
      <c r="H1986" s="4"/>
      <c r="K1986" s="4"/>
      <c r="L1986" s="4"/>
      <c r="M1986" s="16"/>
      <c r="N1986" s="16"/>
      <c r="T1986" s="59"/>
      <c r="U1986" s="59"/>
      <c r="Z1986" s="22"/>
      <c r="AA1986" s="22"/>
      <c r="AB1986" s="22"/>
      <c r="AC1986" s="22"/>
      <c r="AD1986" s="22"/>
      <c r="AE1986" s="22"/>
      <c r="AF1986" s="22"/>
    </row>
    <row r="1987" spans="1:32" x14ac:dyDescent="0.25">
      <c r="A1987" s="16"/>
      <c r="B1987" s="16"/>
      <c r="C1987" s="66"/>
      <c r="D1987" s="66"/>
      <c r="E1987" s="67"/>
      <c r="F1987" s="4"/>
      <c r="G1987" s="4"/>
      <c r="H1987" s="4"/>
      <c r="K1987" s="4"/>
      <c r="L1987" s="4"/>
      <c r="M1987" s="16"/>
      <c r="N1987" s="16"/>
      <c r="T1987" s="59"/>
      <c r="U1987" s="59"/>
      <c r="Z1987" s="22"/>
      <c r="AA1987" s="22"/>
      <c r="AB1987" s="22"/>
      <c r="AC1987" s="22"/>
      <c r="AD1987" s="22"/>
      <c r="AE1987" s="22"/>
      <c r="AF1987" s="22"/>
    </row>
    <row r="1988" spans="1:32" x14ac:dyDescent="0.25">
      <c r="A1988" s="16"/>
      <c r="B1988" s="16"/>
      <c r="C1988" s="66"/>
      <c r="D1988" s="66"/>
      <c r="E1988" s="67"/>
      <c r="F1988" s="4"/>
      <c r="G1988" s="4"/>
      <c r="H1988" s="4"/>
      <c r="K1988" s="4"/>
      <c r="L1988" s="4"/>
      <c r="M1988" s="16"/>
      <c r="N1988" s="16"/>
      <c r="T1988" s="59"/>
      <c r="U1988" s="59"/>
      <c r="Z1988" s="22"/>
      <c r="AA1988" s="22"/>
      <c r="AB1988" s="22"/>
      <c r="AC1988" s="22"/>
      <c r="AD1988" s="22"/>
      <c r="AE1988" s="22"/>
      <c r="AF1988" s="22"/>
    </row>
    <row r="1989" spans="1:32" x14ac:dyDescent="0.25">
      <c r="A1989" s="16"/>
      <c r="B1989" s="16"/>
      <c r="C1989" s="66"/>
      <c r="D1989" s="66"/>
      <c r="E1989" s="67"/>
      <c r="F1989" s="4"/>
      <c r="G1989" s="4"/>
      <c r="H1989" s="4"/>
      <c r="K1989" s="4"/>
      <c r="L1989" s="4"/>
      <c r="M1989" s="16"/>
      <c r="N1989" s="16"/>
      <c r="T1989" s="59"/>
      <c r="U1989" s="59"/>
      <c r="Z1989" s="22"/>
      <c r="AA1989" s="22"/>
      <c r="AB1989" s="22"/>
      <c r="AC1989" s="22"/>
      <c r="AD1989" s="22"/>
      <c r="AE1989" s="22"/>
      <c r="AF1989" s="22"/>
    </row>
    <row r="1990" spans="1:32" x14ac:dyDescent="0.25">
      <c r="A1990" s="16"/>
      <c r="B1990" s="16"/>
      <c r="C1990" s="66"/>
      <c r="D1990" s="66"/>
      <c r="E1990" s="67"/>
      <c r="F1990" s="4"/>
      <c r="G1990" s="4"/>
      <c r="H1990" s="4"/>
      <c r="K1990" s="4"/>
      <c r="L1990" s="4"/>
      <c r="M1990" s="16"/>
      <c r="N1990" s="16"/>
      <c r="T1990" s="59"/>
      <c r="U1990" s="59"/>
      <c r="Z1990" s="22"/>
      <c r="AA1990" s="22"/>
      <c r="AB1990" s="22"/>
      <c r="AC1990" s="22"/>
      <c r="AD1990" s="22"/>
      <c r="AE1990" s="22"/>
      <c r="AF1990" s="22"/>
    </row>
    <row r="1991" spans="1:32" x14ac:dyDescent="0.25">
      <c r="A1991" s="16"/>
      <c r="B1991" s="16"/>
      <c r="C1991" s="66"/>
      <c r="D1991" s="66"/>
      <c r="E1991" s="67"/>
      <c r="F1991" s="4"/>
      <c r="G1991" s="4"/>
      <c r="H1991" s="4"/>
      <c r="K1991" s="4"/>
      <c r="L1991" s="4"/>
      <c r="M1991" s="16"/>
      <c r="N1991" s="16"/>
      <c r="T1991" s="59"/>
      <c r="U1991" s="59"/>
      <c r="Z1991" s="22"/>
      <c r="AA1991" s="22"/>
      <c r="AB1991" s="22"/>
      <c r="AC1991" s="22"/>
      <c r="AD1991" s="22"/>
      <c r="AE1991" s="22"/>
      <c r="AF1991" s="22"/>
    </row>
    <row r="1992" spans="1:32" x14ac:dyDescent="0.25">
      <c r="A1992" s="16"/>
      <c r="B1992" s="16"/>
      <c r="C1992" s="66"/>
      <c r="D1992" s="66"/>
      <c r="E1992" s="67"/>
      <c r="F1992" s="4"/>
      <c r="G1992" s="4"/>
      <c r="H1992" s="4"/>
      <c r="K1992" s="4"/>
      <c r="L1992" s="4"/>
      <c r="M1992" s="16"/>
      <c r="N1992" s="16"/>
      <c r="T1992" s="59"/>
      <c r="U1992" s="59"/>
      <c r="Z1992" s="22"/>
      <c r="AA1992" s="22"/>
      <c r="AB1992" s="22"/>
      <c r="AC1992" s="22"/>
      <c r="AD1992" s="22"/>
      <c r="AE1992" s="22"/>
      <c r="AF1992" s="22"/>
    </row>
    <row r="1993" spans="1:32" x14ac:dyDescent="0.25">
      <c r="A1993" s="16"/>
      <c r="B1993" s="16"/>
      <c r="C1993" s="66"/>
      <c r="D1993" s="66"/>
      <c r="E1993" s="67"/>
      <c r="F1993" s="4"/>
      <c r="G1993" s="4"/>
      <c r="H1993" s="4"/>
      <c r="K1993" s="4"/>
      <c r="L1993" s="4"/>
      <c r="M1993" s="16"/>
      <c r="N1993" s="16"/>
      <c r="T1993" s="59"/>
      <c r="U1993" s="59"/>
      <c r="Z1993" s="22"/>
      <c r="AA1993" s="22"/>
      <c r="AB1993" s="22"/>
      <c r="AC1993" s="22"/>
      <c r="AD1993" s="22"/>
      <c r="AE1993" s="22"/>
      <c r="AF1993" s="22"/>
    </row>
    <row r="1994" spans="1:32" x14ac:dyDescent="0.25">
      <c r="A1994" s="16"/>
      <c r="B1994" s="16"/>
      <c r="C1994" s="66"/>
      <c r="D1994" s="66"/>
      <c r="E1994" s="67"/>
      <c r="F1994" s="4"/>
      <c r="G1994" s="4"/>
      <c r="H1994" s="4"/>
      <c r="K1994" s="4"/>
      <c r="L1994" s="4"/>
      <c r="M1994" s="16"/>
      <c r="N1994" s="16"/>
      <c r="T1994" s="59"/>
      <c r="U1994" s="59"/>
      <c r="Z1994" s="22"/>
      <c r="AA1994" s="22"/>
      <c r="AB1994" s="22"/>
      <c r="AC1994" s="22"/>
      <c r="AD1994" s="22"/>
      <c r="AE1994" s="22"/>
      <c r="AF1994" s="22"/>
    </row>
    <row r="1995" spans="1:32" x14ac:dyDescent="0.25">
      <c r="A1995" s="16"/>
      <c r="B1995" s="16"/>
      <c r="C1995" s="66"/>
      <c r="D1995" s="66"/>
      <c r="E1995" s="67"/>
      <c r="F1995" s="4"/>
      <c r="G1995" s="4"/>
      <c r="H1995" s="4"/>
      <c r="K1995" s="4"/>
      <c r="L1995" s="4"/>
      <c r="M1995" s="16"/>
      <c r="N1995" s="16"/>
      <c r="T1995" s="59"/>
      <c r="U1995" s="59"/>
      <c r="Z1995" s="22"/>
      <c r="AA1995" s="22"/>
      <c r="AB1995" s="22"/>
      <c r="AC1995" s="22"/>
      <c r="AD1995" s="22"/>
      <c r="AE1995" s="22"/>
      <c r="AF1995" s="22"/>
    </row>
    <row r="1996" spans="1:32" x14ac:dyDescent="0.25">
      <c r="A1996" s="16"/>
      <c r="B1996" s="16"/>
      <c r="C1996" s="66"/>
      <c r="D1996" s="66"/>
      <c r="E1996" s="67"/>
      <c r="F1996" s="4"/>
      <c r="G1996" s="4"/>
      <c r="H1996" s="4"/>
      <c r="K1996" s="4"/>
      <c r="L1996" s="4"/>
      <c r="M1996" s="16"/>
      <c r="N1996" s="16"/>
      <c r="T1996" s="59"/>
      <c r="U1996" s="59"/>
      <c r="Z1996" s="22"/>
      <c r="AA1996" s="22"/>
      <c r="AB1996" s="22"/>
      <c r="AC1996" s="22"/>
      <c r="AD1996" s="22"/>
      <c r="AE1996" s="22"/>
      <c r="AF1996" s="22"/>
    </row>
    <row r="1997" spans="1:32" x14ac:dyDescent="0.25">
      <c r="A1997" s="16"/>
      <c r="B1997" s="16"/>
      <c r="C1997" s="66"/>
      <c r="D1997" s="66"/>
      <c r="E1997" s="67"/>
      <c r="F1997" s="4"/>
      <c r="G1997" s="4"/>
      <c r="H1997" s="4"/>
      <c r="K1997" s="4"/>
      <c r="L1997" s="4"/>
      <c r="M1997" s="16"/>
      <c r="N1997" s="16"/>
      <c r="T1997" s="59"/>
      <c r="U1997" s="59"/>
      <c r="Z1997" s="22"/>
      <c r="AA1997" s="22"/>
      <c r="AB1997" s="22"/>
      <c r="AC1997" s="22"/>
      <c r="AD1997" s="22"/>
      <c r="AE1997" s="22"/>
      <c r="AF1997" s="22"/>
    </row>
    <row r="1998" spans="1:32" x14ac:dyDescent="0.25">
      <c r="A1998" s="16"/>
      <c r="B1998" s="16"/>
      <c r="C1998" s="66"/>
      <c r="D1998" s="66"/>
      <c r="E1998" s="67"/>
      <c r="F1998" s="4"/>
      <c r="G1998" s="4"/>
      <c r="H1998" s="4"/>
      <c r="K1998" s="4"/>
      <c r="L1998" s="4"/>
      <c r="M1998" s="16"/>
      <c r="N1998" s="16"/>
      <c r="T1998" s="59"/>
      <c r="U1998" s="59"/>
      <c r="Z1998" s="22"/>
      <c r="AA1998" s="22"/>
      <c r="AB1998" s="22"/>
      <c r="AC1998" s="22"/>
      <c r="AD1998" s="22"/>
      <c r="AE1998" s="22"/>
      <c r="AF1998" s="22"/>
    </row>
    <row r="1999" spans="1:32" x14ac:dyDescent="0.25">
      <c r="A1999" s="16"/>
      <c r="B1999" s="16"/>
      <c r="C1999" s="66"/>
      <c r="D1999" s="66"/>
      <c r="E1999" s="67"/>
      <c r="F1999" s="4"/>
      <c r="G1999" s="4"/>
      <c r="H1999" s="4"/>
      <c r="K1999" s="4"/>
      <c r="L1999" s="4"/>
      <c r="M1999" s="16"/>
      <c r="N1999" s="16"/>
      <c r="T1999" s="59"/>
      <c r="U1999" s="59"/>
      <c r="Z1999" s="22"/>
      <c r="AA1999" s="22"/>
      <c r="AB1999" s="22"/>
      <c r="AC1999" s="22"/>
      <c r="AD1999" s="22"/>
      <c r="AE1999" s="22"/>
      <c r="AF1999" s="22"/>
    </row>
    <row r="2000" spans="1:32" x14ac:dyDescent="0.25">
      <c r="A2000" s="16"/>
      <c r="B2000" s="16"/>
      <c r="C2000" s="66"/>
      <c r="D2000" s="66"/>
      <c r="E2000" s="67"/>
      <c r="F2000" s="4"/>
      <c r="G2000" s="4"/>
      <c r="H2000" s="4"/>
      <c r="K2000" s="4"/>
      <c r="L2000" s="4"/>
      <c r="M2000" s="16"/>
      <c r="N2000" s="16"/>
      <c r="T2000" s="59"/>
      <c r="U2000" s="59"/>
      <c r="Z2000" s="22"/>
      <c r="AA2000" s="22"/>
      <c r="AB2000" s="22"/>
      <c r="AC2000" s="22"/>
      <c r="AD2000" s="22"/>
      <c r="AE2000" s="22"/>
      <c r="AF2000" s="22"/>
    </row>
    <row r="2001" spans="1:32" x14ac:dyDescent="0.25">
      <c r="A2001" s="16"/>
      <c r="B2001" s="16"/>
      <c r="C2001" s="66"/>
      <c r="D2001" s="66"/>
      <c r="E2001" s="67"/>
      <c r="F2001" s="4"/>
      <c r="G2001" s="4"/>
      <c r="H2001" s="4"/>
      <c r="K2001" s="4"/>
      <c r="L2001" s="4"/>
      <c r="M2001" s="16"/>
      <c r="N2001" s="16"/>
      <c r="T2001" s="59"/>
      <c r="U2001" s="59"/>
      <c r="Z2001" s="22"/>
      <c r="AA2001" s="22"/>
      <c r="AB2001" s="22"/>
      <c r="AC2001" s="22"/>
      <c r="AD2001" s="22"/>
      <c r="AE2001" s="22"/>
      <c r="AF2001" s="22"/>
    </row>
    <row r="2002" spans="1:32" x14ac:dyDescent="0.25">
      <c r="A2002" s="16"/>
      <c r="B2002" s="16"/>
      <c r="C2002" s="66"/>
      <c r="D2002" s="66"/>
      <c r="E2002" s="67"/>
      <c r="F2002" s="4"/>
      <c r="G2002" s="4"/>
      <c r="H2002" s="4"/>
      <c r="K2002" s="4"/>
      <c r="L2002" s="4"/>
      <c r="M2002" s="16"/>
      <c r="N2002" s="16"/>
      <c r="T2002" s="59"/>
      <c r="U2002" s="59"/>
      <c r="Z2002" s="22"/>
      <c r="AA2002" s="22"/>
      <c r="AB2002" s="22"/>
      <c r="AC2002" s="22"/>
      <c r="AD2002" s="22"/>
      <c r="AE2002" s="22"/>
      <c r="AF2002" s="22"/>
    </row>
    <row r="2003" spans="1:32" x14ac:dyDescent="0.25">
      <c r="A2003" s="16"/>
      <c r="B2003" s="16"/>
      <c r="C2003" s="66"/>
      <c r="D2003" s="66"/>
      <c r="E2003" s="67"/>
      <c r="F2003" s="4"/>
      <c r="G2003" s="4"/>
      <c r="H2003" s="4"/>
      <c r="K2003" s="4"/>
      <c r="L2003" s="4"/>
      <c r="M2003" s="16"/>
      <c r="N2003" s="16"/>
      <c r="T2003" s="59"/>
      <c r="U2003" s="59"/>
      <c r="Z2003" s="22"/>
      <c r="AA2003" s="22"/>
      <c r="AB2003" s="22"/>
      <c r="AC2003" s="22"/>
      <c r="AD2003" s="22"/>
      <c r="AE2003" s="22"/>
      <c r="AF2003" s="22"/>
    </row>
    <row r="2004" spans="1:32" x14ac:dyDescent="0.25">
      <c r="A2004" s="16"/>
      <c r="B2004" s="16"/>
      <c r="C2004" s="66"/>
      <c r="D2004" s="66"/>
      <c r="E2004" s="67"/>
      <c r="F2004" s="4"/>
      <c r="G2004" s="4"/>
      <c r="H2004" s="4"/>
      <c r="K2004" s="4"/>
      <c r="L2004" s="4"/>
      <c r="M2004" s="16"/>
      <c r="N2004" s="16"/>
      <c r="T2004" s="59"/>
      <c r="U2004" s="59"/>
      <c r="Z2004" s="22"/>
      <c r="AA2004" s="22"/>
      <c r="AB2004" s="22"/>
      <c r="AC2004" s="22"/>
      <c r="AD2004" s="22"/>
      <c r="AE2004" s="22"/>
      <c r="AF2004" s="22"/>
    </row>
    <row r="2005" spans="1:32" x14ac:dyDescent="0.25">
      <c r="A2005" s="16"/>
      <c r="B2005" s="16"/>
      <c r="C2005" s="66"/>
      <c r="D2005" s="66"/>
      <c r="E2005" s="67"/>
      <c r="F2005" s="4"/>
      <c r="G2005" s="4"/>
      <c r="H2005" s="4"/>
      <c r="K2005" s="4"/>
      <c r="L2005" s="4"/>
      <c r="M2005" s="16"/>
      <c r="N2005" s="16"/>
      <c r="T2005" s="59"/>
      <c r="U2005" s="59"/>
      <c r="Z2005" s="22"/>
      <c r="AA2005" s="22"/>
      <c r="AB2005" s="22"/>
      <c r="AC2005" s="22"/>
      <c r="AD2005" s="22"/>
      <c r="AE2005" s="22"/>
      <c r="AF2005" s="22"/>
    </row>
    <row r="2006" spans="1:32" x14ac:dyDescent="0.25">
      <c r="A2006" s="16"/>
      <c r="B2006" s="16"/>
      <c r="C2006" s="66"/>
      <c r="D2006" s="66"/>
      <c r="E2006" s="67"/>
      <c r="F2006" s="4"/>
      <c r="G2006" s="4"/>
      <c r="H2006" s="4"/>
      <c r="K2006" s="4"/>
      <c r="L2006" s="4"/>
      <c r="M2006" s="16"/>
      <c r="N2006" s="16"/>
      <c r="T2006" s="59"/>
      <c r="U2006" s="59"/>
      <c r="Z2006" s="22"/>
      <c r="AA2006" s="22"/>
      <c r="AB2006" s="22"/>
      <c r="AC2006" s="22"/>
      <c r="AD2006" s="22"/>
      <c r="AE2006" s="22"/>
      <c r="AF2006" s="22"/>
    </row>
    <row r="2007" spans="1:32" x14ac:dyDescent="0.25">
      <c r="A2007" s="16"/>
      <c r="B2007" s="16"/>
      <c r="C2007" s="66"/>
      <c r="D2007" s="66"/>
      <c r="E2007" s="67"/>
      <c r="F2007" s="4"/>
      <c r="G2007" s="4"/>
      <c r="H2007" s="4"/>
      <c r="K2007" s="4"/>
      <c r="L2007" s="4"/>
      <c r="M2007" s="16"/>
      <c r="N2007" s="16"/>
      <c r="T2007" s="59"/>
      <c r="U2007" s="59"/>
      <c r="Z2007" s="22"/>
      <c r="AA2007" s="22"/>
      <c r="AB2007" s="22"/>
      <c r="AC2007" s="22"/>
      <c r="AD2007" s="22"/>
      <c r="AE2007" s="22"/>
      <c r="AF2007" s="22"/>
    </row>
    <row r="2008" spans="1:32" x14ac:dyDescent="0.25">
      <c r="A2008" s="16"/>
      <c r="B2008" s="16"/>
      <c r="C2008" s="66"/>
      <c r="D2008" s="66"/>
      <c r="E2008" s="67"/>
      <c r="F2008" s="4"/>
      <c r="G2008" s="4"/>
      <c r="H2008" s="4"/>
      <c r="K2008" s="4"/>
      <c r="L2008" s="4"/>
      <c r="M2008" s="16"/>
      <c r="N2008" s="16"/>
      <c r="T2008" s="59"/>
      <c r="U2008" s="59"/>
      <c r="Z2008" s="22"/>
      <c r="AA2008" s="22"/>
      <c r="AB2008" s="22"/>
      <c r="AC2008" s="22"/>
      <c r="AD2008" s="22"/>
      <c r="AE2008" s="22"/>
      <c r="AF2008" s="22"/>
    </row>
    <row r="2009" spans="1:32" x14ac:dyDescent="0.25">
      <c r="A2009" s="16"/>
      <c r="B2009" s="16"/>
      <c r="C2009" s="66"/>
      <c r="D2009" s="66"/>
      <c r="E2009" s="67"/>
      <c r="F2009" s="4"/>
      <c r="G2009" s="4"/>
      <c r="H2009" s="4"/>
      <c r="K2009" s="4"/>
      <c r="L2009" s="4"/>
      <c r="M2009" s="16"/>
      <c r="N2009" s="16"/>
      <c r="T2009" s="59"/>
      <c r="U2009" s="59"/>
      <c r="Z2009" s="22"/>
      <c r="AA2009" s="22"/>
      <c r="AB2009" s="22"/>
      <c r="AC2009" s="22"/>
      <c r="AD2009" s="22"/>
      <c r="AE2009" s="22"/>
      <c r="AF2009" s="22"/>
    </row>
    <row r="2010" spans="1:32" x14ac:dyDescent="0.25">
      <c r="A2010" s="16"/>
      <c r="B2010" s="16"/>
      <c r="C2010" s="66"/>
      <c r="D2010" s="66"/>
      <c r="E2010" s="67"/>
      <c r="F2010" s="4"/>
      <c r="G2010" s="4"/>
      <c r="H2010" s="4"/>
      <c r="K2010" s="4"/>
      <c r="L2010" s="4"/>
      <c r="M2010" s="16"/>
      <c r="N2010" s="16"/>
      <c r="T2010" s="59"/>
      <c r="U2010" s="59"/>
      <c r="Z2010" s="22"/>
      <c r="AA2010" s="22"/>
      <c r="AB2010" s="22"/>
      <c r="AC2010" s="22"/>
      <c r="AD2010" s="22"/>
      <c r="AE2010" s="22"/>
      <c r="AF2010" s="22"/>
    </row>
    <row r="2011" spans="1:32" x14ac:dyDescent="0.25">
      <c r="A2011" s="16"/>
      <c r="B2011" s="16"/>
      <c r="C2011" s="66"/>
      <c r="D2011" s="66"/>
      <c r="E2011" s="67"/>
      <c r="F2011" s="4"/>
      <c r="G2011" s="4"/>
      <c r="H2011" s="4"/>
      <c r="K2011" s="4"/>
      <c r="L2011" s="4"/>
      <c r="M2011" s="16"/>
      <c r="N2011" s="16"/>
      <c r="T2011" s="59"/>
      <c r="U2011" s="59"/>
      <c r="Z2011" s="22"/>
      <c r="AA2011" s="22"/>
      <c r="AB2011" s="22"/>
      <c r="AC2011" s="22"/>
      <c r="AD2011" s="22"/>
      <c r="AE2011" s="22"/>
      <c r="AF2011" s="22"/>
    </row>
    <row r="2012" spans="1:32" x14ac:dyDescent="0.25">
      <c r="A2012" s="16"/>
      <c r="B2012" s="16"/>
      <c r="C2012" s="66"/>
      <c r="D2012" s="66"/>
      <c r="E2012" s="67"/>
      <c r="F2012" s="4"/>
      <c r="G2012" s="4"/>
      <c r="H2012" s="4"/>
      <c r="K2012" s="4"/>
      <c r="L2012" s="4"/>
      <c r="M2012" s="16"/>
      <c r="N2012" s="16"/>
      <c r="T2012" s="59"/>
      <c r="U2012" s="59"/>
      <c r="Z2012" s="22"/>
      <c r="AA2012" s="22"/>
      <c r="AB2012" s="22"/>
      <c r="AC2012" s="22"/>
      <c r="AD2012" s="22"/>
      <c r="AE2012" s="22"/>
      <c r="AF2012" s="22"/>
    </row>
    <row r="2013" spans="1:32" x14ac:dyDescent="0.25">
      <c r="A2013" s="16"/>
      <c r="B2013" s="16"/>
      <c r="C2013" s="66"/>
      <c r="D2013" s="66"/>
      <c r="E2013" s="67"/>
      <c r="F2013" s="4"/>
      <c r="G2013" s="4"/>
      <c r="H2013" s="4"/>
      <c r="K2013" s="4"/>
      <c r="L2013" s="4"/>
      <c r="M2013" s="16"/>
      <c r="N2013" s="16"/>
      <c r="T2013" s="59"/>
      <c r="U2013" s="59"/>
      <c r="Z2013" s="22"/>
      <c r="AA2013" s="22"/>
      <c r="AB2013" s="22"/>
      <c r="AC2013" s="22"/>
      <c r="AD2013" s="22"/>
      <c r="AE2013" s="22"/>
      <c r="AF2013" s="22"/>
    </row>
    <row r="2014" spans="1:32" x14ac:dyDescent="0.25">
      <c r="A2014" s="16"/>
      <c r="B2014" s="16"/>
      <c r="C2014" s="66"/>
      <c r="D2014" s="66"/>
      <c r="E2014" s="67"/>
      <c r="F2014" s="4"/>
      <c r="G2014" s="4"/>
      <c r="H2014" s="4"/>
      <c r="K2014" s="4"/>
      <c r="L2014" s="4"/>
      <c r="M2014" s="16"/>
      <c r="N2014" s="16"/>
      <c r="T2014" s="59"/>
      <c r="U2014" s="59"/>
      <c r="Z2014" s="22"/>
      <c r="AA2014" s="22"/>
      <c r="AB2014" s="22"/>
      <c r="AC2014" s="22"/>
      <c r="AD2014" s="22"/>
      <c r="AE2014" s="22"/>
      <c r="AF2014" s="22"/>
    </row>
    <row r="2015" spans="1:32" x14ac:dyDescent="0.25">
      <c r="A2015" s="16"/>
      <c r="B2015" s="16"/>
      <c r="C2015" s="66"/>
      <c r="D2015" s="66"/>
      <c r="E2015" s="67"/>
      <c r="F2015" s="4"/>
      <c r="G2015" s="4"/>
      <c r="H2015" s="4"/>
      <c r="K2015" s="4"/>
      <c r="L2015" s="4"/>
      <c r="M2015" s="16"/>
      <c r="N2015" s="16"/>
      <c r="T2015" s="59"/>
      <c r="U2015" s="59"/>
      <c r="Z2015" s="22"/>
      <c r="AA2015" s="22"/>
      <c r="AB2015" s="22"/>
      <c r="AC2015" s="22"/>
      <c r="AD2015" s="22"/>
      <c r="AE2015" s="22"/>
      <c r="AF2015" s="22"/>
    </row>
    <row r="2016" spans="1:32" x14ac:dyDescent="0.25">
      <c r="A2016" s="16"/>
      <c r="B2016" s="16"/>
      <c r="C2016" s="66"/>
      <c r="D2016" s="66"/>
      <c r="E2016" s="67"/>
      <c r="F2016" s="4"/>
      <c r="G2016" s="4"/>
      <c r="H2016" s="4"/>
      <c r="K2016" s="4"/>
      <c r="L2016" s="4"/>
      <c r="M2016" s="16"/>
      <c r="N2016" s="16"/>
      <c r="T2016" s="59"/>
      <c r="U2016" s="59"/>
      <c r="Z2016" s="22"/>
      <c r="AA2016" s="22"/>
      <c r="AB2016" s="22"/>
      <c r="AC2016" s="22"/>
      <c r="AD2016" s="22"/>
      <c r="AE2016" s="22"/>
      <c r="AF2016" s="22"/>
    </row>
    <row r="2017" spans="1:32" x14ac:dyDescent="0.25">
      <c r="A2017" s="16"/>
      <c r="B2017" s="16"/>
      <c r="C2017" s="66"/>
      <c r="D2017" s="66"/>
      <c r="E2017" s="67"/>
      <c r="F2017" s="4"/>
      <c r="G2017" s="4"/>
      <c r="H2017" s="4"/>
      <c r="K2017" s="4"/>
      <c r="L2017" s="4"/>
      <c r="M2017" s="16"/>
      <c r="N2017" s="16"/>
      <c r="T2017" s="59"/>
      <c r="U2017" s="59"/>
      <c r="Z2017" s="22"/>
      <c r="AA2017" s="22"/>
      <c r="AB2017" s="22"/>
      <c r="AC2017" s="22"/>
      <c r="AD2017" s="22"/>
      <c r="AE2017" s="22"/>
      <c r="AF2017" s="22"/>
    </row>
    <row r="2018" spans="1:32" x14ac:dyDescent="0.25">
      <c r="A2018" s="16"/>
      <c r="B2018" s="16"/>
      <c r="C2018" s="66"/>
      <c r="D2018" s="66"/>
      <c r="E2018" s="67"/>
      <c r="F2018" s="4"/>
      <c r="G2018" s="4"/>
      <c r="H2018" s="4"/>
      <c r="K2018" s="4"/>
      <c r="L2018" s="4"/>
      <c r="M2018" s="16"/>
      <c r="N2018" s="16"/>
      <c r="T2018" s="59"/>
      <c r="U2018" s="59"/>
      <c r="Z2018" s="22"/>
      <c r="AA2018" s="22"/>
      <c r="AB2018" s="22"/>
      <c r="AC2018" s="22"/>
      <c r="AD2018" s="22"/>
      <c r="AE2018" s="22"/>
      <c r="AF2018" s="22"/>
    </row>
    <row r="2019" spans="1:32" x14ac:dyDescent="0.25">
      <c r="A2019" s="16"/>
      <c r="B2019" s="16"/>
      <c r="C2019" s="66"/>
      <c r="D2019" s="66"/>
      <c r="E2019" s="67"/>
      <c r="F2019" s="4"/>
      <c r="G2019" s="4"/>
      <c r="H2019" s="4"/>
      <c r="K2019" s="4"/>
      <c r="L2019" s="4"/>
      <c r="M2019" s="16"/>
      <c r="N2019" s="16"/>
      <c r="T2019" s="59"/>
      <c r="U2019" s="59"/>
      <c r="Z2019" s="22"/>
      <c r="AA2019" s="22"/>
      <c r="AB2019" s="22"/>
      <c r="AC2019" s="22"/>
      <c r="AD2019" s="22"/>
      <c r="AE2019" s="22"/>
      <c r="AF2019" s="22"/>
    </row>
    <row r="2020" spans="1:32" x14ac:dyDescent="0.25">
      <c r="A2020" s="16"/>
      <c r="B2020" s="16"/>
      <c r="C2020" s="66"/>
      <c r="D2020" s="66"/>
      <c r="E2020" s="67"/>
      <c r="F2020" s="4"/>
      <c r="G2020" s="4"/>
      <c r="H2020" s="4"/>
      <c r="K2020" s="4"/>
      <c r="L2020" s="4"/>
      <c r="M2020" s="16"/>
      <c r="N2020" s="16"/>
      <c r="T2020" s="59"/>
      <c r="U2020" s="59"/>
      <c r="Z2020" s="22"/>
      <c r="AA2020" s="22"/>
      <c r="AB2020" s="22"/>
      <c r="AC2020" s="22"/>
      <c r="AD2020" s="22"/>
      <c r="AE2020" s="22"/>
      <c r="AF2020" s="22"/>
    </row>
    <row r="2021" spans="1:32" x14ac:dyDescent="0.25">
      <c r="A2021" s="16"/>
      <c r="B2021" s="16"/>
      <c r="C2021" s="66"/>
      <c r="D2021" s="66"/>
      <c r="E2021" s="67"/>
      <c r="F2021" s="4"/>
      <c r="G2021" s="4"/>
      <c r="H2021" s="4"/>
      <c r="K2021" s="4"/>
      <c r="L2021" s="4"/>
      <c r="M2021" s="16"/>
      <c r="N2021" s="16"/>
      <c r="T2021" s="59"/>
      <c r="U2021" s="59"/>
      <c r="Z2021" s="22"/>
      <c r="AA2021" s="22"/>
      <c r="AB2021" s="22"/>
      <c r="AC2021" s="22"/>
      <c r="AD2021" s="22"/>
      <c r="AE2021" s="22"/>
      <c r="AF2021" s="22"/>
    </row>
    <row r="2022" spans="1:32" x14ac:dyDescent="0.25">
      <c r="A2022" s="16"/>
      <c r="B2022" s="16"/>
      <c r="C2022" s="66"/>
      <c r="D2022" s="66"/>
      <c r="E2022" s="67"/>
      <c r="F2022" s="4"/>
      <c r="G2022" s="4"/>
      <c r="H2022" s="4"/>
      <c r="K2022" s="4"/>
      <c r="L2022" s="4"/>
      <c r="M2022" s="16"/>
      <c r="N2022" s="16"/>
      <c r="T2022" s="59"/>
      <c r="U2022" s="59"/>
      <c r="Z2022" s="22"/>
      <c r="AA2022" s="22"/>
      <c r="AB2022" s="22"/>
      <c r="AC2022" s="22"/>
      <c r="AD2022" s="22"/>
      <c r="AE2022" s="22"/>
      <c r="AF2022" s="22"/>
    </row>
    <row r="2023" spans="1:32" x14ac:dyDescent="0.25">
      <c r="A2023" s="16"/>
      <c r="B2023" s="16"/>
      <c r="C2023" s="66"/>
      <c r="D2023" s="66"/>
      <c r="E2023" s="67"/>
      <c r="F2023" s="4"/>
      <c r="G2023" s="4"/>
      <c r="H2023" s="4"/>
      <c r="K2023" s="4"/>
      <c r="L2023" s="4"/>
      <c r="M2023" s="16"/>
      <c r="N2023" s="16"/>
      <c r="T2023" s="59"/>
      <c r="U2023" s="59"/>
      <c r="V2023" s="18"/>
      <c r="Z2023" s="22"/>
      <c r="AA2023" s="22"/>
      <c r="AB2023" s="22"/>
      <c r="AC2023" s="22"/>
      <c r="AD2023" s="22"/>
      <c r="AE2023" s="22"/>
      <c r="AF2023" s="22"/>
    </row>
    <row r="2024" spans="1:32" x14ac:dyDescent="0.25">
      <c r="A2024" s="16"/>
      <c r="B2024" s="16"/>
      <c r="C2024" s="66"/>
      <c r="D2024" s="66"/>
      <c r="E2024" s="67"/>
      <c r="F2024" s="4"/>
      <c r="G2024" s="4"/>
      <c r="H2024" s="4"/>
      <c r="K2024" s="4"/>
      <c r="L2024" s="4"/>
      <c r="M2024" s="16"/>
      <c r="N2024" s="16"/>
      <c r="T2024" s="59"/>
      <c r="U2024" s="59"/>
      <c r="V2024" s="18"/>
      <c r="Z2024" s="22"/>
      <c r="AA2024" s="22"/>
      <c r="AB2024" s="22"/>
      <c r="AC2024" s="22"/>
      <c r="AD2024" s="22"/>
      <c r="AE2024" s="22"/>
      <c r="AF2024" s="22"/>
    </row>
    <row r="2025" spans="1:32" x14ac:dyDescent="0.25">
      <c r="A2025" s="16"/>
      <c r="B2025" s="16"/>
      <c r="C2025" s="66"/>
      <c r="D2025" s="66"/>
      <c r="E2025" s="67"/>
      <c r="F2025" s="4"/>
      <c r="G2025" s="4"/>
      <c r="H2025" s="4"/>
      <c r="K2025" s="4"/>
      <c r="L2025" s="4"/>
      <c r="M2025" s="16"/>
      <c r="N2025" s="16"/>
      <c r="T2025" s="59"/>
      <c r="U2025" s="59"/>
      <c r="V2025" s="18"/>
      <c r="Z2025" s="22"/>
      <c r="AA2025" s="22"/>
      <c r="AB2025" s="22"/>
      <c r="AC2025" s="22"/>
      <c r="AD2025" s="22"/>
      <c r="AE2025" s="22"/>
      <c r="AF2025" s="22"/>
    </row>
    <row r="2026" spans="1:32" x14ac:dyDescent="0.25">
      <c r="A2026" s="16"/>
      <c r="B2026" s="16"/>
      <c r="C2026" s="66"/>
      <c r="D2026" s="66"/>
      <c r="E2026" s="67"/>
      <c r="F2026" s="4"/>
      <c r="G2026" s="4"/>
      <c r="H2026" s="4"/>
      <c r="K2026" s="4"/>
      <c r="L2026" s="4"/>
      <c r="M2026" s="16"/>
      <c r="N2026" s="16"/>
      <c r="T2026" s="59"/>
      <c r="U2026" s="59"/>
      <c r="V2026" s="18"/>
      <c r="Z2026" s="22"/>
      <c r="AA2026" s="22"/>
      <c r="AB2026" s="22"/>
      <c r="AC2026" s="22"/>
      <c r="AD2026" s="22"/>
      <c r="AE2026" s="22"/>
      <c r="AF2026" s="22"/>
    </row>
    <row r="2027" spans="1:32" x14ac:dyDescent="0.25">
      <c r="A2027" s="16"/>
      <c r="B2027" s="16"/>
      <c r="C2027" s="66"/>
      <c r="D2027" s="66"/>
      <c r="E2027" s="67"/>
      <c r="F2027" s="4"/>
      <c r="G2027" s="4"/>
      <c r="H2027" s="4"/>
      <c r="K2027" s="4"/>
      <c r="L2027" s="4"/>
      <c r="M2027" s="16"/>
      <c r="N2027" s="16"/>
      <c r="T2027" s="59"/>
      <c r="U2027" s="59"/>
      <c r="V2027" s="18"/>
      <c r="Z2027" s="22"/>
      <c r="AA2027" s="22"/>
      <c r="AB2027" s="22"/>
      <c r="AC2027" s="22"/>
      <c r="AD2027" s="22"/>
      <c r="AE2027" s="22"/>
      <c r="AF2027" s="22"/>
    </row>
    <row r="2028" spans="1:32" x14ac:dyDescent="0.25">
      <c r="A2028" s="16"/>
      <c r="B2028" s="16"/>
      <c r="C2028" s="66"/>
      <c r="D2028" s="66"/>
      <c r="E2028" s="67"/>
      <c r="F2028" s="4"/>
      <c r="G2028" s="4"/>
      <c r="H2028" s="4"/>
      <c r="K2028" s="4"/>
      <c r="L2028" s="4"/>
      <c r="M2028" s="16"/>
      <c r="N2028" s="16"/>
      <c r="T2028" s="59"/>
      <c r="U2028" s="59"/>
      <c r="V2028" s="18"/>
      <c r="Z2028" s="22"/>
      <c r="AA2028" s="22"/>
      <c r="AB2028" s="22"/>
      <c r="AC2028" s="22"/>
      <c r="AD2028" s="22"/>
      <c r="AE2028" s="22"/>
      <c r="AF2028" s="22"/>
    </row>
    <row r="2029" spans="1:32" x14ac:dyDescent="0.25">
      <c r="A2029" s="16"/>
      <c r="B2029" s="16"/>
      <c r="C2029" s="66"/>
      <c r="D2029" s="66"/>
      <c r="E2029" s="67"/>
      <c r="F2029" s="4"/>
      <c r="G2029" s="4"/>
      <c r="H2029" s="4"/>
      <c r="K2029" s="4"/>
      <c r="L2029" s="4"/>
      <c r="M2029" s="16"/>
      <c r="N2029" s="16"/>
      <c r="T2029" s="59"/>
      <c r="U2029" s="59"/>
      <c r="V2029" s="18"/>
      <c r="Z2029" s="22"/>
      <c r="AA2029" s="22"/>
      <c r="AB2029" s="22"/>
      <c r="AC2029" s="22"/>
      <c r="AD2029" s="22"/>
      <c r="AE2029" s="22"/>
      <c r="AF2029" s="22"/>
    </row>
    <row r="2030" spans="1:32" x14ac:dyDescent="0.25">
      <c r="A2030" s="16"/>
      <c r="B2030" s="16"/>
      <c r="C2030" s="66"/>
      <c r="D2030" s="66"/>
      <c r="E2030" s="67"/>
      <c r="F2030" s="4"/>
      <c r="G2030" s="4"/>
      <c r="H2030" s="4"/>
      <c r="K2030" s="4"/>
      <c r="L2030" s="4"/>
      <c r="M2030" s="16"/>
      <c r="N2030" s="16"/>
      <c r="T2030" s="59"/>
      <c r="U2030" s="59"/>
      <c r="V2030" s="18"/>
      <c r="Z2030" s="22"/>
      <c r="AA2030" s="22"/>
      <c r="AB2030" s="22"/>
      <c r="AC2030" s="22"/>
      <c r="AD2030" s="22"/>
      <c r="AE2030" s="22"/>
      <c r="AF2030" s="22"/>
    </row>
    <row r="2031" spans="1:32" x14ac:dyDescent="0.25">
      <c r="A2031" s="16"/>
      <c r="B2031" s="16"/>
      <c r="C2031" s="66"/>
      <c r="D2031" s="66"/>
      <c r="E2031" s="67"/>
      <c r="F2031" s="4"/>
      <c r="G2031" s="4"/>
      <c r="H2031" s="4"/>
      <c r="K2031" s="4"/>
      <c r="L2031" s="4"/>
      <c r="M2031" s="16"/>
      <c r="N2031" s="16"/>
      <c r="T2031" s="59"/>
      <c r="U2031" s="59"/>
      <c r="V2031" s="18"/>
      <c r="Z2031" s="22"/>
      <c r="AA2031" s="22"/>
      <c r="AB2031" s="22"/>
      <c r="AC2031" s="22"/>
      <c r="AD2031" s="22"/>
      <c r="AE2031" s="22"/>
      <c r="AF2031" s="22"/>
    </row>
    <row r="2032" spans="1:32" x14ac:dyDescent="0.25">
      <c r="A2032" s="16"/>
      <c r="B2032" s="16"/>
      <c r="C2032" s="66"/>
      <c r="D2032" s="66"/>
      <c r="E2032" s="67"/>
      <c r="F2032" s="4"/>
      <c r="G2032" s="4"/>
      <c r="H2032" s="4"/>
      <c r="K2032" s="4"/>
      <c r="L2032" s="4"/>
      <c r="M2032" s="16"/>
      <c r="N2032" s="16"/>
      <c r="T2032" s="59"/>
      <c r="U2032" s="59"/>
      <c r="V2032" s="18"/>
      <c r="Z2032" s="22"/>
      <c r="AA2032" s="22"/>
      <c r="AB2032" s="22"/>
      <c r="AC2032" s="22"/>
      <c r="AD2032" s="22"/>
      <c r="AE2032" s="22"/>
      <c r="AF2032" s="22"/>
    </row>
    <row r="2033" spans="1:32" x14ac:dyDescent="0.25">
      <c r="A2033" s="16"/>
      <c r="B2033" s="16"/>
      <c r="C2033" s="66"/>
      <c r="D2033" s="66"/>
      <c r="E2033" s="67"/>
      <c r="F2033" s="4"/>
      <c r="G2033" s="4"/>
      <c r="H2033" s="4"/>
      <c r="K2033" s="4"/>
      <c r="L2033" s="4"/>
      <c r="M2033" s="16"/>
      <c r="N2033" s="16"/>
      <c r="T2033" s="59"/>
      <c r="U2033" s="59"/>
      <c r="V2033" s="18"/>
      <c r="Z2033" s="22"/>
      <c r="AA2033" s="22"/>
      <c r="AB2033" s="22"/>
      <c r="AC2033" s="22"/>
      <c r="AD2033" s="22"/>
      <c r="AE2033" s="22"/>
      <c r="AF2033" s="22"/>
    </row>
    <row r="2034" spans="1:32" x14ac:dyDescent="0.25">
      <c r="A2034" s="16"/>
      <c r="B2034" s="16"/>
      <c r="C2034" s="66"/>
      <c r="D2034" s="66"/>
      <c r="E2034" s="67"/>
      <c r="F2034" s="4"/>
      <c r="G2034" s="4"/>
      <c r="H2034" s="4"/>
      <c r="K2034" s="4"/>
      <c r="L2034" s="4"/>
      <c r="M2034" s="16"/>
      <c r="N2034" s="16"/>
      <c r="T2034" s="59"/>
      <c r="U2034" s="59"/>
      <c r="V2034" s="18"/>
      <c r="Z2034" s="22"/>
      <c r="AA2034" s="22"/>
      <c r="AB2034" s="22"/>
      <c r="AC2034" s="22"/>
      <c r="AD2034" s="22"/>
      <c r="AE2034" s="22"/>
      <c r="AF2034" s="22"/>
    </row>
    <row r="2035" spans="1:32" x14ac:dyDescent="0.25">
      <c r="A2035" s="16"/>
      <c r="B2035" s="16"/>
      <c r="C2035" s="66"/>
      <c r="D2035" s="66"/>
      <c r="E2035" s="67"/>
      <c r="F2035" s="4"/>
      <c r="G2035" s="4"/>
      <c r="H2035" s="4"/>
      <c r="K2035" s="4"/>
      <c r="L2035" s="4"/>
      <c r="M2035" s="16"/>
      <c r="N2035" s="16"/>
      <c r="T2035" s="59"/>
      <c r="U2035" s="59"/>
      <c r="V2035" s="18"/>
      <c r="Z2035" s="22"/>
      <c r="AA2035" s="22"/>
      <c r="AB2035" s="22"/>
      <c r="AC2035" s="22"/>
      <c r="AD2035" s="22"/>
      <c r="AE2035" s="22"/>
      <c r="AF2035" s="22"/>
    </row>
    <row r="2036" spans="1:32" x14ac:dyDescent="0.25">
      <c r="A2036" s="16"/>
      <c r="B2036" s="16"/>
      <c r="C2036" s="66"/>
      <c r="D2036" s="66"/>
      <c r="E2036" s="67"/>
      <c r="F2036" s="4"/>
      <c r="G2036" s="4"/>
      <c r="H2036" s="4"/>
      <c r="K2036" s="4"/>
      <c r="L2036" s="4"/>
      <c r="M2036" s="16"/>
      <c r="N2036" s="16"/>
      <c r="T2036" s="59"/>
      <c r="U2036" s="59"/>
      <c r="V2036" s="18"/>
      <c r="Z2036" s="22"/>
      <c r="AA2036" s="22"/>
      <c r="AB2036" s="22"/>
      <c r="AC2036" s="22"/>
      <c r="AD2036" s="22"/>
      <c r="AE2036" s="22"/>
      <c r="AF2036" s="22"/>
    </row>
    <row r="2037" spans="1:32" x14ac:dyDescent="0.25">
      <c r="A2037" s="16"/>
      <c r="B2037" s="16"/>
      <c r="C2037" s="66"/>
      <c r="D2037" s="66"/>
      <c r="E2037" s="67"/>
      <c r="F2037" s="4"/>
      <c r="G2037" s="4"/>
      <c r="H2037" s="4"/>
      <c r="K2037" s="4"/>
      <c r="L2037" s="4"/>
      <c r="M2037" s="16"/>
      <c r="N2037" s="16"/>
      <c r="T2037" s="59"/>
      <c r="U2037" s="59"/>
      <c r="V2037" s="18"/>
      <c r="Z2037" s="22"/>
      <c r="AA2037" s="22"/>
      <c r="AB2037" s="22"/>
      <c r="AC2037" s="22"/>
      <c r="AD2037" s="22"/>
      <c r="AE2037" s="22"/>
      <c r="AF2037" s="22"/>
    </row>
    <row r="2038" spans="1:32" x14ac:dyDescent="0.25">
      <c r="A2038" s="16"/>
      <c r="B2038" s="16"/>
      <c r="C2038" s="66"/>
      <c r="D2038" s="66"/>
      <c r="E2038" s="67"/>
      <c r="F2038" s="4"/>
      <c r="G2038" s="4"/>
      <c r="H2038" s="4"/>
      <c r="K2038" s="4"/>
      <c r="L2038" s="4"/>
      <c r="M2038" s="16"/>
      <c r="N2038" s="16"/>
      <c r="T2038" s="59"/>
      <c r="U2038" s="59"/>
      <c r="V2038" s="18"/>
      <c r="Z2038" s="22"/>
      <c r="AA2038" s="22"/>
      <c r="AB2038" s="22"/>
      <c r="AC2038" s="22"/>
      <c r="AD2038" s="22"/>
      <c r="AE2038" s="22"/>
      <c r="AF2038" s="22"/>
    </row>
    <row r="2039" spans="1:32" x14ac:dyDescent="0.25">
      <c r="A2039" s="16"/>
      <c r="B2039" s="16"/>
      <c r="C2039" s="66"/>
      <c r="D2039" s="66"/>
      <c r="E2039" s="67"/>
      <c r="F2039" s="4"/>
      <c r="G2039" s="4"/>
      <c r="H2039" s="4"/>
      <c r="K2039" s="4"/>
      <c r="L2039" s="4"/>
      <c r="M2039" s="16"/>
      <c r="N2039" s="16"/>
      <c r="T2039" s="59"/>
      <c r="U2039" s="59"/>
      <c r="V2039" s="18"/>
      <c r="Z2039" s="22"/>
      <c r="AA2039" s="22"/>
      <c r="AB2039" s="22"/>
      <c r="AC2039" s="22"/>
      <c r="AD2039" s="22"/>
      <c r="AE2039" s="22"/>
      <c r="AF2039" s="22"/>
    </row>
    <row r="2040" spans="1:32" x14ac:dyDescent="0.25">
      <c r="A2040" s="16"/>
      <c r="B2040" s="16"/>
      <c r="C2040" s="66"/>
      <c r="D2040" s="66"/>
      <c r="E2040" s="67"/>
      <c r="F2040" s="4"/>
      <c r="G2040" s="4"/>
      <c r="H2040" s="4"/>
      <c r="K2040" s="4"/>
      <c r="L2040" s="4"/>
      <c r="M2040" s="16"/>
      <c r="N2040" s="16"/>
      <c r="T2040" s="59"/>
      <c r="U2040" s="59"/>
      <c r="V2040" s="18"/>
      <c r="Z2040" s="22"/>
      <c r="AA2040" s="22"/>
      <c r="AB2040" s="22"/>
      <c r="AC2040" s="22"/>
      <c r="AD2040" s="22"/>
      <c r="AE2040" s="22"/>
      <c r="AF2040" s="22"/>
    </row>
    <row r="2041" spans="1:32" x14ac:dyDescent="0.25">
      <c r="A2041" s="16"/>
      <c r="B2041" s="16"/>
      <c r="C2041" s="66"/>
      <c r="D2041" s="66"/>
      <c r="E2041" s="67"/>
      <c r="F2041" s="4"/>
      <c r="G2041" s="4"/>
      <c r="H2041" s="4"/>
      <c r="K2041" s="4"/>
      <c r="L2041" s="4"/>
      <c r="M2041" s="16"/>
      <c r="N2041" s="16"/>
      <c r="T2041" s="59"/>
      <c r="U2041" s="59"/>
      <c r="V2041" s="18"/>
      <c r="Z2041" s="22"/>
      <c r="AA2041" s="22"/>
      <c r="AB2041" s="22"/>
      <c r="AC2041" s="22"/>
      <c r="AD2041" s="22"/>
      <c r="AE2041" s="22"/>
      <c r="AF2041" s="22"/>
    </row>
    <row r="2042" spans="1:32" x14ac:dyDescent="0.25">
      <c r="A2042" s="16"/>
      <c r="B2042" s="16"/>
      <c r="C2042" s="66"/>
      <c r="D2042" s="66"/>
      <c r="E2042" s="67"/>
      <c r="F2042" s="4"/>
      <c r="G2042" s="4"/>
      <c r="H2042" s="4"/>
      <c r="K2042" s="4"/>
      <c r="L2042" s="4"/>
      <c r="M2042" s="16"/>
      <c r="N2042" s="16"/>
      <c r="T2042" s="59"/>
      <c r="U2042" s="59"/>
      <c r="V2042" s="18"/>
      <c r="Z2042" s="22"/>
      <c r="AA2042" s="22"/>
      <c r="AB2042" s="22"/>
      <c r="AC2042" s="22"/>
      <c r="AD2042" s="22"/>
      <c r="AE2042" s="22"/>
      <c r="AF2042" s="22"/>
    </row>
    <row r="2043" spans="1:32" x14ac:dyDescent="0.25">
      <c r="A2043" s="16"/>
      <c r="B2043" s="16"/>
      <c r="C2043" s="66"/>
      <c r="D2043" s="66"/>
      <c r="E2043" s="67"/>
      <c r="F2043" s="4"/>
      <c r="G2043" s="4"/>
      <c r="H2043" s="4"/>
      <c r="K2043" s="4"/>
      <c r="L2043" s="4"/>
      <c r="M2043" s="16"/>
      <c r="N2043" s="16"/>
      <c r="T2043" s="59"/>
      <c r="U2043" s="59"/>
      <c r="V2043" s="18"/>
      <c r="Z2043" s="22"/>
      <c r="AA2043" s="22"/>
      <c r="AB2043" s="22"/>
      <c r="AC2043" s="22"/>
      <c r="AD2043" s="22"/>
      <c r="AE2043" s="22"/>
      <c r="AF2043" s="22"/>
    </row>
    <row r="2044" spans="1:32" x14ac:dyDescent="0.25">
      <c r="A2044" s="16"/>
      <c r="B2044" s="16"/>
      <c r="C2044" s="66"/>
      <c r="D2044" s="66"/>
      <c r="E2044" s="67"/>
      <c r="F2044" s="4"/>
      <c r="G2044" s="4"/>
      <c r="H2044" s="4"/>
      <c r="K2044" s="4"/>
      <c r="L2044" s="4"/>
      <c r="M2044" s="16"/>
      <c r="N2044" s="16"/>
      <c r="T2044" s="59"/>
      <c r="U2044" s="59"/>
      <c r="V2044" s="18"/>
      <c r="Z2044" s="22"/>
      <c r="AA2044" s="22"/>
      <c r="AB2044" s="22"/>
      <c r="AC2044" s="22"/>
      <c r="AD2044" s="22"/>
      <c r="AE2044" s="22"/>
      <c r="AF2044" s="22"/>
    </row>
    <row r="2045" spans="1:32" x14ac:dyDescent="0.25">
      <c r="A2045" s="16"/>
      <c r="B2045" s="16"/>
      <c r="C2045" s="66"/>
      <c r="D2045" s="66"/>
      <c r="E2045" s="67"/>
      <c r="F2045" s="4"/>
      <c r="G2045" s="4"/>
      <c r="H2045" s="4"/>
      <c r="K2045" s="4"/>
      <c r="L2045" s="4"/>
      <c r="M2045" s="16"/>
      <c r="N2045" s="16"/>
      <c r="T2045" s="59"/>
      <c r="U2045" s="59"/>
      <c r="V2045" s="18"/>
      <c r="Z2045" s="22"/>
      <c r="AA2045" s="22"/>
      <c r="AB2045" s="22"/>
      <c r="AC2045" s="22"/>
      <c r="AD2045" s="22"/>
      <c r="AE2045" s="22"/>
      <c r="AF2045" s="22"/>
    </row>
    <row r="2046" spans="1:32" x14ac:dyDescent="0.25">
      <c r="A2046" s="16"/>
      <c r="B2046" s="16"/>
      <c r="C2046" s="66"/>
      <c r="D2046" s="66"/>
      <c r="E2046" s="67"/>
      <c r="F2046" s="4"/>
      <c r="G2046" s="4"/>
      <c r="H2046" s="4"/>
      <c r="K2046" s="4"/>
      <c r="L2046" s="4"/>
      <c r="M2046" s="16"/>
      <c r="N2046" s="16"/>
      <c r="T2046" s="59"/>
      <c r="U2046" s="59"/>
      <c r="V2046" s="18"/>
      <c r="Z2046" s="22"/>
      <c r="AA2046" s="22"/>
      <c r="AB2046" s="22"/>
      <c r="AC2046" s="22"/>
      <c r="AD2046" s="22"/>
      <c r="AE2046" s="22"/>
      <c r="AF2046" s="22"/>
    </row>
    <row r="2047" spans="1:32" x14ac:dyDescent="0.25">
      <c r="A2047" s="16"/>
      <c r="B2047" s="16"/>
      <c r="C2047" s="66"/>
      <c r="D2047" s="66"/>
      <c r="E2047" s="67"/>
      <c r="F2047" s="4"/>
      <c r="G2047" s="4"/>
      <c r="H2047" s="4"/>
      <c r="K2047" s="4"/>
      <c r="L2047" s="4"/>
      <c r="M2047" s="16"/>
      <c r="N2047" s="16"/>
      <c r="T2047" s="59"/>
      <c r="U2047" s="59"/>
      <c r="V2047" s="18"/>
      <c r="Z2047" s="22"/>
      <c r="AA2047" s="22"/>
      <c r="AB2047" s="22"/>
      <c r="AC2047" s="22"/>
      <c r="AD2047" s="22"/>
      <c r="AE2047" s="22"/>
      <c r="AF2047" s="22"/>
    </row>
    <row r="2048" spans="1:32" x14ac:dyDescent="0.25">
      <c r="A2048" s="16"/>
      <c r="B2048" s="16"/>
      <c r="C2048" s="66"/>
      <c r="D2048" s="66"/>
      <c r="E2048" s="67"/>
      <c r="F2048" s="4"/>
      <c r="G2048" s="4"/>
      <c r="H2048" s="4"/>
      <c r="K2048" s="4"/>
      <c r="L2048" s="4"/>
      <c r="M2048" s="16"/>
      <c r="N2048" s="16"/>
      <c r="T2048" s="59"/>
      <c r="U2048" s="59"/>
      <c r="V2048" s="18"/>
      <c r="Z2048" s="22"/>
      <c r="AA2048" s="22"/>
      <c r="AB2048" s="22"/>
      <c r="AC2048" s="22"/>
      <c r="AD2048" s="22"/>
      <c r="AE2048" s="22"/>
      <c r="AF2048" s="22"/>
    </row>
    <row r="2049" spans="1:32" x14ac:dyDescent="0.25">
      <c r="A2049" s="16"/>
      <c r="B2049" s="16"/>
      <c r="C2049" s="66"/>
      <c r="D2049" s="66"/>
      <c r="E2049" s="67"/>
      <c r="F2049" s="4"/>
      <c r="G2049" s="4"/>
      <c r="H2049" s="4"/>
      <c r="K2049" s="4"/>
      <c r="L2049" s="4"/>
      <c r="M2049" s="16"/>
      <c r="N2049" s="16"/>
      <c r="T2049" s="59"/>
      <c r="U2049" s="59"/>
      <c r="V2049" s="18"/>
      <c r="Z2049" s="22"/>
      <c r="AA2049" s="22"/>
      <c r="AB2049" s="22"/>
      <c r="AC2049" s="22"/>
      <c r="AD2049" s="22"/>
      <c r="AE2049" s="22"/>
      <c r="AF2049" s="22"/>
    </row>
    <row r="2050" spans="1:32" x14ac:dyDescent="0.25">
      <c r="A2050" s="16"/>
      <c r="B2050" s="16"/>
      <c r="C2050" s="66"/>
      <c r="D2050" s="66"/>
      <c r="E2050" s="67"/>
      <c r="F2050" s="4"/>
      <c r="G2050" s="4"/>
      <c r="H2050" s="4"/>
      <c r="K2050" s="4"/>
      <c r="L2050" s="4"/>
      <c r="M2050" s="16"/>
      <c r="N2050" s="16"/>
      <c r="T2050" s="59"/>
      <c r="U2050" s="59"/>
      <c r="V2050" s="18"/>
      <c r="Z2050" s="22"/>
      <c r="AA2050" s="22"/>
      <c r="AB2050" s="22"/>
      <c r="AC2050" s="22"/>
      <c r="AD2050" s="22"/>
      <c r="AE2050" s="22"/>
      <c r="AF2050" s="22"/>
    </row>
    <row r="2051" spans="1:32" x14ac:dyDescent="0.25">
      <c r="A2051" s="16"/>
      <c r="B2051" s="16"/>
      <c r="C2051" s="66"/>
      <c r="D2051" s="66"/>
      <c r="E2051" s="67"/>
      <c r="F2051" s="4"/>
      <c r="G2051" s="4"/>
      <c r="H2051" s="4"/>
      <c r="K2051" s="4"/>
      <c r="L2051" s="4"/>
      <c r="M2051" s="16"/>
      <c r="N2051" s="16"/>
      <c r="T2051" s="59"/>
      <c r="U2051" s="59"/>
      <c r="V2051" s="18"/>
      <c r="Z2051" s="22"/>
      <c r="AA2051" s="22"/>
      <c r="AB2051" s="22"/>
      <c r="AC2051" s="22"/>
      <c r="AD2051" s="22"/>
      <c r="AE2051" s="22"/>
      <c r="AF2051" s="22"/>
    </row>
    <row r="2052" spans="1:32" x14ac:dyDescent="0.25">
      <c r="A2052" s="16"/>
      <c r="B2052" s="16"/>
      <c r="C2052" s="66"/>
      <c r="D2052" s="66"/>
      <c r="E2052" s="67"/>
      <c r="F2052" s="4"/>
      <c r="G2052" s="4"/>
      <c r="H2052" s="4"/>
      <c r="K2052" s="4"/>
      <c r="L2052" s="4"/>
      <c r="M2052" s="16"/>
      <c r="N2052" s="16"/>
      <c r="T2052" s="59"/>
      <c r="U2052" s="59"/>
      <c r="V2052" s="18"/>
      <c r="Z2052" s="22"/>
      <c r="AA2052" s="22"/>
      <c r="AB2052" s="22"/>
      <c r="AC2052" s="22"/>
      <c r="AD2052" s="22"/>
      <c r="AE2052" s="22"/>
      <c r="AF2052" s="22"/>
    </row>
    <row r="2053" spans="1:32" x14ac:dyDescent="0.25">
      <c r="A2053" s="16"/>
      <c r="B2053" s="16"/>
      <c r="C2053" s="66"/>
      <c r="D2053" s="66"/>
      <c r="E2053" s="67"/>
      <c r="F2053" s="4"/>
      <c r="G2053" s="4"/>
      <c r="H2053" s="4"/>
      <c r="K2053" s="4"/>
      <c r="L2053" s="4"/>
      <c r="M2053" s="16"/>
      <c r="N2053" s="16"/>
      <c r="T2053" s="59"/>
      <c r="U2053" s="59"/>
      <c r="V2053" s="18"/>
      <c r="Z2053" s="22"/>
      <c r="AA2053" s="22"/>
      <c r="AB2053" s="22"/>
      <c r="AC2053" s="22"/>
      <c r="AD2053" s="22"/>
      <c r="AE2053" s="22"/>
      <c r="AF2053" s="22"/>
    </row>
    <row r="2054" spans="1:32" x14ac:dyDescent="0.25">
      <c r="A2054" s="16"/>
      <c r="B2054" s="16"/>
      <c r="C2054" s="66"/>
      <c r="D2054" s="66"/>
      <c r="E2054" s="67"/>
      <c r="F2054" s="4"/>
      <c r="G2054" s="4"/>
      <c r="H2054" s="4"/>
      <c r="K2054" s="4"/>
      <c r="L2054" s="4"/>
      <c r="M2054" s="16"/>
      <c r="N2054" s="16"/>
      <c r="T2054" s="59"/>
      <c r="U2054" s="59"/>
      <c r="V2054" s="18"/>
      <c r="Z2054" s="22"/>
      <c r="AA2054" s="22"/>
      <c r="AB2054" s="22"/>
      <c r="AC2054" s="22"/>
      <c r="AD2054" s="22"/>
      <c r="AE2054" s="22"/>
      <c r="AF2054" s="22"/>
    </row>
    <row r="2055" spans="1:32" x14ac:dyDescent="0.25">
      <c r="A2055" s="16"/>
      <c r="B2055" s="16"/>
      <c r="C2055" s="66"/>
      <c r="D2055" s="66"/>
      <c r="E2055" s="67"/>
      <c r="F2055" s="4"/>
      <c r="G2055" s="4"/>
      <c r="H2055" s="4"/>
      <c r="K2055" s="4"/>
      <c r="L2055" s="4"/>
      <c r="M2055" s="16"/>
      <c r="N2055" s="16"/>
      <c r="T2055" s="59"/>
      <c r="U2055" s="59"/>
      <c r="V2055" s="18"/>
      <c r="Z2055" s="22"/>
      <c r="AA2055" s="22"/>
      <c r="AB2055" s="22"/>
      <c r="AC2055" s="22"/>
      <c r="AD2055" s="22"/>
      <c r="AE2055" s="22"/>
      <c r="AF2055" s="22"/>
    </row>
    <row r="2056" spans="1:32" x14ac:dyDescent="0.25">
      <c r="A2056" s="16"/>
      <c r="B2056" s="16"/>
      <c r="C2056" s="66"/>
      <c r="D2056" s="66"/>
      <c r="E2056" s="67"/>
      <c r="F2056" s="4"/>
      <c r="G2056" s="4"/>
      <c r="H2056" s="4"/>
      <c r="K2056" s="4"/>
      <c r="L2056" s="4"/>
      <c r="M2056" s="16"/>
      <c r="N2056" s="16"/>
      <c r="T2056" s="59"/>
      <c r="U2056" s="59"/>
      <c r="V2056" s="18"/>
      <c r="Z2056" s="22"/>
      <c r="AA2056" s="22"/>
      <c r="AB2056" s="22"/>
      <c r="AC2056" s="22"/>
      <c r="AD2056" s="22"/>
      <c r="AE2056" s="22"/>
      <c r="AF2056" s="22"/>
    </row>
    <row r="2057" spans="1:32" x14ac:dyDescent="0.25">
      <c r="A2057" s="16"/>
      <c r="B2057" s="16"/>
      <c r="C2057" s="66"/>
      <c r="D2057" s="66"/>
      <c r="E2057" s="67"/>
      <c r="F2057" s="4"/>
      <c r="G2057" s="4"/>
      <c r="H2057" s="4"/>
      <c r="K2057" s="4"/>
      <c r="L2057" s="4"/>
      <c r="M2057" s="16"/>
      <c r="N2057" s="16"/>
      <c r="T2057" s="59"/>
      <c r="U2057" s="59"/>
      <c r="V2057" s="18"/>
      <c r="Z2057" s="22"/>
      <c r="AA2057" s="22"/>
      <c r="AB2057" s="22"/>
      <c r="AC2057" s="22"/>
      <c r="AD2057" s="22"/>
      <c r="AE2057" s="22"/>
      <c r="AF2057" s="22"/>
    </row>
    <row r="2058" spans="1:32" x14ac:dyDescent="0.25">
      <c r="A2058" s="16"/>
      <c r="B2058" s="16"/>
      <c r="C2058" s="66"/>
      <c r="D2058" s="66"/>
      <c r="E2058" s="67"/>
      <c r="F2058" s="4"/>
      <c r="G2058" s="4"/>
      <c r="H2058" s="4"/>
      <c r="K2058" s="4"/>
      <c r="L2058" s="4"/>
      <c r="M2058" s="16"/>
      <c r="N2058" s="16"/>
      <c r="T2058" s="59"/>
      <c r="U2058" s="59"/>
      <c r="V2058" s="18"/>
      <c r="Z2058" s="22"/>
      <c r="AA2058" s="22"/>
      <c r="AB2058" s="22"/>
      <c r="AC2058" s="22"/>
      <c r="AD2058" s="22"/>
      <c r="AE2058" s="22"/>
      <c r="AF2058" s="22"/>
    </row>
    <row r="2059" spans="1:32" x14ac:dyDescent="0.25">
      <c r="A2059" s="16"/>
      <c r="B2059" s="16"/>
      <c r="C2059" s="66"/>
      <c r="D2059" s="66"/>
      <c r="E2059" s="67"/>
      <c r="F2059" s="4"/>
      <c r="G2059" s="4"/>
      <c r="H2059" s="4"/>
      <c r="K2059" s="4"/>
      <c r="L2059" s="4"/>
      <c r="M2059" s="16"/>
      <c r="N2059" s="16"/>
      <c r="T2059" s="59"/>
      <c r="U2059" s="59"/>
      <c r="V2059" s="18"/>
      <c r="Z2059" s="22"/>
      <c r="AA2059" s="22"/>
      <c r="AB2059" s="22"/>
      <c r="AC2059" s="22"/>
      <c r="AD2059" s="22"/>
      <c r="AE2059" s="22"/>
      <c r="AF2059" s="22"/>
    </row>
    <row r="2060" spans="1:32" x14ac:dyDescent="0.25">
      <c r="A2060" s="16"/>
      <c r="B2060" s="16"/>
      <c r="C2060" s="66"/>
      <c r="D2060" s="66"/>
      <c r="E2060" s="67"/>
      <c r="F2060" s="4"/>
      <c r="G2060" s="4"/>
      <c r="H2060" s="4"/>
      <c r="K2060" s="4"/>
      <c r="L2060" s="4"/>
      <c r="M2060" s="16"/>
      <c r="N2060" s="16"/>
      <c r="T2060" s="59"/>
      <c r="U2060" s="59"/>
      <c r="V2060" s="18"/>
      <c r="Z2060" s="22"/>
      <c r="AA2060" s="22"/>
      <c r="AB2060" s="22"/>
      <c r="AC2060" s="22"/>
      <c r="AD2060" s="22"/>
      <c r="AE2060" s="22"/>
      <c r="AF2060" s="22"/>
    </row>
    <row r="2061" spans="1:32" x14ac:dyDescent="0.25">
      <c r="A2061" s="16"/>
      <c r="B2061" s="16"/>
      <c r="C2061" s="66"/>
      <c r="D2061" s="66"/>
      <c r="E2061" s="67"/>
      <c r="F2061" s="4"/>
      <c r="G2061" s="4"/>
      <c r="H2061" s="4"/>
      <c r="K2061" s="4"/>
      <c r="L2061" s="4"/>
      <c r="M2061" s="16"/>
      <c r="N2061" s="16"/>
      <c r="T2061" s="59"/>
      <c r="U2061" s="59"/>
      <c r="V2061" s="18"/>
      <c r="Z2061" s="22"/>
      <c r="AA2061" s="22"/>
      <c r="AB2061" s="22"/>
      <c r="AC2061" s="22"/>
      <c r="AD2061" s="22"/>
      <c r="AE2061" s="22"/>
      <c r="AF2061" s="22"/>
    </row>
    <row r="2062" spans="1:32" x14ac:dyDescent="0.25">
      <c r="A2062" s="16"/>
      <c r="B2062" s="16"/>
      <c r="C2062" s="66"/>
      <c r="D2062" s="66"/>
      <c r="E2062" s="67"/>
      <c r="F2062" s="4"/>
      <c r="G2062" s="4"/>
      <c r="H2062" s="4"/>
      <c r="K2062" s="4"/>
      <c r="L2062" s="4"/>
      <c r="M2062" s="16"/>
      <c r="N2062" s="16"/>
      <c r="T2062" s="59"/>
      <c r="U2062" s="59"/>
      <c r="V2062" s="18"/>
      <c r="Z2062" s="22"/>
      <c r="AA2062" s="22"/>
      <c r="AB2062" s="22"/>
      <c r="AC2062" s="22"/>
      <c r="AD2062" s="22"/>
      <c r="AE2062" s="22"/>
      <c r="AF2062" s="22"/>
    </row>
    <row r="2063" spans="1:32" x14ac:dyDescent="0.25">
      <c r="A2063" s="16"/>
      <c r="B2063" s="16"/>
      <c r="C2063" s="66"/>
      <c r="D2063" s="66"/>
      <c r="E2063" s="67"/>
      <c r="F2063" s="4"/>
      <c r="G2063" s="4"/>
      <c r="H2063" s="4"/>
      <c r="K2063" s="4"/>
      <c r="L2063" s="4"/>
      <c r="M2063" s="16"/>
      <c r="N2063" s="16"/>
      <c r="T2063" s="59"/>
      <c r="U2063" s="59"/>
      <c r="V2063" s="18"/>
      <c r="Z2063" s="22"/>
      <c r="AA2063" s="22"/>
      <c r="AB2063" s="22"/>
      <c r="AC2063" s="22"/>
      <c r="AD2063" s="22"/>
      <c r="AE2063" s="22"/>
      <c r="AF2063" s="22"/>
    </row>
    <row r="2064" spans="1:32" x14ac:dyDescent="0.25">
      <c r="A2064" s="16"/>
      <c r="B2064" s="16"/>
      <c r="C2064" s="66"/>
      <c r="D2064" s="66"/>
      <c r="E2064" s="67"/>
      <c r="F2064" s="4"/>
      <c r="G2064" s="4"/>
      <c r="H2064" s="4"/>
      <c r="K2064" s="4"/>
      <c r="L2064" s="4"/>
      <c r="M2064" s="16"/>
      <c r="N2064" s="16"/>
      <c r="T2064" s="59"/>
      <c r="U2064" s="59"/>
      <c r="V2064" s="18"/>
      <c r="Z2064" s="22"/>
      <c r="AA2064" s="22"/>
      <c r="AB2064" s="22"/>
      <c r="AC2064" s="22"/>
      <c r="AD2064" s="22"/>
      <c r="AE2064" s="22"/>
      <c r="AF2064" s="22"/>
    </row>
    <row r="2065" spans="1:32" x14ac:dyDescent="0.25">
      <c r="A2065" s="16"/>
      <c r="B2065" s="16"/>
      <c r="C2065" s="66"/>
      <c r="D2065" s="66"/>
      <c r="E2065" s="67"/>
      <c r="F2065" s="4"/>
      <c r="G2065" s="4"/>
      <c r="H2065" s="4"/>
      <c r="K2065" s="4"/>
      <c r="L2065" s="4"/>
      <c r="M2065" s="16"/>
      <c r="N2065" s="16"/>
      <c r="T2065" s="59"/>
      <c r="U2065" s="59"/>
      <c r="V2065" s="18"/>
      <c r="Z2065" s="22"/>
      <c r="AA2065" s="22"/>
      <c r="AB2065" s="22"/>
      <c r="AC2065" s="22"/>
      <c r="AD2065" s="22"/>
      <c r="AE2065" s="22"/>
      <c r="AF2065" s="22"/>
    </row>
    <row r="2066" spans="1:32" x14ac:dyDescent="0.25">
      <c r="A2066" s="16"/>
      <c r="B2066" s="16"/>
      <c r="C2066" s="66"/>
      <c r="D2066" s="66"/>
      <c r="E2066" s="67"/>
      <c r="F2066" s="4"/>
      <c r="G2066" s="4"/>
      <c r="H2066" s="4"/>
      <c r="K2066" s="4"/>
      <c r="L2066" s="4"/>
      <c r="M2066" s="16"/>
      <c r="N2066" s="16"/>
      <c r="T2066" s="59"/>
      <c r="U2066" s="59"/>
      <c r="V2066" s="18"/>
      <c r="Z2066" s="22"/>
      <c r="AA2066" s="22"/>
      <c r="AB2066" s="22"/>
      <c r="AC2066" s="22"/>
      <c r="AD2066" s="22"/>
      <c r="AE2066" s="22"/>
      <c r="AF2066" s="22"/>
    </row>
    <row r="2067" spans="1:32" x14ac:dyDescent="0.25">
      <c r="A2067" s="16"/>
      <c r="B2067" s="16"/>
      <c r="C2067" s="66"/>
      <c r="D2067" s="66"/>
      <c r="E2067" s="67"/>
      <c r="F2067" s="4"/>
      <c r="G2067" s="4"/>
      <c r="H2067" s="4"/>
      <c r="K2067" s="4"/>
      <c r="L2067" s="4"/>
      <c r="M2067" s="16"/>
      <c r="N2067" s="16"/>
      <c r="T2067" s="59"/>
      <c r="U2067" s="59"/>
      <c r="V2067" s="18"/>
      <c r="Z2067" s="22"/>
      <c r="AA2067" s="22"/>
      <c r="AB2067" s="22"/>
      <c r="AC2067" s="22"/>
      <c r="AD2067" s="22"/>
      <c r="AE2067" s="22"/>
      <c r="AF2067" s="22"/>
    </row>
    <row r="2068" spans="1:32" x14ac:dyDescent="0.25">
      <c r="A2068" s="16"/>
      <c r="B2068" s="16"/>
      <c r="C2068" s="66"/>
      <c r="D2068" s="66"/>
      <c r="E2068" s="67"/>
      <c r="F2068" s="4"/>
      <c r="G2068" s="4"/>
      <c r="H2068" s="4"/>
      <c r="K2068" s="4"/>
      <c r="L2068" s="4"/>
      <c r="M2068" s="16"/>
      <c r="N2068" s="16"/>
      <c r="T2068" s="59"/>
      <c r="U2068" s="59"/>
      <c r="V2068" s="18"/>
      <c r="Z2068" s="22"/>
      <c r="AA2068" s="22"/>
      <c r="AB2068" s="22"/>
      <c r="AC2068" s="22"/>
      <c r="AD2068" s="22"/>
      <c r="AE2068" s="22"/>
      <c r="AF2068" s="22"/>
    </row>
    <row r="2069" spans="1:32" x14ac:dyDescent="0.25">
      <c r="A2069" s="16"/>
      <c r="B2069" s="16"/>
      <c r="C2069" s="66"/>
      <c r="D2069" s="66"/>
      <c r="E2069" s="67"/>
      <c r="F2069" s="4"/>
      <c r="G2069" s="4"/>
      <c r="H2069" s="4"/>
      <c r="K2069" s="4"/>
      <c r="L2069" s="4"/>
      <c r="M2069" s="16"/>
      <c r="N2069" s="16"/>
      <c r="T2069" s="59"/>
      <c r="U2069" s="59"/>
      <c r="V2069" s="18"/>
      <c r="Z2069" s="22"/>
      <c r="AA2069" s="22"/>
      <c r="AB2069" s="22"/>
      <c r="AC2069" s="22"/>
      <c r="AD2069" s="22"/>
      <c r="AE2069" s="22"/>
      <c r="AF2069" s="22"/>
    </row>
    <row r="2070" spans="1:32" x14ac:dyDescent="0.25">
      <c r="A2070" s="16"/>
      <c r="B2070" s="16"/>
      <c r="C2070" s="66"/>
      <c r="D2070" s="66"/>
      <c r="E2070" s="67"/>
      <c r="F2070" s="4"/>
      <c r="G2070" s="4"/>
      <c r="H2070" s="4"/>
      <c r="K2070" s="4"/>
      <c r="L2070" s="4"/>
      <c r="M2070" s="16"/>
      <c r="N2070" s="16"/>
      <c r="T2070" s="59"/>
      <c r="U2070" s="59"/>
      <c r="V2070" s="18"/>
      <c r="Z2070" s="22"/>
      <c r="AA2070" s="22"/>
      <c r="AB2070" s="22"/>
      <c r="AC2070" s="22"/>
      <c r="AD2070" s="22"/>
      <c r="AE2070" s="22"/>
      <c r="AF2070" s="22"/>
    </row>
    <row r="2071" spans="1:32" x14ac:dyDescent="0.25">
      <c r="A2071" s="16"/>
      <c r="B2071" s="16"/>
      <c r="C2071" s="66"/>
      <c r="D2071" s="66"/>
      <c r="E2071" s="67"/>
      <c r="F2071" s="4"/>
      <c r="G2071" s="4"/>
      <c r="H2071" s="4"/>
      <c r="K2071" s="4"/>
      <c r="L2071" s="4"/>
      <c r="M2071" s="16"/>
      <c r="N2071" s="16"/>
      <c r="T2071" s="59"/>
      <c r="U2071" s="59"/>
      <c r="V2071" s="18"/>
      <c r="Z2071" s="22"/>
      <c r="AA2071" s="22"/>
      <c r="AB2071" s="22"/>
      <c r="AC2071" s="22"/>
      <c r="AD2071" s="22"/>
      <c r="AE2071" s="22"/>
      <c r="AF2071" s="22"/>
    </row>
    <row r="2072" spans="1:32" x14ac:dyDescent="0.25">
      <c r="A2072" s="16"/>
      <c r="B2072" s="16"/>
      <c r="C2072" s="66"/>
      <c r="D2072" s="66"/>
      <c r="E2072" s="67"/>
      <c r="F2072" s="4"/>
      <c r="G2072" s="4"/>
      <c r="H2072" s="4"/>
      <c r="K2072" s="4"/>
      <c r="L2072" s="4"/>
      <c r="M2072" s="16"/>
      <c r="N2072" s="16"/>
      <c r="T2072" s="59"/>
      <c r="U2072" s="59"/>
      <c r="V2072" s="18"/>
      <c r="Z2072" s="22"/>
      <c r="AA2072" s="22"/>
      <c r="AB2072" s="22"/>
      <c r="AC2072" s="22"/>
      <c r="AD2072" s="22"/>
      <c r="AE2072" s="22"/>
      <c r="AF2072" s="22"/>
    </row>
    <row r="2073" spans="1:32" x14ac:dyDescent="0.25">
      <c r="A2073" s="16"/>
      <c r="B2073" s="16"/>
      <c r="C2073" s="66"/>
      <c r="D2073" s="66"/>
      <c r="E2073" s="67"/>
      <c r="F2073" s="4"/>
      <c r="G2073" s="4"/>
      <c r="H2073" s="4"/>
      <c r="K2073" s="4"/>
      <c r="L2073" s="4"/>
      <c r="M2073" s="16"/>
      <c r="N2073" s="16"/>
      <c r="T2073" s="59"/>
      <c r="U2073" s="59"/>
      <c r="V2073" s="18"/>
      <c r="Z2073" s="22"/>
      <c r="AA2073" s="22"/>
      <c r="AB2073" s="22"/>
      <c r="AC2073" s="22"/>
      <c r="AD2073" s="22"/>
      <c r="AE2073" s="22"/>
      <c r="AF2073" s="22"/>
    </row>
    <row r="2074" spans="1:32" x14ac:dyDescent="0.25">
      <c r="A2074" s="16"/>
      <c r="B2074" s="16"/>
      <c r="C2074" s="66"/>
      <c r="D2074" s="66"/>
      <c r="E2074" s="67"/>
      <c r="F2074" s="4"/>
      <c r="G2074" s="4"/>
      <c r="H2074" s="4"/>
      <c r="K2074" s="4"/>
      <c r="L2074" s="4"/>
      <c r="M2074" s="16"/>
      <c r="N2074" s="16"/>
      <c r="T2074" s="59"/>
      <c r="U2074" s="59"/>
      <c r="V2074" s="18"/>
      <c r="Z2074" s="22"/>
      <c r="AA2074" s="22"/>
      <c r="AB2074" s="22"/>
      <c r="AC2074" s="22"/>
      <c r="AD2074" s="22"/>
      <c r="AE2074" s="22"/>
      <c r="AF2074" s="22"/>
    </row>
    <row r="2075" spans="1:32" x14ac:dyDescent="0.25">
      <c r="A2075" s="16"/>
      <c r="B2075" s="16"/>
      <c r="C2075" s="66"/>
      <c r="D2075" s="66"/>
      <c r="E2075" s="67"/>
      <c r="F2075" s="4"/>
      <c r="G2075" s="4"/>
      <c r="H2075" s="4"/>
      <c r="K2075" s="4"/>
      <c r="L2075" s="4"/>
      <c r="M2075" s="16"/>
      <c r="N2075" s="16"/>
      <c r="T2075" s="59"/>
      <c r="U2075" s="59"/>
      <c r="V2075" s="18"/>
      <c r="Z2075" s="22"/>
      <c r="AA2075" s="22"/>
      <c r="AB2075" s="22"/>
      <c r="AC2075" s="22"/>
      <c r="AD2075" s="22"/>
      <c r="AE2075" s="22"/>
      <c r="AF2075" s="22"/>
    </row>
    <row r="2076" spans="1:32" x14ac:dyDescent="0.25">
      <c r="A2076" s="16"/>
      <c r="B2076" s="16"/>
      <c r="C2076" s="66"/>
      <c r="D2076" s="66"/>
      <c r="E2076" s="67"/>
      <c r="F2076" s="4"/>
      <c r="G2076" s="4"/>
      <c r="H2076" s="4"/>
      <c r="K2076" s="4"/>
      <c r="L2076" s="4"/>
      <c r="M2076" s="16"/>
      <c r="N2076" s="16"/>
      <c r="T2076" s="59"/>
      <c r="U2076" s="59"/>
      <c r="V2076" s="18"/>
      <c r="Z2076" s="22"/>
      <c r="AA2076" s="22"/>
      <c r="AB2076" s="22"/>
      <c r="AC2076" s="22"/>
      <c r="AD2076" s="22"/>
      <c r="AE2076" s="22"/>
      <c r="AF2076" s="22"/>
    </row>
    <row r="2077" spans="1:32" x14ac:dyDescent="0.25">
      <c r="A2077" s="16"/>
      <c r="B2077" s="16"/>
      <c r="C2077" s="66"/>
      <c r="D2077" s="66"/>
      <c r="E2077" s="67"/>
      <c r="F2077" s="4"/>
      <c r="G2077" s="4"/>
      <c r="H2077" s="4"/>
      <c r="K2077" s="4"/>
      <c r="L2077" s="4"/>
      <c r="M2077" s="16"/>
      <c r="N2077" s="16"/>
      <c r="T2077" s="59"/>
      <c r="U2077" s="59"/>
      <c r="V2077" s="18"/>
      <c r="Z2077" s="22"/>
      <c r="AA2077" s="22"/>
      <c r="AB2077" s="22"/>
      <c r="AC2077" s="22"/>
      <c r="AD2077" s="22"/>
      <c r="AE2077" s="22"/>
      <c r="AF2077" s="22"/>
    </row>
    <row r="2078" spans="1:32" x14ac:dyDescent="0.25">
      <c r="A2078" s="16"/>
      <c r="B2078" s="16"/>
      <c r="C2078" s="66"/>
      <c r="D2078" s="66"/>
      <c r="E2078" s="67"/>
      <c r="F2078" s="4"/>
      <c r="G2078" s="4"/>
      <c r="H2078" s="4"/>
      <c r="K2078" s="4"/>
      <c r="L2078" s="4"/>
      <c r="M2078" s="16"/>
      <c r="N2078" s="16"/>
      <c r="T2078" s="59"/>
      <c r="U2078" s="59"/>
      <c r="V2078" s="18"/>
      <c r="Z2078" s="22"/>
      <c r="AA2078" s="22"/>
      <c r="AB2078" s="22"/>
      <c r="AC2078" s="22"/>
      <c r="AD2078" s="22"/>
      <c r="AE2078" s="22"/>
      <c r="AF2078" s="22"/>
    </row>
    <row r="2079" spans="1:32" x14ac:dyDescent="0.25">
      <c r="A2079" s="16"/>
      <c r="B2079" s="16"/>
      <c r="C2079" s="66"/>
      <c r="D2079" s="66"/>
      <c r="E2079" s="67"/>
      <c r="F2079" s="4"/>
      <c r="G2079" s="4"/>
      <c r="H2079" s="4"/>
      <c r="K2079" s="4"/>
      <c r="L2079" s="4"/>
      <c r="M2079" s="16"/>
      <c r="N2079" s="16"/>
      <c r="T2079" s="59"/>
      <c r="U2079" s="59"/>
      <c r="V2079" s="18"/>
      <c r="Z2079" s="22"/>
      <c r="AA2079" s="22"/>
      <c r="AB2079" s="22"/>
      <c r="AC2079" s="22"/>
      <c r="AD2079" s="22"/>
      <c r="AE2079" s="22"/>
      <c r="AF2079" s="22"/>
    </row>
    <row r="2080" spans="1:32" x14ac:dyDescent="0.25">
      <c r="A2080" s="16"/>
      <c r="B2080" s="16"/>
      <c r="C2080" s="66"/>
      <c r="D2080" s="66"/>
      <c r="E2080" s="67"/>
      <c r="F2080" s="4"/>
      <c r="G2080" s="4"/>
      <c r="H2080" s="4"/>
      <c r="K2080" s="4"/>
      <c r="L2080" s="4"/>
      <c r="M2080" s="16"/>
      <c r="N2080" s="16"/>
      <c r="T2080" s="59"/>
      <c r="U2080" s="59"/>
      <c r="V2080" s="18"/>
      <c r="Z2080" s="22"/>
      <c r="AA2080" s="22"/>
      <c r="AB2080" s="22"/>
      <c r="AC2080" s="22"/>
      <c r="AD2080" s="22"/>
      <c r="AE2080" s="22"/>
      <c r="AF2080" s="22"/>
    </row>
    <row r="2081" spans="1:32" x14ac:dyDescent="0.25">
      <c r="A2081" s="16"/>
      <c r="B2081" s="16"/>
      <c r="C2081" s="66"/>
      <c r="D2081" s="66"/>
      <c r="E2081" s="67"/>
      <c r="F2081" s="4"/>
      <c r="G2081" s="4"/>
      <c r="H2081" s="4"/>
      <c r="K2081" s="4"/>
      <c r="L2081" s="4"/>
      <c r="M2081" s="16"/>
      <c r="N2081" s="16"/>
      <c r="T2081" s="59"/>
      <c r="U2081" s="59"/>
      <c r="V2081" s="18"/>
      <c r="Z2081" s="22"/>
      <c r="AA2081" s="22"/>
      <c r="AB2081" s="22"/>
      <c r="AC2081" s="22"/>
      <c r="AD2081" s="22"/>
      <c r="AE2081" s="22"/>
      <c r="AF2081" s="22"/>
    </row>
    <row r="2082" spans="1:32" x14ac:dyDescent="0.25">
      <c r="A2082" s="16"/>
      <c r="B2082" s="16"/>
      <c r="C2082" s="66"/>
      <c r="D2082" s="66"/>
      <c r="E2082" s="67"/>
      <c r="F2082" s="4"/>
      <c r="G2082" s="4"/>
      <c r="H2082" s="4"/>
      <c r="K2082" s="4"/>
      <c r="L2082" s="4"/>
      <c r="M2082" s="16"/>
      <c r="N2082" s="16"/>
      <c r="T2082" s="59"/>
      <c r="U2082" s="59"/>
      <c r="V2082" s="18"/>
      <c r="Z2082" s="22"/>
      <c r="AA2082" s="22"/>
      <c r="AB2082" s="22"/>
      <c r="AC2082" s="22"/>
      <c r="AD2082" s="22"/>
      <c r="AE2082" s="22"/>
      <c r="AF2082" s="22"/>
    </row>
    <row r="2083" spans="1:32" x14ac:dyDescent="0.25">
      <c r="A2083" s="16"/>
      <c r="B2083" s="16"/>
      <c r="C2083" s="66"/>
      <c r="D2083" s="66"/>
      <c r="E2083" s="67"/>
      <c r="F2083" s="4"/>
      <c r="G2083" s="4"/>
      <c r="H2083" s="4"/>
      <c r="K2083" s="4"/>
      <c r="L2083" s="4"/>
      <c r="M2083" s="16"/>
      <c r="N2083" s="16"/>
      <c r="T2083" s="59"/>
      <c r="U2083" s="59"/>
      <c r="V2083" s="18"/>
      <c r="Z2083" s="22"/>
      <c r="AA2083" s="22"/>
      <c r="AB2083" s="22"/>
      <c r="AC2083" s="22"/>
      <c r="AD2083" s="22"/>
      <c r="AE2083" s="22"/>
      <c r="AF2083" s="22"/>
    </row>
    <row r="2084" spans="1:32" x14ac:dyDescent="0.25">
      <c r="A2084" s="16"/>
      <c r="B2084" s="16"/>
      <c r="C2084" s="66"/>
      <c r="D2084" s="66"/>
      <c r="E2084" s="67"/>
      <c r="F2084" s="4"/>
      <c r="G2084" s="4"/>
      <c r="H2084" s="4"/>
      <c r="K2084" s="4"/>
      <c r="L2084" s="4"/>
      <c r="M2084" s="16"/>
      <c r="N2084" s="16"/>
      <c r="T2084" s="59"/>
      <c r="U2084" s="59"/>
      <c r="V2084" s="18"/>
      <c r="Z2084" s="22"/>
      <c r="AA2084" s="22"/>
      <c r="AB2084" s="22"/>
      <c r="AC2084" s="22"/>
      <c r="AD2084" s="22"/>
      <c r="AE2084" s="22"/>
      <c r="AF2084" s="22"/>
    </row>
    <row r="2085" spans="1:32" x14ac:dyDescent="0.25">
      <c r="A2085" s="16"/>
      <c r="B2085" s="16"/>
      <c r="C2085" s="66"/>
      <c r="D2085" s="66"/>
      <c r="E2085" s="67"/>
      <c r="F2085" s="4"/>
      <c r="G2085" s="4"/>
      <c r="H2085" s="4"/>
      <c r="K2085" s="4"/>
      <c r="L2085" s="4"/>
      <c r="M2085" s="16"/>
      <c r="N2085" s="16"/>
      <c r="T2085" s="59"/>
      <c r="U2085" s="59"/>
      <c r="V2085" s="18"/>
      <c r="Z2085" s="22"/>
      <c r="AA2085" s="22"/>
      <c r="AB2085" s="22"/>
      <c r="AC2085" s="22"/>
      <c r="AD2085" s="22"/>
      <c r="AE2085" s="22"/>
      <c r="AF2085" s="22"/>
    </row>
    <row r="2086" spans="1:32" x14ac:dyDescent="0.25">
      <c r="A2086" s="16"/>
      <c r="B2086" s="16"/>
      <c r="C2086" s="66"/>
      <c r="D2086" s="66"/>
      <c r="E2086" s="67"/>
      <c r="F2086" s="4"/>
      <c r="G2086" s="4"/>
      <c r="H2086" s="4"/>
      <c r="K2086" s="4"/>
      <c r="L2086" s="4"/>
      <c r="M2086" s="16"/>
      <c r="N2086" s="16"/>
      <c r="T2086" s="59"/>
      <c r="U2086" s="59"/>
      <c r="V2086" s="18"/>
      <c r="Z2086" s="22"/>
      <c r="AA2086" s="22"/>
      <c r="AB2086" s="22"/>
      <c r="AC2086" s="22"/>
      <c r="AD2086" s="22"/>
      <c r="AE2086" s="22"/>
      <c r="AF2086" s="22"/>
    </row>
    <row r="2087" spans="1:32" x14ac:dyDescent="0.25">
      <c r="A2087" s="16"/>
      <c r="B2087" s="16"/>
      <c r="C2087" s="66"/>
      <c r="D2087" s="66"/>
      <c r="E2087" s="67"/>
      <c r="F2087" s="4"/>
      <c r="G2087" s="4"/>
      <c r="H2087" s="4"/>
      <c r="K2087" s="4"/>
      <c r="L2087" s="4"/>
      <c r="M2087" s="16"/>
      <c r="N2087" s="16"/>
      <c r="T2087" s="59"/>
      <c r="U2087" s="59"/>
      <c r="V2087" s="18"/>
      <c r="Z2087" s="22"/>
      <c r="AA2087" s="22"/>
      <c r="AB2087" s="22"/>
      <c r="AC2087" s="22"/>
      <c r="AD2087" s="22"/>
      <c r="AE2087" s="22"/>
      <c r="AF2087" s="22"/>
    </row>
    <row r="2088" spans="1:32" x14ac:dyDescent="0.25">
      <c r="A2088" s="16"/>
      <c r="B2088" s="16"/>
      <c r="C2088" s="66"/>
      <c r="D2088" s="66"/>
      <c r="E2088" s="67"/>
      <c r="F2088" s="4"/>
      <c r="G2088" s="4"/>
      <c r="H2088" s="4"/>
      <c r="K2088" s="4"/>
      <c r="L2088" s="4"/>
      <c r="M2088" s="16"/>
      <c r="N2088" s="16"/>
      <c r="T2088" s="59"/>
      <c r="U2088" s="59"/>
      <c r="V2088" s="18"/>
      <c r="Z2088" s="22"/>
      <c r="AA2088" s="22"/>
      <c r="AB2088" s="22"/>
      <c r="AC2088" s="22"/>
      <c r="AD2088" s="22"/>
      <c r="AE2088" s="22"/>
      <c r="AF2088" s="22"/>
    </row>
    <row r="2089" spans="1:32" x14ac:dyDescent="0.25">
      <c r="A2089" s="16"/>
      <c r="B2089" s="16"/>
      <c r="C2089" s="66"/>
      <c r="D2089" s="66"/>
      <c r="E2089" s="67"/>
      <c r="F2089" s="4"/>
      <c r="G2089" s="4"/>
      <c r="H2089" s="4"/>
      <c r="K2089" s="4"/>
      <c r="L2089" s="4"/>
      <c r="M2089" s="16"/>
      <c r="N2089" s="16"/>
      <c r="T2089" s="59"/>
      <c r="U2089" s="59"/>
      <c r="V2089" s="18"/>
      <c r="Z2089" s="22"/>
      <c r="AA2089" s="22"/>
      <c r="AB2089" s="22"/>
      <c r="AC2089" s="22"/>
      <c r="AD2089" s="22"/>
      <c r="AE2089" s="22"/>
      <c r="AF2089" s="22"/>
    </row>
    <row r="2090" spans="1:32" x14ac:dyDescent="0.25">
      <c r="A2090" s="16"/>
      <c r="B2090" s="16"/>
      <c r="C2090" s="66"/>
      <c r="D2090" s="66"/>
      <c r="E2090" s="67"/>
      <c r="F2090" s="4"/>
      <c r="G2090" s="4"/>
      <c r="H2090" s="4"/>
      <c r="K2090" s="4"/>
      <c r="L2090" s="4"/>
      <c r="M2090" s="16"/>
      <c r="N2090" s="16"/>
      <c r="T2090" s="59"/>
      <c r="U2090" s="59"/>
      <c r="V2090" s="18"/>
      <c r="Z2090" s="22"/>
      <c r="AA2090" s="22"/>
      <c r="AB2090" s="22"/>
      <c r="AC2090" s="22"/>
      <c r="AD2090" s="22"/>
      <c r="AE2090" s="22"/>
      <c r="AF2090" s="22"/>
    </row>
    <row r="2091" spans="1:32" x14ac:dyDescent="0.25">
      <c r="A2091" s="16"/>
      <c r="B2091" s="16"/>
      <c r="C2091" s="66"/>
      <c r="D2091" s="66"/>
      <c r="E2091" s="67"/>
      <c r="F2091" s="4"/>
      <c r="G2091" s="4"/>
      <c r="H2091" s="4"/>
      <c r="K2091" s="4"/>
      <c r="L2091" s="4"/>
      <c r="M2091" s="16"/>
      <c r="N2091" s="16"/>
      <c r="T2091" s="59"/>
      <c r="U2091" s="59"/>
      <c r="V2091" s="18"/>
      <c r="Z2091" s="22"/>
      <c r="AA2091" s="22"/>
      <c r="AB2091" s="22"/>
      <c r="AC2091" s="22"/>
      <c r="AD2091" s="22"/>
      <c r="AE2091" s="22"/>
      <c r="AF2091" s="22"/>
    </row>
    <row r="2092" spans="1:32" x14ac:dyDescent="0.25">
      <c r="A2092" s="16"/>
      <c r="B2092" s="16"/>
      <c r="C2092" s="66"/>
      <c r="D2092" s="66"/>
      <c r="E2092" s="67"/>
      <c r="F2092" s="4"/>
      <c r="G2092" s="4"/>
      <c r="H2092" s="4"/>
      <c r="K2092" s="4"/>
      <c r="L2092" s="4"/>
      <c r="M2092" s="16"/>
      <c r="N2092" s="16"/>
      <c r="T2092" s="59"/>
      <c r="U2092" s="59"/>
      <c r="V2092" s="18"/>
      <c r="Z2092" s="22"/>
      <c r="AA2092" s="22"/>
      <c r="AB2092" s="22"/>
      <c r="AC2092" s="22"/>
      <c r="AD2092" s="22"/>
      <c r="AE2092" s="22"/>
      <c r="AF2092" s="22"/>
    </row>
    <row r="2093" spans="1:32" x14ac:dyDescent="0.25">
      <c r="A2093" s="16"/>
      <c r="B2093" s="16"/>
      <c r="C2093" s="66"/>
      <c r="D2093" s="66"/>
      <c r="E2093" s="67"/>
      <c r="F2093" s="4"/>
      <c r="G2093" s="4"/>
      <c r="H2093" s="4"/>
      <c r="K2093" s="4"/>
      <c r="L2093" s="4"/>
      <c r="M2093" s="16"/>
      <c r="N2093" s="16"/>
      <c r="T2093" s="59"/>
      <c r="U2093" s="59"/>
      <c r="V2093" s="18"/>
      <c r="Z2093" s="22"/>
      <c r="AA2093" s="22"/>
      <c r="AB2093" s="22"/>
      <c r="AC2093" s="22"/>
      <c r="AD2093" s="22"/>
      <c r="AE2093" s="22"/>
      <c r="AF2093" s="22"/>
    </row>
    <row r="2094" spans="1:32" x14ac:dyDescent="0.25">
      <c r="A2094" s="16"/>
      <c r="B2094" s="16"/>
      <c r="C2094" s="66"/>
      <c r="D2094" s="66"/>
      <c r="E2094" s="67"/>
      <c r="F2094" s="4"/>
      <c r="G2094" s="4"/>
      <c r="H2094" s="4"/>
      <c r="K2094" s="4"/>
      <c r="L2094" s="4"/>
      <c r="M2094" s="16"/>
      <c r="N2094" s="16"/>
      <c r="T2094" s="59"/>
      <c r="U2094" s="59"/>
      <c r="V2094" s="18"/>
      <c r="Z2094" s="22"/>
      <c r="AA2094" s="22"/>
      <c r="AB2094" s="22"/>
      <c r="AC2094" s="22"/>
      <c r="AD2094" s="22"/>
      <c r="AE2094" s="22"/>
      <c r="AF2094" s="22"/>
    </row>
    <row r="2095" spans="1:32" x14ac:dyDescent="0.25">
      <c r="A2095" s="16"/>
      <c r="B2095" s="16"/>
      <c r="C2095" s="66"/>
      <c r="D2095" s="66"/>
      <c r="E2095" s="67"/>
      <c r="F2095" s="4"/>
      <c r="G2095" s="4"/>
      <c r="H2095" s="4"/>
      <c r="K2095" s="4"/>
      <c r="L2095" s="4"/>
      <c r="M2095" s="16"/>
      <c r="N2095" s="16"/>
      <c r="T2095" s="59"/>
      <c r="U2095" s="59"/>
      <c r="V2095" s="18"/>
      <c r="Z2095" s="22"/>
      <c r="AA2095" s="22"/>
      <c r="AB2095" s="22"/>
      <c r="AC2095" s="22"/>
      <c r="AD2095" s="22"/>
      <c r="AE2095" s="22"/>
      <c r="AF2095" s="22"/>
    </row>
    <row r="2096" spans="1:32" x14ac:dyDescent="0.25">
      <c r="A2096" s="16"/>
      <c r="B2096" s="16"/>
      <c r="C2096" s="66"/>
      <c r="D2096" s="66"/>
      <c r="E2096" s="67"/>
      <c r="F2096" s="4"/>
      <c r="G2096" s="4"/>
      <c r="H2096" s="4"/>
      <c r="K2096" s="4"/>
      <c r="L2096" s="4"/>
      <c r="M2096" s="16"/>
      <c r="N2096" s="16"/>
      <c r="T2096" s="59"/>
      <c r="U2096" s="59"/>
      <c r="V2096" s="18"/>
      <c r="Z2096" s="22"/>
      <c r="AA2096" s="22"/>
      <c r="AB2096" s="22"/>
      <c r="AC2096" s="22"/>
      <c r="AD2096" s="22"/>
      <c r="AE2096" s="22"/>
      <c r="AF2096" s="22"/>
    </row>
    <row r="2097" spans="1:32" x14ac:dyDescent="0.25">
      <c r="A2097" s="16"/>
      <c r="B2097" s="16"/>
      <c r="C2097" s="66"/>
      <c r="D2097" s="66"/>
      <c r="E2097" s="67"/>
      <c r="F2097" s="4"/>
      <c r="G2097" s="4"/>
      <c r="H2097" s="4"/>
      <c r="K2097" s="4"/>
      <c r="L2097" s="4"/>
      <c r="M2097" s="16"/>
      <c r="N2097" s="16"/>
      <c r="T2097" s="59"/>
      <c r="U2097" s="59"/>
      <c r="V2097" s="18"/>
      <c r="Z2097" s="22"/>
      <c r="AA2097" s="22"/>
      <c r="AB2097" s="22"/>
      <c r="AC2097" s="22"/>
      <c r="AD2097" s="22"/>
      <c r="AE2097" s="22"/>
      <c r="AF2097" s="22"/>
    </row>
    <row r="2098" spans="1:32" x14ac:dyDescent="0.25">
      <c r="A2098" s="16"/>
      <c r="B2098" s="16"/>
      <c r="C2098" s="66"/>
      <c r="D2098" s="66"/>
      <c r="E2098" s="67"/>
      <c r="F2098" s="4"/>
      <c r="G2098" s="4"/>
      <c r="H2098" s="4"/>
      <c r="K2098" s="4"/>
      <c r="L2098" s="4"/>
      <c r="M2098" s="16"/>
      <c r="N2098" s="16"/>
      <c r="T2098" s="59"/>
      <c r="U2098" s="59"/>
      <c r="V2098" s="18"/>
      <c r="Z2098" s="22"/>
      <c r="AA2098" s="22"/>
      <c r="AB2098" s="22"/>
      <c r="AC2098" s="22"/>
      <c r="AD2098" s="22"/>
      <c r="AE2098" s="22"/>
      <c r="AF2098" s="22"/>
    </row>
    <row r="2099" spans="1:32" x14ac:dyDescent="0.25">
      <c r="A2099" s="16"/>
      <c r="B2099" s="16"/>
      <c r="C2099" s="66"/>
      <c r="D2099" s="66"/>
      <c r="E2099" s="67"/>
      <c r="F2099" s="4"/>
      <c r="G2099" s="4"/>
      <c r="H2099" s="4"/>
      <c r="K2099" s="4"/>
      <c r="L2099" s="4"/>
      <c r="M2099" s="16"/>
      <c r="N2099" s="16"/>
      <c r="T2099" s="59"/>
      <c r="U2099" s="59"/>
      <c r="V2099" s="18"/>
      <c r="Z2099" s="22"/>
      <c r="AA2099" s="22"/>
      <c r="AB2099" s="22"/>
      <c r="AC2099" s="22"/>
      <c r="AD2099" s="22"/>
      <c r="AE2099" s="22"/>
      <c r="AF2099" s="22"/>
    </row>
    <row r="2100" spans="1:32" x14ac:dyDescent="0.25">
      <c r="A2100" s="16"/>
      <c r="B2100" s="16"/>
      <c r="C2100" s="66"/>
      <c r="D2100" s="66"/>
      <c r="E2100" s="67"/>
      <c r="F2100" s="4"/>
      <c r="G2100" s="4"/>
      <c r="H2100" s="4"/>
      <c r="K2100" s="4"/>
      <c r="L2100" s="4"/>
      <c r="M2100" s="16"/>
      <c r="N2100" s="16"/>
      <c r="T2100" s="59"/>
      <c r="U2100" s="59"/>
      <c r="V2100" s="18"/>
      <c r="Z2100" s="22"/>
      <c r="AA2100" s="22"/>
      <c r="AB2100" s="22"/>
      <c r="AC2100" s="22"/>
      <c r="AD2100" s="22"/>
      <c r="AE2100" s="22"/>
      <c r="AF2100" s="22"/>
    </row>
    <row r="2101" spans="1:32" x14ac:dyDescent="0.25">
      <c r="A2101" s="16"/>
      <c r="B2101" s="16"/>
      <c r="C2101" s="66"/>
      <c r="D2101" s="66"/>
      <c r="E2101" s="67"/>
      <c r="F2101" s="4"/>
      <c r="G2101" s="4"/>
      <c r="H2101" s="4"/>
      <c r="K2101" s="4"/>
      <c r="L2101" s="4"/>
      <c r="M2101" s="16"/>
      <c r="N2101" s="16"/>
      <c r="T2101" s="59"/>
      <c r="U2101" s="59"/>
      <c r="V2101" s="18"/>
      <c r="Z2101" s="22"/>
      <c r="AA2101" s="22"/>
      <c r="AB2101" s="22"/>
      <c r="AC2101" s="22"/>
      <c r="AD2101" s="22"/>
      <c r="AE2101" s="22"/>
      <c r="AF2101" s="22"/>
    </row>
    <row r="2102" spans="1:32" x14ac:dyDescent="0.25">
      <c r="A2102" s="16"/>
      <c r="B2102" s="16"/>
      <c r="C2102" s="66"/>
      <c r="D2102" s="66"/>
      <c r="E2102" s="67"/>
      <c r="F2102" s="4"/>
      <c r="G2102" s="4"/>
      <c r="H2102" s="4"/>
      <c r="K2102" s="4"/>
      <c r="L2102" s="4"/>
      <c r="M2102" s="16"/>
      <c r="N2102" s="16"/>
      <c r="T2102" s="59"/>
      <c r="U2102" s="59"/>
      <c r="V2102" s="18"/>
      <c r="Z2102" s="22"/>
      <c r="AA2102" s="22"/>
      <c r="AB2102" s="22"/>
      <c r="AC2102" s="22"/>
      <c r="AD2102" s="22"/>
      <c r="AE2102" s="22"/>
      <c r="AF2102" s="22"/>
    </row>
    <row r="2103" spans="1:32" x14ac:dyDescent="0.25">
      <c r="A2103" s="16"/>
      <c r="B2103" s="16"/>
      <c r="C2103" s="66"/>
      <c r="D2103" s="66"/>
      <c r="E2103" s="67"/>
      <c r="F2103" s="4"/>
      <c r="G2103" s="4"/>
      <c r="H2103" s="4"/>
      <c r="K2103" s="4"/>
      <c r="L2103" s="4"/>
      <c r="M2103" s="16"/>
      <c r="N2103" s="16"/>
      <c r="T2103" s="59"/>
      <c r="U2103" s="59"/>
      <c r="V2103" s="18"/>
      <c r="Z2103" s="22"/>
      <c r="AA2103" s="22"/>
      <c r="AB2103" s="22"/>
      <c r="AC2103" s="22"/>
      <c r="AD2103" s="22"/>
      <c r="AE2103" s="22"/>
      <c r="AF2103" s="22"/>
    </row>
    <row r="2104" spans="1:32" x14ac:dyDescent="0.25">
      <c r="A2104" s="16"/>
      <c r="B2104" s="16"/>
      <c r="C2104" s="66"/>
      <c r="D2104" s="66"/>
      <c r="E2104" s="67"/>
      <c r="F2104" s="4"/>
      <c r="G2104" s="4"/>
      <c r="H2104" s="4"/>
      <c r="K2104" s="4"/>
      <c r="L2104" s="4"/>
      <c r="M2104" s="16"/>
      <c r="N2104" s="16"/>
      <c r="T2104" s="59"/>
      <c r="U2104" s="59"/>
      <c r="V2104" s="18"/>
      <c r="Z2104" s="22"/>
      <c r="AA2104" s="22"/>
      <c r="AB2104" s="22"/>
      <c r="AC2104" s="22"/>
      <c r="AD2104" s="22"/>
      <c r="AE2104" s="22"/>
      <c r="AF2104" s="22"/>
    </row>
    <row r="2105" spans="1:32" x14ac:dyDescent="0.25">
      <c r="A2105" s="16"/>
      <c r="B2105" s="16"/>
      <c r="C2105" s="66"/>
      <c r="D2105" s="66"/>
      <c r="E2105" s="67"/>
      <c r="F2105" s="4"/>
      <c r="G2105" s="4"/>
      <c r="H2105" s="4"/>
      <c r="K2105" s="4"/>
      <c r="L2105" s="4"/>
      <c r="M2105" s="16"/>
      <c r="N2105" s="16"/>
      <c r="T2105" s="59"/>
      <c r="U2105" s="59"/>
      <c r="V2105" s="18"/>
      <c r="Z2105" s="22"/>
      <c r="AA2105" s="22"/>
      <c r="AB2105" s="22"/>
      <c r="AC2105" s="22"/>
      <c r="AD2105" s="22"/>
      <c r="AE2105" s="22"/>
      <c r="AF2105" s="22"/>
    </row>
    <row r="2106" spans="1:32" x14ac:dyDescent="0.25">
      <c r="A2106" s="16"/>
      <c r="B2106" s="16"/>
      <c r="C2106" s="66"/>
      <c r="D2106" s="66"/>
      <c r="E2106" s="67"/>
      <c r="F2106" s="4"/>
      <c r="G2106" s="4"/>
      <c r="H2106" s="4"/>
      <c r="K2106" s="4"/>
      <c r="L2106" s="4"/>
      <c r="M2106" s="16"/>
      <c r="N2106" s="16"/>
      <c r="T2106" s="59"/>
      <c r="U2106" s="59"/>
      <c r="V2106" s="18"/>
      <c r="Z2106" s="22"/>
      <c r="AA2106" s="22"/>
      <c r="AB2106" s="22"/>
      <c r="AC2106" s="22"/>
      <c r="AD2106" s="22"/>
      <c r="AE2106" s="22"/>
      <c r="AF2106" s="22"/>
    </row>
    <row r="2107" spans="1:32" x14ac:dyDescent="0.25">
      <c r="A2107" s="16"/>
      <c r="B2107" s="16"/>
      <c r="C2107" s="66"/>
      <c r="D2107" s="66"/>
      <c r="E2107" s="67"/>
      <c r="F2107" s="4"/>
      <c r="G2107" s="4"/>
      <c r="H2107" s="4"/>
      <c r="K2107" s="4"/>
      <c r="L2107" s="4"/>
      <c r="M2107" s="16"/>
      <c r="N2107" s="16"/>
      <c r="T2107" s="59"/>
      <c r="U2107" s="59"/>
      <c r="V2107" s="18"/>
      <c r="Z2107" s="22"/>
      <c r="AA2107" s="22"/>
      <c r="AB2107" s="22"/>
      <c r="AC2107" s="22"/>
      <c r="AD2107" s="22"/>
      <c r="AE2107" s="22"/>
      <c r="AF2107" s="22"/>
    </row>
    <row r="2108" spans="1:32" x14ac:dyDescent="0.25">
      <c r="A2108" s="16"/>
      <c r="B2108" s="16"/>
      <c r="C2108" s="66"/>
      <c r="D2108" s="66"/>
      <c r="E2108" s="67"/>
      <c r="F2108" s="4"/>
      <c r="G2108" s="4"/>
      <c r="H2108" s="4"/>
      <c r="K2108" s="4"/>
      <c r="L2108" s="4"/>
      <c r="M2108" s="16"/>
      <c r="N2108" s="16"/>
      <c r="T2108" s="59"/>
      <c r="U2108" s="59"/>
      <c r="V2108" s="18"/>
      <c r="Z2108" s="22"/>
      <c r="AA2108" s="22"/>
      <c r="AB2108" s="22"/>
      <c r="AC2108" s="22"/>
      <c r="AD2108" s="22"/>
      <c r="AE2108" s="22"/>
      <c r="AF2108" s="22"/>
    </row>
    <row r="2109" spans="1:32" x14ac:dyDescent="0.25">
      <c r="A2109" s="16"/>
      <c r="B2109" s="16"/>
      <c r="C2109" s="66"/>
      <c r="D2109" s="66"/>
      <c r="E2109" s="67"/>
      <c r="F2109" s="4"/>
      <c r="G2109" s="4"/>
      <c r="H2109" s="4"/>
      <c r="K2109" s="4"/>
      <c r="L2109" s="4"/>
      <c r="M2109" s="16"/>
      <c r="N2109" s="16"/>
      <c r="T2109" s="59"/>
      <c r="U2109" s="59"/>
      <c r="V2109" s="18"/>
      <c r="Z2109" s="22"/>
      <c r="AA2109" s="22"/>
      <c r="AB2109" s="22"/>
      <c r="AC2109" s="22"/>
      <c r="AD2109" s="22"/>
      <c r="AE2109" s="22"/>
      <c r="AF2109" s="22"/>
    </row>
    <row r="2110" spans="1:32" x14ac:dyDescent="0.25">
      <c r="A2110" s="16"/>
      <c r="B2110" s="16"/>
      <c r="C2110" s="66"/>
      <c r="D2110" s="66"/>
      <c r="E2110" s="67"/>
      <c r="F2110" s="4"/>
      <c r="G2110" s="4"/>
      <c r="H2110" s="4"/>
      <c r="K2110" s="4"/>
      <c r="L2110" s="4"/>
      <c r="M2110" s="16"/>
      <c r="N2110" s="16"/>
      <c r="T2110" s="59"/>
      <c r="U2110" s="59"/>
      <c r="V2110" s="18"/>
      <c r="Z2110" s="22"/>
      <c r="AA2110" s="22"/>
      <c r="AB2110" s="22"/>
      <c r="AC2110" s="22"/>
      <c r="AD2110" s="22"/>
      <c r="AE2110" s="22"/>
      <c r="AF2110" s="22"/>
    </row>
    <row r="2111" spans="1:32" x14ac:dyDescent="0.25">
      <c r="A2111" s="16"/>
      <c r="B2111" s="16"/>
      <c r="C2111" s="66"/>
      <c r="D2111" s="66"/>
      <c r="E2111" s="67"/>
      <c r="F2111" s="4"/>
      <c r="G2111" s="4"/>
      <c r="H2111" s="4"/>
      <c r="K2111" s="4"/>
      <c r="L2111" s="4"/>
      <c r="M2111" s="16"/>
      <c r="N2111" s="16"/>
      <c r="T2111" s="59"/>
      <c r="U2111" s="59"/>
      <c r="V2111" s="18"/>
      <c r="Z2111" s="22"/>
      <c r="AA2111" s="22"/>
      <c r="AB2111" s="22"/>
      <c r="AC2111" s="22"/>
      <c r="AD2111" s="22"/>
      <c r="AE2111" s="22"/>
      <c r="AF2111" s="22"/>
    </row>
    <row r="2112" spans="1:32" x14ac:dyDescent="0.25">
      <c r="A2112" s="16"/>
      <c r="B2112" s="16"/>
      <c r="C2112" s="66"/>
      <c r="D2112" s="66"/>
      <c r="E2112" s="67"/>
      <c r="F2112" s="4"/>
      <c r="G2112" s="4"/>
      <c r="H2112" s="4"/>
      <c r="K2112" s="4"/>
      <c r="L2112" s="4"/>
      <c r="M2112" s="16"/>
      <c r="N2112" s="16"/>
      <c r="T2112" s="59"/>
      <c r="U2112" s="59"/>
      <c r="V2112" s="18"/>
      <c r="Z2112" s="22"/>
      <c r="AA2112" s="22"/>
      <c r="AB2112" s="22"/>
      <c r="AC2112" s="22"/>
      <c r="AD2112" s="22"/>
      <c r="AE2112" s="22"/>
      <c r="AF2112" s="22"/>
    </row>
    <row r="2113" spans="1:32" x14ac:dyDescent="0.25">
      <c r="A2113" s="16"/>
      <c r="B2113" s="16"/>
      <c r="C2113" s="66"/>
      <c r="D2113" s="66"/>
      <c r="E2113" s="67"/>
      <c r="F2113" s="4"/>
      <c r="G2113" s="4"/>
      <c r="H2113" s="4"/>
      <c r="K2113" s="4"/>
      <c r="L2113" s="4"/>
      <c r="M2113" s="16"/>
      <c r="N2113" s="16"/>
      <c r="T2113" s="59"/>
      <c r="U2113" s="59"/>
      <c r="V2113" s="18"/>
      <c r="Z2113" s="22"/>
      <c r="AA2113" s="22"/>
      <c r="AB2113" s="22"/>
      <c r="AC2113" s="22"/>
      <c r="AD2113" s="22"/>
      <c r="AE2113" s="22"/>
      <c r="AF2113" s="22"/>
    </row>
    <row r="2114" spans="1:32" x14ac:dyDescent="0.25">
      <c r="A2114" s="16"/>
      <c r="B2114" s="16"/>
      <c r="C2114" s="66"/>
      <c r="D2114" s="66"/>
      <c r="E2114" s="67"/>
      <c r="F2114" s="4"/>
      <c r="G2114" s="4"/>
      <c r="H2114" s="4"/>
      <c r="K2114" s="4"/>
      <c r="L2114" s="4"/>
      <c r="M2114" s="16"/>
      <c r="N2114" s="16"/>
      <c r="T2114" s="59"/>
      <c r="U2114" s="59"/>
      <c r="V2114" s="18"/>
      <c r="Z2114" s="22"/>
      <c r="AA2114" s="22"/>
      <c r="AB2114" s="22"/>
      <c r="AC2114" s="22"/>
      <c r="AD2114" s="22"/>
      <c r="AE2114" s="22"/>
      <c r="AF2114" s="22"/>
    </row>
    <row r="2115" spans="1:32" x14ac:dyDescent="0.25">
      <c r="A2115" s="16"/>
      <c r="B2115" s="16"/>
      <c r="C2115" s="66"/>
      <c r="D2115" s="66"/>
      <c r="E2115" s="67"/>
      <c r="F2115" s="4"/>
      <c r="G2115" s="4"/>
      <c r="H2115" s="4"/>
      <c r="K2115" s="4"/>
      <c r="L2115" s="4"/>
      <c r="M2115" s="16"/>
      <c r="N2115" s="16"/>
      <c r="T2115" s="59"/>
      <c r="U2115" s="59"/>
      <c r="V2115" s="18"/>
      <c r="Z2115" s="22"/>
      <c r="AA2115" s="22"/>
      <c r="AB2115" s="22"/>
      <c r="AC2115" s="22"/>
      <c r="AD2115" s="22"/>
      <c r="AE2115" s="22"/>
      <c r="AF2115" s="22"/>
    </row>
    <row r="2116" spans="1:32" x14ac:dyDescent="0.25">
      <c r="A2116" s="16"/>
      <c r="B2116" s="16"/>
      <c r="C2116" s="66"/>
      <c r="D2116" s="66"/>
      <c r="E2116" s="67"/>
      <c r="F2116" s="4"/>
      <c r="G2116" s="4"/>
      <c r="H2116" s="4"/>
      <c r="K2116" s="4"/>
      <c r="L2116" s="4"/>
      <c r="M2116" s="16"/>
      <c r="N2116" s="16"/>
      <c r="T2116" s="59"/>
      <c r="U2116" s="59"/>
      <c r="V2116" s="18"/>
      <c r="Z2116" s="22"/>
      <c r="AA2116" s="22"/>
      <c r="AB2116" s="22"/>
      <c r="AC2116" s="22"/>
      <c r="AD2116" s="22"/>
      <c r="AE2116" s="22"/>
      <c r="AF2116" s="22"/>
    </row>
    <row r="2117" spans="1:32" x14ac:dyDescent="0.25">
      <c r="A2117" s="16"/>
      <c r="B2117" s="16"/>
      <c r="C2117" s="66"/>
      <c r="D2117" s="66"/>
      <c r="E2117" s="67"/>
      <c r="F2117" s="4"/>
      <c r="G2117" s="4"/>
      <c r="H2117" s="4"/>
      <c r="K2117" s="4"/>
      <c r="L2117" s="4"/>
      <c r="M2117" s="16"/>
      <c r="N2117" s="16"/>
      <c r="T2117" s="59"/>
      <c r="U2117" s="59"/>
      <c r="V2117" s="18"/>
      <c r="Z2117" s="22"/>
      <c r="AA2117" s="22"/>
      <c r="AB2117" s="22"/>
      <c r="AC2117" s="22"/>
      <c r="AD2117" s="22"/>
      <c r="AE2117" s="22"/>
      <c r="AF2117" s="22"/>
    </row>
    <row r="2118" spans="1:32" x14ac:dyDescent="0.25">
      <c r="A2118" s="16"/>
      <c r="B2118" s="16"/>
      <c r="C2118" s="66"/>
      <c r="D2118" s="66"/>
      <c r="E2118" s="67"/>
      <c r="F2118" s="4"/>
      <c r="G2118" s="4"/>
      <c r="H2118" s="4"/>
      <c r="K2118" s="4"/>
      <c r="L2118" s="4"/>
      <c r="M2118" s="16"/>
      <c r="N2118" s="16"/>
      <c r="T2118" s="59"/>
      <c r="U2118" s="59"/>
      <c r="V2118" s="18"/>
      <c r="Z2118" s="22"/>
      <c r="AA2118" s="22"/>
      <c r="AB2118" s="22"/>
      <c r="AC2118" s="22"/>
      <c r="AD2118" s="22"/>
      <c r="AE2118" s="22"/>
      <c r="AF2118" s="22"/>
    </row>
    <row r="2119" spans="1:32" x14ac:dyDescent="0.25">
      <c r="A2119" s="16"/>
      <c r="B2119" s="16"/>
      <c r="C2119" s="66"/>
      <c r="D2119" s="66"/>
      <c r="E2119" s="67"/>
      <c r="F2119" s="4"/>
      <c r="G2119" s="4"/>
      <c r="H2119" s="4"/>
      <c r="K2119" s="4"/>
      <c r="L2119" s="4"/>
      <c r="M2119" s="16"/>
      <c r="N2119" s="16"/>
      <c r="T2119" s="59"/>
      <c r="U2119" s="59"/>
      <c r="V2119" s="18"/>
      <c r="Z2119" s="22"/>
      <c r="AA2119" s="22"/>
      <c r="AB2119" s="22"/>
      <c r="AC2119" s="22"/>
      <c r="AD2119" s="22"/>
      <c r="AE2119" s="22"/>
      <c r="AF2119" s="22"/>
    </row>
    <row r="2120" spans="1:32" x14ac:dyDescent="0.25">
      <c r="A2120" s="16"/>
      <c r="B2120" s="16"/>
      <c r="C2120" s="66"/>
      <c r="D2120" s="66"/>
      <c r="E2120" s="67"/>
      <c r="F2120" s="4"/>
      <c r="G2120" s="4"/>
      <c r="H2120" s="4"/>
      <c r="K2120" s="4"/>
      <c r="L2120" s="4"/>
      <c r="M2120" s="16"/>
      <c r="N2120" s="16"/>
      <c r="T2120" s="59"/>
      <c r="U2120" s="59"/>
      <c r="V2120" s="18"/>
      <c r="Z2120" s="22"/>
      <c r="AA2120" s="22"/>
      <c r="AB2120" s="22"/>
      <c r="AC2120" s="22"/>
      <c r="AD2120" s="22"/>
      <c r="AE2120" s="22"/>
      <c r="AF2120" s="22"/>
    </row>
    <row r="2121" spans="1:32" x14ac:dyDescent="0.25">
      <c r="A2121" s="16"/>
      <c r="B2121" s="16"/>
      <c r="C2121" s="66"/>
      <c r="D2121" s="66"/>
      <c r="E2121" s="67"/>
      <c r="F2121" s="4"/>
      <c r="G2121" s="4"/>
      <c r="H2121" s="4"/>
      <c r="K2121" s="4"/>
      <c r="L2121" s="4"/>
      <c r="M2121" s="16"/>
      <c r="N2121" s="16"/>
      <c r="T2121" s="59"/>
      <c r="U2121" s="59"/>
      <c r="V2121" s="18"/>
      <c r="Z2121" s="22"/>
      <c r="AA2121" s="22"/>
      <c r="AB2121" s="22"/>
      <c r="AC2121" s="22"/>
      <c r="AD2121" s="22"/>
      <c r="AE2121" s="22"/>
      <c r="AF2121" s="22"/>
    </row>
    <row r="2122" spans="1:32" x14ac:dyDescent="0.25">
      <c r="A2122" s="16"/>
      <c r="B2122" s="16"/>
      <c r="C2122" s="66"/>
      <c r="D2122" s="66"/>
      <c r="E2122" s="67"/>
      <c r="F2122" s="4"/>
      <c r="G2122" s="4"/>
      <c r="H2122" s="4"/>
      <c r="K2122" s="4"/>
      <c r="L2122" s="4"/>
      <c r="M2122" s="16"/>
      <c r="N2122" s="16"/>
      <c r="T2122" s="59"/>
      <c r="U2122" s="59"/>
      <c r="V2122" s="18"/>
      <c r="Z2122" s="22"/>
      <c r="AA2122" s="22"/>
      <c r="AB2122" s="22"/>
      <c r="AC2122" s="22"/>
      <c r="AD2122" s="22"/>
      <c r="AE2122" s="22"/>
      <c r="AF2122" s="22"/>
    </row>
    <row r="2123" spans="1:32" x14ac:dyDescent="0.25">
      <c r="A2123" s="16"/>
      <c r="B2123" s="16"/>
      <c r="C2123" s="66"/>
      <c r="D2123" s="66"/>
      <c r="E2123" s="67"/>
      <c r="F2123" s="4"/>
      <c r="G2123" s="4"/>
      <c r="H2123" s="4"/>
      <c r="K2123" s="4"/>
      <c r="L2123" s="4"/>
      <c r="M2123" s="16"/>
      <c r="N2123" s="16"/>
      <c r="T2123" s="59"/>
      <c r="U2123" s="59"/>
      <c r="V2123" s="18"/>
      <c r="Z2123" s="22"/>
      <c r="AA2123" s="22"/>
      <c r="AB2123" s="22"/>
      <c r="AC2123" s="22"/>
      <c r="AD2123" s="22"/>
      <c r="AE2123" s="22"/>
      <c r="AF2123" s="22"/>
    </row>
    <row r="2124" spans="1:32" x14ac:dyDescent="0.25">
      <c r="A2124" s="16"/>
      <c r="B2124" s="16"/>
      <c r="C2124" s="66"/>
      <c r="D2124" s="66"/>
      <c r="E2124" s="67"/>
      <c r="F2124" s="4"/>
      <c r="G2124" s="4"/>
      <c r="H2124" s="4"/>
      <c r="K2124" s="4"/>
      <c r="L2124" s="4"/>
      <c r="M2124" s="16"/>
      <c r="N2124" s="16"/>
      <c r="T2124" s="59"/>
      <c r="U2124" s="59"/>
      <c r="V2124" s="18"/>
      <c r="Z2124" s="22"/>
      <c r="AA2124" s="22"/>
      <c r="AB2124" s="22"/>
      <c r="AC2124" s="22"/>
      <c r="AD2124" s="22"/>
      <c r="AE2124" s="22"/>
      <c r="AF2124" s="22"/>
    </row>
    <row r="2125" spans="1:32" x14ac:dyDescent="0.25">
      <c r="A2125" s="16"/>
      <c r="B2125" s="16"/>
      <c r="C2125" s="66"/>
      <c r="D2125" s="66"/>
      <c r="E2125" s="67"/>
      <c r="F2125" s="4"/>
      <c r="G2125" s="4"/>
      <c r="H2125" s="4"/>
      <c r="K2125" s="4"/>
      <c r="L2125" s="4"/>
      <c r="M2125" s="16"/>
      <c r="N2125" s="16"/>
      <c r="T2125" s="59"/>
      <c r="U2125" s="59"/>
      <c r="V2125" s="18"/>
      <c r="Z2125" s="22"/>
      <c r="AA2125" s="22"/>
      <c r="AB2125" s="22"/>
      <c r="AC2125" s="22"/>
      <c r="AD2125" s="22"/>
      <c r="AE2125" s="22"/>
      <c r="AF2125" s="22"/>
    </row>
    <row r="2126" spans="1:32" x14ac:dyDescent="0.25">
      <c r="A2126" s="16"/>
      <c r="B2126" s="16"/>
      <c r="C2126" s="66"/>
      <c r="D2126" s="66"/>
      <c r="E2126" s="67"/>
      <c r="F2126" s="4"/>
      <c r="G2126" s="4"/>
      <c r="H2126" s="4"/>
      <c r="K2126" s="4"/>
      <c r="L2126" s="4"/>
      <c r="M2126" s="16"/>
      <c r="N2126" s="16"/>
      <c r="T2126" s="59"/>
      <c r="U2126" s="59"/>
      <c r="V2126" s="18"/>
      <c r="Z2126" s="22"/>
      <c r="AA2126" s="22"/>
      <c r="AB2126" s="22"/>
      <c r="AC2126" s="22"/>
      <c r="AD2126" s="22"/>
      <c r="AE2126" s="22"/>
      <c r="AF2126" s="22"/>
    </row>
    <row r="2127" spans="1:32" x14ac:dyDescent="0.25">
      <c r="A2127" s="16"/>
      <c r="B2127" s="16"/>
      <c r="C2127" s="66"/>
      <c r="D2127" s="66"/>
      <c r="E2127" s="67"/>
      <c r="F2127" s="4"/>
      <c r="G2127" s="4"/>
      <c r="H2127" s="4"/>
      <c r="K2127" s="4"/>
      <c r="L2127" s="4"/>
      <c r="M2127" s="16"/>
      <c r="N2127" s="16"/>
      <c r="T2127" s="59"/>
      <c r="U2127" s="59"/>
      <c r="V2127" s="18"/>
      <c r="Z2127" s="22"/>
      <c r="AA2127" s="22"/>
      <c r="AB2127" s="22"/>
      <c r="AC2127" s="22"/>
      <c r="AD2127" s="22"/>
      <c r="AE2127" s="22"/>
      <c r="AF2127" s="22"/>
    </row>
    <row r="2128" spans="1:32" x14ac:dyDescent="0.25">
      <c r="A2128" s="16"/>
      <c r="B2128" s="16"/>
      <c r="C2128" s="66"/>
      <c r="D2128" s="66"/>
      <c r="E2128" s="67"/>
      <c r="F2128" s="4"/>
      <c r="G2128" s="4"/>
      <c r="H2128" s="4"/>
      <c r="K2128" s="4"/>
      <c r="L2128" s="4"/>
      <c r="M2128" s="16"/>
      <c r="N2128" s="16"/>
      <c r="T2128" s="59"/>
      <c r="U2128" s="59"/>
      <c r="V2128" s="18"/>
      <c r="Z2128" s="22"/>
      <c r="AA2128" s="22"/>
      <c r="AB2128" s="22"/>
      <c r="AC2128" s="22"/>
      <c r="AD2128" s="22"/>
      <c r="AE2128" s="22"/>
      <c r="AF2128" s="22"/>
    </row>
    <row r="2129" spans="1:32" x14ac:dyDescent="0.25">
      <c r="A2129" s="16"/>
      <c r="B2129" s="16"/>
      <c r="C2129" s="66"/>
      <c r="D2129" s="66"/>
      <c r="E2129" s="67"/>
      <c r="F2129" s="4"/>
      <c r="G2129" s="4"/>
      <c r="H2129" s="4"/>
      <c r="K2129" s="4"/>
      <c r="L2129" s="4"/>
      <c r="M2129" s="16"/>
      <c r="N2129" s="16"/>
      <c r="T2129" s="59"/>
      <c r="U2129" s="59"/>
      <c r="V2129" s="18"/>
      <c r="Z2129" s="22"/>
      <c r="AA2129" s="22"/>
      <c r="AB2129" s="22"/>
      <c r="AC2129" s="22"/>
      <c r="AD2129" s="22"/>
      <c r="AE2129" s="22"/>
      <c r="AF2129" s="22"/>
    </row>
    <row r="2130" spans="1:32" x14ac:dyDescent="0.25">
      <c r="A2130" s="16"/>
      <c r="B2130" s="16"/>
      <c r="C2130" s="66"/>
      <c r="D2130" s="66"/>
      <c r="E2130" s="67"/>
      <c r="F2130" s="4"/>
      <c r="G2130" s="4"/>
      <c r="H2130" s="4"/>
      <c r="K2130" s="4"/>
      <c r="L2130" s="4"/>
      <c r="M2130" s="16"/>
      <c r="N2130" s="16"/>
      <c r="T2130" s="59"/>
      <c r="U2130" s="59"/>
      <c r="V2130" s="18"/>
      <c r="Z2130" s="22"/>
      <c r="AA2130" s="22"/>
      <c r="AB2130" s="22"/>
      <c r="AC2130" s="22"/>
      <c r="AD2130" s="22"/>
      <c r="AE2130" s="22"/>
      <c r="AF2130" s="22"/>
    </row>
    <row r="2131" spans="1:32" x14ac:dyDescent="0.25">
      <c r="A2131" s="16"/>
      <c r="B2131" s="16"/>
      <c r="C2131" s="66"/>
      <c r="D2131" s="66"/>
      <c r="E2131" s="67"/>
      <c r="F2131" s="4"/>
      <c r="G2131" s="4"/>
      <c r="H2131" s="4"/>
      <c r="K2131" s="4"/>
      <c r="L2131" s="4"/>
      <c r="M2131" s="16"/>
      <c r="N2131" s="16"/>
      <c r="T2131" s="59"/>
      <c r="U2131" s="59"/>
      <c r="V2131" s="18"/>
      <c r="Z2131" s="22"/>
      <c r="AA2131" s="22"/>
      <c r="AB2131" s="22"/>
      <c r="AC2131" s="22"/>
      <c r="AD2131" s="22"/>
      <c r="AE2131" s="22"/>
      <c r="AF2131" s="22"/>
    </row>
    <row r="2132" spans="1:32" x14ac:dyDescent="0.25">
      <c r="A2132" s="16"/>
      <c r="B2132" s="16"/>
      <c r="C2132" s="66"/>
      <c r="D2132" s="66"/>
      <c r="E2132" s="67"/>
      <c r="F2132" s="4"/>
      <c r="G2132" s="4"/>
      <c r="H2132" s="4"/>
      <c r="K2132" s="4"/>
      <c r="L2132" s="4"/>
      <c r="M2132" s="16"/>
      <c r="N2132" s="16"/>
      <c r="T2132" s="59"/>
      <c r="U2132" s="59"/>
      <c r="V2132" s="18"/>
      <c r="Z2132" s="22"/>
      <c r="AA2132" s="22"/>
      <c r="AB2132" s="22"/>
      <c r="AC2132" s="22"/>
      <c r="AD2132" s="22"/>
      <c r="AE2132" s="22"/>
      <c r="AF2132" s="22"/>
    </row>
    <row r="2133" spans="1:32" x14ac:dyDescent="0.25">
      <c r="A2133" s="16"/>
      <c r="B2133" s="16"/>
      <c r="C2133" s="66"/>
      <c r="D2133" s="66"/>
      <c r="E2133" s="67"/>
      <c r="F2133" s="4"/>
      <c r="G2133" s="4"/>
      <c r="H2133" s="4"/>
      <c r="K2133" s="4"/>
      <c r="L2133" s="4"/>
      <c r="M2133" s="16"/>
      <c r="N2133" s="16"/>
      <c r="T2133" s="59"/>
      <c r="U2133" s="59"/>
      <c r="V2133" s="18"/>
      <c r="Z2133" s="22"/>
      <c r="AA2133" s="22"/>
      <c r="AB2133" s="22"/>
      <c r="AC2133" s="22"/>
      <c r="AD2133" s="22"/>
      <c r="AE2133" s="22"/>
      <c r="AF2133" s="22"/>
    </row>
    <row r="2134" spans="1:32" x14ac:dyDescent="0.25">
      <c r="A2134" s="16"/>
      <c r="B2134" s="16"/>
      <c r="C2134" s="66"/>
      <c r="D2134" s="66"/>
      <c r="E2134" s="67"/>
      <c r="F2134" s="4"/>
      <c r="G2134" s="4"/>
      <c r="H2134" s="4"/>
      <c r="K2134" s="4"/>
      <c r="L2134" s="4"/>
      <c r="M2134" s="16"/>
      <c r="N2134" s="16"/>
      <c r="T2134" s="59"/>
      <c r="U2134" s="59"/>
      <c r="V2134" s="18"/>
      <c r="Z2134" s="22"/>
      <c r="AA2134" s="22"/>
      <c r="AB2134" s="22"/>
      <c r="AC2134" s="22"/>
      <c r="AD2134" s="22"/>
      <c r="AE2134" s="22"/>
      <c r="AF2134" s="22"/>
    </row>
    <row r="2135" spans="1:32" x14ac:dyDescent="0.25">
      <c r="A2135" s="16"/>
      <c r="B2135" s="16"/>
      <c r="C2135" s="66"/>
      <c r="D2135" s="66"/>
      <c r="E2135" s="67"/>
      <c r="F2135" s="4"/>
      <c r="G2135" s="4"/>
      <c r="H2135" s="4"/>
      <c r="K2135" s="4"/>
      <c r="L2135" s="4"/>
      <c r="M2135" s="16"/>
      <c r="N2135" s="16"/>
      <c r="T2135" s="59"/>
      <c r="U2135" s="59"/>
      <c r="V2135" s="18"/>
      <c r="Z2135" s="22"/>
      <c r="AA2135" s="22"/>
      <c r="AB2135" s="22"/>
      <c r="AC2135" s="22"/>
      <c r="AD2135" s="22"/>
      <c r="AE2135" s="22"/>
      <c r="AF2135" s="22"/>
    </row>
    <row r="2136" spans="1:32" x14ac:dyDescent="0.25">
      <c r="A2136" s="16"/>
      <c r="B2136" s="16"/>
      <c r="C2136" s="66"/>
      <c r="D2136" s="66"/>
      <c r="E2136" s="67"/>
      <c r="F2136" s="4"/>
      <c r="G2136" s="4"/>
      <c r="H2136" s="4"/>
      <c r="K2136" s="4"/>
      <c r="L2136" s="4"/>
      <c r="M2136" s="16"/>
      <c r="N2136" s="16"/>
      <c r="T2136" s="59"/>
      <c r="U2136" s="59"/>
      <c r="V2136" s="18"/>
      <c r="Z2136" s="22"/>
      <c r="AA2136" s="22"/>
      <c r="AB2136" s="22"/>
      <c r="AC2136" s="22"/>
      <c r="AD2136" s="22"/>
      <c r="AE2136" s="22"/>
      <c r="AF2136" s="22"/>
    </row>
    <row r="2137" spans="1:32" x14ac:dyDescent="0.25">
      <c r="A2137" s="16"/>
      <c r="B2137" s="16"/>
      <c r="C2137" s="66"/>
      <c r="D2137" s="66"/>
      <c r="E2137" s="67"/>
      <c r="F2137" s="4"/>
      <c r="G2137" s="4"/>
      <c r="H2137" s="4"/>
      <c r="K2137" s="4"/>
      <c r="L2137" s="4"/>
      <c r="M2137" s="16"/>
      <c r="N2137" s="16"/>
      <c r="T2137" s="59"/>
      <c r="U2137" s="59"/>
      <c r="V2137" s="18"/>
      <c r="Z2137" s="22"/>
      <c r="AA2137" s="22"/>
      <c r="AB2137" s="22"/>
      <c r="AC2137" s="22"/>
      <c r="AD2137" s="22"/>
      <c r="AE2137" s="22"/>
      <c r="AF2137" s="22"/>
    </row>
    <row r="2138" spans="1:32" x14ac:dyDescent="0.25">
      <c r="A2138" s="16"/>
      <c r="B2138" s="16"/>
      <c r="C2138" s="66"/>
      <c r="D2138" s="66"/>
      <c r="E2138" s="67"/>
      <c r="F2138" s="4"/>
      <c r="G2138" s="4"/>
      <c r="H2138" s="4"/>
      <c r="K2138" s="4"/>
      <c r="L2138" s="4"/>
      <c r="M2138" s="16"/>
      <c r="N2138" s="16"/>
      <c r="T2138" s="59"/>
      <c r="U2138" s="59"/>
      <c r="V2138" s="18"/>
      <c r="Z2138" s="22"/>
      <c r="AA2138" s="22"/>
      <c r="AB2138" s="22"/>
      <c r="AC2138" s="22"/>
      <c r="AD2138" s="22"/>
      <c r="AE2138" s="22"/>
      <c r="AF2138" s="22"/>
    </row>
    <row r="2139" spans="1:32" x14ac:dyDescent="0.25">
      <c r="A2139" s="16"/>
      <c r="B2139" s="16"/>
      <c r="C2139" s="66"/>
      <c r="D2139" s="66"/>
      <c r="E2139" s="67"/>
      <c r="F2139" s="4"/>
      <c r="G2139" s="4"/>
      <c r="H2139" s="4"/>
      <c r="K2139" s="4"/>
      <c r="L2139" s="4"/>
      <c r="M2139" s="16"/>
      <c r="N2139" s="16"/>
      <c r="T2139" s="59"/>
      <c r="U2139" s="59"/>
      <c r="V2139" s="18"/>
      <c r="Z2139" s="22"/>
      <c r="AA2139" s="22"/>
      <c r="AB2139" s="22"/>
      <c r="AC2139" s="22"/>
      <c r="AD2139" s="22"/>
      <c r="AE2139" s="22"/>
      <c r="AF2139" s="22"/>
    </row>
    <row r="2140" spans="1:32" x14ac:dyDescent="0.25">
      <c r="A2140" s="16"/>
      <c r="B2140" s="16"/>
      <c r="C2140" s="66"/>
      <c r="D2140" s="66"/>
      <c r="E2140" s="67"/>
      <c r="F2140" s="4"/>
      <c r="G2140" s="4"/>
      <c r="H2140" s="4"/>
      <c r="K2140" s="4"/>
      <c r="L2140" s="4"/>
      <c r="M2140" s="16"/>
      <c r="N2140" s="16"/>
      <c r="T2140" s="59"/>
      <c r="U2140" s="59"/>
      <c r="V2140" s="18"/>
      <c r="Z2140" s="22"/>
      <c r="AA2140" s="22"/>
      <c r="AB2140" s="22"/>
      <c r="AC2140" s="22"/>
      <c r="AD2140" s="22"/>
      <c r="AE2140" s="22"/>
      <c r="AF2140" s="22"/>
    </row>
    <row r="2141" spans="1:32" x14ac:dyDescent="0.25">
      <c r="A2141" s="16"/>
      <c r="B2141" s="16"/>
      <c r="C2141" s="66"/>
      <c r="D2141" s="66"/>
      <c r="E2141" s="67"/>
      <c r="F2141" s="4"/>
      <c r="G2141" s="4"/>
      <c r="H2141" s="4"/>
      <c r="K2141" s="4"/>
      <c r="L2141" s="4"/>
      <c r="M2141" s="16"/>
      <c r="N2141" s="16"/>
      <c r="T2141" s="59"/>
      <c r="U2141" s="59"/>
      <c r="V2141" s="18"/>
      <c r="Z2141" s="22"/>
      <c r="AA2141" s="22"/>
      <c r="AB2141" s="22"/>
      <c r="AC2141" s="22"/>
      <c r="AD2141" s="22"/>
      <c r="AE2141" s="22"/>
      <c r="AF2141" s="22"/>
    </row>
    <row r="2142" spans="1:32" x14ac:dyDescent="0.25">
      <c r="A2142" s="16"/>
      <c r="B2142" s="16"/>
      <c r="C2142" s="66"/>
      <c r="D2142" s="66"/>
      <c r="E2142" s="67"/>
      <c r="F2142" s="4"/>
      <c r="G2142" s="4"/>
      <c r="H2142" s="4"/>
      <c r="K2142" s="4"/>
      <c r="L2142" s="4"/>
      <c r="M2142" s="16"/>
      <c r="N2142" s="16"/>
      <c r="T2142" s="59"/>
      <c r="U2142" s="59"/>
      <c r="V2142" s="18"/>
      <c r="Z2142" s="22"/>
      <c r="AA2142" s="22"/>
      <c r="AB2142" s="22"/>
      <c r="AC2142" s="22"/>
      <c r="AD2142" s="22"/>
      <c r="AE2142" s="22"/>
      <c r="AF2142" s="22"/>
    </row>
    <row r="2143" spans="1:32" x14ac:dyDescent="0.25">
      <c r="A2143" s="16"/>
      <c r="B2143" s="16"/>
      <c r="C2143" s="66"/>
      <c r="D2143" s="66"/>
      <c r="E2143" s="67"/>
      <c r="F2143" s="4"/>
      <c r="G2143" s="4"/>
      <c r="H2143" s="4"/>
      <c r="K2143" s="4"/>
      <c r="L2143" s="4"/>
      <c r="M2143" s="16"/>
      <c r="N2143" s="16"/>
      <c r="T2143" s="59"/>
      <c r="U2143" s="59"/>
      <c r="V2143" s="18"/>
      <c r="Z2143" s="22"/>
      <c r="AA2143" s="22"/>
      <c r="AB2143" s="22"/>
      <c r="AC2143" s="22"/>
      <c r="AD2143" s="22"/>
      <c r="AE2143" s="22"/>
      <c r="AF2143" s="22"/>
    </row>
    <row r="2144" spans="1:32" x14ac:dyDescent="0.25">
      <c r="A2144" s="16"/>
      <c r="B2144" s="16"/>
      <c r="C2144" s="66"/>
      <c r="D2144" s="66"/>
      <c r="E2144" s="67"/>
      <c r="F2144" s="4"/>
      <c r="G2144" s="4"/>
      <c r="H2144" s="4"/>
      <c r="K2144" s="4"/>
      <c r="L2144" s="4"/>
      <c r="M2144" s="16"/>
      <c r="N2144" s="16"/>
      <c r="T2144" s="59"/>
      <c r="U2144" s="59"/>
      <c r="V2144" s="18"/>
      <c r="Z2144" s="22"/>
      <c r="AA2144" s="22"/>
      <c r="AB2144" s="22"/>
      <c r="AC2144" s="22"/>
      <c r="AD2144" s="22"/>
      <c r="AE2144" s="22"/>
      <c r="AF2144" s="22"/>
    </row>
    <row r="2145" spans="1:32" x14ac:dyDescent="0.25">
      <c r="A2145" s="16"/>
      <c r="B2145" s="16"/>
      <c r="C2145" s="66"/>
      <c r="D2145" s="66"/>
      <c r="E2145" s="67"/>
      <c r="F2145" s="4"/>
      <c r="G2145" s="4"/>
      <c r="H2145" s="4"/>
      <c r="K2145" s="4"/>
      <c r="L2145" s="4"/>
      <c r="M2145" s="16"/>
      <c r="N2145" s="16"/>
      <c r="T2145" s="59"/>
      <c r="U2145" s="59"/>
      <c r="V2145" s="18"/>
      <c r="Z2145" s="22"/>
      <c r="AA2145" s="22"/>
      <c r="AB2145" s="22"/>
      <c r="AC2145" s="22"/>
      <c r="AD2145" s="22"/>
      <c r="AE2145" s="22"/>
      <c r="AF2145" s="22"/>
    </row>
    <row r="2146" spans="1:32" x14ac:dyDescent="0.25">
      <c r="A2146" s="16"/>
      <c r="B2146" s="16"/>
      <c r="C2146" s="66"/>
      <c r="D2146" s="66"/>
      <c r="E2146" s="67"/>
      <c r="F2146" s="4"/>
      <c r="G2146" s="4"/>
      <c r="H2146" s="4"/>
      <c r="K2146" s="4"/>
      <c r="L2146" s="4"/>
      <c r="M2146" s="16"/>
      <c r="N2146" s="16"/>
      <c r="T2146" s="59"/>
      <c r="U2146" s="59"/>
      <c r="V2146" s="18"/>
      <c r="Z2146" s="22"/>
      <c r="AA2146" s="22"/>
      <c r="AB2146" s="22"/>
      <c r="AC2146" s="22"/>
      <c r="AD2146" s="22"/>
      <c r="AE2146" s="22"/>
      <c r="AF2146" s="22"/>
    </row>
    <row r="2147" spans="1:32" x14ac:dyDescent="0.25">
      <c r="A2147" s="16"/>
      <c r="B2147" s="16"/>
      <c r="C2147" s="66"/>
      <c r="D2147" s="66"/>
      <c r="E2147" s="67"/>
      <c r="F2147" s="4"/>
      <c r="G2147" s="4"/>
      <c r="H2147" s="4"/>
      <c r="K2147" s="4"/>
      <c r="L2147" s="4"/>
      <c r="M2147" s="16"/>
      <c r="N2147" s="16"/>
      <c r="T2147" s="59"/>
      <c r="U2147" s="59"/>
      <c r="V2147" s="18"/>
      <c r="Z2147" s="22"/>
      <c r="AA2147" s="22"/>
      <c r="AB2147" s="22"/>
      <c r="AC2147" s="22"/>
      <c r="AD2147" s="22"/>
      <c r="AE2147" s="22"/>
      <c r="AF2147" s="22"/>
    </row>
    <row r="2148" spans="1:32" x14ac:dyDescent="0.25">
      <c r="A2148" s="16"/>
      <c r="B2148" s="16"/>
      <c r="C2148" s="66"/>
      <c r="D2148" s="66"/>
      <c r="E2148" s="67"/>
      <c r="F2148" s="4"/>
      <c r="G2148" s="4"/>
      <c r="H2148" s="4"/>
      <c r="K2148" s="4"/>
      <c r="L2148" s="4"/>
      <c r="M2148" s="16"/>
      <c r="N2148" s="16"/>
      <c r="T2148" s="59"/>
      <c r="U2148" s="59"/>
      <c r="V2148" s="18"/>
      <c r="Z2148" s="22"/>
      <c r="AA2148" s="22"/>
      <c r="AB2148" s="22"/>
      <c r="AC2148" s="22"/>
      <c r="AD2148" s="22"/>
      <c r="AE2148" s="22"/>
      <c r="AF2148" s="22"/>
    </row>
    <row r="2149" spans="1:32" x14ac:dyDescent="0.25">
      <c r="A2149" s="16"/>
      <c r="B2149" s="16"/>
      <c r="C2149" s="66"/>
      <c r="D2149" s="66"/>
      <c r="E2149" s="67"/>
      <c r="F2149" s="4"/>
      <c r="G2149" s="4"/>
      <c r="H2149" s="4"/>
      <c r="K2149" s="4"/>
      <c r="L2149" s="4"/>
      <c r="M2149" s="16"/>
      <c r="N2149" s="16"/>
      <c r="T2149" s="59"/>
      <c r="U2149" s="59"/>
      <c r="V2149" s="18"/>
      <c r="Z2149" s="22"/>
      <c r="AA2149" s="22"/>
      <c r="AB2149" s="22"/>
      <c r="AC2149" s="22"/>
      <c r="AD2149" s="22"/>
      <c r="AE2149" s="22"/>
      <c r="AF2149" s="22"/>
    </row>
    <row r="2150" spans="1:32" x14ac:dyDescent="0.25">
      <c r="A2150" s="16"/>
      <c r="B2150" s="16"/>
      <c r="C2150" s="66"/>
      <c r="D2150" s="66"/>
      <c r="E2150" s="67"/>
      <c r="F2150" s="4"/>
      <c r="G2150" s="4"/>
      <c r="H2150" s="4"/>
      <c r="K2150" s="4"/>
      <c r="L2150" s="4"/>
      <c r="M2150" s="16"/>
      <c r="N2150" s="16"/>
      <c r="T2150" s="59"/>
      <c r="U2150" s="59"/>
      <c r="V2150" s="18"/>
      <c r="Z2150" s="22"/>
      <c r="AA2150" s="22"/>
      <c r="AB2150" s="22"/>
      <c r="AC2150" s="22"/>
      <c r="AD2150" s="22"/>
      <c r="AE2150" s="22"/>
      <c r="AF2150" s="22"/>
    </row>
    <row r="2151" spans="1:32" x14ac:dyDescent="0.25">
      <c r="A2151" s="16"/>
      <c r="B2151" s="16"/>
      <c r="C2151" s="66"/>
      <c r="D2151" s="66"/>
      <c r="E2151" s="67"/>
      <c r="F2151" s="4"/>
      <c r="G2151" s="4"/>
      <c r="H2151" s="4"/>
      <c r="K2151" s="4"/>
      <c r="L2151" s="4"/>
      <c r="M2151" s="16"/>
      <c r="N2151" s="16"/>
      <c r="T2151" s="59"/>
      <c r="U2151" s="59"/>
      <c r="V2151" s="18"/>
      <c r="Z2151" s="22"/>
      <c r="AA2151" s="22"/>
      <c r="AB2151" s="22"/>
      <c r="AC2151" s="22"/>
      <c r="AD2151" s="22"/>
      <c r="AE2151" s="22"/>
      <c r="AF2151" s="22"/>
    </row>
    <row r="2152" spans="1:32" x14ac:dyDescent="0.25">
      <c r="A2152" s="16"/>
      <c r="B2152" s="16"/>
      <c r="C2152" s="66"/>
      <c r="D2152" s="66"/>
      <c r="E2152" s="67"/>
      <c r="F2152" s="4"/>
      <c r="G2152" s="4"/>
      <c r="H2152" s="4"/>
      <c r="K2152" s="4"/>
      <c r="L2152" s="4"/>
      <c r="M2152" s="16"/>
      <c r="N2152" s="16"/>
      <c r="T2152" s="59"/>
      <c r="U2152" s="59"/>
      <c r="V2152" s="18"/>
      <c r="Z2152" s="22"/>
      <c r="AA2152" s="22"/>
      <c r="AB2152" s="22"/>
      <c r="AC2152" s="22"/>
      <c r="AD2152" s="22"/>
      <c r="AE2152" s="22"/>
      <c r="AF2152" s="22"/>
    </row>
    <row r="2153" spans="1:32" x14ac:dyDescent="0.25">
      <c r="A2153" s="16"/>
      <c r="B2153" s="16"/>
      <c r="C2153" s="66"/>
      <c r="D2153" s="66"/>
      <c r="E2153" s="67"/>
      <c r="F2153" s="4"/>
      <c r="G2153" s="4"/>
      <c r="H2153" s="4"/>
      <c r="K2153" s="4"/>
      <c r="L2153" s="4"/>
      <c r="M2153" s="16"/>
      <c r="N2153" s="16"/>
      <c r="T2153" s="59"/>
      <c r="U2153" s="59"/>
      <c r="V2153" s="18"/>
      <c r="Z2153" s="22"/>
      <c r="AA2153" s="22"/>
      <c r="AB2153" s="22"/>
      <c r="AC2153" s="22"/>
      <c r="AD2153" s="22"/>
      <c r="AE2153" s="22"/>
      <c r="AF2153" s="22"/>
    </row>
    <row r="2154" spans="1:32" x14ac:dyDescent="0.25">
      <c r="A2154" s="16"/>
      <c r="B2154" s="16"/>
      <c r="C2154" s="66"/>
      <c r="D2154" s="66"/>
      <c r="E2154" s="67"/>
      <c r="F2154" s="4"/>
      <c r="G2154" s="4"/>
      <c r="H2154" s="4"/>
      <c r="K2154" s="4"/>
      <c r="L2154" s="4"/>
      <c r="M2154" s="16"/>
      <c r="N2154" s="16"/>
      <c r="T2154" s="59"/>
      <c r="U2154" s="59"/>
      <c r="V2154" s="18"/>
      <c r="Z2154" s="22"/>
      <c r="AA2154" s="22"/>
      <c r="AB2154" s="22"/>
      <c r="AC2154" s="22"/>
      <c r="AD2154" s="22"/>
      <c r="AE2154" s="22"/>
      <c r="AF2154" s="22"/>
    </row>
    <row r="2155" spans="1:32" x14ac:dyDescent="0.25">
      <c r="A2155" s="16"/>
      <c r="B2155" s="16"/>
      <c r="C2155" s="66"/>
      <c r="D2155" s="66"/>
      <c r="E2155" s="67"/>
      <c r="F2155" s="4"/>
      <c r="G2155" s="4"/>
      <c r="H2155" s="4"/>
      <c r="K2155" s="4"/>
      <c r="L2155" s="4"/>
      <c r="M2155" s="16"/>
      <c r="N2155" s="16"/>
      <c r="T2155" s="59"/>
      <c r="U2155" s="59"/>
      <c r="V2155" s="18"/>
      <c r="Z2155" s="22"/>
      <c r="AA2155" s="22"/>
      <c r="AB2155" s="22"/>
      <c r="AC2155" s="22"/>
      <c r="AD2155" s="22"/>
      <c r="AE2155" s="22"/>
      <c r="AF2155" s="22"/>
    </row>
    <row r="2156" spans="1:32" x14ac:dyDescent="0.25">
      <c r="A2156" s="16"/>
      <c r="B2156" s="16"/>
      <c r="C2156" s="66"/>
      <c r="D2156" s="66"/>
      <c r="E2156" s="67"/>
      <c r="F2156" s="4"/>
      <c r="G2156" s="4"/>
      <c r="H2156" s="4"/>
      <c r="K2156" s="4"/>
      <c r="L2156" s="4"/>
      <c r="M2156" s="16"/>
      <c r="N2156" s="16"/>
      <c r="T2156" s="59"/>
      <c r="U2156" s="59"/>
      <c r="V2156" s="18"/>
      <c r="Z2156" s="22"/>
      <c r="AA2156" s="22"/>
      <c r="AB2156" s="22"/>
      <c r="AC2156" s="22"/>
      <c r="AD2156" s="22"/>
      <c r="AE2156" s="22"/>
      <c r="AF2156" s="22"/>
    </row>
    <row r="2157" spans="1:32" x14ac:dyDescent="0.25">
      <c r="A2157" s="16"/>
      <c r="B2157" s="16"/>
      <c r="C2157" s="66"/>
      <c r="D2157" s="66"/>
      <c r="E2157" s="67"/>
      <c r="F2157" s="4"/>
      <c r="G2157" s="4"/>
      <c r="H2157" s="4"/>
      <c r="K2157" s="4"/>
      <c r="L2157" s="4"/>
      <c r="M2157" s="16"/>
      <c r="N2157" s="16"/>
      <c r="T2157" s="59"/>
      <c r="U2157" s="59"/>
      <c r="V2157" s="18"/>
      <c r="Z2157" s="22"/>
      <c r="AA2157" s="22"/>
      <c r="AB2157" s="22"/>
      <c r="AC2157" s="22"/>
      <c r="AD2157" s="22"/>
      <c r="AE2157" s="22"/>
      <c r="AF2157" s="22"/>
    </row>
    <row r="2158" spans="1:32" x14ac:dyDescent="0.25">
      <c r="A2158" s="16"/>
      <c r="B2158" s="16"/>
      <c r="C2158" s="66"/>
      <c r="D2158" s="66"/>
      <c r="E2158" s="67"/>
      <c r="F2158" s="4"/>
      <c r="G2158" s="4"/>
      <c r="H2158" s="4"/>
      <c r="K2158" s="4"/>
      <c r="L2158" s="4"/>
      <c r="M2158" s="16"/>
      <c r="N2158" s="16"/>
      <c r="T2158" s="59"/>
      <c r="U2158" s="59"/>
      <c r="V2158" s="18"/>
      <c r="Z2158" s="22"/>
      <c r="AA2158" s="22"/>
      <c r="AB2158" s="22"/>
      <c r="AC2158" s="22"/>
      <c r="AD2158" s="22"/>
      <c r="AE2158" s="22"/>
      <c r="AF2158" s="22"/>
    </row>
    <row r="2159" spans="1:32" x14ac:dyDescent="0.25">
      <c r="A2159" s="16"/>
      <c r="B2159" s="16"/>
      <c r="C2159" s="66"/>
      <c r="D2159" s="66"/>
      <c r="E2159" s="67"/>
      <c r="F2159" s="4"/>
      <c r="G2159" s="4"/>
      <c r="H2159" s="4"/>
      <c r="K2159" s="4"/>
      <c r="L2159" s="4"/>
      <c r="M2159" s="16"/>
      <c r="N2159" s="16"/>
      <c r="T2159" s="59"/>
      <c r="U2159" s="59"/>
      <c r="V2159" s="18"/>
      <c r="Z2159" s="22"/>
      <c r="AA2159" s="22"/>
      <c r="AB2159" s="22"/>
      <c r="AC2159" s="22"/>
      <c r="AD2159" s="22"/>
      <c r="AE2159" s="22"/>
      <c r="AF2159" s="22"/>
    </row>
    <row r="2160" spans="1:32" x14ac:dyDescent="0.25">
      <c r="A2160" s="16"/>
      <c r="B2160" s="16"/>
      <c r="C2160" s="66"/>
      <c r="D2160" s="66"/>
      <c r="E2160" s="67"/>
      <c r="F2160" s="4"/>
      <c r="G2160" s="4"/>
      <c r="H2160" s="4"/>
      <c r="K2160" s="4"/>
      <c r="L2160" s="4"/>
      <c r="M2160" s="16"/>
      <c r="N2160" s="16"/>
      <c r="T2160" s="59"/>
      <c r="U2160" s="59"/>
      <c r="V2160" s="18"/>
      <c r="Z2160" s="22"/>
      <c r="AA2160" s="22"/>
      <c r="AB2160" s="22"/>
      <c r="AC2160" s="22"/>
      <c r="AD2160" s="22"/>
      <c r="AE2160" s="22"/>
      <c r="AF2160" s="22"/>
    </row>
    <row r="2161" spans="1:32" x14ac:dyDescent="0.25">
      <c r="A2161" s="16"/>
      <c r="B2161" s="16"/>
      <c r="C2161" s="66"/>
      <c r="D2161" s="66"/>
      <c r="E2161" s="67"/>
      <c r="F2161" s="4"/>
      <c r="G2161" s="4"/>
      <c r="H2161" s="4"/>
      <c r="K2161" s="4"/>
      <c r="L2161" s="4"/>
      <c r="M2161" s="16"/>
      <c r="N2161" s="16"/>
      <c r="T2161" s="59"/>
      <c r="U2161" s="59"/>
      <c r="V2161" s="18"/>
      <c r="Z2161" s="22"/>
      <c r="AA2161" s="22"/>
      <c r="AB2161" s="22"/>
      <c r="AC2161" s="22"/>
      <c r="AD2161" s="22"/>
      <c r="AE2161" s="22"/>
      <c r="AF2161" s="22"/>
    </row>
    <row r="2162" spans="1:32" x14ac:dyDescent="0.25">
      <c r="A2162" s="16"/>
      <c r="B2162" s="16"/>
      <c r="C2162" s="66"/>
      <c r="D2162" s="66"/>
      <c r="E2162" s="67"/>
      <c r="F2162" s="4"/>
      <c r="G2162" s="4"/>
      <c r="H2162" s="4"/>
      <c r="K2162" s="4"/>
      <c r="L2162" s="4"/>
      <c r="M2162" s="16"/>
      <c r="N2162" s="16"/>
      <c r="T2162" s="59"/>
      <c r="U2162" s="59"/>
      <c r="V2162" s="18"/>
      <c r="Z2162" s="22"/>
      <c r="AA2162" s="22"/>
      <c r="AB2162" s="22"/>
      <c r="AC2162" s="22"/>
      <c r="AD2162" s="22"/>
      <c r="AE2162" s="22"/>
      <c r="AF2162" s="22"/>
    </row>
    <row r="2163" spans="1:32" x14ac:dyDescent="0.25">
      <c r="A2163" s="16"/>
      <c r="B2163" s="16"/>
      <c r="C2163" s="66"/>
      <c r="D2163" s="66"/>
      <c r="E2163" s="67"/>
      <c r="F2163" s="4"/>
      <c r="G2163" s="4"/>
      <c r="H2163" s="4"/>
      <c r="K2163" s="4"/>
      <c r="L2163" s="4"/>
      <c r="M2163" s="16"/>
      <c r="N2163" s="16"/>
      <c r="T2163" s="59"/>
      <c r="U2163" s="59"/>
      <c r="V2163" s="18"/>
      <c r="Z2163" s="22"/>
      <c r="AA2163" s="22"/>
      <c r="AB2163" s="22"/>
      <c r="AC2163" s="22"/>
      <c r="AD2163" s="22"/>
      <c r="AE2163" s="22"/>
      <c r="AF2163" s="22"/>
    </row>
    <row r="2164" spans="1:32" x14ac:dyDescent="0.25">
      <c r="A2164" s="16"/>
      <c r="B2164" s="16"/>
      <c r="C2164" s="66"/>
      <c r="D2164" s="66"/>
      <c r="E2164" s="67"/>
      <c r="F2164" s="4"/>
      <c r="G2164" s="4"/>
      <c r="H2164" s="4"/>
      <c r="K2164" s="4"/>
      <c r="L2164" s="4"/>
      <c r="M2164" s="16"/>
      <c r="N2164" s="16"/>
      <c r="T2164" s="59"/>
      <c r="U2164" s="59"/>
      <c r="V2164" s="18"/>
      <c r="Z2164" s="22"/>
      <c r="AA2164" s="22"/>
      <c r="AB2164" s="22"/>
      <c r="AC2164" s="22"/>
      <c r="AD2164" s="22"/>
      <c r="AE2164" s="22"/>
      <c r="AF2164" s="22"/>
    </row>
    <row r="2165" spans="1:32" x14ac:dyDescent="0.25">
      <c r="A2165" s="16"/>
      <c r="B2165" s="16"/>
      <c r="C2165" s="66"/>
      <c r="D2165" s="66"/>
      <c r="E2165" s="67"/>
      <c r="F2165" s="4"/>
      <c r="G2165" s="4"/>
      <c r="H2165" s="4"/>
      <c r="K2165" s="4"/>
      <c r="L2165" s="4"/>
      <c r="M2165" s="16"/>
      <c r="N2165" s="16"/>
      <c r="T2165" s="59"/>
      <c r="U2165" s="59"/>
      <c r="V2165" s="18"/>
      <c r="Z2165" s="22"/>
      <c r="AA2165" s="22"/>
      <c r="AB2165" s="22"/>
      <c r="AC2165" s="22"/>
      <c r="AD2165" s="22"/>
      <c r="AE2165" s="22"/>
      <c r="AF2165" s="22"/>
    </row>
    <row r="2166" spans="1:32" x14ac:dyDescent="0.25">
      <c r="A2166" s="16"/>
      <c r="B2166" s="16"/>
      <c r="C2166" s="66"/>
      <c r="D2166" s="66"/>
      <c r="E2166" s="67"/>
      <c r="F2166" s="4"/>
      <c r="G2166" s="4"/>
      <c r="H2166" s="4"/>
      <c r="K2166" s="4"/>
      <c r="L2166" s="4"/>
      <c r="M2166" s="16"/>
      <c r="N2166" s="16"/>
      <c r="T2166" s="59"/>
      <c r="U2166" s="59"/>
      <c r="V2166" s="18"/>
      <c r="Z2166" s="22"/>
      <c r="AA2166" s="22"/>
      <c r="AB2166" s="22"/>
      <c r="AC2166" s="22"/>
      <c r="AD2166" s="22"/>
      <c r="AE2166" s="22"/>
      <c r="AF2166" s="22"/>
    </row>
    <row r="2167" spans="1:32" x14ac:dyDescent="0.25">
      <c r="A2167" s="16"/>
      <c r="B2167" s="16"/>
      <c r="C2167" s="66"/>
      <c r="D2167" s="66"/>
      <c r="E2167" s="67"/>
      <c r="F2167" s="4"/>
      <c r="G2167" s="4"/>
      <c r="H2167" s="4"/>
      <c r="K2167" s="4"/>
      <c r="L2167" s="4"/>
      <c r="M2167" s="16"/>
      <c r="N2167" s="16"/>
      <c r="T2167" s="59"/>
      <c r="U2167" s="59"/>
      <c r="V2167" s="18"/>
      <c r="Z2167" s="22"/>
      <c r="AA2167" s="22"/>
      <c r="AB2167" s="22"/>
      <c r="AC2167" s="22"/>
      <c r="AD2167" s="22"/>
      <c r="AE2167" s="22"/>
      <c r="AF2167" s="22"/>
    </row>
    <row r="2168" spans="1:32" x14ac:dyDescent="0.25">
      <c r="A2168" s="16"/>
      <c r="B2168" s="16"/>
      <c r="C2168" s="66"/>
      <c r="D2168" s="66"/>
      <c r="E2168" s="67"/>
      <c r="F2168" s="4"/>
      <c r="G2168" s="4"/>
      <c r="H2168" s="4"/>
      <c r="K2168" s="4"/>
      <c r="L2168" s="4"/>
      <c r="M2168" s="16"/>
      <c r="N2168" s="16"/>
      <c r="T2168" s="59"/>
      <c r="U2168" s="59"/>
      <c r="V2168" s="18"/>
      <c r="Z2168" s="22"/>
      <c r="AA2168" s="22"/>
      <c r="AB2168" s="22"/>
      <c r="AC2168" s="22"/>
      <c r="AD2168" s="22"/>
      <c r="AE2168" s="22"/>
      <c r="AF2168" s="22"/>
    </row>
    <row r="2169" spans="1:32" x14ac:dyDescent="0.25">
      <c r="A2169" s="16"/>
      <c r="B2169" s="16"/>
      <c r="C2169" s="66"/>
      <c r="D2169" s="66"/>
      <c r="E2169" s="67"/>
      <c r="F2169" s="4"/>
      <c r="G2169" s="4"/>
      <c r="H2169" s="4"/>
      <c r="K2169" s="4"/>
      <c r="L2169" s="4"/>
      <c r="M2169" s="16"/>
      <c r="N2169" s="16"/>
      <c r="T2169" s="59"/>
      <c r="U2169" s="59"/>
      <c r="V2169" s="18"/>
      <c r="Z2169" s="22"/>
      <c r="AA2169" s="22"/>
      <c r="AB2169" s="22"/>
      <c r="AC2169" s="22"/>
      <c r="AD2169" s="22"/>
      <c r="AE2169" s="22"/>
      <c r="AF2169" s="22"/>
    </row>
    <row r="2170" spans="1:32" x14ac:dyDescent="0.25">
      <c r="A2170" s="16"/>
      <c r="B2170" s="16"/>
      <c r="C2170" s="66"/>
      <c r="D2170" s="66"/>
      <c r="E2170" s="67"/>
      <c r="F2170" s="4"/>
      <c r="G2170" s="4"/>
      <c r="H2170" s="4"/>
      <c r="K2170" s="4"/>
      <c r="L2170" s="4"/>
      <c r="M2170" s="16"/>
      <c r="N2170" s="16"/>
      <c r="T2170" s="59"/>
      <c r="U2170" s="59"/>
      <c r="V2170" s="18"/>
      <c r="Z2170" s="22"/>
      <c r="AA2170" s="22"/>
      <c r="AB2170" s="22"/>
      <c r="AC2170" s="22"/>
      <c r="AD2170" s="22"/>
      <c r="AE2170" s="22"/>
      <c r="AF2170" s="22"/>
    </row>
    <row r="2171" spans="1:32" x14ac:dyDescent="0.25">
      <c r="A2171" s="16"/>
      <c r="B2171" s="16"/>
      <c r="C2171" s="66"/>
      <c r="D2171" s="66"/>
      <c r="E2171" s="67"/>
      <c r="F2171" s="4"/>
      <c r="G2171" s="4"/>
      <c r="H2171" s="4"/>
      <c r="K2171" s="4"/>
      <c r="L2171" s="4"/>
      <c r="M2171" s="16"/>
      <c r="N2171" s="16"/>
      <c r="T2171" s="59"/>
      <c r="U2171" s="59"/>
      <c r="V2171" s="18"/>
      <c r="Z2171" s="22"/>
      <c r="AA2171" s="22"/>
      <c r="AB2171" s="22"/>
      <c r="AC2171" s="22"/>
      <c r="AD2171" s="22"/>
      <c r="AE2171" s="22"/>
      <c r="AF2171" s="22"/>
    </row>
    <row r="2172" spans="1:32" x14ac:dyDescent="0.25">
      <c r="A2172" s="16"/>
      <c r="B2172" s="16"/>
      <c r="C2172" s="66"/>
      <c r="D2172" s="66"/>
      <c r="E2172" s="67"/>
      <c r="F2172" s="4"/>
      <c r="G2172" s="4"/>
      <c r="H2172" s="4"/>
      <c r="K2172" s="4"/>
      <c r="L2172" s="4"/>
      <c r="M2172" s="16"/>
      <c r="N2172" s="16"/>
      <c r="T2172" s="59"/>
      <c r="U2172" s="59"/>
      <c r="V2172" s="18"/>
      <c r="Z2172" s="22"/>
      <c r="AA2172" s="22"/>
      <c r="AB2172" s="22"/>
      <c r="AC2172" s="22"/>
      <c r="AD2172" s="22"/>
      <c r="AE2172" s="22"/>
      <c r="AF2172" s="22"/>
    </row>
    <row r="2173" spans="1:32" x14ac:dyDescent="0.25">
      <c r="A2173" s="16"/>
      <c r="B2173" s="16"/>
      <c r="C2173" s="66"/>
      <c r="D2173" s="66"/>
      <c r="E2173" s="67"/>
      <c r="F2173" s="4"/>
      <c r="G2173" s="4"/>
      <c r="H2173" s="4"/>
      <c r="K2173" s="4"/>
      <c r="L2173" s="4"/>
      <c r="M2173" s="16"/>
      <c r="N2173" s="16"/>
      <c r="T2173" s="59"/>
      <c r="U2173" s="59"/>
      <c r="V2173" s="18"/>
      <c r="Z2173" s="22"/>
      <c r="AA2173" s="22"/>
      <c r="AB2173" s="22"/>
      <c r="AC2173" s="22"/>
      <c r="AD2173" s="22"/>
      <c r="AE2173" s="22"/>
      <c r="AF2173" s="22"/>
    </row>
    <row r="2174" spans="1:32" x14ac:dyDescent="0.25">
      <c r="A2174" s="16"/>
      <c r="B2174" s="16"/>
      <c r="C2174" s="66"/>
      <c r="D2174" s="66"/>
      <c r="E2174" s="67"/>
      <c r="F2174" s="4"/>
      <c r="G2174" s="4"/>
      <c r="H2174" s="4"/>
      <c r="K2174" s="4"/>
      <c r="L2174" s="4"/>
      <c r="M2174" s="16"/>
      <c r="N2174" s="16"/>
      <c r="T2174" s="59"/>
      <c r="U2174" s="59"/>
      <c r="V2174" s="18"/>
      <c r="Z2174" s="22"/>
      <c r="AA2174" s="22"/>
      <c r="AB2174" s="22"/>
      <c r="AC2174" s="22"/>
      <c r="AD2174" s="22"/>
      <c r="AE2174" s="22"/>
      <c r="AF2174" s="22"/>
    </row>
    <row r="2175" spans="1:32" x14ac:dyDescent="0.25">
      <c r="A2175" s="16"/>
      <c r="B2175" s="16"/>
      <c r="C2175" s="66"/>
      <c r="D2175" s="66"/>
      <c r="E2175" s="67"/>
      <c r="F2175" s="4"/>
      <c r="G2175" s="4"/>
      <c r="H2175" s="4"/>
      <c r="K2175" s="4"/>
      <c r="L2175" s="4"/>
      <c r="M2175" s="16"/>
      <c r="N2175" s="16"/>
      <c r="T2175" s="59"/>
      <c r="U2175" s="59"/>
      <c r="V2175" s="18"/>
      <c r="Z2175" s="22"/>
      <c r="AA2175" s="22"/>
      <c r="AB2175" s="22"/>
      <c r="AC2175" s="22"/>
      <c r="AD2175" s="22"/>
      <c r="AE2175" s="22"/>
      <c r="AF2175" s="22"/>
    </row>
    <row r="2176" spans="1:32" x14ac:dyDescent="0.25">
      <c r="A2176" s="16"/>
      <c r="B2176" s="16"/>
      <c r="C2176" s="66"/>
      <c r="D2176" s="66"/>
      <c r="E2176" s="67"/>
      <c r="F2176" s="4"/>
      <c r="G2176" s="4"/>
      <c r="H2176" s="4"/>
      <c r="K2176" s="4"/>
      <c r="L2176" s="4"/>
      <c r="M2176" s="16"/>
      <c r="N2176" s="16"/>
      <c r="T2176" s="59"/>
      <c r="U2176" s="59"/>
      <c r="V2176" s="18"/>
      <c r="Z2176" s="22"/>
      <c r="AA2176" s="22"/>
      <c r="AB2176" s="22"/>
      <c r="AC2176" s="22"/>
      <c r="AD2176" s="22"/>
      <c r="AE2176" s="22"/>
      <c r="AF2176" s="22"/>
    </row>
    <row r="2177" spans="1:32" x14ac:dyDescent="0.25">
      <c r="A2177" s="16"/>
      <c r="B2177" s="16"/>
      <c r="C2177" s="66"/>
      <c r="D2177" s="66"/>
      <c r="E2177" s="67"/>
      <c r="F2177" s="4"/>
      <c r="G2177" s="4"/>
      <c r="H2177" s="4"/>
      <c r="K2177" s="4"/>
      <c r="L2177" s="4"/>
      <c r="M2177" s="16"/>
      <c r="N2177" s="16"/>
      <c r="T2177" s="59"/>
      <c r="U2177" s="59"/>
      <c r="V2177" s="18"/>
      <c r="Z2177" s="22"/>
      <c r="AA2177" s="22"/>
      <c r="AB2177" s="22"/>
      <c r="AC2177" s="22"/>
      <c r="AD2177" s="22"/>
      <c r="AE2177" s="22"/>
      <c r="AF2177" s="22"/>
    </row>
    <row r="2178" spans="1:32" x14ac:dyDescent="0.25">
      <c r="A2178" s="16"/>
      <c r="B2178" s="16"/>
      <c r="C2178" s="66"/>
      <c r="D2178" s="66"/>
      <c r="E2178" s="67"/>
      <c r="F2178" s="4"/>
      <c r="G2178" s="4"/>
      <c r="H2178" s="4"/>
      <c r="K2178" s="4"/>
      <c r="L2178" s="4"/>
      <c r="M2178" s="16"/>
      <c r="N2178" s="16"/>
      <c r="T2178" s="59"/>
      <c r="U2178" s="59"/>
      <c r="V2178" s="18"/>
      <c r="Z2178" s="22"/>
      <c r="AA2178" s="22"/>
      <c r="AB2178" s="22"/>
      <c r="AC2178" s="22"/>
      <c r="AD2178" s="22"/>
      <c r="AE2178" s="22"/>
      <c r="AF2178" s="22"/>
    </row>
    <row r="2179" spans="1:32" x14ac:dyDescent="0.25">
      <c r="A2179" s="16"/>
      <c r="B2179" s="16"/>
      <c r="C2179" s="66"/>
      <c r="D2179" s="66"/>
      <c r="E2179" s="67"/>
      <c r="F2179" s="4"/>
      <c r="G2179" s="4"/>
      <c r="H2179" s="4"/>
      <c r="K2179" s="4"/>
      <c r="L2179" s="4"/>
      <c r="M2179" s="16"/>
      <c r="N2179" s="16"/>
      <c r="T2179" s="59"/>
      <c r="U2179" s="59"/>
      <c r="V2179" s="18"/>
      <c r="Z2179" s="22"/>
      <c r="AA2179" s="22"/>
      <c r="AB2179" s="22"/>
      <c r="AC2179" s="22"/>
      <c r="AD2179" s="22"/>
      <c r="AE2179" s="22"/>
      <c r="AF2179" s="22"/>
    </row>
    <row r="2180" spans="1:32" x14ac:dyDescent="0.25">
      <c r="A2180" s="16"/>
      <c r="B2180" s="16"/>
      <c r="C2180" s="66"/>
      <c r="D2180" s="66"/>
      <c r="E2180" s="67"/>
      <c r="F2180" s="4"/>
      <c r="G2180" s="4"/>
      <c r="H2180" s="4"/>
      <c r="K2180" s="4"/>
      <c r="L2180" s="4"/>
      <c r="M2180" s="16"/>
      <c r="N2180" s="16"/>
      <c r="T2180" s="59"/>
      <c r="U2180" s="59"/>
      <c r="V2180" s="18"/>
      <c r="Z2180" s="22"/>
      <c r="AA2180" s="22"/>
      <c r="AB2180" s="22"/>
      <c r="AC2180" s="22"/>
      <c r="AD2180" s="22"/>
      <c r="AE2180" s="22"/>
      <c r="AF2180" s="22"/>
    </row>
    <row r="2181" spans="1:32" x14ac:dyDescent="0.25">
      <c r="A2181" s="16"/>
      <c r="B2181" s="16"/>
      <c r="C2181" s="66"/>
      <c r="D2181" s="66"/>
      <c r="E2181" s="67"/>
      <c r="F2181" s="4"/>
      <c r="G2181" s="4"/>
      <c r="H2181" s="4"/>
      <c r="K2181" s="4"/>
      <c r="L2181" s="4"/>
      <c r="M2181" s="16"/>
      <c r="N2181" s="16"/>
      <c r="T2181" s="59"/>
      <c r="U2181" s="59"/>
      <c r="V2181" s="18"/>
      <c r="Z2181" s="22"/>
      <c r="AA2181" s="22"/>
      <c r="AB2181" s="22"/>
      <c r="AC2181" s="22"/>
      <c r="AD2181" s="22"/>
      <c r="AE2181" s="22"/>
      <c r="AF2181" s="22"/>
    </row>
    <row r="2182" spans="1:32" x14ac:dyDescent="0.25">
      <c r="A2182" s="16"/>
      <c r="B2182" s="16"/>
      <c r="C2182" s="66"/>
      <c r="D2182" s="66"/>
      <c r="E2182" s="67"/>
      <c r="F2182" s="4"/>
      <c r="G2182" s="4"/>
      <c r="H2182" s="4"/>
      <c r="K2182" s="4"/>
      <c r="L2182" s="4"/>
      <c r="M2182" s="16"/>
      <c r="N2182" s="16"/>
      <c r="T2182" s="59"/>
      <c r="U2182" s="59"/>
      <c r="V2182" s="18"/>
      <c r="Z2182" s="22"/>
      <c r="AA2182" s="22"/>
      <c r="AB2182" s="22"/>
      <c r="AC2182" s="22"/>
      <c r="AD2182" s="22"/>
      <c r="AE2182" s="22"/>
      <c r="AF2182" s="22"/>
    </row>
    <row r="2183" spans="1:32" x14ac:dyDescent="0.25">
      <c r="A2183" s="16"/>
      <c r="B2183" s="16"/>
      <c r="C2183" s="66"/>
      <c r="D2183" s="66"/>
      <c r="E2183" s="67"/>
      <c r="F2183" s="4"/>
      <c r="G2183" s="4"/>
      <c r="H2183" s="4"/>
      <c r="K2183" s="4"/>
      <c r="L2183" s="4"/>
      <c r="M2183" s="16"/>
      <c r="N2183" s="16"/>
      <c r="T2183" s="59"/>
      <c r="U2183" s="59"/>
      <c r="V2183" s="18"/>
      <c r="Z2183" s="22"/>
      <c r="AA2183" s="22"/>
      <c r="AB2183" s="22"/>
      <c r="AC2183" s="22"/>
      <c r="AD2183" s="22"/>
      <c r="AE2183" s="22"/>
      <c r="AF2183" s="22"/>
    </row>
    <row r="2184" spans="1:32" x14ac:dyDescent="0.25">
      <c r="A2184" s="16"/>
      <c r="B2184" s="16"/>
      <c r="C2184" s="66"/>
      <c r="D2184" s="66"/>
      <c r="E2184" s="67"/>
      <c r="F2184" s="4"/>
      <c r="G2184" s="4"/>
      <c r="H2184" s="4"/>
      <c r="K2184" s="4"/>
      <c r="L2184" s="4"/>
      <c r="M2184" s="16"/>
      <c r="N2184" s="16"/>
      <c r="T2184" s="59"/>
      <c r="U2184" s="59"/>
      <c r="V2184" s="18"/>
      <c r="Z2184" s="22"/>
      <c r="AA2184" s="22"/>
      <c r="AB2184" s="22"/>
      <c r="AC2184" s="22"/>
      <c r="AD2184" s="22"/>
      <c r="AE2184" s="22"/>
      <c r="AF2184" s="22"/>
    </row>
    <row r="2185" spans="1:32" x14ac:dyDescent="0.25">
      <c r="A2185" s="16"/>
      <c r="B2185" s="16"/>
      <c r="C2185" s="66"/>
      <c r="D2185" s="66"/>
      <c r="E2185" s="67"/>
      <c r="F2185" s="4"/>
      <c r="G2185" s="4"/>
      <c r="H2185" s="4"/>
      <c r="K2185" s="4"/>
      <c r="L2185" s="4"/>
      <c r="M2185" s="16"/>
      <c r="N2185" s="16"/>
      <c r="T2185" s="59"/>
      <c r="U2185" s="59"/>
      <c r="V2185" s="18"/>
      <c r="Z2185" s="22"/>
      <c r="AA2185" s="22"/>
      <c r="AB2185" s="22"/>
      <c r="AC2185" s="22"/>
      <c r="AD2185" s="22"/>
      <c r="AE2185" s="22"/>
      <c r="AF2185" s="22"/>
    </row>
    <row r="2186" spans="1:32" x14ac:dyDescent="0.25">
      <c r="A2186" s="16"/>
      <c r="B2186" s="16"/>
      <c r="C2186" s="66"/>
      <c r="D2186" s="66"/>
      <c r="E2186" s="67"/>
      <c r="F2186" s="4"/>
      <c r="G2186" s="4"/>
      <c r="H2186" s="4"/>
      <c r="K2186" s="4"/>
      <c r="L2186" s="4"/>
      <c r="M2186" s="16"/>
      <c r="N2186" s="16"/>
      <c r="T2186" s="59"/>
      <c r="U2186" s="59"/>
      <c r="V2186" s="18"/>
      <c r="Z2186" s="22"/>
      <c r="AA2186" s="22"/>
      <c r="AB2186" s="22"/>
      <c r="AC2186" s="22"/>
      <c r="AD2186" s="22"/>
      <c r="AE2186" s="22"/>
      <c r="AF2186" s="22"/>
    </row>
    <row r="2187" spans="1:32" x14ac:dyDescent="0.25">
      <c r="A2187" s="16"/>
      <c r="B2187" s="16"/>
      <c r="C2187" s="66"/>
      <c r="D2187" s="66"/>
      <c r="E2187" s="67"/>
      <c r="F2187" s="4"/>
      <c r="G2187" s="4"/>
      <c r="H2187" s="4"/>
      <c r="K2187" s="4"/>
      <c r="L2187" s="4"/>
      <c r="M2187" s="16"/>
      <c r="N2187" s="16"/>
      <c r="T2187" s="59"/>
      <c r="U2187" s="59"/>
      <c r="V2187" s="18"/>
      <c r="Z2187" s="22"/>
      <c r="AA2187" s="22"/>
      <c r="AB2187" s="22"/>
      <c r="AC2187" s="22"/>
      <c r="AD2187" s="22"/>
      <c r="AE2187" s="22"/>
      <c r="AF2187" s="22"/>
    </row>
    <row r="2188" spans="1:32" x14ac:dyDescent="0.25">
      <c r="A2188" s="16"/>
      <c r="B2188" s="16"/>
      <c r="C2188" s="66"/>
      <c r="D2188" s="66"/>
      <c r="E2188" s="67"/>
      <c r="F2188" s="4"/>
      <c r="G2188" s="4"/>
      <c r="H2188" s="4"/>
      <c r="K2188" s="4"/>
      <c r="L2188" s="4"/>
      <c r="M2188" s="16"/>
      <c r="N2188" s="16"/>
      <c r="T2188" s="59"/>
      <c r="U2188" s="59"/>
      <c r="V2188" s="18"/>
      <c r="Z2188" s="22"/>
      <c r="AA2188" s="22"/>
      <c r="AB2188" s="22"/>
      <c r="AC2188" s="22"/>
      <c r="AD2188" s="22"/>
      <c r="AE2188" s="22"/>
      <c r="AF2188" s="22"/>
    </row>
    <row r="2189" spans="1:32" x14ac:dyDescent="0.25">
      <c r="A2189" s="16"/>
      <c r="B2189" s="16"/>
      <c r="C2189" s="66"/>
      <c r="D2189" s="66"/>
      <c r="E2189" s="67"/>
      <c r="F2189" s="4"/>
      <c r="G2189" s="4"/>
      <c r="H2189" s="4"/>
      <c r="K2189" s="4"/>
      <c r="L2189" s="4"/>
      <c r="M2189" s="16"/>
      <c r="N2189" s="16"/>
      <c r="T2189" s="59"/>
      <c r="U2189" s="59"/>
      <c r="V2189" s="18"/>
      <c r="Z2189" s="22"/>
      <c r="AA2189" s="22"/>
      <c r="AB2189" s="22"/>
      <c r="AC2189" s="22"/>
      <c r="AD2189" s="22"/>
      <c r="AE2189" s="22"/>
      <c r="AF2189" s="22"/>
    </row>
    <row r="2190" spans="1:32" x14ac:dyDescent="0.25">
      <c r="A2190" s="16"/>
      <c r="B2190" s="16"/>
      <c r="C2190" s="66"/>
      <c r="D2190" s="66"/>
      <c r="E2190" s="67"/>
      <c r="F2190" s="4"/>
      <c r="G2190" s="4"/>
      <c r="H2190" s="4"/>
      <c r="K2190" s="4"/>
      <c r="L2190" s="4"/>
      <c r="M2190" s="16"/>
      <c r="N2190" s="16"/>
      <c r="T2190" s="59"/>
      <c r="U2190" s="59"/>
      <c r="V2190" s="18"/>
      <c r="Z2190" s="22"/>
      <c r="AA2190" s="22"/>
      <c r="AB2190" s="22"/>
      <c r="AC2190" s="22"/>
      <c r="AD2190" s="22"/>
      <c r="AE2190" s="22"/>
      <c r="AF2190" s="22"/>
    </row>
    <row r="2191" spans="1:32" x14ac:dyDescent="0.25">
      <c r="A2191" s="16"/>
      <c r="B2191" s="16"/>
      <c r="C2191" s="66"/>
      <c r="D2191" s="66"/>
      <c r="E2191" s="67"/>
      <c r="F2191" s="4"/>
      <c r="G2191" s="4"/>
      <c r="H2191" s="4"/>
      <c r="K2191" s="4"/>
      <c r="L2191" s="4"/>
      <c r="M2191" s="16"/>
      <c r="N2191" s="16"/>
      <c r="T2191" s="59"/>
      <c r="U2191" s="59"/>
      <c r="V2191" s="18"/>
      <c r="Z2191" s="22"/>
      <c r="AA2191" s="22"/>
      <c r="AB2191" s="22"/>
      <c r="AC2191" s="22"/>
      <c r="AD2191" s="22"/>
      <c r="AE2191" s="22"/>
      <c r="AF2191" s="22"/>
    </row>
    <row r="2192" spans="1:32" x14ac:dyDescent="0.25">
      <c r="A2192" s="16"/>
      <c r="B2192" s="16"/>
      <c r="C2192" s="66"/>
      <c r="D2192" s="66"/>
      <c r="E2192" s="67"/>
      <c r="F2192" s="4"/>
      <c r="G2192" s="4"/>
      <c r="H2192" s="4"/>
      <c r="K2192" s="4"/>
      <c r="L2192" s="4"/>
      <c r="M2192" s="16"/>
      <c r="N2192" s="16"/>
      <c r="T2192" s="59"/>
      <c r="U2192" s="59"/>
      <c r="V2192" s="18"/>
      <c r="Z2192" s="22"/>
      <c r="AA2192" s="22"/>
      <c r="AB2192" s="22"/>
      <c r="AC2192" s="22"/>
      <c r="AD2192" s="22"/>
      <c r="AE2192" s="22"/>
      <c r="AF2192" s="22"/>
    </row>
    <row r="2193" spans="1:32" x14ac:dyDescent="0.25">
      <c r="A2193" s="16"/>
      <c r="B2193" s="16"/>
      <c r="C2193" s="66"/>
      <c r="D2193" s="66"/>
      <c r="E2193" s="67"/>
      <c r="F2193" s="4"/>
      <c r="G2193" s="4"/>
      <c r="H2193" s="4"/>
      <c r="K2193" s="4"/>
      <c r="L2193" s="4"/>
      <c r="M2193" s="16"/>
      <c r="N2193" s="16"/>
      <c r="T2193" s="59"/>
      <c r="U2193" s="59"/>
      <c r="V2193" s="18"/>
      <c r="Z2193" s="22"/>
      <c r="AA2193" s="22"/>
      <c r="AB2193" s="22"/>
      <c r="AC2193" s="22"/>
      <c r="AD2193" s="22"/>
      <c r="AE2193" s="22"/>
      <c r="AF2193" s="22"/>
    </row>
    <row r="2194" spans="1:32" x14ac:dyDescent="0.25">
      <c r="A2194" s="16"/>
      <c r="B2194" s="16"/>
      <c r="C2194" s="66"/>
      <c r="D2194" s="66"/>
      <c r="E2194" s="67"/>
      <c r="F2194" s="4"/>
      <c r="G2194" s="4"/>
      <c r="H2194" s="4"/>
      <c r="K2194" s="4"/>
      <c r="L2194" s="4"/>
      <c r="M2194" s="16"/>
      <c r="N2194" s="16"/>
      <c r="T2194" s="59"/>
      <c r="U2194" s="59"/>
      <c r="V2194" s="18"/>
      <c r="Z2194" s="22"/>
      <c r="AA2194" s="22"/>
      <c r="AB2194" s="22"/>
      <c r="AC2194" s="22"/>
      <c r="AD2194" s="22"/>
      <c r="AE2194" s="22"/>
      <c r="AF2194" s="22"/>
    </row>
    <row r="2195" spans="1:32" x14ac:dyDescent="0.25">
      <c r="A2195" s="16"/>
      <c r="B2195" s="16"/>
      <c r="C2195" s="66"/>
      <c r="D2195" s="66"/>
      <c r="E2195" s="67"/>
      <c r="F2195" s="4"/>
      <c r="G2195" s="4"/>
      <c r="H2195" s="4"/>
      <c r="K2195" s="4"/>
      <c r="L2195" s="4"/>
      <c r="M2195" s="16"/>
      <c r="N2195" s="16"/>
      <c r="T2195" s="59"/>
      <c r="U2195" s="59"/>
      <c r="V2195" s="18"/>
      <c r="Z2195" s="22"/>
      <c r="AA2195" s="22"/>
      <c r="AB2195" s="22"/>
      <c r="AC2195" s="22"/>
      <c r="AD2195" s="22"/>
      <c r="AE2195" s="22"/>
      <c r="AF2195" s="22"/>
    </row>
    <row r="2196" spans="1:32" x14ac:dyDescent="0.25">
      <c r="A2196" s="16"/>
      <c r="B2196" s="16"/>
      <c r="C2196" s="66"/>
      <c r="D2196" s="66"/>
      <c r="E2196" s="67"/>
      <c r="F2196" s="4"/>
      <c r="G2196" s="4"/>
      <c r="H2196" s="4"/>
      <c r="K2196" s="4"/>
      <c r="L2196" s="4"/>
      <c r="M2196" s="16"/>
      <c r="N2196" s="16"/>
      <c r="T2196" s="59"/>
      <c r="U2196" s="59"/>
      <c r="V2196" s="18"/>
      <c r="Z2196" s="22"/>
      <c r="AA2196" s="22"/>
      <c r="AB2196" s="22"/>
      <c r="AC2196" s="22"/>
      <c r="AD2196" s="22"/>
      <c r="AE2196" s="22"/>
      <c r="AF2196" s="22"/>
    </row>
    <row r="2197" spans="1:32" x14ac:dyDescent="0.25">
      <c r="A2197" s="16"/>
      <c r="B2197" s="16"/>
      <c r="C2197" s="66"/>
      <c r="D2197" s="66"/>
      <c r="E2197" s="67"/>
      <c r="F2197" s="4"/>
      <c r="G2197" s="4"/>
      <c r="H2197" s="4"/>
      <c r="K2197" s="4"/>
      <c r="L2197" s="4"/>
      <c r="M2197" s="16"/>
      <c r="N2197" s="16"/>
      <c r="T2197" s="59"/>
      <c r="U2197" s="59"/>
      <c r="V2197" s="18"/>
      <c r="Z2197" s="22"/>
      <c r="AA2197" s="22"/>
      <c r="AB2197" s="22"/>
      <c r="AC2197" s="22"/>
      <c r="AD2197" s="22"/>
      <c r="AE2197" s="22"/>
      <c r="AF2197" s="22"/>
    </row>
    <row r="2198" spans="1:32" x14ac:dyDescent="0.25">
      <c r="A2198" s="16"/>
      <c r="B2198" s="16"/>
      <c r="C2198" s="66"/>
      <c r="D2198" s="66"/>
      <c r="E2198" s="67"/>
      <c r="F2198" s="4"/>
      <c r="G2198" s="4"/>
      <c r="H2198" s="4"/>
      <c r="K2198" s="4"/>
      <c r="L2198" s="4"/>
      <c r="M2198" s="16"/>
      <c r="N2198" s="16"/>
      <c r="T2198" s="59"/>
      <c r="U2198" s="59"/>
      <c r="V2198" s="18"/>
      <c r="Z2198" s="22"/>
      <c r="AA2198" s="22"/>
      <c r="AB2198" s="22"/>
      <c r="AC2198" s="22"/>
      <c r="AD2198" s="22"/>
      <c r="AE2198" s="22"/>
      <c r="AF2198" s="22"/>
    </row>
    <row r="2199" spans="1:32" x14ac:dyDescent="0.25">
      <c r="A2199" s="16"/>
      <c r="B2199" s="16"/>
      <c r="C2199" s="66"/>
      <c r="D2199" s="66"/>
      <c r="E2199" s="67"/>
      <c r="F2199" s="4"/>
      <c r="G2199" s="4"/>
      <c r="H2199" s="4"/>
      <c r="K2199" s="4"/>
      <c r="L2199" s="4"/>
      <c r="M2199" s="16"/>
      <c r="N2199" s="16"/>
      <c r="T2199" s="59"/>
      <c r="U2199" s="59"/>
      <c r="V2199" s="18"/>
      <c r="Z2199" s="22"/>
      <c r="AA2199" s="22"/>
      <c r="AB2199" s="22"/>
      <c r="AC2199" s="22"/>
      <c r="AD2199" s="22"/>
      <c r="AE2199" s="22"/>
      <c r="AF2199" s="22"/>
    </row>
    <row r="2200" spans="1:32" x14ac:dyDescent="0.25">
      <c r="A2200" s="16"/>
      <c r="B2200" s="16"/>
      <c r="C2200" s="66"/>
      <c r="D2200" s="66"/>
      <c r="E2200" s="67"/>
      <c r="F2200" s="4"/>
      <c r="G2200" s="4"/>
      <c r="H2200" s="4"/>
      <c r="K2200" s="4"/>
      <c r="L2200" s="4"/>
      <c r="M2200" s="16"/>
      <c r="N2200" s="16"/>
      <c r="T2200" s="59"/>
      <c r="U2200" s="59"/>
      <c r="V2200" s="18"/>
      <c r="Z2200" s="22"/>
      <c r="AA2200" s="22"/>
      <c r="AB2200" s="22"/>
      <c r="AC2200" s="22"/>
      <c r="AD2200" s="22"/>
      <c r="AE2200" s="22"/>
      <c r="AF2200" s="22"/>
    </row>
    <row r="2201" spans="1:32" x14ac:dyDescent="0.25">
      <c r="A2201" s="16"/>
      <c r="B2201" s="16"/>
      <c r="C2201" s="66"/>
      <c r="D2201" s="66"/>
      <c r="E2201" s="67"/>
      <c r="F2201" s="4"/>
      <c r="G2201" s="4"/>
      <c r="H2201" s="4"/>
      <c r="K2201" s="4"/>
      <c r="L2201" s="4"/>
      <c r="M2201" s="16"/>
      <c r="N2201" s="16"/>
      <c r="T2201" s="59"/>
      <c r="U2201" s="59"/>
      <c r="V2201" s="18"/>
      <c r="Z2201" s="22"/>
      <c r="AA2201" s="22"/>
      <c r="AB2201" s="22"/>
      <c r="AC2201" s="22"/>
      <c r="AD2201" s="22"/>
      <c r="AE2201" s="22"/>
      <c r="AF2201" s="22"/>
    </row>
    <row r="2202" spans="1:32" x14ac:dyDescent="0.25">
      <c r="A2202" s="16"/>
      <c r="B2202" s="16"/>
      <c r="C2202" s="66"/>
      <c r="D2202" s="66"/>
      <c r="E2202" s="67"/>
      <c r="F2202" s="4"/>
      <c r="G2202" s="4"/>
      <c r="H2202" s="4"/>
      <c r="K2202" s="4"/>
      <c r="L2202" s="4"/>
      <c r="M2202" s="16"/>
      <c r="N2202" s="16"/>
      <c r="T2202" s="59"/>
      <c r="U2202" s="59"/>
      <c r="V2202" s="18"/>
      <c r="Z2202" s="22"/>
      <c r="AA2202" s="22"/>
      <c r="AB2202" s="22"/>
      <c r="AC2202" s="22"/>
      <c r="AD2202" s="22"/>
      <c r="AE2202" s="22"/>
      <c r="AF2202" s="22"/>
    </row>
    <row r="2203" spans="1:32" x14ac:dyDescent="0.25">
      <c r="A2203" s="16"/>
      <c r="B2203" s="16"/>
      <c r="C2203" s="66"/>
      <c r="D2203" s="66"/>
      <c r="E2203" s="67"/>
      <c r="F2203" s="4"/>
      <c r="G2203" s="4"/>
      <c r="H2203" s="4"/>
      <c r="K2203" s="4"/>
      <c r="L2203" s="4"/>
      <c r="M2203" s="16"/>
      <c r="N2203" s="16"/>
      <c r="T2203" s="59"/>
      <c r="U2203" s="59"/>
      <c r="V2203" s="18"/>
      <c r="Z2203" s="22"/>
      <c r="AA2203" s="22"/>
      <c r="AB2203" s="22"/>
      <c r="AC2203" s="22"/>
      <c r="AD2203" s="22"/>
      <c r="AE2203" s="22"/>
      <c r="AF2203" s="22"/>
    </row>
    <row r="2204" spans="1:32" x14ac:dyDescent="0.25">
      <c r="A2204" s="16"/>
      <c r="B2204" s="16"/>
      <c r="C2204" s="66"/>
      <c r="D2204" s="66"/>
      <c r="E2204" s="67"/>
      <c r="F2204" s="4"/>
      <c r="G2204" s="4"/>
      <c r="H2204" s="4"/>
      <c r="K2204" s="4"/>
      <c r="L2204" s="4"/>
      <c r="M2204" s="16"/>
      <c r="N2204" s="16"/>
      <c r="T2204" s="59"/>
      <c r="U2204" s="59"/>
      <c r="V2204" s="18"/>
      <c r="Z2204" s="22"/>
      <c r="AA2204" s="22"/>
      <c r="AB2204" s="22"/>
      <c r="AC2204" s="22"/>
      <c r="AD2204" s="22"/>
      <c r="AE2204" s="22"/>
      <c r="AF2204" s="22"/>
    </row>
    <row r="2205" spans="1:32" x14ac:dyDescent="0.25">
      <c r="A2205" s="16"/>
      <c r="B2205" s="16"/>
      <c r="C2205" s="66"/>
      <c r="D2205" s="66"/>
      <c r="E2205" s="67"/>
      <c r="F2205" s="4"/>
      <c r="G2205" s="4"/>
      <c r="H2205" s="4"/>
      <c r="K2205" s="4"/>
      <c r="L2205" s="4"/>
      <c r="M2205" s="16"/>
      <c r="N2205" s="16"/>
      <c r="T2205" s="59"/>
      <c r="U2205" s="59"/>
      <c r="V2205" s="18"/>
      <c r="Z2205" s="22"/>
      <c r="AA2205" s="22"/>
      <c r="AB2205" s="22"/>
      <c r="AC2205" s="22"/>
      <c r="AD2205" s="22"/>
      <c r="AE2205" s="22"/>
      <c r="AF2205" s="22"/>
    </row>
    <row r="2206" spans="1:32" x14ac:dyDescent="0.25">
      <c r="A2206" s="16"/>
      <c r="B2206" s="16"/>
      <c r="C2206" s="66"/>
      <c r="D2206" s="66"/>
      <c r="E2206" s="67"/>
      <c r="F2206" s="4"/>
      <c r="G2206" s="4"/>
      <c r="H2206" s="4"/>
      <c r="K2206" s="4"/>
      <c r="L2206" s="4"/>
      <c r="M2206" s="16"/>
      <c r="N2206" s="16"/>
      <c r="T2206" s="59"/>
      <c r="U2206" s="59"/>
      <c r="V2206" s="18"/>
      <c r="Z2206" s="22"/>
      <c r="AA2206" s="22"/>
      <c r="AB2206" s="22"/>
      <c r="AC2206" s="22"/>
      <c r="AD2206" s="22"/>
      <c r="AE2206" s="22"/>
      <c r="AF2206" s="22"/>
    </row>
    <row r="2207" spans="1:32" x14ac:dyDescent="0.25">
      <c r="A2207" s="16"/>
      <c r="B2207" s="16"/>
      <c r="C2207" s="66"/>
      <c r="D2207" s="66"/>
      <c r="E2207" s="67"/>
      <c r="F2207" s="4"/>
      <c r="G2207" s="4"/>
      <c r="H2207" s="4"/>
      <c r="K2207" s="4"/>
      <c r="L2207" s="4"/>
      <c r="M2207" s="16"/>
      <c r="N2207" s="16"/>
      <c r="T2207" s="59"/>
      <c r="U2207" s="59"/>
      <c r="V2207" s="18"/>
      <c r="Z2207" s="22"/>
      <c r="AA2207" s="22"/>
      <c r="AB2207" s="22"/>
      <c r="AC2207" s="22"/>
      <c r="AD2207" s="22"/>
      <c r="AE2207" s="22"/>
      <c r="AF2207" s="22"/>
    </row>
    <row r="2208" spans="1:32" x14ac:dyDescent="0.25">
      <c r="A2208" s="16"/>
      <c r="B2208" s="16"/>
      <c r="C2208" s="66"/>
      <c r="D2208" s="66"/>
      <c r="E2208" s="67"/>
      <c r="F2208" s="4"/>
      <c r="G2208" s="4"/>
      <c r="H2208" s="4"/>
      <c r="K2208" s="4"/>
      <c r="L2208" s="4"/>
      <c r="M2208" s="16"/>
      <c r="N2208" s="16"/>
      <c r="T2208" s="59"/>
      <c r="U2208" s="59"/>
      <c r="V2208" s="18"/>
      <c r="Z2208" s="22"/>
      <c r="AA2208" s="22"/>
      <c r="AB2208" s="22"/>
      <c r="AC2208" s="22"/>
      <c r="AD2208" s="22"/>
      <c r="AE2208" s="22"/>
      <c r="AF2208" s="22"/>
    </row>
    <row r="2209" spans="1:32" x14ac:dyDescent="0.25">
      <c r="A2209" s="16"/>
      <c r="B2209" s="16"/>
      <c r="C2209" s="66"/>
      <c r="D2209" s="66"/>
      <c r="E2209" s="67"/>
      <c r="F2209" s="4"/>
      <c r="G2209" s="4"/>
      <c r="H2209" s="4"/>
      <c r="K2209" s="4"/>
      <c r="L2209" s="4"/>
      <c r="M2209" s="16"/>
      <c r="N2209" s="16"/>
      <c r="T2209" s="59"/>
      <c r="U2209" s="59"/>
      <c r="V2209" s="18"/>
      <c r="Z2209" s="22"/>
      <c r="AA2209" s="22"/>
      <c r="AB2209" s="22"/>
      <c r="AC2209" s="22"/>
      <c r="AD2209" s="22"/>
      <c r="AE2209" s="22"/>
      <c r="AF2209" s="22"/>
    </row>
    <row r="2210" spans="1:32" x14ac:dyDescent="0.25">
      <c r="A2210" s="16"/>
      <c r="B2210" s="16"/>
      <c r="C2210" s="66"/>
      <c r="D2210" s="66"/>
      <c r="E2210" s="67"/>
      <c r="F2210" s="4"/>
      <c r="G2210" s="4"/>
      <c r="H2210" s="4"/>
      <c r="K2210" s="4"/>
      <c r="L2210" s="4"/>
      <c r="M2210" s="16"/>
      <c r="N2210" s="16"/>
      <c r="T2210" s="59"/>
      <c r="U2210" s="59"/>
      <c r="V2210" s="18"/>
      <c r="Z2210" s="22"/>
      <c r="AA2210" s="22"/>
      <c r="AB2210" s="22"/>
      <c r="AC2210" s="22"/>
      <c r="AD2210" s="22"/>
      <c r="AE2210" s="22"/>
      <c r="AF2210" s="22"/>
    </row>
    <row r="2211" spans="1:32" x14ac:dyDescent="0.25">
      <c r="A2211" s="16"/>
      <c r="B2211" s="16"/>
      <c r="C2211" s="66"/>
      <c r="D2211" s="66"/>
      <c r="E2211" s="67"/>
      <c r="F2211" s="4"/>
      <c r="G2211" s="4"/>
      <c r="H2211" s="4"/>
      <c r="K2211" s="4"/>
      <c r="L2211" s="4"/>
      <c r="M2211" s="16"/>
      <c r="N2211" s="16"/>
      <c r="T2211" s="59"/>
      <c r="U2211" s="59"/>
      <c r="V2211" s="18"/>
      <c r="Z2211" s="22"/>
      <c r="AA2211" s="22"/>
      <c r="AB2211" s="22"/>
      <c r="AC2211" s="22"/>
      <c r="AD2211" s="22"/>
      <c r="AE2211" s="22"/>
      <c r="AF2211" s="22"/>
    </row>
    <row r="2212" spans="1:32" x14ac:dyDescent="0.25">
      <c r="A2212" s="16"/>
      <c r="B2212" s="16"/>
      <c r="C2212" s="66"/>
      <c r="D2212" s="66"/>
      <c r="E2212" s="67"/>
      <c r="F2212" s="4"/>
      <c r="G2212" s="4"/>
      <c r="H2212" s="4"/>
      <c r="K2212" s="4"/>
      <c r="L2212" s="4"/>
      <c r="M2212" s="16"/>
      <c r="N2212" s="16"/>
      <c r="T2212" s="59"/>
      <c r="U2212" s="59"/>
      <c r="V2212" s="18"/>
      <c r="Z2212" s="22"/>
      <c r="AA2212" s="22"/>
      <c r="AB2212" s="22"/>
      <c r="AC2212" s="22"/>
      <c r="AD2212" s="22"/>
      <c r="AE2212" s="22"/>
      <c r="AF2212" s="22"/>
    </row>
    <row r="2213" spans="1:32" x14ac:dyDescent="0.25">
      <c r="A2213" s="16"/>
      <c r="B2213" s="16"/>
      <c r="C2213" s="66"/>
      <c r="D2213" s="66"/>
      <c r="E2213" s="67"/>
      <c r="F2213" s="4"/>
      <c r="G2213" s="4"/>
      <c r="H2213" s="4"/>
      <c r="K2213" s="4"/>
      <c r="L2213" s="4"/>
      <c r="M2213" s="16"/>
      <c r="N2213" s="16"/>
      <c r="T2213" s="59"/>
      <c r="U2213" s="59"/>
      <c r="V2213" s="18"/>
      <c r="Z2213" s="22"/>
      <c r="AA2213" s="22"/>
      <c r="AB2213" s="22"/>
      <c r="AC2213" s="22"/>
      <c r="AD2213" s="22"/>
      <c r="AE2213" s="22"/>
      <c r="AF2213" s="22"/>
    </row>
    <row r="2214" spans="1:32" x14ac:dyDescent="0.25">
      <c r="A2214" s="16"/>
      <c r="B2214" s="16"/>
      <c r="C2214" s="66"/>
      <c r="D2214" s="66"/>
      <c r="E2214" s="67"/>
      <c r="F2214" s="4"/>
      <c r="G2214" s="4"/>
      <c r="H2214" s="4"/>
      <c r="K2214" s="4"/>
      <c r="L2214" s="4"/>
      <c r="M2214" s="16"/>
      <c r="N2214" s="16"/>
      <c r="T2214" s="59"/>
      <c r="U2214" s="59"/>
      <c r="V2214" s="18"/>
      <c r="Z2214" s="22"/>
      <c r="AA2214" s="22"/>
      <c r="AB2214" s="22"/>
      <c r="AC2214" s="22"/>
      <c r="AD2214" s="22"/>
      <c r="AE2214" s="22"/>
      <c r="AF2214" s="22"/>
    </row>
    <row r="2215" spans="1:32" x14ac:dyDescent="0.25">
      <c r="A2215" s="16"/>
      <c r="B2215" s="16"/>
      <c r="C2215" s="66"/>
      <c r="D2215" s="66"/>
      <c r="E2215" s="67"/>
      <c r="F2215" s="4"/>
      <c r="G2215" s="4"/>
      <c r="H2215" s="4"/>
      <c r="K2215" s="4"/>
      <c r="L2215" s="4"/>
      <c r="M2215" s="16"/>
      <c r="N2215" s="16"/>
      <c r="T2215" s="59"/>
      <c r="U2215" s="59"/>
      <c r="V2215" s="18"/>
      <c r="Z2215" s="22"/>
      <c r="AA2215" s="22"/>
      <c r="AB2215" s="22"/>
      <c r="AC2215" s="22"/>
      <c r="AD2215" s="22"/>
      <c r="AE2215" s="22"/>
      <c r="AF2215" s="22"/>
    </row>
    <row r="2216" spans="1:32" x14ac:dyDescent="0.25">
      <c r="A2216" s="16"/>
      <c r="B2216" s="16"/>
      <c r="C2216" s="66"/>
      <c r="D2216" s="66"/>
      <c r="E2216" s="67"/>
      <c r="F2216" s="4"/>
      <c r="G2216" s="4"/>
      <c r="H2216" s="4"/>
      <c r="K2216" s="4"/>
      <c r="L2216" s="4"/>
      <c r="M2216" s="16"/>
      <c r="N2216" s="16"/>
      <c r="T2216" s="59"/>
      <c r="U2216" s="59"/>
      <c r="V2216" s="18"/>
      <c r="Z2216" s="22"/>
      <c r="AA2216" s="22"/>
      <c r="AB2216" s="22"/>
      <c r="AC2216" s="22"/>
      <c r="AD2216" s="22"/>
      <c r="AE2216" s="22"/>
      <c r="AF2216" s="22"/>
    </row>
    <row r="2217" spans="1:32" x14ac:dyDescent="0.25">
      <c r="A2217" s="16"/>
      <c r="B2217" s="16"/>
      <c r="C2217" s="66"/>
      <c r="D2217" s="66"/>
      <c r="E2217" s="67"/>
      <c r="F2217" s="4"/>
      <c r="G2217" s="4"/>
      <c r="H2217" s="4"/>
      <c r="K2217" s="4"/>
      <c r="L2217" s="4"/>
      <c r="M2217" s="16"/>
      <c r="N2217" s="16"/>
      <c r="T2217" s="59"/>
      <c r="U2217" s="59"/>
      <c r="V2217" s="18"/>
      <c r="Z2217" s="22"/>
      <c r="AA2217" s="22"/>
      <c r="AB2217" s="22"/>
      <c r="AC2217" s="22"/>
      <c r="AD2217" s="22"/>
      <c r="AE2217" s="22"/>
      <c r="AF2217" s="22"/>
    </row>
    <row r="2218" spans="1:32" x14ac:dyDescent="0.25">
      <c r="A2218" s="16"/>
      <c r="B2218" s="16"/>
      <c r="C2218" s="66"/>
      <c r="D2218" s="66"/>
      <c r="E2218" s="67"/>
      <c r="F2218" s="4"/>
      <c r="G2218" s="4"/>
      <c r="H2218" s="4"/>
      <c r="K2218" s="4"/>
      <c r="L2218" s="4"/>
      <c r="M2218" s="16"/>
      <c r="N2218" s="16"/>
      <c r="T2218" s="59"/>
      <c r="U2218" s="59"/>
      <c r="V2218" s="18"/>
      <c r="Z2218" s="22"/>
      <c r="AA2218" s="22"/>
      <c r="AB2218" s="22"/>
      <c r="AC2218" s="22"/>
      <c r="AD2218" s="22"/>
      <c r="AE2218" s="22"/>
      <c r="AF2218" s="22"/>
    </row>
    <row r="2219" spans="1:32" x14ac:dyDescent="0.25">
      <c r="A2219" s="16"/>
      <c r="B2219" s="16"/>
      <c r="C2219" s="66"/>
      <c r="D2219" s="66"/>
      <c r="E2219" s="67"/>
      <c r="F2219" s="4"/>
      <c r="G2219" s="4"/>
      <c r="H2219" s="4"/>
      <c r="K2219" s="4"/>
      <c r="L2219" s="4"/>
      <c r="M2219" s="16"/>
      <c r="N2219" s="16"/>
      <c r="T2219" s="59"/>
      <c r="U2219" s="59"/>
      <c r="V2219" s="18"/>
      <c r="Z2219" s="22"/>
      <c r="AA2219" s="22"/>
      <c r="AB2219" s="22"/>
      <c r="AC2219" s="22"/>
      <c r="AD2219" s="22"/>
      <c r="AE2219" s="22"/>
      <c r="AF2219" s="22"/>
    </row>
    <row r="2220" spans="1:32" x14ac:dyDescent="0.25">
      <c r="A2220" s="16"/>
      <c r="B2220" s="16"/>
      <c r="C2220" s="66"/>
      <c r="D2220" s="66"/>
      <c r="E2220" s="67"/>
      <c r="F2220" s="4"/>
      <c r="G2220" s="4"/>
      <c r="H2220" s="4"/>
      <c r="K2220" s="4"/>
      <c r="L2220" s="4"/>
      <c r="M2220" s="16"/>
      <c r="N2220" s="16"/>
      <c r="T2220" s="59"/>
      <c r="U2220" s="59"/>
      <c r="V2220" s="18"/>
      <c r="Z2220" s="22"/>
      <c r="AA2220" s="22"/>
      <c r="AB2220" s="22"/>
      <c r="AC2220" s="22"/>
      <c r="AD2220" s="22"/>
      <c r="AE2220" s="22"/>
      <c r="AF2220" s="22"/>
    </row>
    <row r="2221" spans="1:32" x14ac:dyDescent="0.25">
      <c r="A2221" s="16"/>
      <c r="B2221" s="16"/>
      <c r="C2221" s="66"/>
      <c r="D2221" s="66"/>
      <c r="E2221" s="67"/>
      <c r="F2221" s="4"/>
      <c r="G2221" s="4"/>
      <c r="H2221" s="4"/>
      <c r="K2221" s="4"/>
      <c r="L2221" s="4"/>
      <c r="M2221" s="16"/>
      <c r="N2221" s="16"/>
      <c r="T2221" s="59"/>
      <c r="U2221" s="59"/>
      <c r="V2221" s="18"/>
      <c r="Z2221" s="22"/>
      <c r="AA2221" s="22"/>
      <c r="AB2221" s="22"/>
      <c r="AC2221" s="22"/>
      <c r="AD2221" s="22"/>
      <c r="AE2221" s="22"/>
      <c r="AF2221" s="22"/>
    </row>
    <row r="2222" spans="1:32" x14ac:dyDescent="0.25">
      <c r="A2222" s="16"/>
      <c r="B2222" s="16"/>
      <c r="C2222" s="66"/>
      <c r="D2222" s="66"/>
      <c r="E2222" s="67"/>
      <c r="F2222" s="4"/>
      <c r="G2222" s="4"/>
      <c r="H2222" s="4"/>
      <c r="K2222" s="4"/>
      <c r="L2222" s="4"/>
      <c r="M2222" s="16"/>
      <c r="N2222" s="16"/>
      <c r="T2222" s="59"/>
      <c r="U2222" s="59"/>
      <c r="V2222" s="18"/>
      <c r="Z2222" s="22"/>
      <c r="AA2222" s="22"/>
      <c r="AB2222" s="22"/>
      <c r="AC2222" s="22"/>
      <c r="AD2222" s="22"/>
      <c r="AE2222" s="22"/>
      <c r="AF2222" s="22"/>
    </row>
    <row r="2223" spans="1:32" x14ac:dyDescent="0.25">
      <c r="A2223" s="16"/>
      <c r="B2223" s="16"/>
      <c r="C2223" s="66"/>
      <c r="D2223" s="66"/>
      <c r="E2223" s="67"/>
      <c r="F2223" s="4"/>
      <c r="G2223" s="4"/>
      <c r="H2223" s="4"/>
      <c r="K2223" s="4"/>
      <c r="L2223" s="4"/>
      <c r="M2223" s="16"/>
      <c r="N2223" s="16"/>
      <c r="T2223" s="59"/>
      <c r="U2223" s="59"/>
      <c r="V2223" s="18"/>
      <c r="Z2223" s="22"/>
      <c r="AA2223" s="22"/>
      <c r="AB2223" s="22"/>
      <c r="AC2223" s="22"/>
      <c r="AD2223" s="22"/>
      <c r="AE2223" s="22"/>
      <c r="AF2223" s="22"/>
    </row>
    <row r="2224" spans="1:32" x14ac:dyDescent="0.25">
      <c r="A2224" s="16"/>
      <c r="B2224" s="16"/>
      <c r="C2224" s="66"/>
      <c r="D2224" s="66"/>
      <c r="E2224" s="67"/>
      <c r="F2224" s="4"/>
      <c r="G2224" s="4"/>
      <c r="H2224" s="4"/>
      <c r="K2224" s="4"/>
      <c r="L2224" s="4"/>
      <c r="M2224" s="16"/>
      <c r="N2224" s="16"/>
      <c r="T2224" s="59"/>
      <c r="U2224" s="59"/>
      <c r="V2224" s="18"/>
      <c r="Z2224" s="22"/>
      <c r="AA2224" s="22"/>
      <c r="AB2224" s="22"/>
      <c r="AC2224" s="22"/>
      <c r="AD2224" s="22"/>
      <c r="AE2224" s="22"/>
      <c r="AF2224" s="22"/>
    </row>
    <row r="2225" spans="1:32" x14ac:dyDescent="0.25">
      <c r="A2225" s="16"/>
      <c r="B2225" s="16"/>
      <c r="C2225" s="66"/>
      <c r="D2225" s="66"/>
      <c r="E2225" s="67"/>
      <c r="F2225" s="4"/>
      <c r="G2225" s="4"/>
      <c r="H2225" s="4"/>
      <c r="K2225" s="4"/>
      <c r="L2225" s="4"/>
      <c r="M2225" s="16"/>
      <c r="N2225" s="16"/>
      <c r="T2225" s="59"/>
      <c r="U2225" s="59"/>
      <c r="V2225" s="18"/>
      <c r="Z2225" s="22"/>
      <c r="AA2225" s="22"/>
      <c r="AB2225" s="22"/>
      <c r="AC2225" s="22"/>
      <c r="AD2225" s="22"/>
      <c r="AE2225" s="22"/>
      <c r="AF2225" s="22"/>
    </row>
    <row r="2226" spans="1:32" x14ac:dyDescent="0.25">
      <c r="A2226" s="16"/>
      <c r="B2226" s="16"/>
      <c r="C2226" s="66"/>
      <c r="D2226" s="66"/>
      <c r="E2226" s="67"/>
      <c r="F2226" s="4"/>
      <c r="G2226" s="4"/>
      <c r="H2226" s="4"/>
      <c r="K2226" s="4"/>
      <c r="L2226" s="4"/>
      <c r="M2226" s="16"/>
      <c r="N2226" s="16"/>
      <c r="T2226" s="59"/>
      <c r="U2226" s="59"/>
      <c r="V2226" s="18"/>
      <c r="Z2226" s="22"/>
      <c r="AA2226" s="22"/>
      <c r="AB2226" s="22"/>
      <c r="AC2226" s="22"/>
      <c r="AD2226" s="22"/>
      <c r="AE2226" s="22"/>
      <c r="AF2226" s="22"/>
    </row>
    <row r="2227" spans="1:32" x14ac:dyDescent="0.25">
      <c r="A2227" s="16"/>
      <c r="B2227" s="16"/>
      <c r="C2227" s="66"/>
      <c r="D2227" s="66"/>
      <c r="E2227" s="67"/>
      <c r="F2227" s="4"/>
      <c r="G2227" s="4"/>
      <c r="H2227" s="4"/>
      <c r="K2227" s="4"/>
      <c r="L2227" s="4"/>
      <c r="M2227" s="16"/>
      <c r="N2227" s="16"/>
      <c r="T2227" s="59"/>
      <c r="U2227" s="59"/>
      <c r="V2227" s="18"/>
      <c r="Z2227" s="22"/>
      <c r="AA2227" s="22"/>
      <c r="AB2227" s="22"/>
      <c r="AC2227" s="22"/>
      <c r="AD2227" s="22"/>
      <c r="AE2227" s="22"/>
      <c r="AF2227" s="22"/>
    </row>
    <row r="2228" spans="1:32" x14ac:dyDescent="0.25">
      <c r="A2228" s="16"/>
      <c r="B2228" s="16"/>
      <c r="C2228" s="66"/>
      <c r="D2228" s="66"/>
      <c r="E2228" s="67"/>
      <c r="F2228" s="4"/>
      <c r="G2228" s="4"/>
      <c r="H2228" s="4"/>
      <c r="K2228" s="4"/>
      <c r="L2228" s="4"/>
      <c r="M2228" s="16"/>
      <c r="N2228" s="16"/>
      <c r="T2228" s="59"/>
      <c r="U2228" s="59"/>
      <c r="V2228" s="18"/>
      <c r="Z2228" s="22"/>
      <c r="AA2228" s="22"/>
      <c r="AB2228" s="22"/>
      <c r="AC2228" s="22"/>
      <c r="AD2228" s="22"/>
      <c r="AE2228" s="22"/>
      <c r="AF2228" s="22"/>
    </row>
    <row r="2229" spans="1:32" x14ac:dyDescent="0.25">
      <c r="A2229" s="16"/>
      <c r="B2229" s="16"/>
      <c r="C2229" s="66"/>
      <c r="D2229" s="66"/>
      <c r="E2229" s="67"/>
      <c r="F2229" s="4"/>
      <c r="G2229" s="4"/>
      <c r="H2229" s="4"/>
      <c r="K2229" s="4"/>
      <c r="L2229" s="4"/>
      <c r="M2229" s="16"/>
      <c r="N2229" s="16"/>
      <c r="T2229" s="59"/>
      <c r="U2229" s="59"/>
      <c r="V2229" s="18"/>
      <c r="Z2229" s="22"/>
      <c r="AA2229" s="22"/>
      <c r="AB2229" s="22"/>
      <c r="AC2229" s="22"/>
      <c r="AD2229" s="22"/>
      <c r="AE2229" s="22"/>
      <c r="AF2229" s="22"/>
    </row>
    <row r="2230" spans="1:32" x14ac:dyDescent="0.25">
      <c r="A2230" s="16"/>
      <c r="B2230" s="16"/>
      <c r="C2230" s="66"/>
      <c r="D2230" s="66"/>
      <c r="E2230" s="67"/>
      <c r="F2230" s="4"/>
      <c r="G2230" s="4"/>
      <c r="H2230" s="4"/>
      <c r="K2230" s="4"/>
      <c r="L2230" s="4"/>
      <c r="M2230" s="16"/>
      <c r="N2230" s="16"/>
      <c r="T2230" s="59"/>
      <c r="U2230" s="59"/>
      <c r="V2230" s="18"/>
      <c r="Z2230" s="22"/>
      <c r="AA2230" s="22"/>
      <c r="AB2230" s="22"/>
      <c r="AC2230" s="22"/>
      <c r="AD2230" s="22"/>
      <c r="AE2230" s="22"/>
      <c r="AF2230" s="22"/>
    </row>
    <row r="2231" spans="1:32" x14ac:dyDescent="0.25">
      <c r="A2231" s="16"/>
      <c r="B2231" s="16"/>
      <c r="C2231" s="66"/>
      <c r="D2231" s="66"/>
      <c r="E2231" s="67"/>
      <c r="F2231" s="4"/>
      <c r="G2231" s="4"/>
      <c r="H2231" s="4"/>
      <c r="K2231" s="4"/>
      <c r="L2231" s="4"/>
      <c r="M2231" s="16"/>
      <c r="N2231" s="16"/>
      <c r="T2231" s="59"/>
      <c r="U2231" s="59"/>
      <c r="V2231" s="18"/>
      <c r="Z2231" s="22"/>
      <c r="AA2231" s="22"/>
      <c r="AB2231" s="22"/>
      <c r="AC2231" s="22"/>
      <c r="AD2231" s="22"/>
      <c r="AE2231" s="22"/>
      <c r="AF2231" s="22"/>
    </row>
    <row r="2232" spans="1:32" x14ac:dyDescent="0.25">
      <c r="A2232" s="16"/>
      <c r="B2232" s="16"/>
      <c r="C2232" s="66"/>
      <c r="D2232" s="66"/>
      <c r="E2232" s="67"/>
      <c r="F2232" s="4"/>
      <c r="G2232" s="4"/>
      <c r="H2232" s="4"/>
      <c r="K2232" s="4"/>
      <c r="L2232" s="4"/>
      <c r="M2232" s="16"/>
      <c r="N2232" s="16"/>
      <c r="T2232" s="59"/>
      <c r="U2232" s="59"/>
      <c r="V2232" s="18"/>
      <c r="Z2232" s="22"/>
      <c r="AA2232" s="22"/>
      <c r="AB2232" s="22"/>
      <c r="AC2232" s="22"/>
      <c r="AD2232" s="22"/>
      <c r="AE2232" s="22"/>
      <c r="AF2232" s="22"/>
    </row>
    <row r="2233" spans="1:32" x14ac:dyDescent="0.25">
      <c r="A2233" s="16"/>
      <c r="B2233" s="16"/>
      <c r="C2233" s="66"/>
      <c r="D2233" s="66"/>
      <c r="E2233" s="67"/>
      <c r="F2233" s="4"/>
      <c r="G2233" s="4"/>
      <c r="H2233" s="4"/>
      <c r="K2233" s="4"/>
      <c r="L2233" s="4"/>
      <c r="M2233" s="16"/>
      <c r="N2233" s="16"/>
      <c r="T2233" s="59"/>
      <c r="U2233" s="59"/>
      <c r="V2233" s="18"/>
      <c r="Z2233" s="22"/>
      <c r="AA2233" s="22"/>
      <c r="AB2233" s="22"/>
      <c r="AC2233" s="22"/>
      <c r="AD2233" s="22"/>
      <c r="AE2233" s="22"/>
      <c r="AF2233" s="22"/>
    </row>
    <row r="2234" spans="1:32" x14ac:dyDescent="0.25">
      <c r="A2234" s="16"/>
      <c r="B2234" s="16"/>
      <c r="C2234" s="66"/>
      <c r="D2234" s="66"/>
      <c r="E2234" s="67"/>
      <c r="F2234" s="4"/>
      <c r="G2234" s="4"/>
      <c r="H2234" s="4"/>
      <c r="K2234" s="4"/>
      <c r="L2234" s="4"/>
      <c r="M2234" s="16"/>
      <c r="N2234" s="16"/>
      <c r="T2234" s="59"/>
      <c r="U2234" s="59"/>
      <c r="V2234" s="18"/>
      <c r="Z2234" s="22"/>
      <c r="AA2234" s="22"/>
      <c r="AB2234" s="22"/>
      <c r="AC2234" s="22"/>
      <c r="AD2234" s="22"/>
      <c r="AE2234" s="22"/>
      <c r="AF2234" s="22"/>
    </row>
    <row r="2235" spans="1:32" x14ac:dyDescent="0.25">
      <c r="A2235" s="16"/>
      <c r="B2235" s="16"/>
      <c r="C2235" s="66"/>
      <c r="D2235" s="66"/>
      <c r="E2235" s="67"/>
      <c r="F2235" s="4"/>
      <c r="G2235" s="4"/>
      <c r="H2235" s="4"/>
      <c r="K2235" s="4"/>
      <c r="L2235" s="4"/>
      <c r="M2235" s="16"/>
      <c r="N2235" s="16"/>
      <c r="T2235" s="59"/>
      <c r="U2235" s="59"/>
      <c r="V2235" s="18"/>
      <c r="Z2235" s="22"/>
      <c r="AA2235" s="22"/>
      <c r="AB2235" s="22"/>
      <c r="AC2235" s="22"/>
      <c r="AD2235" s="22"/>
      <c r="AE2235" s="22"/>
      <c r="AF2235" s="22"/>
    </row>
    <row r="2236" spans="1:32" x14ac:dyDescent="0.25">
      <c r="A2236" s="16"/>
      <c r="B2236" s="16"/>
      <c r="C2236" s="66"/>
      <c r="D2236" s="66"/>
      <c r="E2236" s="67"/>
      <c r="F2236" s="4"/>
      <c r="G2236" s="4"/>
      <c r="H2236" s="4"/>
      <c r="K2236" s="4"/>
      <c r="L2236" s="4"/>
      <c r="M2236" s="16"/>
      <c r="N2236" s="16"/>
      <c r="T2236" s="59"/>
      <c r="U2236" s="59"/>
      <c r="V2236" s="18"/>
      <c r="Z2236" s="22"/>
      <c r="AA2236" s="22"/>
      <c r="AB2236" s="22"/>
      <c r="AC2236" s="22"/>
      <c r="AD2236" s="22"/>
      <c r="AE2236" s="22"/>
      <c r="AF2236" s="22"/>
    </row>
    <row r="2237" spans="1:32" x14ac:dyDescent="0.25">
      <c r="A2237" s="16"/>
      <c r="B2237" s="16"/>
      <c r="C2237" s="66"/>
      <c r="D2237" s="66"/>
      <c r="E2237" s="67"/>
      <c r="F2237" s="4"/>
      <c r="G2237" s="4"/>
      <c r="H2237" s="4"/>
      <c r="K2237" s="4"/>
      <c r="L2237" s="4"/>
      <c r="M2237" s="16"/>
      <c r="N2237" s="16"/>
      <c r="T2237" s="59"/>
      <c r="U2237" s="59"/>
      <c r="V2237" s="18"/>
      <c r="Z2237" s="22"/>
      <c r="AA2237" s="22"/>
      <c r="AB2237" s="22"/>
      <c r="AC2237" s="22"/>
      <c r="AD2237" s="22"/>
      <c r="AE2237" s="22"/>
      <c r="AF2237" s="22"/>
    </row>
    <row r="2238" spans="1:32" x14ac:dyDescent="0.25">
      <c r="A2238" s="16"/>
      <c r="B2238" s="16"/>
      <c r="C2238" s="66"/>
      <c r="D2238" s="66"/>
      <c r="E2238" s="67"/>
      <c r="F2238" s="4"/>
      <c r="G2238" s="4"/>
      <c r="H2238" s="4"/>
      <c r="K2238" s="4"/>
      <c r="L2238" s="4"/>
      <c r="M2238" s="16"/>
      <c r="N2238" s="16"/>
      <c r="T2238" s="59"/>
      <c r="U2238" s="59"/>
      <c r="V2238" s="18"/>
      <c r="Z2238" s="22"/>
      <c r="AA2238" s="22"/>
      <c r="AB2238" s="22"/>
      <c r="AC2238" s="22"/>
      <c r="AD2238" s="22"/>
      <c r="AE2238" s="22"/>
      <c r="AF2238" s="22"/>
    </row>
    <row r="2239" spans="1:32" x14ac:dyDescent="0.25">
      <c r="A2239" s="16"/>
      <c r="B2239" s="16"/>
      <c r="C2239" s="66"/>
      <c r="D2239" s="66"/>
      <c r="E2239" s="67"/>
      <c r="F2239" s="4"/>
      <c r="G2239" s="4"/>
      <c r="H2239" s="4"/>
      <c r="K2239" s="4"/>
      <c r="L2239" s="4"/>
      <c r="M2239" s="16"/>
      <c r="N2239" s="16"/>
      <c r="T2239" s="59"/>
      <c r="U2239" s="59"/>
      <c r="V2239" s="18"/>
      <c r="Z2239" s="22"/>
      <c r="AA2239" s="22"/>
      <c r="AB2239" s="22"/>
      <c r="AC2239" s="22"/>
      <c r="AD2239" s="22"/>
      <c r="AE2239" s="22"/>
      <c r="AF2239" s="22"/>
    </row>
    <row r="2240" spans="1:32" x14ac:dyDescent="0.25">
      <c r="A2240" s="16"/>
      <c r="B2240" s="16"/>
      <c r="C2240" s="66"/>
      <c r="D2240" s="66"/>
      <c r="E2240" s="67"/>
      <c r="F2240" s="4"/>
      <c r="G2240" s="4"/>
      <c r="H2240" s="4"/>
      <c r="K2240" s="4"/>
      <c r="L2240" s="4"/>
      <c r="M2240" s="16"/>
      <c r="N2240" s="16"/>
      <c r="T2240" s="59"/>
      <c r="U2240" s="59"/>
      <c r="V2240" s="18"/>
      <c r="Z2240" s="22"/>
      <c r="AA2240" s="22"/>
      <c r="AB2240" s="22"/>
      <c r="AC2240" s="22"/>
      <c r="AD2240" s="22"/>
      <c r="AE2240" s="22"/>
      <c r="AF2240" s="22"/>
    </row>
    <row r="2241" spans="1:32" x14ac:dyDescent="0.25">
      <c r="A2241" s="16"/>
      <c r="B2241" s="16"/>
      <c r="C2241" s="66"/>
      <c r="D2241" s="66"/>
      <c r="E2241" s="67"/>
      <c r="F2241" s="4"/>
      <c r="G2241" s="4"/>
      <c r="H2241" s="4"/>
      <c r="K2241" s="4"/>
      <c r="L2241" s="4"/>
      <c r="M2241" s="16"/>
      <c r="N2241" s="16"/>
      <c r="T2241" s="59"/>
      <c r="U2241" s="59"/>
      <c r="V2241" s="18"/>
      <c r="Z2241" s="22"/>
      <c r="AA2241" s="22"/>
      <c r="AB2241" s="22"/>
      <c r="AC2241" s="22"/>
      <c r="AD2241" s="22"/>
      <c r="AE2241" s="22"/>
      <c r="AF2241" s="22"/>
    </row>
    <row r="2242" spans="1:32" x14ac:dyDescent="0.25">
      <c r="A2242" s="16"/>
      <c r="B2242" s="16"/>
      <c r="C2242" s="66"/>
      <c r="D2242" s="66"/>
      <c r="E2242" s="67"/>
      <c r="F2242" s="4"/>
      <c r="G2242" s="4"/>
      <c r="H2242" s="4"/>
      <c r="K2242" s="4"/>
      <c r="L2242" s="4"/>
      <c r="M2242" s="16"/>
      <c r="N2242" s="16"/>
      <c r="T2242" s="59"/>
      <c r="U2242" s="59"/>
      <c r="V2242" s="18"/>
      <c r="Z2242" s="22"/>
      <c r="AA2242" s="22"/>
      <c r="AB2242" s="22"/>
      <c r="AC2242" s="22"/>
      <c r="AD2242" s="22"/>
      <c r="AE2242" s="22"/>
      <c r="AF2242" s="22"/>
    </row>
    <row r="2243" spans="1:32" x14ac:dyDescent="0.25">
      <c r="A2243" s="16"/>
      <c r="B2243" s="16"/>
      <c r="C2243" s="66"/>
      <c r="D2243" s="66"/>
      <c r="E2243" s="67"/>
      <c r="F2243" s="4"/>
      <c r="G2243" s="4"/>
      <c r="H2243" s="4"/>
      <c r="K2243" s="4"/>
      <c r="L2243" s="4"/>
      <c r="M2243" s="16"/>
      <c r="N2243" s="16"/>
      <c r="T2243" s="59"/>
      <c r="U2243" s="59"/>
      <c r="V2243" s="18"/>
      <c r="Z2243" s="22"/>
      <c r="AA2243" s="22"/>
      <c r="AB2243" s="22"/>
      <c r="AC2243" s="22"/>
      <c r="AD2243" s="22"/>
      <c r="AE2243" s="22"/>
      <c r="AF2243" s="22"/>
    </row>
    <row r="2244" spans="1:32" x14ac:dyDescent="0.25">
      <c r="A2244" s="16"/>
      <c r="B2244" s="16"/>
      <c r="C2244" s="66"/>
      <c r="D2244" s="66"/>
      <c r="E2244" s="67"/>
      <c r="F2244" s="4"/>
      <c r="G2244" s="4"/>
      <c r="H2244" s="4"/>
      <c r="K2244" s="4"/>
      <c r="L2244" s="4"/>
      <c r="M2244" s="16"/>
      <c r="N2244" s="16"/>
      <c r="T2244" s="59"/>
      <c r="U2244" s="59"/>
      <c r="V2244" s="18"/>
      <c r="Z2244" s="22"/>
      <c r="AA2244" s="22"/>
      <c r="AB2244" s="22"/>
      <c r="AC2244" s="22"/>
      <c r="AD2244" s="22"/>
      <c r="AE2244" s="22"/>
      <c r="AF2244" s="22"/>
    </row>
    <row r="2245" spans="1:32" x14ac:dyDescent="0.25">
      <c r="A2245" s="16"/>
      <c r="B2245" s="16"/>
      <c r="C2245" s="66"/>
      <c r="D2245" s="66"/>
      <c r="E2245" s="67"/>
      <c r="F2245" s="4"/>
      <c r="G2245" s="4"/>
      <c r="H2245" s="4"/>
      <c r="K2245" s="4"/>
      <c r="L2245" s="4"/>
      <c r="M2245" s="16"/>
      <c r="N2245" s="16"/>
      <c r="T2245" s="59"/>
      <c r="U2245" s="59"/>
      <c r="V2245" s="18"/>
      <c r="Z2245" s="22"/>
      <c r="AA2245" s="22"/>
      <c r="AB2245" s="22"/>
      <c r="AC2245" s="22"/>
      <c r="AD2245" s="22"/>
      <c r="AE2245" s="22"/>
      <c r="AF2245" s="22"/>
    </row>
    <row r="2246" spans="1:32" x14ac:dyDescent="0.25">
      <c r="A2246" s="16"/>
      <c r="B2246" s="16"/>
      <c r="C2246" s="66"/>
      <c r="D2246" s="66"/>
      <c r="E2246" s="67"/>
      <c r="F2246" s="4"/>
      <c r="G2246" s="4"/>
      <c r="H2246" s="4"/>
      <c r="K2246" s="4"/>
      <c r="L2246" s="4"/>
      <c r="M2246" s="16"/>
      <c r="N2246" s="16"/>
      <c r="T2246" s="59"/>
      <c r="U2246" s="59"/>
      <c r="V2246" s="18"/>
      <c r="Z2246" s="22"/>
      <c r="AA2246" s="22"/>
      <c r="AB2246" s="22"/>
      <c r="AC2246" s="22"/>
      <c r="AD2246" s="22"/>
      <c r="AE2246" s="22"/>
      <c r="AF2246" s="22"/>
    </row>
    <row r="2247" spans="1:32" x14ac:dyDescent="0.25">
      <c r="A2247" s="16"/>
      <c r="B2247" s="16"/>
      <c r="C2247" s="66"/>
      <c r="D2247" s="66"/>
      <c r="E2247" s="67"/>
      <c r="F2247" s="4"/>
      <c r="G2247" s="4"/>
      <c r="H2247" s="4"/>
      <c r="K2247" s="4"/>
      <c r="L2247" s="4"/>
      <c r="M2247" s="16"/>
      <c r="N2247" s="16"/>
      <c r="T2247" s="59"/>
      <c r="U2247" s="59"/>
      <c r="V2247" s="18"/>
      <c r="Z2247" s="22"/>
      <c r="AA2247" s="22"/>
      <c r="AB2247" s="22"/>
      <c r="AC2247" s="22"/>
      <c r="AD2247" s="22"/>
      <c r="AE2247" s="22"/>
      <c r="AF2247" s="22"/>
    </row>
    <row r="2248" spans="1:32" x14ac:dyDescent="0.25">
      <c r="A2248" s="16"/>
      <c r="B2248" s="16"/>
      <c r="C2248" s="66"/>
      <c r="D2248" s="66"/>
      <c r="E2248" s="67"/>
      <c r="F2248" s="4"/>
      <c r="G2248" s="4"/>
      <c r="H2248" s="4"/>
      <c r="K2248" s="4"/>
      <c r="L2248" s="4"/>
      <c r="M2248" s="16"/>
      <c r="N2248" s="16"/>
      <c r="T2248" s="59"/>
      <c r="U2248" s="59"/>
      <c r="V2248" s="18"/>
      <c r="Z2248" s="22"/>
      <c r="AA2248" s="22"/>
      <c r="AB2248" s="22"/>
      <c r="AC2248" s="22"/>
      <c r="AD2248" s="22"/>
      <c r="AE2248" s="22"/>
      <c r="AF2248" s="22"/>
    </row>
    <row r="2249" spans="1:32" x14ac:dyDescent="0.25">
      <c r="A2249" s="16"/>
      <c r="B2249" s="16"/>
      <c r="C2249" s="66"/>
      <c r="D2249" s="66"/>
      <c r="E2249" s="67"/>
      <c r="F2249" s="4"/>
      <c r="G2249" s="4"/>
      <c r="H2249" s="4"/>
      <c r="K2249" s="4"/>
      <c r="L2249" s="4"/>
      <c r="M2249" s="16"/>
      <c r="N2249" s="16"/>
      <c r="T2249" s="59"/>
      <c r="U2249" s="59"/>
      <c r="V2249" s="18"/>
      <c r="Z2249" s="22"/>
      <c r="AA2249" s="22"/>
      <c r="AB2249" s="22"/>
      <c r="AC2249" s="22"/>
      <c r="AD2249" s="22"/>
      <c r="AE2249" s="22"/>
      <c r="AF2249" s="22"/>
    </row>
    <row r="2250" spans="1:32" x14ac:dyDescent="0.25">
      <c r="A2250" s="16"/>
      <c r="B2250" s="16"/>
      <c r="C2250" s="66"/>
      <c r="D2250" s="66"/>
      <c r="E2250" s="67"/>
      <c r="F2250" s="4"/>
      <c r="G2250" s="4"/>
      <c r="H2250" s="4"/>
      <c r="K2250" s="4"/>
      <c r="L2250" s="4"/>
      <c r="M2250" s="16"/>
      <c r="N2250" s="16"/>
      <c r="T2250" s="59"/>
      <c r="U2250" s="59"/>
      <c r="V2250" s="18"/>
      <c r="Z2250" s="22"/>
      <c r="AA2250" s="22"/>
      <c r="AB2250" s="22"/>
      <c r="AC2250" s="22"/>
      <c r="AD2250" s="22"/>
      <c r="AE2250" s="22"/>
      <c r="AF2250" s="22"/>
    </row>
    <row r="2251" spans="1:32" x14ac:dyDescent="0.25">
      <c r="A2251" s="16"/>
      <c r="B2251" s="16"/>
      <c r="C2251" s="66"/>
      <c r="D2251" s="66"/>
      <c r="E2251" s="67"/>
      <c r="F2251" s="4"/>
      <c r="G2251" s="4"/>
      <c r="H2251" s="4"/>
      <c r="K2251" s="4"/>
      <c r="L2251" s="4"/>
      <c r="M2251" s="16"/>
      <c r="N2251" s="16"/>
      <c r="T2251" s="59"/>
      <c r="U2251" s="59"/>
      <c r="V2251" s="18"/>
      <c r="Z2251" s="22"/>
      <c r="AA2251" s="22"/>
      <c r="AB2251" s="22"/>
      <c r="AC2251" s="22"/>
      <c r="AD2251" s="22"/>
      <c r="AE2251" s="22"/>
      <c r="AF2251" s="22"/>
    </row>
    <row r="2252" spans="1:32" x14ac:dyDescent="0.25">
      <c r="A2252" s="16"/>
      <c r="B2252" s="16"/>
      <c r="C2252" s="66"/>
      <c r="D2252" s="66"/>
      <c r="E2252" s="67"/>
      <c r="F2252" s="4"/>
      <c r="G2252" s="4"/>
      <c r="H2252" s="4"/>
      <c r="K2252" s="4"/>
      <c r="L2252" s="4"/>
      <c r="M2252" s="16"/>
      <c r="N2252" s="16"/>
      <c r="T2252" s="59"/>
      <c r="U2252" s="59"/>
      <c r="V2252" s="18"/>
      <c r="Z2252" s="22"/>
      <c r="AA2252" s="22"/>
      <c r="AB2252" s="22"/>
      <c r="AC2252" s="22"/>
      <c r="AD2252" s="22"/>
      <c r="AE2252" s="22"/>
      <c r="AF2252" s="22"/>
    </row>
    <row r="2253" spans="1:32" x14ac:dyDescent="0.25">
      <c r="A2253" s="16"/>
      <c r="B2253" s="16"/>
      <c r="C2253" s="66"/>
      <c r="D2253" s="66"/>
      <c r="E2253" s="67"/>
      <c r="F2253" s="4"/>
      <c r="G2253" s="4"/>
      <c r="H2253" s="4"/>
      <c r="K2253" s="4"/>
      <c r="L2253" s="4"/>
      <c r="M2253" s="16"/>
      <c r="N2253" s="16"/>
      <c r="T2253" s="59"/>
      <c r="U2253" s="59"/>
      <c r="V2253" s="18"/>
      <c r="Z2253" s="22"/>
      <c r="AA2253" s="22"/>
      <c r="AB2253" s="22"/>
      <c r="AC2253" s="22"/>
      <c r="AD2253" s="22"/>
      <c r="AE2253" s="22"/>
      <c r="AF2253" s="22"/>
    </row>
    <row r="2254" spans="1:32" x14ac:dyDescent="0.25">
      <c r="A2254" s="16"/>
      <c r="B2254" s="16"/>
      <c r="C2254" s="66"/>
      <c r="D2254" s="66"/>
      <c r="E2254" s="67"/>
      <c r="F2254" s="4"/>
      <c r="G2254" s="4"/>
      <c r="H2254" s="4"/>
      <c r="K2254" s="4"/>
      <c r="L2254" s="4"/>
      <c r="M2254" s="16"/>
      <c r="N2254" s="16"/>
      <c r="T2254" s="59"/>
      <c r="U2254" s="59"/>
      <c r="V2254" s="18"/>
      <c r="Z2254" s="22"/>
      <c r="AA2254" s="22"/>
      <c r="AB2254" s="22"/>
      <c r="AC2254" s="22"/>
      <c r="AD2254" s="22"/>
      <c r="AE2254" s="22"/>
      <c r="AF2254" s="22"/>
    </row>
    <row r="2255" spans="1:32" x14ac:dyDescent="0.25">
      <c r="A2255" s="16"/>
      <c r="B2255" s="16"/>
      <c r="C2255" s="66"/>
      <c r="D2255" s="66"/>
      <c r="E2255" s="67"/>
      <c r="F2255" s="4"/>
      <c r="G2255" s="4"/>
      <c r="H2255" s="4"/>
      <c r="K2255" s="4"/>
      <c r="L2255" s="4"/>
      <c r="M2255" s="16"/>
      <c r="N2255" s="16"/>
      <c r="T2255" s="59"/>
      <c r="U2255" s="59"/>
      <c r="V2255" s="18"/>
      <c r="Z2255" s="22"/>
      <c r="AA2255" s="22"/>
      <c r="AB2255" s="22"/>
      <c r="AC2255" s="22"/>
      <c r="AD2255" s="22"/>
      <c r="AE2255" s="22"/>
      <c r="AF2255" s="22"/>
    </row>
    <row r="2256" spans="1:32" x14ac:dyDescent="0.25">
      <c r="A2256" s="16"/>
      <c r="B2256" s="16"/>
      <c r="C2256" s="66"/>
      <c r="D2256" s="66"/>
      <c r="E2256" s="67"/>
      <c r="F2256" s="4"/>
      <c r="G2256" s="4"/>
      <c r="H2256" s="4"/>
      <c r="K2256" s="4"/>
      <c r="L2256" s="4"/>
      <c r="M2256" s="16"/>
      <c r="N2256" s="16"/>
      <c r="T2256" s="59"/>
      <c r="U2256" s="59"/>
      <c r="V2256" s="18"/>
      <c r="Z2256" s="22"/>
      <c r="AA2256" s="22"/>
      <c r="AB2256" s="22"/>
      <c r="AC2256" s="22"/>
      <c r="AD2256" s="22"/>
      <c r="AE2256" s="22"/>
      <c r="AF2256" s="22"/>
    </row>
    <row r="2257" spans="1:32" x14ac:dyDescent="0.25">
      <c r="A2257" s="16"/>
      <c r="B2257" s="16"/>
      <c r="C2257" s="66"/>
      <c r="D2257" s="66"/>
      <c r="E2257" s="67"/>
      <c r="F2257" s="4"/>
      <c r="G2257" s="4"/>
      <c r="H2257" s="4"/>
      <c r="K2257" s="4"/>
      <c r="L2257" s="4"/>
      <c r="M2257" s="16"/>
      <c r="N2257" s="16"/>
      <c r="T2257" s="59"/>
      <c r="U2257" s="59"/>
      <c r="V2257" s="18"/>
      <c r="Z2257" s="22"/>
      <c r="AA2257" s="22"/>
      <c r="AB2257" s="22"/>
      <c r="AC2257" s="22"/>
      <c r="AD2257" s="22"/>
      <c r="AE2257" s="22"/>
      <c r="AF2257" s="22"/>
    </row>
    <row r="2258" spans="1:32" x14ac:dyDescent="0.25">
      <c r="A2258" s="16"/>
      <c r="B2258" s="16"/>
      <c r="C2258" s="66"/>
      <c r="D2258" s="66"/>
      <c r="E2258" s="67"/>
      <c r="F2258" s="4"/>
      <c r="G2258" s="4"/>
      <c r="H2258" s="4"/>
      <c r="K2258" s="4"/>
      <c r="L2258" s="4"/>
      <c r="M2258" s="16"/>
      <c r="N2258" s="16"/>
      <c r="T2258" s="59"/>
      <c r="U2258" s="59"/>
      <c r="V2258" s="18"/>
      <c r="Z2258" s="22"/>
      <c r="AA2258" s="22"/>
      <c r="AB2258" s="22"/>
      <c r="AC2258" s="22"/>
      <c r="AD2258" s="22"/>
      <c r="AE2258" s="22"/>
      <c r="AF2258" s="22"/>
    </row>
    <row r="2259" spans="1:32" x14ac:dyDescent="0.25">
      <c r="A2259" s="16"/>
      <c r="B2259" s="16"/>
      <c r="C2259" s="66"/>
      <c r="D2259" s="66"/>
      <c r="E2259" s="67"/>
      <c r="F2259" s="4"/>
      <c r="G2259" s="4"/>
      <c r="H2259" s="4"/>
      <c r="K2259" s="4"/>
      <c r="L2259" s="4"/>
      <c r="M2259" s="16"/>
      <c r="N2259" s="16"/>
      <c r="T2259" s="59"/>
      <c r="U2259" s="59"/>
      <c r="V2259" s="18"/>
      <c r="Z2259" s="22"/>
      <c r="AA2259" s="22"/>
      <c r="AB2259" s="22"/>
      <c r="AC2259" s="22"/>
      <c r="AD2259" s="22"/>
      <c r="AE2259" s="22"/>
      <c r="AF2259" s="22"/>
    </row>
    <row r="2260" spans="1:32" x14ac:dyDescent="0.25">
      <c r="A2260" s="16"/>
      <c r="B2260" s="16"/>
      <c r="C2260" s="66"/>
      <c r="D2260" s="66"/>
      <c r="E2260" s="67"/>
      <c r="F2260" s="4"/>
      <c r="G2260" s="4"/>
      <c r="H2260" s="4"/>
      <c r="K2260" s="4"/>
      <c r="L2260" s="4"/>
      <c r="M2260" s="16"/>
      <c r="N2260" s="16"/>
      <c r="T2260" s="59"/>
      <c r="U2260" s="59"/>
      <c r="V2260" s="18"/>
      <c r="Z2260" s="22"/>
      <c r="AA2260" s="22"/>
      <c r="AB2260" s="22"/>
      <c r="AC2260" s="22"/>
      <c r="AD2260" s="22"/>
      <c r="AE2260" s="22"/>
      <c r="AF2260" s="22"/>
    </row>
    <row r="2261" spans="1:32" x14ac:dyDescent="0.25">
      <c r="A2261" s="16"/>
      <c r="B2261" s="16"/>
      <c r="C2261" s="66"/>
      <c r="D2261" s="66"/>
      <c r="E2261" s="67"/>
      <c r="F2261" s="4"/>
      <c r="G2261" s="4"/>
      <c r="H2261" s="4"/>
      <c r="K2261" s="4"/>
      <c r="L2261" s="4"/>
      <c r="M2261" s="16"/>
      <c r="N2261" s="16"/>
      <c r="T2261" s="59"/>
      <c r="U2261" s="59"/>
      <c r="V2261" s="18"/>
      <c r="Z2261" s="22"/>
      <c r="AA2261" s="22"/>
      <c r="AB2261" s="22"/>
      <c r="AC2261" s="22"/>
      <c r="AD2261" s="22"/>
      <c r="AE2261" s="22"/>
      <c r="AF2261" s="22"/>
    </row>
    <row r="2262" spans="1:32" x14ac:dyDescent="0.25">
      <c r="A2262" s="16"/>
      <c r="B2262" s="16"/>
      <c r="C2262" s="66"/>
      <c r="D2262" s="66"/>
      <c r="E2262" s="67"/>
      <c r="F2262" s="4"/>
      <c r="G2262" s="4"/>
      <c r="H2262" s="4"/>
      <c r="K2262" s="4"/>
      <c r="L2262" s="4"/>
      <c r="M2262" s="16"/>
      <c r="N2262" s="16"/>
      <c r="T2262" s="59"/>
      <c r="U2262" s="59"/>
      <c r="V2262" s="18"/>
      <c r="Z2262" s="22"/>
      <c r="AA2262" s="22"/>
      <c r="AB2262" s="22"/>
      <c r="AC2262" s="22"/>
      <c r="AD2262" s="22"/>
      <c r="AE2262" s="22"/>
      <c r="AF2262" s="22"/>
    </row>
    <row r="2263" spans="1:32" x14ac:dyDescent="0.25">
      <c r="A2263" s="16"/>
      <c r="B2263" s="16"/>
      <c r="C2263" s="66"/>
      <c r="D2263" s="66"/>
      <c r="E2263" s="67"/>
      <c r="F2263" s="4"/>
      <c r="G2263" s="4"/>
      <c r="H2263" s="4"/>
      <c r="K2263" s="4"/>
      <c r="L2263" s="4"/>
      <c r="M2263" s="16"/>
      <c r="N2263" s="16"/>
      <c r="T2263" s="59"/>
      <c r="U2263" s="59"/>
      <c r="V2263" s="18"/>
      <c r="Z2263" s="22"/>
      <c r="AA2263" s="22"/>
      <c r="AB2263" s="22"/>
      <c r="AC2263" s="22"/>
      <c r="AD2263" s="22"/>
      <c r="AE2263" s="22"/>
      <c r="AF2263" s="22"/>
    </row>
    <row r="2264" spans="1:32" x14ac:dyDescent="0.25">
      <c r="A2264" s="16"/>
      <c r="B2264" s="16"/>
      <c r="C2264" s="66"/>
      <c r="D2264" s="66"/>
      <c r="E2264" s="67"/>
      <c r="F2264" s="4"/>
      <c r="G2264" s="4"/>
      <c r="H2264" s="4"/>
      <c r="K2264" s="4"/>
      <c r="L2264" s="4"/>
      <c r="M2264" s="16"/>
      <c r="N2264" s="16"/>
      <c r="T2264" s="59"/>
      <c r="U2264" s="59"/>
      <c r="V2264" s="18"/>
      <c r="Z2264" s="22"/>
      <c r="AA2264" s="22"/>
      <c r="AB2264" s="22"/>
      <c r="AC2264" s="22"/>
      <c r="AD2264" s="22"/>
      <c r="AE2264" s="22"/>
      <c r="AF2264" s="22"/>
    </row>
    <row r="2265" spans="1:32" x14ac:dyDescent="0.25">
      <c r="A2265" s="16"/>
      <c r="B2265" s="16"/>
      <c r="C2265" s="66"/>
      <c r="D2265" s="66"/>
      <c r="E2265" s="67"/>
      <c r="F2265" s="4"/>
      <c r="G2265" s="4"/>
      <c r="H2265" s="4"/>
      <c r="K2265" s="4"/>
      <c r="L2265" s="4"/>
      <c r="M2265" s="16"/>
      <c r="N2265" s="16"/>
      <c r="T2265" s="59"/>
      <c r="U2265" s="59"/>
      <c r="V2265" s="18"/>
      <c r="Z2265" s="22"/>
      <c r="AA2265" s="22"/>
      <c r="AB2265" s="22"/>
      <c r="AC2265" s="22"/>
      <c r="AD2265" s="22"/>
      <c r="AE2265" s="22"/>
      <c r="AF2265" s="22"/>
    </row>
    <row r="2266" spans="1:32" x14ac:dyDescent="0.25">
      <c r="A2266" s="16"/>
      <c r="B2266" s="16"/>
      <c r="C2266" s="66"/>
      <c r="D2266" s="66"/>
      <c r="E2266" s="67"/>
      <c r="F2266" s="4"/>
      <c r="G2266" s="4"/>
      <c r="H2266" s="4"/>
      <c r="K2266" s="4"/>
      <c r="L2266" s="4"/>
      <c r="M2266" s="16"/>
      <c r="N2266" s="16"/>
      <c r="T2266" s="59"/>
      <c r="U2266" s="59"/>
      <c r="V2266" s="18"/>
      <c r="Z2266" s="22"/>
      <c r="AA2266" s="22"/>
      <c r="AB2266" s="22"/>
      <c r="AC2266" s="22"/>
      <c r="AD2266" s="22"/>
      <c r="AE2266" s="22"/>
      <c r="AF2266" s="22"/>
    </row>
    <row r="2267" spans="1:32" x14ac:dyDescent="0.25">
      <c r="A2267" s="16"/>
      <c r="B2267" s="16"/>
      <c r="C2267" s="66"/>
      <c r="D2267" s="66"/>
      <c r="E2267" s="67"/>
      <c r="F2267" s="4"/>
      <c r="G2267" s="4"/>
      <c r="H2267" s="4"/>
      <c r="K2267" s="4"/>
      <c r="L2267" s="4"/>
      <c r="M2267" s="16"/>
      <c r="N2267" s="16"/>
      <c r="T2267" s="59"/>
      <c r="U2267" s="59"/>
      <c r="V2267" s="18"/>
      <c r="Z2267" s="22"/>
      <c r="AA2267" s="22"/>
      <c r="AB2267" s="22"/>
      <c r="AC2267" s="22"/>
      <c r="AD2267" s="22"/>
      <c r="AE2267" s="22"/>
      <c r="AF2267" s="22"/>
    </row>
    <row r="2268" spans="1:32" x14ac:dyDescent="0.25">
      <c r="A2268" s="16"/>
      <c r="B2268" s="16"/>
      <c r="C2268" s="66"/>
      <c r="D2268" s="66"/>
      <c r="E2268" s="67"/>
      <c r="F2268" s="4"/>
      <c r="G2268" s="4"/>
      <c r="H2268" s="4"/>
      <c r="K2268" s="4"/>
      <c r="L2268" s="4"/>
      <c r="M2268" s="16"/>
      <c r="N2268" s="16"/>
      <c r="T2268" s="59"/>
      <c r="U2268" s="59"/>
      <c r="V2268" s="18"/>
      <c r="Z2268" s="22"/>
      <c r="AA2268" s="22"/>
      <c r="AB2268" s="22"/>
      <c r="AC2268" s="22"/>
      <c r="AD2268" s="22"/>
      <c r="AE2268" s="22"/>
      <c r="AF2268" s="22"/>
    </row>
    <row r="2269" spans="1:32" x14ac:dyDescent="0.25">
      <c r="A2269" s="16"/>
      <c r="B2269" s="16"/>
      <c r="C2269" s="66"/>
      <c r="D2269" s="66"/>
      <c r="E2269" s="67"/>
      <c r="F2269" s="4"/>
      <c r="G2269" s="4"/>
      <c r="H2269" s="4"/>
      <c r="K2269" s="4"/>
      <c r="L2269" s="4"/>
      <c r="M2269" s="16"/>
      <c r="N2269" s="16"/>
      <c r="T2269" s="59"/>
      <c r="U2269" s="59"/>
      <c r="V2269" s="18"/>
      <c r="Z2269" s="22"/>
      <c r="AA2269" s="22"/>
      <c r="AB2269" s="22"/>
      <c r="AC2269" s="22"/>
      <c r="AD2269" s="22"/>
      <c r="AE2269" s="22"/>
      <c r="AF2269" s="22"/>
    </row>
    <row r="2270" spans="1:32" x14ac:dyDescent="0.25">
      <c r="A2270" s="16"/>
      <c r="B2270" s="16"/>
      <c r="C2270" s="66"/>
      <c r="D2270" s="66"/>
      <c r="E2270" s="67"/>
      <c r="F2270" s="4"/>
      <c r="G2270" s="4"/>
      <c r="H2270" s="4"/>
      <c r="K2270" s="4"/>
      <c r="L2270" s="4"/>
      <c r="M2270" s="16"/>
      <c r="N2270" s="16"/>
      <c r="T2270" s="59"/>
      <c r="U2270" s="59"/>
      <c r="V2270" s="18"/>
      <c r="Z2270" s="22"/>
      <c r="AA2270" s="22"/>
      <c r="AB2270" s="22"/>
      <c r="AC2270" s="22"/>
      <c r="AD2270" s="22"/>
      <c r="AE2270" s="22"/>
      <c r="AF2270" s="22"/>
    </row>
    <row r="2271" spans="1:32" x14ac:dyDescent="0.25">
      <c r="A2271" s="16"/>
      <c r="B2271" s="16"/>
      <c r="C2271" s="66"/>
      <c r="D2271" s="66"/>
      <c r="E2271" s="67"/>
      <c r="F2271" s="4"/>
      <c r="G2271" s="4"/>
      <c r="H2271" s="4"/>
      <c r="K2271" s="4"/>
      <c r="L2271" s="4"/>
      <c r="M2271" s="16"/>
      <c r="N2271" s="16"/>
      <c r="T2271" s="59"/>
      <c r="U2271" s="59"/>
      <c r="V2271" s="18"/>
      <c r="Z2271" s="22"/>
      <c r="AA2271" s="22"/>
      <c r="AB2271" s="22"/>
      <c r="AC2271" s="22"/>
      <c r="AD2271" s="22"/>
      <c r="AE2271" s="22"/>
      <c r="AF2271" s="22"/>
    </row>
    <row r="2272" spans="1:32" x14ac:dyDescent="0.25">
      <c r="A2272" s="16"/>
      <c r="B2272" s="16"/>
      <c r="C2272" s="66"/>
      <c r="D2272" s="66"/>
      <c r="E2272" s="67"/>
      <c r="F2272" s="4"/>
      <c r="G2272" s="4"/>
      <c r="H2272" s="4"/>
      <c r="K2272" s="4"/>
      <c r="L2272" s="4"/>
      <c r="M2272" s="16"/>
      <c r="N2272" s="16"/>
      <c r="T2272" s="59"/>
      <c r="U2272" s="59"/>
      <c r="V2272" s="18"/>
      <c r="Z2272" s="22"/>
      <c r="AA2272" s="22"/>
      <c r="AB2272" s="22"/>
      <c r="AC2272" s="22"/>
      <c r="AD2272" s="22"/>
      <c r="AE2272" s="22"/>
      <c r="AF2272" s="22"/>
    </row>
    <row r="2273" spans="1:32" x14ac:dyDescent="0.25">
      <c r="A2273" s="16"/>
      <c r="B2273" s="16"/>
      <c r="C2273" s="66"/>
      <c r="D2273" s="66"/>
      <c r="E2273" s="67"/>
      <c r="F2273" s="4"/>
      <c r="G2273" s="4"/>
      <c r="H2273" s="4"/>
      <c r="K2273" s="4"/>
      <c r="L2273" s="4"/>
      <c r="M2273" s="16"/>
      <c r="N2273" s="16"/>
      <c r="T2273" s="59"/>
      <c r="U2273" s="59"/>
      <c r="V2273" s="18"/>
      <c r="Z2273" s="22"/>
      <c r="AA2273" s="22"/>
      <c r="AB2273" s="22"/>
      <c r="AC2273" s="22"/>
      <c r="AD2273" s="22"/>
      <c r="AE2273" s="22"/>
      <c r="AF2273" s="22"/>
    </row>
    <row r="2274" spans="1:32" x14ac:dyDescent="0.25">
      <c r="A2274" s="16"/>
      <c r="B2274" s="16"/>
      <c r="C2274" s="66"/>
      <c r="D2274" s="66"/>
      <c r="E2274" s="67"/>
      <c r="F2274" s="4"/>
      <c r="G2274" s="4"/>
      <c r="H2274" s="4"/>
      <c r="K2274" s="4"/>
      <c r="L2274" s="4"/>
      <c r="M2274" s="16"/>
      <c r="N2274" s="16"/>
      <c r="T2274" s="59"/>
      <c r="U2274" s="59"/>
      <c r="V2274" s="18"/>
      <c r="Z2274" s="22"/>
      <c r="AA2274" s="22"/>
      <c r="AB2274" s="22"/>
      <c r="AC2274" s="22"/>
      <c r="AD2274" s="22"/>
      <c r="AE2274" s="22"/>
      <c r="AF2274" s="22"/>
    </row>
    <row r="2275" spans="1:32" x14ac:dyDescent="0.25">
      <c r="A2275" s="16"/>
      <c r="B2275" s="16"/>
      <c r="C2275" s="66"/>
      <c r="D2275" s="66"/>
      <c r="E2275" s="67"/>
      <c r="F2275" s="4"/>
      <c r="G2275" s="4"/>
      <c r="H2275" s="4"/>
      <c r="K2275" s="4"/>
      <c r="L2275" s="4"/>
      <c r="M2275" s="16"/>
      <c r="N2275" s="16"/>
      <c r="T2275" s="59"/>
      <c r="U2275" s="59"/>
      <c r="V2275" s="18"/>
      <c r="Z2275" s="22"/>
      <c r="AA2275" s="22"/>
      <c r="AB2275" s="22"/>
      <c r="AC2275" s="22"/>
      <c r="AD2275" s="22"/>
      <c r="AE2275" s="22"/>
      <c r="AF2275" s="22"/>
    </row>
    <row r="2276" spans="1:32" x14ac:dyDescent="0.25">
      <c r="A2276" s="16"/>
      <c r="B2276" s="16"/>
      <c r="C2276" s="66"/>
      <c r="D2276" s="66"/>
      <c r="E2276" s="67"/>
      <c r="F2276" s="4"/>
      <c r="G2276" s="4"/>
      <c r="H2276" s="4"/>
      <c r="K2276" s="4"/>
      <c r="L2276" s="4"/>
      <c r="M2276" s="16"/>
      <c r="N2276" s="16"/>
      <c r="T2276" s="59"/>
      <c r="U2276" s="59"/>
      <c r="V2276" s="18"/>
      <c r="Z2276" s="22"/>
      <c r="AA2276" s="22"/>
      <c r="AB2276" s="22"/>
      <c r="AC2276" s="22"/>
      <c r="AD2276" s="22"/>
      <c r="AE2276" s="22"/>
      <c r="AF2276" s="22"/>
    </row>
    <row r="2277" spans="1:32" x14ac:dyDescent="0.25">
      <c r="A2277" s="16"/>
      <c r="B2277" s="16"/>
      <c r="C2277" s="66"/>
      <c r="D2277" s="66"/>
      <c r="E2277" s="67"/>
      <c r="F2277" s="4"/>
      <c r="G2277" s="4"/>
      <c r="H2277" s="4"/>
      <c r="K2277" s="4"/>
      <c r="L2277" s="4"/>
      <c r="M2277" s="16"/>
      <c r="N2277" s="16"/>
      <c r="T2277" s="59"/>
      <c r="U2277" s="59"/>
      <c r="V2277" s="18"/>
      <c r="Z2277" s="22"/>
      <c r="AA2277" s="22"/>
      <c r="AB2277" s="22"/>
      <c r="AC2277" s="22"/>
      <c r="AD2277" s="22"/>
      <c r="AE2277" s="22"/>
      <c r="AF2277" s="22"/>
    </row>
    <row r="2278" spans="1:32" x14ac:dyDescent="0.25">
      <c r="A2278" s="16"/>
      <c r="B2278" s="16"/>
      <c r="C2278" s="66"/>
      <c r="D2278" s="66"/>
      <c r="E2278" s="67"/>
      <c r="F2278" s="4"/>
      <c r="G2278" s="4"/>
      <c r="H2278" s="4"/>
      <c r="K2278" s="4"/>
      <c r="L2278" s="4"/>
      <c r="M2278" s="16"/>
      <c r="N2278" s="16"/>
      <c r="T2278" s="59"/>
      <c r="U2278" s="59"/>
      <c r="V2278" s="18"/>
      <c r="Z2278" s="22"/>
      <c r="AA2278" s="22"/>
      <c r="AB2278" s="22"/>
      <c r="AC2278" s="22"/>
      <c r="AD2278" s="22"/>
      <c r="AE2278" s="22"/>
      <c r="AF2278" s="22"/>
    </row>
    <row r="2279" spans="1:32" x14ac:dyDescent="0.25">
      <c r="A2279" s="16"/>
      <c r="B2279" s="16"/>
      <c r="C2279" s="66"/>
      <c r="D2279" s="66"/>
      <c r="E2279" s="67"/>
      <c r="F2279" s="4"/>
      <c r="G2279" s="4"/>
      <c r="H2279" s="4"/>
      <c r="K2279" s="4"/>
      <c r="L2279" s="4"/>
      <c r="M2279" s="16"/>
      <c r="N2279" s="16"/>
      <c r="T2279" s="59"/>
      <c r="U2279" s="59"/>
      <c r="V2279" s="18"/>
      <c r="Z2279" s="22"/>
      <c r="AA2279" s="22"/>
      <c r="AB2279" s="22"/>
      <c r="AC2279" s="22"/>
      <c r="AD2279" s="22"/>
      <c r="AE2279" s="22"/>
      <c r="AF2279" s="22"/>
    </row>
    <row r="2280" spans="1:32" x14ac:dyDescent="0.25">
      <c r="A2280" s="16"/>
      <c r="B2280" s="16"/>
      <c r="C2280" s="66"/>
      <c r="D2280" s="66"/>
      <c r="E2280" s="67"/>
      <c r="F2280" s="4"/>
      <c r="G2280" s="4"/>
      <c r="H2280" s="4"/>
      <c r="K2280" s="4"/>
      <c r="L2280" s="4"/>
      <c r="M2280" s="16"/>
      <c r="N2280" s="16"/>
      <c r="T2280" s="59"/>
      <c r="U2280" s="59"/>
      <c r="V2280" s="18"/>
      <c r="Z2280" s="22"/>
      <c r="AA2280" s="22"/>
      <c r="AB2280" s="22"/>
      <c r="AC2280" s="22"/>
      <c r="AD2280" s="22"/>
      <c r="AE2280" s="22"/>
      <c r="AF2280" s="22"/>
    </row>
    <row r="2281" spans="1:32" x14ac:dyDescent="0.25">
      <c r="A2281" s="16"/>
      <c r="B2281" s="16"/>
      <c r="C2281" s="66"/>
      <c r="D2281" s="66"/>
      <c r="E2281" s="67"/>
      <c r="F2281" s="4"/>
      <c r="G2281" s="4"/>
      <c r="H2281" s="4"/>
      <c r="K2281" s="4"/>
      <c r="L2281" s="4"/>
      <c r="M2281" s="16"/>
      <c r="N2281" s="16"/>
      <c r="T2281" s="59"/>
      <c r="U2281" s="59"/>
      <c r="V2281" s="18"/>
      <c r="Z2281" s="22"/>
      <c r="AA2281" s="22"/>
      <c r="AB2281" s="22"/>
      <c r="AC2281" s="22"/>
      <c r="AD2281" s="22"/>
      <c r="AE2281" s="22"/>
      <c r="AF2281" s="22"/>
    </row>
    <row r="2282" spans="1:32" x14ac:dyDescent="0.25">
      <c r="A2282" s="16"/>
      <c r="B2282" s="16"/>
      <c r="C2282" s="66"/>
      <c r="D2282" s="66"/>
      <c r="E2282" s="67"/>
      <c r="F2282" s="4"/>
      <c r="G2282" s="4"/>
      <c r="H2282" s="4"/>
      <c r="K2282" s="4"/>
      <c r="L2282" s="4"/>
      <c r="M2282" s="16"/>
      <c r="N2282" s="16"/>
      <c r="T2282" s="59"/>
      <c r="U2282" s="59"/>
      <c r="V2282" s="18"/>
      <c r="Z2282" s="22"/>
      <c r="AA2282" s="22"/>
      <c r="AB2282" s="22"/>
      <c r="AC2282" s="22"/>
      <c r="AD2282" s="22"/>
      <c r="AE2282" s="22"/>
      <c r="AF2282" s="22"/>
    </row>
    <row r="2283" spans="1:32" x14ac:dyDescent="0.25">
      <c r="A2283" s="16"/>
      <c r="B2283" s="16"/>
      <c r="C2283" s="66"/>
      <c r="D2283" s="66"/>
      <c r="E2283" s="67"/>
      <c r="F2283" s="4"/>
      <c r="G2283" s="4"/>
      <c r="H2283" s="4"/>
      <c r="K2283" s="4"/>
      <c r="L2283" s="4"/>
      <c r="M2283" s="16"/>
      <c r="N2283" s="16"/>
      <c r="T2283" s="59"/>
      <c r="U2283" s="59"/>
      <c r="V2283" s="18"/>
      <c r="Z2283" s="22"/>
      <c r="AA2283" s="22"/>
      <c r="AB2283" s="22"/>
      <c r="AC2283" s="22"/>
      <c r="AD2283" s="22"/>
      <c r="AE2283" s="22"/>
      <c r="AF2283" s="22"/>
    </row>
    <row r="2284" spans="1:32" x14ac:dyDescent="0.25">
      <c r="A2284" s="16"/>
      <c r="B2284" s="16"/>
      <c r="C2284" s="66"/>
      <c r="D2284" s="66"/>
      <c r="E2284" s="67"/>
      <c r="F2284" s="4"/>
      <c r="G2284" s="4"/>
      <c r="H2284" s="4"/>
      <c r="K2284" s="4"/>
      <c r="L2284" s="4"/>
      <c r="M2284" s="16"/>
      <c r="N2284" s="16"/>
      <c r="T2284" s="59"/>
      <c r="U2284" s="59"/>
      <c r="V2284" s="18"/>
      <c r="Z2284" s="22"/>
      <c r="AA2284" s="22"/>
      <c r="AB2284" s="22"/>
      <c r="AC2284" s="22"/>
      <c r="AD2284" s="22"/>
      <c r="AE2284" s="22"/>
      <c r="AF2284" s="22"/>
    </row>
    <row r="2285" spans="1:32" x14ac:dyDescent="0.25">
      <c r="A2285" s="16"/>
      <c r="B2285" s="16"/>
      <c r="C2285" s="66"/>
      <c r="D2285" s="66"/>
      <c r="E2285" s="67"/>
      <c r="F2285" s="4"/>
      <c r="G2285" s="4"/>
      <c r="H2285" s="4"/>
      <c r="K2285" s="4"/>
      <c r="L2285" s="4"/>
      <c r="M2285" s="16"/>
      <c r="N2285" s="16"/>
      <c r="T2285" s="59"/>
      <c r="U2285" s="59"/>
      <c r="V2285" s="18"/>
      <c r="Z2285" s="22"/>
      <c r="AA2285" s="22"/>
      <c r="AB2285" s="22"/>
      <c r="AC2285" s="22"/>
      <c r="AD2285" s="22"/>
      <c r="AE2285" s="22"/>
      <c r="AF2285" s="22"/>
    </row>
    <row r="2286" spans="1:32" x14ac:dyDescent="0.25">
      <c r="A2286" s="16"/>
      <c r="B2286" s="16"/>
      <c r="C2286" s="66"/>
      <c r="D2286" s="66"/>
      <c r="E2286" s="67"/>
      <c r="F2286" s="4"/>
      <c r="G2286" s="4"/>
      <c r="H2286" s="4"/>
      <c r="K2286" s="4"/>
      <c r="L2286" s="4"/>
      <c r="M2286" s="16"/>
      <c r="N2286" s="16"/>
      <c r="T2286" s="59"/>
      <c r="U2286" s="59"/>
      <c r="V2286" s="18"/>
      <c r="Z2286" s="22"/>
      <c r="AA2286" s="22"/>
      <c r="AB2286" s="22"/>
      <c r="AC2286" s="22"/>
      <c r="AD2286" s="22"/>
      <c r="AE2286" s="22"/>
      <c r="AF2286" s="22"/>
    </row>
    <row r="2287" spans="1:32" x14ac:dyDescent="0.25">
      <c r="A2287" s="16"/>
      <c r="B2287" s="16"/>
      <c r="C2287" s="66"/>
      <c r="D2287" s="66"/>
      <c r="E2287" s="67"/>
      <c r="F2287" s="4"/>
      <c r="G2287" s="4"/>
      <c r="H2287" s="4"/>
      <c r="K2287" s="4"/>
      <c r="L2287" s="4"/>
      <c r="M2287" s="16"/>
      <c r="N2287" s="16"/>
      <c r="T2287" s="59"/>
      <c r="U2287" s="59"/>
      <c r="V2287" s="18"/>
      <c r="Z2287" s="22"/>
      <c r="AA2287" s="22"/>
      <c r="AB2287" s="22"/>
      <c r="AC2287" s="22"/>
      <c r="AD2287" s="22"/>
      <c r="AE2287" s="22"/>
      <c r="AF2287" s="22"/>
    </row>
    <row r="2288" spans="1:32" x14ac:dyDescent="0.25">
      <c r="A2288" s="16"/>
      <c r="B2288" s="16"/>
      <c r="C2288" s="66"/>
      <c r="D2288" s="66"/>
      <c r="E2288" s="67"/>
      <c r="F2288" s="4"/>
      <c r="G2288" s="4"/>
      <c r="H2288" s="4"/>
      <c r="K2288" s="4"/>
      <c r="L2288" s="4"/>
      <c r="M2288" s="16"/>
      <c r="N2288" s="16"/>
      <c r="T2288" s="59"/>
      <c r="U2288" s="59"/>
      <c r="V2288" s="18"/>
      <c r="Z2288" s="22"/>
      <c r="AA2288" s="22"/>
      <c r="AB2288" s="22"/>
      <c r="AC2288" s="22"/>
      <c r="AD2288" s="22"/>
      <c r="AE2288" s="22"/>
      <c r="AF2288" s="22"/>
    </row>
    <row r="2289" spans="1:32" x14ac:dyDescent="0.25">
      <c r="A2289" s="16"/>
      <c r="B2289" s="16"/>
      <c r="C2289" s="66"/>
      <c r="D2289" s="66"/>
      <c r="E2289" s="67"/>
      <c r="F2289" s="4"/>
      <c r="G2289" s="4"/>
      <c r="H2289" s="4"/>
      <c r="K2289" s="4"/>
      <c r="L2289" s="4"/>
      <c r="M2289" s="16"/>
      <c r="N2289" s="16"/>
      <c r="T2289" s="59"/>
      <c r="U2289" s="59"/>
      <c r="V2289" s="18"/>
      <c r="Z2289" s="22"/>
      <c r="AA2289" s="22"/>
      <c r="AB2289" s="22"/>
      <c r="AC2289" s="22"/>
      <c r="AD2289" s="22"/>
      <c r="AE2289" s="22"/>
      <c r="AF2289" s="22"/>
    </row>
    <row r="2290" spans="1:32" x14ac:dyDescent="0.25">
      <c r="A2290" s="16"/>
      <c r="B2290" s="16"/>
      <c r="C2290" s="66"/>
      <c r="D2290" s="66"/>
      <c r="E2290" s="67"/>
      <c r="F2290" s="4"/>
      <c r="G2290" s="4"/>
      <c r="H2290" s="4"/>
      <c r="K2290" s="4"/>
      <c r="L2290" s="4"/>
      <c r="M2290" s="16"/>
      <c r="N2290" s="16"/>
      <c r="T2290" s="59"/>
      <c r="U2290" s="59"/>
      <c r="V2290" s="18"/>
      <c r="Z2290" s="22"/>
      <c r="AA2290" s="22"/>
      <c r="AB2290" s="22"/>
      <c r="AC2290" s="22"/>
      <c r="AD2290" s="22"/>
      <c r="AE2290" s="22"/>
      <c r="AF2290" s="22"/>
    </row>
    <row r="2291" spans="1:32" x14ac:dyDescent="0.25">
      <c r="A2291" s="16"/>
      <c r="B2291" s="16"/>
      <c r="C2291" s="66"/>
      <c r="D2291" s="66"/>
      <c r="E2291" s="67"/>
      <c r="F2291" s="4"/>
      <c r="G2291" s="4"/>
      <c r="H2291" s="4"/>
      <c r="K2291" s="4"/>
      <c r="L2291" s="4"/>
      <c r="M2291" s="16"/>
      <c r="N2291" s="16"/>
      <c r="T2291" s="59"/>
      <c r="U2291" s="59"/>
      <c r="V2291" s="18"/>
      <c r="Y2291" s="77"/>
      <c r="Z2291" s="22"/>
      <c r="AA2291" s="22"/>
      <c r="AB2291" s="22"/>
      <c r="AC2291" s="22"/>
      <c r="AD2291" s="22"/>
      <c r="AE2291" s="22"/>
      <c r="AF2291" s="22"/>
    </row>
    <row r="2292" spans="1:32" x14ac:dyDescent="0.25">
      <c r="A2292" s="16"/>
      <c r="B2292" s="16"/>
      <c r="C2292" s="66"/>
      <c r="D2292" s="66"/>
      <c r="E2292" s="67"/>
      <c r="F2292" s="4"/>
      <c r="G2292" s="4"/>
      <c r="H2292" s="4"/>
      <c r="K2292" s="4"/>
      <c r="L2292" s="4"/>
      <c r="M2292" s="16"/>
      <c r="N2292" s="16"/>
      <c r="T2292" s="59"/>
      <c r="U2292" s="59"/>
      <c r="V2292" s="18"/>
      <c r="Z2292" s="22"/>
      <c r="AA2292" s="22"/>
      <c r="AB2292" s="22"/>
      <c r="AC2292" s="22"/>
      <c r="AD2292" s="22"/>
      <c r="AE2292" s="22"/>
      <c r="AF2292" s="22"/>
    </row>
    <row r="2293" spans="1:32" x14ac:dyDescent="0.25">
      <c r="A2293" s="16"/>
      <c r="B2293" s="16"/>
      <c r="C2293" s="66"/>
      <c r="D2293" s="66"/>
      <c r="E2293" s="67"/>
      <c r="F2293" s="4"/>
      <c r="G2293" s="4"/>
      <c r="H2293" s="4"/>
      <c r="K2293" s="4"/>
      <c r="L2293" s="4"/>
      <c r="M2293" s="16"/>
      <c r="N2293" s="16"/>
      <c r="T2293" s="59"/>
      <c r="U2293" s="59"/>
      <c r="V2293" s="18"/>
      <c r="Z2293" s="22"/>
      <c r="AA2293" s="22"/>
      <c r="AB2293" s="22"/>
      <c r="AC2293" s="22"/>
      <c r="AD2293" s="22"/>
      <c r="AE2293" s="22"/>
      <c r="AF2293" s="22"/>
    </row>
    <row r="2294" spans="1:32" x14ac:dyDescent="0.25">
      <c r="A2294" s="16"/>
      <c r="B2294" s="16"/>
      <c r="C2294" s="66"/>
      <c r="D2294" s="66"/>
      <c r="E2294" s="67"/>
      <c r="F2294" s="4"/>
      <c r="G2294" s="4"/>
      <c r="H2294" s="4"/>
      <c r="K2294" s="4"/>
      <c r="L2294" s="4"/>
      <c r="M2294" s="16"/>
      <c r="N2294" s="16"/>
      <c r="T2294" s="59"/>
      <c r="U2294" s="59"/>
      <c r="V2294" s="18"/>
      <c r="Z2294" s="22"/>
      <c r="AA2294" s="22"/>
      <c r="AB2294" s="22"/>
      <c r="AC2294" s="22"/>
      <c r="AD2294" s="22"/>
      <c r="AE2294" s="22"/>
      <c r="AF2294" s="22"/>
    </row>
    <row r="2295" spans="1:32" x14ac:dyDescent="0.25">
      <c r="A2295" s="16"/>
      <c r="B2295" s="16"/>
      <c r="C2295" s="66"/>
      <c r="D2295" s="66"/>
      <c r="E2295" s="67"/>
      <c r="F2295" s="4"/>
      <c r="G2295" s="4"/>
      <c r="H2295" s="4"/>
      <c r="K2295" s="4"/>
      <c r="L2295" s="4"/>
      <c r="M2295" s="16"/>
      <c r="N2295" s="16"/>
      <c r="T2295" s="59"/>
      <c r="U2295" s="59"/>
      <c r="V2295" s="18"/>
      <c r="Z2295" s="22"/>
      <c r="AA2295" s="22"/>
      <c r="AB2295" s="22"/>
      <c r="AC2295" s="22"/>
      <c r="AD2295" s="22"/>
      <c r="AE2295" s="22"/>
      <c r="AF2295" s="22"/>
    </row>
    <row r="2296" spans="1:32" x14ac:dyDescent="0.25">
      <c r="A2296" s="16"/>
      <c r="B2296" s="16"/>
      <c r="C2296" s="66"/>
      <c r="D2296" s="66"/>
      <c r="E2296" s="67"/>
      <c r="F2296" s="4"/>
      <c r="G2296" s="4"/>
      <c r="H2296" s="4"/>
      <c r="K2296" s="4"/>
      <c r="L2296" s="4"/>
      <c r="M2296" s="16"/>
      <c r="N2296" s="16"/>
      <c r="T2296" s="59"/>
      <c r="U2296" s="59"/>
      <c r="V2296" s="18"/>
      <c r="Z2296" s="22"/>
      <c r="AA2296" s="22"/>
      <c r="AB2296" s="22"/>
      <c r="AC2296" s="22"/>
      <c r="AD2296" s="22"/>
      <c r="AE2296" s="22"/>
      <c r="AF2296" s="22"/>
    </row>
    <row r="2297" spans="1:32" x14ac:dyDescent="0.25">
      <c r="A2297" s="16"/>
      <c r="B2297" s="16"/>
      <c r="C2297" s="66"/>
      <c r="D2297" s="66"/>
      <c r="E2297" s="67"/>
      <c r="F2297" s="4"/>
      <c r="G2297" s="4"/>
      <c r="H2297" s="4"/>
      <c r="K2297" s="4"/>
      <c r="L2297" s="4"/>
      <c r="M2297" s="16"/>
      <c r="N2297" s="16"/>
      <c r="T2297" s="59"/>
      <c r="U2297" s="59"/>
      <c r="V2297" s="18"/>
      <c r="Z2297" s="22"/>
      <c r="AA2297" s="22"/>
      <c r="AB2297" s="22"/>
      <c r="AC2297" s="22"/>
      <c r="AD2297" s="22"/>
      <c r="AE2297" s="22"/>
      <c r="AF2297" s="22"/>
    </row>
    <row r="2298" spans="1:32" x14ac:dyDescent="0.25">
      <c r="A2298" s="16"/>
      <c r="B2298" s="16"/>
      <c r="C2298" s="66"/>
      <c r="D2298" s="66"/>
      <c r="E2298" s="67"/>
      <c r="F2298" s="4"/>
      <c r="G2298" s="4"/>
      <c r="H2298" s="4"/>
      <c r="K2298" s="4"/>
      <c r="L2298" s="4"/>
      <c r="M2298" s="16"/>
      <c r="N2298" s="16"/>
      <c r="T2298" s="59"/>
      <c r="U2298" s="59"/>
      <c r="V2298" s="18"/>
      <c r="Z2298" s="22"/>
      <c r="AA2298" s="22"/>
      <c r="AB2298" s="22"/>
      <c r="AC2298" s="22"/>
      <c r="AD2298" s="22"/>
      <c r="AE2298" s="22"/>
      <c r="AF2298" s="22"/>
    </row>
    <row r="2299" spans="1:32" x14ac:dyDescent="0.25">
      <c r="A2299" s="16"/>
      <c r="B2299" s="16"/>
      <c r="C2299" s="66"/>
      <c r="D2299" s="66"/>
      <c r="E2299" s="67"/>
      <c r="F2299" s="4"/>
      <c r="G2299" s="4"/>
      <c r="H2299" s="4"/>
      <c r="K2299" s="4"/>
      <c r="L2299" s="4"/>
      <c r="M2299" s="16"/>
      <c r="N2299" s="16"/>
      <c r="T2299" s="59"/>
      <c r="U2299" s="59"/>
      <c r="V2299" s="18"/>
      <c r="Z2299" s="22"/>
      <c r="AA2299" s="22"/>
      <c r="AB2299" s="22"/>
      <c r="AC2299" s="22"/>
      <c r="AD2299" s="22"/>
      <c r="AE2299" s="22"/>
      <c r="AF2299" s="22"/>
    </row>
    <row r="2300" spans="1:32" x14ac:dyDescent="0.25">
      <c r="A2300" s="16"/>
      <c r="B2300" s="16"/>
      <c r="C2300" s="66"/>
      <c r="D2300" s="66"/>
      <c r="E2300" s="67"/>
      <c r="F2300" s="4"/>
      <c r="G2300" s="4"/>
      <c r="H2300" s="4"/>
      <c r="K2300" s="4"/>
      <c r="L2300" s="4"/>
      <c r="M2300" s="16"/>
      <c r="N2300" s="16"/>
      <c r="T2300" s="59"/>
      <c r="U2300" s="59"/>
      <c r="V2300" s="18"/>
      <c r="Z2300" s="22"/>
      <c r="AA2300" s="22"/>
      <c r="AB2300" s="22"/>
      <c r="AC2300" s="22"/>
      <c r="AD2300" s="22"/>
      <c r="AE2300" s="22"/>
      <c r="AF2300" s="22"/>
    </row>
    <row r="2301" spans="1:32" x14ac:dyDescent="0.25">
      <c r="A2301" s="16"/>
      <c r="B2301" s="16"/>
      <c r="C2301" s="66"/>
      <c r="D2301" s="66"/>
      <c r="E2301" s="67"/>
      <c r="F2301" s="4"/>
      <c r="G2301" s="4"/>
      <c r="H2301" s="4"/>
      <c r="K2301" s="4"/>
      <c r="L2301" s="4"/>
      <c r="M2301" s="16"/>
      <c r="N2301" s="16"/>
      <c r="T2301" s="59"/>
      <c r="U2301" s="59"/>
      <c r="V2301" s="18"/>
      <c r="Z2301" s="22"/>
      <c r="AA2301" s="22"/>
      <c r="AB2301" s="22"/>
      <c r="AC2301" s="22"/>
      <c r="AD2301" s="22"/>
      <c r="AE2301" s="22"/>
      <c r="AF2301" s="22"/>
    </row>
    <row r="2302" spans="1:32" x14ac:dyDescent="0.25">
      <c r="A2302" s="16"/>
      <c r="B2302" s="16"/>
      <c r="C2302" s="66"/>
      <c r="D2302" s="66"/>
      <c r="E2302" s="67"/>
      <c r="F2302" s="4"/>
      <c r="G2302" s="4"/>
      <c r="H2302" s="4"/>
      <c r="K2302" s="4"/>
      <c r="L2302" s="4"/>
      <c r="M2302" s="16"/>
      <c r="N2302" s="16"/>
      <c r="T2302" s="59"/>
      <c r="U2302" s="59"/>
      <c r="V2302" s="18"/>
      <c r="Z2302" s="22"/>
      <c r="AA2302" s="22"/>
      <c r="AB2302" s="22"/>
      <c r="AC2302" s="22"/>
      <c r="AD2302" s="22"/>
      <c r="AE2302" s="22"/>
      <c r="AF2302" s="22"/>
    </row>
    <row r="2303" spans="1:32" x14ac:dyDescent="0.25">
      <c r="A2303" s="16"/>
      <c r="B2303" s="16"/>
      <c r="C2303" s="66"/>
      <c r="D2303" s="66"/>
      <c r="E2303" s="67"/>
      <c r="F2303" s="4"/>
      <c r="G2303" s="4"/>
      <c r="H2303" s="4"/>
      <c r="K2303" s="4"/>
      <c r="L2303" s="4"/>
      <c r="M2303" s="16"/>
      <c r="N2303" s="16"/>
      <c r="T2303" s="59"/>
      <c r="U2303" s="59"/>
      <c r="V2303" s="18"/>
      <c r="Z2303" s="22"/>
      <c r="AA2303" s="22"/>
      <c r="AB2303" s="22"/>
      <c r="AC2303" s="22"/>
      <c r="AD2303" s="22"/>
      <c r="AE2303" s="22"/>
      <c r="AF2303" s="22"/>
    </row>
    <row r="2304" spans="1:32" x14ac:dyDescent="0.25">
      <c r="A2304" s="16"/>
      <c r="B2304" s="16"/>
      <c r="C2304" s="66"/>
      <c r="D2304" s="66"/>
      <c r="E2304" s="67"/>
      <c r="F2304" s="4"/>
      <c r="G2304" s="4"/>
      <c r="H2304" s="4"/>
      <c r="K2304" s="4"/>
      <c r="L2304" s="4"/>
      <c r="M2304" s="16"/>
      <c r="N2304" s="16"/>
      <c r="T2304" s="59"/>
      <c r="U2304" s="59"/>
      <c r="V2304" s="18"/>
      <c r="Z2304" s="22"/>
      <c r="AA2304" s="22"/>
      <c r="AB2304" s="22"/>
      <c r="AC2304" s="22"/>
      <c r="AD2304" s="22"/>
      <c r="AE2304" s="22"/>
      <c r="AF2304" s="22"/>
    </row>
    <row r="2305" spans="1:32" x14ac:dyDescent="0.25">
      <c r="A2305" s="16"/>
      <c r="B2305" s="16"/>
      <c r="C2305" s="66"/>
      <c r="D2305" s="66"/>
      <c r="E2305" s="67"/>
      <c r="F2305" s="4"/>
      <c r="G2305" s="4"/>
      <c r="H2305" s="4"/>
      <c r="K2305" s="4"/>
      <c r="L2305" s="4"/>
      <c r="M2305" s="16"/>
      <c r="N2305" s="16"/>
      <c r="T2305" s="59"/>
      <c r="U2305" s="59"/>
      <c r="V2305" s="18"/>
      <c r="Z2305" s="22"/>
      <c r="AA2305" s="22"/>
      <c r="AB2305" s="22"/>
      <c r="AC2305" s="22"/>
      <c r="AD2305" s="22"/>
      <c r="AE2305" s="22"/>
      <c r="AF2305" s="22"/>
    </row>
    <row r="2306" spans="1:32" x14ac:dyDescent="0.25">
      <c r="A2306" s="16"/>
      <c r="B2306" s="16"/>
      <c r="C2306" s="66"/>
      <c r="D2306" s="66"/>
      <c r="E2306" s="67"/>
      <c r="F2306" s="4"/>
      <c r="G2306" s="4"/>
      <c r="H2306" s="4"/>
      <c r="K2306" s="4"/>
      <c r="L2306" s="4"/>
      <c r="M2306" s="16"/>
      <c r="N2306" s="16"/>
      <c r="T2306" s="59"/>
      <c r="U2306" s="59"/>
      <c r="V2306" s="18"/>
      <c r="Z2306" s="22"/>
      <c r="AA2306" s="22"/>
      <c r="AB2306" s="22"/>
      <c r="AC2306" s="22"/>
      <c r="AD2306" s="22"/>
      <c r="AE2306" s="22"/>
      <c r="AF2306" s="22"/>
    </row>
    <row r="2307" spans="1:32" x14ac:dyDescent="0.25">
      <c r="A2307" s="16"/>
      <c r="B2307" s="16"/>
      <c r="C2307" s="66"/>
      <c r="D2307" s="66"/>
      <c r="E2307" s="67"/>
      <c r="F2307" s="4"/>
      <c r="G2307" s="4"/>
      <c r="H2307" s="4"/>
      <c r="K2307" s="4"/>
      <c r="L2307" s="4"/>
      <c r="M2307" s="16"/>
      <c r="N2307" s="16"/>
      <c r="T2307" s="59"/>
      <c r="U2307" s="59"/>
      <c r="V2307" s="18"/>
      <c r="Z2307" s="22"/>
      <c r="AA2307" s="22"/>
      <c r="AB2307" s="22"/>
      <c r="AC2307" s="22"/>
      <c r="AD2307" s="22"/>
      <c r="AE2307" s="22"/>
      <c r="AF2307" s="22"/>
    </row>
    <row r="2308" spans="1:32" x14ac:dyDescent="0.25">
      <c r="A2308" s="16"/>
      <c r="B2308" s="16"/>
      <c r="C2308" s="66"/>
      <c r="D2308" s="66"/>
      <c r="E2308" s="67"/>
      <c r="F2308" s="4"/>
      <c r="G2308" s="4"/>
      <c r="H2308" s="4"/>
      <c r="K2308" s="4"/>
      <c r="L2308" s="4"/>
      <c r="M2308" s="16"/>
      <c r="N2308" s="16"/>
      <c r="T2308" s="59"/>
      <c r="U2308" s="59"/>
      <c r="V2308" s="18"/>
      <c r="Z2308" s="22"/>
      <c r="AA2308" s="22"/>
      <c r="AB2308" s="22"/>
      <c r="AC2308" s="22"/>
      <c r="AD2308" s="22"/>
      <c r="AE2308" s="22"/>
      <c r="AF2308" s="22"/>
    </row>
    <row r="2309" spans="1:32" x14ac:dyDescent="0.25">
      <c r="A2309" s="16"/>
      <c r="B2309" s="16"/>
      <c r="C2309" s="66"/>
      <c r="D2309" s="66"/>
      <c r="E2309" s="67"/>
      <c r="F2309" s="4"/>
      <c r="G2309" s="4"/>
      <c r="H2309" s="4"/>
      <c r="K2309" s="4"/>
      <c r="L2309" s="4"/>
      <c r="M2309" s="16"/>
      <c r="N2309" s="16"/>
      <c r="T2309" s="59"/>
      <c r="U2309" s="59"/>
      <c r="V2309" s="18"/>
      <c r="Z2309" s="22"/>
      <c r="AA2309" s="22"/>
      <c r="AB2309" s="22"/>
      <c r="AC2309" s="22"/>
      <c r="AD2309" s="22"/>
      <c r="AE2309" s="22"/>
      <c r="AF2309" s="22"/>
    </row>
    <row r="2310" spans="1:32" x14ac:dyDescent="0.25">
      <c r="A2310" s="16"/>
      <c r="B2310" s="16"/>
      <c r="C2310" s="66"/>
      <c r="D2310" s="66"/>
      <c r="E2310" s="67"/>
      <c r="F2310" s="4"/>
      <c r="G2310" s="4"/>
      <c r="H2310" s="4"/>
      <c r="K2310" s="4"/>
      <c r="L2310" s="4"/>
      <c r="M2310" s="16"/>
      <c r="N2310" s="16"/>
      <c r="T2310" s="59"/>
      <c r="U2310" s="59"/>
      <c r="V2310" s="18"/>
      <c r="Z2310" s="22"/>
      <c r="AA2310" s="22"/>
      <c r="AB2310" s="22"/>
      <c r="AC2310" s="22"/>
      <c r="AD2310" s="22"/>
      <c r="AE2310" s="22"/>
      <c r="AF2310" s="22"/>
    </row>
    <row r="2311" spans="1:32" x14ac:dyDescent="0.25">
      <c r="A2311" s="16"/>
      <c r="B2311" s="16"/>
      <c r="C2311" s="66"/>
      <c r="D2311" s="66"/>
      <c r="E2311" s="67"/>
      <c r="F2311" s="4"/>
      <c r="G2311" s="4"/>
      <c r="H2311" s="4"/>
      <c r="K2311" s="4"/>
      <c r="L2311" s="4"/>
      <c r="M2311" s="16"/>
      <c r="N2311" s="16"/>
      <c r="T2311" s="59"/>
      <c r="U2311" s="59"/>
      <c r="V2311" s="18"/>
      <c r="Z2311" s="22"/>
      <c r="AA2311" s="22"/>
      <c r="AB2311" s="22"/>
      <c r="AC2311" s="22"/>
      <c r="AD2311" s="22"/>
      <c r="AE2311" s="22"/>
      <c r="AF2311" s="22"/>
    </row>
    <row r="2312" spans="1:32" x14ac:dyDescent="0.25">
      <c r="A2312" s="16"/>
      <c r="B2312" s="16"/>
      <c r="C2312" s="66"/>
      <c r="D2312" s="66"/>
      <c r="E2312" s="67"/>
      <c r="F2312" s="4"/>
      <c r="G2312" s="4"/>
      <c r="H2312" s="4"/>
      <c r="K2312" s="4"/>
      <c r="L2312" s="4"/>
      <c r="M2312" s="16"/>
      <c r="N2312" s="16"/>
      <c r="T2312" s="59"/>
      <c r="U2312" s="59"/>
      <c r="V2312" s="18"/>
      <c r="Z2312" s="22"/>
      <c r="AA2312" s="22"/>
      <c r="AB2312" s="22"/>
      <c r="AC2312" s="22"/>
      <c r="AD2312" s="22"/>
      <c r="AE2312" s="22"/>
      <c r="AF2312" s="22"/>
    </row>
    <row r="2313" spans="1:32" x14ac:dyDescent="0.25">
      <c r="A2313" s="16"/>
      <c r="B2313" s="16"/>
      <c r="C2313" s="66"/>
      <c r="D2313" s="66"/>
      <c r="E2313" s="67"/>
      <c r="F2313" s="4"/>
      <c r="G2313" s="4"/>
      <c r="H2313" s="4"/>
      <c r="K2313" s="4"/>
      <c r="L2313" s="4"/>
      <c r="M2313" s="16"/>
      <c r="N2313" s="16"/>
      <c r="T2313" s="59"/>
      <c r="U2313" s="59"/>
      <c r="V2313" s="18"/>
      <c r="Z2313" s="22"/>
      <c r="AA2313" s="22"/>
      <c r="AB2313" s="22"/>
      <c r="AC2313" s="22"/>
      <c r="AD2313" s="22"/>
      <c r="AE2313" s="22"/>
      <c r="AF2313" s="22"/>
    </row>
    <row r="2314" spans="1:32" x14ac:dyDescent="0.25">
      <c r="A2314" s="16"/>
      <c r="B2314" s="16"/>
      <c r="C2314" s="66"/>
      <c r="D2314" s="66"/>
      <c r="E2314" s="67"/>
      <c r="F2314" s="4"/>
      <c r="G2314" s="4"/>
      <c r="H2314" s="4"/>
      <c r="K2314" s="4"/>
      <c r="L2314" s="4"/>
      <c r="M2314" s="16"/>
      <c r="N2314" s="16"/>
      <c r="T2314" s="59"/>
      <c r="U2314" s="59"/>
      <c r="V2314" s="18"/>
      <c r="Z2314" s="22"/>
      <c r="AA2314" s="22"/>
      <c r="AB2314" s="22"/>
      <c r="AC2314" s="22"/>
      <c r="AD2314" s="22"/>
      <c r="AE2314" s="22"/>
      <c r="AF2314" s="22"/>
    </row>
    <row r="2315" spans="1:32" x14ac:dyDescent="0.25">
      <c r="A2315" s="16"/>
      <c r="B2315" s="16"/>
      <c r="C2315" s="66"/>
      <c r="D2315" s="66"/>
      <c r="E2315" s="67"/>
      <c r="F2315" s="4"/>
      <c r="G2315" s="4"/>
      <c r="H2315" s="4"/>
      <c r="K2315" s="4"/>
      <c r="L2315" s="4"/>
      <c r="M2315" s="16"/>
      <c r="N2315" s="16"/>
      <c r="T2315" s="59"/>
      <c r="U2315" s="59"/>
      <c r="V2315" s="18"/>
      <c r="Z2315" s="22"/>
      <c r="AA2315" s="22"/>
      <c r="AB2315" s="22"/>
      <c r="AC2315" s="22"/>
      <c r="AD2315" s="22"/>
      <c r="AE2315" s="22"/>
      <c r="AF2315" s="22"/>
    </row>
    <row r="2316" spans="1:32" x14ac:dyDescent="0.25">
      <c r="A2316" s="16"/>
      <c r="B2316" s="16"/>
      <c r="C2316" s="66"/>
      <c r="D2316" s="66"/>
      <c r="E2316" s="67"/>
      <c r="F2316" s="4"/>
      <c r="G2316" s="4"/>
      <c r="H2316" s="4"/>
      <c r="K2316" s="4"/>
      <c r="L2316" s="4"/>
      <c r="M2316" s="16"/>
      <c r="N2316" s="16"/>
      <c r="T2316" s="59"/>
      <c r="U2316" s="59"/>
      <c r="V2316" s="18"/>
      <c r="Z2316" s="22"/>
      <c r="AA2316" s="22"/>
      <c r="AB2316" s="22"/>
      <c r="AC2316" s="22"/>
      <c r="AD2316" s="22"/>
      <c r="AE2316" s="22"/>
      <c r="AF2316" s="22"/>
    </row>
    <row r="2317" spans="1:32" x14ac:dyDescent="0.25">
      <c r="A2317" s="16"/>
      <c r="B2317" s="16"/>
      <c r="C2317" s="66"/>
      <c r="D2317" s="66"/>
      <c r="E2317" s="67"/>
      <c r="F2317" s="4"/>
      <c r="G2317" s="4"/>
      <c r="H2317" s="4"/>
      <c r="K2317" s="4"/>
      <c r="L2317" s="4"/>
      <c r="M2317" s="16"/>
      <c r="N2317" s="16"/>
      <c r="T2317" s="59"/>
      <c r="U2317" s="59"/>
      <c r="V2317" s="18"/>
      <c r="Z2317" s="22"/>
      <c r="AA2317" s="22"/>
      <c r="AB2317" s="22"/>
      <c r="AC2317" s="22"/>
      <c r="AD2317" s="22"/>
      <c r="AE2317" s="22"/>
      <c r="AF2317" s="22"/>
    </row>
    <row r="2318" spans="1:32" x14ac:dyDescent="0.25">
      <c r="A2318" s="16"/>
      <c r="B2318" s="16"/>
      <c r="C2318" s="66"/>
      <c r="D2318" s="66"/>
      <c r="E2318" s="67"/>
      <c r="F2318" s="4"/>
      <c r="G2318" s="4"/>
      <c r="H2318" s="4"/>
      <c r="K2318" s="4"/>
      <c r="L2318" s="4"/>
      <c r="M2318" s="16"/>
      <c r="N2318" s="16"/>
      <c r="T2318" s="59"/>
      <c r="U2318" s="59"/>
      <c r="V2318" s="18"/>
      <c r="Z2318" s="22"/>
      <c r="AA2318" s="22"/>
      <c r="AB2318" s="22"/>
      <c r="AC2318" s="22"/>
      <c r="AD2318" s="22"/>
      <c r="AE2318" s="22"/>
      <c r="AF2318" s="22"/>
    </row>
    <row r="2319" spans="1:32" x14ac:dyDescent="0.25">
      <c r="A2319" s="16"/>
      <c r="B2319" s="16"/>
      <c r="C2319" s="66"/>
      <c r="D2319" s="66"/>
      <c r="E2319" s="67"/>
      <c r="F2319" s="4"/>
      <c r="G2319" s="4"/>
      <c r="H2319" s="4"/>
      <c r="K2319" s="4"/>
      <c r="L2319" s="4"/>
      <c r="M2319" s="16"/>
      <c r="N2319" s="16"/>
      <c r="T2319" s="59"/>
      <c r="U2319" s="59"/>
      <c r="V2319" s="18"/>
      <c r="Z2319" s="22"/>
      <c r="AA2319" s="22"/>
      <c r="AB2319" s="22"/>
      <c r="AC2319" s="22"/>
      <c r="AD2319" s="22"/>
      <c r="AE2319" s="22"/>
      <c r="AF2319" s="22"/>
    </row>
    <row r="2320" spans="1:32" x14ac:dyDescent="0.25">
      <c r="A2320" s="16"/>
      <c r="B2320" s="16"/>
      <c r="C2320" s="66"/>
      <c r="D2320" s="66"/>
      <c r="E2320" s="67"/>
      <c r="F2320" s="4"/>
      <c r="G2320" s="4"/>
      <c r="H2320" s="4"/>
      <c r="K2320" s="4"/>
      <c r="L2320" s="4"/>
      <c r="M2320" s="16"/>
      <c r="N2320" s="16"/>
      <c r="T2320" s="59"/>
      <c r="U2320" s="59"/>
      <c r="V2320" s="18"/>
      <c r="Z2320" s="22"/>
      <c r="AA2320" s="22"/>
      <c r="AB2320" s="22"/>
      <c r="AC2320" s="22"/>
      <c r="AD2320" s="22"/>
      <c r="AE2320" s="22"/>
      <c r="AF2320" s="22"/>
    </row>
    <row r="2321" spans="1:32" x14ac:dyDescent="0.25">
      <c r="A2321" s="16"/>
      <c r="B2321" s="16"/>
      <c r="C2321" s="66"/>
      <c r="D2321" s="66"/>
      <c r="E2321" s="67"/>
      <c r="F2321" s="4"/>
      <c r="G2321" s="4"/>
      <c r="H2321" s="4"/>
      <c r="K2321" s="4"/>
      <c r="L2321" s="4"/>
      <c r="M2321" s="16"/>
      <c r="N2321" s="16"/>
      <c r="T2321" s="59"/>
      <c r="U2321" s="59"/>
      <c r="V2321" s="18"/>
      <c r="Z2321" s="22"/>
      <c r="AA2321" s="22"/>
      <c r="AB2321" s="22"/>
      <c r="AC2321" s="22"/>
      <c r="AD2321" s="22"/>
      <c r="AE2321" s="22"/>
      <c r="AF2321" s="22"/>
    </row>
    <row r="2322" spans="1:32" x14ac:dyDescent="0.25">
      <c r="A2322" s="16"/>
      <c r="B2322" s="16"/>
      <c r="C2322" s="66"/>
      <c r="D2322" s="66"/>
      <c r="E2322" s="67"/>
      <c r="F2322" s="4"/>
      <c r="G2322" s="4"/>
      <c r="H2322" s="4"/>
      <c r="K2322" s="4"/>
      <c r="L2322" s="4"/>
      <c r="M2322" s="16"/>
      <c r="N2322" s="16"/>
      <c r="T2322" s="59"/>
      <c r="U2322" s="59"/>
      <c r="V2322" s="18"/>
      <c r="Z2322" s="22"/>
      <c r="AA2322" s="22"/>
      <c r="AB2322" s="22"/>
      <c r="AC2322" s="22"/>
      <c r="AD2322" s="22"/>
      <c r="AE2322" s="22"/>
      <c r="AF2322" s="22"/>
    </row>
    <row r="2323" spans="1:32" x14ac:dyDescent="0.25">
      <c r="A2323" s="16"/>
      <c r="B2323" s="16"/>
      <c r="C2323" s="66"/>
      <c r="D2323" s="66"/>
      <c r="E2323" s="67"/>
      <c r="F2323" s="4"/>
      <c r="G2323" s="4"/>
      <c r="H2323" s="4"/>
      <c r="K2323" s="4"/>
      <c r="L2323" s="4"/>
      <c r="M2323" s="16"/>
      <c r="N2323" s="16"/>
      <c r="T2323" s="59"/>
      <c r="U2323" s="59"/>
      <c r="V2323" s="18"/>
      <c r="Z2323" s="22"/>
      <c r="AA2323" s="22"/>
      <c r="AB2323" s="22"/>
      <c r="AC2323" s="22"/>
      <c r="AD2323" s="22"/>
      <c r="AE2323" s="22"/>
      <c r="AF2323" s="22"/>
    </row>
    <row r="2324" spans="1:32" x14ac:dyDescent="0.25">
      <c r="A2324" s="16"/>
      <c r="B2324" s="16"/>
      <c r="C2324" s="66"/>
      <c r="D2324" s="66"/>
      <c r="E2324" s="67"/>
      <c r="F2324" s="4"/>
      <c r="G2324" s="4"/>
      <c r="H2324" s="4"/>
      <c r="K2324" s="4"/>
      <c r="L2324" s="4"/>
      <c r="M2324" s="16"/>
      <c r="N2324" s="16"/>
      <c r="T2324" s="59"/>
      <c r="U2324" s="59"/>
      <c r="V2324" s="18"/>
      <c r="Z2324" s="22"/>
      <c r="AA2324" s="22"/>
      <c r="AB2324" s="22"/>
      <c r="AC2324" s="22"/>
      <c r="AD2324" s="22"/>
      <c r="AE2324" s="22"/>
      <c r="AF2324" s="22"/>
    </row>
    <row r="2325" spans="1:32" x14ac:dyDescent="0.25">
      <c r="A2325" s="16"/>
      <c r="B2325" s="16"/>
      <c r="C2325" s="66"/>
      <c r="D2325" s="66"/>
      <c r="E2325" s="67"/>
      <c r="F2325" s="4"/>
      <c r="G2325" s="4"/>
      <c r="H2325" s="4"/>
      <c r="K2325" s="4"/>
      <c r="L2325" s="4"/>
      <c r="M2325" s="16"/>
      <c r="N2325" s="16"/>
      <c r="T2325" s="59"/>
      <c r="U2325" s="59"/>
      <c r="V2325" s="18"/>
      <c r="Z2325" s="22"/>
      <c r="AA2325" s="22"/>
      <c r="AB2325" s="22"/>
      <c r="AC2325" s="22"/>
      <c r="AD2325" s="22"/>
      <c r="AE2325" s="22"/>
      <c r="AF2325" s="22"/>
    </row>
    <row r="2326" spans="1:32" x14ac:dyDescent="0.25">
      <c r="A2326" s="16"/>
      <c r="B2326" s="16"/>
      <c r="C2326" s="66"/>
      <c r="D2326" s="66"/>
      <c r="E2326" s="67"/>
      <c r="F2326" s="4"/>
      <c r="G2326" s="4"/>
      <c r="H2326" s="4"/>
      <c r="K2326" s="4"/>
      <c r="L2326" s="4"/>
      <c r="M2326" s="16"/>
      <c r="N2326" s="16"/>
      <c r="T2326" s="59"/>
      <c r="U2326" s="59"/>
      <c r="V2326" s="18"/>
      <c r="Z2326" s="22"/>
      <c r="AA2326" s="22"/>
      <c r="AB2326" s="22"/>
      <c r="AC2326" s="22"/>
      <c r="AD2326" s="22"/>
      <c r="AE2326" s="22"/>
      <c r="AF2326" s="22"/>
    </row>
    <row r="2327" spans="1:32" x14ac:dyDescent="0.25">
      <c r="A2327" s="16"/>
      <c r="B2327" s="16"/>
      <c r="C2327" s="66"/>
      <c r="D2327" s="66"/>
      <c r="E2327" s="67"/>
      <c r="F2327" s="4"/>
      <c r="G2327" s="4"/>
      <c r="H2327" s="4"/>
      <c r="K2327" s="4"/>
      <c r="L2327" s="4"/>
      <c r="M2327" s="16"/>
      <c r="N2327" s="16"/>
      <c r="T2327" s="59"/>
      <c r="U2327" s="59"/>
      <c r="V2327" s="18"/>
      <c r="Z2327" s="22"/>
      <c r="AA2327" s="22"/>
      <c r="AB2327" s="22"/>
      <c r="AC2327" s="22"/>
      <c r="AD2327" s="22"/>
      <c r="AE2327" s="22"/>
      <c r="AF2327" s="22"/>
    </row>
    <row r="2328" spans="1:32" x14ac:dyDescent="0.25">
      <c r="A2328" s="16"/>
      <c r="B2328" s="16"/>
      <c r="C2328" s="66"/>
      <c r="D2328" s="66"/>
      <c r="E2328" s="67"/>
      <c r="F2328" s="4"/>
      <c r="G2328" s="4"/>
      <c r="H2328" s="4"/>
      <c r="K2328" s="4"/>
      <c r="L2328" s="4"/>
      <c r="M2328" s="16"/>
      <c r="N2328" s="16"/>
      <c r="T2328" s="59"/>
      <c r="U2328" s="59"/>
      <c r="V2328" s="18"/>
      <c r="Z2328" s="22"/>
      <c r="AA2328" s="22"/>
      <c r="AB2328" s="22"/>
      <c r="AC2328" s="22"/>
      <c r="AD2328" s="22"/>
      <c r="AE2328" s="22"/>
      <c r="AF2328" s="22"/>
    </row>
    <row r="2329" spans="1:32" x14ac:dyDescent="0.25">
      <c r="A2329" s="16"/>
      <c r="B2329" s="16"/>
      <c r="C2329" s="66"/>
      <c r="D2329" s="66"/>
      <c r="E2329" s="67"/>
      <c r="F2329" s="4"/>
      <c r="G2329" s="4"/>
      <c r="H2329" s="4"/>
      <c r="K2329" s="4"/>
      <c r="L2329" s="4"/>
      <c r="M2329" s="16"/>
      <c r="N2329" s="16"/>
      <c r="T2329" s="59"/>
      <c r="U2329" s="59"/>
      <c r="V2329" s="18"/>
      <c r="Z2329" s="22"/>
      <c r="AA2329" s="22"/>
      <c r="AB2329" s="22"/>
      <c r="AC2329" s="22"/>
      <c r="AD2329" s="22"/>
      <c r="AE2329" s="22"/>
      <c r="AF2329" s="22"/>
    </row>
    <row r="2330" spans="1:32" x14ac:dyDescent="0.25">
      <c r="A2330" s="16"/>
      <c r="B2330" s="16"/>
      <c r="C2330" s="66"/>
      <c r="D2330" s="66"/>
      <c r="E2330" s="67"/>
      <c r="F2330" s="4"/>
      <c r="G2330" s="4"/>
      <c r="H2330" s="4"/>
      <c r="K2330" s="4"/>
      <c r="L2330" s="4"/>
      <c r="M2330" s="16"/>
      <c r="N2330" s="16"/>
      <c r="T2330" s="59"/>
      <c r="U2330" s="59"/>
      <c r="V2330" s="18"/>
      <c r="Z2330" s="22"/>
      <c r="AA2330" s="22"/>
      <c r="AB2330" s="22"/>
      <c r="AC2330" s="22"/>
      <c r="AD2330" s="22"/>
      <c r="AE2330" s="22"/>
      <c r="AF2330" s="22"/>
    </row>
    <row r="2331" spans="1:32" x14ac:dyDescent="0.25">
      <c r="A2331" s="16"/>
      <c r="B2331" s="16"/>
      <c r="C2331" s="66"/>
      <c r="D2331" s="66"/>
      <c r="E2331" s="67"/>
      <c r="F2331" s="4"/>
      <c r="G2331" s="4"/>
      <c r="H2331" s="4"/>
      <c r="K2331" s="4"/>
      <c r="L2331" s="4"/>
      <c r="M2331" s="16"/>
      <c r="N2331" s="16"/>
      <c r="T2331" s="59"/>
      <c r="U2331" s="59"/>
      <c r="V2331" s="18"/>
      <c r="Z2331" s="22"/>
      <c r="AA2331" s="22"/>
      <c r="AB2331" s="22"/>
      <c r="AC2331" s="22"/>
      <c r="AD2331" s="22"/>
      <c r="AE2331" s="22"/>
      <c r="AF2331" s="22"/>
    </row>
    <row r="2332" spans="1:32" x14ac:dyDescent="0.25">
      <c r="A2332" s="16"/>
      <c r="B2332" s="16"/>
      <c r="C2332" s="66"/>
      <c r="D2332" s="66"/>
      <c r="E2332" s="67"/>
      <c r="F2332" s="4"/>
      <c r="G2332" s="4"/>
      <c r="H2332" s="4"/>
      <c r="K2332" s="4"/>
      <c r="L2332" s="4"/>
      <c r="M2332" s="16"/>
      <c r="N2332" s="16"/>
      <c r="T2332" s="59"/>
      <c r="U2332" s="59"/>
      <c r="V2332" s="18"/>
      <c r="Z2332" s="22"/>
      <c r="AA2332" s="22"/>
      <c r="AB2332" s="22"/>
      <c r="AC2332" s="22"/>
      <c r="AD2332" s="22"/>
      <c r="AE2332" s="22"/>
      <c r="AF2332" s="22"/>
    </row>
    <row r="2333" spans="1:32" x14ac:dyDescent="0.25">
      <c r="A2333" s="16"/>
      <c r="B2333" s="16"/>
      <c r="C2333" s="66"/>
      <c r="D2333" s="66"/>
      <c r="E2333" s="67"/>
      <c r="F2333" s="4"/>
      <c r="G2333" s="4"/>
      <c r="H2333" s="4"/>
      <c r="K2333" s="4"/>
      <c r="L2333" s="4"/>
      <c r="M2333" s="16"/>
      <c r="N2333" s="16"/>
      <c r="T2333" s="59"/>
      <c r="U2333" s="59"/>
      <c r="V2333" s="18"/>
      <c r="Z2333" s="22"/>
      <c r="AA2333" s="22"/>
      <c r="AB2333" s="22"/>
      <c r="AC2333" s="22"/>
      <c r="AD2333" s="22"/>
      <c r="AE2333" s="22"/>
      <c r="AF2333" s="22"/>
    </row>
    <row r="2334" spans="1:32" x14ac:dyDescent="0.25">
      <c r="A2334" s="16"/>
      <c r="B2334" s="16"/>
      <c r="C2334" s="66"/>
      <c r="D2334" s="66"/>
      <c r="E2334" s="67"/>
      <c r="F2334" s="4"/>
      <c r="G2334" s="4"/>
      <c r="H2334" s="4"/>
      <c r="K2334" s="4"/>
      <c r="L2334" s="4"/>
      <c r="M2334" s="16"/>
      <c r="N2334" s="16"/>
      <c r="T2334" s="59"/>
      <c r="U2334" s="59"/>
      <c r="V2334" s="18"/>
      <c r="Z2334" s="22"/>
      <c r="AA2334" s="22"/>
      <c r="AB2334" s="22"/>
      <c r="AC2334" s="22"/>
      <c r="AD2334" s="22"/>
      <c r="AE2334" s="22"/>
      <c r="AF2334" s="22"/>
    </row>
    <row r="2335" spans="1:32" x14ac:dyDescent="0.25">
      <c r="A2335" s="16"/>
      <c r="B2335" s="16"/>
      <c r="C2335" s="66"/>
      <c r="D2335" s="66"/>
      <c r="E2335" s="67"/>
      <c r="F2335" s="4"/>
      <c r="G2335" s="4"/>
      <c r="H2335" s="4"/>
      <c r="K2335" s="4"/>
      <c r="L2335" s="4"/>
      <c r="M2335" s="16"/>
      <c r="N2335" s="16"/>
      <c r="T2335" s="59"/>
      <c r="U2335" s="59"/>
      <c r="V2335" s="18"/>
      <c r="Z2335" s="22"/>
      <c r="AA2335" s="22"/>
      <c r="AB2335" s="22"/>
      <c r="AC2335" s="22"/>
      <c r="AD2335" s="22"/>
      <c r="AE2335" s="22"/>
      <c r="AF2335" s="22"/>
    </row>
    <row r="2336" spans="1:32" x14ac:dyDescent="0.25">
      <c r="A2336" s="16"/>
      <c r="B2336" s="16"/>
      <c r="C2336" s="66"/>
      <c r="D2336" s="66"/>
      <c r="E2336" s="67"/>
      <c r="F2336" s="4"/>
      <c r="G2336" s="4"/>
      <c r="H2336" s="4"/>
      <c r="K2336" s="4"/>
      <c r="L2336" s="4"/>
      <c r="M2336" s="16"/>
      <c r="N2336" s="16"/>
      <c r="T2336" s="59"/>
      <c r="U2336" s="59"/>
      <c r="V2336" s="18"/>
      <c r="Z2336" s="22"/>
      <c r="AA2336" s="22"/>
      <c r="AB2336" s="22"/>
      <c r="AC2336" s="22"/>
      <c r="AD2336" s="22"/>
      <c r="AE2336" s="22"/>
      <c r="AF2336" s="22"/>
    </row>
    <row r="2337" spans="1:32" x14ac:dyDescent="0.25">
      <c r="A2337" s="16"/>
      <c r="B2337" s="16"/>
      <c r="C2337" s="66"/>
      <c r="D2337" s="66"/>
      <c r="E2337" s="67"/>
      <c r="F2337" s="4"/>
      <c r="G2337" s="4"/>
      <c r="H2337" s="4"/>
      <c r="K2337" s="4"/>
      <c r="L2337" s="4"/>
      <c r="M2337" s="16"/>
      <c r="N2337" s="16"/>
      <c r="T2337" s="59"/>
      <c r="U2337" s="59"/>
      <c r="V2337" s="18"/>
      <c r="Z2337" s="22"/>
      <c r="AA2337" s="22"/>
      <c r="AB2337" s="22"/>
      <c r="AC2337" s="22"/>
      <c r="AD2337" s="22"/>
      <c r="AE2337" s="22"/>
      <c r="AF2337" s="22"/>
    </row>
    <row r="2338" spans="1:32" x14ac:dyDescent="0.25">
      <c r="A2338" s="16"/>
      <c r="B2338" s="16"/>
      <c r="C2338" s="66"/>
      <c r="D2338" s="66"/>
      <c r="E2338" s="67"/>
      <c r="F2338" s="4"/>
      <c r="G2338" s="4"/>
      <c r="H2338" s="4"/>
      <c r="K2338" s="4"/>
      <c r="L2338" s="4"/>
      <c r="M2338" s="16"/>
      <c r="N2338" s="16"/>
      <c r="T2338" s="59"/>
      <c r="U2338" s="59"/>
      <c r="V2338" s="18"/>
      <c r="Z2338" s="22"/>
      <c r="AA2338" s="22"/>
      <c r="AB2338" s="22"/>
      <c r="AC2338" s="22"/>
      <c r="AD2338" s="22"/>
      <c r="AE2338" s="22"/>
      <c r="AF2338" s="22"/>
    </row>
    <row r="2339" spans="1:32" x14ac:dyDescent="0.25">
      <c r="A2339" s="16"/>
      <c r="B2339" s="16"/>
      <c r="C2339" s="66"/>
      <c r="D2339" s="66"/>
      <c r="E2339" s="67"/>
      <c r="F2339" s="4"/>
      <c r="G2339" s="4"/>
      <c r="H2339" s="4"/>
      <c r="K2339" s="4"/>
      <c r="L2339" s="4"/>
      <c r="M2339" s="16"/>
      <c r="N2339" s="16"/>
      <c r="T2339" s="59"/>
      <c r="U2339" s="59"/>
      <c r="V2339" s="18"/>
      <c r="Z2339" s="22"/>
      <c r="AA2339" s="22"/>
      <c r="AB2339" s="22"/>
      <c r="AC2339" s="22"/>
      <c r="AD2339" s="22"/>
      <c r="AE2339" s="22"/>
      <c r="AF2339" s="22"/>
    </row>
    <row r="2340" spans="1:32" x14ac:dyDescent="0.25">
      <c r="A2340" s="16"/>
      <c r="B2340" s="16"/>
      <c r="C2340" s="66"/>
      <c r="D2340" s="66"/>
      <c r="E2340" s="67"/>
      <c r="F2340" s="4"/>
      <c r="G2340" s="4"/>
      <c r="H2340" s="4"/>
      <c r="K2340" s="4"/>
      <c r="L2340" s="4"/>
      <c r="M2340" s="16"/>
      <c r="N2340" s="16"/>
      <c r="T2340" s="59"/>
      <c r="U2340" s="59"/>
      <c r="V2340" s="18"/>
      <c r="Z2340" s="22"/>
      <c r="AA2340" s="22"/>
      <c r="AB2340" s="22"/>
      <c r="AC2340" s="22"/>
      <c r="AD2340" s="22"/>
      <c r="AE2340" s="22"/>
      <c r="AF2340" s="22"/>
    </row>
    <row r="2341" spans="1:32" x14ac:dyDescent="0.25">
      <c r="A2341" s="16"/>
      <c r="B2341" s="16"/>
      <c r="C2341" s="66"/>
      <c r="D2341" s="66"/>
      <c r="E2341" s="67"/>
      <c r="F2341" s="4"/>
      <c r="G2341" s="4"/>
      <c r="H2341" s="4"/>
      <c r="K2341" s="4"/>
      <c r="L2341" s="4"/>
      <c r="M2341" s="16"/>
      <c r="N2341" s="16"/>
      <c r="T2341" s="59"/>
      <c r="U2341" s="59"/>
      <c r="V2341" s="18"/>
      <c r="Z2341" s="22"/>
      <c r="AA2341" s="22"/>
      <c r="AB2341" s="22"/>
      <c r="AC2341" s="22"/>
      <c r="AD2341" s="22"/>
      <c r="AE2341" s="22"/>
      <c r="AF2341" s="22"/>
    </row>
    <row r="2342" spans="1:32" x14ac:dyDescent="0.25">
      <c r="A2342" s="16"/>
      <c r="B2342" s="16"/>
      <c r="C2342" s="66"/>
      <c r="D2342" s="66"/>
      <c r="E2342" s="67"/>
      <c r="F2342" s="4"/>
      <c r="G2342" s="4"/>
      <c r="H2342" s="4"/>
      <c r="K2342" s="4"/>
      <c r="L2342" s="4"/>
      <c r="M2342" s="16"/>
      <c r="N2342" s="16"/>
      <c r="T2342" s="59"/>
      <c r="U2342" s="59"/>
      <c r="V2342" s="18"/>
      <c r="Z2342" s="22"/>
      <c r="AA2342" s="22"/>
      <c r="AB2342" s="22"/>
      <c r="AC2342" s="22"/>
      <c r="AD2342" s="22"/>
      <c r="AE2342" s="22"/>
      <c r="AF2342" s="22"/>
    </row>
    <row r="2343" spans="1:32" x14ac:dyDescent="0.25">
      <c r="A2343" s="16"/>
      <c r="B2343" s="16"/>
      <c r="C2343" s="66"/>
      <c r="D2343" s="66"/>
      <c r="E2343" s="67"/>
      <c r="F2343" s="4"/>
      <c r="G2343" s="4"/>
      <c r="H2343" s="4"/>
      <c r="K2343" s="4"/>
      <c r="L2343" s="4"/>
      <c r="M2343" s="16"/>
      <c r="N2343" s="16"/>
      <c r="T2343" s="59"/>
      <c r="U2343" s="59"/>
      <c r="V2343" s="18"/>
      <c r="Z2343" s="22"/>
      <c r="AA2343" s="22"/>
      <c r="AB2343" s="22"/>
      <c r="AC2343" s="22"/>
      <c r="AD2343" s="22"/>
      <c r="AE2343" s="22"/>
      <c r="AF2343" s="22"/>
    </row>
    <row r="2344" spans="1:32" x14ac:dyDescent="0.25">
      <c r="A2344" s="16"/>
      <c r="B2344" s="16"/>
      <c r="C2344" s="66"/>
      <c r="D2344" s="66"/>
      <c r="E2344" s="67"/>
      <c r="F2344" s="4"/>
      <c r="G2344" s="4"/>
      <c r="H2344" s="4"/>
      <c r="K2344" s="4"/>
      <c r="L2344" s="4"/>
      <c r="M2344" s="16"/>
      <c r="N2344" s="16"/>
      <c r="T2344" s="59"/>
      <c r="U2344" s="59"/>
      <c r="V2344" s="18"/>
      <c r="Z2344" s="22"/>
      <c r="AA2344" s="22"/>
      <c r="AB2344" s="22"/>
      <c r="AC2344" s="22"/>
      <c r="AD2344" s="22"/>
      <c r="AE2344" s="22"/>
      <c r="AF2344" s="22"/>
    </row>
    <row r="2345" spans="1:32" x14ac:dyDescent="0.25">
      <c r="A2345" s="16"/>
      <c r="B2345" s="16"/>
      <c r="C2345" s="66"/>
      <c r="D2345" s="66"/>
      <c r="E2345" s="67"/>
      <c r="F2345" s="4"/>
      <c r="G2345" s="4"/>
      <c r="H2345" s="4"/>
      <c r="K2345" s="4"/>
      <c r="L2345" s="4"/>
      <c r="M2345" s="16"/>
      <c r="N2345" s="16"/>
      <c r="T2345" s="59"/>
      <c r="U2345" s="59"/>
      <c r="V2345" s="18"/>
      <c r="Z2345" s="22"/>
      <c r="AA2345" s="22"/>
      <c r="AB2345" s="22"/>
      <c r="AC2345" s="22"/>
      <c r="AD2345" s="22"/>
      <c r="AE2345" s="22"/>
      <c r="AF2345" s="22"/>
    </row>
    <row r="2346" spans="1:32" x14ac:dyDescent="0.25">
      <c r="A2346" s="16"/>
      <c r="B2346" s="16"/>
      <c r="C2346" s="66"/>
      <c r="D2346" s="66"/>
      <c r="E2346" s="67"/>
      <c r="F2346" s="4"/>
      <c r="G2346" s="4"/>
      <c r="H2346" s="4"/>
      <c r="K2346" s="4"/>
      <c r="L2346" s="4"/>
      <c r="M2346" s="16"/>
      <c r="N2346" s="16"/>
      <c r="T2346" s="59"/>
      <c r="U2346" s="59"/>
      <c r="V2346" s="18"/>
      <c r="Z2346" s="22"/>
      <c r="AA2346" s="22"/>
      <c r="AB2346" s="22"/>
      <c r="AC2346" s="22"/>
      <c r="AD2346" s="22"/>
      <c r="AE2346" s="22"/>
      <c r="AF2346" s="22"/>
    </row>
    <row r="2347" spans="1:32" x14ac:dyDescent="0.25">
      <c r="A2347" s="16"/>
      <c r="B2347" s="16"/>
      <c r="C2347" s="66"/>
      <c r="D2347" s="66"/>
      <c r="E2347" s="67"/>
      <c r="F2347" s="4"/>
      <c r="G2347" s="4"/>
      <c r="H2347" s="4"/>
      <c r="K2347" s="4"/>
      <c r="L2347" s="4"/>
      <c r="M2347" s="16"/>
      <c r="N2347" s="16"/>
      <c r="T2347" s="59"/>
      <c r="U2347" s="59"/>
      <c r="V2347" s="18"/>
      <c r="Z2347" s="22"/>
      <c r="AA2347" s="22"/>
      <c r="AB2347" s="22"/>
      <c r="AC2347" s="22"/>
      <c r="AD2347" s="22"/>
      <c r="AE2347" s="22"/>
      <c r="AF2347" s="22"/>
    </row>
    <row r="2348" spans="1:32" x14ac:dyDescent="0.25">
      <c r="A2348" s="16"/>
      <c r="B2348" s="16"/>
      <c r="C2348" s="66"/>
      <c r="D2348" s="66"/>
      <c r="E2348" s="67"/>
      <c r="F2348" s="4"/>
      <c r="G2348" s="4"/>
      <c r="H2348" s="4"/>
      <c r="K2348" s="4"/>
      <c r="L2348" s="4"/>
      <c r="M2348" s="16"/>
      <c r="N2348" s="16"/>
      <c r="T2348" s="59"/>
      <c r="U2348" s="59"/>
      <c r="V2348" s="18"/>
      <c r="Z2348" s="22"/>
      <c r="AA2348" s="22"/>
      <c r="AB2348" s="22"/>
      <c r="AC2348" s="22"/>
      <c r="AD2348" s="22"/>
      <c r="AE2348" s="22"/>
      <c r="AF2348" s="22"/>
    </row>
    <row r="2349" spans="1:32" x14ac:dyDescent="0.25">
      <c r="A2349" s="16"/>
      <c r="B2349" s="16"/>
      <c r="C2349" s="66"/>
      <c r="D2349" s="66"/>
      <c r="E2349" s="67"/>
      <c r="F2349" s="4"/>
      <c r="G2349" s="4"/>
      <c r="H2349" s="4"/>
      <c r="K2349" s="4"/>
      <c r="L2349" s="4"/>
      <c r="M2349" s="16"/>
      <c r="N2349" s="16"/>
      <c r="T2349" s="59"/>
      <c r="U2349" s="59"/>
      <c r="V2349" s="18"/>
      <c r="Z2349" s="22"/>
      <c r="AA2349" s="22"/>
      <c r="AB2349" s="22"/>
      <c r="AC2349" s="22"/>
      <c r="AD2349" s="22"/>
      <c r="AE2349" s="22"/>
      <c r="AF2349" s="22"/>
    </row>
    <row r="2350" spans="1:32" x14ac:dyDescent="0.25">
      <c r="A2350" s="16"/>
      <c r="B2350" s="16"/>
      <c r="C2350" s="66"/>
      <c r="D2350" s="66"/>
      <c r="E2350" s="67"/>
      <c r="F2350" s="4"/>
      <c r="G2350" s="4"/>
      <c r="H2350" s="4"/>
      <c r="K2350" s="4"/>
      <c r="L2350" s="4"/>
      <c r="M2350" s="16"/>
      <c r="N2350" s="16"/>
      <c r="T2350" s="59"/>
      <c r="U2350" s="59"/>
      <c r="V2350" s="18"/>
      <c r="Z2350" s="22"/>
      <c r="AA2350" s="22"/>
      <c r="AB2350" s="22"/>
      <c r="AC2350" s="22"/>
      <c r="AD2350" s="22"/>
      <c r="AE2350" s="22"/>
      <c r="AF2350" s="22"/>
    </row>
    <row r="2351" spans="1:32" x14ac:dyDescent="0.25">
      <c r="A2351" s="16"/>
      <c r="B2351" s="16"/>
      <c r="C2351" s="66"/>
      <c r="D2351" s="66"/>
      <c r="E2351" s="67"/>
      <c r="F2351" s="4"/>
      <c r="G2351" s="4"/>
      <c r="H2351" s="4"/>
      <c r="K2351" s="4"/>
      <c r="L2351" s="4"/>
      <c r="M2351" s="16"/>
      <c r="N2351" s="16"/>
      <c r="T2351" s="59"/>
      <c r="U2351" s="59"/>
      <c r="Z2351" s="22"/>
      <c r="AA2351" s="22"/>
      <c r="AB2351" s="22"/>
      <c r="AC2351" s="22"/>
      <c r="AD2351" s="22"/>
      <c r="AE2351" s="22"/>
      <c r="AF2351" s="22"/>
    </row>
    <row r="2352" spans="1:32" x14ac:dyDescent="0.25">
      <c r="A2352" s="16"/>
      <c r="B2352" s="16"/>
      <c r="C2352" s="66"/>
      <c r="D2352" s="66"/>
      <c r="E2352" s="67"/>
      <c r="F2352" s="4"/>
      <c r="G2352" s="4"/>
      <c r="H2352" s="4"/>
      <c r="K2352" s="4"/>
      <c r="L2352" s="4"/>
      <c r="M2352" s="16"/>
      <c r="N2352" s="16"/>
      <c r="T2352" s="59"/>
      <c r="U2352" s="59"/>
      <c r="Z2352" s="22"/>
      <c r="AA2352" s="22"/>
      <c r="AB2352" s="22"/>
      <c r="AC2352" s="22"/>
      <c r="AD2352" s="22"/>
      <c r="AE2352" s="22"/>
      <c r="AF2352" s="22"/>
    </row>
    <row r="2353" spans="1:32" x14ac:dyDescent="0.25">
      <c r="A2353" s="16"/>
      <c r="B2353" s="16"/>
      <c r="C2353" s="66"/>
      <c r="D2353" s="66"/>
      <c r="E2353" s="67"/>
      <c r="F2353" s="4"/>
      <c r="G2353" s="4"/>
      <c r="H2353" s="4"/>
      <c r="K2353" s="4"/>
      <c r="L2353" s="4"/>
      <c r="M2353" s="16"/>
      <c r="N2353" s="16"/>
      <c r="T2353" s="59"/>
      <c r="U2353" s="59"/>
      <c r="Z2353" s="22"/>
      <c r="AA2353" s="22"/>
      <c r="AB2353" s="22"/>
      <c r="AC2353" s="22"/>
      <c r="AD2353" s="22"/>
      <c r="AE2353" s="22"/>
      <c r="AF2353" s="22"/>
    </row>
    <row r="2354" spans="1:32" x14ac:dyDescent="0.25">
      <c r="A2354" s="16"/>
      <c r="B2354" s="16"/>
      <c r="C2354" s="66"/>
      <c r="D2354" s="66"/>
      <c r="E2354" s="67"/>
      <c r="F2354" s="4"/>
      <c r="G2354" s="4"/>
      <c r="H2354" s="4"/>
      <c r="K2354" s="4"/>
      <c r="L2354" s="4"/>
      <c r="M2354" s="16"/>
      <c r="N2354" s="16"/>
      <c r="T2354" s="59"/>
      <c r="U2354" s="59"/>
      <c r="Z2354" s="22"/>
      <c r="AA2354" s="22"/>
      <c r="AB2354" s="22"/>
      <c r="AC2354" s="22"/>
      <c r="AD2354" s="22"/>
      <c r="AE2354" s="22"/>
      <c r="AF2354" s="22"/>
    </row>
    <row r="2355" spans="1:32" x14ac:dyDescent="0.25">
      <c r="A2355" s="16"/>
      <c r="B2355" s="16"/>
      <c r="C2355" s="66"/>
      <c r="D2355" s="66"/>
      <c r="E2355" s="67"/>
      <c r="F2355" s="4"/>
      <c r="G2355" s="4"/>
      <c r="H2355" s="4"/>
      <c r="K2355" s="4"/>
      <c r="L2355" s="4"/>
      <c r="M2355" s="16"/>
      <c r="N2355" s="16"/>
      <c r="T2355" s="59"/>
      <c r="U2355" s="59"/>
      <c r="Z2355" s="22"/>
      <c r="AA2355" s="22"/>
      <c r="AB2355" s="22"/>
      <c r="AC2355" s="22"/>
      <c r="AD2355" s="22"/>
      <c r="AE2355" s="22"/>
      <c r="AF2355" s="22"/>
    </row>
    <row r="2356" spans="1:32" x14ac:dyDescent="0.25">
      <c r="A2356" s="16"/>
      <c r="B2356" s="16"/>
      <c r="C2356" s="66"/>
      <c r="D2356" s="66"/>
      <c r="E2356" s="67"/>
      <c r="F2356" s="4"/>
      <c r="G2356" s="4"/>
      <c r="H2356" s="4"/>
      <c r="K2356" s="4"/>
      <c r="L2356" s="4"/>
      <c r="M2356" s="16"/>
      <c r="N2356" s="16"/>
      <c r="T2356" s="59"/>
      <c r="U2356" s="59"/>
      <c r="Z2356" s="22"/>
      <c r="AA2356" s="22"/>
      <c r="AB2356" s="22"/>
      <c r="AC2356" s="22"/>
      <c r="AD2356" s="22"/>
      <c r="AE2356" s="22"/>
      <c r="AF2356" s="22"/>
    </row>
    <row r="2357" spans="1:32" x14ac:dyDescent="0.25">
      <c r="A2357" s="16"/>
      <c r="B2357" s="16"/>
      <c r="C2357" s="66"/>
      <c r="D2357" s="66"/>
      <c r="E2357" s="67"/>
      <c r="F2357" s="4"/>
      <c r="G2357" s="4"/>
      <c r="H2357" s="4"/>
      <c r="K2357" s="4"/>
      <c r="L2357" s="4"/>
      <c r="M2357" s="16"/>
      <c r="N2357" s="16"/>
      <c r="T2357" s="59"/>
      <c r="U2357" s="59"/>
      <c r="Z2357" s="22"/>
      <c r="AA2357" s="22"/>
      <c r="AB2357" s="22"/>
      <c r="AC2357" s="22"/>
      <c r="AD2357" s="22"/>
      <c r="AE2357" s="22"/>
      <c r="AF2357" s="22"/>
    </row>
    <row r="2358" spans="1:32" x14ac:dyDescent="0.25">
      <c r="A2358" s="16"/>
      <c r="B2358" s="16"/>
      <c r="C2358" s="66"/>
      <c r="D2358" s="66"/>
      <c r="E2358" s="67"/>
      <c r="F2358" s="4"/>
      <c r="G2358" s="4"/>
      <c r="H2358" s="4"/>
      <c r="K2358" s="4"/>
      <c r="L2358" s="4"/>
      <c r="M2358" s="16"/>
      <c r="N2358" s="16"/>
      <c r="T2358" s="59"/>
      <c r="U2358" s="59"/>
      <c r="Z2358" s="22"/>
      <c r="AA2358" s="22"/>
      <c r="AB2358" s="22"/>
      <c r="AC2358" s="22"/>
      <c r="AD2358" s="22"/>
      <c r="AE2358" s="22"/>
      <c r="AF2358" s="22"/>
    </row>
    <row r="2359" spans="1:32" x14ac:dyDescent="0.25">
      <c r="A2359" s="16"/>
      <c r="B2359" s="16"/>
      <c r="C2359" s="66"/>
      <c r="D2359" s="66"/>
      <c r="E2359" s="67"/>
      <c r="F2359" s="4"/>
      <c r="G2359" s="4"/>
      <c r="H2359" s="4"/>
      <c r="K2359" s="4"/>
      <c r="L2359" s="4"/>
      <c r="M2359" s="16"/>
      <c r="N2359" s="16"/>
      <c r="T2359" s="59"/>
      <c r="U2359" s="59"/>
      <c r="Z2359" s="22"/>
      <c r="AA2359" s="22"/>
      <c r="AB2359" s="22"/>
      <c r="AC2359" s="22"/>
      <c r="AD2359" s="22"/>
      <c r="AE2359" s="22"/>
      <c r="AF2359" s="22"/>
    </row>
    <row r="2360" spans="1:32" x14ac:dyDescent="0.25">
      <c r="A2360" s="16"/>
      <c r="B2360" s="16"/>
      <c r="C2360" s="66"/>
      <c r="D2360" s="66"/>
      <c r="E2360" s="67"/>
      <c r="F2360" s="4"/>
      <c r="G2360" s="4"/>
      <c r="H2360" s="4"/>
      <c r="K2360" s="4"/>
      <c r="L2360" s="4"/>
      <c r="M2360" s="16"/>
      <c r="N2360" s="16"/>
      <c r="T2360" s="59"/>
      <c r="U2360" s="59"/>
      <c r="Z2360" s="22"/>
      <c r="AA2360" s="22"/>
      <c r="AB2360" s="22"/>
      <c r="AC2360" s="22"/>
      <c r="AD2360" s="22"/>
      <c r="AE2360" s="22"/>
      <c r="AF2360" s="22"/>
    </row>
    <row r="2361" spans="1:32" x14ac:dyDescent="0.25">
      <c r="A2361" s="16"/>
      <c r="B2361" s="16"/>
      <c r="C2361" s="66"/>
      <c r="D2361" s="66"/>
      <c r="E2361" s="67"/>
      <c r="F2361" s="4"/>
      <c r="G2361" s="4"/>
      <c r="H2361" s="4"/>
      <c r="K2361" s="4"/>
      <c r="L2361" s="4"/>
      <c r="M2361" s="16"/>
      <c r="N2361" s="16"/>
      <c r="T2361" s="59"/>
      <c r="U2361" s="59"/>
      <c r="Z2361" s="22"/>
      <c r="AA2361" s="22"/>
      <c r="AB2361" s="22"/>
      <c r="AC2361" s="22"/>
      <c r="AD2361" s="22"/>
      <c r="AE2361" s="22"/>
      <c r="AF2361" s="22"/>
    </row>
    <row r="2362" spans="1:32" x14ac:dyDescent="0.25">
      <c r="A2362" s="16"/>
      <c r="B2362" s="16"/>
      <c r="C2362" s="66"/>
      <c r="D2362" s="66"/>
      <c r="E2362" s="67"/>
      <c r="F2362" s="4"/>
      <c r="G2362" s="4"/>
      <c r="H2362" s="4"/>
      <c r="K2362" s="4"/>
      <c r="L2362" s="4"/>
      <c r="M2362" s="16"/>
      <c r="N2362" s="16"/>
      <c r="T2362" s="59"/>
      <c r="U2362" s="59"/>
      <c r="Z2362" s="22"/>
      <c r="AA2362" s="22"/>
      <c r="AB2362" s="22"/>
      <c r="AC2362" s="22"/>
      <c r="AD2362" s="22"/>
      <c r="AE2362" s="22"/>
      <c r="AF2362" s="22"/>
    </row>
    <row r="2363" spans="1:32" x14ac:dyDescent="0.25">
      <c r="A2363" s="16"/>
      <c r="B2363" s="16"/>
      <c r="C2363" s="66"/>
      <c r="D2363" s="66"/>
      <c r="E2363" s="67"/>
      <c r="F2363" s="4"/>
      <c r="G2363" s="4"/>
      <c r="H2363" s="4"/>
      <c r="K2363" s="4"/>
      <c r="L2363" s="4"/>
      <c r="M2363" s="16"/>
      <c r="N2363" s="16"/>
      <c r="T2363" s="59"/>
      <c r="U2363" s="59"/>
      <c r="Z2363" s="22"/>
      <c r="AA2363" s="22"/>
      <c r="AB2363" s="22"/>
      <c r="AC2363" s="22"/>
      <c r="AD2363" s="22"/>
      <c r="AE2363" s="22"/>
      <c r="AF2363" s="22"/>
    </row>
    <row r="2364" spans="1:32" x14ac:dyDescent="0.25">
      <c r="A2364" s="16"/>
      <c r="B2364" s="16"/>
      <c r="C2364" s="66"/>
      <c r="D2364" s="66"/>
      <c r="E2364" s="67"/>
      <c r="F2364" s="4"/>
      <c r="G2364" s="4"/>
      <c r="H2364" s="4"/>
      <c r="K2364" s="4"/>
      <c r="L2364" s="4"/>
      <c r="M2364" s="16"/>
      <c r="N2364" s="16"/>
      <c r="T2364" s="59"/>
      <c r="U2364" s="59"/>
      <c r="Z2364" s="22"/>
      <c r="AA2364" s="22"/>
      <c r="AB2364" s="22"/>
      <c r="AC2364" s="22"/>
      <c r="AD2364" s="22"/>
      <c r="AE2364" s="22"/>
      <c r="AF2364" s="22"/>
    </row>
    <row r="2365" spans="1:32" x14ac:dyDescent="0.25">
      <c r="A2365" s="16"/>
      <c r="B2365" s="16"/>
      <c r="C2365" s="66"/>
      <c r="D2365" s="66"/>
      <c r="E2365" s="67"/>
      <c r="F2365" s="4"/>
      <c r="G2365" s="4"/>
      <c r="H2365" s="4"/>
      <c r="K2365" s="4"/>
      <c r="L2365" s="4"/>
      <c r="M2365" s="16"/>
      <c r="N2365" s="16"/>
      <c r="T2365" s="59"/>
      <c r="U2365" s="59"/>
      <c r="Z2365" s="22"/>
      <c r="AA2365" s="22"/>
      <c r="AB2365" s="22"/>
      <c r="AC2365" s="22"/>
      <c r="AD2365" s="22"/>
      <c r="AE2365" s="22"/>
      <c r="AF2365" s="22"/>
    </row>
    <row r="2366" spans="1:32" x14ac:dyDescent="0.25">
      <c r="A2366" s="16"/>
      <c r="B2366" s="16"/>
      <c r="C2366" s="66"/>
      <c r="D2366" s="66"/>
      <c r="E2366" s="67"/>
      <c r="F2366" s="4"/>
      <c r="G2366" s="4"/>
      <c r="H2366" s="4"/>
      <c r="K2366" s="4"/>
      <c r="L2366" s="4"/>
      <c r="M2366" s="16"/>
      <c r="N2366" s="16"/>
      <c r="T2366" s="59"/>
      <c r="U2366" s="59"/>
      <c r="Z2366" s="22"/>
      <c r="AA2366" s="22"/>
      <c r="AB2366" s="22"/>
      <c r="AC2366" s="22"/>
      <c r="AD2366" s="22"/>
      <c r="AE2366" s="22"/>
      <c r="AF2366" s="22"/>
    </row>
    <row r="2367" spans="1:32" x14ac:dyDescent="0.25">
      <c r="A2367" s="16"/>
      <c r="B2367" s="16"/>
      <c r="C2367" s="66"/>
      <c r="D2367" s="66"/>
      <c r="E2367" s="67"/>
      <c r="F2367" s="4"/>
      <c r="G2367" s="4"/>
      <c r="H2367" s="4"/>
      <c r="K2367" s="4"/>
      <c r="L2367" s="4"/>
      <c r="M2367" s="16"/>
      <c r="N2367" s="16"/>
      <c r="T2367" s="59"/>
      <c r="U2367" s="59"/>
      <c r="Z2367" s="22"/>
      <c r="AA2367" s="22"/>
      <c r="AB2367" s="22"/>
      <c r="AC2367" s="22"/>
      <c r="AD2367" s="22"/>
      <c r="AE2367" s="22"/>
      <c r="AF2367" s="22"/>
    </row>
    <row r="2368" spans="1:32" x14ac:dyDescent="0.25">
      <c r="A2368" s="16"/>
      <c r="B2368" s="16"/>
      <c r="C2368" s="66"/>
      <c r="D2368" s="66"/>
      <c r="E2368" s="67"/>
      <c r="F2368" s="4"/>
      <c r="G2368" s="4"/>
      <c r="H2368" s="4"/>
      <c r="K2368" s="4"/>
      <c r="L2368" s="4"/>
      <c r="M2368" s="16"/>
      <c r="N2368" s="16"/>
      <c r="T2368" s="59"/>
      <c r="U2368" s="59"/>
      <c r="Z2368" s="22"/>
      <c r="AA2368" s="22"/>
      <c r="AB2368" s="22"/>
      <c r="AC2368" s="22"/>
      <c r="AD2368" s="22"/>
      <c r="AE2368" s="22"/>
      <c r="AF2368" s="22"/>
    </row>
    <row r="2369" spans="1:32" x14ac:dyDescent="0.25">
      <c r="A2369" s="16"/>
      <c r="B2369" s="16"/>
      <c r="C2369" s="66"/>
      <c r="D2369" s="66"/>
      <c r="E2369" s="67"/>
      <c r="F2369" s="4"/>
      <c r="G2369" s="4"/>
      <c r="H2369" s="4"/>
      <c r="K2369" s="4"/>
      <c r="L2369" s="4"/>
      <c r="M2369" s="16"/>
      <c r="N2369" s="16"/>
      <c r="T2369" s="59"/>
      <c r="U2369" s="59"/>
      <c r="Z2369" s="22"/>
      <c r="AA2369" s="22"/>
      <c r="AB2369" s="22"/>
      <c r="AC2369" s="22"/>
      <c r="AD2369" s="22"/>
      <c r="AE2369" s="22"/>
      <c r="AF2369" s="22"/>
    </row>
    <row r="2370" spans="1:32" x14ac:dyDescent="0.25">
      <c r="A2370" s="16"/>
      <c r="B2370" s="16"/>
      <c r="C2370" s="66"/>
      <c r="D2370" s="66"/>
      <c r="E2370" s="67"/>
      <c r="F2370" s="4"/>
      <c r="G2370" s="4"/>
      <c r="H2370" s="4"/>
      <c r="K2370" s="4"/>
      <c r="L2370" s="4"/>
      <c r="M2370" s="16"/>
      <c r="N2370" s="16"/>
      <c r="T2370" s="59"/>
      <c r="U2370" s="59"/>
      <c r="Z2370" s="22"/>
      <c r="AA2370" s="22"/>
      <c r="AB2370" s="22"/>
      <c r="AC2370" s="22"/>
      <c r="AD2370" s="22"/>
      <c r="AE2370" s="22"/>
      <c r="AF2370" s="22"/>
    </row>
    <row r="2371" spans="1:32" x14ac:dyDescent="0.25">
      <c r="A2371" s="16"/>
      <c r="B2371" s="16"/>
      <c r="C2371" s="66"/>
      <c r="D2371" s="66"/>
      <c r="E2371" s="67"/>
      <c r="F2371" s="4"/>
      <c r="G2371" s="4"/>
      <c r="H2371" s="4"/>
      <c r="K2371" s="4"/>
      <c r="L2371" s="4"/>
      <c r="M2371" s="16"/>
      <c r="N2371" s="16"/>
      <c r="T2371" s="59"/>
      <c r="U2371" s="59"/>
      <c r="Z2371" s="22"/>
      <c r="AA2371" s="22"/>
      <c r="AB2371" s="22"/>
      <c r="AC2371" s="22"/>
      <c r="AD2371" s="22"/>
      <c r="AE2371" s="22"/>
      <c r="AF2371" s="22"/>
    </row>
    <row r="2372" spans="1:32" x14ac:dyDescent="0.25">
      <c r="A2372" s="16"/>
      <c r="B2372" s="16"/>
      <c r="C2372" s="66"/>
      <c r="D2372" s="66"/>
      <c r="E2372" s="67"/>
      <c r="F2372" s="4"/>
      <c r="G2372" s="4"/>
      <c r="H2372" s="4"/>
      <c r="K2372" s="4"/>
      <c r="L2372" s="4"/>
      <c r="M2372" s="16"/>
      <c r="N2372" s="16"/>
      <c r="T2372" s="59"/>
      <c r="U2372" s="59"/>
      <c r="Z2372" s="22"/>
      <c r="AA2372" s="22"/>
      <c r="AB2372" s="22"/>
      <c r="AC2372" s="22"/>
      <c r="AD2372" s="22"/>
      <c r="AE2372" s="22"/>
      <c r="AF2372" s="22"/>
    </row>
    <row r="2373" spans="1:32" x14ac:dyDescent="0.25">
      <c r="A2373" s="16"/>
      <c r="B2373" s="16"/>
      <c r="C2373" s="66"/>
      <c r="D2373" s="66"/>
      <c r="E2373" s="67"/>
      <c r="F2373" s="4"/>
      <c r="G2373" s="4"/>
      <c r="H2373" s="4"/>
      <c r="K2373" s="4"/>
      <c r="L2373" s="4"/>
      <c r="M2373" s="16"/>
      <c r="N2373" s="16"/>
      <c r="T2373" s="59"/>
      <c r="U2373" s="59"/>
      <c r="Z2373" s="22"/>
      <c r="AA2373" s="22"/>
      <c r="AB2373" s="22"/>
      <c r="AC2373" s="22"/>
      <c r="AD2373" s="22"/>
      <c r="AE2373" s="22"/>
      <c r="AF2373" s="22"/>
    </row>
    <row r="2374" spans="1:32" x14ac:dyDescent="0.25">
      <c r="A2374" s="16"/>
      <c r="B2374" s="16"/>
      <c r="C2374" s="66"/>
      <c r="D2374" s="66"/>
      <c r="E2374" s="67"/>
      <c r="F2374" s="4"/>
      <c r="G2374" s="4"/>
      <c r="H2374" s="4"/>
      <c r="K2374" s="4"/>
      <c r="L2374" s="4"/>
      <c r="M2374" s="16"/>
      <c r="N2374" s="16"/>
      <c r="T2374" s="59"/>
      <c r="U2374" s="59"/>
      <c r="Z2374" s="22"/>
      <c r="AA2374" s="22"/>
      <c r="AB2374" s="22"/>
      <c r="AC2374" s="22"/>
      <c r="AD2374" s="22"/>
      <c r="AE2374" s="22"/>
      <c r="AF2374" s="22"/>
    </row>
    <row r="2375" spans="1:32" x14ac:dyDescent="0.25">
      <c r="A2375" s="16"/>
      <c r="B2375" s="16"/>
      <c r="C2375" s="66"/>
      <c r="D2375" s="66"/>
      <c r="E2375" s="67"/>
      <c r="F2375" s="4"/>
      <c r="G2375" s="4"/>
      <c r="H2375" s="4"/>
      <c r="K2375" s="4"/>
      <c r="L2375" s="4"/>
      <c r="M2375" s="16"/>
      <c r="N2375" s="16"/>
      <c r="T2375" s="59"/>
      <c r="U2375" s="59"/>
      <c r="Z2375" s="22"/>
      <c r="AA2375" s="22"/>
      <c r="AB2375" s="22"/>
      <c r="AC2375" s="22"/>
      <c r="AD2375" s="22"/>
      <c r="AE2375" s="22"/>
      <c r="AF2375" s="22"/>
    </row>
    <row r="2376" spans="1:32" x14ac:dyDescent="0.25">
      <c r="A2376" s="16"/>
      <c r="B2376" s="16"/>
      <c r="C2376" s="66"/>
      <c r="D2376" s="66"/>
      <c r="E2376" s="67"/>
      <c r="F2376" s="4"/>
      <c r="G2376" s="4"/>
      <c r="H2376" s="4"/>
      <c r="K2376" s="4"/>
      <c r="L2376" s="4"/>
      <c r="M2376" s="16"/>
      <c r="N2376" s="16"/>
      <c r="T2376" s="59"/>
      <c r="U2376" s="59"/>
      <c r="Z2376" s="22"/>
      <c r="AA2376" s="22"/>
      <c r="AB2376" s="22"/>
      <c r="AC2376" s="22"/>
      <c r="AD2376" s="22"/>
      <c r="AE2376" s="22"/>
      <c r="AF2376" s="22"/>
    </row>
    <row r="2377" spans="1:32" x14ac:dyDescent="0.25">
      <c r="A2377" s="16"/>
      <c r="B2377" s="16"/>
      <c r="C2377" s="66"/>
      <c r="D2377" s="66"/>
      <c r="E2377" s="67"/>
      <c r="F2377" s="4"/>
      <c r="G2377" s="4"/>
      <c r="H2377" s="4"/>
      <c r="K2377" s="4"/>
      <c r="L2377" s="4"/>
      <c r="M2377" s="16"/>
      <c r="N2377" s="16"/>
      <c r="T2377" s="59"/>
      <c r="U2377" s="59"/>
      <c r="Z2377" s="22"/>
      <c r="AA2377" s="22"/>
      <c r="AB2377" s="22"/>
      <c r="AC2377" s="22"/>
      <c r="AD2377" s="22"/>
      <c r="AE2377" s="22"/>
      <c r="AF2377" s="22"/>
    </row>
    <row r="2378" spans="1:32" x14ac:dyDescent="0.25">
      <c r="A2378" s="16"/>
      <c r="B2378" s="16"/>
      <c r="C2378" s="66"/>
      <c r="D2378" s="66"/>
      <c r="E2378" s="67"/>
      <c r="F2378" s="4"/>
      <c r="G2378" s="4"/>
      <c r="H2378" s="4"/>
      <c r="K2378" s="4"/>
      <c r="L2378" s="4"/>
      <c r="M2378" s="16"/>
      <c r="N2378" s="16"/>
      <c r="T2378" s="59"/>
      <c r="U2378" s="59"/>
      <c r="Z2378" s="22"/>
      <c r="AA2378" s="22"/>
      <c r="AB2378" s="22"/>
      <c r="AC2378" s="22"/>
      <c r="AD2378" s="22"/>
      <c r="AE2378" s="22"/>
      <c r="AF2378" s="22"/>
    </row>
    <row r="2379" spans="1:32" x14ac:dyDescent="0.25">
      <c r="A2379" s="16"/>
      <c r="B2379" s="16"/>
      <c r="C2379" s="66"/>
      <c r="D2379" s="66"/>
      <c r="E2379" s="67"/>
      <c r="F2379" s="4"/>
      <c r="G2379" s="4"/>
      <c r="H2379" s="4"/>
      <c r="K2379" s="4"/>
      <c r="L2379" s="4"/>
      <c r="M2379" s="16"/>
      <c r="N2379" s="16"/>
      <c r="T2379" s="59"/>
      <c r="U2379" s="59"/>
      <c r="Z2379" s="22"/>
      <c r="AA2379" s="22"/>
      <c r="AB2379" s="22"/>
      <c r="AC2379" s="22"/>
      <c r="AD2379" s="22"/>
      <c r="AE2379" s="22"/>
      <c r="AF2379" s="22"/>
    </row>
    <row r="2380" spans="1:32" x14ac:dyDescent="0.25">
      <c r="A2380" s="16"/>
      <c r="B2380" s="16"/>
      <c r="C2380" s="66"/>
      <c r="D2380" s="66"/>
      <c r="E2380" s="67"/>
      <c r="F2380" s="4"/>
      <c r="G2380" s="4"/>
      <c r="H2380" s="4"/>
      <c r="K2380" s="4"/>
      <c r="L2380" s="4"/>
      <c r="M2380" s="16"/>
      <c r="N2380" s="16"/>
      <c r="T2380" s="59"/>
      <c r="U2380" s="59"/>
      <c r="Z2380" s="22"/>
      <c r="AA2380" s="22"/>
      <c r="AB2380" s="22"/>
      <c r="AC2380" s="22"/>
      <c r="AD2380" s="22"/>
      <c r="AE2380" s="22"/>
      <c r="AF2380" s="22"/>
    </row>
    <row r="2381" spans="1:32" x14ac:dyDescent="0.25">
      <c r="A2381" s="16"/>
      <c r="B2381" s="16"/>
      <c r="C2381" s="66"/>
      <c r="D2381" s="66"/>
      <c r="E2381" s="67"/>
      <c r="F2381" s="4"/>
      <c r="G2381" s="4"/>
      <c r="H2381" s="4"/>
      <c r="K2381" s="4"/>
      <c r="L2381" s="4"/>
      <c r="M2381" s="16"/>
      <c r="N2381" s="16"/>
      <c r="T2381" s="59"/>
      <c r="U2381" s="59"/>
      <c r="Z2381" s="22"/>
      <c r="AA2381" s="22"/>
      <c r="AB2381" s="22"/>
      <c r="AC2381" s="22"/>
      <c r="AD2381" s="22"/>
      <c r="AE2381" s="22"/>
      <c r="AF2381" s="22"/>
    </row>
    <row r="2382" spans="1:32" x14ac:dyDescent="0.25">
      <c r="A2382" s="16"/>
      <c r="B2382" s="16"/>
      <c r="C2382" s="66"/>
      <c r="D2382" s="66"/>
      <c r="E2382" s="67"/>
      <c r="F2382" s="4"/>
      <c r="G2382" s="4"/>
      <c r="H2382" s="4"/>
      <c r="K2382" s="4"/>
      <c r="L2382" s="4"/>
      <c r="M2382" s="16"/>
      <c r="N2382" s="16"/>
      <c r="T2382" s="59"/>
      <c r="U2382" s="59"/>
      <c r="Z2382" s="22"/>
      <c r="AA2382" s="22"/>
      <c r="AB2382" s="22"/>
      <c r="AC2382" s="22"/>
      <c r="AD2382" s="22"/>
      <c r="AE2382" s="22"/>
      <c r="AF2382" s="22"/>
    </row>
    <row r="2383" spans="1:32" x14ac:dyDescent="0.25">
      <c r="A2383" s="16"/>
      <c r="B2383" s="16"/>
      <c r="C2383" s="66"/>
      <c r="D2383" s="66"/>
      <c r="E2383" s="67"/>
      <c r="F2383" s="4"/>
      <c r="G2383" s="4"/>
      <c r="H2383" s="4"/>
      <c r="K2383" s="4"/>
      <c r="L2383" s="4"/>
      <c r="M2383" s="16"/>
      <c r="N2383" s="16"/>
      <c r="T2383" s="59"/>
      <c r="U2383" s="59"/>
      <c r="Z2383" s="22"/>
      <c r="AA2383" s="22"/>
      <c r="AB2383" s="22"/>
      <c r="AC2383" s="22"/>
      <c r="AD2383" s="22"/>
      <c r="AE2383" s="22"/>
      <c r="AF2383" s="22"/>
    </row>
    <row r="2384" spans="1:32" x14ac:dyDescent="0.25">
      <c r="A2384" s="16"/>
      <c r="B2384" s="16"/>
      <c r="C2384" s="66"/>
      <c r="D2384" s="66"/>
      <c r="E2384" s="67"/>
      <c r="F2384" s="4"/>
      <c r="G2384" s="4"/>
      <c r="H2384" s="4"/>
      <c r="K2384" s="4"/>
      <c r="L2384" s="4"/>
      <c r="M2384" s="16"/>
      <c r="N2384" s="16"/>
      <c r="T2384" s="59"/>
      <c r="U2384" s="59"/>
      <c r="Z2384" s="22"/>
      <c r="AA2384" s="22"/>
      <c r="AB2384" s="22"/>
      <c r="AC2384" s="22"/>
      <c r="AD2384" s="22"/>
      <c r="AE2384" s="22"/>
      <c r="AF2384" s="22"/>
    </row>
    <row r="2385" spans="1:32" x14ac:dyDescent="0.25">
      <c r="A2385" s="16"/>
      <c r="B2385" s="16"/>
      <c r="C2385" s="66"/>
      <c r="D2385" s="66"/>
      <c r="E2385" s="67"/>
      <c r="F2385" s="4"/>
      <c r="G2385" s="4"/>
      <c r="H2385" s="4"/>
      <c r="K2385" s="4"/>
      <c r="L2385" s="4"/>
      <c r="M2385" s="16"/>
      <c r="N2385" s="16"/>
      <c r="T2385" s="59"/>
      <c r="U2385" s="59"/>
      <c r="Z2385" s="22"/>
      <c r="AA2385" s="22"/>
      <c r="AB2385" s="22"/>
      <c r="AC2385" s="22"/>
      <c r="AD2385" s="22"/>
      <c r="AE2385" s="22"/>
      <c r="AF2385" s="22"/>
    </row>
    <row r="2386" spans="1:32" x14ac:dyDescent="0.25">
      <c r="A2386" s="16"/>
      <c r="B2386" s="16"/>
      <c r="C2386" s="66"/>
      <c r="D2386" s="66"/>
      <c r="E2386" s="67"/>
      <c r="F2386" s="4"/>
      <c r="G2386" s="4"/>
      <c r="H2386" s="4"/>
      <c r="K2386" s="4"/>
      <c r="L2386" s="4"/>
      <c r="M2386" s="16"/>
      <c r="N2386" s="16"/>
      <c r="T2386" s="59"/>
      <c r="U2386" s="59"/>
      <c r="Z2386" s="22"/>
      <c r="AA2386" s="22"/>
      <c r="AB2386" s="22"/>
      <c r="AC2386" s="22"/>
      <c r="AD2386" s="22"/>
      <c r="AE2386" s="22"/>
      <c r="AF2386" s="22"/>
    </row>
    <row r="2387" spans="1:32" x14ac:dyDescent="0.25">
      <c r="A2387" s="16"/>
      <c r="B2387" s="16"/>
      <c r="C2387" s="66"/>
      <c r="D2387" s="66"/>
      <c r="E2387" s="67"/>
      <c r="F2387" s="4"/>
      <c r="G2387" s="4"/>
      <c r="H2387" s="4"/>
      <c r="K2387" s="4"/>
      <c r="L2387" s="4"/>
      <c r="M2387" s="16"/>
      <c r="N2387" s="16"/>
      <c r="T2387" s="59"/>
      <c r="U2387" s="59"/>
      <c r="Z2387" s="22"/>
      <c r="AA2387" s="22"/>
      <c r="AB2387" s="22"/>
      <c r="AC2387" s="22"/>
      <c r="AD2387" s="22"/>
      <c r="AE2387" s="22"/>
      <c r="AF2387" s="22"/>
    </row>
    <row r="2388" spans="1:32" x14ac:dyDescent="0.25">
      <c r="A2388" s="16"/>
      <c r="B2388" s="16"/>
      <c r="C2388" s="66"/>
      <c r="D2388" s="66"/>
      <c r="E2388" s="67"/>
      <c r="F2388" s="4"/>
      <c r="G2388" s="4"/>
      <c r="H2388" s="4"/>
      <c r="K2388" s="4"/>
      <c r="L2388" s="4"/>
      <c r="M2388" s="16"/>
      <c r="N2388" s="16"/>
      <c r="T2388" s="59"/>
      <c r="U2388" s="59"/>
      <c r="Z2388" s="22"/>
      <c r="AA2388" s="22"/>
      <c r="AB2388" s="22"/>
      <c r="AC2388" s="22"/>
      <c r="AD2388" s="22"/>
      <c r="AE2388" s="22"/>
      <c r="AF2388" s="22"/>
    </row>
    <row r="2389" spans="1:32" x14ac:dyDescent="0.25">
      <c r="A2389" s="16"/>
      <c r="B2389" s="16"/>
      <c r="C2389" s="66"/>
      <c r="D2389" s="66"/>
      <c r="E2389" s="67"/>
      <c r="F2389" s="4"/>
      <c r="G2389" s="4"/>
      <c r="H2389" s="4"/>
      <c r="K2389" s="4"/>
      <c r="L2389" s="4"/>
      <c r="M2389" s="16"/>
      <c r="N2389" s="16"/>
      <c r="T2389" s="59"/>
      <c r="U2389" s="59"/>
      <c r="Z2389" s="22"/>
      <c r="AA2389" s="22"/>
      <c r="AB2389" s="22"/>
      <c r="AC2389" s="22"/>
      <c r="AD2389" s="22"/>
      <c r="AE2389" s="22"/>
      <c r="AF2389" s="22"/>
    </row>
    <row r="2390" spans="1:32" x14ac:dyDescent="0.25">
      <c r="A2390" s="16"/>
      <c r="B2390" s="16"/>
      <c r="C2390" s="66"/>
      <c r="D2390" s="66"/>
      <c r="E2390" s="67"/>
      <c r="F2390" s="4"/>
      <c r="G2390" s="4"/>
      <c r="H2390" s="4"/>
      <c r="K2390" s="4"/>
      <c r="L2390" s="4"/>
      <c r="M2390" s="16"/>
      <c r="N2390" s="16"/>
      <c r="T2390" s="59"/>
      <c r="U2390" s="59"/>
      <c r="Z2390" s="22"/>
      <c r="AA2390" s="22"/>
      <c r="AB2390" s="22"/>
      <c r="AC2390" s="22"/>
      <c r="AD2390" s="22"/>
      <c r="AE2390" s="22"/>
      <c r="AF2390" s="22"/>
    </row>
    <row r="2391" spans="1:32" x14ac:dyDescent="0.25">
      <c r="A2391" s="16"/>
      <c r="B2391" s="16"/>
      <c r="C2391" s="66"/>
      <c r="D2391" s="66"/>
      <c r="E2391" s="67"/>
      <c r="F2391" s="4"/>
      <c r="G2391" s="4"/>
      <c r="H2391" s="4"/>
      <c r="K2391" s="4"/>
      <c r="L2391" s="4"/>
      <c r="M2391" s="16"/>
      <c r="N2391" s="16"/>
      <c r="T2391" s="59"/>
      <c r="U2391" s="59"/>
      <c r="Z2391" s="22"/>
      <c r="AA2391" s="22"/>
      <c r="AB2391" s="22"/>
      <c r="AC2391" s="22"/>
      <c r="AD2391" s="22"/>
      <c r="AE2391" s="22"/>
      <c r="AF2391" s="22"/>
    </row>
    <row r="2392" spans="1:32" x14ac:dyDescent="0.25">
      <c r="A2392" s="16"/>
      <c r="B2392" s="16"/>
      <c r="C2392" s="66"/>
      <c r="D2392" s="66"/>
      <c r="E2392" s="67"/>
      <c r="F2392" s="4"/>
      <c r="G2392" s="4"/>
      <c r="H2392" s="4"/>
      <c r="K2392" s="4"/>
      <c r="L2392" s="4"/>
      <c r="M2392" s="16"/>
      <c r="N2392" s="16"/>
      <c r="T2392" s="59"/>
      <c r="U2392" s="59"/>
      <c r="Z2392" s="22"/>
      <c r="AA2392" s="22"/>
      <c r="AB2392" s="22"/>
      <c r="AC2392" s="22"/>
      <c r="AD2392" s="22"/>
      <c r="AE2392" s="22"/>
      <c r="AF2392" s="22"/>
    </row>
    <row r="2393" spans="1:32" x14ac:dyDescent="0.25">
      <c r="A2393" s="16"/>
      <c r="B2393" s="16"/>
      <c r="C2393" s="66"/>
      <c r="D2393" s="66"/>
      <c r="E2393" s="67"/>
      <c r="F2393" s="4"/>
      <c r="G2393" s="4"/>
      <c r="H2393" s="4"/>
      <c r="K2393" s="4"/>
      <c r="L2393" s="4"/>
      <c r="M2393" s="16"/>
      <c r="N2393" s="16"/>
      <c r="T2393" s="59"/>
      <c r="U2393" s="59"/>
      <c r="Z2393" s="22"/>
      <c r="AA2393" s="22"/>
      <c r="AB2393" s="22"/>
      <c r="AC2393" s="22"/>
      <c r="AD2393" s="22"/>
      <c r="AE2393" s="22"/>
      <c r="AF2393" s="22"/>
    </row>
    <row r="2394" spans="1:32" x14ac:dyDescent="0.25">
      <c r="A2394" s="16"/>
      <c r="B2394" s="16"/>
      <c r="C2394" s="66"/>
      <c r="D2394" s="66"/>
      <c r="E2394" s="67"/>
      <c r="F2394" s="4"/>
      <c r="G2394" s="4"/>
      <c r="H2394" s="4"/>
      <c r="K2394" s="4"/>
      <c r="L2394" s="4"/>
      <c r="M2394" s="16"/>
      <c r="N2394" s="16"/>
      <c r="T2394" s="59"/>
      <c r="U2394" s="59"/>
      <c r="Z2394" s="22"/>
      <c r="AA2394" s="22"/>
      <c r="AB2394" s="22"/>
      <c r="AC2394" s="22"/>
      <c r="AD2394" s="22"/>
      <c r="AE2394" s="22"/>
      <c r="AF2394" s="22"/>
    </row>
    <row r="2395" spans="1:32" x14ac:dyDescent="0.25">
      <c r="A2395" s="16"/>
      <c r="B2395" s="16"/>
      <c r="C2395" s="66"/>
      <c r="D2395" s="66"/>
      <c r="E2395" s="67"/>
      <c r="F2395" s="4"/>
      <c r="G2395" s="4"/>
      <c r="H2395" s="4"/>
      <c r="K2395" s="4"/>
      <c r="L2395" s="4"/>
      <c r="M2395" s="16"/>
      <c r="N2395" s="16"/>
      <c r="T2395" s="59"/>
      <c r="U2395" s="59"/>
      <c r="Z2395" s="22"/>
      <c r="AA2395" s="22"/>
      <c r="AB2395" s="22"/>
      <c r="AC2395" s="22"/>
      <c r="AD2395" s="22"/>
      <c r="AE2395" s="22"/>
      <c r="AF2395" s="22"/>
    </row>
    <row r="2396" spans="1:32" x14ac:dyDescent="0.25">
      <c r="A2396" s="16"/>
      <c r="B2396" s="16"/>
      <c r="C2396" s="66"/>
      <c r="D2396" s="66"/>
      <c r="E2396" s="67"/>
      <c r="F2396" s="4"/>
      <c r="G2396" s="4"/>
      <c r="H2396" s="4"/>
      <c r="K2396" s="4"/>
      <c r="L2396" s="4"/>
      <c r="M2396" s="16"/>
      <c r="N2396" s="16"/>
      <c r="T2396" s="59"/>
      <c r="U2396" s="59"/>
      <c r="Z2396" s="22"/>
      <c r="AA2396" s="22"/>
      <c r="AB2396" s="22"/>
      <c r="AC2396" s="22"/>
      <c r="AD2396" s="22"/>
      <c r="AE2396" s="22"/>
      <c r="AF2396" s="22"/>
    </row>
    <row r="2397" spans="1:32" x14ac:dyDescent="0.25">
      <c r="A2397" s="16"/>
      <c r="B2397" s="16"/>
      <c r="C2397" s="66"/>
      <c r="D2397" s="66"/>
      <c r="E2397" s="67"/>
      <c r="F2397" s="4"/>
      <c r="G2397" s="4"/>
      <c r="H2397" s="4"/>
      <c r="K2397" s="4"/>
      <c r="L2397" s="4"/>
      <c r="M2397" s="16"/>
      <c r="N2397" s="16"/>
      <c r="T2397" s="59"/>
      <c r="U2397" s="59"/>
      <c r="Z2397" s="22"/>
      <c r="AA2397" s="22"/>
      <c r="AB2397" s="22"/>
      <c r="AC2397" s="22"/>
      <c r="AD2397" s="22"/>
      <c r="AE2397" s="22"/>
      <c r="AF2397" s="22"/>
    </row>
    <row r="2398" spans="1:32" x14ac:dyDescent="0.25">
      <c r="A2398" s="16"/>
      <c r="B2398" s="16"/>
      <c r="C2398" s="66"/>
      <c r="D2398" s="66"/>
      <c r="E2398" s="67"/>
      <c r="F2398" s="4"/>
      <c r="G2398" s="4"/>
      <c r="H2398" s="4"/>
      <c r="K2398" s="4"/>
      <c r="L2398" s="4"/>
      <c r="M2398" s="16"/>
      <c r="N2398" s="16"/>
      <c r="T2398" s="59"/>
      <c r="U2398" s="59"/>
      <c r="Z2398" s="22"/>
      <c r="AA2398" s="22"/>
      <c r="AB2398" s="22"/>
      <c r="AC2398" s="22"/>
      <c r="AD2398" s="22"/>
      <c r="AE2398" s="22"/>
      <c r="AF2398" s="22"/>
    </row>
    <row r="2399" spans="1:32" x14ac:dyDescent="0.25">
      <c r="A2399" s="16"/>
      <c r="B2399" s="16"/>
      <c r="C2399" s="66"/>
      <c r="D2399" s="66"/>
      <c r="E2399" s="67"/>
      <c r="F2399" s="4"/>
      <c r="G2399" s="4"/>
      <c r="H2399" s="4"/>
      <c r="K2399" s="4"/>
      <c r="L2399" s="4"/>
      <c r="M2399" s="16"/>
      <c r="N2399" s="16"/>
      <c r="T2399" s="59"/>
      <c r="U2399" s="59"/>
      <c r="Z2399" s="22"/>
      <c r="AA2399" s="22"/>
      <c r="AB2399" s="22"/>
      <c r="AC2399" s="22"/>
      <c r="AD2399" s="22"/>
      <c r="AE2399" s="22"/>
      <c r="AF2399" s="22"/>
    </row>
    <row r="2400" spans="1:32" x14ac:dyDescent="0.25">
      <c r="A2400" s="16"/>
      <c r="B2400" s="16"/>
      <c r="C2400" s="66"/>
      <c r="D2400" s="66"/>
      <c r="E2400" s="67"/>
      <c r="F2400" s="4"/>
      <c r="G2400" s="4"/>
      <c r="H2400" s="4"/>
      <c r="K2400" s="4"/>
      <c r="L2400" s="4"/>
      <c r="M2400" s="16"/>
      <c r="N2400" s="16"/>
      <c r="T2400" s="59"/>
      <c r="U2400" s="59"/>
      <c r="Z2400" s="22"/>
      <c r="AA2400" s="22"/>
      <c r="AB2400" s="22"/>
      <c r="AC2400" s="22"/>
      <c r="AD2400" s="22"/>
      <c r="AE2400" s="22"/>
      <c r="AF2400" s="22"/>
    </row>
    <row r="2401" spans="1:32" x14ac:dyDescent="0.25">
      <c r="A2401" s="16"/>
      <c r="B2401" s="16"/>
      <c r="C2401" s="66"/>
      <c r="D2401" s="66"/>
      <c r="E2401" s="67"/>
      <c r="F2401" s="4"/>
      <c r="G2401" s="4"/>
      <c r="H2401" s="4"/>
      <c r="K2401" s="4"/>
      <c r="L2401" s="4"/>
      <c r="M2401" s="16"/>
      <c r="N2401" s="16"/>
      <c r="T2401" s="59"/>
      <c r="U2401" s="59"/>
      <c r="Z2401" s="22"/>
      <c r="AA2401" s="22"/>
      <c r="AB2401" s="22"/>
      <c r="AC2401" s="22"/>
      <c r="AD2401" s="22"/>
      <c r="AE2401" s="22"/>
      <c r="AF2401" s="22"/>
    </row>
    <row r="2402" spans="1:32" x14ac:dyDescent="0.25">
      <c r="A2402" s="16"/>
      <c r="B2402" s="16"/>
      <c r="C2402" s="66"/>
      <c r="D2402" s="66"/>
      <c r="E2402" s="67"/>
      <c r="F2402" s="4"/>
      <c r="G2402" s="4"/>
      <c r="H2402" s="4"/>
      <c r="K2402" s="4"/>
      <c r="L2402" s="4"/>
      <c r="M2402" s="16"/>
      <c r="N2402" s="16"/>
      <c r="T2402" s="59"/>
      <c r="U2402" s="59"/>
      <c r="Z2402" s="22"/>
      <c r="AA2402" s="22"/>
      <c r="AB2402" s="22"/>
      <c r="AC2402" s="22"/>
      <c r="AD2402" s="22"/>
      <c r="AE2402" s="22"/>
      <c r="AF2402" s="22"/>
    </row>
    <row r="2403" spans="1:32" x14ac:dyDescent="0.25">
      <c r="A2403" s="16"/>
      <c r="B2403" s="16"/>
      <c r="C2403" s="66"/>
      <c r="D2403" s="66"/>
      <c r="E2403" s="67"/>
      <c r="F2403" s="4"/>
      <c r="G2403" s="4"/>
      <c r="H2403" s="4"/>
      <c r="K2403" s="4"/>
      <c r="L2403" s="4"/>
      <c r="M2403" s="16"/>
      <c r="N2403" s="16"/>
      <c r="T2403" s="59"/>
      <c r="U2403" s="59"/>
      <c r="Z2403" s="22"/>
      <c r="AA2403" s="22"/>
      <c r="AB2403" s="22"/>
      <c r="AC2403" s="22"/>
      <c r="AD2403" s="22"/>
      <c r="AE2403" s="22"/>
      <c r="AF2403" s="22"/>
    </row>
    <row r="2404" spans="1:32" x14ac:dyDescent="0.25">
      <c r="A2404" s="16"/>
      <c r="B2404" s="16"/>
      <c r="C2404" s="66"/>
      <c r="D2404" s="66"/>
      <c r="E2404" s="67"/>
      <c r="F2404" s="4"/>
      <c r="G2404" s="4"/>
      <c r="H2404" s="4"/>
      <c r="K2404" s="4"/>
      <c r="L2404" s="4"/>
      <c r="M2404" s="16"/>
      <c r="N2404" s="16"/>
      <c r="T2404" s="59"/>
      <c r="U2404" s="59"/>
      <c r="Z2404" s="22"/>
      <c r="AA2404" s="22"/>
      <c r="AB2404" s="22"/>
      <c r="AC2404" s="22"/>
      <c r="AD2404" s="22"/>
      <c r="AE2404" s="22"/>
      <c r="AF2404" s="22"/>
    </row>
    <row r="2405" spans="1:32" x14ac:dyDescent="0.25">
      <c r="A2405" s="16"/>
      <c r="B2405" s="16"/>
      <c r="C2405" s="66"/>
      <c r="D2405" s="66"/>
      <c r="E2405" s="67"/>
      <c r="F2405" s="4"/>
      <c r="G2405" s="4"/>
      <c r="H2405" s="4"/>
      <c r="K2405" s="4"/>
      <c r="L2405" s="4"/>
      <c r="M2405" s="16"/>
      <c r="N2405" s="16"/>
      <c r="T2405" s="59"/>
      <c r="U2405" s="59"/>
      <c r="Z2405" s="22"/>
      <c r="AA2405" s="22"/>
      <c r="AB2405" s="22"/>
      <c r="AC2405" s="22"/>
      <c r="AD2405" s="22"/>
      <c r="AE2405" s="22"/>
      <c r="AF2405" s="22"/>
    </row>
    <row r="2406" spans="1:32" x14ac:dyDescent="0.25">
      <c r="A2406" s="16"/>
      <c r="B2406" s="16"/>
      <c r="C2406" s="66"/>
      <c r="D2406" s="66"/>
      <c r="E2406" s="67"/>
      <c r="F2406" s="4"/>
      <c r="G2406" s="4"/>
      <c r="H2406" s="4"/>
      <c r="K2406" s="4"/>
      <c r="L2406" s="4"/>
      <c r="M2406" s="16"/>
      <c r="N2406" s="16"/>
      <c r="T2406" s="59"/>
      <c r="U2406" s="59"/>
      <c r="Z2406" s="22"/>
      <c r="AA2406" s="22"/>
      <c r="AB2406" s="22"/>
      <c r="AC2406" s="22"/>
      <c r="AD2406" s="22"/>
      <c r="AE2406" s="22"/>
      <c r="AF2406" s="22"/>
    </row>
    <row r="2407" spans="1:32" x14ac:dyDescent="0.25">
      <c r="A2407" s="16"/>
      <c r="B2407" s="16"/>
      <c r="C2407" s="66"/>
      <c r="D2407" s="66"/>
      <c r="E2407" s="67"/>
      <c r="F2407" s="4"/>
      <c r="G2407" s="4"/>
      <c r="H2407" s="4"/>
      <c r="K2407" s="4"/>
      <c r="L2407" s="4"/>
      <c r="M2407" s="16"/>
      <c r="N2407" s="16"/>
      <c r="T2407" s="59"/>
      <c r="U2407" s="59"/>
      <c r="Z2407" s="22"/>
      <c r="AA2407" s="22"/>
      <c r="AB2407" s="22"/>
      <c r="AC2407" s="22"/>
      <c r="AD2407" s="22"/>
      <c r="AE2407" s="22"/>
      <c r="AF2407" s="22"/>
    </row>
    <row r="2408" spans="1:32" x14ac:dyDescent="0.25">
      <c r="A2408" s="16"/>
      <c r="B2408" s="16"/>
      <c r="C2408" s="66"/>
      <c r="D2408" s="66"/>
      <c r="E2408" s="67"/>
      <c r="F2408" s="4"/>
      <c r="G2408" s="4"/>
      <c r="H2408" s="4"/>
      <c r="K2408" s="4"/>
      <c r="L2408" s="4"/>
      <c r="M2408" s="16"/>
      <c r="N2408" s="16"/>
      <c r="T2408" s="59"/>
      <c r="U2408" s="59"/>
      <c r="Z2408" s="22"/>
      <c r="AA2408" s="22"/>
      <c r="AB2408" s="22"/>
      <c r="AC2408" s="22"/>
      <c r="AD2408" s="22"/>
      <c r="AE2408" s="22"/>
      <c r="AF2408" s="22"/>
    </row>
    <row r="2409" spans="1:32" x14ac:dyDescent="0.25">
      <c r="A2409" s="16"/>
      <c r="B2409" s="16"/>
      <c r="C2409" s="66"/>
      <c r="D2409" s="66"/>
      <c r="E2409" s="67"/>
      <c r="F2409" s="4"/>
      <c r="G2409" s="4"/>
      <c r="H2409" s="4"/>
      <c r="K2409" s="4"/>
      <c r="L2409" s="4"/>
      <c r="M2409" s="16"/>
      <c r="N2409" s="16"/>
      <c r="T2409" s="59"/>
      <c r="U2409" s="59"/>
      <c r="Z2409" s="22"/>
      <c r="AA2409" s="22"/>
      <c r="AB2409" s="22"/>
      <c r="AC2409" s="22"/>
      <c r="AD2409" s="22"/>
      <c r="AE2409" s="22"/>
      <c r="AF2409" s="22"/>
    </row>
    <row r="2410" spans="1:32" x14ac:dyDescent="0.25">
      <c r="A2410" s="16"/>
      <c r="B2410" s="16"/>
      <c r="C2410" s="66"/>
      <c r="D2410" s="66"/>
      <c r="E2410" s="67"/>
      <c r="F2410" s="4"/>
      <c r="G2410" s="4"/>
      <c r="H2410" s="4"/>
      <c r="K2410" s="4"/>
      <c r="L2410" s="4"/>
      <c r="M2410" s="16"/>
      <c r="N2410" s="16"/>
      <c r="T2410" s="59"/>
      <c r="U2410" s="59"/>
      <c r="Z2410" s="22"/>
      <c r="AA2410" s="22"/>
      <c r="AB2410" s="22"/>
      <c r="AC2410" s="22"/>
      <c r="AD2410" s="22"/>
      <c r="AE2410" s="22"/>
      <c r="AF2410" s="22"/>
    </row>
    <row r="2411" spans="1:32" x14ac:dyDescent="0.25">
      <c r="A2411" s="16"/>
      <c r="B2411" s="16"/>
      <c r="C2411" s="66"/>
      <c r="D2411" s="66"/>
      <c r="E2411" s="67"/>
      <c r="F2411" s="4"/>
      <c r="G2411" s="4"/>
      <c r="H2411" s="4"/>
      <c r="K2411" s="4"/>
      <c r="L2411" s="4"/>
      <c r="M2411" s="16"/>
      <c r="N2411" s="16"/>
      <c r="T2411" s="59"/>
      <c r="U2411" s="59"/>
      <c r="Z2411" s="22"/>
      <c r="AA2411" s="22"/>
      <c r="AB2411" s="22"/>
      <c r="AC2411" s="22"/>
      <c r="AD2411" s="22"/>
      <c r="AE2411" s="22"/>
      <c r="AF2411" s="22"/>
    </row>
    <row r="2412" spans="1:32" x14ac:dyDescent="0.25">
      <c r="A2412" s="16"/>
      <c r="B2412" s="16"/>
      <c r="C2412" s="66"/>
      <c r="D2412" s="66"/>
      <c r="E2412" s="67"/>
      <c r="F2412" s="4"/>
      <c r="G2412" s="4"/>
      <c r="H2412" s="4"/>
      <c r="K2412" s="4"/>
      <c r="L2412" s="4"/>
      <c r="M2412" s="16"/>
      <c r="N2412" s="16"/>
      <c r="T2412" s="59"/>
      <c r="U2412" s="59"/>
      <c r="Z2412" s="22"/>
      <c r="AA2412" s="22"/>
      <c r="AB2412" s="22"/>
      <c r="AC2412" s="22"/>
      <c r="AD2412" s="22"/>
      <c r="AE2412" s="22"/>
      <c r="AF2412" s="22"/>
    </row>
    <row r="2413" spans="1:32" x14ac:dyDescent="0.25">
      <c r="A2413" s="16"/>
      <c r="B2413" s="16"/>
      <c r="C2413" s="66"/>
      <c r="D2413" s="66"/>
      <c r="E2413" s="67"/>
      <c r="F2413" s="4"/>
      <c r="G2413" s="4"/>
      <c r="H2413" s="4"/>
      <c r="K2413" s="4"/>
      <c r="L2413" s="4"/>
      <c r="M2413" s="16"/>
      <c r="N2413" s="16"/>
      <c r="T2413" s="59"/>
      <c r="U2413" s="59"/>
      <c r="Z2413" s="22"/>
      <c r="AA2413" s="22"/>
      <c r="AB2413" s="22"/>
      <c r="AC2413" s="22"/>
      <c r="AD2413" s="22"/>
      <c r="AE2413" s="22"/>
      <c r="AF2413" s="22"/>
    </row>
    <row r="2414" spans="1:32" x14ac:dyDescent="0.25">
      <c r="A2414" s="16"/>
      <c r="B2414" s="16"/>
      <c r="C2414" s="66"/>
      <c r="D2414" s="66"/>
      <c r="E2414" s="67"/>
      <c r="F2414" s="4"/>
      <c r="G2414" s="4"/>
      <c r="H2414" s="4"/>
      <c r="K2414" s="4"/>
      <c r="L2414" s="4"/>
      <c r="M2414" s="16"/>
      <c r="N2414" s="16"/>
      <c r="T2414" s="59"/>
      <c r="U2414" s="59"/>
      <c r="Z2414" s="22"/>
      <c r="AA2414" s="22"/>
      <c r="AB2414" s="22"/>
      <c r="AC2414" s="22"/>
      <c r="AD2414" s="22"/>
      <c r="AE2414" s="22"/>
      <c r="AF2414" s="22"/>
    </row>
    <row r="2415" spans="1:32" x14ac:dyDescent="0.25">
      <c r="A2415" s="16"/>
      <c r="B2415" s="16"/>
      <c r="C2415" s="66"/>
      <c r="D2415" s="66"/>
      <c r="E2415" s="67"/>
      <c r="F2415" s="4"/>
      <c r="G2415" s="4"/>
      <c r="H2415" s="4"/>
      <c r="K2415" s="4"/>
      <c r="L2415" s="4"/>
      <c r="M2415" s="16"/>
      <c r="N2415" s="16"/>
      <c r="T2415" s="59"/>
      <c r="U2415" s="59"/>
      <c r="Z2415" s="22"/>
      <c r="AA2415" s="22"/>
      <c r="AB2415" s="22"/>
      <c r="AC2415" s="22"/>
      <c r="AD2415" s="22"/>
      <c r="AE2415" s="22"/>
      <c r="AF2415" s="22"/>
    </row>
    <row r="2416" spans="1:32" x14ac:dyDescent="0.25">
      <c r="A2416" s="16"/>
      <c r="B2416" s="16"/>
      <c r="C2416" s="66"/>
      <c r="D2416" s="66"/>
      <c r="E2416" s="67"/>
      <c r="F2416" s="4"/>
      <c r="G2416" s="4"/>
      <c r="H2416" s="4"/>
      <c r="K2416" s="4"/>
      <c r="L2416" s="4"/>
      <c r="M2416" s="16"/>
      <c r="N2416" s="16"/>
      <c r="T2416" s="59"/>
      <c r="U2416" s="59"/>
      <c r="Z2416" s="22"/>
      <c r="AA2416" s="22"/>
      <c r="AB2416" s="22"/>
      <c r="AC2416" s="22"/>
      <c r="AD2416" s="22"/>
      <c r="AE2416" s="22"/>
      <c r="AF2416" s="22"/>
    </row>
    <row r="2417" spans="1:32" x14ac:dyDescent="0.25">
      <c r="A2417" s="16"/>
      <c r="B2417" s="16"/>
      <c r="C2417" s="66"/>
      <c r="D2417" s="66"/>
      <c r="E2417" s="67"/>
      <c r="F2417" s="4"/>
      <c r="G2417" s="4"/>
      <c r="H2417" s="4"/>
      <c r="K2417" s="4"/>
      <c r="L2417" s="4"/>
      <c r="M2417" s="16"/>
      <c r="N2417" s="16"/>
      <c r="T2417" s="59"/>
      <c r="U2417" s="59"/>
      <c r="Z2417" s="22"/>
      <c r="AA2417" s="22"/>
      <c r="AB2417" s="22"/>
      <c r="AC2417" s="22"/>
      <c r="AD2417" s="22"/>
      <c r="AE2417" s="22"/>
      <c r="AF2417" s="22"/>
    </row>
    <row r="2418" spans="1:32" x14ac:dyDescent="0.25">
      <c r="A2418" s="16"/>
      <c r="B2418" s="16"/>
      <c r="C2418" s="66"/>
      <c r="D2418" s="66"/>
      <c r="E2418" s="67"/>
      <c r="F2418" s="4"/>
      <c r="G2418" s="4"/>
      <c r="H2418" s="4"/>
      <c r="K2418" s="4"/>
      <c r="L2418" s="4"/>
      <c r="M2418" s="16"/>
      <c r="N2418" s="16"/>
      <c r="T2418" s="59"/>
      <c r="U2418" s="59"/>
      <c r="Z2418" s="22"/>
      <c r="AA2418" s="22"/>
      <c r="AB2418" s="22"/>
      <c r="AC2418" s="22"/>
      <c r="AD2418" s="22"/>
      <c r="AE2418" s="22"/>
      <c r="AF2418" s="22"/>
    </row>
    <row r="2419" spans="1:32" x14ac:dyDescent="0.25">
      <c r="A2419" s="16"/>
      <c r="B2419" s="16"/>
      <c r="C2419" s="66"/>
      <c r="D2419" s="66"/>
      <c r="E2419" s="67"/>
      <c r="F2419" s="4"/>
      <c r="G2419" s="4"/>
      <c r="H2419" s="4"/>
      <c r="K2419" s="4"/>
      <c r="L2419" s="4"/>
      <c r="M2419" s="16"/>
      <c r="N2419" s="16"/>
      <c r="T2419" s="59"/>
      <c r="U2419" s="59"/>
      <c r="Z2419" s="22"/>
      <c r="AA2419" s="22"/>
      <c r="AB2419" s="22"/>
      <c r="AC2419" s="22"/>
      <c r="AD2419" s="22"/>
      <c r="AE2419" s="22"/>
      <c r="AF2419" s="22"/>
    </row>
    <row r="2420" spans="1:32" x14ac:dyDescent="0.25">
      <c r="A2420" s="16"/>
      <c r="B2420" s="16"/>
      <c r="C2420" s="66"/>
      <c r="D2420" s="66"/>
      <c r="E2420" s="67"/>
      <c r="F2420" s="4"/>
      <c r="G2420" s="4"/>
      <c r="H2420" s="4"/>
      <c r="K2420" s="4"/>
      <c r="L2420" s="4"/>
      <c r="M2420" s="16"/>
      <c r="N2420" s="16"/>
      <c r="T2420" s="59"/>
      <c r="U2420" s="59"/>
      <c r="Z2420" s="22"/>
      <c r="AA2420" s="22"/>
      <c r="AB2420" s="22"/>
      <c r="AC2420" s="22"/>
      <c r="AD2420" s="22"/>
      <c r="AE2420" s="22"/>
      <c r="AF2420" s="22"/>
    </row>
    <row r="2421" spans="1:32" x14ac:dyDescent="0.25">
      <c r="A2421" s="16"/>
      <c r="B2421" s="16"/>
      <c r="C2421" s="66"/>
      <c r="D2421" s="66"/>
      <c r="E2421" s="67"/>
      <c r="F2421" s="4"/>
      <c r="G2421" s="4"/>
      <c r="H2421" s="4"/>
      <c r="K2421" s="4"/>
      <c r="L2421" s="4"/>
      <c r="M2421" s="16"/>
      <c r="N2421" s="16"/>
      <c r="T2421" s="59"/>
      <c r="U2421" s="59"/>
      <c r="Z2421" s="22"/>
      <c r="AA2421" s="22"/>
      <c r="AB2421" s="22"/>
      <c r="AC2421" s="22"/>
      <c r="AD2421" s="22"/>
      <c r="AE2421" s="22"/>
      <c r="AF2421" s="22"/>
    </row>
    <row r="2422" spans="1:32" x14ac:dyDescent="0.25">
      <c r="A2422" s="16"/>
      <c r="B2422" s="16"/>
      <c r="C2422" s="66"/>
      <c r="D2422" s="66"/>
      <c r="E2422" s="67"/>
      <c r="F2422" s="4"/>
      <c r="G2422" s="4"/>
      <c r="H2422" s="4"/>
      <c r="K2422" s="4"/>
      <c r="L2422" s="4"/>
      <c r="M2422" s="16"/>
      <c r="N2422" s="16"/>
      <c r="T2422" s="59"/>
      <c r="U2422" s="59"/>
      <c r="Z2422" s="22"/>
      <c r="AA2422" s="22"/>
      <c r="AB2422" s="22"/>
      <c r="AC2422" s="22"/>
      <c r="AD2422" s="22"/>
      <c r="AE2422" s="22"/>
      <c r="AF2422" s="22"/>
    </row>
    <row r="2423" spans="1:32" x14ac:dyDescent="0.25">
      <c r="A2423" s="16"/>
      <c r="B2423" s="16"/>
      <c r="C2423" s="66"/>
      <c r="D2423" s="66"/>
      <c r="E2423" s="67"/>
      <c r="F2423" s="4"/>
      <c r="G2423" s="4"/>
      <c r="H2423" s="4"/>
      <c r="K2423" s="4"/>
      <c r="L2423" s="4"/>
      <c r="M2423" s="16"/>
      <c r="N2423" s="16"/>
      <c r="T2423" s="59"/>
      <c r="U2423" s="59"/>
      <c r="Z2423" s="22"/>
      <c r="AA2423" s="22"/>
      <c r="AB2423" s="22"/>
      <c r="AC2423" s="22"/>
      <c r="AD2423" s="22"/>
      <c r="AE2423" s="22"/>
      <c r="AF2423" s="22"/>
    </row>
    <row r="2424" spans="1:32" x14ac:dyDescent="0.25">
      <c r="A2424" s="16"/>
      <c r="B2424" s="16"/>
      <c r="C2424" s="66"/>
      <c r="D2424" s="66"/>
      <c r="E2424" s="67"/>
      <c r="F2424" s="4"/>
      <c r="G2424" s="4"/>
      <c r="H2424" s="4"/>
      <c r="K2424" s="4"/>
      <c r="L2424" s="4"/>
      <c r="M2424" s="16"/>
      <c r="N2424" s="16"/>
      <c r="T2424" s="59"/>
      <c r="U2424" s="59"/>
      <c r="Z2424" s="22"/>
      <c r="AA2424" s="22"/>
      <c r="AB2424" s="22"/>
      <c r="AC2424" s="22"/>
      <c r="AD2424" s="22"/>
      <c r="AE2424" s="22"/>
      <c r="AF2424" s="22"/>
    </row>
    <row r="2425" spans="1:32" x14ac:dyDescent="0.25">
      <c r="A2425" s="16"/>
      <c r="B2425" s="16"/>
      <c r="C2425" s="66"/>
      <c r="D2425" s="66"/>
      <c r="E2425" s="67"/>
      <c r="F2425" s="4"/>
      <c r="G2425" s="4"/>
      <c r="H2425" s="4"/>
      <c r="K2425" s="4"/>
      <c r="L2425" s="4"/>
      <c r="M2425" s="16"/>
      <c r="N2425" s="16"/>
      <c r="T2425" s="59"/>
      <c r="U2425" s="59"/>
      <c r="Z2425" s="22"/>
      <c r="AA2425" s="22"/>
      <c r="AB2425" s="22"/>
      <c r="AC2425" s="22"/>
      <c r="AD2425" s="22"/>
      <c r="AE2425" s="22"/>
      <c r="AF2425" s="22"/>
    </row>
    <row r="2426" spans="1:32" x14ac:dyDescent="0.25">
      <c r="A2426" s="16"/>
      <c r="B2426" s="16"/>
      <c r="C2426" s="66"/>
      <c r="D2426" s="66"/>
      <c r="E2426" s="67"/>
      <c r="F2426" s="4"/>
      <c r="G2426" s="4"/>
      <c r="H2426" s="4"/>
      <c r="K2426" s="4"/>
      <c r="L2426" s="4"/>
      <c r="M2426" s="16"/>
      <c r="N2426" s="16"/>
      <c r="T2426" s="59"/>
      <c r="U2426" s="59"/>
      <c r="Z2426" s="22"/>
      <c r="AA2426" s="22"/>
      <c r="AB2426" s="22"/>
      <c r="AC2426" s="22"/>
      <c r="AD2426" s="22"/>
      <c r="AE2426" s="22"/>
      <c r="AF2426" s="22"/>
    </row>
    <row r="2427" spans="1:32" x14ac:dyDescent="0.25">
      <c r="A2427" s="16"/>
      <c r="B2427" s="16"/>
      <c r="C2427" s="66"/>
      <c r="D2427" s="66"/>
      <c r="E2427" s="67"/>
      <c r="F2427" s="4"/>
      <c r="G2427" s="4"/>
      <c r="H2427" s="4"/>
      <c r="K2427" s="4"/>
      <c r="L2427" s="4"/>
      <c r="M2427" s="16"/>
      <c r="N2427" s="16"/>
      <c r="T2427" s="59"/>
      <c r="U2427" s="59"/>
      <c r="Z2427" s="22"/>
      <c r="AA2427" s="22"/>
      <c r="AB2427" s="22"/>
      <c r="AC2427" s="22"/>
      <c r="AD2427" s="22"/>
      <c r="AE2427" s="22"/>
      <c r="AF2427" s="22"/>
    </row>
    <row r="2428" spans="1:32" x14ac:dyDescent="0.25">
      <c r="A2428" s="16"/>
      <c r="B2428" s="16"/>
      <c r="C2428" s="66"/>
      <c r="D2428" s="66"/>
      <c r="E2428" s="67"/>
      <c r="F2428" s="4"/>
      <c r="G2428" s="4"/>
      <c r="H2428" s="4"/>
      <c r="K2428" s="4"/>
      <c r="L2428" s="4"/>
      <c r="M2428" s="16"/>
      <c r="N2428" s="16"/>
      <c r="T2428" s="59"/>
      <c r="U2428" s="59"/>
      <c r="Z2428" s="22"/>
      <c r="AA2428" s="22"/>
      <c r="AB2428" s="22"/>
      <c r="AC2428" s="22"/>
      <c r="AD2428" s="22"/>
      <c r="AE2428" s="22"/>
      <c r="AF2428" s="22"/>
    </row>
    <row r="2429" spans="1:32" x14ac:dyDescent="0.25">
      <c r="A2429" s="16"/>
      <c r="B2429" s="16"/>
      <c r="C2429" s="66"/>
      <c r="D2429" s="66"/>
      <c r="E2429" s="67"/>
      <c r="F2429" s="4"/>
      <c r="G2429" s="4"/>
      <c r="H2429" s="4"/>
      <c r="K2429" s="4"/>
      <c r="L2429" s="4"/>
      <c r="M2429" s="16"/>
      <c r="N2429" s="16"/>
      <c r="T2429" s="59"/>
      <c r="U2429" s="59"/>
      <c r="Z2429" s="22"/>
      <c r="AA2429" s="22"/>
      <c r="AB2429" s="22"/>
      <c r="AC2429" s="22"/>
      <c r="AD2429" s="22"/>
      <c r="AE2429" s="22"/>
      <c r="AF2429" s="22"/>
    </row>
    <row r="2430" spans="1:32" x14ac:dyDescent="0.25">
      <c r="A2430" s="16"/>
      <c r="B2430" s="16"/>
      <c r="C2430" s="66"/>
      <c r="D2430" s="66"/>
      <c r="E2430" s="67"/>
      <c r="F2430" s="4"/>
      <c r="G2430" s="4"/>
      <c r="H2430" s="4"/>
      <c r="K2430" s="4"/>
      <c r="L2430" s="4"/>
      <c r="M2430" s="16"/>
      <c r="N2430" s="16"/>
      <c r="T2430" s="59"/>
      <c r="U2430" s="59"/>
      <c r="Z2430" s="22"/>
      <c r="AA2430" s="22"/>
      <c r="AB2430" s="22"/>
      <c r="AC2430" s="22"/>
      <c r="AD2430" s="22"/>
      <c r="AE2430" s="22"/>
      <c r="AF2430" s="22"/>
    </row>
    <row r="2431" spans="1:32" x14ac:dyDescent="0.25">
      <c r="A2431" s="16"/>
      <c r="B2431" s="16"/>
      <c r="C2431" s="66"/>
      <c r="D2431" s="66"/>
      <c r="E2431" s="67"/>
      <c r="F2431" s="4"/>
      <c r="G2431" s="4"/>
      <c r="H2431" s="4"/>
      <c r="K2431" s="4"/>
      <c r="L2431" s="4"/>
      <c r="M2431" s="16"/>
      <c r="N2431" s="16"/>
      <c r="T2431" s="59"/>
      <c r="U2431" s="59"/>
      <c r="Z2431" s="22"/>
      <c r="AA2431" s="22"/>
      <c r="AB2431" s="22"/>
      <c r="AC2431" s="22"/>
      <c r="AD2431" s="22"/>
      <c r="AE2431" s="22"/>
      <c r="AF2431" s="22"/>
    </row>
    <row r="2432" spans="1:32" x14ac:dyDescent="0.25">
      <c r="A2432" s="16"/>
      <c r="B2432" s="16"/>
      <c r="C2432" s="66"/>
      <c r="D2432" s="66"/>
      <c r="E2432" s="67"/>
      <c r="F2432" s="4"/>
      <c r="G2432" s="4"/>
      <c r="H2432" s="4"/>
      <c r="K2432" s="4"/>
      <c r="L2432" s="4"/>
      <c r="M2432" s="16"/>
      <c r="N2432" s="16"/>
      <c r="T2432" s="59"/>
      <c r="U2432" s="59"/>
      <c r="Z2432" s="22"/>
      <c r="AA2432" s="22"/>
      <c r="AB2432" s="22"/>
      <c r="AC2432" s="22"/>
      <c r="AD2432" s="22"/>
      <c r="AE2432" s="22"/>
      <c r="AF2432" s="22"/>
    </row>
    <row r="2433" spans="1:32" x14ac:dyDescent="0.25">
      <c r="A2433" s="16"/>
      <c r="B2433" s="16"/>
      <c r="C2433" s="66"/>
      <c r="D2433" s="66"/>
      <c r="E2433" s="67"/>
      <c r="F2433" s="4"/>
      <c r="G2433" s="4"/>
      <c r="H2433" s="4"/>
      <c r="K2433" s="4"/>
      <c r="L2433" s="4"/>
      <c r="M2433" s="16"/>
      <c r="N2433" s="16"/>
      <c r="T2433" s="59"/>
      <c r="U2433" s="59"/>
      <c r="Z2433" s="22"/>
      <c r="AA2433" s="22"/>
      <c r="AB2433" s="22"/>
      <c r="AC2433" s="22"/>
      <c r="AD2433" s="22"/>
      <c r="AE2433" s="22"/>
      <c r="AF2433" s="22"/>
    </row>
    <row r="2434" spans="1:32" x14ac:dyDescent="0.25">
      <c r="A2434" s="16"/>
      <c r="B2434" s="16"/>
      <c r="C2434" s="66"/>
      <c r="D2434" s="66"/>
      <c r="E2434" s="67"/>
      <c r="F2434" s="4"/>
      <c r="G2434" s="4"/>
      <c r="H2434" s="4"/>
      <c r="K2434" s="4"/>
      <c r="L2434" s="4"/>
      <c r="M2434" s="16"/>
      <c r="N2434" s="16"/>
      <c r="T2434" s="59"/>
      <c r="U2434" s="59"/>
      <c r="Z2434" s="22"/>
      <c r="AA2434" s="22"/>
      <c r="AB2434" s="22"/>
      <c r="AC2434" s="22"/>
      <c r="AD2434" s="22"/>
      <c r="AE2434" s="22"/>
      <c r="AF2434" s="22"/>
    </row>
    <row r="2435" spans="1:32" x14ac:dyDescent="0.25">
      <c r="A2435" s="16"/>
      <c r="B2435" s="16"/>
      <c r="C2435" s="66"/>
      <c r="D2435" s="66"/>
      <c r="E2435" s="67"/>
      <c r="F2435" s="4"/>
      <c r="G2435" s="4"/>
      <c r="H2435" s="4"/>
      <c r="K2435" s="4"/>
      <c r="L2435" s="4"/>
      <c r="M2435" s="16"/>
      <c r="N2435" s="16"/>
      <c r="T2435" s="59"/>
      <c r="U2435" s="59"/>
      <c r="Z2435" s="22"/>
      <c r="AA2435" s="22"/>
      <c r="AB2435" s="22"/>
      <c r="AC2435" s="22"/>
      <c r="AD2435" s="22"/>
      <c r="AE2435" s="22"/>
      <c r="AF2435" s="22"/>
    </row>
    <row r="2436" spans="1:32" x14ac:dyDescent="0.25">
      <c r="A2436" s="16"/>
      <c r="B2436" s="16"/>
      <c r="C2436" s="66"/>
      <c r="D2436" s="66"/>
      <c r="E2436" s="67"/>
      <c r="F2436" s="4"/>
      <c r="G2436" s="4"/>
      <c r="H2436" s="4"/>
      <c r="K2436" s="4"/>
      <c r="L2436" s="4"/>
      <c r="M2436" s="16"/>
      <c r="N2436" s="16"/>
      <c r="T2436" s="59"/>
      <c r="U2436" s="59"/>
      <c r="Z2436" s="22"/>
      <c r="AA2436" s="22"/>
      <c r="AB2436" s="22"/>
      <c r="AC2436" s="22"/>
      <c r="AD2436" s="22"/>
      <c r="AE2436" s="22"/>
      <c r="AF2436" s="22"/>
    </row>
    <row r="2437" spans="1:32" x14ac:dyDescent="0.25">
      <c r="A2437" s="16"/>
      <c r="B2437" s="16"/>
      <c r="C2437" s="66"/>
      <c r="D2437" s="66"/>
      <c r="E2437" s="67"/>
      <c r="F2437" s="4"/>
      <c r="G2437" s="4"/>
      <c r="H2437" s="4"/>
      <c r="K2437" s="4"/>
      <c r="L2437" s="4"/>
      <c r="M2437" s="16"/>
      <c r="N2437" s="16"/>
      <c r="T2437" s="59"/>
      <c r="U2437" s="59"/>
      <c r="Z2437" s="22"/>
      <c r="AA2437" s="22"/>
      <c r="AB2437" s="22"/>
      <c r="AC2437" s="22"/>
      <c r="AD2437" s="22"/>
      <c r="AE2437" s="22"/>
      <c r="AF2437" s="22"/>
    </row>
    <row r="2438" spans="1:32" x14ac:dyDescent="0.25">
      <c r="A2438" s="16"/>
      <c r="B2438" s="16"/>
      <c r="C2438" s="66"/>
      <c r="D2438" s="66"/>
      <c r="E2438" s="67"/>
      <c r="F2438" s="4"/>
      <c r="G2438" s="4"/>
      <c r="H2438" s="4"/>
      <c r="K2438" s="4"/>
      <c r="L2438" s="4"/>
      <c r="M2438" s="16"/>
      <c r="N2438" s="16"/>
      <c r="T2438" s="59"/>
      <c r="U2438" s="59"/>
      <c r="Z2438" s="22"/>
      <c r="AA2438" s="22"/>
      <c r="AB2438" s="22"/>
      <c r="AC2438" s="22"/>
      <c r="AD2438" s="22"/>
      <c r="AE2438" s="22"/>
      <c r="AF2438" s="22"/>
    </row>
    <row r="2439" spans="1:32" x14ac:dyDescent="0.25">
      <c r="A2439" s="16"/>
      <c r="B2439" s="16"/>
      <c r="C2439" s="66"/>
      <c r="D2439" s="66"/>
      <c r="E2439" s="67"/>
      <c r="F2439" s="4"/>
      <c r="G2439" s="4"/>
      <c r="H2439" s="4"/>
      <c r="K2439" s="4"/>
      <c r="L2439" s="4"/>
      <c r="M2439" s="16"/>
      <c r="N2439" s="16"/>
      <c r="T2439" s="59"/>
      <c r="U2439" s="59"/>
      <c r="Z2439" s="22"/>
      <c r="AA2439" s="22"/>
      <c r="AB2439" s="22"/>
      <c r="AC2439" s="22"/>
      <c r="AD2439" s="22"/>
      <c r="AE2439" s="22"/>
      <c r="AF2439" s="22"/>
    </row>
    <row r="2440" spans="1:32" x14ac:dyDescent="0.25">
      <c r="A2440" s="16"/>
      <c r="B2440" s="16"/>
      <c r="C2440" s="66"/>
      <c r="D2440" s="66"/>
      <c r="E2440" s="67"/>
      <c r="F2440" s="4"/>
      <c r="G2440" s="4"/>
      <c r="H2440" s="4"/>
      <c r="K2440" s="4"/>
      <c r="L2440" s="4"/>
      <c r="M2440" s="16"/>
      <c r="N2440" s="16"/>
      <c r="T2440" s="59"/>
      <c r="U2440" s="59"/>
      <c r="Z2440" s="22"/>
      <c r="AA2440" s="22"/>
      <c r="AB2440" s="22"/>
      <c r="AC2440" s="22"/>
      <c r="AD2440" s="22"/>
      <c r="AE2440" s="22"/>
      <c r="AF2440" s="22"/>
    </row>
    <row r="2441" spans="1:32" x14ac:dyDescent="0.25">
      <c r="A2441" s="16"/>
      <c r="B2441" s="16"/>
      <c r="C2441" s="66"/>
      <c r="D2441" s="66"/>
      <c r="E2441" s="67"/>
      <c r="F2441" s="4"/>
      <c r="G2441" s="4"/>
      <c r="H2441" s="4"/>
      <c r="K2441" s="4"/>
      <c r="L2441" s="4"/>
      <c r="M2441" s="16"/>
      <c r="N2441" s="16"/>
      <c r="T2441" s="59"/>
      <c r="U2441" s="59"/>
      <c r="Z2441" s="22"/>
      <c r="AA2441" s="22"/>
      <c r="AB2441" s="22"/>
      <c r="AC2441" s="22"/>
      <c r="AD2441" s="22"/>
      <c r="AE2441" s="22"/>
      <c r="AF2441" s="22"/>
    </row>
    <row r="2442" spans="1:32" x14ac:dyDescent="0.25">
      <c r="A2442" s="16"/>
      <c r="B2442" s="16"/>
      <c r="C2442" s="66"/>
      <c r="D2442" s="66"/>
      <c r="E2442" s="67"/>
      <c r="F2442" s="4"/>
      <c r="G2442" s="4"/>
      <c r="H2442" s="4"/>
      <c r="K2442" s="4"/>
      <c r="L2442" s="4"/>
      <c r="M2442" s="16"/>
      <c r="N2442" s="16"/>
      <c r="T2442" s="59"/>
      <c r="U2442" s="59"/>
      <c r="Z2442" s="22"/>
      <c r="AA2442" s="22"/>
      <c r="AB2442" s="22"/>
      <c r="AC2442" s="22"/>
      <c r="AD2442" s="22"/>
      <c r="AE2442" s="22"/>
      <c r="AF2442" s="22"/>
    </row>
    <row r="2443" spans="1:32" x14ac:dyDescent="0.25">
      <c r="A2443" s="16"/>
      <c r="B2443" s="16"/>
      <c r="C2443" s="66"/>
      <c r="D2443" s="66"/>
      <c r="E2443" s="67"/>
      <c r="F2443" s="4"/>
      <c r="G2443" s="4"/>
      <c r="H2443" s="4"/>
      <c r="K2443" s="4"/>
      <c r="L2443" s="4"/>
      <c r="M2443" s="16"/>
      <c r="N2443" s="16"/>
      <c r="T2443" s="59"/>
      <c r="U2443" s="59"/>
      <c r="Z2443" s="22"/>
      <c r="AA2443" s="22"/>
      <c r="AB2443" s="22"/>
      <c r="AC2443" s="22"/>
      <c r="AD2443" s="22"/>
      <c r="AE2443" s="22"/>
      <c r="AF2443" s="22"/>
    </row>
    <row r="2444" spans="1:32" x14ac:dyDescent="0.25">
      <c r="A2444" s="16"/>
      <c r="B2444" s="16"/>
      <c r="C2444" s="66"/>
      <c r="D2444" s="66"/>
      <c r="E2444" s="67"/>
      <c r="F2444" s="4"/>
      <c r="G2444" s="4"/>
      <c r="H2444" s="4"/>
      <c r="K2444" s="4"/>
      <c r="L2444" s="4"/>
      <c r="M2444" s="16"/>
      <c r="N2444" s="16"/>
      <c r="T2444" s="59"/>
      <c r="U2444" s="59"/>
      <c r="Z2444" s="22"/>
      <c r="AA2444" s="22"/>
      <c r="AB2444" s="22"/>
      <c r="AC2444" s="22"/>
      <c r="AD2444" s="22"/>
      <c r="AE2444" s="22"/>
      <c r="AF2444" s="22"/>
    </row>
    <row r="2445" spans="1:32" x14ac:dyDescent="0.25">
      <c r="A2445" s="16"/>
      <c r="B2445" s="16"/>
      <c r="C2445" s="66"/>
      <c r="D2445" s="66"/>
      <c r="E2445" s="67"/>
      <c r="F2445" s="4"/>
      <c r="G2445" s="4"/>
      <c r="H2445" s="4"/>
      <c r="K2445" s="4"/>
      <c r="L2445" s="4"/>
      <c r="M2445" s="16"/>
      <c r="N2445" s="16"/>
      <c r="T2445" s="59"/>
      <c r="U2445" s="59"/>
      <c r="Z2445" s="22"/>
      <c r="AA2445" s="22"/>
      <c r="AB2445" s="22"/>
      <c r="AC2445" s="22"/>
      <c r="AD2445" s="22"/>
      <c r="AE2445" s="22"/>
      <c r="AF2445" s="22"/>
    </row>
    <row r="2446" spans="1:32" x14ac:dyDescent="0.25">
      <c r="A2446" s="16"/>
      <c r="B2446" s="16"/>
      <c r="C2446" s="66"/>
      <c r="D2446" s="66"/>
      <c r="E2446" s="67"/>
      <c r="F2446" s="4"/>
      <c r="G2446" s="4"/>
      <c r="H2446" s="4"/>
      <c r="K2446" s="4"/>
      <c r="L2446" s="4"/>
      <c r="M2446" s="16"/>
      <c r="N2446" s="16"/>
      <c r="T2446" s="59"/>
      <c r="U2446" s="59"/>
      <c r="Z2446" s="22"/>
      <c r="AA2446" s="22"/>
      <c r="AB2446" s="22"/>
      <c r="AC2446" s="22"/>
      <c r="AD2446" s="22"/>
      <c r="AE2446" s="22"/>
      <c r="AF2446" s="22"/>
    </row>
    <row r="2447" spans="1:32" x14ac:dyDescent="0.25">
      <c r="A2447" s="16"/>
      <c r="B2447" s="16"/>
      <c r="C2447" s="66"/>
      <c r="D2447" s="66"/>
      <c r="E2447" s="67"/>
      <c r="F2447" s="4"/>
      <c r="G2447" s="4"/>
      <c r="H2447" s="4"/>
      <c r="K2447" s="4"/>
      <c r="L2447" s="4"/>
      <c r="M2447" s="16"/>
      <c r="N2447" s="16"/>
      <c r="T2447" s="59"/>
      <c r="U2447" s="59"/>
      <c r="Z2447" s="22"/>
      <c r="AA2447" s="22"/>
      <c r="AB2447" s="22"/>
      <c r="AC2447" s="22"/>
      <c r="AD2447" s="22"/>
      <c r="AE2447" s="22"/>
      <c r="AF2447" s="22"/>
    </row>
    <row r="2448" spans="1:32" x14ac:dyDescent="0.25">
      <c r="A2448" s="16"/>
      <c r="B2448" s="16"/>
      <c r="C2448" s="66"/>
      <c r="D2448" s="66"/>
      <c r="E2448" s="67"/>
      <c r="F2448" s="4"/>
      <c r="G2448" s="4"/>
      <c r="H2448" s="4"/>
      <c r="K2448" s="4"/>
      <c r="L2448" s="4"/>
      <c r="M2448" s="16"/>
      <c r="N2448" s="16"/>
      <c r="T2448" s="59"/>
      <c r="U2448" s="59"/>
      <c r="Z2448" s="22"/>
      <c r="AA2448" s="22"/>
      <c r="AB2448" s="22"/>
      <c r="AC2448" s="22"/>
      <c r="AD2448" s="22"/>
      <c r="AE2448" s="22"/>
      <c r="AF2448" s="22"/>
    </row>
    <row r="2449" spans="1:32" x14ac:dyDescent="0.25">
      <c r="A2449" s="16"/>
      <c r="B2449" s="16"/>
      <c r="C2449" s="66"/>
      <c r="D2449" s="66"/>
      <c r="E2449" s="67"/>
      <c r="F2449" s="4"/>
      <c r="G2449" s="4"/>
      <c r="H2449" s="4"/>
      <c r="K2449" s="4"/>
      <c r="L2449" s="4"/>
      <c r="M2449" s="16"/>
      <c r="N2449" s="16"/>
      <c r="T2449" s="59"/>
      <c r="U2449" s="59"/>
      <c r="Z2449" s="22"/>
      <c r="AA2449" s="22"/>
      <c r="AB2449" s="22"/>
      <c r="AC2449" s="22"/>
      <c r="AD2449" s="22"/>
      <c r="AE2449" s="22"/>
      <c r="AF2449" s="22"/>
    </row>
    <row r="2450" spans="1:32" x14ac:dyDescent="0.25">
      <c r="A2450" s="16"/>
      <c r="B2450" s="16"/>
      <c r="C2450" s="66"/>
      <c r="D2450" s="66"/>
      <c r="E2450" s="67"/>
      <c r="F2450" s="4"/>
      <c r="G2450" s="4"/>
      <c r="H2450" s="4"/>
      <c r="K2450" s="4"/>
      <c r="L2450" s="4"/>
      <c r="M2450" s="16"/>
      <c r="N2450" s="16"/>
      <c r="T2450" s="59"/>
      <c r="U2450" s="59"/>
      <c r="Z2450" s="22"/>
      <c r="AA2450" s="22"/>
      <c r="AB2450" s="22"/>
      <c r="AC2450" s="22"/>
      <c r="AD2450" s="22"/>
      <c r="AE2450" s="22"/>
      <c r="AF2450" s="22"/>
    </row>
    <row r="2451" spans="1:32" x14ac:dyDescent="0.25">
      <c r="A2451" s="16"/>
      <c r="B2451" s="16"/>
      <c r="C2451" s="66"/>
      <c r="D2451" s="66"/>
      <c r="E2451" s="67"/>
      <c r="F2451" s="4"/>
      <c r="G2451" s="4"/>
      <c r="H2451" s="4"/>
      <c r="K2451" s="4"/>
      <c r="L2451" s="4"/>
      <c r="M2451" s="16"/>
      <c r="N2451" s="16"/>
      <c r="T2451" s="59"/>
      <c r="U2451" s="59"/>
      <c r="Z2451" s="22"/>
      <c r="AA2451" s="22"/>
      <c r="AB2451" s="22"/>
      <c r="AC2451" s="22"/>
      <c r="AD2451" s="22"/>
      <c r="AE2451" s="22"/>
      <c r="AF2451" s="22"/>
    </row>
    <row r="2452" spans="1:32" x14ac:dyDescent="0.25">
      <c r="A2452" s="16"/>
      <c r="B2452" s="16"/>
      <c r="C2452" s="66"/>
      <c r="D2452" s="66"/>
      <c r="E2452" s="67"/>
      <c r="F2452" s="4"/>
      <c r="G2452" s="4"/>
      <c r="H2452" s="4"/>
      <c r="K2452" s="4"/>
      <c r="L2452" s="4"/>
      <c r="M2452" s="16"/>
      <c r="N2452" s="16"/>
      <c r="T2452" s="59"/>
      <c r="U2452" s="59"/>
      <c r="Z2452" s="22"/>
      <c r="AA2452" s="22"/>
      <c r="AB2452" s="22"/>
      <c r="AC2452" s="22"/>
      <c r="AD2452" s="22"/>
      <c r="AE2452" s="22"/>
      <c r="AF2452" s="22"/>
    </row>
    <row r="2453" spans="1:32" x14ac:dyDescent="0.25">
      <c r="A2453" s="16"/>
      <c r="B2453" s="16"/>
      <c r="C2453" s="66"/>
      <c r="D2453" s="66"/>
      <c r="E2453" s="67"/>
      <c r="F2453" s="4"/>
      <c r="G2453" s="4"/>
      <c r="H2453" s="4"/>
      <c r="K2453" s="4"/>
      <c r="L2453" s="4"/>
      <c r="M2453" s="16"/>
      <c r="N2453" s="16"/>
      <c r="T2453" s="59"/>
      <c r="U2453" s="59"/>
      <c r="Z2453" s="22"/>
      <c r="AA2453" s="22"/>
      <c r="AB2453" s="22"/>
      <c r="AC2453" s="22"/>
      <c r="AD2453" s="22"/>
      <c r="AE2453" s="22"/>
      <c r="AF2453" s="22"/>
    </row>
    <row r="2454" spans="1:32" x14ac:dyDescent="0.25">
      <c r="A2454" s="16"/>
      <c r="B2454" s="16"/>
      <c r="C2454" s="66"/>
      <c r="D2454" s="66"/>
      <c r="E2454" s="67"/>
      <c r="F2454" s="4"/>
      <c r="G2454" s="4"/>
      <c r="H2454" s="4"/>
      <c r="K2454" s="4"/>
      <c r="L2454" s="4"/>
      <c r="M2454" s="16"/>
      <c r="N2454" s="16"/>
      <c r="T2454" s="59"/>
      <c r="U2454" s="59"/>
      <c r="Z2454" s="22"/>
      <c r="AA2454" s="22"/>
      <c r="AB2454" s="22"/>
      <c r="AC2454" s="22"/>
      <c r="AD2454" s="22"/>
      <c r="AE2454" s="22"/>
      <c r="AF2454" s="22"/>
    </row>
    <row r="2455" spans="1:32" x14ac:dyDescent="0.25">
      <c r="A2455" s="16"/>
      <c r="B2455" s="16"/>
      <c r="C2455" s="66"/>
      <c r="D2455" s="66"/>
      <c r="E2455" s="67"/>
      <c r="F2455" s="4"/>
      <c r="G2455" s="4"/>
      <c r="H2455" s="4"/>
      <c r="K2455" s="4"/>
      <c r="L2455" s="4"/>
      <c r="M2455" s="16"/>
      <c r="N2455" s="16"/>
      <c r="T2455" s="59"/>
      <c r="U2455" s="59"/>
      <c r="Z2455" s="22"/>
      <c r="AA2455" s="22"/>
      <c r="AB2455" s="22"/>
      <c r="AC2455" s="22"/>
      <c r="AD2455" s="22"/>
      <c r="AE2455" s="22"/>
      <c r="AF2455" s="22"/>
    </row>
    <row r="2456" spans="1:32" x14ac:dyDescent="0.25">
      <c r="A2456" s="16"/>
      <c r="B2456" s="16"/>
      <c r="C2456" s="66"/>
      <c r="D2456" s="66"/>
      <c r="E2456" s="67"/>
      <c r="F2456" s="4"/>
      <c r="G2456" s="4"/>
      <c r="H2456" s="4"/>
      <c r="K2456" s="4"/>
      <c r="L2456" s="4"/>
      <c r="M2456" s="16"/>
      <c r="N2456" s="16"/>
      <c r="T2456" s="59"/>
      <c r="U2456" s="59"/>
      <c r="Z2456" s="22"/>
      <c r="AA2456" s="22"/>
      <c r="AB2456" s="22"/>
      <c r="AC2456" s="22"/>
      <c r="AD2456" s="22"/>
      <c r="AE2456" s="22"/>
      <c r="AF2456" s="22"/>
    </row>
    <row r="2457" spans="1:32" x14ac:dyDescent="0.25">
      <c r="A2457" s="16"/>
      <c r="B2457" s="16"/>
      <c r="C2457" s="66"/>
      <c r="D2457" s="66"/>
      <c r="E2457" s="67"/>
      <c r="F2457" s="4"/>
      <c r="G2457" s="4"/>
      <c r="H2457" s="4"/>
      <c r="K2457" s="4"/>
      <c r="L2457" s="4"/>
      <c r="M2457" s="16"/>
      <c r="N2457" s="16"/>
      <c r="T2457" s="59"/>
      <c r="U2457" s="59"/>
      <c r="Z2457" s="22"/>
      <c r="AA2457" s="22"/>
      <c r="AB2457" s="22"/>
      <c r="AC2457" s="22"/>
      <c r="AD2457" s="22"/>
      <c r="AE2457" s="22"/>
      <c r="AF2457" s="22"/>
    </row>
    <row r="2458" spans="1:32" x14ac:dyDescent="0.25">
      <c r="A2458" s="16"/>
      <c r="B2458" s="16"/>
      <c r="C2458" s="66"/>
      <c r="D2458" s="66"/>
      <c r="E2458" s="67"/>
      <c r="F2458" s="4"/>
      <c r="G2458" s="4"/>
      <c r="H2458" s="4"/>
      <c r="K2458" s="4"/>
      <c r="L2458" s="4"/>
      <c r="M2458" s="16"/>
      <c r="N2458" s="16"/>
      <c r="T2458" s="59"/>
      <c r="U2458" s="59"/>
      <c r="Z2458" s="22"/>
      <c r="AA2458" s="22"/>
      <c r="AB2458" s="22"/>
      <c r="AC2458" s="22"/>
      <c r="AD2458" s="22"/>
      <c r="AE2458" s="22"/>
      <c r="AF2458" s="22"/>
    </row>
    <row r="2459" spans="1:32" x14ac:dyDescent="0.25">
      <c r="A2459" s="16"/>
      <c r="B2459" s="16"/>
      <c r="C2459" s="66"/>
      <c r="D2459" s="66"/>
      <c r="E2459" s="67"/>
      <c r="F2459" s="4"/>
      <c r="G2459" s="4"/>
      <c r="H2459" s="4"/>
      <c r="K2459" s="4"/>
      <c r="L2459" s="4"/>
      <c r="M2459" s="16"/>
      <c r="N2459" s="16"/>
      <c r="T2459" s="59"/>
      <c r="U2459" s="59"/>
      <c r="Z2459" s="22"/>
      <c r="AA2459" s="22"/>
      <c r="AB2459" s="22"/>
      <c r="AC2459" s="22"/>
      <c r="AD2459" s="22"/>
      <c r="AE2459" s="22"/>
      <c r="AF2459" s="22"/>
    </row>
    <row r="2460" spans="1:32" x14ac:dyDescent="0.25">
      <c r="A2460" s="16"/>
      <c r="B2460" s="16"/>
      <c r="C2460" s="66"/>
      <c r="D2460" s="66"/>
      <c r="E2460" s="67"/>
      <c r="F2460" s="4"/>
      <c r="G2460" s="4"/>
      <c r="H2460" s="4"/>
      <c r="K2460" s="4"/>
      <c r="L2460" s="4"/>
      <c r="M2460" s="16"/>
      <c r="N2460" s="16"/>
      <c r="T2460" s="59"/>
      <c r="U2460" s="59"/>
      <c r="Z2460" s="22"/>
      <c r="AA2460" s="22"/>
      <c r="AB2460" s="22"/>
      <c r="AC2460" s="22"/>
      <c r="AD2460" s="22"/>
      <c r="AE2460" s="22"/>
      <c r="AF2460" s="22"/>
    </row>
    <row r="2461" spans="1:32" x14ac:dyDescent="0.25">
      <c r="A2461" s="16"/>
      <c r="B2461" s="16"/>
      <c r="C2461" s="66"/>
      <c r="D2461" s="66"/>
      <c r="E2461" s="67"/>
      <c r="F2461" s="4"/>
      <c r="G2461" s="4"/>
      <c r="H2461" s="4"/>
      <c r="K2461" s="4"/>
      <c r="L2461" s="4"/>
      <c r="M2461" s="16"/>
      <c r="N2461" s="16"/>
      <c r="T2461" s="59"/>
      <c r="U2461" s="59"/>
      <c r="Z2461" s="22"/>
      <c r="AA2461" s="22"/>
      <c r="AB2461" s="22"/>
      <c r="AC2461" s="22"/>
      <c r="AD2461" s="22"/>
      <c r="AE2461" s="22"/>
      <c r="AF2461" s="22"/>
    </row>
    <row r="2462" spans="1:32" x14ac:dyDescent="0.25">
      <c r="A2462" s="16"/>
      <c r="B2462" s="16"/>
      <c r="C2462" s="66"/>
      <c r="D2462" s="66"/>
      <c r="E2462" s="67"/>
      <c r="F2462" s="4"/>
      <c r="G2462" s="4"/>
      <c r="H2462" s="4"/>
      <c r="K2462" s="4"/>
      <c r="L2462" s="4"/>
      <c r="M2462" s="16"/>
      <c r="N2462" s="16"/>
      <c r="T2462" s="59"/>
      <c r="U2462" s="59"/>
      <c r="Z2462" s="22"/>
      <c r="AA2462" s="22"/>
      <c r="AB2462" s="22"/>
      <c r="AC2462" s="22"/>
      <c r="AD2462" s="22"/>
      <c r="AE2462" s="22"/>
      <c r="AF2462" s="22"/>
    </row>
    <row r="2463" spans="1:32" x14ac:dyDescent="0.25">
      <c r="A2463" s="16"/>
      <c r="B2463" s="16"/>
      <c r="C2463" s="66"/>
      <c r="D2463" s="66"/>
      <c r="E2463" s="67"/>
      <c r="F2463" s="4"/>
      <c r="G2463" s="4"/>
      <c r="H2463" s="4"/>
      <c r="K2463" s="4"/>
      <c r="L2463" s="4"/>
      <c r="M2463" s="16"/>
      <c r="N2463" s="16"/>
      <c r="T2463" s="59"/>
      <c r="U2463" s="59"/>
      <c r="Z2463" s="22"/>
      <c r="AA2463" s="22"/>
      <c r="AB2463" s="22"/>
      <c r="AC2463" s="22"/>
      <c r="AD2463" s="22"/>
      <c r="AE2463" s="22"/>
      <c r="AF2463" s="22"/>
    </row>
    <row r="2464" spans="1:32" x14ac:dyDescent="0.25">
      <c r="A2464" s="16"/>
      <c r="B2464" s="16"/>
      <c r="C2464" s="66"/>
      <c r="D2464" s="66"/>
      <c r="E2464" s="67"/>
      <c r="F2464" s="4"/>
      <c r="G2464" s="4"/>
      <c r="H2464" s="4"/>
      <c r="K2464" s="4"/>
      <c r="L2464" s="4"/>
      <c r="M2464" s="16"/>
      <c r="N2464" s="16"/>
      <c r="T2464" s="59"/>
      <c r="U2464" s="59"/>
      <c r="Z2464" s="22"/>
      <c r="AA2464" s="22"/>
      <c r="AB2464" s="22"/>
      <c r="AC2464" s="22"/>
      <c r="AD2464" s="22"/>
      <c r="AE2464" s="22"/>
      <c r="AF2464" s="22"/>
    </row>
    <row r="2465" spans="1:32" x14ac:dyDescent="0.25">
      <c r="A2465" s="16"/>
      <c r="B2465" s="16"/>
      <c r="C2465" s="66"/>
      <c r="D2465" s="66"/>
      <c r="E2465" s="67"/>
      <c r="F2465" s="4"/>
      <c r="G2465" s="4"/>
      <c r="H2465" s="4"/>
      <c r="K2465" s="4"/>
      <c r="L2465" s="4"/>
      <c r="M2465" s="16"/>
      <c r="N2465" s="16"/>
      <c r="T2465" s="59"/>
      <c r="U2465" s="59"/>
      <c r="Z2465" s="22"/>
      <c r="AA2465" s="22"/>
      <c r="AB2465" s="22"/>
      <c r="AC2465" s="22"/>
      <c r="AD2465" s="22"/>
      <c r="AE2465" s="22"/>
      <c r="AF2465" s="22"/>
    </row>
    <row r="2466" spans="1:32" x14ac:dyDescent="0.25">
      <c r="A2466" s="16"/>
      <c r="B2466" s="16"/>
      <c r="C2466" s="66"/>
      <c r="D2466" s="66"/>
      <c r="E2466" s="67"/>
      <c r="F2466" s="4"/>
      <c r="G2466" s="4"/>
      <c r="H2466" s="4"/>
      <c r="K2466" s="4"/>
      <c r="L2466" s="4"/>
      <c r="M2466" s="16"/>
      <c r="N2466" s="16"/>
      <c r="T2466" s="59"/>
      <c r="U2466" s="59"/>
      <c r="Z2466" s="22"/>
      <c r="AA2466" s="22"/>
      <c r="AB2466" s="22"/>
      <c r="AC2466" s="22"/>
      <c r="AD2466" s="22"/>
      <c r="AE2466" s="22"/>
      <c r="AF2466" s="22"/>
    </row>
    <row r="2467" spans="1:32" x14ac:dyDescent="0.25">
      <c r="A2467" s="16"/>
      <c r="B2467" s="16"/>
      <c r="C2467" s="66"/>
      <c r="D2467" s="66"/>
      <c r="E2467" s="67"/>
      <c r="F2467" s="4"/>
      <c r="G2467" s="4"/>
      <c r="H2467" s="4"/>
      <c r="K2467" s="4"/>
      <c r="L2467" s="4"/>
      <c r="M2467" s="16"/>
      <c r="N2467" s="16"/>
      <c r="T2467" s="59"/>
      <c r="U2467" s="59"/>
      <c r="Z2467" s="22"/>
      <c r="AA2467" s="22"/>
      <c r="AB2467" s="22"/>
      <c r="AC2467" s="22"/>
      <c r="AD2467" s="22"/>
      <c r="AE2467" s="22"/>
      <c r="AF2467" s="22"/>
    </row>
    <row r="2468" spans="1:32" x14ac:dyDescent="0.25">
      <c r="A2468" s="16"/>
      <c r="B2468" s="16"/>
      <c r="C2468" s="66"/>
      <c r="D2468" s="66"/>
      <c r="E2468" s="67"/>
      <c r="F2468" s="4"/>
      <c r="G2468" s="4"/>
      <c r="H2468" s="4"/>
      <c r="K2468" s="4"/>
      <c r="L2468" s="4"/>
      <c r="M2468" s="16"/>
      <c r="N2468" s="16"/>
      <c r="T2468" s="59"/>
      <c r="U2468" s="59"/>
      <c r="Z2468" s="22"/>
      <c r="AA2468" s="22"/>
      <c r="AB2468" s="22"/>
      <c r="AC2468" s="22"/>
      <c r="AD2468" s="22"/>
      <c r="AE2468" s="22"/>
      <c r="AF2468" s="22"/>
    </row>
    <row r="2469" spans="1:32" x14ac:dyDescent="0.25">
      <c r="A2469" s="16"/>
      <c r="B2469" s="16"/>
      <c r="C2469" s="66"/>
      <c r="D2469" s="66"/>
      <c r="E2469" s="67"/>
      <c r="F2469" s="4"/>
      <c r="G2469" s="4"/>
      <c r="H2469" s="4"/>
      <c r="K2469" s="4"/>
      <c r="L2469" s="4"/>
      <c r="M2469" s="16"/>
      <c r="N2469" s="16"/>
      <c r="T2469" s="59"/>
      <c r="U2469" s="59"/>
      <c r="Z2469" s="22"/>
      <c r="AA2469" s="22"/>
      <c r="AB2469" s="22"/>
      <c r="AC2469" s="22"/>
      <c r="AD2469" s="22"/>
      <c r="AE2469" s="22"/>
      <c r="AF2469" s="22"/>
    </row>
    <row r="2470" spans="1:32" x14ac:dyDescent="0.25">
      <c r="A2470" s="16"/>
      <c r="B2470" s="16"/>
      <c r="C2470" s="66"/>
      <c r="D2470" s="66"/>
      <c r="E2470" s="67"/>
      <c r="F2470" s="4"/>
      <c r="G2470" s="4"/>
      <c r="H2470" s="4"/>
      <c r="K2470" s="4"/>
      <c r="L2470" s="4"/>
      <c r="M2470" s="16"/>
      <c r="N2470" s="16"/>
      <c r="T2470" s="59"/>
      <c r="U2470" s="59"/>
      <c r="Z2470" s="22"/>
      <c r="AA2470" s="22"/>
      <c r="AB2470" s="22"/>
      <c r="AC2470" s="22"/>
      <c r="AD2470" s="22"/>
      <c r="AE2470" s="22"/>
      <c r="AF2470" s="22"/>
    </row>
    <row r="2471" spans="1:32" x14ac:dyDescent="0.25">
      <c r="A2471" s="16"/>
      <c r="B2471" s="16"/>
      <c r="C2471" s="66"/>
      <c r="D2471" s="66"/>
      <c r="E2471" s="67"/>
      <c r="F2471" s="4"/>
      <c r="G2471" s="4"/>
      <c r="H2471" s="4"/>
      <c r="K2471" s="4"/>
      <c r="L2471" s="4"/>
      <c r="M2471" s="16"/>
      <c r="N2471" s="16"/>
      <c r="T2471" s="59"/>
      <c r="U2471" s="59"/>
      <c r="Z2471" s="22"/>
      <c r="AA2471" s="22"/>
      <c r="AB2471" s="22"/>
      <c r="AC2471" s="22"/>
      <c r="AD2471" s="22"/>
      <c r="AE2471" s="22"/>
      <c r="AF2471" s="22"/>
    </row>
    <row r="2472" spans="1:32" x14ac:dyDescent="0.25">
      <c r="A2472" s="16"/>
      <c r="B2472" s="16"/>
      <c r="C2472" s="66"/>
      <c r="D2472" s="66"/>
      <c r="E2472" s="67"/>
      <c r="F2472" s="4"/>
      <c r="G2472" s="4"/>
      <c r="H2472" s="4"/>
      <c r="K2472" s="4"/>
      <c r="L2472" s="4"/>
      <c r="M2472" s="16"/>
      <c r="N2472" s="16"/>
      <c r="T2472" s="59"/>
      <c r="U2472" s="59"/>
      <c r="Z2472" s="22"/>
      <c r="AA2472" s="22"/>
      <c r="AB2472" s="22"/>
      <c r="AC2472" s="22"/>
      <c r="AD2472" s="22"/>
      <c r="AE2472" s="22"/>
      <c r="AF2472" s="22"/>
    </row>
    <row r="2473" spans="1:32" x14ac:dyDescent="0.25">
      <c r="A2473" s="16"/>
      <c r="B2473" s="16"/>
      <c r="C2473" s="66"/>
      <c r="D2473" s="66"/>
      <c r="E2473" s="67"/>
      <c r="F2473" s="4"/>
      <c r="G2473" s="4"/>
      <c r="H2473" s="4"/>
      <c r="K2473" s="4"/>
      <c r="L2473" s="4"/>
      <c r="M2473" s="16"/>
      <c r="N2473" s="16"/>
      <c r="T2473" s="59"/>
      <c r="U2473" s="59"/>
      <c r="Z2473" s="22"/>
      <c r="AA2473" s="22"/>
      <c r="AB2473" s="22"/>
      <c r="AC2473" s="22"/>
      <c r="AD2473" s="22"/>
      <c r="AE2473" s="22"/>
      <c r="AF2473" s="22"/>
    </row>
    <row r="2474" spans="1:32" x14ac:dyDescent="0.25">
      <c r="A2474" s="16"/>
      <c r="B2474" s="16"/>
      <c r="C2474" s="66"/>
      <c r="D2474" s="66"/>
      <c r="E2474" s="67"/>
      <c r="F2474" s="4"/>
      <c r="G2474" s="4"/>
      <c r="H2474" s="4"/>
      <c r="K2474" s="4"/>
      <c r="L2474" s="4"/>
      <c r="M2474" s="16"/>
      <c r="N2474" s="16"/>
      <c r="T2474" s="59"/>
      <c r="U2474" s="59"/>
      <c r="Z2474" s="22"/>
      <c r="AA2474" s="22"/>
      <c r="AB2474" s="22"/>
      <c r="AC2474" s="22"/>
      <c r="AD2474" s="22"/>
      <c r="AE2474" s="22"/>
      <c r="AF2474" s="22"/>
    </row>
    <row r="2475" spans="1:32" x14ac:dyDescent="0.25">
      <c r="A2475" s="16"/>
      <c r="B2475" s="16"/>
      <c r="C2475" s="66"/>
      <c r="D2475" s="66"/>
      <c r="E2475" s="67"/>
      <c r="F2475" s="4"/>
      <c r="G2475" s="4"/>
      <c r="H2475" s="4"/>
      <c r="K2475" s="4"/>
      <c r="L2475" s="4"/>
      <c r="M2475" s="16"/>
      <c r="N2475" s="16"/>
      <c r="T2475" s="59"/>
      <c r="U2475" s="59"/>
      <c r="Z2475" s="22"/>
      <c r="AA2475" s="22"/>
      <c r="AB2475" s="22"/>
      <c r="AC2475" s="22"/>
      <c r="AD2475" s="22"/>
      <c r="AE2475" s="22"/>
      <c r="AF2475" s="22"/>
    </row>
    <row r="2476" spans="1:32" x14ac:dyDescent="0.25">
      <c r="A2476" s="16"/>
      <c r="B2476" s="16"/>
      <c r="C2476" s="66"/>
      <c r="D2476" s="66"/>
      <c r="E2476" s="67"/>
      <c r="F2476" s="4"/>
      <c r="G2476" s="4"/>
      <c r="H2476" s="4"/>
      <c r="K2476" s="4"/>
      <c r="L2476" s="4"/>
      <c r="M2476" s="16"/>
      <c r="N2476" s="16"/>
      <c r="T2476" s="59"/>
      <c r="U2476" s="59"/>
      <c r="Z2476" s="22"/>
      <c r="AA2476" s="22"/>
      <c r="AB2476" s="22"/>
      <c r="AC2476" s="22"/>
      <c r="AD2476" s="22"/>
      <c r="AE2476" s="22"/>
      <c r="AF2476" s="22"/>
    </row>
    <row r="2477" spans="1:32" x14ac:dyDescent="0.25">
      <c r="A2477" s="16"/>
      <c r="B2477" s="16"/>
      <c r="C2477" s="66"/>
      <c r="D2477" s="66"/>
      <c r="E2477" s="67"/>
      <c r="F2477" s="4"/>
      <c r="G2477" s="4"/>
      <c r="H2477" s="4"/>
      <c r="K2477" s="4"/>
      <c r="L2477" s="4"/>
      <c r="M2477" s="16"/>
      <c r="N2477" s="16"/>
      <c r="T2477" s="59"/>
      <c r="U2477" s="59"/>
      <c r="Z2477" s="22"/>
      <c r="AA2477" s="22"/>
      <c r="AB2477" s="22"/>
      <c r="AC2477" s="22"/>
      <c r="AD2477" s="22"/>
      <c r="AE2477" s="22"/>
      <c r="AF2477" s="22"/>
    </row>
    <row r="2478" spans="1:32" x14ac:dyDescent="0.25">
      <c r="A2478" s="16"/>
      <c r="B2478" s="16"/>
      <c r="C2478" s="66"/>
      <c r="D2478" s="66"/>
      <c r="E2478" s="67"/>
      <c r="F2478" s="4"/>
      <c r="G2478" s="4"/>
      <c r="H2478" s="4"/>
      <c r="K2478" s="4"/>
      <c r="L2478" s="4"/>
      <c r="M2478" s="16"/>
      <c r="N2478" s="16"/>
      <c r="T2478" s="59"/>
      <c r="U2478" s="59"/>
      <c r="Z2478" s="22"/>
      <c r="AA2478" s="22"/>
      <c r="AB2478" s="22"/>
      <c r="AC2478" s="22"/>
      <c r="AD2478" s="22"/>
      <c r="AE2478" s="22"/>
      <c r="AF2478" s="22"/>
    </row>
    <row r="2479" spans="1:32" x14ac:dyDescent="0.25">
      <c r="A2479" s="16"/>
      <c r="B2479" s="16"/>
      <c r="C2479" s="66"/>
      <c r="D2479" s="66"/>
      <c r="E2479" s="67"/>
      <c r="F2479" s="4"/>
      <c r="G2479" s="4"/>
      <c r="H2479" s="4"/>
      <c r="K2479" s="4"/>
      <c r="L2479" s="4"/>
      <c r="M2479" s="16"/>
      <c r="N2479" s="16"/>
      <c r="T2479" s="59"/>
      <c r="U2479" s="59"/>
      <c r="Z2479" s="22"/>
      <c r="AA2479" s="22"/>
      <c r="AB2479" s="22"/>
      <c r="AC2479" s="22"/>
      <c r="AD2479" s="22"/>
      <c r="AE2479" s="22"/>
      <c r="AF2479" s="22"/>
    </row>
    <row r="2480" spans="1:32" x14ac:dyDescent="0.25">
      <c r="A2480" s="16"/>
      <c r="B2480" s="16"/>
      <c r="C2480" s="66"/>
      <c r="D2480" s="66"/>
      <c r="E2480" s="67"/>
      <c r="F2480" s="4"/>
      <c r="G2480" s="4"/>
      <c r="H2480" s="4"/>
      <c r="K2480" s="4"/>
      <c r="L2480" s="4"/>
      <c r="M2480" s="16"/>
      <c r="N2480" s="16"/>
      <c r="T2480" s="59"/>
      <c r="U2480" s="59"/>
      <c r="Z2480" s="22"/>
      <c r="AA2480" s="22"/>
      <c r="AB2480" s="22"/>
      <c r="AC2480" s="22"/>
      <c r="AD2480" s="22"/>
      <c r="AE2480" s="22"/>
      <c r="AF2480" s="22"/>
    </row>
    <row r="2481" spans="1:32" x14ac:dyDescent="0.25">
      <c r="A2481" s="16"/>
      <c r="B2481" s="16"/>
      <c r="C2481" s="66"/>
      <c r="D2481" s="66"/>
      <c r="E2481" s="67"/>
      <c r="F2481" s="4"/>
      <c r="G2481" s="4"/>
      <c r="H2481" s="4"/>
      <c r="K2481" s="4"/>
      <c r="L2481" s="4"/>
      <c r="M2481" s="16"/>
      <c r="N2481" s="16"/>
      <c r="T2481" s="59"/>
      <c r="U2481" s="59"/>
      <c r="Z2481" s="22"/>
      <c r="AA2481" s="22"/>
      <c r="AB2481" s="22"/>
      <c r="AC2481" s="22"/>
      <c r="AD2481" s="22"/>
      <c r="AE2481" s="22"/>
      <c r="AF2481" s="22"/>
    </row>
    <row r="2482" spans="1:32" x14ac:dyDescent="0.25">
      <c r="A2482" s="16"/>
      <c r="B2482" s="16"/>
      <c r="C2482" s="66"/>
      <c r="D2482" s="66"/>
      <c r="E2482" s="67"/>
      <c r="F2482" s="4"/>
      <c r="G2482" s="4"/>
      <c r="H2482" s="4"/>
      <c r="K2482" s="4"/>
      <c r="L2482" s="4"/>
      <c r="M2482" s="16"/>
      <c r="N2482" s="16"/>
      <c r="T2482" s="59"/>
      <c r="U2482" s="59"/>
      <c r="Z2482" s="22"/>
      <c r="AA2482" s="22"/>
      <c r="AB2482" s="22"/>
      <c r="AC2482" s="22"/>
      <c r="AD2482" s="22"/>
      <c r="AE2482" s="22"/>
      <c r="AF2482" s="22"/>
    </row>
    <row r="2483" spans="1:32" x14ac:dyDescent="0.25">
      <c r="A2483" s="16"/>
      <c r="B2483" s="16"/>
      <c r="C2483" s="66"/>
      <c r="D2483" s="66"/>
      <c r="E2483" s="67"/>
      <c r="F2483" s="4"/>
      <c r="G2483" s="4"/>
      <c r="H2483" s="4"/>
      <c r="K2483" s="4"/>
      <c r="L2483" s="4"/>
      <c r="M2483" s="16"/>
      <c r="N2483" s="16"/>
      <c r="T2483" s="59"/>
      <c r="U2483" s="59"/>
      <c r="Z2483" s="22"/>
      <c r="AA2483" s="22"/>
      <c r="AB2483" s="22"/>
      <c r="AC2483" s="22"/>
      <c r="AD2483" s="22"/>
      <c r="AE2483" s="22"/>
      <c r="AF2483" s="22"/>
    </row>
    <row r="2484" spans="1:32" x14ac:dyDescent="0.25">
      <c r="A2484" s="16"/>
      <c r="B2484" s="16"/>
      <c r="C2484" s="66"/>
      <c r="D2484" s="66"/>
      <c r="E2484" s="67"/>
      <c r="F2484" s="4"/>
      <c r="G2484" s="4"/>
      <c r="H2484" s="4"/>
      <c r="K2484" s="4"/>
      <c r="L2484" s="4"/>
      <c r="M2484" s="16"/>
      <c r="N2484" s="16"/>
      <c r="T2484" s="59"/>
      <c r="U2484" s="59"/>
      <c r="Z2484" s="22"/>
      <c r="AA2484" s="22"/>
      <c r="AB2484" s="22"/>
      <c r="AC2484" s="22"/>
      <c r="AD2484" s="22"/>
      <c r="AE2484" s="22"/>
      <c r="AF2484" s="22"/>
    </row>
    <row r="2485" spans="1:32" x14ac:dyDescent="0.25">
      <c r="A2485" s="16"/>
      <c r="B2485" s="16"/>
      <c r="C2485" s="66"/>
      <c r="D2485" s="66"/>
      <c r="E2485" s="67"/>
      <c r="F2485" s="4"/>
      <c r="G2485" s="4"/>
      <c r="H2485" s="4"/>
      <c r="K2485" s="4"/>
      <c r="L2485" s="4"/>
      <c r="M2485" s="16"/>
      <c r="N2485" s="16"/>
      <c r="T2485" s="59"/>
      <c r="U2485" s="59"/>
      <c r="Z2485" s="22"/>
      <c r="AA2485" s="22"/>
      <c r="AB2485" s="22"/>
      <c r="AC2485" s="22"/>
      <c r="AD2485" s="22"/>
      <c r="AE2485" s="22"/>
      <c r="AF2485" s="22"/>
    </row>
    <row r="2486" spans="1:32" x14ac:dyDescent="0.25">
      <c r="A2486" s="16"/>
      <c r="B2486" s="16"/>
      <c r="C2486" s="66"/>
      <c r="D2486" s="66"/>
      <c r="E2486" s="67"/>
      <c r="F2486" s="4"/>
      <c r="G2486" s="4"/>
      <c r="H2486" s="4"/>
      <c r="K2486" s="4"/>
      <c r="L2486" s="4"/>
      <c r="M2486" s="16"/>
      <c r="N2486" s="16"/>
      <c r="T2486" s="59"/>
      <c r="U2486" s="59"/>
      <c r="Z2486" s="22"/>
      <c r="AA2486" s="22"/>
      <c r="AB2486" s="22"/>
      <c r="AC2486" s="22"/>
      <c r="AD2486" s="22"/>
      <c r="AE2486" s="22"/>
      <c r="AF2486" s="22"/>
    </row>
    <row r="2487" spans="1:32" x14ac:dyDescent="0.25">
      <c r="A2487" s="16"/>
      <c r="B2487" s="16"/>
      <c r="C2487" s="66"/>
      <c r="D2487" s="66"/>
      <c r="E2487" s="67"/>
      <c r="F2487" s="4"/>
      <c r="G2487" s="4"/>
      <c r="H2487" s="4"/>
      <c r="K2487" s="4"/>
      <c r="L2487" s="4"/>
      <c r="M2487" s="16"/>
      <c r="N2487" s="16"/>
      <c r="T2487" s="59"/>
      <c r="U2487" s="59"/>
      <c r="Z2487" s="22"/>
      <c r="AA2487" s="22"/>
      <c r="AB2487" s="22"/>
      <c r="AC2487" s="22"/>
      <c r="AD2487" s="22"/>
      <c r="AE2487" s="22"/>
      <c r="AF2487" s="22"/>
    </row>
    <row r="2488" spans="1:32" x14ac:dyDescent="0.25">
      <c r="A2488" s="16"/>
      <c r="B2488" s="16"/>
      <c r="C2488" s="66"/>
      <c r="D2488" s="66"/>
      <c r="E2488" s="67"/>
      <c r="F2488" s="4"/>
      <c r="G2488" s="4"/>
      <c r="H2488" s="4"/>
      <c r="K2488" s="4"/>
      <c r="L2488" s="4"/>
      <c r="M2488" s="16"/>
      <c r="N2488" s="16"/>
      <c r="T2488" s="59"/>
      <c r="U2488" s="59"/>
      <c r="Z2488" s="22"/>
      <c r="AA2488" s="22"/>
      <c r="AB2488" s="22"/>
      <c r="AC2488" s="22"/>
      <c r="AD2488" s="22"/>
      <c r="AE2488" s="22"/>
      <c r="AF2488" s="22"/>
    </row>
    <row r="2489" spans="1:32" x14ac:dyDescent="0.25">
      <c r="A2489" s="16"/>
      <c r="B2489" s="16"/>
      <c r="C2489" s="66"/>
      <c r="D2489" s="66"/>
      <c r="E2489" s="67"/>
      <c r="F2489" s="4"/>
      <c r="G2489" s="4"/>
      <c r="H2489" s="4"/>
      <c r="K2489" s="4"/>
      <c r="L2489" s="4"/>
      <c r="M2489" s="16"/>
      <c r="N2489" s="16"/>
      <c r="T2489" s="59"/>
      <c r="U2489" s="59"/>
      <c r="Z2489" s="22"/>
      <c r="AA2489" s="22"/>
      <c r="AB2489" s="22"/>
      <c r="AC2489" s="22"/>
      <c r="AD2489" s="22"/>
      <c r="AE2489" s="22"/>
      <c r="AF2489" s="22"/>
    </row>
    <row r="2490" spans="1:32" x14ac:dyDescent="0.25">
      <c r="A2490" s="16"/>
      <c r="B2490" s="16"/>
      <c r="C2490" s="66"/>
      <c r="D2490" s="66"/>
      <c r="E2490" s="67"/>
      <c r="F2490" s="4"/>
      <c r="G2490" s="4"/>
      <c r="H2490" s="4"/>
      <c r="K2490" s="4"/>
      <c r="L2490" s="4"/>
      <c r="M2490" s="16"/>
      <c r="N2490" s="16"/>
      <c r="T2490" s="59"/>
      <c r="U2490" s="59"/>
      <c r="Z2490" s="22"/>
      <c r="AA2490" s="22"/>
      <c r="AB2490" s="22"/>
      <c r="AC2490" s="22"/>
      <c r="AD2490" s="22"/>
      <c r="AE2490" s="22"/>
      <c r="AF2490" s="22"/>
    </row>
    <row r="2491" spans="1:32" x14ac:dyDescent="0.25">
      <c r="A2491" s="16"/>
      <c r="B2491" s="16"/>
      <c r="C2491" s="66"/>
      <c r="D2491" s="66"/>
      <c r="E2491" s="67"/>
      <c r="F2491" s="4"/>
      <c r="G2491" s="4"/>
      <c r="H2491" s="4"/>
      <c r="K2491" s="4"/>
      <c r="L2491" s="4"/>
      <c r="M2491" s="16"/>
      <c r="N2491" s="16"/>
      <c r="T2491" s="59"/>
      <c r="U2491" s="59"/>
      <c r="Z2491" s="22"/>
      <c r="AA2491" s="22"/>
      <c r="AB2491" s="22"/>
      <c r="AC2491" s="22"/>
      <c r="AD2491" s="22"/>
      <c r="AE2491" s="22"/>
      <c r="AF2491" s="22"/>
    </row>
    <row r="2492" spans="1:32" x14ac:dyDescent="0.25">
      <c r="A2492" s="16"/>
      <c r="B2492" s="16"/>
      <c r="C2492" s="66"/>
      <c r="D2492" s="66"/>
      <c r="E2492" s="67"/>
      <c r="F2492" s="4"/>
      <c r="G2492" s="4"/>
      <c r="H2492" s="4"/>
      <c r="K2492" s="4"/>
      <c r="L2492" s="4"/>
      <c r="M2492" s="16"/>
      <c r="N2492" s="16"/>
      <c r="T2492" s="59"/>
      <c r="U2492" s="59"/>
      <c r="Z2492" s="22"/>
      <c r="AA2492" s="22"/>
      <c r="AB2492" s="22"/>
      <c r="AC2492" s="22"/>
      <c r="AD2492" s="22"/>
      <c r="AE2492" s="22"/>
      <c r="AF2492" s="22"/>
    </row>
    <row r="2493" spans="1:32" x14ac:dyDescent="0.25">
      <c r="A2493" s="16"/>
      <c r="B2493" s="16"/>
      <c r="C2493" s="66"/>
      <c r="D2493" s="66"/>
      <c r="E2493" s="67"/>
      <c r="F2493" s="4"/>
      <c r="G2493" s="4"/>
      <c r="H2493" s="4"/>
      <c r="K2493" s="4"/>
      <c r="L2493" s="4"/>
      <c r="M2493" s="16"/>
      <c r="N2493" s="16"/>
      <c r="T2493" s="59"/>
      <c r="U2493" s="59"/>
      <c r="Z2493" s="22"/>
      <c r="AA2493" s="22"/>
      <c r="AB2493" s="22"/>
      <c r="AC2493" s="22"/>
      <c r="AD2493" s="22"/>
      <c r="AE2493" s="22"/>
      <c r="AF2493" s="22"/>
    </row>
    <row r="2494" spans="1:32" x14ac:dyDescent="0.25">
      <c r="A2494" s="16"/>
      <c r="B2494" s="16"/>
      <c r="C2494" s="66"/>
      <c r="D2494" s="66"/>
      <c r="E2494" s="67"/>
      <c r="F2494" s="4"/>
      <c r="G2494" s="4"/>
      <c r="H2494" s="4"/>
      <c r="K2494" s="4"/>
      <c r="L2494" s="4"/>
      <c r="M2494" s="16"/>
      <c r="N2494" s="16"/>
      <c r="T2494" s="59"/>
      <c r="U2494" s="59"/>
      <c r="Z2494" s="22"/>
      <c r="AA2494" s="22"/>
      <c r="AB2494" s="22"/>
      <c r="AC2494" s="22"/>
      <c r="AD2494" s="22"/>
      <c r="AE2494" s="22"/>
      <c r="AF2494" s="22"/>
    </row>
    <row r="2495" spans="1:32" x14ac:dyDescent="0.25">
      <c r="A2495" s="16"/>
      <c r="B2495" s="16"/>
      <c r="C2495" s="66"/>
      <c r="D2495" s="66"/>
      <c r="E2495" s="67"/>
      <c r="F2495" s="4"/>
      <c r="G2495" s="4"/>
      <c r="H2495" s="4"/>
      <c r="K2495" s="4"/>
      <c r="L2495" s="4"/>
      <c r="M2495" s="16"/>
      <c r="N2495" s="16"/>
      <c r="T2495" s="59"/>
      <c r="U2495" s="59"/>
      <c r="Z2495" s="22"/>
      <c r="AA2495" s="22"/>
      <c r="AB2495" s="22"/>
      <c r="AC2495" s="22"/>
      <c r="AD2495" s="22"/>
      <c r="AE2495" s="22"/>
      <c r="AF2495" s="22"/>
    </row>
    <row r="2496" spans="1:32" x14ac:dyDescent="0.25">
      <c r="A2496" s="16"/>
      <c r="B2496" s="16"/>
      <c r="C2496" s="66"/>
      <c r="D2496" s="66"/>
      <c r="E2496" s="67"/>
      <c r="F2496" s="4"/>
      <c r="G2496" s="4"/>
      <c r="H2496" s="4"/>
      <c r="K2496" s="4"/>
      <c r="L2496" s="4"/>
      <c r="M2496" s="16"/>
      <c r="N2496" s="16"/>
      <c r="T2496" s="59"/>
      <c r="U2496" s="59"/>
      <c r="Z2496" s="22"/>
      <c r="AA2496" s="22"/>
      <c r="AB2496" s="22"/>
      <c r="AC2496" s="22"/>
      <c r="AD2496" s="22"/>
      <c r="AE2496" s="22"/>
      <c r="AF2496" s="22"/>
    </row>
    <row r="2497" spans="1:32" x14ac:dyDescent="0.25">
      <c r="A2497" s="16"/>
      <c r="B2497" s="16"/>
      <c r="C2497" s="66"/>
      <c r="D2497" s="66"/>
      <c r="E2497" s="67"/>
      <c r="F2497" s="4"/>
      <c r="G2497" s="4"/>
      <c r="H2497" s="4"/>
      <c r="K2497" s="4"/>
      <c r="L2497" s="4"/>
      <c r="M2497" s="16"/>
      <c r="N2497" s="16"/>
      <c r="T2497" s="59"/>
      <c r="U2497" s="59"/>
      <c r="Z2497" s="22"/>
      <c r="AA2497" s="22"/>
      <c r="AB2497" s="22"/>
      <c r="AC2497" s="22"/>
      <c r="AD2497" s="22"/>
      <c r="AE2497" s="22"/>
      <c r="AF2497" s="22"/>
    </row>
    <row r="2498" spans="1:32" x14ac:dyDescent="0.25">
      <c r="A2498" s="16"/>
      <c r="B2498" s="16"/>
      <c r="C2498" s="66"/>
      <c r="D2498" s="66"/>
      <c r="E2498" s="67"/>
      <c r="F2498" s="4"/>
      <c r="G2498" s="4"/>
      <c r="H2498" s="4"/>
      <c r="K2498" s="4"/>
      <c r="L2498" s="4"/>
      <c r="M2498" s="16"/>
      <c r="N2498" s="16"/>
      <c r="T2498" s="59"/>
      <c r="U2498" s="59"/>
      <c r="Z2498" s="22"/>
      <c r="AA2498" s="22"/>
      <c r="AB2498" s="22"/>
      <c r="AC2498" s="22"/>
      <c r="AD2498" s="22"/>
      <c r="AE2498" s="22"/>
      <c r="AF2498" s="22"/>
    </row>
    <row r="2499" spans="1:32" x14ac:dyDescent="0.25">
      <c r="A2499" s="16"/>
      <c r="B2499" s="16"/>
      <c r="C2499" s="66"/>
      <c r="D2499" s="66"/>
      <c r="E2499" s="67"/>
      <c r="F2499" s="4"/>
      <c r="G2499" s="4"/>
      <c r="H2499" s="4"/>
      <c r="K2499" s="4"/>
      <c r="L2499" s="4"/>
      <c r="M2499" s="16"/>
      <c r="N2499" s="16"/>
      <c r="T2499" s="59"/>
      <c r="U2499" s="59"/>
      <c r="Z2499" s="22"/>
      <c r="AA2499" s="22"/>
      <c r="AB2499" s="22"/>
      <c r="AC2499" s="22"/>
      <c r="AD2499" s="22"/>
      <c r="AE2499" s="22"/>
      <c r="AF2499" s="22"/>
    </row>
    <row r="2500" spans="1:32" x14ac:dyDescent="0.25">
      <c r="A2500" s="16"/>
      <c r="B2500" s="16"/>
      <c r="C2500" s="66"/>
      <c r="D2500" s="66"/>
      <c r="E2500" s="67"/>
      <c r="F2500" s="4"/>
      <c r="G2500" s="4"/>
      <c r="H2500" s="4"/>
      <c r="K2500" s="4"/>
      <c r="L2500" s="4"/>
      <c r="M2500" s="16"/>
      <c r="N2500" s="16"/>
      <c r="T2500" s="59"/>
      <c r="U2500" s="59"/>
      <c r="Z2500" s="22"/>
      <c r="AA2500" s="22"/>
      <c r="AB2500" s="22"/>
      <c r="AC2500" s="22"/>
      <c r="AD2500" s="22"/>
      <c r="AE2500" s="22"/>
      <c r="AF2500" s="22"/>
    </row>
    <row r="2501" spans="1:32" x14ac:dyDescent="0.25">
      <c r="A2501" s="16"/>
      <c r="B2501" s="16"/>
      <c r="C2501" s="66"/>
      <c r="D2501" s="66"/>
      <c r="E2501" s="67"/>
      <c r="F2501" s="4"/>
      <c r="G2501" s="4"/>
      <c r="H2501" s="4"/>
      <c r="K2501" s="4"/>
      <c r="L2501" s="4"/>
      <c r="M2501" s="16"/>
      <c r="N2501" s="16"/>
      <c r="T2501" s="59"/>
      <c r="U2501" s="59"/>
      <c r="Z2501" s="22"/>
      <c r="AA2501" s="22"/>
      <c r="AB2501" s="22"/>
      <c r="AC2501" s="22"/>
      <c r="AD2501" s="22"/>
      <c r="AE2501" s="22"/>
      <c r="AF2501" s="22"/>
    </row>
    <row r="2502" spans="1:32" x14ac:dyDescent="0.25">
      <c r="A2502" s="16"/>
      <c r="B2502" s="16"/>
      <c r="C2502" s="66"/>
      <c r="D2502" s="66"/>
      <c r="E2502" s="67"/>
      <c r="F2502" s="4"/>
      <c r="G2502" s="4"/>
      <c r="H2502" s="4"/>
      <c r="K2502" s="4"/>
      <c r="L2502" s="4"/>
      <c r="M2502" s="16"/>
      <c r="N2502" s="16"/>
      <c r="T2502" s="59"/>
      <c r="U2502" s="59"/>
      <c r="Z2502" s="22"/>
      <c r="AA2502" s="22"/>
      <c r="AB2502" s="22"/>
      <c r="AC2502" s="22"/>
      <c r="AD2502" s="22"/>
      <c r="AE2502" s="22"/>
      <c r="AF2502" s="22"/>
    </row>
    <row r="2503" spans="1:32" x14ac:dyDescent="0.25">
      <c r="A2503" s="16"/>
      <c r="B2503" s="16"/>
      <c r="C2503" s="66"/>
      <c r="D2503" s="66"/>
      <c r="E2503" s="67"/>
      <c r="F2503" s="4"/>
      <c r="G2503" s="4"/>
      <c r="H2503" s="4"/>
      <c r="K2503" s="4"/>
      <c r="L2503" s="4"/>
      <c r="M2503" s="16"/>
      <c r="N2503" s="16"/>
      <c r="T2503" s="59"/>
      <c r="U2503" s="59"/>
      <c r="Z2503" s="22"/>
      <c r="AA2503" s="22"/>
      <c r="AB2503" s="22"/>
      <c r="AC2503" s="22"/>
      <c r="AD2503" s="22"/>
      <c r="AE2503" s="22"/>
      <c r="AF2503" s="22"/>
    </row>
    <row r="2504" spans="1:32" x14ac:dyDescent="0.25">
      <c r="A2504" s="16"/>
      <c r="B2504" s="16"/>
      <c r="C2504" s="66"/>
      <c r="D2504" s="66"/>
      <c r="E2504" s="67"/>
      <c r="F2504" s="4"/>
      <c r="G2504" s="4"/>
      <c r="H2504" s="4"/>
      <c r="K2504" s="4"/>
      <c r="L2504" s="4"/>
      <c r="M2504" s="16"/>
      <c r="N2504" s="16"/>
      <c r="T2504" s="59"/>
      <c r="U2504" s="59"/>
      <c r="Z2504" s="22"/>
      <c r="AA2504" s="22"/>
      <c r="AB2504" s="22"/>
      <c r="AC2504" s="22"/>
      <c r="AD2504" s="22"/>
      <c r="AE2504" s="22"/>
      <c r="AF2504" s="22"/>
    </row>
    <row r="2505" spans="1:32" x14ac:dyDescent="0.25">
      <c r="A2505" s="16"/>
      <c r="B2505" s="16"/>
      <c r="C2505" s="66"/>
      <c r="D2505" s="66"/>
      <c r="E2505" s="67"/>
      <c r="F2505" s="4"/>
      <c r="G2505" s="4"/>
      <c r="H2505" s="4"/>
      <c r="K2505" s="4"/>
      <c r="L2505" s="4"/>
      <c r="M2505" s="16"/>
      <c r="N2505" s="16"/>
      <c r="T2505" s="59"/>
      <c r="U2505" s="59"/>
      <c r="Z2505" s="22"/>
      <c r="AA2505" s="22"/>
      <c r="AB2505" s="22"/>
      <c r="AC2505" s="22"/>
      <c r="AD2505" s="22"/>
      <c r="AE2505" s="22"/>
      <c r="AF2505" s="22"/>
    </row>
    <row r="2506" spans="1:32" x14ac:dyDescent="0.25">
      <c r="A2506" s="16"/>
      <c r="B2506" s="16"/>
      <c r="C2506" s="66"/>
      <c r="D2506" s="66"/>
      <c r="E2506" s="67"/>
      <c r="F2506" s="4"/>
      <c r="G2506" s="4"/>
      <c r="H2506" s="4"/>
      <c r="K2506" s="4"/>
      <c r="L2506" s="4"/>
      <c r="M2506" s="16"/>
      <c r="N2506" s="16"/>
      <c r="T2506" s="59"/>
      <c r="U2506" s="59"/>
      <c r="Z2506" s="22"/>
      <c r="AA2506" s="22"/>
      <c r="AB2506" s="22"/>
      <c r="AC2506" s="22"/>
      <c r="AD2506" s="22"/>
      <c r="AE2506" s="22"/>
      <c r="AF2506" s="22"/>
    </row>
    <row r="2507" spans="1:32" x14ac:dyDescent="0.25">
      <c r="A2507" s="16"/>
      <c r="B2507" s="16"/>
      <c r="C2507" s="66"/>
      <c r="D2507" s="66"/>
      <c r="E2507" s="67"/>
      <c r="F2507" s="4"/>
      <c r="G2507" s="4"/>
      <c r="H2507" s="4"/>
      <c r="K2507" s="4"/>
      <c r="L2507" s="4"/>
      <c r="M2507" s="16"/>
      <c r="N2507" s="16"/>
      <c r="T2507" s="59"/>
      <c r="U2507" s="59"/>
      <c r="Z2507" s="22"/>
      <c r="AA2507" s="22"/>
      <c r="AB2507" s="22"/>
      <c r="AC2507" s="22"/>
      <c r="AD2507" s="22"/>
      <c r="AE2507" s="22"/>
      <c r="AF2507" s="22"/>
    </row>
    <row r="2508" spans="1:32" x14ac:dyDescent="0.25">
      <c r="A2508" s="16"/>
      <c r="B2508" s="16"/>
      <c r="C2508" s="66"/>
      <c r="D2508" s="66"/>
      <c r="E2508" s="67"/>
      <c r="F2508" s="4"/>
      <c r="G2508" s="4"/>
      <c r="H2508" s="4"/>
      <c r="K2508" s="4"/>
      <c r="L2508" s="4"/>
      <c r="M2508" s="16"/>
      <c r="N2508" s="16"/>
      <c r="T2508" s="59"/>
      <c r="U2508" s="59"/>
      <c r="Z2508" s="22"/>
      <c r="AA2508" s="22"/>
      <c r="AB2508" s="22"/>
      <c r="AC2508" s="22"/>
      <c r="AD2508" s="22"/>
      <c r="AE2508" s="22"/>
      <c r="AF2508" s="22"/>
    </row>
    <row r="2509" spans="1:32" x14ac:dyDescent="0.25">
      <c r="A2509" s="16"/>
      <c r="B2509" s="16"/>
      <c r="C2509" s="66"/>
      <c r="D2509" s="66"/>
      <c r="E2509" s="67"/>
      <c r="F2509" s="4"/>
      <c r="G2509" s="4"/>
      <c r="H2509" s="4"/>
      <c r="K2509" s="4"/>
      <c r="L2509" s="4"/>
      <c r="M2509" s="16"/>
      <c r="N2509" s="16"/>
      <c r="T2509" s="59"/>
      <c r="U2509" s="59"/>
      <c r="Z2509" s="22"/>
      <c r="AA2509" s="22"/>
      <c r="AB2509" s="22"/>
      <c r="AC2509" s="22"/>
      <c r="AD2509" s="22"/>
      <c r="AE2509" s="22"/>
      <c r="AF2509" s="22"/>
    </row>
    <row r="2510" spans="1:32" x14ac:dyDescent="0.25">
      <c r="A2510" s="16"/>
      <c r="B2510" s="16"/>
      <c r="C2510" s="66"/>
      <c r="D2510" s="66"/>
      <c r="E2510" s="67"/>
      <c r="F2510" s="4"/>
      <c r="G2510" s="4"/>
      <c r="H2510" s="4"/>
      <c r="K2510" s="4"/>
      <c r="L2510" s="4"/>
      <c r="M2510" s="16"/>
      <c r="N2510" s="16"/>
      <c r="T2510" s="59"/>
      <c r="U2510" s="59"/>
      <c r="Z2510" s="22"/>
      <c r="AA2510" s="22"/>
      <c r="AB2510" s="22"/>
      <c r="AC2510" s="22"/>
      <c r="AD2510" s="22"/>
      <c r="AE2510" s="22"/>
      <c r="AF2510" s="22"/>
    </row>
    <row r="2511" spans="1:32" x14ac:dyDescent="0.25">
      <c r="A2511" s="16"/>
      <c r="B2511" s="16"/>
      <c r="C2511" s="66"/>
      <c r="D2511" s="66"/>
      <c r="E2511" s="67"/>
      <c r="F2511" s="4"/>
      <c r="G2511" s="4"/>
      <c r="H2511" s="4"/>
      <c r="K2511" s="4"/>
      <c r="L2511" s="4"/>
      <c r="M2511" s="16"/>
      <c r="N2511" s="16"/>
      <c r="T2511" s="59"/>
      <c r="U2511" s="59"/>
      <c r="Z2511" s="22"/>
      <c r="AA2511" s="22"/>
      <c r="AB2511" s="22"/>
      <c r="AC2511" s="22"/>
      <c r="AD2511" s="22"/>
      <c r="AE2511" s="22"/>
      <c r="AF2511" s="22"/>
    </row>
    <row r="2512" spans="1:32" x14ac:dyDescent="0.25">
      <c r="A2512" s="16"/>
      <c r="B2512" s="16"/>
      <c r="C2512" s="66"/>
      <c r="D2512" s="66"/>
      <c r="E2512" s="67"/>
      <c r="F2512" s="4"/>
      <c r="G2512" s="4"/>
      <c r="H2512" s="4"/>
      <c r="K2512" s="4"/>
      <c r="L2512" s="4"/>
      <c r="M2512" s="16"/>
      <c r="N2512" s="16"/>
      <c r="T2512" s="59"/>
      <c r="U2512" s="59"/>
      <c r="Z2512" s="22"/>
      <c r="AA2512" s="22"/>
      <c r="AB2512" s="22"/>
      <c r="AC2512" s="22"/>
      <c r="AD2512" s="22"/>
      <c r="AE2512" s="22"/>
      <c r="AF2512" s="22"/>
    </row>
    <row r="2513" spans="1:32" x14ac:dyDescent="0.25">
      <c r="A2513" s="16"/>
      <c r="B2513" s="16"/>
      <c r="C2513" s="66"/>
      <c r="D2513" s="66"/>
      <c r="E2513" s="67"/>
      <c r="F2513" s="4"/>
      <c r="G2513" s="4"/>
      <c r="H2513" s="4"/>
      <c r="K2513" s="4"/>
      <c r="L2513" s="4"/>
      <c r="M2513" s="16"/>
      <c r="N2513" s="16"/>
      <c r="T2513" s="59"/>
      <c r="U2513" s="59"/>
      <c r="Z2513" s="22"/>
      <c r="AA2513" s="22"/>
      <c r="AB2513" s="22"/>
      <c r="AC2513" s="22"/>
      <c r="AD2513" s="22"/>
      <c r="AE2513" s="22"/>
      <c r="AF2513" s="22"/>
    </row>
    <row r="2514" spans="1:32" x14ac:dyDescent="0.25">
      <c r="A2514" s="16"/>
      <c r="B2514" s="16"/>
      <c r="C2514" s="66"/>
      <c r="D2514" s="66"/>
      <c r="E2514" s="67"/>
      <c r="F2514" s="4"/>
      <c r="G2514" s="4"/>
      <c r="H2514" s="4"/>
      <c r="K2514" s="4"/>
      <c r="L2514" s="4"/>
      <c r="M2514" s="16"/>
      <c r="N2514" s="16"/>
      <c r="T2514" s="59"/>
      <c r="U2514" s="59"/>
      <c r="Z2514" s="22"/>
      <c r="AA2514" s="22"/>
      <c r="AB2514" s="22"/>
      <c r="AC2514" s="22"/>
      <c r="AD2514" s="22"/>
      <c r="AE2514" s="22"/>
      <c r="AF2514" s="22"/>
    </row>
    <row r="2515" spans="1:32" x14ac:dyDescent="0.25">
      <c r="A2515" s="16"/>
      <c r="B2515" s="16"/>
      <c r="C2515" s="66"/>
      <c r="D2515" s="66"/>
      <c r="E2515" s="67"/>
      <c r="F2515" s="4"/>
      <c r="G2515" s="4"/>
      <c r="H2515" s="4"/>
      <c r="K2515" s="4"/>
      <c r="L2515" s="4"/>
      <c r="M2515" s="16"/>
      <c r="N2515" s="16"/>
      <c r="T2515" s="59"/>
      <c r="U2515" s="59"/>
      <c r="Z2515" s="22"/>
      <c r="AA2515" s="22"/>
      <c r="AB2515" s="22"/>
      <c r="AC2515" s="22"/>
      <c r="AD2515" s="22"/>
      <c r="AE2515" s="22"/>
      <c r="AF2515" s="22"/>
    </row>
    <row r="2516" spans="1:32" x14ac:dyDescent="0.25">
      <c r="A2516" s="16"/>
      <c r="B2516" s="16"/>
      <c r="C2516" s="66"/>
      <c r="D2516" s="66"/>
      <c r="E2516" s="67"/>
      <c r="F2516" s="4"/>
      <c r="G2516" s="4"/>
      <c r="H2516" s="4"/>
      <c r="K2516" s="4"/>
      <c r="L2516" s="4"/>
      <c r="M2516" s="16"/>
      <c r="N2516" s="16"/>
      <c r="T2516" s="59"/>
      <c r="U2516" s="59"/>
      <c r="Z2516" s="22"/>
      <c r="AA2516" s="22"/>
      <c r="AB2516" s="22"/>
      <c r="AC2516" s="22"/>
      <c r="AD2516" s="22"/>
      <c r="AE2516" s="22"/>
      <c r="AF2516" s="22"/>
    </row>
    <row r="2517" spans="1:32" x14ac:dyDescent="0.25">
      <c r="A2517" s="16"/>
      <c r="B2517" s="16"/>
      <c r="C2517" s="66"/>
      <c r="D2517" s="66"/>
      <c r="E2517" s="67"/>
      <c r="F2517" s="4"/>
      <c r="G2517" s="4"/>
      <c r="H2517" s="4"/>
      <c r="K2517" s="4"/>
      <c r="L2517" s="4"/>
      <c r="M2517" s="16"/>
      <c r="N2517" s="16"/>
      <c r="T2517" s="59"/>
      <c r="U2517" s="59"/>
      <c r="Z2517" s="22"/>
      <c r="AA2517" s="22"/>
      <c r="AB2517" s="22"/>
      <c r="AC2517" s="22"/>
      <c r="AD2517" s="22"/>
      <c r="AE2517" s="22"/>
      <c r="AF2517" s="22"/>
    </row>
    <row r="2518" spans="1:32" x14ac:dyDescent="0.25">
      <c r="A2518" s="16"/>
      <c r="B2518" s="16"/>
      <c r="C2518" s="66"/>
      <c r="D2518" s="66"/>
      <c r="E2518" s="67"/>
      <c r="F2518" s="4"/>
      <c r="G2518" s="4"/>
      <c r="H2518" s="4"/>
      <c r="K2518" s="4"/>
      <c r="L2518" s="4"/>
      <c r="M2518" s="16"/>
      <c r="N2518" s="16"/>
      <c r="T2518" s="59"/>
      <c r="U2518" s="59"/>
      <c r="Z2518" s="22"/>
      <c r="AA2518" s="22"/>
      <c r="AB2518" s="22"/>
      <c r="AC2518" s="22"/>
      <c r="AD2518" s="22"/>
      <c r="AE2518" s="22"/>
      <c r="AF2518" s="22"/>
    </row>
    <row r="2519" spans="1:32" x14ac:dyDescent="0.25">
      <c r="A2519" s="16"/>
      <c r="B2519" s="16"/>
      <c r="C2519" s="66"/>
      <c r="D2519" s="66"/>
      <c r="E2519" s="67"/>
      <c r="F2519" s="4"/>
      <c r="G2519" s="4"/>
      <c r="H2519" s="4"/>
      <c r="K2519" s="4"/>
      <c r="L2519" s="4"/>
      <c r="M2519" s="16"/>
      <c r="N2519" s="16"/>
      <c r="T2519" s="59"/>
      <c r="U2519" s="59"/>
      <c r="Z2519" s="22"/>
      <c r="AA2519" s="22"/>
      <c r="AB2519" s="22"/>
      <c r="AC2519" s="22"/>
      <c r="AD2519" s="22"/>
      <c r="AE2519" s="22"/>
      <c r="AF2519" s="22"/>
    </row>
    <row r="2520" spans="1:32" x14ac:dyDescent="0.25">
      <c r="A2520" s="16"/>
      <c r="B2520" s="16"/>
      <c r="C2520" s="66"/>
      <c r="D2520" s="66"/>
      <c r="E2520" s="67"/>
      <c r="F2520" s="4"/>
      <c r="G2520" s="4"/>
      <c r="H2520" s="4"/>
      <c r="K2520" s="4"/>
      <c r="L2520" s="4"/>
      <c r="M2520" s="16"/>
      <c r="N2520" s="16"/>
      <c r="T2520" s="59"/>
      <c r="U2520" s="59"/>
      <c r="Z2520" s="22"/>
      <c r="AA2520" s="22"/>
      <c r="AB2520" s="22"/>
      <c r="AC2520" s="22"/>
      <c r="AD2520" s="22"/>
      <c r="AE2520" s="22"/>
      <c r="AF2520" s="22"/>
    </row>
    <row r="2521" spans="1:32" x14ac:dyDescent="0.25">
      <c r="A2521" s="16"/>
      <c r="B2521" s="16"/>
      <c r="C2521" s="66"/>
      <c r="D2521" s="66"/>
      <c r="E2521" s="67"/>
      <c r="F2521" s="4"/>
      <c r="G2521" s="4"/>
      <c r="H2521" s="4"/>
      <c r="K2521" s="4"/>
      <c r="L2521" s="4"/>
      <c r="M2521" s="16"/>
      <c r="N2521" s="16"/>
      <c r="T2521" s="59"/>
      <c r="U2521" s="59"/>
      <c r="Z2521" s="22"/>
      <c r="AA2521" s="22"/>
      <c r="AB2521" s="22"/>
      <c r="AC2521" s="22"/>
      <c r="AD2521" s="22"/>
      <c r="AE2521" s="22"/>
      <c r="AF2521" s="22"/>
    </row>
    <row r="2522" spans="1:32" x14ac:dyDescent="0.25">
      <c r="A2522" s="16"/>
      <c r="B2522" s="16"/>
      <c r="C2522" s="66"/>
      <c r="D2522" s="66"/>
      <c r="E2522" s="67"/>
      <c r="F2522" s="4"/>
      <c r="G2522" s="4"/>
      <c r="H2522" s="4"/>
      <c r="K2522" s="4"/>
      <c r="L2522" s="4"/>
      <c r="M2522" s="16"/>
      <c r="N2522" s="16"/>
      <c r="T2522" s="59"/>
      <c r="U2522" s="59"/>
      <c r="Z2522" s="22"/>
      <c r="AA2522" s="22"/>
      <c r="AB2522" s="22"/>
      <c r="AC2522" s="22"/>
      <c r="AD2522" s="22"/>
      <c r="AE2522" s="22"/>
      <c r="AF2522" s="22"/>
    </row>
    <row r="2523" spans="1:32" x14ac:dyDescent="0.25">
      <c r="A2523" s="16"/>
      <c r="B2523" s="16"/>
      <c r="C2523" s="66"/>
      <c r="D2523" s="66"/>
      <c r="E2523" s="67"/>
      <c r="F2523" s="4"/>
      <c r="G2523" s="4"/>
      <c r="H2523" s="4"/>
      <c r="K2523" s="4"/>
      <c r="L2523" s="4"/>
      <c r="M2523" s="16"/>
      <c r="N2523" s="16"/>
      <c r="T2523" s="59"/>
      <c r="U2523" s="59"/>
      <c r="Z2523" s="22"/>
      <c r="AA2523" s="22"/>
      <c r="AB2523" s="22"/>
      <c r="AC2523" s="22"/>
      <c r="AD2523" s="22"/>
      <c r="AE2523" s="22"/>
      <c r="AF2523" s="22"/>
    </row>
    <row r="2524" spans="1:32" x14ac:dyDescent="0.25">
      <c r="A2524" s="16"/>
      <c r="B2524" s="16"/>
      <c r="C2524" s="66"/>
      <c r="D2524" s="66"/>
      <c r="E2524" s="67"/>
      <c r="F2524" s="4"/>
      <c r="G2524" s="4"/>
      <c r="H2524" s="4"/>
      <c r="K2524" s="4"/>
      <c r="L2524" s="4"/>
      <c r="M2524" s="16"/>
      <c r="N2524" s="16"/>
      <c r="T2524" s="59"/>
      <c r="U2524" s="59"/>
      <c r="Z2524" s="22"/>
      <c r="AA2524" s="22"/>
      <c r="AB2524" s="22"/>
      <c r="AC2524" s="22"/>
      <c r="AD2524" s="22"/>
      <c r="AE2524" s="22"/>
      <c r="AF2524" s="22"/>
    </row>
    <row r="2525" spans="1:32" x14ac:dyDescent="0.25">
      <c r="A2525" s="16"/>
      <c r="B2525" s="16"/>
      <c r="C2525" s="66"/>
      <c r="D2525" s="66"/>
      <c r="E2525" s="67"/>
      <c r="F2525" s="4"/>
      <c r="G2525" s="4"/>
      <c r="H2525" s="4"/>
      <c r="K2525" s="4"/>
      <c r="L2525" s="4"/>
      <c r="M2525" s="16"/>
      <c r="N2525" s="16"/>
      <c r="T2525" s="59"/>
      <c r="U2525" s="59"/>
      <c r="Z2525" s="22"/>
      <c r="AA2525" s="22"/>
      <c r="AB2525" s="22"/>
      <c r="AC2525" s="22"/>
      <c r="AD2525" s="22"/>
      <c r="AE2525" s="22"/>
      <c r="AF2525" s="22"/>
    </row>
    <row r="2526" spans="1:32" x14ac:dyDescent="0.25">
      <c r="A2526" s="16"/>
      <c r="B2526" s="16"/>
      <c r="C2526" s="66"/>
      <c r="D2526" s="66"/>
      <c r="E2526" s="67"/>
      <c r="F2526" s="4"/>
      <c r="G2526" s="4"/>
      <c r="H2526" s="4"/>
      <c r="K2526" s="4"/>
      <c r="L2526" s="4"/>
      <c r="M2526" s="16"/>
      <c r="N2526" s="16"/>
      <c r="T2526" s="59"/>
      <c r="U2526" s="59"/>
      <c r="Z2526" s="22"/>
      <c r="AA2526" s="22"/>
      <c r="AB2526" s="22"/>
      <c r="AC2526" s="22"/>
      <c r="AD2526" s="22"/>
      <c r="AE2526" s="22"/>
      <c r="AF2526" s="22"/>
    </row>
    <row r="2527" spans="1:32" x14ac:dyDescent="0.25">
      <c r="A2527" s="16"/>
      <c r="B2527" s="16"/>
      <c r="C2527" s="66"/>
      <c r="D2527" s="66"/>
      <c r="E2527" s="67"/>
      <c r="F2527" s="4"/>
      <c r="G2527" s="4"/>
      <c r="H2527" s="4"/>
      <c r="K2527" s="4"/>
      <c r="L2527" s="4"/>
      <c r="M2527" s="16"/>
      <c r="N2527" s="16"/>
      <c r="T2527" s="59"/>
      <c r="U2527" s="59"/>
      <c r="Z2527" s="22"/>
      <c r="AA2527" s="22"/>
      <c r="AB2527" s="22"/>
      <c r="AC2527" s="22"/>
      <c r="AD2527" s="22"/>
      <c r="AE2527" s="22"/>
      <c r="AF2527" s="22"/>
    </row>
    <row r="2528" spans="1:32" x14ac:dyDescent="0.25">
      <c r="A2528" s="16"/>
      <c r="B2528" s="16"/>
      <c r="C2528" s="66"/>
      <c r="D2528" s="66"/>
      <c r="E2528" s="67"/>
      <c r="F2528" s="4"/>
      <c r="G2528" s="4"/>
      <c r="H2528" s="4"/>
      <c r="K2528" s="4"/>
      <c r="L2528" s="4"/>
      <c r="M2528" s="16"/>
      <c r="N2528" s="16"/>
      <c r="T2528" s="59"/>
      <c r="U2528" s="59"/>
      <c r="Z2528" s="22"/>
      <c r="AA2528" s="22"/>
      <c r="AB2528" s="22"/>
      <c r="AC2528" s="22"/>
      <c r="AD2528" s="22"/>
      <c r="AE2528" s="22"/>
      <c r="AF2528" s="22"/>
    </row>
    <row r="2529" spans="1:32" x14ac:dyDescent="0.25">
      <c r="A2529" s="16"/>
      <c r="B2529" s="16"/>
      <c r="C2529" s="66"/>
      <c r="D2529" s="66"/>
      <c r="E2529" s="67"/>
      <c r="F2529" s="4"/>
      <c r="G2529" s="4"/>
      <c r="H2529" s="4"/>
      <c r="K2529" s="4"/>
      <c r="L2529" s="4"/>
      <c r="M2529" s="16"/>
      <c r="N2529" s="16"/>
      <c r="T2529" s="59"/>
      <c r="U2529" s="59"/>
      <c r="Z2529" s="22"/>
      <c r="AA2529" s="22"/>
      <c r="AB2529" s="22"/>
      <c r="AC2529" s="22"/>
      <c r="AD2529" s="22"/>
      <c r="AE2529" s="22"/>
      <c r="AF2529" s="22"/>
    </row>
    <row r="2530" spans="1:32" x14ac:dyDescent="0.25">
      <c r="A2530" s="16"/>
      <c r="B2530" s="16"/>
      <c r="C2530" s="66"/>
      <c r="D2530" s="66"/>
      <c r="E2530" s="67"/>
      <c r="F2530" s="4"/>
      <c r="G2530" s="4"/>
      <c r="H2530" s="4"/>
      <c r="K2530" s="4"/>
      <c r="L2530" s="4"/>
      <c r="M2530" s="16"/>
      <c r="N2530" s="16"/>
      <c r="T2530" s="59"/>
      <c r="U2530" s="59"/>
      <c r="Z2530" s="22"/>
      <c r="AA2530" s="22"/>
      <c r="AB2530" s="22"/>
      <c r="AC2530" s="22"/>
      <c r="AD2530" s="22"/>
      <c r="AE2530" s="22"/>
      <c r="AF2530" s="22"/>
    </row>
    <row r="2531" spans="1:32" x14ac:dyDescent="0.25">
      <c r="A2531" s="16"/>
      <c r="B2531" s="16"/>
      <c r="C2531" s="66"/>
      <c r="D2531" s="66"/>
      <c r="E2531" s="67"/>
      <c r="F2531" s="4"/>
      <c r="G2531" s="4"/>
      <c r="H2531" s="4"/>
      <c r="K2531" s="4"/>
      <c r="L2531" s="4"/>
      <c r="M2531" s="16"/>
      <c r="N2531" s="16"/>
      <c r="T2531" s="59"/>
      <c r="U2531" s="59"/>
      <c r="Z2531" s="22"/>
      <c r="AA2531" s="22"/>
      <c r="AB2531" s="22"/>
      <c r="AC2531" s="22"/>
      <c r="AD2531" s="22"/>
      <c r="AE2531" s="22"/>
      <c r="AF2531" s="22"/>
    </row>
    <row r="2532" spans="1:32" x14ac:dyDescent="0.25">
      <c r="A2532" s="16"/>
      <c r="B2532" s="16"/>
      <c r="C2532" s="66"/>
      <c r="D2532" s="66"/>
      <c r="E2532" s="67"/>
      <c r="F2532" s="4"/>
      <c r="G2532" s="4"/>
      <c r="H2532" s="4"/>
      <c r="K2532" s="4"/>
      <c r="L2532" s="4"/>
      <c r="M2532" s="16"/>
      <c r="N2532" s="16"/>
      <c r="T2532" s="59"/>
      <c r="U2532" s="59"/>
      <c r="Z2532" s="22"/>
      <c r="AA2532" s="22"/>
      <c r="AB2532" s="22"/>
      <c r="AC2532" s="22"/>
      <c r="AD2532" s="22"/>
      <c r="AE2532" s="22"/>
      <c r="AF2532" s="22"/>
    </row>
    <row r="2533" spans="1:32" x14ac:dyDescent="0.25">
      <c r="A2533" s="16"/>
      <c r="B2533" s="16"/>
      <c r="C2533" s="66"/>
      <c r="D2533" s="66"/>
      <c r="E2533" s="67"/>
      <c r="F2533" s="4"/>
      <c r="G2533" s="4"/>
      <c r="H2533" s="4"/>
      <c r="K2533" s="4"/>
      <c r="L2533" s="4"/>
      <c r="M2533" s="16"/>
      <c r="N2533" s="16"/>
      <c r="T2533" s="59"/>
      <c r="U2533" s="59"/>
      <c r="Z2533" s="22"/>
      <c r="AA2533" s="22"/>
      <c r="AB2533" s="22"/>
      <c r="AC2533" s="22"/>
      <c r="AD2533" s="22"/>
      <c r="AE2533" s="22"/>
      <c r="AF2533" s="22"/>
    </row>
    <row r="2534" spans="1:32" x14ac:dyDescent="0.25">
      <c r="A2534" s="16"/>
      <c r="B2534" s="16"/>
      <c r="C2534" s="66"/>
      <c r="D2534" s="66"/>
      <c r="E2534" s="67"/>
      <c r="F2534" s="4"/>
      <c r="G2534" s="4"/>
      <c r="H2534" s="4"/>
      <c r="K2534" s="4"/>
      <c r="L2534" s="4"/>
      <c r="M2534" s="16"/>
      <c r="N2534" s="16"/>
      <c r="T2534" s="59"/>
      <c r="U2534" s="59"/>
      <c r="Z2534" s="22"/>
      <c r="AA2534" s="22"/>
      <c r="AB2534" s="22"/>
      <c r="AC2534" s="22"/>
      <c r="AD2534" s="22"/>
      <c r="AE2534" s="22"/>
      <c r="AF2534" s="22"/>
    </row>
    <row r="2535" spans="1:32" x14ac:dyDescent="0.25">
      <c r="A2535" s="16"/>
      <c r="B2535" s="16"/>
      <c r="C2535" s="66"/>
      <c r="D2535" s="66"/>
      <c r="E2535" s="67"/>
      <c r="F2535" s="4"/>
      <c r="G2535" s="4"/>
      <c r="H2535" s="4"/>
      <c r="K2535" s="4"/>
      <c r="L2535" s="4"/>
      <c r="M2535" s="16"/>
      <c r="N2535" s="16"/>
      <c r="T2535" s="59"/>
      <c r="U2535" s="59"/>
      <c r="Z2535" s="22"/>
      <c r="AA2535" s="22"/>
      <c r="AB2535" s="22"/>
      <c r="AC2535" s="22"/>
      <c r="AD2535" s="22"/>
      <c r="AE2535" s="22"/>
      <c r="AF2535" s="22"/>
    </row>
    <row r="2536" spans="1:32" x14ac:dyDescent="0.25">
      <c r="A2536" s="16"/>
      <c r="B2536" s="16"/>
      <c r="C2536" s="66"/>
      <c r="D2536" s="66"/>
      <c r="E2536" s="67"/>
      <c r="F2536" s="4"/>
      <c r="G2536" s="4"/>
      <c r="H2536" s="4"/>
      <c r="K2536" s="4"/>
      <c r="L2536" s="4"/>
      <c r="M2536" s="16"/>
      <c r="N2536" s="16"/>
      <c r="T2536" s="59"/>
      <c r="U2536" s="59"/>
      <c r="Z2536" s="22"/>
      <c r="AA2536" s="22"/>
      <c r="AB2536" s="22"/>
      <c r="AC2536" s="22"/>
      <c r="AD2536" s="22"/>
      <c r="AE2536" s="22"/>
      <c r="AF2536" s="22"/>
    </row>
    <row r="2537" spans="1:32" x14ac:dyDescent="0.25">
      <c r="A2537" s="16"/>
      <c r="B2537" s="16"/>
      <c r="C2537" s="66"/>
      <c r="D2537" s="66"/>
      <c r="E2537" s="67"/>
      <c r="F2537" s="4"/>
      <c r="G2537" s="4"/>
      <c r="H2537" s="4"/>
      <c r="K2537" s="4"/>
      <c r="L2537" s="4"/>
      <c r="M2537" s="16"/>
      <c r="N2537" s="16"/>
      <c r="T2537" s="59"/>
      <c r="U2537" s="59"/>
      <c r="Z2537" s="22"/>
      <c r="AA2537" s="22"/>
      <c r="AB2537" s="22"/>
      <c r="AC2537" s="22"/>
      <c r="AD2537" s="22"/>
      <c r="AE2537" s="22"/>
      <c r="AF2537" s="22"/>
    </row>
    <row r="2538" spans="1:32" x14ac:dyDescent="0.25">
      <c r="A2538" s="16"/>
      <c r="B2538" s="16"/>
      <c r="C2538" s="66"/>
      <c r="D2538" s="66"/>
      <c r="E2538" s="67"/>
      <c r="F2538" s="4"/>
      <c r="G2538" s="4"/>
      <c r="H2538" s="4"/>
      <c r="K2538" s="4"/>
      <c r="L2538" s="4"/>
      <c r="M2538" s="16"/>
      <c r="N2538" s="16"/>
      <c r="T2538" s="59"/>
      <c r="U2538" s="59"/>
      <c r="Z2538" s="22"/>
      <c r="AA2538" s="22"/>
      <c r="AB2538" s="22"/>
      <c r="AC2538" s="22"/>
      <c r="AD2538" s="22"/>
      <c r="AE2538" s="22"/>
      <c r="AF2538" s="22"/>
    </row>
    <row r="2539" spans="1:32" x14ac:dyDescent="0.25">
      <c r="A2539" s="16"/>
      <c r="B2539" s="16"/>
      <c r="C2539" s="66"/>
      <c r="D2539" s="66"/>
      <c r="E2539" s="67"/>
      <c r="F2539" s="4"/>
      <c r="G2539" s="4"/>
      <c r="H2539" s="4"/>
      <c r="K2539" s="4"/>
      <c r="L2539" s="4"/>
      <c r="M2539" s="16"/>
      <c r="N2539" s="16"/>
      <c r="T2539" s="59"/>
      <c r="U2539" s="59"/>
      <c r="Z2539" s="22"/>
      <c r="AA2539" s="22"/>
      <c r="AB2539" s="22"/>
      <c r="AC2539" s="22"/>
      <c r="AD2539" s="22"/>
      <c r="AE2539" s="22"/>
      <c r="AF2539" s="22"/>
    </row>
    <row r="2540" spans="1:32" x14ac:dyDescent="0.25">
      <c r="A2540" s="16"/>
      <c r="B2540" s="16"/>
      <c r="C2540" s="66"/>
      <c r="D2540" s="66"/>
      <c r="E2540" s="67"/>
      <c r="F2540" s="4"/>
      <c r="G2540" s="4"/>
      <c r="H2540" s="4"/>
      <c r="K2540" s="4"/>
      <c r="L2540" s="4"/>
      <c r="M2540" s="16"/>
      <c r="N2540" s="16"/>
      <c r="T2540" s="59"/>
      <c r="U2540" s="59"/>
      <c r="Z2540" s="22"/>
      <c r="AA2540" s="22"/>
      <c r="AB2540" s="22"/>
      <c r="AC2540" s="22"/>
      <c r="AD2540" s="22"/>
      <c r="AE2540" s="22"/>
      <c r="AF2540" s="22"/>
    </row>
    <row r="2541" spans="1:32" x14ac:dyDescent="0.25">
      <c r="A2541" s="16"/>
      <c r="B2541" s="16"/>
      <c r="C2541" s="66"/>
      <c r="D2541" s="66"/>
      <c r="E2541" s="67"/>
      <c r="F2541" s="4"/>
      <c r="G2541" s="4"/>
      <c r="H2541" s="4"/>
      <c r="K2541" s="4"/>
      <c r="L2541" s="4"/>
      <c r="M2541" s="16"/>
      <c r="N2541" s="16"/>
      <c r="T2541" s="59"/>
      <c r="U2541" s="59"/>
      <c r="Z2541" s="22"/>
      <c r="AA2541" s="22"/>
      <c r="AB2541" s="22"/>
      <c r="AC2541" s="22"/>
      <c r="AD2541" s="22"/>
      <c r="AE2541" s="22"/>
      <c r="AF2541" s="22"/>
    </row>
    <row r="2542" spans="1:32" x14ac:dyDescent="0.25">
      <c r="A2542" s="16"/>
      <c r="B2542" s="16"/>
      <c r="C2542" s="66"/>
      <c r="D2542" s="66"/>
      <c r="E2542" s="67"/>
      <c r="F2542" s="4"/>
      <c r="G2542" s="4"/>
      <c r="H2542" s="4"/>
      <c r="K2542" s="4"/>
      <c r="L2542" s="4"/>
      <c r="M2542" s="16"/>
      <c r="N2542" s="16"/>
      <c r="T2542" s="59"/>
      <c r="U2542" s="59"/>
      <c r="Z2542" s="22"/>
      <c r="AA2542" s="22"/>
      <c r="AB2542" s="22"/>
      <c r="AC2542" s="22"/>
      <c r="AD2542" s="22"/>
      <c r="AE2542" s="22"/>
      <c r="AF2542" s="22"/>
    </row>
    <row r="2543" spans="1:32" x14ac:dyDescent="0.25">
      <c r="A2543" s="16"/>
      <c r="B2543" s="16"/>
      <c r="C2543" s="66"/>
      <c r="D2543" s="66"/>
      <c r="E2543" s="67"/>
      <c r="F2543" s="4"/>
      <c r="G2543" s="4"/>
      <c r="H2543" s="4"/>
      <c r="K2543" s="4"/>
      <c r="L2543" s="4"/>
      <c r="M2543" s="16"/>
      <c r="N2543" s="16"/>
      <c r="T2543" s="59"/>
      <c r="U2543" s="59"/>
      <c r="Z2543" s="22"/>
      <c r="AA2543" s="22"/>
      <c r="AB2543" s="22"/>
      <c r="AC2543" s="22"/>
      <c r="AD2543" s="22"/>
      <c r="AE2543" s="22"/>
      <c r="AF2543" s="22"/>
    </row>
    <row r="2544" spans="1:32" x14ac:dyDescent="0.25">
      <c r="A2544" s="16"/>
      <c r="B2544" s="16"/>
      <c r="C2544" s="66"/>
      <c r="D2544" s="66"/>
      <c r="E2544" s="67"/>
      <c r="F2544" s="4"/>
      <c r="G2544" s="4"/>
      <c r="H2544" s="4"/>
      <c r="K2544" s="4"/>
      <c r="L2544" s="4"/>
      <c r="M2544" s="16"/>
      <c r="N2544" s="16"/>
      <c r="T2544" s="59"/>
      <c r="U2544" s="59"/>
      <c r="Z2544" s="22"/>
      <c r="AA2544" s="22"/>
      <c r="AB2544" s="22"/>
      <c r="AC2544" s="22"/>
      <c r="AD2544" s="22"/>
      <c r="AE2544" s="22"/>
      <c r="AF2544" s="22"/>
    </row>
    <row r="2545" spans="1:32" x14ac:dyDescent="0.25">
      <c r="A2545" s="16"/>
      <c r="B2545" s="16"/>
      <c r="C2545" s="66"/>
      <c r="D2545" s="66"/>
      <c r="E2545" s="67"/>
      <c r="F2545" s="4"/>
      <c r="G2545" s="4"/>
      <c r="H2545" s="4"/>
      <c r="K2545" s="4"/>
      <c r="L2545" s="4"/>
      <c r="M2545" s="16"/>
      <c r="N2545" s="16"/>
      <c r="T2545" s="59"/>
      <c r="U2545" s="59"/>
      <c r="Z2545" s="22"/>
      <c r="AA2545" s="22"/>
      <c r="AB2545" s="22"/>
      <c r="AC2545" s="22"/>
      <c r="AD2545" s="22"/>
      <c r="AE2545" s="22"/>
      <c r="AF2545" s="22"/>
    </row>
    <row r="2546" spans="1:32" x14ac:dyDescent="0.25">
      <c r="A2546" s="16"/>
      <c r="B2546" s="16"/>
      <c r="C2546" s="66"/>
      <c r="D2546" s="66"/>
      <c r="E2546" s="67"/>
      <c r="F2546" s="4"/>
      <c r="G2546" s="4"/>
      <c r="H2546" s="4"/>
      <c r="K2546" s="4"/>
      <c r="L2546" s="4"/>
      <c r="M2546" s="16"/>
      <c r="N2546" s="16"/>
      <c r="T2546" s="59"/>
      <c r="U2546" s="59"/>
      <c r="Z2546" s="22"/>
      <c r="AA2546" s="22"/>
      <c r="AB2546" s="22"/>
      <c r="AC2546" s="22"/>
      <c r="AD2546" s="22"/>
      <c r="AE2546" s="22"/>
      <c r="AF2546" s="22"/>
    </row>
    <row r="2547" spans="1:32" x14ac:dyDescent="0.25">
      <c r="A2547" s="16"/>
      <c r="B2547" s="16"/>
      <c r="C2547" s="66"/>
      <c r="D2547" s="66"/>
      <c r="E2547" s="67"/>
      <c r="F2547" s="4"/>
      <c r="G2547" s="4"/>
      <c r="H2547" s="4"/>
      <c r="K2547" s="4"/>
      <c r="L2547" s="4"/>
      <c r="M2547" s="16"/>
      <c r="N2547" s="16"/>
      <c r="T2547" s="59"/>
      <c r="U2547" s="59"/>
      <c r="Z2547" s="22"/>
      <c r="AA2547" s="22"/>
      <c r="AB2547" s="22"/>
      <c r="AC2547" s="22"/>
      <c r="AD2547" s="22"/>
      <c r="AE2547" s="22"/>
      <c r="AF2547" s="22"/>
    </row>
    <row r="2548" spans="1:32" x14ac:dyDescent="0.25">
      <c r="A2548" s="16"/>
      <c r="B2548" s="16"/>
      <c r="C2548" s="66"/>
      <c r="D2548" s="66"/>
      <c r="E2548" s="67"/>
      <c r="F2548" s="4"/>
      <c r="G2548" s="4"/>
      <c r="H2548" s="4"/>
      <c r="K2548" s="4"/>
      <c r="L2548" s="4"/>
      <c r="M2548" s="16"/>
      <c r="N2548" s="16"/>
      <c r="T2548" s="59"/>
      <c r="U2548" s="59"/>
      <c r="Z2548" s="22"/>
      <c r="AA2548" s="22"/>
      <c r="AB2548" s="22"/>
      <c r="AC2548" s="22"/>
      <c r="AD2548" s="22"/>
      <c r="AE2548" s="22"/>
      <c r="AF2548" s="22"/>
    </row>
    <row r="2549" spans="1:32" x14ac:dyDescent="0.25">
      <c r="A2549" s="16"/>
      <c r="B2549" s="16"/>
      <c r="C2549" s="66"/>
      <c r="D2549" s="66"/>
      <c r="E2549" s="67"/>
      <c r="F2549" s="4"/>
      <c r="G2549" s="4"/>
      <c r="H2549" s="4"/>
      <c r="K2549" s="4"/>
      <c r="L2549" s="4"/>
      <c r="M2549" s="16"/>
      <c r="N2549" s="16"/>
      <c r="T2549" s="59"/>
      <c r="U2549" s="59"/>
      <c r="Z2549" s="22"/>
      <c r="AA2549" s="22"/>
      <c r="AB2549" s="22"/>
      <c r="AC2549" s="22"/>
      <c r="AD2549" s="22"/>
      <c r="AE2549" s="22"/>
      <c r="AF2549" s="22"/>
    </row>
    <row r="2550" spans="1:32" x14ac:dyDescent="0.25">
      <c r="A2550" s="16"/>
      <c r="B2550" s="16"/>
      <c r="C2550" s="66"/>
      <c r="D2550" s="66"/>
      <c r="E2550" s="67"/>
      <c r="F2550" s="4"/>
      <c r="G2550" s="4"/>
      <c r="H2550" s="4"/>
      <c r="K2550" s="4"/>
      <c r="L2550" s="4"/>
      <c r="M2550" s="16"/>
      <c r="N2550" s="16"/>
      <c r="T2550" s="59"/>
      <c r="U2550" s="59"/>
      <c r="Z2550" s="22"/>
      <c r="AA2550" s="22"/>
      <c r="AB2550" s="22"/>
      <c r="AC2550" s="22"/>
      <c r="AD2550" s="22"/>
      <c r="AE2550" s="22"/>
      <c r="AF2550" s="22"/>
    </row>
    <row r="2551" spans="1:32" x14ac:dyDescent="0.25">
      <c r="A2551" s="16"/>
      <c r="B2551" s="16"/>
      <c r="C2551" s="66"/>
      <c r="D2551" s="66"/>
      <c r="E2551" s="67"/>
      <c r="F2551" s="4"/>
      <c r="G2551" s="4"/>
      <c r="H2551" s="4"/>
      <c r="K2551" s="4"/>
      <c r="L2551" s="4"/>
      <c r="M2551" s="16"/>
      <c r="N2551" s="16"/>
      <c r="T2551" s="59"/>
      <c r="U2551" s="59"/>
      <c r="Z2551" s="22"/>
      <c r="AA2551" s="22"/>
      <c r="AB2551" s="22"/>
      <c r="AC2551" s="22"/>
      <c r="AD2551" s="22"/>
      <c r="AE2551" s="22"/>
      <c r="AF2551" s="22"/>
    </row>
    <row r="2552" spans="1:32" x14ac:dyDescent="0.25">
      <c r="A2552" s="16"/>
      <c r="B2552" s="16"/>
      <c r="C2552" s="66"/>
      <c r="D2552" s="66"/>
      <c r="E2552" s="67"/>
      <c r="F2552" s="4"/>
      <c r="G2552" s="4"/>
      <c r="H2552" s="4"/>
      <c r="K2552" s="4"/>
      <c r="L2552" s="4"/>
      <c r="M2552" s="16"/>
      <c r="N2552" s="16"/>
      <c r="T2552" s="59"/>
      <c r="U2552" s="59"/>
      <c r="Z2552" s="22"/>
      <c r="AA2552" s="22"/>
      <c r="AB2552" s="22"/>
      <c r="AC2552" s="22"/>
      <c r="AD2552" s="22"/>
      <c r="AE2552" s="22"/>
      <c r="AF2552" s="22"/>
    </row>
    <row r="2553" spans="1:32" x14ac:dyDescent="0.25">
      <c r="A2553" s="16"/>
      <c r="B2553" s="16"/>
      <c r="C2553" s="66"/>
      <c r="D2553" s="66"/>
      <c r="E2553" s="67"/>
      <c r="F2553" s="4"/>
      <c r="G2553" s="4"/>
      <c r="H2553" s="4"/>
      <c r="K2553" s="4"/>
      <c r="L2553" s="4"/>
      <c r="M2553" s="16"/>
      <c r="N2553" s="16"/>
      <c r="T2553" s="59"/>
      <c r="U2553" s="59"/>
      <c r="Z2553" s="22"/>
      <c r="AA2553" s="22"/>
      <c r="AB2553" s="22"/>
      <c r="AC2553" s="22"/>
      <c r="AD2553" s="22"/>
      <c r="AE2553" s="22"/>
      <c r="AF2553" s="22"/>
    </row>
    <row r="2554" spans="1:32" x14ac:dyDescent="0.25">
      <c r="A2554" s="16"/>
      <c r="B2554" s="16"/>
      <c r="C2554" s="66"/>
      <c r="D2554" s="66"/>
      <c r="E2554" s="67"/>
      <c r="F2554" s="4"/>
      <c r="G2554" s="4"/>
      <c r="H2554" s="4"/>
      <c r="K2554" s="4"/>
      <c r="L2554" s="4"/>
      <c r="M2554" s="16"/>
      <c r="N2554" s="16"/>
      <c r="T2554" s="59"/>
      <c r="U2554" s="59"/>
      <c r="Z2554" s="22"/>
      <c r="AA2554" s="22"/>
      <c r="AB2554" s="22"/>
      <c r="AC2554" s="22"/>
      <c r="AD2554" s="22"/>
      <c r="AE2554" s="22"/>
      <c r="AF2554" s="22"/>
    </row>
    <row r="2555" spans="1:32" x14ac:dyDescent="0.25">
      <c r="A2555" s="16"/>
      <c r="B2555" s="16"/>
      <c r="C2555" s="66"/>
      <c r="D2555" s="66"/>
      <c r="E2555" s="67"/>
      <c r="F2555" s="4"/>
      <c r="G2555" s="4"/>
      <c r="H2555" s="4"/>
      <c r="K2555" s="4"/>
      <c r="L2555" s="4"/>
      <c r="M2555" s="16"/>
      <c r="N2555" s="16"/>
      <c r="T2555" s="59"/>
      <c r="U2555" s="59"/>
      <c r="Z2555" s="22"/>
      <c r="AA2555" s="22"/>
      <c r="AB2555" s="22"/>
      <c r="AC2555" s="22"/>
      <c r="AD2555" s="22"/>
      <c r="AE2555" s="22"/>
      <c r="AF2555" s="22"/>
    </row>
    <row r="2556" spans="1:32" x14ac:dyDescent="0.25">
      <c r="A2556" s="16"/>
      <c r="B2556" s="16"/>
      <c r="C2556" s="66"/>
      <c r="D2556" s="66"/>
      <c r="E2556" s="67"/>
      <c r="F2556" s="4"/>
      <c r="G2556" s="4"/>
      <c r="H2556" s="4"/>
      <c r="K2556" s="4"/>
      <c r="L2556" s="4"/>
      <c r="M2556" s="16"/>
      <c r="N2556" s="16"/>
      <c r="T2556" s="59"/>
      <c r="U2556" s="59"/>
      <c r="Z2556" s="22"/>
      <c r="AA2556" s="22"/>
      <c r="AB2556" s="22"/>
      <c r="AC2556" s="22"/>
      <c r="AD2556" s="22"/>
      <c r="AE2556" s="22"/>
      <c r="AF2556" s="22"/>
    </row>
    <row r="2557" spans="1:32" x14ac:dyDescent="0.25">
      <c r="A2557" s="16"/>
      <c r="B2557" s="16"/>
      <c r="C2557" s="66"/>
      <c r="D2557" s="66"/>
      <c r="E2557" s="67"/>
      <c r="F2557" s="4"/>
      <c r="G2557" s="4"/>
      <c r="H2557" s="4"/>
      <c r="K2557" s="4"/>
      <c r="L2557" s="4"/>
      <c r="M2557" s="16"/>
      <c r="N2557" s="16"/>
      <c r="T2557" s="59"/>
      <c r="U2557" s="59"/>
      <c r="Z2557" s="22"/>
      <c r="AA2557" s="22"/>
      <c r="AB2557" s="22"/>
      <c r="AC2557" s="22"/>
      <c r="AD2557" s="22"/>
      <c r="AE2557" s="22"/>
      <c r="AF2557" s="22"/>
    </row>
    <row r="2558" spans="1:32" x14ac:dyDescent="0.25">
      <c r="A2558" s="16"/>
      <c r="B2558" s="16"/>
      <c r="C2558" s="66"/>
      <c r="D2558" s="66"/>
      <c r="E2558" s="67"/>
      <c r="F2558" s="4"/>
      <c r="G2558" s="4"/>
      <c r="H2558" s="4"/>
      <c r="K2558" s="4"/>
      <c r="L2558" s="4"/>
      <c r="M2558" s="16"/>
      <c r="N2558" s="16"/>
      <c r="T2558" s="59"/>
      <c r="U2558" s="59"/>
      <c r="Z2558" s="22"/>
      <c r="AA2558" s="22"/>
      <c r="AB2558" s="22"/>
      <c r="AC2558" s="22"/>
      <c r="AD2558" s="22"/>
      <c r="AE2558" s="22"/>
      <c r="AF2558" s="22"/>
    </row>
    <row r="2559" spans="1:32" x14ac:dyDescent="0.25">
      <c r="A2559" s="16"/>
      <c r="B2559" s="16"/>
      <c r="C2559" s="66"/>
      <c r="D2559" s="66"/>
      <c r="E2559" s="67"/>
      <c r="F2559" s="4"/>
      <c r="G2559" s="4"/>
      <c r="H2559" s="4"/>
      <c r="K2559" s="4"/>
      <c r="L2559" s="4"/>
      <c r="M2559" s="16"/>
      <c r="N2559" s="16"/>
      <c r="T2559" s="59"/>
      <c r="U2559" s="59"/>
      <c r="Z2559" s="22"/>
      <c r="AA2559" s="22"/>
      <c r="AB2559" s="22"/>
      <c r="AC2559" s="22"/>
      <c r="AD2559" s="22"/>
      <c r="AE2559" s="22"/>
      <c r="AF2559" s="22"/>
    </row>
    <row r="2560" spans="1:32" x14ac:dyDescent="0.25">
      <c r="A2560" s="16"/>
      <c r="B2560" s="16"/>
      <c r="C2560" s="66"/>
      <c r="D2560" s="66"/>
      <c r="E2560" s="67"/>
      <c r="F2560" s="4"/>
      <c r="G2560" s="4"/>
      <c r="H2560" s="4"/>
      <c r="K2560" s="4"/>
      <c r="L2560" s="4"/>
      <c r="M2560" s="16"/>
      <c r="N2560" s="16"/>
      <c r="T2560" s="59"/>
      <c r="U2560" s="59"/>
      <c r="Z2560" s="22"/>
      <c r="AA2560" s="22"/>
      <c r="AB2560" s="22"/>
      <c r="AC2560" s="22"/>
      <c r="AD2560" s="22"/>
      <c r="AE2560" s="22"/>
      <c r="AF2560" s="22"/>
    </row>
    <row r="2561" spans="1:32" x14ac:dyDescent="0.25">
      <c r="A2561" s="16"/>
      <c r="B2561" s="16"/>
      <c r="C2561" s="66"/>
      <c r="D2561" s="66"/>
      <c r="E2561" s="67"/>
      <c r="F2561" s="4"/>
      <c r="G2561" s="4"/>
      <c r="H2561" s="4"/>
      <c r="K2561" s="4"/>
      <c r="L2561" s="4"/>
      <c r="M2561" s="16"/>
      <c r="N2561" s="16"/>
      <c r="T2561" s="59"/>
      <c r="U2561" s="59"/>
      <c r="Z2561" s="22"/>
      <c r="AA2561" s="22"/>
      <c r="AB2561" s="22"/>
      <c r="AC2561" s="22"/>
      <c r="AD2561" s="22"/>
      <c r="AE2561" s="22"/>
      <c r="AF2561" s="22"/>
    </row>
    <row r="2562" spans="1:32" x14ac:dyDescent="0.25">
      <c r="A2562" s="16"/>
      <c r="B2562" s="16"/>
      <c r="C2562" s="66"/>
      <c r="D2562" s="66"/>
      <c r="E2562" s="67"/>
      <c r="F2562" s="4"/>
      <c r="G2562" s="4"/>
      <c r="H2562" s="4"/>
      <c r="K2562" s="4"/>
      <c r="L2562" s="4"/>
      <c r="M2562" s="16"/>
      <c r="N2562" s="16"/>
      <c r="T2562" s="59"/>
      <c r="U2562" s="81"/>
      <c r="Z2562" s="22"/>
      <c r="AA2562" s="22"/>
      <c r="AB2562" s="22"/>
      <c r="AC2562" s="22"/>
      <c r="AD2562" s="22"/>
      <c r="AE2562" s="22"/>
      <c r="AF2562" s="22"/>
    </row>
    <row r="2563" spans="1:32" x14ac:dyDescent="0.25">
      <c r="A2563" s="16"/>
      <c r="B2563" s="16"/>
      <c r="C2563" s="66"/>
      <c r="D2563" s="66"/>
      <c r="E2563" s="67"/>
      <c r="F2563" s="4"/>
      <c r="G2563" s="4"/>
      <c r="H2563" s="4"/>
      <c r="K2563" s="4"/>
      <c r="L2563" s="4"/>
      <c r="M2563" s="16"/>
      <c r="N2563" s="16"/>
      <c r="T2563" s="59"/>
      <c r="U2563" s="81"/>
      <c r="Z2563" s="22"/>
      <c r="AA2563" s="22"/>
      <c r="AB2563" s="22"/>
      <c r="AC2563" s="22"/>
      <c r="AD2563" s="22"/>
      <c r="AE2563" s="22"/>
      <c r="AF2563" s="22"/>
    </row>
    <row r="2564" spans="1:32" x14ac:dyDescent="0.25">
      <c r="A2564" s="16"/>
      <c r="B2564" s="16"/>
      <c r="C2564" s="66"/>
      <c r="D2564" s="66"/>
      <c r="E2564" s="67"/>
      <c r="F2564" s="4"/>
      <c r="G2564" s="4"/>
      <c r="H2564" s="4"/>
      <c r="K2564" s="4"/>
      <c r="L2564" s="4"/>
      <c r="M2564" s="16"/>
      <c r="N2564" s="16"/>
      <c r="T2564" s="59"/>
      <c r="U2564" s="81"/>
      <c r="Z2564" s="22"/>
      <c r="AA2564" s="22"/>
      <c r="AB2564" s="22"/>
      <c r="AC2564" s="22"/>
      <c r="AD2564" s="22"/>
      <c r="AE2564" s="22"/>
      <c r="AF2564" s="22"/>
    </row>
    <row r="2565" spans="1:32" x14ac:dyDescent="0.25">
      <c r="A2565" s="16"/>
      <c r="B2565" s="16"/>
      <c r="C2565" s="66"/>
      <c r="D2565" s="66"/>
      <c r="E2565" s="67"/>
      <c r="F2565" s="4"/>
      <c r="G2565" s="4"/>
      <c r="H2565" s="4"/>
      <c r="K2565" s="4"/>
      <c r="L2565" s="4"/>
      <c r="M2565" s="16"/>
      <c r="N2565" s="16"/>
      <c r="T2565" s="59"/>
      <c r="U2565" s="81"/>
      <c r="Z2565" s="22"/>
      <c r="AA2565" s="22"/>
      <c r="AB2565" s="22"/>
      <c r="AC2565" s="22"/>
      <c r="AD2565" s="22"/>
      <c r="AE2565" s="22"/>
      <c r="AF2565" s="22"/>
    </row>
    <row r="2566" spans="1:32" x14ac:dyDescent="0.25">
      <c r="A2566" s="16"/>
      <c r="B2566" s="16"/>
      <c r="C2566" s="66"/>
      <c r="D2566" s="66"/>
      <c r="E2566" s="67"/>
      <c r="F2566" s="4"/>
      <c r="G2566" s="4"/>
      <c r="H2566" s="4"/>
      <c r="K2566" s="4"/>
      <c r="L2566" s="4"/>
      <c r="M2566" s="16"/>
      <c r="N2566" s="16"/>
      <c r="T2566" s="59"/>
      <c r="U2566" s="81"/>
      <c r="Z2566" s="22"/>
      <c r="AA2566" s="22"/>
      <c r="AB2566" s="22"/>
      <c r="AC2566" s="22"/>
      <c r="AD2566" s="22"/>
      <c r="AE2566" s="22"/>
      <c r="AF2566" s="22"/>
    </row>
    <row r="2567" spans="1:32" x14ac:dyDescent="0.25">
      <c r="A2567" s="16"/>
      <c r="B2567" s="16"/>
      <c r="C2567" s="66"/>
      <c r="D2567" s="66"/>
      <c r="E2567" s="67"/>
      <c r="F2567" s="4"/>
      <c r="G2567" s="4"/>
      <c r="H2567" s="4"/>
      <c r="K2567" s="4"/>
      <c r="L2567" s="4"/>
      <c r="M2567" s="16"/>
      <c r="N2567" s="16"/>
      <c r="T2567" s="59"/>
      <c r="U2567" s="81"/>
      <c r="Z2567" s="22"/>
      <c r="AA2567" s="22"/>
      <c r="AB2567" s="22"/>
      <c r="AC2567" s="22"/>
      <c r="AD2567" s="22"/>
      <c r="AE2567" s="22"/>
      <c r="AF2567" s="22"/>
    </row>
    <row r="2568" spans="1:32" x14ac:dyDescent="0.25">
      <c r="A2568" s="16"/>
      <c r="B2568" s="16"/>
      <c r="C2568" s="66"/>
      <c r="D2568" s="66"/>
      <c r="E2568" s="67"/>
      <c r="F2568" s="4"/>
      <c r="G2568" s="4"/>
      <c r="H2568" s="4"/>
      <c r="K2568" s="4"/>
      <c r="L2568" s="4"/>
      <c r="M2568" s="16"/>
      <c r="N2568" s="16"/>
      <c r="T2568" s="59"/>
      <c r="U2568" s="81"/>
      <c r="Z2568" s="22"/>
      <c r="AA2568" s="22"/>
      <c r="AB2568" s="22"/>
      <c r="AC2568" s="22"/>
      <c r="AD2568" s="22"/>
      <c r="AE2568" s="22"/>
      <c r="AF2568" s="22"/>
    </row>
    <row r="2569" spans="1:32" x14ac:dyDescent="0.25">
      <c r="A2569" s="16"/>
      <c r="B2569" s="16"/>
      <c r="C2569" s="66"/>
      <c r="D2569" s="66"/>
      <c r="E2569" s="67"/>
      <c r="F2569" s="4"/>
      <c r="G2569" s="4"/>
      <c r="H2569" s="4"/>
      <c r="K2569" s="4"/>
      <c r="L2569" s="4"/>
      <c r="M2569" s="16"/>
      <c r="N2569" s="16"/>
      <c r="T2569" s="59"/>
      <c r="U2569" s="81"/>
      <c r="Z2569" s="22"/>
      <c r="AA2569" s="22"/>
      <c r="AB2569" s="22"/>
      <c r="AC2569" s="22"/>
      <c r="AD2569" s="22"/>
      <c r="AE2569" s="22"/>
      <c r="AF2569" s="22"/>
    </row>
    <row r="2570" spans="1:32" x14ac:dyDescent="0.25">
      <c r="A2570" s="16"/>
      <c r="B2570" s="16"/>
      <c r="C2570" s="66"/>
      <c r="D2570" s="66"/>
      <c r="E2570" s="67"/>
      <c r="F2570" s="4"/>
      <c r="G2570" s="4"/>
      <c r="H2570" s="4"/>
      <c r="K2570" s="4"/>
      <c r="L2570" s="4"/>
      <c r="M2570" s="16"/>
      <c r="N2570" s="16"/>
      <c r="T2570" s="59"/>
      <c r="U2570" s="81"/>
      <c r="Z2570" s="22"/>
      <c r="AA2570" s="22"/>
      <c r="AB2570" s="22"/>
      <c r="AC2570" s="22"/>
      <c r="AD2570" s="22"/>
      <c r="AE2570" s="22"/>
      <c r="AF2570" s="22"/>
    </row>
    <row r="2571" spans="1:32" x14ac:dyDescent="0.25">
      <c r="A2571" s="16"/>
      <c r="B2571" s="16"/>
      <c r="C2571" s="66"/>
      <c r="D2571" s="66"/>
      <c r="E2571" s="67"/>
      <c r="F2571" s="4"/>
      <c r="G2571" s="4"/>
      <c r="H2571" s="4"/>
      <c r="K2571" s="4"/>
      <c r="L2571" s="4"/>
      <c r="M2571" s="16"/>
      <c r="N2571" s="16"/>
      <c r="T2571" s="59"/>
      <c r="U2571" s="81"/>
      <c r="Z2571" s="22"/>
      <c r="AA2571" s="22"/>
      <c r="AB2571" s="22"/>
      <c r="AC2571" s="22"/>
      <c r="AD2571" s="22"/>
      <c r="AE2571" s="22"/>
      <c r="AF2571" s="22"/>
    </row>
    <row r="2572" spans="1:32" x14ac:dyDescent="0.25">
      <c r="A2572" s="16"/>
      <c r="B2572" s="16"/>
      <c r="C2572" s="66"/>
      <c r="D2572" s="66"/>
      <c r="E2572" s="67"/>
      <c r="F2572" s="4"/>
      <c r="G2572" s="4"/>
      <c r="H2572" s="4"/>
      <c r="K2572" s="4"/>
      <c r="L2572" s="4"/>
      <c r="M2572" s="16"/>
      <c r="N2572" s="16"/>
      <c r="T2572" s="59"/>
      <c r="U2572" s="81"/>
      <c r="Z2572" s="22"/>
      <c r="AA2572" s="22"/>
      <c r="AB2572" s="22"/>
      <c r="AC2572" s="22"/>
      <c r="AD2572" s="22"/>
      <c r="AE2572" s="22"/>
      <c r="AF2572" s="22"/>
    </row>
    <row r="2573" spans="1:32" x14ac:dyDescent="0.25">
      <c r="A2573" s="16"/>
      <c r="B2573" s="16"/>
      <c r="C2573" s="66"/>
      <c r="D2573" s="66"/>
      <c r="E2573" s="67"/>
      <c r="F2573" s="4"/>
      <c r="G2573" s="4"/>
      <c r="H2573" s="4"/>
      <c r="K2573" s="4"/>
      <c r="L2573" s="4"/>
      <c r="M2573" s="16"/>
      <c r="N2573" s="16"/>
      <c r="T2573" s="59"/>
      <c r="U2573" s="81"/>
      <c r="Z2573" s="22"/>
      <c r="AA2573" s="22"/>
      <c r="AB2573" s="22"/>
      <c r="AC2573" s="22"/>
      <c r="AD2573" s="22"/>
      <c r="AE2573" s="22"/>
      <c r="AF2573" s="22"/>
    </row>
    <row r="2574" spans="1:32" x14ac:dyDescent="0.25">
      <c r="A2574" s="16"/>
      <c r="B2574" s="16"/>
      <c r="C2574" s="66"/>
      <c r="D2574" s="66"/>
      <c r="E2574" s="67"/>
      <c r="F2574" s="4"/>
      <c r="G2574" s="4"/>
      <c r="H2574" s="4"/>
      <c r="K2574" s="4"/>
      <c r="L2574" s="4"/>
      <c r="M2574" s="16"/>
      <c r="N2574" s="16"/>
      <c r="T2574" s="59"/>
      <c r="U2574" s="81"/>
      <c r="Z2574" s="22"/>
      <c r="AA2574" s="22"/>
      <c r="AB2574" s="22"/>
      <c r="AC2574" s="22"/>
      <c r="AD2574" s="22"/>
      <c r="AE2574" s="22"/>
      <c r="AF2574" s="22"/>
    </row>
    <row r="2575" spans="1:32" x14ac:dyDescent="0.25">
      <c r="A2575" s="16"/>
      <c r="B2575" s="16"/>
      <c r="C2575" s="66"/>
      <c r="D2575" s="66"/>
      <c r="E2575" s="67"/>
      <c r="F2575" s="4"/>
      <c r="G2575" s="4"/>
      <c r="H2575" s="4"/>
      <c r="K2575" s="4"/>
      <c r="L2575" s="4"/>
      <c r="M2575" s="16"/>
      <c r="N2575" s="16"/>
      <c r="T2575" s="59"/>
      <c r="U2575" s="81"/>
      <c r="Z2575" s="22"/>
      <c r="AA2575" s="22"/>
      <c r="AB2575" s="22"/>
      <c r="AC2575" s="22"/>
      <c r="AD2575" s="22"/>
      <c r="AE2575" s="22"/>
      <c r="AF2575" s="22"/>
    </row>
    <row r="2576" spans="1:32" x14ac:dyDescent="0.25">
      <c r="A2576" s="16"/>
      <c r="B2576" s="16"/>
      <c r="C2576" s="66"/>
      <c r="D2576" s="66"/>
      <c r="E2576" s="67"/>
      <c r="F2576" s="4"/>
      <c r="G2576" s="4"/>
      <c r="H2576" s="4"/>
      <c r="K2576" s="4"/>
      <c r="L2576" s="4"/>
      <c r="M2576" s="16"/>
      <c r="N2576" s="16"/>
      <c r="T2576" s="59"/>
      <c r="U2576" s="81"/>
      <c r="Z2576" s="22"/>
      <c r="AA2576" s="22"/>
      <c r="AB2576" s="22"/>
      <c r="AC2576" s="22"/>
      <c r="AD2576" s="22"/>
      <c r="AE2576" s="22"/>
      <c r="AF2576" s="22"/>
    </row>
    <row r="2577" spans="1:32" x14ac:dyDescent="0.25">
      <c r="A2577" s="16"/>
      <c r="B2577" s="16"/>
      <c r="C2577" s="66"/>
      <c r="D2577" s="66"/>
      <c r="E2577" s="67"/>
      <c r="F2577" s="4"/>
      <c r="G2577" s="4"/>
      <c r="H2577" s="4"/>
      <c r="K2577" s="4"/>
      <c r="L2577" s="4"/>
      <c r="M2577" s="16"/>
      <c r="N2577" s="16"/>
      <c r="T2577" s="59"/>
      <c r="U2577" s="81"/>
      <c r="Z2577" s="22"/>
      <c r="AA2577" s="22"/>
      <c r="AB2577" s="22"/>
      <c r="AC2577" s="22"/>
      <c r="AD2577" s="22"/>
      <c r="AE2577" s="22"/>
      <c r="AF2577" s="22"/>
    </row>
    <row r="2578" spans="1:32" x14ac:dyDescent="0.25">
      <c r="A2578" s="16"/>
      <c r="B2578" s="16"/>
      <c r="C2578" s="66"/>
      <c r="D2578" s="66"/>
      <c r="E2578" s="67"/>
      <c r="F2578" s="4"/>
      <c r="G2578" s="4"/>
      <c r="H2578" s="4"/>
      <c r="K2578" s="4"/>
      <c r="L2578" s="4"/>
      <c r="M2578" s="16"/>
      <c r="N2578" s="16"/>
      <c r="T2578" s="59"/>
      <c r="U2578" s="81"/>
      <c r="Z2578" s="22"/>
      <c r="AA2578" s="22"/>
      <c r="AB2578" s="22"/>
      <c r="AC2578" s="22"/>
      <c r="AD2578" s="22"/>
      <c r="AE2578" s="22"/>
      <c r="AF2578" s="22"/>
    </row>
    <row r="2579" spans="1:32" x14ac:dyDescent="0.25">
      <c r="A2579" s="16"/>
      <c r="B2579" s="16"/>
      <c r="C2579" s="66"/>
      <c r="D2579" s="66"/>
      <c r="E2579" s="67"/>
      <c r="F2579" s="4"/>
      <c r="G2579" s="4"/>
      <c r="H2579" s="4"/>
      <c r="K2579" s="4"/>
      <c r="L2579" s="4"/>
      <c r="M2579" s="16"/>
      <c r="N2579" s="16"/>
      <c r="T2579" s="59"/>
      <c r="U2579" s="81"/>
      <c r="Z2579" s="22"/>
      <c r="AA2579" s="22"/>
      <c r="AB2579" s="22"/>
      <c r="AC2579" s="22"/>
      <c r="AD2579" s="22"/>
      <c r="AE2579" s="22"/>
      <c r="AF2579" s="22"/>
    </row>
    <row r="2580" spans="1:32" x14ac:dyDescent="0.25">
      <c r="A2580" s="16"/>
      <c r="B2580" s="16"/>
      <c r="C2580" s="66"/>
      <c r="D2580" s="66"/>
      <c r="E2580" s="67"/>
      <c r="F2580" s="4"/>
      <c r="G2580" s="4"/>
      <c r="H2580" s="4"/>
      <c r="K2580" s="4"/>
      <c r="L2580" s="4"/>
      <c r="M2580" s="16"/>
      <c r="N2580" s="16"/>
      <c r="T2580" s="59"/>
      <c r="U2580" s="81"/>
      <c r="Z2580" s="22"/>
      <c r="AA2580" s="22"/>
      <c r="AB2580" s="22"/>
      <c r="AC2580" s="22"/>
      <c r="AD2580" s="22"/>
      <c r="AE2580" s="22"/>
      <c r="AF2580" s="22"/>
    </row>
    <row r="2581" spans="1:32" x14ac:dyDescent="0.25">
      <c r="A2581" s="16"/>
      <c r="B2581" s="16"/>
      <c r="C2581" s="66"/>
      <c r="D2581" s="66"/>
      <c r="E2581" s="67"/>
      <c r="F2581" s="4"/>
      <c r="G2581" s="4"/>
      <c r="H2581" s="4"/>
      <c r="K2581" s="4"/>
      <c r="L2581" s="4"/>
      <c r="M2581" s="16"/>
      <c r="N2581" s="16"/>
      <c r="T2581" s="59"/>
      <c r="U2581" s="81"/>
      <c r="Z2581" s="22"/>
      <c r="AA2581" s="22"/>
      <c r="AB2581" s="22"/>
      <c r="AC2581" s="22"/>
      <c r="AD2581" s="22"/>
      <c r="AE2581" s="22"/>
      <c r="AF2581" s="22"/>
    </row>
    <row r="2582" spans="1:32" x14ac:dyDescent="0.25">
      <c r="A2582" s="16"/>
      <c r="B2582" s="16"/>
      <c r="C2582" s="66"/>
      <c r="D2582" s="66"/>
      <c r="E2582" s="67"/>
      <c r="F2582" s="4"/>
      <c r="G2582" s="4"/>
      <c r="H2582" s="4"/>
      <c r="K2582" s="4"/>
      <c r="L2582" s="4"/>
      <c r="M2582" s="16"/>
      <c r="N2582" s="16"/>
      <c r="T2582" s="59"/>
      <c r="U2582" s="81"/>
      <c r="Z2582" s="22"/>
      <c r="AA2582" s="22"/>
      <c r="AB2582" s="22"/>
      <c r="AC2582" s="22"/>
      <c r="AD2582" s="22"/>
      <c r="AE2582" s="22"/>
      <c r="AF2582" s="22"/>
    </row>
    <row r="2583" spans="1:32" x14ac:dyDescent="0.25">
      <c r="A2583" s="16"/>
      <c r="B2583" s="16"/>
      <c r="C2583" s="66"/>
      <c r="D2583" s="66"/>
      <c r="E2583" s="67"/>
      <c r="F2583" s="4"/>
      <c r="G2583" s="4"/>
      <c r="H2583" s="4"/>
      <c r="K2583" s="4"/>
      <c r="L2583" s="4"/>
      <c r="M2583" s="16"/>
      <c r="N2583" s="16"/>
      <c r="T2583" s="59"/>
      <c r="U2583" s="81"/>
      <c r="Z2583" s="22"/>
      <c r="AA2583" s="22"/>
      <c r="AB2583" s="22"/>
      <c r="AC2583" s="22"/>
      <c r="AD2583" s="22"/>
      <c r="AE2583" s="22"/>
      <c r="AF2583" s="22"/>
    </row>
    <row r="2584" spans="1:32" x14ac:dyDescent="0.25">
      <c r="A2584" s="16"/>
      <c r="B2584" s="16"/>
      <c r="C2584" s="66"/>
      <c r="D2584" s="66"/>
      <c r="E2584" s="67"/>
      <c r="F2584" s="4"/>
      <c r="G2584" s="4"/>
      <c r="H2584" s="4"/>
      <c r="K2584" s="4"/>
      <c r="L2584" s="4"/>
      <c r="M2584" s="16"/>
      <c r="N2584" s="16"/>
      <c r="T2584" s="59"/>
      <c r="U2584" s="81"/>
      <c r="Z2584" s="22"/>
      <c r="AA2584" s="22"/>
      <c r="AB2584" s="22"/>
      <c r="AC2584" s="22"/>
      <c r="AD2584" s="22"/>
      <c r="AE2584" s="22"/>
      <c r="AF2584" s="22"/>
    </row>
    <row r="2585" spans="1:32" x14ac:dyDescent="0.25">
      <c r="A2585" s="16"/>
      <c r="B2585" s="16"/>
      <c r="C2585" s="66"/>
      <c r="D2585" s="66"/>
      <c r="E2585" s="67"/>
      <c r="F2585" s="4"/>
      <c r="G2585" s="4"/>
      <c r="H2585" s="4"/>
      <c r="K2585" s="4"/>
      <c r="L2585" s="4"/>
      <c r="M2585" s="16"/>
      <c r="N2585" s="16"/>
      <c r="T2585" s="59"/>
      <c r="U2585" s="81"/>
      <c r="Z2585" s="22"/>
      <c r="AA2585" s="22"/>
      <c r="AB2585" s="22"/>
      <c r="AC2585" s="22"/>
      <c r="AD2585" s="22"/>
      <c r="AE2585" s="22"/>
      <c r="AF2585" s="22"/>
    </row>
    <row r="2586" spans="1:32" x14ac:dyDescent="0.25">
      <c r="A2586" s="16"/>
      <c r="B2586" s="16"/>
      <c r="C2586" s="66"/>
      <c r="D2586" s="66"/>
      <c r="E2586" s="67"/>
      <c r="F2586" s="4"/>
      <c r="G2586" s="4"/>
      <c r="H2586" s="4"/>
      <c r="K2586" s="4"/>
      <c r="L2586" s="4"/>
      <c r="M2586" s="16"/>
      <c r="N2586" s="16"/>
      <c r="T2586" s="59"/>
      <c r="U2586" s="81"/>
      <c r="Z2586" s="22"/>
      <c r="AA2586" s="22"/>
      <c r="AB2586" s="22"/>
      <c r="AC2586" s="22"/>
      <c r="AD2586" s="22"/>
      <c r="AE2586" s="22"/>
      <c r="AF2586" s="22"/>
    </row>
    <row r="2587" spans="1:32" x14ac:dyDescent="0.25">
      <c r="A2587" s="16"/>
      <c r="B2587" s="16"/>
      <c r="C2587" s="66"/>
      <c r="D2587" s="66"/>
      <c r="E2587" s="67"/>
      <c r="F2587" s="4"/>
      <c r="G2587" s="4"/>
      <c r="H2587" s="4"/>
      <c r="K2587" s="4"/>
      <c r="L2587" s="4"/>
      <c r="M2587" s="16"/>
      <c r="N2587" s="16"/>
      <c r="T2587" s="59"/>
      <c r="U2587" s="81"/>
      <c r="Z2587" s="22"/>
      <c r="AA2587" s="22"/>
      <c r="AB2587" s="22"/>
      <c r="AC2587" s="22"/>
      <c r="AD2587" s="22"/>
      <c r="AE2587" s="22"/>
      <c r="AF2587" s="22"/>
    </row>
    <row r="2588" spans="1:32" x14ac:dyDescent="0.25">
      <c r="A2588" s="16"/>
      <c r="B2588" s="16"/>
      <c r="C2588" s="66"/>
      <c r="D2588" s="66"/>
      <c r="E2588" s="67"/>
      <c r="F2588" s="4"/>
      <c r="G2588" s="4"/>
      <c r="H2588" s="4"/>
      <c r="K2588" s="4"/>
      <c r="L2588" s="4"/>
      <c r="M2588" s="16"/>
      <c r="N2588" s="16"/>
      <c r="T2588" s="59"/>
      <c r="U2588" s="81"/>
      <c r="Z2588" s="22"/>
      <c r="AA2588" s="22"/>
      <c r="AB2588" s="22"/>
      <c r="AC2588" s="22"/>
      <c r="AD2588" s="22"/>
      <c r="AE2588" s="22"/>
      <c r="AF2588" s="22"/>
    </row>
    <row r="2589" spans="1:32" x14ac:dyDescent="0.25">
      <c r="A2589" s="16"/>
      <c r="B2589" s="16"/>
      <c r="C2589" s="66"/>
      <c r="D2589" s="66"/>
      <c r="E2589" s="67"/>
      <c r="F2589" s="4"/>
      <c r="G2589" s="4"/>
      <c r="H2589" s="4"/>
      <c r="K2589" s="4"/>
      <c r="L2589" s="4"/>
      <c r="M2589" s="16"/>
      <c r="N2589" s="16"/>
      <c r="T2589" s="59"/>
      <c r="U2589" s="81"/>
      <c r="Z2589" s="22"/>
      <c r="AA2589" s="22"/>
      <c r="AB2589" s="22"/>
      <c r="AC2589" s="22"/>
      <c r="AD2589" s="22"/>
      <c r="AE2589" s="22"/>
      <c r="AF2589" s="22"/>
    </row>
    <row r="2590" spans="1:32" x14ac:dyDescent="0.25">
      <c r="A2590" s="16"/>
      <c r="B2590" s="16"/>
      <c r="C2590" s="66"/>
      <c r="D2590" s="66"/>
      <c r="E2590" s="67"/>
      <c r="F2590" s="4"/>
      <c r="G2590" s="4"/>
      <c r="H2590" s="4"/>
      <c r="K2590" s="4"/>
      <c r="L2590" s="4"/>
      <c r="M2590" s="16"/>
      <c r="N2590" s="16"/>
      <c r="T2590" s="59"/>
      <c r="U2590" s="81"/>
      <c r="Z2590" s="22"/>
      <c r="AA2590" s="22"/>
      <c r="AB2590" s="22"/>
      <c r="AC2590" s="22"/>
      <c r="AD2590" s="22"/>
      <c r="AE2590" s="22"/>
      <c r="AF2590" s="22"/>
    </row>
    <row r="2591" spans="1:32" x14ac:dyDescent="0.25">
      <c r="A2591" s="16"/>
      <c r="B2591" s="16"/>
      <c r="C2591" s="66"/>
      <c r="D2591" s="66"/>
      <c r="E2591" s="67"/>
      <c r="F2591" s="4"/>
      <c r="G2591" s="4"/>
      <c r="H2591" s="4"/>
      <c r="K2591" s="4"/>
      <c r="L2591" s="4"/>
      <c r="M2591" s="16"/>
      <c r="N2591" s="16"/>
      <c r="T2591" s="59"/>
      <c r="U2591" s="81"/>
      <c r="Z2591" s="22"/>
      <c r="AA2591" s="22"/>
      <c r="AB2591" s="22"/>
      <c r="AC2591" s="22"/>
      <c r="AD2591" s="22"/>
      <c r="AE2591" s="22"/>
      <c r="AF2591" s="22"/>
    </row>
    <row r="2592" spans="1:32" x14ac:dyDescent="0.25">
      <c r="A2592" s="16"/>
      <c r="B2592" s="16"/>
      <c r="C2592" s="66"/>
      <c r="D2592" s="66"/>
      <c r="E2592" s="67"/>
      <c r="F2592" s="4"/>
      <c r="G2592" s="4"/>
      <c r="H2592" s="4"/>
      <c r="K2592" s="4"/>
      <c r="L2592" s="4"/>
      <c r="M2592" s="16"/>
      <c r="N2592" s="16"/>
      <c r="T2592" s="59"/>
      <c r="U2592" s="81"/>
      <c r="Z2592" s="22"/>
      <c r="AA2592" s="22"/>
      <c r="AB2592" s="22"/>
      <c r="AC2592" s="22"/>
      <c r="AD2592" s="22"/>
      <c r="AE2592" s="22"/>
      <c r="AF2592" s="22"/>
    </row>
    <row r="2593" spans="1:32" x14ac:dyDescent="0.25">
      <c r="A2593" s="16"/>
      <c r="B2593" s="16"/>
      <c r="C2593" s="66"/>
      <c r="D2593" s="66"/>
      <c r="E2593" s="67"/>
      <c r="F2593" s="4"/>
      <c r="G2593" s="4"/>
      <c r="H2593" s="4"/>
      <c r="K2593" s="4"/>
      <c r="L2593" s="4"/>
      <c r="M2593" s="16"/>
      <c r="N2593" s="16"/>
      <c r="T2593" s="59"/>
      <c r="U2593" s="81"/>
      <c r="Z2593" s="22"/>
      <c r="AA2593" s="22"/>
      <c r="AB2593" s="22"/>
      <c r="AC2593" s="22"/>
      <c r="AD2593" s="22"/>
      <c r="AE2593" s="22"/>
      <c r="AF2593" s="22"/>
    </row>
    <row r="2594" spans="1:32" x14ac:dyDescent="0.25">
      <c r="A2594" s="16"/>
      <c r="B2594" s="16"/>
      <c r="C2594" s="66"/>
      <c r="D2594" s="66"/>
      <c r="E2594" s="67"/>
      <c r="F2594" s="4"/>
      <c r="G2594" s="4"/>
      <c r="H2594" s="4"/>
      <c r="K2594" s="4"/>
      <c r="L2594" s="4"/>
      <c r="M2594" s="16"/>
      <c r="N2594" s="16"/>
      <c r="T2594" s="59"/>
      <c r="U2594" s="81"/>
      <c r="Z2594" s="22"/>
      <c r="AA2594" s="22"/>
      <c r="AB2594" s="22"/>
      <c r="AC2594" s="22"/>
      <c r="AD2594" s="22"/>
      <c r="AE2594" s="22"/>
      <c r="AF2594" s="22"/>
    </row>
    <row r="2595" spans="1:32" x14ac:dyDescent="0.25">
      <c r="A2595" s="16"/>
      <c r="B2595" s="16"/>
      <c r="C2595" s="66"/>
      <c r="D2595" s="66"/>
      <c r="E2595" s="67"/>
      <c r="F2595" s="4"/>
      <c r="G2595" s="4"/>
      <c r="H2595" s="4"/>
      <c r="K2595" s="4"/>
      <c r="L2595" s="4"/>
      <c r="M2595" s="16"/>
      <c r="N2595" s="16"/>
      <c r="T2595" s="59"/>
      <c r="U2595" s="81"/>
      <c r="Z2595" s="22"/>
      <c r="AA2595" s="22"/>
      <c r="AB2595" s="22"/>
      <c r="AC2595" s="22"/>
      <c r="AD2595" s="22"/>
      <c r="AE2595" s="22"/>
      <c r="AF2595" s="22"/>
    </row>
    <row r="2596" spans="1:32" x14ac:dyDescent="0.25">
      <c r="A2596" s="16"/>
      <c r="B2596" s="16"/>
      <c r="C2596" s="66"/>
      <c r="D2596" s="66"/>
      <c r="E2596" s="67"/>
      <c r="F2596" s="4"/>
      <c r="G2596" s="4"/>
      <c r="H2596" s="4"/>
      <c r="K2596" s="4"/>
      <c r="L2596" s="4"/>
      <c r="M2596" s="16"/>
      <c r="N2596" s="16"/>
      <c r="T2596" s="59"/>
      <c r="U2596" s="81"/>
      <c r="Z2596" s="22"/>
      <c r="AA2596" s="22"/>
      <c r="AB2596" s="22"/>
      <c r="AC2596" s="22"/>
      <c r="AD2596" s="22"/>
      <c r="AE2596" s="22"/>
      <c r="AF2596" s="22"/>
    </row>
    <row r="2597" spans="1:32" x14ac:dyDescent="0.25">
      <c r="A2597" s="16"/>
      <c r="B2597" s="16"/>
      <c r="C2597" s="66"/>
      <c r="D2597" s="66"/>
      <c r="E2597" s="67"/>
      <c r="F2597" s="4"/>
      <c r="G2597" s="4"/>
      <c r="H2597" s="4"/>
      <c r="K2597" s="4"/>
      <c r="L2597" s="4"/>
      <c r="M2597" s="16"/>
      <c r="N2597" s="16"/>
      <c r="T2597" s="59"/>
      <c r="U2597" s="81"/>
      <c r="Z2597" s="22"/>
      <c r="AA2597" s="22"/>
      <c r="AB2597" s="22"/>
      <c r="AC2597" s="22"/>
      <c r="AD2597" s="22"/>
      <c r="AE2597" s="22"/>
      <c r="AF2597" s="22"/>
    </row>
    <row r="2598" spans="1:32" x14ac:dyDescent="0.25">
      <c r="A2598" s="16"/>
      <c r="B2598" s="16"/>
      <c r="C2598" s="66"/>
      <c r="D2598" s="66"/>
      <c r="E2598" s="67"/>
      <c r="F2598" s="4"/>
      <c r="G2598" s="4"/>
      <c r="H2598" s="4"/>
      <c r="K2598" s="4"/>
      <c r="L2598" s="4"/>
      <c r="M2598" s="16"/>
      <c r="N2598" s="16"/>
      <c r="T2598" s="59"/>
      <c r="U2598" s="81"/>
      <c r="Z2598" s="22"/>
      <c r="AA2598" s="22"/>
      <c r="AB2598" s="22"/>
      <c r="AC2598" s="22"/>
      <c r="AD2598" s="22"/>
      <c r="AE2598" s="22"/>
      <c r="AF2598" s="22"/>
    </row>
    <row r="2599" spans="1:32" x14ac:dyDescent="0.25">
      <c r="A2599" s="16"/>
      <c r="B2599" s="16"/>
      <c r="C2599" s="66"/>
      <c r="D2599" s="66"/>
      <c r="E2599" s="67"/>
      <c r="F2599" s="4"/>
      <c r="G2599" s="4"/>
      <c r="H2599" s="4"/>
      <c r="K2599" s="4"/>
      <c r="L2599" s="4"/>
      <c r="M2599" s="16"/>
      <c r="N2599" s="16"/>
      <c r="T2599" s="59"/>
      <c r="U2599" s="81"/>
      <c r="Z2599" s="22"/>
      <c r="AA2599" s="22"/>
      <c r="AB2599" s="22"/>
      <c r="AC2599" s="22"/>
      <c r="AD2599" s="22"/>
      <c r="AE2599" s="22"/>
      <c r="AF2599" s="22"/>
    </row>
    <row r="2600" spans="1:32" x14ac:dyDescent="0.25">
      <c r="A2600" s="16"/>
      <c r="B2600" s="16"/>
      <c r="C2600" s="66"/>
      <c r="D2600" s="66"/>
      <c r="E2600" s="67"/>
      <c r="F2600" s="4"/>
      <c r="G2600" s="4"/>
      <c r="H2600" s="4"/>
      <c r="K2600" s="4"/>
      <c r="L2600" s="4"/>
      <c r="M2600" s="16"/>
      <c r="N2600" s="16"/>
      <c r="T2600" s="59"/>
      <c r="U2600" s="81"/>
      <c r="Z2600" s="22"/>
      <c r="AA2600" s="22"/>
      <c r="AB2600" s="22"/>
      <c r="AC2600" s="22"/>
      <c r="AD2600" s="22"/>
      <c r="AE2600" s="22"/>
      <c r="AF2600" s="22"/>
    </row>
    <row r="2601" spans="1:32" x14ac:dyDescent="0.25">
      <c r="A2601" s="16"/>
      <c r="B2601" s="16"/>
      <c r="C2601" s="66"/>
      <c r="D2601" s="66"/>
      <c r="E2601" s="67"/>
      <c r="F2601" s="4"/>
      <c r="G2601" s="4"/>
      <c r="H2601" s="4"/>
      <c r="K2601" s="4"/>
      <c r="L2601" s="4"/>
      <c r="M2601" s="16"/>
      <c r="N2601" s="16"/>
      <c r="T2601" s="59"/>
      <c r="U2601" s="81"/>
      <c r="Z2601" s="22"/>
      <c r="AA2601" s="22"/>
      <c r="AB2601" s="22"/>
      <c r="AC2601" s="22"/>
      <c r="AD2601" s="22"/>
      <c r="AE2601" s="22"/>
      <c r="AF2601" s="22"/>
    </row>
    <row r="2602" spans="1:32" x14ac:dyDescent="0.25">
      <c r="A2602" s="16"/>
      <c r="B2602" s="16"/>
      <c r="C2602" s="66"/>
      <c r="D2602" s="66"/>
      <c r="E2602" s="67"/>
      <c r="F2602" s="4"/>
      <c r="G2602" s="4"/>
      <c r="H2602" s="4"/>
      <c r="K2602" s="4"/>
      <c r="L2602" s="4"/>
      <c r="M2602" s="16"/>
      <c r="N2602" s="16"/>
      <c r="T2602" s="59"/>
      <c r="U2602" s="81"/>
      <c r="Z2602" s="22"/>
      <c r="AA2602" s="22"/>
      <c r="AB2602" s="22"/>
      <c r="AC2602" s="22"/>
      <c r="AD2602" s="22"/>
      <c r="AE2602" s="22"/>
      <c r="AF2602" s="22"/>
    </row>
    <row r="2603" spans="1:32" x14ac:dyDescent="0.25">
      <c r="A2603" s="16"/>
      <c r="B2603" s="16"/>
      <c r="C2603" s="66"/>
      <c r="D2603" s="66"/>
      <c r="E2603" s="67"/>
      <c r="F2603" s="4"/>
      <c r="G2603" s="4"/>
      <c r="H2603" s="4"/>
      <c r="K2603" s="4"/>
      <c r="L2603" s="4"/>
      <c r="M2603" s="16"/>
      <c r="N2603" s="16"/>
      <c r="T2603" s="59"/>
      <c r="U2603" s="81"/>
      <c r="Z2603" s="22"/>
      <c r="AA2603" s="22"/>
      <c r="AB2603" s="22"/>
      <c r="AC2603" s="22"/>
      <c r="AD2603" s="22"/>
      <c r="AE2603" s="22"/>
      <c r="AF2603" s="22"/>
    </row>
    <row r="2604" spans="1:32" x14ac:dyDescent="0.25">
      <c r="A2604" s="16"/>
      <c r="B2604" s="16"/>
      <c r="C2604" s="66"/>
      <c r="D2604" s="66"/>
      <c r="E2604" s="67"/>
      <c r="F2604" s="4"/>
      <c r="G2604" s="4"/>
      <c r="H2604" s="4"/>
      <c r="K2604" s="4"/>
      <c r="L2604" s="4"/>
      <c r="M2604" s="16"/>
      <c r="N2604" s="16"/>
      <c r="T2604" s="59"/>
      <c r="U2604" s="81"/>
      <c r="Z2604" s="22"/>
      <c r="AA2604" s="22"/>
      <c r="AB2604" s="22"/>
      <c r="AC2604" s="22"/>
      <c r="AD2604" s="22"/>
      <c r="AE2604" s="22"/>
      <c r="AF2604" s="22"/>
    </row>
    <row r="2605" spans="1:32" x14ac:dyDescent="0.25">
      <c r="A2605" s="16"/>
      <c r="B2605" s="16"/>
      <c r="C2605" s="66"/>
      <c r="D2605" s="66"/>
      <c r="E2605" s="67"/>
      <c r="F2605" s="4"/>
      <c r="G2605" s="4"/>
      <c r="H2605" s="4"/>
      <c r="K2605" s="4"/>
      <c r="L2605" s="4"/>
      <c r="M2605" s="16"/>
      <c r="N2605" s="16"/>
      <c r="T2605" s="59"/>
      <c r="U2605" s="81"/>
      <c r="Z2605" s="22"/>
      <c r="AA2605" s="22"/>
      <c r="AB2605" s="22"/>
      <c r="AC2605" s="22"/>
      <c r="AD2605" s="22"/>
      <c r="AE2605" s="22"/>
      <c r="AF2605" s="22"/>
    </row>
    <row r="2606" spans="1:32" x14ac:dyDescent="0.25">
      <c r="A2606" s="16"/>
      <c r="B2606" s="16"/>
      <c r="C2606" s="66"/>
      <c r="D2606" s="66"/>
      <c r="E2606" s="67"/>
      <c r="F2606" s="4"/>
      <c r="G2606" s="4"/>
      <c r="H2606" s="4"/>
      <c r="K2606" s="4"/>
      <c r="L2606" s="4"/>
      <c r="M2606" s="16"/>
      <c r="N2606" s="16"/>
      <c r="T2606" s="59"/>
      <c r="U2606" s="81"/>
      <c r="Z2606" s="22"/>
      <c r="AA2606" s="22"/>
      <c r="AB2606" s="22"/>
      <c r="AC2606" s="22"/>
      <c r="AD2606" s="22"/>
      <c r="AE2606" s="22"/>
      <c r="AF2606" s="22"/>
    </row>
    <row r="2607" spans="1:32" x14ac:dyDescent="0.25">
      <c r="A2607" s="16"/>
      <c r="B2607" s="16"/>
      <c r="C2607" s="66"/>
      <c r="D2607" s="66"/>
      <c r="E2607" s="67"/>
      <c r="F2607" s="4"/>
      <c r="G2607" s="4"/>
      <c r="H2607" s="4"/>
      <c r="K2607" s="4"/>
      <c r="L2607" s="4"/>
      <c r="M2607" s="16"/>
      <c r="N2607" s="16"/>
      <c r="T2607" s="59"/>
      <c r="U2607" s="81"/>
      <c r="Z2607" s="22"/>
      <c r="AA2607" s="22"/>
      <c r="AB2607" s="22"/>
      <c r="AC2607" s="22"/>
      <c r="AD2607" s="22"/>
      <c r="AE2607" s="22"/>
      <c r="AF2607" s="22"/>
    </row>
    <row r="2608" spans="1:32" x14ac:dyDescent="0.25">
      <c r="A2608" s="16"/>
      <c r="B2608" s="16"/>
      <c r="C2608" s="66"/>
      <c r="D2608" s="66"/>
      <c r="E2608" s="67"/>
      <c r="F2608" s="4"/>
      <c r="G2608" s="4"/>
      <c r="H2608" s="4"/>
      <c r="K2608" s="4"/>
      <c r="L2608" s="4"/>
      <c r="M2608" s="16"/>
      <c r="N2608" s="16"/>
      <c r="T2608" s="59"/>
      <c r="U2608" s="81"/>
      <c r="Z2608" s="22"/>
      <c r="AA2608" s="22"/>
      <c r="AB2608" s="22"/>
      <c r="AC2608" s="22"/>
      <c r="AD2608" s="22"/>
      <c r="AE2608" s="22"/>
      <c r="AF2608" s="22"/>
    </row>
    <row r="2609" spans="1:32" x14ac:dyDescent="0.25">
      <c r="A2609" s="16"/>
      <c r="B2609" s="16"/>
      <c r="C2609" s="66"/>
      <c r="D2609" s="66"/>
      <c r="E2609" s="67"/>
      <c r="F2609" s="4"/>
      <c r="G2609" s="4"/>
      <c r="H2609" s="4"/>
      <c r="K2609" s="4"/>
      <c r="L2609" s="4"/>
      <c r="M2609" s="16"/>
      <c r="N2609" s="16"/>
      <c r="T2609" s="59"/>
      <c r="U2609" s="81"/>
      <c r="Z2609" s="22"/>
      <c r="AA2609" s="22"/>
      <c r="AB2609" s="22"/>
      <c r="AC2609" s="22"/>
      <c r="AD2609" s="22"/>
      <c r="AE2609" s="22"/>
      <c r="AF2609" s="22"/>
    </row>
    <row r="2610" spans="1:32" x14ac:dyDescent="0.25">
      <c r="A2610" s="16"/>
      <c r="B2610" s="16"/>
      <c r="C2610" s="66"/>
      <c r="D2610" s="66"/>
      <c r="E2610" s="67"/>
      <c r="F2610" s="4"/>
      <c r="G2610" s="4"/>
      <c r="H2610" s="4"/>
      <c r="K2610" s="4"/>
      <c r="L2610" s="4"/>
      <c r="M2610" s="16"/>
      <c r="N2610" s="16"/>
      <c r="T2610" s="59"/>
      <c r="U2610" s="81"/>
      <c r="Z2610" s="22"/>
      <c r="AA2610" s="22"/>
      <c r="AB2610" s="22"/>
      <c r="AC2610" s="22"/>
      <c r="AD2610" s="22"/>
      <c r="AE2610" s="22"/>
      <c r="AF2610" s="22"/>
    </row>
    <row r="2611" spans="1:32" x14ac:dyDescent="0.25">
      <c r="A2611" s="16"/>
      <c r="B2611" s="16"/>
      <c r="C2611" s="66"/>
      <c r="D2611" s="66"/>
      <c r="E2611" s="67"/>
      <c r="F2611" s="4"/>
      <c r="G2611" s="4"/>
      <c r="H2611" s="4"/>
      <c r="K2611" s="4"/>
      <c r="L2611" s="4"/>
      <c r="M2611" s="16"/>
      <c r="N2611" s="16"/>
      <c r="T2611" s="59"/>
      <c r="U2611" s="81"/>
      <c r="Z2611" s="22"/>
      <c r="AA2611" s="22"/>
      <c r="AB2611" s="22"/>
      <c r="AC2611" s="22"/>
      <c r="AD2611" s="22"/>
      <c r="AE2611" s="22"/>
      <c r="AF2611" s="22"/>
    </row>
    <row r="2612" spans="1:32" x14ac:dyDescent="0.25">
      <c r="A2612" s="16"/>
      <c r="B2612" s="16"/>
      <c r="C2612" s="66"/>
      <c r="D2612" s="66"/>
      <c r="E2612" s="67"/>
      <c r="F2612" s="4"/>
      <c r="G2612" s="4"/>
      <c r="H2612" s="4"/>
      <c r="K2612" s="4"/>
      <c r="L2612" s="4"/>
      <c r="M2612" s="16"/>
      <c r="N2612" s="16"/>
      <c r="T2612" s="59"/>
      <c r="U2612" s="81"/>
      <c r="Z2612" s="22"/>
      <c r="AA2612" s="22"/>
      <c r="AB2612" s="22"/>
      <c r="AC2612" s="22"/>
      <c r="AD2612" s="22"/>
      <c r="AE2612" s="22"/>
      <c r="AF2612" s="22"/>
    </row>
    <row r="2613" spans="1:32" x14ac:dyDescent="0.25">
      <c r="A2613" s="16"/>
      <c r="B2613" s="16"/>
      <c r="C2613" s="66"/>
      <c r="D2613" s="66"/>
      <c r="E2613" s="67"/>
      <c r="F2613" s="4"/>
      <c r="G2613" s="4"/>
      <c r="H2613" s="4"/>
      <c r="K2613" s="4"/>
      <c r="L2613" s="4"/>
      <c r="M2613" s="16"/>
      <c r="N2613" s="16"/>
      <c r="T2613" s="59"/>
      <c r="U2613" s="81"/>
      <c r="Z2613" s="22"/>
      <c r="AA2613" s="22"/>
      <c r="AB2613" s="22"/>
      <c r="AC2613" s="22"/>
      <c r="AD2613" s="22"/>
      <c r="AE2613" s="22"/>
      <c r="AF2613" s="22"/>
    </row>
    <row r="2614" spans="1:32" x14ac:dyDescent="0.25">
      <c r="A2614" s="16"/>
      <c r="B2614" s="16"/>
      <c r="C2614" s="66"/>
      <c r="D2614" s="66"/>
      <c r="E2614" s="67"/>
      <c r="F2614" s="4"/>
      <c r="G2614" s="4"/>
      <c r="H2614" s="4"/>
      <c r="K2614" s="4"/>
      <c r="L2614" s="4"/>
      <c r="M2614" s="16"/>
      <c r="N2614" s="16"/>
      <c r="T2614" s="59"/>
      <c r="U2614" s="81"/>
      <c r="Z2614" s="22"/>
      <c r="AA2614" s="22"/>
      <c r="AB2614" s="22"/>
      <c r="AC2614" s="22"/>
      <c r="AD2614" s="22"/>
      <c r="AE2614" s="22"/>
      <c r="AF2614" s="22"/>
    </row>
    <row r="2615" spans="1:32" x14ac:dyDescent="0.25">
      <c r="A2615" s="16"/>
      <c r="B2615" s="16"/>
      <c r="C2615" s="66"/>
      <c r="D2615" s="66"/>
      <c r="E2615" s="67"/>
      <c r="F2615" s="4"/>
      <c r="G2615" s="4"/>
      <c r="H2615" s="4"/>
      <c r="K2615" s="4"/>
      <c r="L2615" s="4"/>
      <c r="M2615" s="16"/>
      <c r="N2615" s="16"/>
      <c r="T2615" s="59"/>
      <c r="U2615" s="81"/>
      <c r="Z2615" s="22"/>
      <c r="AA2615" s="22"/>
      <c r="AB2615" s="22"/>
      <c r="AC2615" s="22"/>
      <c r="AD2615" s="22"/>
      <c r="AE2615" s="22"/>
      <c r="AF2615" s="22"/>
    </row>
    <row r="2616" spans="1:32" x14ac:dyDescent="0.25">
      <c r="A2616" s="16"/>
      <c r="B2616" s="16"/>
      <c r="C2616" s="66"/>
      <c r="D2616" s="66"/>
      <c r="E2616" s="67"/>
      <c r="F2616" s="4"/>
      <c r="G2616" s="4"/>
      <c r="H2616" s="4"/>
      <c r="K2616" s="4"/>
      <c r="L2616" s="4"/>
      <c r="M2616" s="16"/>
      <c r="N2616" s="16"/>
      <c r="T2616" s="59"/>
      <c r="U2616" s="81"/>
      <c r="Z2616" s="22"/>
      <c r="AA2616" s="22"/>
      <c r="AB2616" s="22"/>
      <c r="AC2616" s="22"/>
      <c r="AD2616" s="22"/>
      <c r="AE2616" s="22"/>
      <c r="AF2616" s="22"/>
    </row>
    <row r="2617" spans="1:32" x14ac:dyDescent="0.25">
      <c r="A2617" s="16"/>
      <c r="B2617" s="16"/>
      <c r="C2617" s="66"/>
      <c r="D2617" s="66"/>
      <c r="E2617" s="67"/>
      <c r="F2617" s="4"/>
      <c r="G2617" s="4"/>
      <c r="H2617" s="4"/>
      <c r="K2617" s="4"/>
      <c r="L2617" s="4"/>
      <c r="M2617" s="16"/>
      <c r="N2617" s="16"/>
      <c r="T2617" s="59"/>
      <c r="U2617" s="81"/>
      <c r="Z2617" s="22"/>
      <c r="AA2617" s="22"/>
      <c r="AB2617" s="22"/>
      <c r="AC2617" s="22"/>
      <c r="AD2617" s="22"/>
      <c r="AE2617" s="22"/>
      <c r="AF2617" s="22"/>
    </row>
    <row r="2618" spans="1:32" x14ac:dyDescent="0.25">
      <c r="A2618" s="16"/>
      <c r="B2618" s="16"/>
      <c r="C2618" s="66"/>
      <c r="D2618" s="66"/>
      <c r="E2618" s="67"/>
      <c r="F2618" s="4"/>
      <c r="G2618" s="4"/>
      <c r="H2618" s="4"/>
      <c r="K2618" s="4"/>
      <c r="L2618" s="4"/>
      <c r="M2618" s="16"/>
      <c r="N2618" s="16"/>
      <c r="T2618" s="59"/>
      <c r="U2618" s="81"/>
      <c r="Z2618" s="22"/>
      <c r="AA2618" s="22"/>
      <c r="AB2618" s="22"/>
      <c r="AC2618" s="22"/>
      <c r="AD2618" s="22"/>
      <c r="AE2618" s="22"/>
      <c r="AF2618" s="22"/>
    </row>
    <row r="2619" spans="1:32" x14ac:dyDescent="0.25">
      <c r="A2619" s="16"/>
      <c r="B2619" s="16"/>
      <c r="C2619" s="66"/>
      <c r="D2619" s="66"/>
      <c r="E2619" s="67"/>
      <c r="F2619" s="4"/>
      <c r="G2619" s="4"/>
      <c r="H2619" s="4"/>
      <c r="K2619" s="4"/>
      <c r="L2619" s="4"/>
      <c r="M2619" s="16"/>
      <c r="N2619" s="16"/>
      <c r="T2619" s="59"/>
      <c r="U2619" s="81"/>
      <c r="Z2619" s="22"/>
      <c r="AA2619" s="22"/>
      <c r="AB2619" s="22"/>
      <c r="AC2619" s="22"/>
      <c r="AD2619" s="22"/>
      <c r="AE2619" s="22"/>
      <c r="AF2619" s="22"/>
    </row>
    <row r="2620" spans="1:32" x14ac:dyDescent="0.25">
      <c r="A2620" s="16"/>
      <c r="B2620" s="16"/>
      <c r="C2620" s="66"/>
      <c r="D2620" s="66"/>
      <c r="E2620" s="67"/>
      <c r="F2620" s="4"/>
      <c r="G2620" s="4"/>
      <c r="H2620" s="4"/>
      <c r="K2620" s="4"/>
      <c r="L2620" s="4"/>
      <c r="M2620" s="16"/>
      <c r="N2620" s="16"/>
      <c r="T2620" s="59"/>
      <c r="U2620" s="81"/>
      <c r="Z2620" s="22"/>
      <c r="AA2620" s="22"/>
      <c r="AB2620" s="22"/>
      <c r="AC2620" s="22"/>
      <c r="AD2620" s="22"/>
      <c r="AE2620" s="22"/>
      <c r="AF2620" s="22"/>
    </row>
    <row r="2621" spans="1:32" x14ac:dyDescent="0.25">
      <c r="A2621" s="16"/>
      <c r="B2621" s="16"/>
      <c r="C2621" s="66"/>
      <c r="D2621" s="66"/>
      <c r="E2621" s="67"/>
      <c r="F2621" s="4"/>
      <c r="G2621" s="4"/>
      <c r="H2621" s="4"/>
      <c r="K2621" s="4"/>
      <c r="L2621" s="4"/>
      <c r="M2621" s="16"/>
      <c r="N2621" s="16"/>
      <c r="T2621" s="59"/>
      <c r="U2621" s="81"/>
      <c r="Z2621" s="22"/>
      <c r="AA2621" s="22"/>
      <c r="AB2621" s="22"/>
      <c r="AC2621" s="22"/>
      <c r="AD2621" s="22"/>
      <c r="AE2621" s="22"/>
      <c r="AF2621" s="22"/>
    </row>
    <row r="2622" spans="1:32" x14ac:dyDescent="0.25">
      <c r="A2622" s="16"/>
      <c r="B2622" s="16"/>
      <c r="C2622" s="66"/>
      <c r="D2622" s="66"/>
      <c r="E2622" s="67"/>
      <c r="F2622" s="4"/>
      <c r="G2622" s="4"/>
      <c r="H2622" s="4"/>
      <c r="K2622" s="4"/>
      <c r="L2622" s="4"/>
      <c r="M2622" s="16"/>
      <c r="N2622" s="16"/>
      <c r="T2622" s="59"/>
      <c r="U2622" s="81"/>
      <c r="Z2622" s="22"/>
      <c r="AA2622" s="22"/>
      <c r="AB2622" s="22"/>
      <c r="AC2622" s="22"/>
      <c r="AD2622" s="22"/>
      <c r="AE2622" s="22"/>
      <c r="AF2622" s="22"/>
    </row>
    <row r="2623" spans="1:32" x14ac:dyDescent="0.25">
      <c r="A2623" s="16"/>
      <c r="B2623" s="16"/>
      <c r="C2623" s="66"/>
      <c r="D2623" s="66"/>
      <c r="E2623" s="67"/>
      <c r="F2623" s="4"/>
      <c r="G2623" s="4"/>
      <c r="H2623" s="4"/>
      <c r="K2623" s="4"/>
      <c r="L2623" s="4"/>
      <c r="M2623" s="16"/>
      <c r="N2623" s="16"/>
      <c r="T2623" s="59"/>
      <c r="U2623" s="81"/>
      <c r="Z2623" s="22"/>
      <c r="AA2623" s="22"/>
      <c r="AB2623" s="22"/>
      <c r="AC2623" s="22"/>
      <c r="AD2623" s="22"/>
      <c r="AE2623" s="22"/>
      <c r="AF2623" s="22"/>
    </row>
    <row r="2624" spans="1:32" x14ac:dyDescent="0.25">
      <c r="A2624" s="16"/>
      <c r="B2624" s="16"/>
      <c r="C2624" s="66"/>
      <c r="D2624" s="66"/>
      <c r="E2624" s="67"/>
      <c r="F2624" s="4"/>
      <c r="G2624" s="4"/>
      <c r="H2624" s="4"/>
      <c r="K2624" s="4"/>
      <c r="L2624" s="4"/>
      <c r="M2624" s="16"/>
      <c r="N2624" s="16"/>
      <c r="T2624" s="59"/>
      <c r="U2624" s="81"/>
      <c r="Z2624" s="22"/>
      <c r="AA2624" s="22"/>
      <c r="AB2624" s="22"/>
      <c r="AC2624" s="22"/>
      <c r="AD2624" s="22"/>
      <c r="AE2624" s="22"/>
      <c r="AF2624" s="22"/>
    </row>
    <row r="2625" spans="1:32" x14ac:dyDescent="0.25">
      <c r="A2625" s="16"/>
      <c r="B2625" s="16"/>
      <c r="C2625" s="66"/>
      <c r="D2625" s="66"/>
      <c r="E2625" s="67"/>
      <c r="F2625" s="4"/>
      <c r="G2625" s="4"/>
      <c r="H2625" s="4"/>
      <c r="K2625" s="4"/>
      <c r="L2625" s="4"/>
      <c r="M2625" s="16"/>
      <c r="N2625" s="16"/>
      <c r="T2625" s="59"/>
      <c r="U2625" s="81"/>
      <c r="Z2625" s="22"/>
      <c r="AA2625" s="22"/>
      <c r="AB2625" s="22"/>
      <c r="AC2625" s="22"/>
      <c r="AD2625" s="22"/>
      <c r="AE2625" s="22"/>
      <c r="AF2625" s="22"/>
    </row>
    <row r="2626" spans="1:32" x14ac:dyDescent="0.25">
      <c r="A2626" s="16"/>
      <c r="B2626" s="16"/>
      <c r="C2626" s="66"/>
      <c r="D2626" s="66"/>
      <c r="E2626" s="67"/>
      <c r="F2626" s="4"/>
      <c r="G2626" s="4"/>
      <c r="H2626" s="4"/>
      <c r="K2626" s="4"/>
      <c r="L2626" s="4"/>
      <c r="M2626" s="16"/>
      <c r="N2626" s="16"/>
      <c r="T2626" s="59"/>
      <c r="U2626" s="81"/>
      <c r="Z2626" s="22"/>
      <c r="AA2626" s="22"/>
      <c r="AB2626" s="22"/>
      <c r="AC2626" s="22"/>
      <c r="AD2626" s="22"/>
      <c r="AE2626" s="22"/>
      <c r="AF2626" s="22"/>
    </row>
    <row r="2627" spans="1:32" x14ac:dyDescent="0.25">
      <c r="A2627" s="16"/>
      <c r="B2627" s="16"/>
      <c r="C2627" s="66"/>
      <c r="D2627" s="66"/>
      <c r="E2627" s="67"/>
      <c r="F2627" s="4"/>
      <c r="G2627" s="4"/>
      <c r="H2627" s="4"/>
      <c r="K2627" s="4"/>
      <c r="L2627" s="4"/>
      <c r="M2627" s="16"/>
      <c r="N2627" s="16"/>
      <c r="T2627" s="59"/>
      <c r="U2627" s="81"/>
      <c r="Z2627" s="22"/>
      <c r="AA2627" s="22"/>
      <c r="AB2627" s="22"/>
      <c r="AC2627" s="22"/>
      <c r="AD2627" s="22"/>
      <c r="AE2627" s="22"/>
      <c r="AF2627" s="22"/>
    </row>
    <row r="2628" spans="1:32" x14ac:dyDescent="0.25">
      <c r="A2628" s="16"/>
      <c r="B2628" s="16"/>
      <c r="C2628" s="66"/>
      <c r="D2628" s="66"/>
      <c r="E2628" s="67"/>
      <c r="F2628" s="4"/>
      <c r="G2628" s="4"/>
      <c r="H2628" s="4"/>
      <c r="K2628" s="4"/>
      <c r="L2628" s="4"/>
      <c r="M2628" s="16"/>
      <c r="N2628" s="16"/>
      <c r="T2628" s="59"/>
      <c r="U2628" s="81"/>
      <c r="Z2628" s="22"/>
      <c r="AA2628" s="22"/>
      <c r="AB2628" s="22"/>
      <c r="AC2628" s="22"/>
      <c r="AD2628" s="22"/>
      <c r="AE2628" s="22"/>
      <c r="AF2628" s="22"/>
    </row>
    <row r="2629" spans="1:32" x14ac:dyDescent="0.25">
      <c r="A2629" s="16"/>
      <c r="B2629" s="16"/>
      <c r="C2629" s="66"/>
      <c r="D2629" s="66"/>
      <c r="E2629" s="67"/>
      <c r="F2629" s="4"/>
      <c r="G2629" s="4"/>
      <c r="H2629" s="4"/>
      <c r="K2629" s="4"/>
      <c r="L2629" s="4"/>
      <c r="M2629" s="16"/>
      <c r="N2629" s="16"/>
      <c r="T2629" s="59"/>
      <c r="U2629" s="81"/>
      <c r="Z2629" s="22"/>
      <c r="AA2629" s="22"/>
      <c r="AB2629" s="22"/>
      <c r="AC2629" s="22"/>
      <c r="AD2629" s="22"/>
      <c r="AE2629" s="22"/>
      <c r="AF2629" s="22"/>
    </row>
    <row r="2630" spans="1:32" x14ac:dyDescent="0.25">
      <c r="A2630" s="16"/>
      <c r="B2630" s="16"/>
      <c r="C2630" s="66"/>
      <c r="D2630" s="66"/>
      <c r="E2630" s="67"/>
      <c r="F2630" s="4"/>
      <c r="G2630" s="4"/>
      <c r="H2630" s="4"/>
      <c r="K2630" s="4"/>
      <c r="L2630" s="4"/>
      <c r="M2630" s="16"/>
      <c r="N2630" s="16"/>
      <c r="T2630" s="59"/>
      <c r="U2630" s="81"/>
      <c r="Z2630" s="22"/>
      <c r="AA2630" s="22"/>
      <c r="AB2630" s="22"/>
      <c r="AC2630" s="22"/>
      <c r="AD2630" s="22"/>
      <c r="AE2630" s="22"/>
      <c r="AF2630" s="22"/>
    </row>
    <row r="2631" spans="1:32" x14ac:dyDescent="0.25">
      <c r="A2631" s="16"/>
      <c r="B2631" s="16"/>
      <c r="C2631" s="66"/>
      <c r="D2631" s="66"/>
      <c r="E2631" s="67"/>
      <c r="F2631" s="4"/>
      <c r="G2631" s="4"/>
      <c r="H2631" s="4"/>
      <c r="K2631" s="4"/>
      <c r="L2631" s="4"/>
      <c r="M2631" s="16"/>
      <c r="N2631" s="16"/>
      <c r="T2631" s="59"/>
      <c r="U2631" s="81"/>
      <c r="Z2631" s="22"/>
      <c r="AA2631" s="22"/>
      <c r="AB2631" s="22"/>
      <c r="AC2631" s="22"/>
      <c r="AD2631" s="22"/>
      <c r="AE2631" s="22"/>
      <c r="AF2631" s="22"/>
    </row>
    <row r="2632" spans="1:32" x14ac:dyDescent="0.25">
      <c r="A2632" s="16"/>
      <c r="B2632" s="16"/>
      <c r="C2632" s="66"/>
      <c r="D2632" s="66"/>
      <c r="E2632" s="67"/>
      <c r="F2632" s="4"/>
      <c r="G2632" s="4"/>
      <c r="H2632" s="4"/>
      <c r="K2632" s="4"/>
      <c r="L2632" s="4"/>
      <c r="M2632" s="16"/>
      <c r="N2632" s="16"/>
      <c r="T2632" s="59"/>
      <c r="U2632" s="81"/>
      <c r="Z2632" s="22"/>
      <c r="AA2632" s="22"/>
      <c r="AB2632" s="22"/>
      <c r="AC2632" s="22"/>
      <c r="AD2632" s="22"/>
      <c r="AE2632" s="22"/>
      <c r="AF2632" s="22"/>
    </row>
    <row r="2633" spans="1:32" x14ac:dyDescent="0.25">
      <c r="A2633" s="16"/>
      <c r="B2633" s="16"/>
      <c r="C2633" s="66"/>
      <c r="D2633" s="66"/>
      <c r="E2633" s="67"/>
      <c r="F2633" s="4"/>
      <c r="G2633" s="4"/>
      <c r="H2633" s="4"/>
      <c r="K2633" s="4"/>
      <c r="L2633" s="4"/>
      <c r="M2633" s="16"/>
      <c r="N2633" s="16"/>
      <c r="T2633" s="59"/>
      <c r="U2633" s="81"/>
      <c r="Z2633" s="22"/>
      <c r="AA2633" s="22"/>
      <c r="AB2633" s="22"/>
      <c r="AC2633" s="22"/>
      <c r="AD2633" s="22"/>
      <c r="AE2633" s="22"/>
      <c r="AF2633" s="22"/>
    </row>
    <row r="2634" spans="1:32" x14ac:dyDescent="0.25">
      <c r="A2634" s="16"/>
      <c r="B2634" s="16"/>
      <c r="C2634" s="66"/>
      <c r="D2634" s="66"/>
      <c r="E2634" s="67"/>
      <c r="F2634" s="4"/>
      <c r="G2634" s="4"/>
      <c r="H2634" s="4"/>
      <c r="K2634" s="4"/>
      <c r="L2634" s="4"/>
      <c r="M2634" s="16"/>
      <c r="N2634" s="16"/>
      <c r="T2634" s="59"/>
      <c r="U2634" s="81"/>
      <c r="Z2634" s="22"/>
      <c r="AA2634" s="22"/>
      <c r="AB2634" s="22"/>
      <c r="AC2634" s="22"/>
      <c r="AD2634" s="22"/>
      <c r="AE2634" s="22"/>
      <c r="AF2634" s="22"/>
    </row>
    <row r="2635" spans="1:32" x14ac:dyDescent="0.25">
      <c r="A2635" s="16"/>
      <c r="B2635" s="16"/>
      <c r="C2635" s="66"/>
      <c r="D2635" s="66"/>
      <c r="E2635" s="67"/>
      <c r="F2635" s="4"/>
      <c r="G2635" s="4"/>
      <c r="H2635" s="4"/>
      <c r="K2635" s="4"/>
      <c r="L2635" s="4"/>
      <c r="M2635" s="16"/>
      <c r="N2635" s="16"/>
      <c r="T2635" s="59"/>
      <c r="U2635" s="81"/>
      <c r="Z2635" s="22"/>
      <c r="AA2635" s="22"/>
      <c r="AB2635" s="22"/>
      <c r="AC2635" s="22"/>
      <c r="AD2635" s="22"/>
      <c r="AE2635" s="22"/>
      <c r="AF2635" s="22"/>
    </row>
    <row r="2636" spans="1:32" x14ac:dyDescent="0.25">
      <c r="A2636" s="16"/>
      <c r="B2636" s="16"/>
      <c r="C2636" s="66"/>
      <c r="D2636" s="66"/>
      <c r="E2636" s="67"/>
      <c r="F2636" s="4"/>
      <c r="G2636" s="4"/>
      <c r="H2636" s="4"/>
      <c r="K2636" s="4"/>
      <c r="L2636" s="4"/>
      <c r="M2636" s="16"/>
      <c r="N2636" s="16"/>
      <c r="T2636" s="59"/>
      <c r="U2636" s="81"/>
      <c r="Z2636" s="22"/>
      <c r="AA2636" s="22"/>
      <c r="AB2636" s="22"/>
      <c r="AC2636" s="22"/>
      <c r="AD2636" s="22"/>
      <c r="AE2636" s="22"/>
      <c r="AF2636" s="22"/>
    </row>
    <row r="2637" spans="1:32" x14ac:dyDescent="0.25">
      <c r="A2637" s="16"/>
      <c r="B2637" s="16"/>
      <c r="C2637" s="66"/>
      <c r="D2637" s="66"/>
      <c r="E2637" s="67"/>
      <c r="F2637" s="4"/>
      <c r="G2637" s="4"/>
      <c r="H2637" s="4"/>
      <c r="K2637" s="4"/>
      <c r="L2637" s="4"/>
      <c r="M2637" s="16"/>
      <c r="N2637" s="16"/>
      <c r="T2637" s="59"/>
      <c r="U2637" s="81"/>
      <c r="Z2637" s="22"/>
      <c r="AA2637" s="22"/>
      <c r="AB2637" s="22"/>
      <c r="AC2637" s="22"/>
      <c r="AD2637" s="22"/>
      <c r="AE2637" s="22"/>
      <c r="AF2637" s="22"/>
    </row>
    <row r="2638" spans="1:32" x14ac:dyDescent="0.25">
      <c r="A2638" s="16"/>
      <c r="B2638" s="16"/>
      <c r="C2638" s="66"/>
      <c r="D2638" s="66"/>
      <c r="E2638" s="67"/>
      <c r="F2638" s="4"/>
      <c r="G2638" s="4"/>
      <c r="H2638" s="4"/>
      <c r="K2638" s="4"/>
      <c r="L2638" s="4"/>
      <c r="M2638" s="16"/>
      <c r="N2638" s="16"/>
      <c r="T2638" s="59"/>
      <c r="U2638" s="81"/>
      <c r="Z2638" s="22"/>
      <c r="AA2638" s="22"/>
      <c r="AB2638" s="22"/>
      <c r="AC2638" s="22"/>
      <c r="AD2638" s="22"/>
      <c r="AE2638" s="22"/>
      <c r="AF2638" s="22"/>
    </row>
    <row r="2639" spans="1:32" x14ac:dyDescent="0.25">
      <c r="A2639" s="16"/>
      <c r="B2639" s="16"/>
      <c r="C2639" s="66"/>
      <c r="D2639" s="66"/>
      <c r="E2639" s="67"/>
      <c r="F2639" s="4"/>
      <c r="G2639" s="4"/>
      <c r="H2639" s="4"/>
      <c r="K2639" s="4"/>
      <c r="L2639" s="4"/>
      <c r="M2639" s="16"/>
      <c r="N2639" s="16"/>
      <c r="T2639" s="59"/>
      <c r="U2639" s="81"/>
      <c r="Z2639" s="22"/>
      <c r="AA2639" s="22"/>
      <c r="AB2639" s="22"/>
      <c r="AC2639" s="22"/>
      <c r="AD2639" s="22"/>
      <c r="AE2639" s="22"/>
      <c r="AF2639" s="22"/>
    </row>
    <row r="2640" spans="1:32" x14ac:dyDescent="0.25">
      <c r="A2640" s="16"/>
      <c r="B2640" s="16"/>
      <c r="C2640" s="66"/>
      <c r="D2640" s="66"/>
      <c r="E2640" s="67"/>
      <c r="F2640" s="4"/>
      <c r="G2640" s="4"/>
      <c r="H2640" s="4"/>
      <c r="K2640" s="4"/>
      <c r="L2640" s="4"/>
      <c r="M2640" s="16"/>
      <c r="N2640" s="16"/>
      <c r="T2640" s="59"/>
      <c r="U2640" s="81"/>
      <c r="Z2640" s="22"/>
      <c r="AA2640" s="22"/>
      <c r="AB2640" s="22"/>
      <c r="AC2640" s="22"/>
      <c r="AD2640" s="22"/>
      <c r="AE2640" s="22"/>
      <c r="AF2640" s="22"/>
    </row>
    <row r="2641" spans="1:32" x14ac:dyDescent="0.25">
      <c r="A2641" s="16"/>
      <c r="B2641" s="16"/>
      <c r="C2641" s="66"/>
      <c r="D2641" s="66"/>
      <c r="E2641" s="67"/>
      <c r="F2641" s="4"/>
      <c r="G2641" s="4"/>
      <c r="H2641" s="4"/>
      <c r="K2641" s="4"/>
      <c r="L2641" s="4"/>
      <c r="M2641" s="16"/>
      <c r="N2641" s="16"/>
      <c r="T2641" s="59"/>
      <c r="U2641" s="81"/>
      <c r="Z2641" s="22"/>
      <c r="AA2641" s="22"/>
      <c r="AB2641" s="22"/>
      <c r="AC2641" s="22"/>
      <c r="AD2641" s="22"/>
      <c r="AE2641" s="22"/>
      <c r="AF2641" s="22"/>
    </row>
    <row r="2642" spans="1:32" x14ac:dyDescent="0.25">
      <c r="A2642" s="16"/>
      <c r="B2642" s="16"/>
      <c r="C2642" s="66"/>
      <c r="D2642" s="66"/>
      <c r="E2642" s="67"/>
      <c r="F2642" s="4"/>
      <c r="G2642" s="4"/>
      <c r="H2642" s="4"/>
      <c r="K2642" s="4"/>
      <c r="L2642" s="4"/>
      <c r="M2642" s="16"/>
      <c r="N2642" s="16"/>
      <c r="T2642" s="59"/>
      <c r="U2642" s="81"/>
      <c r="Z2642" s="22"/>
      <c r="AA2642" s="22"/>
      <c r="AB2642" s="22"/>
      <c r="AC2642" s="22"/>
      <c r="AD2642" s="22"/>
      <c r="AE2642" s="22"/>
      <c r="AF2642" s="22"/>
    </row>
    <row r="2643" spans="1:32" x14ac:dyDescent="0.25">
      <c r="A2643" s="16"/>
      <c r="B2643" s="16"/>
      <c r="C2643" s="66"/>
      <c r="D2643" s="66"/>
      <c r="E2643" s="67"/>
      <c r="F2643" s="4"/>
      <c r="G2643" s="4"/>
      <c r="H2643" s="4"/>
      <c r="K2643" s="4"/>
      <c r="L2643" s="4"/>
      <c r="M2643" s="16"/>
      <c r="N2643" s="16"/>
      <c r="T2643" s="59"/>
      <c r="U2643" s="81"/>
      <c r="Z2643" s="22"/>
      <c r="AA2643" s="22"/>
      <c r="AB2643" s="22"/>
      <c r="AC2643" s="22"/>
      <c r="AD2643" s="22"/>
      <c r="AE2643" s="22"/>
      <c r="AF2643" s="22"/>
    </row>
    <row r="2644" spans="1:32" x14ac:dyDescent="0.25">
      <c r="A2644" s="16"/>
      <c r="B2644" s="16"/>
      <c r="C2644" s="66"/>
      <c r="D2644" s="66"/>
      <c r="E2644" s="67"/>
      <c r="F2644" s="4"/>
      <c r="G2644" s="4"/>
      <c r="H2644" s="4"/>
      <c r="K2644" s="4"/>
      <c r="L2644" s="4"/>
      <c r="M2644" s="16"/>
      <c r="N2644" s="16"/>
      <c r="T2644" s="59"/>
      <c r="U2644" s="81"/>
      <c r="Z2644" s="22"/>
      <c r="AA2644" s="22"/>
      <c r="AB2644" s="22"/>
      <c r="AC2644" s="22"/>
      <c r="AD2644" s="22"/>
      <c r="AE2644" s="22"/>
      <c r="AF2644" s="22"/>
    </row>
    <row r="2645" spans="1:32" x14ac:dyDescent="0.25">
      <c r="A2645" s="16"/>
      <c r="B2645" s="16"/>
      <c r="C2645" s="66"/>
      <c r="D2645" s="66"/>
      <c r="E2645" s="67"/>
      <c r="F2645" s="4"/>
      <c r="G2645" s="4"/>
      <c r="H2645" s="4"/>
      <c r="K2645" s="4"/>
      <c r="L2645" s="4"/>
      <c r="M2645" s="16"/>
      <c r="N2645" s="16"/>
      <c r="T2645" s="59"/>
      <c r="U2645" s="81"/>
      <c r="Z2645" s="22"/>
      <c r="AA2645" s="22"/>
      <c r="AB2645" s="22"/>
      <c r="AC2645" s="22"/>
      <c r="AD2645" s="22"/>
      <c r="AE2645" s="22"/>
      <c r="AF2645" s="22"/>
    </row>
    <row r="2646" spans="1:32" x14ac:dyDescent="0.25">
      <c r="A2646" s="16"/>
      <c r="B2646" s="16"/>
      <c r="C2646" s="66"/>
      <c r="D2646" s="66"/>
      <c r="E2646" s="67"/>
      <c r="F2646" s="4"/>
      <c r="G2646" s="4"/>
      <c r="H2646" s="4"/>
      <c r="K2646" s="4"/>
      <c r="L2646" s="4"/>
      <c r="M2646" s="16"/>
      <c r="N2646" s="16"/>
      <c r="T2646" s="59"/>
      <c r="U2646" s="81"/>
      <c r="Z2646" s="22"/>
      <c r="AA2646" s="22"/>
      <c r="AB2646" s="22"/>
      <c r="AC2646" s="22"/>
      <c r="AD2646" s="22"/>
      <c r="AE2646" s="22"/>
      <c r="AF2646" s="22"/>
    </row>
    <row r="2647" spans="1:32" x14ac:dyDescent="0.25">
      <c r="A2647" s="16"/>
      <c r="B2647" s="16"/>
      <c r="C2647" s="66"/>
      <c r="D2647" s="66"/>
      <c r="E2647" s="67"/>
      <c r="F2647" s="4"/>
      <c r="G2647" s="4"/>
      <c r="H2647" s="4"/>
      <c r="K2647" s="4"/>
      <c r="L2647" s="4"/>
      <c r="M2647" s="16"/>
      <c r="N2647" s="16"/>
      <c r="T2647" s="59"/>
      <c r="U2647" s="81"/>
      <c r="Z2647" s="22"/>
      <c r="AA2647" s="22"/>
      <c r="AB2647" s="22"/>
      <c r="AC2647" s="22"/>
      <c r="AD2647" s="22"/>
      <c r="AE2647" s="22"/>
      <c r="AF2647" s="22"/>
    </row>
    <row r="2648" spans="1:32" x14ac:dyDescent="0.25">
      <c r="A2648" s="16"/>
      <c r="B2648" s="16"/>
      <c r="C2648" s="66"/>
      <c r="D2648" s="66"/>
      <c r="E2648" s="67"/>
      <c r="F2648" s="4"/>
      <c r="G2648" s="4"/>
      <c r="H2648" s="4"/>
      <c r="K2648" s="4"/>
      <c r="L2648" s="4"/>
      <c r="M2648" s="16"/>
      <c r="N2648" s="16"/>
      <c r="T2648" s="59"/>
      <c r="U2648" s="81"/>
      <c r="Z2648" s="22"/>
      <c r="AA2648" s="22"/>
      <c r="AB2648" s="22"/>
      <c r="AC2648" s="22"/>
      <c r="AD2648" s="22"/>
      <c r="AE2648" s="22"/>
      <c r="AF2648" s="22"/>
    </row>
    <row r="2649" spans="1:32" x14ac:dyDescent="0.25">
      <c r="A2649" s="16"/>
      <c r="B2649" s="16"/>
      <c r="C2649" s="66"/>
      <c r="D2649" s="66"/>
      <c r="E2649" s="67"/>
      <c r="F2649" s="4"/>
      <c r="G2649" s="4"/>
      <c r="H2649" s="4"/>
      <c r="K2649" s="4"/>
      <c r="L2649" s="4"/>
      <c r="M2649" s="16"/>
      <c r="N2649" s="16"/>
      <c r="T2649" s="59"/>
      <c r="U2649" s="81"/>
      <c r="Z2649" s="22"/>
      <c r="AA2649" s="22"/>
      <c r="AB2649" s="22"/>
      <c r="AC2649" s="22"/>
      <c r="AD2649" s="22"/>
      <c r="AE2649" s="22"/>
      <c r="AF2649" s="22"/>
    </row>
    <row r="2650" spans="1:32" x14ac:dyDescent="0.25">
      <c r="A2650" s="16"/>
      <c r="B2650" s="16"/>
      <c r="C2650" s="66"/>
      <c r="D2650" s="66"/>
      <c r="E2650" s="67"/>
      <c r="F2650" s="4"/>
      <c r="G2650" s="4"/>
      <c r="H2650" s="4"/>
      <c r="K2650" s="4"/>
      <c r="L2650" s="4"/>
      <c r="M2650" s="16"/>
      <c r="N2650" s="16"/>
      <c r="T2650" s="59"/>
      <c r="U2650" s="81"/>
      <c r="Z2650" s="22"/>
      <c r="AA2650" s="22"/>
      <c r="AB2650" s="22"/>
      <c r="AC2650" s="22"/>
      <c r="AD2650" s="22"/>
      <c r="AE2650" s="22"/>
      <c r="AF2650" s="22"/>
    </row>
    <row r="2651" spans="1:32" x14ac:dyDescent="0.25">
      <c r="A2651" s="16"/>
      <c r="B2651" s="16"/>
      <c r="C2651" s="66"/>
      <c r="D2651" s="66"/>
      <c r="E2651" s="67"/>
      <c r="F2651" s="4"/>
      <c r="G2651" s="4"/>
      <c r="H2651" s="4"/>
      <c r="K2651" s="4"/>
      <c r="L2651" s="4"/>
      <c r="M2651" s="16"/>
      <c r="N2651" s="16"/>
      <c r="T2651" s="59"/>
      <c r="U2651" s="81"/>
      <c r="Z2651" s="22"/>
      <c r="AA2651" s="22"/>
      <c r="AB2651" s="22"/>
      <c r="AC2651" s="22"/>
      <c r="AD2651" s="22"/>
      <c r="AE2651" s="22"/>
      <c r="AF2651" s="22"/>
    </row>
    <row r="2652" spans="1:32" x14ac:dyDescent="0.25">
      <c r="A2652" s="16"/>
      <c r="B2652" s="16"/>
      <c r="C2652" s="66"/>
      <c r="D2652" s="66"/>
      <c r="E2652" s="67"/>
      <c r="F2652" s="4"/>
      <c r="G2652" s="4"/>
      <c r="H2652" s="4"/>
      <c r="K2652" s="4"/>
      <c r="L2652" s="4"/>
      <c r="M2652" s="16"/>
      <c r="N2652" s="16"/>
      <c r="T2652" s="59"/>
      <c r="U2652" s="81"/>
      <c r="Z2652" s="22"/>
      <c r="AA2652" s="22"/>
      <c r="AB2652" s="22"/>
      <c r="AC2652" s="22"/>
      <c r="AD2652" s="22"/>
      <c r="AE2652" s="22"/>
      <c r="AF2652" s="22"/>
    </row>
    <row r="2653" spans="1:32" x14ac:dyDescent="0.25">
      <c r="A2653" s="16"/>
      <c r="B2653" s="16"/>
      <c r="C2653" s="66"/>
      <c r="D2653" s="66"/>
      <c r="E2653" s="67"/>
      <c r="F2653" s="4"/>
      <c r="G2653" s="4"/>
      <c r="H2653" s="4"/>
      <c r="K2653" s="4"/>
      <c r="L2653" s="4"/>
      <c r="M2653" s="16"/>
      <c r="N2653" s="16"/>
      <c r="T2653" s="59"/>
      <c r="U2653" s="81"/>
      <c r="Z2653" s="22"/>
      <c r="AA2653" s="22"/>
      <c r="AB2653" s="22"/>
      <c r="AC2653" s="22"/>
      <c r="AD2653" s="22"/>
      <c r="AE2653" s="22"/>
      <c r="AF2653" s="22"/>
    </row>
    <row r="2654" spans="1:32" x14ac:dyDescent="0.25">
      <c r="A2654" s="16"/>
      <c r="B2654" s="16"/>
      <c r="C2654" s="66"/>
      <c r="D2654" s="66"/>
      <c r="E2654" s="67"/>
      <c r="F2654" s="4"/>
      <c r="G2654" s="4"/>
      <c r="H2654" s="4"/>
      <c r="K2654" s="4"/>
      <c r="L2654" s="4"/>
      <c r="M2654" s="16"/>
      <c r="N2654" s="16"/>
      <c r="T2654" s="59"/>
      <c r="U2654" s="81"/>
      <c r="Z2654" s="22"/>
      <c r="AA2654" s="22"/>
      <c r="AB2654" s="22"/>
      <c r="AC2654" s="22"/>
      <c r="AD2654" s="22"/>
      <c r="AE2654" s="22"/>
      <c r="AF2654" s="22"/>
    </row>
    <row r="2655" spans="1:32" x14ac:dyDescent="0.25">
      <c r="A2655" s="16"/>
      <c r="B2655" s="16"/>
      <c r="C2655" s="66"/>
      <c r="D2655" s="66"/>
      <c r="E2655" s="67"/>
      <c r="F2655" s="4"/>
      <c r="G2655" s="4"/>
      <c r="H2655" s="4"/>
      <c r="K2655" s="4"/>
      <c r="L2655" s="4"/>
      <c r="M2655" s="16"/>
      <c r="N2655" s="16"/>
      <c r="T2655" s="59"/>
      <c r="U2655" s="81"/>
      <c r="Z2655" s="22"/>
      <c r="AA2655" s="22"/>
      <c r="AB2655" s="22"/>
      <c r="AC2655" s="22"/>
      <c r="AD2655" s="22"/>
      <c r="AE2655" s="22"/>
      <c r="AF2655" s="22"/>
    </row>
    <row r="2656" spans="1:32" x14ac:dyDescent="0.25">
      <c r="A2656" s="16"/>
      <c r="B2656" s="16"/>
      <c r="C2656" s="66"/>
      <c r="D2656" s="66"/>
      <c r="E2656" s="67"/>
      <c r="F2656" s="4"/>
      <c r="G2656" s="4"/>
      <c r="H2656" s="4"/>
      <c r="K2656" s="4"/>
      <c r="L2656" s="4"/>
      <c r="M2656" s="16"/>
      <c r="N2656" s="16"/>
      <c r="T2656" s="59"/>
      <c r="U2656" s="81"/>
      <c r="Z2656" s="22"/>
      <c r="AA2656" s="22"/>
      <c r="AB2656" s="22"/>
      <c r="AC2656" s="22"/>
      <c r="AD2656" s="22"/>
      <c r="AE2656" s="22"/>
      <c r="AF2656" s="22"/>
    </row>
    <row r="2657" spans="1:32" x14ac:dyDescent="0.25">
      <c r="A2657" s="16"/>
      <c r="B2657" s="16"/>
      <c r="C2657" s="66"/>
      <c r="D2657" s="66"/>
      <c r="E2657" s="67"/>
      <c r="F2657" s="4"/>
      <c r="G2657" s="4"/>
      <c r="H2657" s="4"/>
      <c r="K2657" s="4"/>
      <c r="L2657" s="4"/>
      <c r="M2657" s="16"/>
      <c r="N2657" s="16"/>
      <c r="T2657" s="59"/>
      <c r="U2657" s="81"/>
      <c r="Z2657" s="22"/>
      <c r="AA2657" s="22"/>
      <c r="AB2657" s="22"/>
      <c r="AC2657" s="22"/>
      <c r="AD2657" s="22"/>
      <c r="AE2657" s="22"/>
      <c r="AF2657" s="22"/>
    </row>
    <row r="2658" spans="1:32" x14ac:dyDescent="0.25">
      <c r="A2658" s="16"/>
      <c r="B2658" s="16"/>
      <c r="C2658" s="66"/>
      <c r="D2658" s="66"/>
      <c r="E2658" s="67"/>
      <c r="F2658" s="4"/>
      <c r="G2658" s="4"/>
      <c r="H2658" s="4"/>
      <c r="K2658" s="4"/>
      <c r="L2658" s="4"/>
      <c r="M2658" s="16"/>
      <c r="N2658" s="16"/>
      <c r="T2658" s="59"/>
      <c r="U2658" s="81"/>
      <c r="Z2658" s="22"/>
      <c r="AA2658" s="22"/>
      <c r="AB2658" s="22"/>
      <c r="AC2658" s="22"/>
      <c r="AD2658" s="22"/>
      <c r="AE2658" s="22"/>
      <c r="AF2658" s="22"/>
    </row>
    <row r="2659" spans="1:32" x14ac:dyDescent="0.25">
      <c r="A2659" s="16"/>
      <c r="B2659" s="16"/>
      <c r="C2659" s="66"/>
      <c r="D2659" s="66"/>
      <c r="E2659" s="67"/>
      <c r="F2659" s="4"/>
      <c r="G2659" s="4"/>
      <c r="H2659" s="4"/>
      <c r="K2659" s="4"/>
      <c r="L2659" s="4"/>
      <c r="M2659" s="16"/>
      <c r="N2659" s="16"/>
      <c r="T2659" s="59"/>
      <c r="U2659" s="81"/>
      <c r="Z2659" s="22"/>
      <c r="AA2659" s="22"/>
      <c r="AB2659" s="22"/>
      <c r="AC2659" s="22"/>
      <c r="AD2659" s="22"/>
      <c r="AE2659" s="22"/>
      <c r="AF2659" s="22"/>
    </row>
    <row r="2660" spans="1:32" x14ac:dyDescent="0.25">
      <c r="A2660" s="16"/>
      <c r="B2660" s="16"/>
      <c r="C2660" s="66"/>
      <c r="D2660" s="66"/>
      <c r="E2660" s="67"/>
      <c r="F2660" s="4"/>
      <c r="G2660" s="4"/>
      <c r="H2660" s="4"/>
      <c r="K2660" s="4"/>
      <c r="L2660" s="4"/>
      <c r="M2660" s="16"/>
      <c r="N2660" s="16"/>
      <c r="T2660" s="59"/>
      <c r="U2660" s="81"/>
      <c r="Z2660" s="22"/>
      <c r="AA2660" s="22"/>
      <c r="AB2660" s="22"/>
      <c r="AC2660" s="22"/>
      <c r="AD2660" s="22"/>
      <c r="AE2660" s="22"/>
      <c r="AF2660" s="22"/>
    </row>
    <row r="2661" spans="1:32" x14ac:dyDescent="0.25">
      <c r="A2661" s="16"/>
      <c r="B2661" s="16"/>
      <c r="C2661" s="66"/>
      <c r="D2661" s="66"/>
      <c r="E2661" s="67"/>
      <c r="F2661" s="4"/>
      <c r="G2661" s="4"/>
      <c r="H2661" s="4"/>
      <c r="K2661" s="4"/>
      <c r="L2661" s="4"/>
      <c r="M2661" s="16"/>
      <c r="N2661" s="16"/>
      <c r="T2661" s="59"/>
      <c r="U2661" s="81"/>
      <c r="Z2661" s="22"/>
      <c r="AA2661" s="22"/>
      <c r="AB2661" s="22"/>
      <c r="AC2661" s="22"/>
      <c r="AD2661" s="22"/>
      <c r="AE2661" s="22"/>
      <c r="AF2661" s="22"/>
    </row>
    <row r="2662" spans="1:32" x14ac:dyDescent="0.25">
      <c r="A2662" s="16"/>
      <c r="B2662" s="16"/>
      <c r="C2662" s="66"/>
      <c r="D2662" s="66"/>
      <c r="E2662" s="67"/>
      <c r="F2662" s="4"/>
      <c r="G2662" s="4"/>
      <c r="H2662" s="4"/>
      <c r="K2662" s="4"/>
      <c r="L2662" s="4"/>
      <c r="M2662" s="16"/>
      <c r="N2662" s="16"/>
      <c r="T2662" s="59"/>
      <c r="U2662" s="81"/>
      <c r="Z2662" s="22"/>
      <c r="AA2662" s="22"/>
      <c r="AB2662" s="22"/>
      <c r="AC2662" s="22"/>
      <c r="AD2662" s="22"/>
      <c r="AE2662" s="22"/>
      <c r="AF2662" s="22"/>
    </row>
    <row r="2663" spans="1:32" x14ac:dyDescent="0.25">
      <c r="A2663" s="16"/>
      <c r="B2663" s="16"/>
      <c r="C2663" s="66"/>
      <c r="D2663" s="66"/>
      <c r="E2663" s="67"/>
      <c r="F2663" s="4"/>
      <c r="G2663" s="4"/>
      <c r="H2663" s="4"/>
      <c r="K2663" s="4"/>
      <c r="L2663" s="4"/>
      <c r="M2663" s="16"/>
      <c r="N2663" s="16"/>
      <c r="T2663" s="59"/>
      <c r="U2663" s="81"/>
      <c r="Z2663" s="22"/>
      <c r="AA2663" s="22"/>
      <c r="AB2663" s="22"/>
      <c r="AC2663" s="22"/>
      <c r="AD2663" s="22"/>
      <c r="AE2663" s="22"/>
      <c r="AF2663" s="22"/>
    </row>
    <row r="2664" spans="1:32" x14ac:dyDescent="0.25">
      <c r="A2664" s="16"/>
      <c r="B2664" s="16"/>
      <c r="C2664" s="66"/>
      <c r="D2664" s="66"/>
      <c r="E2664" s="67"/>
      <c r="F2664" s="4"/>
      <c r="G2664" s="4"/>
      <c r="H2664" s="4"/>
      <c r="K2664" s="4"/>
      <c r="L2664" s="4"/>
      <c r="M2664" s="16"/>
      <c r="N2664" s="16"/>
      <c r="T2664" s="59"/>
      <c r="U2664" s="81"/>
      <c r="Z2664" s="22"/>
      <c r="AA2664" s="22"/>
      <c r="AB2664" s="22"/>
      <c r="AC2664" s="22"/>
      <c r="AD2664" s="22"/>
      <c r="AE2664" s="22"/>
      <c r="AF2664" s="22"/>
    </row>
    <row r="2665" spans="1:32" x14ac:dyDescent="0.25">
      <c r="A2665" s="16"/>
      <c r="B2665" s="16"/>
      <c r="C2665" s="66"/>
      <c r="D2665" s="66"/>
      <c r="E2665" s="67"/>
      <c r="F2665" s="4"/>
      <c r="G2665" s="4"/>
      <c r="H2665" s="4"/>
      <c r="K2665" s="4"/>
      <c r="L2665" s="4"/>
      <c r="M2665" s="16"/>
      <c r="N2665" s="16"/>
      <c r="T2665" s="59"/>
      <c r="U2665" s="81"/>
      <c r="Z2665" s="22"/>
      <c r="AA2665" s="22"/>
      <c r="AB2665" s="22"/>
      <c r="AC2665" s="22"/>
      <c r="AD2665" s="22"/>
      <c r="AE2665" s="22"/>
      <c r="AF2665" s="22"/>
    </row>
    <row r="2666" spans="1:32" x14ac:dyDescent="0.25">
      <c r="A2666" s="16"/>
      <c r="B2666" s="16"/>
      <c r="C2666" s="66"/>
      <c r="D2666" s="66"/>
      <c r="E2666" s="67"/>
      <c r="F2666" s="4"/>
      <c r="G2666" s="4"/>
      <c r="H2666" s="4"/>
      <c r="K2666" s="4"/>
      <c r="L2666" s="4"/>
      <c r="M2666" s="16"/>
      <c r="N2666" s="16"/>
      <c r="T2666" s="59"/>
      <c r="U2666" s="81"/>
      <c r="Z2666" s="22"/>
      <c r="AA2666" s="22"/>
      <c r="AB2666" s="22"/>
      <c r="AC2666" s="22"/>
      <c r="AD2666" s="22"/>
      <c r="AE2666" s="22"/>
      <c r="AF2666" s="22"/>
    </row>
    <row r="2667" spans="1:32" x14ac:dyDescent="0.25">
      <c r="A2667" s="16"/>
      <c r="B2667" s="16"/>
      <c r="C2667" s="66"/>
      <c r="D2667" s="66"/>
      <c r="E2667" s="67"/>
      <c r="F2667" s="4"/>
      <c r="G2667" s="4"/>
      <c r="H2667" s="4"/>
      <c r="K2667" s="4"/>
      <c r="L2667" s="4"/>
      <c r="M2667" s="16"/>
      <c r="N2667" s="16"/>
      <c r="T2667" s="59"/>
      <c r="U2667" s="81"/>
      <c r="Z2667" s="22"/>
      <c r="AA2667" s="22"/>
      <c r="AB2667" s="22"/>
      <c r="AC2667" s="22"/>
      <c r="AD2667" s="22"/>
      <c r="AE2667" s="22"/>
      <c r="AF2667" s="22"/>
    </row>
    <row r="2668" spans="1:32" x14ac:dyDescent="0.25">
      <c r="A2668" s="16"/>
      <c r="B2668" s="16"/>
      <c r="C2668" s="66"/>
      <c r="D2668" s="66"/>
      <c r="E2668" s="67"/>
      <c r="F2668" s="4"/>
      <c r="G2668" s="4"/>
      <c r="H2668" s="4"/>
      <c r="K2668" s="4"/>
      <c r="L2668" s="4"/>
      <c r="M2668" s="16"/>
      <c r="N2668" s="16"/>
      <c r="T2668" s="59"/>
      <c r="U2668" s="81"/>
      <c r="Z2668" s="22"/>
      <c r="AA2668" s="22"/>
      <c r="AB2668" s="22"/>
      <c r="AC2668" s="22"/>
      <c r="AD2668" s="22"/>
      <c r="AE2668" s="22"/>
      <c r="AF2668" s="22"/>
    </row>
    <row r="2669" spans="1:32" x14ac:dyDescent="0.25">
      <c r="A2669" s="16"/>
      <c r="B2669" s="16"/>
      <c r="C2669" s="66"/>
      <c r="D2669" s="66"/>
      <c r="E2669" s="67"/>
      <c r="F2669" s="4"/>
      <c r="G2669" s="4"/>
      <c r="H2669" s="4"/>
      <c r="K2669" s="4"/>
      <c r="L2669" s="4"/>
      <c r="M2669" s="16"/>
      <c r="N2669" s="16"/>
      <c r="T2669" s="59"/>
      <c r="U2669" s="81"/>
      <c r="Z2669" s="22"/>
      <c r="AA2669" s="22"/>
      <c r="AB2669" s="22"/>
      <c r="AC2669" s="22"/>
      <c r="AD2669" s="22"/>
      <c r="AE2669" s="22"/>
      <c r="AF2669" s="22"/>
    </row>
    <row r="2670" spans="1:32" x14ac:dyDescent="0.25">
      <c r="A2670" s="16"/>
      <c r="B2670" s="16"/>
      <c r="C2670" s="66"/>
      <c r="D2670" s="66"/>
      <c r="E2670" s="67"/>
      <c r="F2670" s="4"/>
      <c r="G2670" s="4"/>
      <c r="H2670" s="4"/>
      <c r="K2670" s="4"/>
      <c r="L2670" s="4"/>
      <c r="M2670" s="16"/>
      <c r="N2670" s="16"/>
      <c r="T2670" s="59"/>
      <c r="U2670" s="81"/>
      <c r="Z2670" s="22"/>
      <c r="AA2670" s="22"/>
      <c r="AB2670" s="22"/>
      <c r="AC2670" s="22"/>
      <c r="AD2670" s="22"/>
      <c r="AE2670" s="22"/>
      <c r="AF2670" s="22"/>
    </row>
    <row r="2671" spans="1:32" x14ac:dyDescent="0.25">
      <c r="A2671" s="16"/>
      <c r="B2671" s="16"/>
      <c r="C2671" s="66"/>
      <c r="D2671" s="66"/>
      <c r="E2671" s="67"/>
      <c r="F2671" s="4"/>
      <c r="G2671" s="4"/>
      <c r="H2671" s="4"/>
      <c r="K2671" s="4"/>
      <c r="L2671" s="4"/>
      <c r="M2671" s="16"/>
      <c r="N2671" s="16"/>
      <c r="T2671" s="59"/>
      <c r="U2671" s="81"/>
      <c r="Z2671" s="22"/>
      <c r="AA2671" s="22"/>
      <c r="AB2671" s="22"/>
      <c r="AC2671" s="22"/>
      <c r="AD2671" s="22"/>
      <c r="AE2671" s="22"/>
      <c r="AF2671" s="22"/>
    </row>
    <row r="2672" spans="1:32" x14ac:dyDescent="0.25">
      <c r="A2672" s="16"/>
      <c r="B2672" s="16"/>
      <c r="C2672" s="66"/>
      <c r="D2672" s="66"/>
      <c r="E2672" s="67"/>
      <c r="F2672" s="4"/>
      <c r="G2672" s="4"/>
      <c r="H2672" s="4"/>
      <c r="K2672" s="4"/>
      <c r="L2672" s="4"/>
      <c r="M2672" s="16"/>
      <c r="N2672" s="16"/>
      <c r="T2672" s="59"/>
      <c r="U2672" s="81"/>
      <c r="Z2672" s="22"/>
      <c r="AA2672" s="22"/>
      <c r="AB2672" s="22"/>
      <c r="AC2672" s="22"/>
      <c r="AD2672" s="22"/>
      <c r="AE2672" s="22"/>
      <c r="AF2672" s="22"/>
    </row>
    <row r="2673" spans="1:32" x14ac:dyDescent="0.25">
      <c r="A2673" s="16"/>
      <c r="B2673" s="16"/>
      <c r="C2673" s="66"/>
      <c r="D2673" s="66"/>
      <c r="E2673" s="67"/>
      <c r="F2673" s="4"/>
      <c r="G2673" s="4"/>
      <c r="H2673" s="4"/>
      <c r="K2673" s="4"/>
      <c r="L2673" s="4"/>
      <c r="M2673" s="16"/>
      <c r="N2673" s="16"/>
      <c r="T2673" s="59"/>
      <c r="U2673" s="81"/>
      <c r="Z2673" s="22"/>
      <c r="AA2673" s="22"/>
      <c r="AB2673" s="22"/>
      <c r="AC2673" s="22"/>
      <c r="AD2673" s="22"/>
      <c r="AE2673" s="22"/>
      <c r="AF2673" s="22"/>
    </row>
    <row r="2674" spans="1:32" x14ac:dyDescent="0.25">
      <c r="A2674" s="16"/>
      <c r="B2674" s="16"/>
      <c r="C2674" s="66"/>
      <c r="D2674" s="66"/>
      <c r="E2674" s="67"/>
      <c r="F2674" s="4"/>
      <c r="G2674" s="4"/>
      <c r="H2674" s="4"/>
      <c r="K2674" s="4"/>
      <c r="L2674" s="4"/>
      <c r="M2674" s="16"/>
      <c r="N2674" s="16"/>
      <c r="T2674" s="59"/>
      <c r="U2674" s="81"/>
      <c r="Z2674" s="22"/>
      <c r="AA2674" s="22"/>
      <c r="AB2674" s="22"/>
      <c r="AC2674" s="22"/>
      <c r="AD2674" s="22"/>
      <c r="AE2674" s="22"/>
      <c r="AF2674" s="22"/>
    </row>
    <row r="2675" spans="1:32" x14ac:dyDescent="0.25">
      <c r="A2675" s="16"/>
      <c r="B2675" s="16"/>
      <c r="C2675" s="66"/>
      <c r="D2675" s="66"/>
      <c r="E2675" s="67"/>
      <c r="F2675" s="4"/>
      <c r="G2675" s="4"/>
      <c r="H2675" s="4"/>
      <c r="K2675" s="4"/>
      <c r="L2675" s="4"/>
      <c r="M2675" s="16"/>
      <c r="N2675" s="16"/>
      <c r="T2675" s="59"/>
      <c r="U2675" s="81"/>
      <c r="Z2675" s="22"/>
      <c r="AA2675" s="22"/>
      <c r="AB2675" s="22"/>
      <c r="AC2675" s="22"/>
      <c r="AD2675" s="22"/>
      <c r="AE2675" s="22"/>
      <c r="AF2675" s="22"/>
    </row>
    <row r="2676" spans="1:32" x14ac:dyDescent="0.25">
      <c r="A2676" s="16"/>
      <c r="B2676" s="16"/>
      <c r="C2676" s="66"/>
      <c r="D2676" s="66"/>
      <c r="E2676" s="67"/>
      <c r="F2676" s="4"/>
      <c r="G2676" s="4"/>
      <c r="H2676" s="4"/>
      <c r="K2676" s="4"/>
      <c r="L2676" s="4"/>
      <c r="M2676" s="16"/>
      <c r="N2676" s="16"/>
      <c r="T2676" s="59"/>
      <c r="U2676" s="81"/>
      <c r="Z2676" s="22"/>
      <c r="AA2676" s="22"/>
      <c r="AB2676" s="22"/>
      <c r="AC2676" s="22"/>
      <c r="AD2676" s="22"/>
      <c r="AE2676" s="22"/>
      <c r="AF2676" s="22"/>
    </row>
    <row r="2677" spans="1:32" x14ac:dyDescent="0.25">
      <c r="A2677" s="16"/>
      <c r="B2677" s="16"/>
      <c r="C2677" s="66"/>
      <c r="D2677" s="66"/>
      <c r="E2677" s="67"/>
      <c r="F2677" s="4"/>
      <c r="G2677" s="4"/>
      <c r="H2677" s="4"/>
      <c r="K2677" s="4"/>
      <c r="L2677" s="4"/>
      <c r="M2677" s="16"/>
      <c r="N2677" s="16"/>
      <c r="T2677" s="59"/>
      <c r="U2677" s="81"/>
      <c r="Z2677" s="22"/>
      <c r="AA2677" s="22"/>
      <c r="AB2677" s="22"/>
      <c r="AC2677" s="22"/>
      <c r="AD2677" s="22"/>
      <c r="AE2677" s="22"/>
      <c r="AF2677" s="22"/>
    </row>
    <row r="2678" spans="1:32" x14ac:dyDescent="0.25">
      <c r="A2678" s="16"/>
      <c r="B2678" s="16"/>
      <c r="C2678" s="66"/>
      <c r="D2678" s="66"/>
      <c r="E2678" s="67"/>
      <c r="F2678" s="4"/>
      <c r="G2678" s="4"/>
      <c r="H2678" s="4"/>
      <c r="K2678" s="4"/>
      <c r="L2678" s="4"/>
      <c r="M2678" s="16"/>
      <c r="N2678" s="16"/>
      <c r="T2678" s="59"/>
      <c r="U2678" s="81"/>
      <c r="Z2678" s="22"/>
      <c r="AA2678" s="22"/>
      <c r="AB2678" s="22"/>
      <c r="AC2678" s="22"/>
      <c r="AD2678" s="22"/>
      <c r="AE2678" s="22"/>
      <c r="AF2678" s="22"/>
    </row>
    <row r="2679" spans="1:32" x14ac:dyDescent="0.25">
      <c r="A2679" s="16"/>
      <c r="B2679" s="16"/>
      <c r="C2679" s="66"/>
      <c r="D2679" s="66"/>
      <c r="E2679" s="67"/>
      <c r="F2679" s="4"/>
      <c r="G2679" s="4"/>
      <c r="H2679" s="4"/>
      <c r="K2679" s="4"/>
      <c r="L2679" s="4"/>
      <c r="M2679" s="16"/>
      <c r="N2679" s="16"/>
      <c r="T2679" s="59"/>
      <c r="U2679" s="81"/>
      <c r="Z2679" s="22"/>
      <c r="AA2679" s="22"/>
      <c r="AB2679" s="22"/>
      <c r="AC2679" s="22"/>
      <c r="AD2679" s="22"/>
      <c r="AE2679" s="22"/>
      <c r="AF2679" s="22"/>
    </row>
    <row r="2680" spans="1:32" x14ac:dyDescent="0.25">
      <c r="A2680" s="16"/>
      <c r="B2680" s="16"/>
      <c r="C2680" s="66"/>
      <c r="D2680" s="66"/>
      <c r="E2680" s="67"/>
      <c r="F2680" s="4"/>
      <c r="G2680" s="4"/>
      <c r="H2680" s="4"/>
      <c r="K2680" s="4"/>
      <c r="L2680" s="4"/>
      <c r="M2680" s="16"/>
      <c r="N2680" s="16"/>
      <c r="T2680" s="59"/>
      <c r="U2680" s="81"/>
      <c r="Z2680" s="22"/>
      <c r="AA2680" s="22"/>
      <c r="AB2680" s="22"/>
      <c r="AC2680" s="22"/>
      <c r="AD2680" s="22"/>
      <c r="AE2680" s="22"/>
      <c r="AF2680" s="22"/>
    </row>
    <row r="2681" spans="1:32" x14ac:dyDescent="0.25">
      <c r="A2681" s="16"/>
      <c r="B2681" s="16"/>
      <c r="C2681" s="66"/>
      <c r="D2681" s="66"/>
      <c r="E2681" s="67"/>
      <c r="F2681" s="4"/>
      <c r="G2681" s="4"/>
      <c r="H2681" s="4"/>
      <c r="K2681" s="4"/>
      <c r="L2681" s="4"/>
      <c r="M2681" s="16"/>
      <c r="N2681" s="16"/>
      <c r="T2681" s="59"/>
      <c r="U2681" s="81"/>
      <c r="Z2681" s="22"/>
      <c r="AA2681" s="22"/>
      <c r="AB2681" s="22"/>
      <c r="AC2681" s="22"/>
      <c r="AD2681" s="22"/>
      <c r="AE2681" s="22"/>
      <c r="AF2681" s="22"/>
    </row>
    <row r="2682" spans="1:32" x14ac:dyDescent="0.25">
      <c r="A2682" s="16"/>
      <c r="B2682" s="16"/>
      <c r="C2682" s="66"/>
      <c r="D2682" s="66"/>
      <c r="E2682" s="67"/>
      <c r="F2682" s="4"/>
      <c r="G2682" s="4"/>
      <c r="H2682" s="4"/>
      <c r="K2682" s="4"/>
      <c r="L2682" s="4"/>
      <c r="M2682" s="16"/>
      <c r="N2682" s="16"/>
      <c r="T2682" s="59"/>
      <c r="U2682" s="81"/>
      <c r="Z2682" s="22"/>
      <c r="AA2682" s="22"/>
      <c r="AB2682" s="22"/>
      <c r="AC2682" s="22"/>
      <c r="AD2682" s="22"/>
      <c r="AE2682" s="22"/>
      <c r="AF2682" s="22"/>
    </row>
    <row r="2683" spans="1:32" x14ac:dyDescent="0.25">
      <c r="A2683" s="16"/>
      <c r="B2683" s="16"/>
      <c r="C2683" s="66"/>
      <c r="D2683" s="66"/>
      <c r="E2683" s="67"/>
      <c r="F2683" s="4"/>
      <c r="G2683" s="4"/>
      <c r="H2683" s="4"/>
      <c r="K2683" s="4"/>
      <c r="L2683" s="4"/>
      <c r="M2683" s="16"/>
      <c r="N2683" s="16"/>
      <c r="T2683" s="59"/>
      <c r="U2683" s="81"/>
      <c r="Z2683" s="22"/>
      <c r="AA2683" s="22"/>
      <c r="AB2683" s="22"/>
      <c r="AC2683" s="22"/>
      <c r="AD2683" s="22"/>
      <c r="AE2683" s="22"/>
      <c r="AF2683" s="22"/>
    </row>
    <row r="2684" spans="1:32" x14ac:dyDescent="0.25">
      <c r="A2684" s="16"/>
      <c r="B2684" s="16"/>
      <c r="C2684" s="66"/>
      <c r="D2684" s="66"/>
      <c r="E2684" s="67"/>
      <c r="F2684" s="4"/>
      <c r="G2684" s="4"/>
      <c r="H2684" s="4"/>
      <c r="K2684" s="4"/>
      <c r="L2684" s="4"/>
      <c r="M2684" s="16"/>
      <c r="N2684" s="16"/>
      <c r="T2684" s="59"/>
      <c r="U2684" s="81"/>
      <c r="Z2684" s="22"/>
      <c r="AA2684" s="22"/>
      <c r="AB2684" s="22"/>
      <c r="AC2684" s="22"/>
      <c r="AD2684" s="22"/>
      <c r="AE2684" s="22"/>
      <c r="AF2684" s="22"/>
    </row>
    <row r="2685" spans="1:32" x14ac:dyDescent="0.25">
      <c r="A2685" s="16"/>
      <c r="B2685" s="16"/>
      <c r="C2685" s="66"/>
      <c r="D2685" s="66"/>
      <c r="E2685" s="67"/>
      <c r="F2685" s="4"/>
      <c r="G2685" s="4"/>
      <c r="H2685" s="4"/>
      <c r="K2685" s="4"/>
      <c r="L2685" s="4"/>
      <c r="M2685" s="16"/>
      <c r="N2685" s="16"/>
      <c r="T2685" s="59"/>
      <c r="U2685" s="81"/>
      <c r="Z2685" s="22"/>
      <c r="AA2685" s="22"/>
      <c r="AB2685" s="22"/>
      <c r="AC2685" s="22"/>
      <c r="AD2685" s="22"/>
      <c r="AE2685" s="22"/>
      <c r="AF2685" s="22"/>
    </row>
    <row r="2686" spans="1:32" x14ac:dyDescent="0.25">
      <c r="A2686" s="16"/>
      <c r="B2686" s="16"/>
      <c r="C2686" s="66"/>
      <c r="D2686" s="66"/>
      <c r="E2686" s="67"/>
      <c r="F2686" s="4"/>
      <c r="G2686" s="4"/>
      <c r="H2686" s="4"/>
      <c r="K2686" s="4"/>
      <c r="L2686" s="4"/>
      <c r="M2686" s="16"/>
      <c r="N2686" s="16"/>
      <c r="T2686" s="59"/>
      <c r="U2686" s="81"/>
      <c r="Z2686" s="22"/>
      <c r="AA2686" s="22"/>
      <c r="AB2686" s="22"/>
      <c r="AC2686" s="22"/>
      <c r="AD2686" s="22"/>
      <c r="AE2686" s="22"/>
      <c r="AF2686" s="22"/>
    </row>
    <row r="2687" spans="1:32" x14ac:dyDescent="0.25">
      <c r="A2687" s="16"/>
      <c r="B2687" s="16"/>
      <c r="C2687" s="66"/>
      <c r="D2687" s="66"/>
      <c r="E2687" s="67"/>
      <c r="F2687" s="4"/>
      <c r="G2687" s="4"/>
      <c r="H2687" s="4"/>
      <c r="K2687" s="4"/>
      <c r="L2687" s="4"/>
      <c r="M2687" s="16"/>
      <c r="N2687" s="16"/>
      <c r="T2687" s="59"/>
      <c r="U2687" s="81"/>
      <c r="Z2687" s="22"/>
      <c r="AA2687" s="22"/>
      <c r="AB2687" s="22"/>
      <c r="AC2687" s="22"/>
      <c r="AD2687" s="22"/>
      <c r="AE2687" s="22"/>
      <c r="AF2687" s="22"/>
    </row>
    <row r="2688" spans="1:32" x14ac:dyDescent="0.25">
      <c r="A2688" s="16"/>
      <c r="B2688" s="16"/>
      <c r="C2688" s="66"/>
      <c r="D2688" s="66"/>
      <c r="E2688" s="67"/>
      <c r="F2688" s="4"/>
      <c r="G2688" s="4"/>
      <c r="H2688" s="4"/>
      <c r="K2688" s="4"/>
      <c r="L2688" s="4"/>
      <c r="M2688" s="16"/>
      <c r="N2688" s="16"/>
      <c r="T2688" s="59"/>
      <c r="U2688" s="81"/>
      <c r="Z2688" s="22"/>
      <c r="AA2688" s="22"/>
      <c r="AB2688" s="22"/>
      <c r="AC2688" s="22"/>
      <c r="AD2688" s="22"/>
      <c r="AE2688" s="22"/>
      <c r="AF2688" s="22"/>
    </row>
    <row r="2689" spans="1:32" x14ac:dyDescent="0.25">
      <c r="A2689" s="16"/>
      <c r="B2689" s="16"/>
      <c r="C2689" s="66"/>
      <c r="D2689" s="66"/>
      <c r="E2689" s="67"/>
      <c r="F2689" s="4"/>
      <c r="G2689" s="4"/>
      <c r="H2689" s="4"/>
      <c r="K2689" s="4"/>
      <c r="L2689" s="4"/>
      <c r="M2689" s="16"/>
      <c r="N2689" s="16"/>
      <c r="T2689" s="59"/>
      <c r="U2689" s="81"/>
      <c r="Z2689" s="22"/>
      <c r="AA2689" s="22"/>
      <c r="AB2689" s="22"/>
      <c r="AC2689" s="22"/>
      <c r="AD2689" s="22"/>
      <c r="AE2689" s="22"/>
      <c r="AF2689" s="22"/>
    </row>
    <row r="2690" spans="1:32" x14ac:dyDescent="0.25">
      <c r="A2690" s="16"/>
      <c r="B2690" s="16"/>
      <c r="C2690" s="66"/>
      <c r="D2690" s="66"/>
      <c r="E2690" s="67"/>
      <c r="F2690" s="4"/>
      <c r="G2690" s="4"/>
      <c r="H2690" s="4"/>
      <c r="K2690" s="4"/>
      <c r="L2690" s="4"/>
      <c r="M2690" s="16"/>
      <c r="N2690" s="16"/>
      <c r="T2690" s="59"/>
      <c r="U2690" s="81"/>
      <c r="Z2690" s="22"/>
      <c r="AA2690" s="22"/>
      <c r="AB2690" s="22"/>
      <c r="AC2690" s="22"/>
      <c r="AD2690" s="22"/>
      <c r="AE2690" s="22"/>
      <c r="AF2690" s="22"/>
    </row>
    <row r="2691" spans="1:32" x14ac:dyDescent="0.25">
      <c r="A2691" s="16"/>
      <c r="B2691" s="16"/>
      <c r="C2691" s="66"/>
      <c r="D2691" s="66"/>
      <c r="E2691" s="67"/>
      <c r="F2691" s="4"/>
      <c r="G2691" s="4"/>
      <c r="H2691" s="4"/>
      <c r="K2691" s="4"/>
      <c r="L2691" s="4"/>
      <c r="M2691" s="16"/>
      <c r="N2691" s="16"/>
      <c r="T2691" s="59"/>
      <c r="U2691" s="81"/>
      <c r="Z2691" s="22"/>
      <c r="AA2691" s="22"/>
      <c r="AB2691" s="22"/>
      <c r="AC2691" s="22"/>
      <c r="AD2691" s="22"/>
      <c r="AE2691" s="22"/>
      <c r="AF2691" s="22"/>
    </row>
    <row r="2692" spans="1:32" x14ac:dyDescent="0.25">
      <c r="A2692" s="16"/>
      <c r="B2692" s="16"/>
      <c r="C2692" s="66"/>
      <c r="D2692" s="66"/>
      <c r="E2692" s="67"/>
      <c r="F2692" s="4"/>
      <c r="G2692" s="4"/>
      <c r="H2692" s="4"/>
      <c r="K2692" s="4"/>
      <c r="L2692" s="4"/>
      <c r="M2692" s="16"/>
      <c r="N2692" s="16"/>
      <c r="T2692" s="59"/>
      <c r="U2692" s="81"/>
      <c r="Z2692" s="22"/>
      <c r="AA2692" s="22"/>
      <c r="AB2692" s="22"/>
      <c r="AC2692" s="22"/>
      <c r="AD2692" s="22"/>
      <c r="AE2692" s="22"/>
      <c r="AF2692" s="22"/>
    </row>
    <row r="2693" spans="1:32" x14ac:dyDescent="0.25">
      <c r="A2693" s="16"/>
      <c r="B2693" s="16"/>
      <c r="C2693" s="66"/>
      <c r="D2693" s="66"/>
      <c r="E2693" s="67"/>
      <c r="F2693" s="4"/>
      <c r="G2693" s="4"/>
      <c r="H2693" s="4"/>
      <c r="K2693" s="4"/>
      <c r="L2693" s="4"/>
      <c r="M2693" s="16"/>
      <c r="N2693" s="16"/>
      <c r="T2693" s="59"/>
      <c r="U2693" s="81"/>
      <c r="Z2693" s="22"/>
      <c r="AA2693" s="22"/>
      <c r="AB2693" s="22"/>
      <c r="AC2693" s="22"/>
      <c r="AD2693" s="22"/>
      <c r="AE2693" s="22"/>
      <c r="AF2693" s="22"/>
    </row>
    <row r="2694" spans="1:32" x14ac:dyDescent="0.25">
      <c r="A2694" s="16"/>
      <c r="B2694" s="16"/>
      <c r="C2694" s="66"/>
      <c r="D2694" s="66"/>
      <c r="E2694" s="67"/>
      <c r="F2694" s="4"/>
      <c r="G2694" s="4"/>
      <c r="H2694" s="4"/>
      <c r="K2694" s="4"/>
      <c r="L2694" s="4"/>
      <c r="M2694" s="16"/>
      <c r="N2694" s="16"/>
      <c r="T2694" s="59"/>
      <c r="U2694" s="81"/>
      <c r="Z2694" s="22"/>
      <c r="AA2694" s="22"/>
      <c r="AB2694" s="22"/>
      <c r="AC2694" s="22"/>
      <c r="AD2694" s="22"/>
      <c r="AE2694" s="22"/>
      <c r="AF2694" s="22"/>
    </row>
    <row r="2695" spans="1:32" x14ac:dyDescent="0.25">
      <c r="A2695" s="16"/>
      <c r="B2695" s="16"/>
      <c r="C2695" s="66"/>
      <c r="D2695" s="66"/>
      <c r="E2695" s="67"/>
      <c r="F2695" s="4"/>
      <c r="G2695" s="4"/>
      <c r="H2695" s="4"/>
      <c r="K2695" s="4"/>
      <c r="L2695" s="4"/>
      <c r="M2695" s="16"/>
      <c r="N2695" s="16"/>
      <c r="T2695" s="59"/>
      <c r="U2695" s="81"/>
      <c r="Z2695" s="22"/>
      <c r="AA2695" s="22"/>
      <c r="AB2695" s="22"/>
      <c r="AC2695" s="22"/>
      <c r="AD2695" s="22"/>
      <c r="AE2695" s="22"/>
      <c r="AF2695" s="22"/>
    </row>
    <row r="2696" spans="1:32" x14ac:dyDescent="0.25">
      <c r="A2696" s="16"/>
      <c r="B2696" s="16"/>
      <c r="C2696" s="66"/>
      <c r="D2696" s="66"/>
      <c r="E2696" s="67"/>
      <c r="F2696" s="4"/>
      <c r="G2696" s="4"/>
      <c r="H2696" s="4"/>
      <c r="K2696" s="4"/>
      <c r="L2696" s="4"/>
      <c r="M2696" s="16"/>
      <c r="N2696" s="16"/>
      <c r="T2696" s="59"/>
      <c r="U2696" s="81"/>
      <c r="Z2696" s="22"/>
      <c r="AA2696" s="22"/>
      <c r="AB2696" s="22"/>
      <c r="AC2696" s="22"/>
      <c r="AD2696" s="22"/>
      <c r="AE2696" s="22"/>
      <c r="AF2696" s="22"/>
    </row>
    <row r="2697" spans="1:32" x14ac:dyDescent="0.25">
      <c r="A2697" s="16"/>
      <c r="B2697" s="16"/>
      <c r="C2697" s="66"/>
      <c r="D2697" s="66"/>
      <c r="E2697" s="67"/>
      <c r="F2697" s="4"/>
      <c r="G2697" s="4"/>
      <c r="H2697" s="4"/>
      <c r="K2697" s="4"/>
      <c r="L2697" s="4"/>
      <c r="M2697" s="16"/>
      <c r="N2697" s="16"/>
      <c r="T2697" s="59"/>
      <c r="U2697" s="81"/>
      <c r="Z2697" s="22"/>
      <c r="AA2697" s="22"/>
      <c r="AB2697" s="22"/>
      <c r="AC2697" s="22"/>
      <c r="AD2697" s="22"/>
      <c r="AE2697" s="22"/>
      <c r="AF2697" s="22"/>
    </row>
    <row r="2698" spans="1:32" x14ac:dyDescent="0.25">
      <c r="A2698" s="16"/>
      <c r="B2698" s="16"/>
      <c r="C2698" s="66"/>
      <c r="D2698" s="66"/>
      <c r="E2698" s="67"/>
      <c r="F2698" s="4"/>
      <c r="G2698" s="4"/>
      <c r="H2698" s="4"/>
      <c r="K2698" s="4"/>
      <c r="L2698" s="4"/>
      <c r="M2698" s="16"/>
      <c r="N2698" s="16"/>
      <c r="T2698" s="59"/>
      <c r="U2698" s="81"/>
      <c r="Z2698" s="22"/>
      <c r="AA2698" s="22"/>
      <c r="AB2698" s="22"/>
      <c r="AC2698" s="22"/>
      <c r="AD2698" s="22"/>
      <c r="AE2698" s="22"/>
      <c r="AF2698" s="22"/>
    </row>
    <row r="2699" spans="1:32" x14ac:dyDescent="0.25">
      <c r="A2699" s="16"/>
      <c r="B2699" s="16"/>
      <c r="C2699" s="66"/>
      <c r="D2699" s="66"/>
      <c r="E2699" s="67"/>
      <c r="F2699" s="4"/>
      <c r="G2699" s="4"/>
      <c r="H2699" s="4"/>
      <c r="K2699" s="4"/>
      <c r="L2699" s="4"/>
      <c r="M2699" s="16"/>
      <c r="N2699" s="16"/>
      <c r="T2699" s="59"/>
      <c r="U2699" s="81"/>
      <c r="Z2699" s="22"/>
      <c r="AA2699" s="22"/>
      <c r="AB2699" s="22"/>
      <c r="AC2699" s="22"/>
      <c r="AD2699" s="22"/>
      <c r="AE2699" s="22"/>
      <c r="AF2699" s="22"/>
    </row>
    <row r="2700" spans="1:32" x14ac:dyDescent="0.25">
      <c r="A2700" s="16"/>
      <c r="B2700" s="16"/>
      <c r="C2700" s="66"/>
      <c r="D2700" s="66"/>
      <c r="E2700" s="67"/>
      <c r="F2700" s="4"/>
      <c r="G2700" s="4"/>
      <c r="H2700" s="4"/>
      <c r="K2700" s="4"/>
      <c r="L2700" s="4"/>
      <c r="M2700" s="16"/>
      <c r="N2700" s="16"/>
      <c r="T2700" s="59"/>
      <c r="U2700" s="81"/>
      <c r="Z2700" s="22"/>
      <c r="AA2700" s="22"/>
      <c r="AB2700" s="22"/>
      <c r="AC2700" s="22"/>
      <c r="AD2700" s="22"/>
      <c r="AE2700" s="22"/>
      <c r="AF2700" s="22"/>
    </row>
    <row r="2701" spans="1:32" x14ac:dyDescent="0.25">
      <c r="A2701" s="16"/>
      <c r="B2701" s="16"/>
      <c r="C2701" s="66"/>
      <c r="D2701" s="66"/>
      <c r="E2701" s="67"/>
      <c r="F2701" s="4"/>
      <c r="G2701" s="4"/>
      <c r="H2701" s="4"/>
      <c r="K2701" s="4"/>
      <c r="L2701" s="4"/>
      <c r="M2701" s="16"/>
      <c r="N2701" s="16"/>
      <c r="T2701" s="59"/>
      <c r="U2701" s="81"/>
      <c r="Z2701" s="22"/>
      <c r="AA2701" s="22"/>
      <c r="AB2701" s="22"/>
      <c r="AC2701" s="22"/>
      <c r="AD2701" s="22"/>
      <c r="AE2701" s="22"/>
      <c r="AF2701" s="22"/>
    </row>
    <row r="2702" spans="1:32" x14ac:dyDescent="0.25">
      <c r="A2702" s="16"/>
      <c r="B2702" s="16"/>
      <c r="C2702" s="66"/>
      <c r="D2702" s="66"/>
      <c r="E2702" s="67"/>
      <c r="F2702" s="4"/>
      <c r="G2702" s="4"/>
      <c r="H2702" s="4"/>
      <c r="K2702" s="4"/>
      <c r="L2702" s="4"/>
      <c r="M2702" s="16"/>
      <c r="N2702" s="16"/>
      <c r="T2702" s="59"/>
      <c r="U2702" s="81"/>
      <c r="Z2702" s="22"/>
      <c r="AA2702" s="22"/>
      <c r="AB2702" s="22"/>
      <c r="AC2702" s="22"/>
      <c r="AD2702" s="22"/>
      <c r="AE2702" s="22"/>
      <c r="AF2702" s="22"/>
    </row>
    <row r="2703" spans="1:32" x14ac:dyDescent="0.25">
      <c r="A2703" s="16"/>
      <c r="B2703" s="16"/>
      <c r="C2703" s="66"/>
      <c r="D2703" s="66"/>
      <c r="E2703" s="67"/>
      <c r="F2703" s="4"/>
      <c r="G2703" s="4"/>
      <c r="H2703" s="4"/>
      <c r="K2703" s="4"/>
      <c r="L2703" s="4"/>
      <c r="M2703" s="16"/>
      <c r="N2703" s="16"/>
      <c r="T2703" s="59"/>
      <c r="U2703" s="81"/>
      <c r="Z2703" s="22"/>
      <c r="AA2703" s="22"/>
      <c r="AB2703" s="22"/>
      <c r="AC2703" s="22"/>
      <c r="AD2703" s="22"/>
      <c r="AE2703" s="22"/>
      <c r="AF2703" s="22"/>
    </row>
    <row r="2704" spans="1:32" x14ac:dyDescent="0.25">
      <c r="A2704" s="16"/>
      <c r="B2704" s="16"/>
      <c r="C2704" s="66"/>
      <c r="D2704" s="66"/>
      <c r="E2704" s="67"/>
      <c r="F2704" s="4"/>
      <c r="G2704" s="4"/>
      <c r="H2704" s="4"/>
      <c r="K2704" s="4"/>
      <c r="L2704" s="4"/>
      <c r="M2704" s="16"/>
      <c r="N2704" s="16"/>
      <c r="T2704" s="59"/>
      <c r="U2704" s="81"/>
      <c r="Z2704" s="22"/>
      <c r="AA2704" s="22"/>
      <c r="AB2704" s="22"/>
      <c r="AC2704" s="22"/>
      <c r="AD2704" s="22"/>
      <c r="AE2704" s="22"/>
      <c r="AF2704" s="22"/>
    </row>
    <row r="2705" spans="1:32" x14ac:dyDescent="0.25">
      <c r="A2705" s="16"/>
      <c r="B2705" s="16"/>
      <c r="C2705" s="66"/>
      <c r="D2705" s="66"/>
      <c r="E2705" s="67"/>
      <c r="F2705" s="4"/>
      <c r="G2705" s="4"/>
      <c r="H2705" s="4"/>
      <c r="K2705" s="4"/>
      <c r="L2705" s="4"/>
      <c r="M2705" s="16"/>
      <c r="N2705" s="16"/>
      <c r="T2705" s="59"/>
      <c r="U2705" s="81"/>
      <c r="Z2705" s="22"/>
      <c r="AA2705" s="22"/>
      <c r="AB2705" s="22"/>
      <c r="AC2705" s="22"/>
      <c r="AD2705" s="22"/>
      <c r="AE2705" s="22"/>
      <c r="AF2705" s="22"/>
    </row>
    <row r="2706" spans="1:32" x14ac:dyDescent="0.25">
      <c r="A2706" s="16"/>
      <c r="B2706" s="16"/>
      <c r="C2706" s="66"/>
      <c r="D2706" s="66"/>
      <c r="E2706" s="67"/>
      <c r="F2706" s="4"/>
      <c r="G2706" s="4"/>
      <c r="H2706" s="4"/>
      <c r="K2706" s="4"/>
      <c r="L2706" s="4"/>
      <c r="M2706" s="16"/>
      <c r="N2706" s="16"/>
      <c r="T2706" s="59"/>
      <c r="U2706" s="81"/>
      <c r="Z2706" s="22"/>
      <c r="AA2706" s="22"/>
      <c r="AB2706" s="22"/>
      <c r="AC2706" s="22"/>
      <c r="AD2706" s="22"/>
      <c r="AE2706" s="22"/>
      <c r="AF2706" s="22"/>
    </row>
    <row r="2707" spans="1:32" x14ac:dyDescent="0.25">
      <c r="A2707" s="16"/>
      <c r="B2707" s="16"/>
      <c r="C2707" s="66"/>
      <c r="D2707" s="66"/>
      <c r="E2707" s="67"/>
      <c r="F2707" s="4"/>
      <c r="G2707" s="4"/>
      <c r="H2707" s="4"/>
      <c r="K2707" s="4"/>
      <c r="L2707" s="4"/>
      <c r="M2707" s="16"/>
      <c r="N2707" s="16"/>
      <c r="T2707" s="59"/>
      <c r="U2707" s="81"/>
      <c r="Z2707" s="22"/>
      <c r="AA2707" s="22"/>
      <c r="AB2707" s="22"/>
      <c r="AC2707" s="22"/>
      <c r="AD2707" s="22"/>
      <c r="AE2707" s="22"/>
      <c r="AF2707" s="22"/>
    </row>
    <row r="2708" spans="1:32" x14ac:dyDescent="0.25">
      <c r="A2708" s="16"/>
      <c r="B2708" s="16"/>
      <c r="C2708" s="66"/>
      <c r="D2708" s="66"/>
      <c r="E2708" s="67"/>
      <c r="F2708" s="4"/>
      <c r="G2708" s="4"/>
      <c r="H2708" s="4"/>
      <c r="K2708" s="4"/>
      <c r="L2708" s="4"/>
      <c r="M2708" s="16"/>
      <c r="N2708" s="16"/>
      <c r="T2708" s="59"/>
      <c r="U2708" s="81"/>
      <c r="Z2708" s="22"/>
      <c r="AA2708" s="22"/>
      <c r="AB2708" s="22"/>
      <c r="AC2708" s="22"/>
      <c r="AD2708" s="22"/>
      <c r="AE2708" s="22"/>
      <c r="AF2708" s="22"/>
    </row>
    <row r="2709" spans="1:32" x14ac:dyDescent="0.25">
      <c r="A2709" s="16"/>
      <c r="B2709" s="16"/>
      <c r="C2709" s="66"/>
      <c r="D2709" s="66"/>
      <c r="E2709" s="67"/>
      <c r="F2709" s="4"/>
      <c r="G2709" s="4"/>
      <c r="H2709" s="4"/>
      <c r="K2709" s="4"/>
      <c r="L2709" s="4"/>
      <c r="M2709" s="16"/>
      <c r="N2709" s="16"/>
      <c r="T2709" s="59"/>
      <c r="U2709" s="81"/>
      <c r="Z2709" s="22"/>
      <c r="AA2709" s="22"/>
      <c r="AB2709" s="22"/>
      <c r="AC2709" s="22"/>
      <c r="AD2709" s="22"/>
      <c r="AE2709" s="22"/>
      <c r="AF2709" s="22"/>
    </row>
    <row r="2710" spans="1:32" x14ac:dyDescent="0.25">
      <c r="A2710" s="16"/>
      <c r="B2710" s="16"/>
      <c r="C2710" s="66"/>
      <c r="D2710" s="66"/>
      <c r="E2710" s="67"/>
      <c r="F2710" s="4"/>
      <c r="G2710" s="4"/>
      <c r="H2710" s="4"/>
      <c r="K2710" s="4"/>
      <c r="L2710" s="4"/>
      <c r="M2710" s="16"/>
      <c r="N2710" s="16"/>
      <c r="T2710" s="59"/>
      <c r="U2710" s="81"/>
      <c r="Z2710" s="22"/>
      <c r="AA2710" s="22"/>
      <c r="AB2710" s="22"/>
      <c r="AC2710" s="22"/>
      <c r="AD2710" s="22"/>
      <c r="AE2710" s="22"/>
      <c r="AF2710" s="22"/>
    </row>
    <row r="2711" spans="1:32" x14ac:dyDescent="0.25">
      <c r="A2711" s="16"/>
      <c r="B2711" s="16"/>
      <c r="C2711" s="66"/>
      <c r="D2711" s="66"/>
      <c r="E2711" s="67"/>
      <c r="F2711" s="4"/>
      <c r="G2711" s="4"/>
      <c r="H2711" s="4"/>
      <c r="K2711" s="4"/>
      <c r="L2711" s="4"/>
      <c r="M2711" s="16"/>
      <c r="N2711" s="16"/>
      <c r="T2711" s="59"/>
      <c r="U2711" s="81"/>
      <c r="Z2711" s="22"/>
      <c r="AA2711" s="22"/>
      <c r="AB2711" s="22"/>
      <c r="AC2711" s="22"/>
      <c r="AD2711" s="22"/>
      <c r="AE2711" s="22"/>
      <c r="AF2711" s="22"/>
    </row>
    <row r="2712" spans="1:32" x14ac:dyDescent="0.25">
      <c r="A2712" s="16"/>
      <c r="B2712" s="16"/>
      <c r="C2712" s="66"/>
      <c r="D2712" s="66"/>
      <c r="E2712" s="67"/>
      <c r="F2712" s="4"/>
      <c r="G2712" s="4"/>
      <c r="H2712" s="4"/>
      <c r="K2712" s="4"/>
      <c r="L2712" s="4"/>
      <c r="M2712" s="16"/>
      <c r="N2712" s="16"/>
      <c r="T2712" s="59"/>
      <c r="U2712" s="81"/>
      <c r="Z2712" s="22"/>
      <c r="AA2712" s="22"/>
      <c r="AB2712" s="22"/>
      <c r="AC2712" s="22"/>
      <c r="AD2712" s="22"/>
      <c r="AE2712" s="22"/>
      <c r="AF2712" s="22"/>
    </row>
    <row r="2713" spans="1:32" x14ac:dyDescent="0.25">
      <c r="A2713" s="16"/>
      <c r="B2713" s="16"/>
      <c r="C2713" s="66"/>
      <c r="D2713" s="66"/>
      <c r="E2713" s="67"/>
      <c r="F2713" s="4"/>
      <c r="G2713" s="4"/>
      <c r="H2713" s="4"/>
      <c r="K2713" s="4"/>
      <c r="L2713" s="4"/>
      <c r="M2713" s="16"/>
      <c r="N2713" s="16"/>
      <c r="T2713" s="59"/>
      <c r="U2713" s="81"/>
      <c r="Z2713" s="22"/>
      <c r="AA2713" s="22"/>
      <c r="AB2713" s="22"/>
      <c r="AC2713" s="22"/>
      <c r="AD2713" s="22"/>
      <c r="AE2713" s="22"/>
      <c r="AF2713" s="22"/>
    </row>
    <row r="2714" spans="1:32" x14ac:dyDescent="0.25">
      <c r="A2714" s="16"/>
      <c r="B2714" s="16"/>
      <c r="C2714" s="66"/>
      <c r="D2714" s="66"/>
      <c r="E2714" s="67"/>
      <c r="F2714" s="4"/>
      <c r="G2714" s="4"/>
      <c r="H2714" s="4"/>
      <c r="K2714" s="4"/>
      <c r="L2714" s="4"/>
      <c r="M2714" s="16"/>
      <c r="N2714" s="16"/>
      <c r="T2714" s="59"/>
      <c r="U2714" s="81"/>
      <c r="Z2714" s="22"/>
      <c r="AA2714" s="22"/>
      <c r="AB2714" s="22"/>
      <c r="AC2714" s="22"/>
      <c r="AD2714" s="22"/>
      <c r="AE2714" s="22"/>
      <c r="AF2714" s="22"/>
    </row>
    <row r="2715" spans="1:32" x14ac:dyDescent="0.25">
      <c r="A2715" s="16"/>
      <c r="B2715" s="16"/>
      <c r="C2715" s="66"/>
      <c r="D2715" s="66"/>
      <c r="E2715" s="67"/>
      <c r="F2715" s="4"/>
      <c r="G2715" s="4"/>
      <c r="H2715" s="4"/>
      <c r="K2715" s="4"/>
      <c r="L2715" s="4"/>
      <c r="M2715" s="16"/>
      <c r="N2715" s="16"/>
      <c r="T2715" s="59"/>
      <c r="U2715" s="81"/>
      <c r="Z2715" s="22"/>
      <c r="AA2715" s="22"/>
      <c r="AB2715" s="22"/>
      <c r="AC2715" s="22"/>
      <c r="AD2715" s="22"/>
      <c r="AE2715" s="22"/>
      <c r="AF2715" s="22"/>
    </row>
    <row r="2716" spans="1:32" x14ac:dyDescent="0.25">
      <c r="A2716" s="16"/>
      <c r="B2716" s="16"/>
      <c r="C2716" s="66"/>
      <c r="D2716" s="66"/>
      <c r="E2716" s="67"/>
      <c r="F2716" s="4"/>
      <c r="G2716" s="4"/>
      <c r="H2716" s="4"/>
      <c r="K2716" s="4"/>
      <c r="L2716" s="4"/>
      <c r="M2716" s="16"/>
      <c r="N2716" s="16"/>
      <c r="T2716" s="59"/>
      <c r="U2716" s="81"/>
      <c r="Z2716" s="22"/>
      <c r="AA2716" s="22"/>
      <c r="AB2716" s="22"/>
      <c r="AC2716" s="22"/>
      <c r="AD2716" s="22"/>
      <c r="AE2716" s="22"/>
      <c r="AF2716" s="22"/>
    </row>
    <row r="2717" spans="1:32" x14ac:dyDescent="0.25">
      <c r="A2717" s="16"/>
      <c r="B2717" s="16"/>
      <c r="C2717" s="66"/>
      <c r="D2717" s="66"/>
      <c r="E2717" s="67"/>
      <c r="F2717" s="4"/>
      <c r="G2717" s="4"/>
      <c r="H2717" s="4"/>
      <c r="K2717" s="4"/>
      <c r="L2717" s="4"/>
      <c r="M2717" s="16"/>
      <c r="N2717" s="16"/>
      <c r="T2717" s="59"/>
      <c r="U2717" s="81"/>
      <c r="Z2717" s="22"/>
      <c r="AA2717" s="22"/>
      <c r="AB2717" s="22"/>
      <c r="AC2717" s="22"/>
      <c r="AD2717" s="22"/>
      <c r="AE2717" s="22"/>
      <c r="AF2717" s="22"/>
    </row>
    <row r="2718" spans="1:32" x14ac:dyDescent="0.25">
      <c r="A2718" s="16"/>
      <c r="B2718" s="16"/>
      <c r="C2718" s="66"/>
      <c r="D2718" s="66"/>
      <c r="E2718" s="67"/>
      <c r="F2718" s="4"/>
      <c r="G2718" s="4"/>
      <c r="H2718" s="4"/>
      <c r="K2718" s="4"/>
      <c r="L2718" s="4"/>
      <c r="M2718" s="16"/>
      <c r="N2718" s="16"/>
      <c r="T2718" s="59"/>
      <c r="U2718" s="81"/>
      <c r="Z2718" s="22"/>
      <c r="AA2718" s="22"/>
      <c r="AB2718" s="22"/>
      <c r="AC2718" s="22"/>
      <c r="AD2718" s="22"/>
      <c r="AE2718" s="22"/>
      <c r="AF2718" s="22"/>
    </row>
    <row r="2719" spans="1:32" x14ac:dyDescent="0.25">
      <c r="A2719" s="16"/>
      <c r="B2719" s="16"/>
      <c r="C2719" s="66"/>
      <c r="D2719" s="66"/>
      <c r="E2719" s="67"/>
      <c r="F2719" s="4"/>
      <c r="G2719" s="4"/>
      <c r="H2719" s="4"/>
      <c r="K2719" s="4"/>
      <c r="L2719" s="4"/>
      <c r="M2719" s="16"/>
      <c r="N2719" s="16"/>
      <c r="T2719" s="59"/>
      <c r="U2719" s="81"/>
      <c r="Z2719" s="22"/>
      <c r="AA2719" s="22"/>
      <c r="AB2719" s="22"/>
      <c r="AC2719" s="22"/>
      <c r="AD2719" s="22"/>
      <c r="AE2719" s="22"/>
      <c r="AF2719" s="22"/>
    </row>
    <row r="2720" spans="1:32" x14ac:dyDescent="0.25">
      <c r="A2720" s="16"/>
      <c r="B2720" s="16"/>
      <c r="C2720" s="66"/>
      <c r="D2720" s="66"/>
      <c r="E2720" s="67"/>
      <c r="F2720" s="4"/>
      <c r="G2720" s="4"/>
      <c r="H2720" s="4"/>
      <c r="K2720" s="4"/>
      <c r="L2720" s="4"/>
      <c r="M2720" s="16"/>
      <c r="N2720" s="16"/>
      <c r="T2720" s="59"/>
      <c r="U2720" s="81"/>
      <c r="Z2720" s="22"/>
      <c r="AA2720" s="22"/>
      <c r="AB2720" s="22"/>
      <c r="AC2720" s="22"/>
      <c r="AD2720" s="22"/>
      <c r="AE2720" s="22"/>
      <c r="AF2720" s="22"/>
    </row>
    <row r="2721" spans="1:32" x14ac:dyDescent="0.25">
      <c r="A2721" s="16"/>
      <c r="B2721" s="16"/>
      <c r="C2721" s="66"/>
      <c r="D2721" s="66"/>
      <c r="E2721" s="67"/>
      <c r="F2721" s="4"/>
      <c r="G2721" s="4"/>
      <c r="H2721" s="4"/>
      <c r="K2721" s="4"/>
      <c r="L2721" s="4"/>
      <c r="M2721" s="16"/>
      <c r="N2721" s="16"/>
      <c r="T2721" s="59"/>
      <c r="U2721" s="81"/>
      <c r="Z2721" s="22"/>
      <c r="AA2721" s="22"/>
      <c r="AB2721" s="22"/>
      <c r="AC2721" s="22"/>
      <c r="AD2721" s="22"/>
      <c r="AE2721" s="22"/>
      <c r="AF2721" s="22"/>
    </row>
    <row r="2722" spans="1:32" x14ac:dyDescent="0.25">
      <c r="A2722" s="16"/>
      <c r="B2722" s="16"/>
      <c r="C2722" s="66"/>
      <c r="D2722" s="66"/>
      <c r="E2722" s="67"/>
      <c r="F2722" s="4"/>
      <c r="G2722" s="4"/>
      <c r="H2722" s="4"/>
      <c r="K2722" s="4"/>
      <c r="L2722" s="4"/>
      <c r="M2722" s="16"/>
      <c r="N2722" s="16"/>
      <c r="T2722" s="59"/>
      <c r="U2722" s="81"/>
      <c r="Z2722" s="22"/>
      <c r="AA2722" s="22"/>
      <c r="AB2722" s="22"/>
      <c r="AC2722" s="22"/>
      <c r="AD2722" s="22"/>
      <c r="AE2722" s="22"/>
      <c r="AF2722" s="22"/>
    </row>
    <row r="2723" spans="1:32" x14ac:dyDescent="0.25">
      <c r="A2723" s="16"/>
      <c r="B2723" s="16"/>
      <c r="C2723" s="66"/>
      <c r="D2723" s="66"/>
      <c r="E2723" s="67"/>
      <c r="F2723" s="4"/>
      <c r="G2723" s="4"/>
      <c r="H2723" s="4"/>
      <c r="K2723" s="4"/>
      <c r="L2723" s="4"/>
      <c r="M2723" s="16"/>
      <c r="N2723" s="16"/>
      <c r="T2723" s="59"/>
      <c r="U2723" s="81"/>
      <c r="Z2723" s="22"/>
      <c r="AA2723" s="22"/>
      <c r="AB2723" s="22"/>
      <c r="AC2723" s="22"/>
      <c r="AD2723" s="22"/>
      <c r="AE2723" s="22"/>
      <c r="AF2723" s="22"/>
    </row>
    <row r="2724" spans="1:32" x14ac:dyDescent="0.25">
      <c r="A2724" s="16"/>
      <c r="B2724" s="16"/>
      <c r="C2724" s="66"/>
      <c r="D2724" s="66"/>
      <c r="E2724" s="67"/>
      <c r="F2724" s="4"/>
      <c r="G2724" s="4"/>
      <c r="H2724" s="4"/>
      <c r="K2724" s="4"/>
      <c r="L2724" s="4"/>
      <c r="M2724" s="16"/>
      <c r="N2724" s="16"/>
      <c r="T2724" s="59"/>
      <c r="U2724" s="81"/>
      <c r="Z2724" s="22"/>
      <c r="AA2724" s="22"/>
      <c r="AB2724" s="22"/>
      <c r="AC2724" s="22"/>
      <c r="AD2724" s="22"/>
      <c r="AE2724" s="22"/>
      <c r="AF2724" s="22"/>
    </row>
    <row r="2725" spans="1:32" x14ac:dyDescent="0.25">
      <c r="A2725" s="16"/>
      <c r="B2725" s="16"/>
      <c r="C2725" s="66"/>
      <c r="D2725" s="66"/>
      <c r="E2725" s="67"/>
      <c r="F2725" s="4"/>
      <c r="G2725" s="4"/>
      <c r="H2725" s="4"/>
      <c r="K2725" s="4"/>
      <c r="L2725" s="4"/>
      <c r="M2725" s="16"/>
      <c r="N2725" s="16"/>
      <c r="T2725" s="59"/>
      <c r="U2725" s="81"/>
      <c r="Z2725" s="22"/>
      <c r="AA2725" s="22"/>
      <c r="AB2725" s="22"/>
      <c r="AC2725" s="22"/>
      <c r="AD2725" s="22"/>
      <c r="AE2725" s="22"/>
      <c r="AF2725" s="22"/>
    </row>
    <row r="2726" spans="1:32" x14ac:dyDescent="0.25">
      <c r="A2726" s="16"/>
      <c r="B2726" s="16"/>
      <c r="C2726" s="66"/>
      <c r="D2726" s="66"/>
      <c r="E2726" s="67"/>
      <c r="F2726" s="4"/>
      <c r="G2726" s="4"/>
      <c r="H2726" s="4"/>
      <c r="K2726" s="4"/>
      <c r="L2726" s="4"/>
      <c r="M2726" s="16"/>
      <c r="N2726" s="16"/>
      <c r="T2726" s="59"/>
      <c r="U2726" s="81"/>
      <c r="Z2726" s="22"/>
      <c r="AA2726" s="22"/>
      <c r="AB2726" s="22"/>
      <c r="AC2726" s="22"/>
      <c r="AD2726" s="22"/>
      <c r="AE2726" s="22"/>
      <c r="AF2726" s="22"/>
    </row>
    <row r="2727" spans="1:32" x14ac:dyDescent="0.25">
      <c r="A2727" s="16"/>
      <c r="B2727" s="16"/>
      <c r="C2727" s="66"/>
      <c r="D2727" s="66"/>
      <c r="E2727" s="67"/>
      <c r="F2727" s="4"/>
      <c r="G2727" s="4"/>
      <c r="H2727" s="4"/>
      <c r="K2727" s="4"/>
      <c r="L2727" s="4"/>
      <c r="M2727" s="16"/>
      <c r="N2727" s="16"/>
      <c r="T2727" s="59"/>
      <c r="U2727" s="81"/>
      <c r="Z2727" s="22"/>
      <c r="AA2727" s="22"/>
      <c r="AB2727" s="22"/>
      <c r="AC2727" s="22"/>
      <c r="AD2727" s="22"/>
      <c r="AE2727" s="22"/>
      <c r="AF2727" s="22"/>
    </row>
    <row r="2728" spans="1:32" x14ac:dyDescent="0.25">
      <c r="A2728" s="16"/>
      <c r="B2728" s="16"/>
      <c r="C2728" s="66"/>
      <c r="D2728" s="66"/>
      <c r="E2728" s="67"/>
      <c r="F2728" s="4"/>
      <c r="G2728" s="4"/>
      <c r="H2728" s="4"/>
      <c r="K2728" s="4"/>
      <c r="L2728" s="4"/>
      <c r="M2728" s="16"/>
      <c r="N2728" s="16"/>
      <c r="T2728" s="59"/>
      <c r="U2728" s="81"/>
      <c r="Z2728" s="22"/>
      <c r="AA2728" s="22"/>
      <c r="AB2728" s="22"/>
      <c r="AC2728" s="22"/>
      <c r="AD2728" s="22"/>
      <c r="AE2728" s="22"/>
      <c r="AF2728" s="22"/>
    </row>
    <row r="2729" spans="1:32" x14ac:dyDescent="0.25">
      <c r="A2729" s="16"/>
      <c r="B2729" s="16"/>
      <c r="C2729" s="66"/>
      <c r="D2729" s="66"/>
      <c r="E2729" s="67"/>
      <c r="F2729" s="4"/>
      <c r="G2729" s="4"/>
      <c r="H2729" s="4"/>
      <c r="K2729" s="4"/>
      <c r="L2729" s="4"/>
      <c r="M2729" s="16"/>
      <c r="N2729" s="16"/>
      <c r="T2729" s="59"/>
      <c r="U2729" s="81"/>
      <c r="Z2729" s="22"/>
      <c r="AA2729" s="22"/>
      <c r="AB2729" s="22"/>
      <c r="AC2729" s="22"/>
      <c r="AD2729" s="22"/>
      <c r="AE2729" s="22"/>
      <c r="AF2729" s="22"/>
    </row>
    <row r="2730" spans="1:32" x14ac:dyDescent="0.25">
      <c r="A2730" s="16"/>
      <c r="B2730" s="16"/>
      <c r="C2730" s="66"/>
      <c r="D2730" s="66"/>
      <c r="E2730" s="67"/>
      <c r="F2730" s="4"/>
      <c r="G2730" s="4"/>
      <c r="H2730" s="4"/>
      <c r="K2730" s="4"/>
      <c r="L2730" s="4"/>
      <c r="M2730" s="16"/>
      <c r="N2730" s="16"/>
      <c r="T2730" s="59"/>
      <c r="U2730" s="81"/>
      <c r="Z2730" s="22"/>
      <c r="AA2730" s="22"/>
      <c r="AB2730" s="22"/>
      <c r="AC2730" s="22"/>
      <c r="AD2730" s="22"/>
      <c r="AE2730" s="22"/>
      <c r="AF2730" s="22"/>
    </row>
    <row r="2731" spans="1:32" x14ac:dyDescent="0.25">
      <c r="A2731" s="16"/>
      <c r="B2731" s="16"/>
      <c r="C2731" s="66"/>
      <c r="D2731" s="66"/>
      <c r="E2731" s="67"/>
      <c r="F2731" s="4"/>
      <c r="G2731" s="4"/>
      <c r="H2731" s="4"/>
      <c r="K2731" s="4"/>
      <c r="L2731" s="4"/>
      <c r="M2731" s="16"/>
      <c r="N2731" s="16"/>
      <c r="T2731" s="59"/>
      <c r="U2731" s="81"/>
      <c r="Z2731" s="22"/>
      <c r="AA2731" s="22"/>
      <c r="AB2731" s="22"/>
      <c r="AC2731" s="22"/>
      <c r="AD2731" s="22"/>
      <c r="AE2731" s="22"/>
      <c r="AF2731" s="22"/>
    </row>
    <row r="2732" spans="1:32" x14ac:dyDescent="0.25">
      <c r="A2732" s="16"/>
      <c r="B2732" s="16"/>
      <c r="C2732" s="66"/>
      <c r="D2732" s="66"/>
      <c r="E2732" s="67"/>
      <c r="F2732" s="4"/>
      <c r="G2732" s="4"/>
      <c r="H2732" s="4"/>
      <c r="K2732" s="4"/>
      <c r="L2732" s="4"/>
      <c r="M2732" s="16"/>
      <c r="N2732" s="16"/>
      <c r="T2732" s="59"/>
      <c r="U2732" s="81"/>
      <c r="Z2732" s="22"/>
      <c r="AA2732" s="22"/>
      <c r="AB2732" s="22"/>
      <c r="AC2732" s="22"/>
      <c r="AD2732" s="22"/>
      <c r="AE2732" s="22"/>
      <c r="AF2732" s="22"/>
    </row>
    <row r="2733" spans="1:32" x14ac:dyDescent="0.25">
      <c r="A2733" s="16"/>
      <c r="B2733" s="16"/>
      <c r="C2733" s="66"/>
      <c r="D2733" s="66"/>
      <c r="E2733" s="67"/>
      <c r="F2733" s="4"/>
      <c r="G2733" s="4"/>
      <c r="H2733" s="4"/>
      <c r="K2733" s="4"/>
      <c r="L2733" s="4"/>
      <c r="M2733" s="16"/>
      <c r="N2733" s="16"/>
      <c r="T2733" s="59"/>
      <c r="U2733" s="81"/>
      <c r="Z2733" s="22"/>
      <c r="AA2733" s="22"/>
      <c r="AB2733" s="22"/>
      <c r="AC2733" s="22"/>
      <c r="AD2733" s="22"/>
      <c r="AE2733" s="22"/>
      <c r="AF2733" s="22"/>
    </row>
    <row r="2734" spans="1:32" x14ac:dyDescent="0.25">
      <c r="A2734" s="16"/>
      <c r="B2734" s="16"/>
      <c r="C2734" s="66"/>
      <c r="D2734" s="66"/>
      <c r="E2734" s="67"/>
      <c r="F2734" s="4"/>
      <c r="G2734" s="4"/>
      <c r="H2734" s="4"/>
      <c r="K2734" s="4"/>
      <c r="L2734" s="4"/>
      <c r="M2734" s="16"/>
      <c r="N2734" s="16"/>
      <c r="T2734" s="59"/>
      <c r="U2734" s="81"/>
      <c r="Z2734" s="22"/>
      <c r="AA2734" s="22"/>
      <c r="AB2734" s="22"/>
      <c r="AC2734" s="22"/>
      <c r="AD2734" s="22"/>
      <c r="AE2734" s="22"/>
      <c r="AF2734" s="22"/>
    </row>
    <row r="2735" spans="1:32" x14ac:dyDescent="0.25">
      <c r="A2735" s="16"/>
      <c r="B2735" s="16"/>
      <c r="C2735" s="66"/>
      <c r="D2735" s="66"/>
      <c r="E2735" s="67"/>
      <c r="F2735" s="4"/>
      <c r="G2735" s="4"/>
      <c r="H2735" s="4"/>
      <c r="K2735" s="4"/>
      <c r="L2735" s="4"/>
      <c r="M2735" s="16"/>
      <c r="N2735" s="16"/>
      <c r="T2735" s="59"/>
      <c r="U2735" s="81"/>
      <c r="Z2735" s="22"/>
      <c r="AA2735" s="22"/>
      <c r="AB2735" s="22"/>
      <c r="AC2735" s="22"/>
      <c r="AD2735" s="22"/>
      <c r="AE2735" s="22"/>
      <c r="AF2735" s="22"/>
    </row>
    <row r="2736" spans="1:32" x14ac:dyDescent="0.25">
      <c r="A2736" s="16"/>
      <c r="B2736" s="16"/>
      <c r="C2736" s="66"/>
      <c r="D2736" s="66"/>
      <c r="E2736" s="67"/>
      <c r="F2736" s="4"/>
      <c r="G2736" s="4"/>
      <c r="H2736" s="4"/>
      <c r="K2736" s="4"/>
      <c r="L2736" s="4"/>
      <c r="M2736" s="16"/>
      <c r="N2736" s="16"/>
      <c r="T2736" s="59"/>
      <c r="U2736" s="81"/>
      <c r="Z2736" s="22"/>
      <c r="AA2736" s="22"/>
      <c r="AB2736" s="22"/>
      <c r="AC2736" s="22"/>
      <c r="AD2736" s="22"/>
      <c r="AE2736" s="22"/>
      <c r="AF2736" s="22"/>
    </row>
    <row r="2737" spans="1:32" x14ac:dyDescent="0.25">
      <c r="A2737" s="16"/>
      <c r="B2737" s="16"/>
      <c r="C2737" s="66"/>
      <c r="D2737" s="66"/>
      <c r="E2737" s="67"/>
      <c r="F2737" s="4"/>
      <c r="G2737" s="4"/>
      <c r="H2737" s="4"/>
      <c r="K2737" s="4"/>
      <c r="L2737" s="4"/>
      <c r="M2737" s="16"/>
      <c r="N2737" s="16"/>
      <c r="T2737" s="59"/>
      <c r="U2737" s="81"/>
      <c r="Z2737" s="22"/>
      <c r="AA2737" s="22"/>
      <c r="AB2737" s="22"/>
      <c r="AC2737" s="22"/>
      <c r="AD2737" s="22"/>
      <c r="AE2737" s="22"/>
      <c r="AF2737" s="22"/>
    </row>
    <row r="2738" spans="1:32" x14ac:dyDescent="0.25">
      <c r="A2738" s="16"/>
      <c r="B2738" s="16"/>
      <c r="C2738" s="66"/>
      <c r="D2738" s="66"/>
      <c r="E2738" s="67"/>
      <c r="F2738" s="4"/>
      <c r="G2738" s="4"/>
      <c r="H2738" s="4"/>
      <c r="K2738" s="4"/>
      <c r="L2738" s="4"/>
      <c r="M2738" s="16"/>
      <c r="N2738" s="16"/>
      <c r="T2738" s="59"/>
      <c r="U2738" s="81"/>
      <c r="Z2738" s="22"/>
      <c r="AA2738" s="22"/>
      <c r="AB2738" s="22"/>
      <c r="AC2738" s="22"/>
      <c r="AD2738" s="22"/>
      <c r="AE2738" s="22"/>
      <c r="AF2738" s="22"/>
    </row>
    <row r="2739" spans="1:32" x14ac:dyDescent="0.25">
      <c r="A2739" s="16"/>
      <c r="B2739" s="16"/>
      <c r="C2739" s="66"/>
      <c r="D2739" s="66"/>
      <c r="E2739" s="67"/>
      <c r="F2739" s="4"/>
      <c r="G2739" s="4"/>
      <c r="H2739" s="4"/>
      <c r="K2739" s="4"/>
      <c r="L2739" s="4"/>
      <c r="M2739" s="16"/>
      <c r="N2739" s="16"/>
      <c r="T2739" s="59"/>
      <c r="U2739" s="81"/>
      <c r="Z2739" s="22"/>
      <c r="AA2739" s="22"/>
      <c r="AB2739" s="22"/>
      <c r="AC2739" s="22"/>
      <c r="AD2739" s="22"/>
      <c r="AE2739" s="22"/>
      <c r="AF2739" s="22"/>
    </row>
    <row r="2740" spans="1:32" x14ac:dyDescent="0.25">
      <c r="A2740" s="16"/>
      <c r="B2740" s="16"/>
      <c r="C2740" s="66"/>
      <c r="D2740" s="66"/>
      <c r="E2740" s="67"/>
      <c r="F2740" s="4"/>
      <c r="G2740" s="4"/>
      <c r="H2740" s="4"/>
      <c r="K2740" s="4"/>
      <c r="L2740" s="4"/>
      <c r="M2740" s="16"/>
      <c r="N2740" s="16"/>
      <c r="T2740" s="59"/>
      <c r="U2740" s="81"/>
      <c r="Z2740" s="22"/>
      <c r="AA2740" s="22"/>
      <c r="AB2740" s="22"/>
      <c r="AC2740" s="22"/>
      <c r="AD2740" s="22"/>
      <c r="AE2740" s="22"/>
      <c r="AF2740" s="22"/>
    </row>
    <row r="2741" spans="1:32" x14ac:dyDescent="0.25">
      <c r="A2741" s="16"/>
      <c r="B2741" s="16"/>
      <c r="C2741" s="66"/>
      <c r="D2741" s="66"/>
      <c r="E2741" s="67"/>
      <c r="F2741" s="4"/>
      <c r="G2741" s="4"/>
      <c r="H2741" s="4"/>
      <c r="K2741" s="4"/>
      <c r="L2741" s="4"/>
      <c r="M2741" s="16"/>
      <c r="N2741" s="16"/>
      <c r="T2741" s="59"/>
      <c r="U2741" s="81"/>
      <c r="Z2741" s="22"/>
      <c r="AA2741" s="22"/>
      <c r="AB2741" s="22"/>
      <c r="AC2741" s="22"/>
      <c r="AD2741" s="22"/>
      <c r="AE2741" s="22"/>
      <c r="AF2741" s="22"/>
    </row>
    <row r="2742" spans="1:32" x14ac:dyDescent="0.25">
      <c r="A2742" s="16"/>
      <c r="B2742" s="16"/>
      <c r="C2742" s="66"/>
      <c r="D2742" s="66"/>
      <c r="E2742" s="67"/>
      <c r="F2742" s="4"/>
      <c r="G2742" s="4"/>
      <c r="H2742" s="4"/>
      <c r="K2742" s="4"/>
      <c r="L2742" s="4"/>
      <c r="M2742" s="16"/>
      <c r="N2742" s="16"/>
      <c r="T2742" s="59"/>
      <c r="U2742" s="81"/>
      <c r="Z2742" s="22"/>
      <c r="AA2742" s="22"/>
      <c r="AB2742" s="22"/>
      <c r="AC2742" s="22"/>
      <c r="AD2742" s="22"/>
      <c r="AE2742" s="22"/>
      <c r="AF2742" s="22"/>
    </row>
    <row r="2743" spans="1:32" x14ac:dyDescent="0.25">
      <c r="A2743" s="16"/>
      <c r="B2743" s="16"/>
      <c r="C2743" s="66"/>
      <c r="D2743" s="66"/>
      <c r="E2743" s="67"/>
      <c r="F2743" s="4"/>
      <c r="G2743" s="4"/>
      <c r="H2743" s="4"/>
      <c r="K2743" s="4"/>
      <c r="L2743" s="4"/>
      <c r="M2743" s="16"/>
      <c r="N2743" s="16"/>
      <c r="T2743" s="59"/>
      <c r="U2743" s="81"/>
      <c r="Z2743" s="22"/>
      <c r="AA2743" s="22"/>
      <c r="AB2743" s="22"/>
      <c r="AC2743" s="22"/>
      <c r="AD2743" s="22"/>
      <c r="AE2743" s="22"/>
      <c r="AF2743" s="22"/>
    </row>
    <row r="2744" spans="1:32" x14ac:dyDescent="0.25">
      <c r="A2744" s="16"/>
      <c r="B2744" s="16"/>
      <c r="C2744" s="66"/>
      <c r="D2744" s="66"/>
      <c r="E2744" s="67"/>
      <c r="F2744" s="4"/>
      <c r="G2744" s="4"/>
      <c r="H2744" s="4"/>
      <c r="K2744" s="4"/>
      <c r="L2744" s="4"/>
      <c r="M2744" s="16"/>
      <c r="N2744" s="16"/>
      <c r="T2744" s="59"/>
      <c r="U2744" s="81"/>
      <c r="Z2744" s="22"/>
      <c r="AA2744" s="22"/>
      <c r="AB2744" s="22"/>
      <c r="AC2744" s="22"/>
      <c r="AD2744" s="22"/>
      <c r="AE2744" s="22"/>
      <c r="AF2744" s="22"/>
    </row>
    <row r="2745" spans="1:32" x14ac:dyDescent="0.25">
      <c r="A2745" s="16"/>
      <c r="B2745" s="16"/>
      <c r="C2745" s="66"/>
      <c r="D2745" s="66"/>
      <c r="E2745" s="67"/>
      <c r="F2745" s="4"/>
      <c r="G2745" s="4"/>
      <c r="H2745" s="4"/>
      <c r="K2745" s="4"/>
      <c r="L2745" s="4"/>
      <c r="M2745" s="16"/>
      <c r="N2745" s="16"/>
      <c r="T2745" s="59"/>
      <c r="U2745" s="81"/>
      <c r="Z2745" s="22"/>
      <c r="AA2745" s="22"/>
      <c r="AB2745" s="22"/>
      <c r="AC2745" s="22"/>
      <c r="AD2745" s="22"/>
      <c r="AE2745" s="22"/>
      <c r="AF2745" s="22"/>
    </row>
    <row r="2746" spans="1:32" x14ac:dyDescent="0.25">
      <c r="A2746" s="16"/>
      <c r="B2746" s="16"/>
      <c r="C2746" s="66"/>
      <c r="D2746" s="66"/>
      <c r="E2746" s="67"/>
      <c r="F2746" s="4"/>
      <c r="G2746" s="4"/>
      <c r="H2746" s="4"/>
      <c r="K2746" s="4"/>
      <c r="L2746" s="4"/>
      <c r="M2746" s="16"/>
      <c r="N2746" s="16"/>
      <c r="T2746" s="59"/>
      <c r="U2746" s="82"/>
      <c r="Z2746" s="22"/>
      <c r="AA2746" s="22"/>
      <c r="AB2746" s="22"/>
      <c r="AC2746" s="22"/>
      <c r="AD2746" s="22"/>
      <c r="AE2746" s="22"/>
      <c r="AF2746" s="22"/>
    </row>
    <row r="2747" spans="1:32" x14ac:dyDescent="0.25">
      <c r="A2747" s="16"/>
      <c r="B2747" s="16"/>
      <c r="C2747" s="66"/>
      <c r="D2747" s="66"/>
      <c r="E2747" s="67"/>
      <c r="F2747" s="4"/>
      <c r="G2747" s="4"/>
      <c r="H2747" s="4"/>
      <c r="K2747" s="4"/>
      <c r="L2747" s="4"/>
      <c r="M2747" s="16"/>
      <c r="N2747" s="16"/>
      <c r="T2747" s="59"/>
      <c r="U2747" s="82"/>
      <c r="Z2747" s="22"/>
      <c r="AA2747" s="22"/>
      <c r="AB2747" s="22"/>
      <c r="AC2747" s="22"/>
      <c r="AD2747" s="22"/>
      <c r="AE2747" s="22"/>
      <c r="AF2747" s="22"/>
    </row>
    <row r="2748" spans="1:32" x14ac:dyDescent="0.25">
      <c r="A2748" s="16"/>
      <c r="B2748" s="16"/>
      <c r="C2748" s="66"/>
      <c r="D2748" s="66"/>
      <c r="E2748" s="67"/>
      <c r="F2748" s="4"/>
      <c r="G2748" s="4"/>
      <c r="H2748" s="4"/>
      <c r="K2748" s="4"/>
      <c r="L2748" s="4"/>
      <c r="M2748" s="16"/>
      <c r="N2748" s="16"/>
      <c r="T2748" s="59"/>
      <c r="U2748" s="82"/>
      <c r="Z2748" s="22"/>
      <c r="AA2748" s="22"/>
      <c r="AB2748" s="22"/>
      <c r="AC2748" s="22"/>
      <c r="AD2748" s="22"/>
      <c r="AE2748" s="22"/>
      <c r="AF2748" s="22"/>
    </row>
    <row r="2749" spans="1:32" x14ac:dyDescent="0.25">
      <c r="A2749" s="16"/>
      <c r="B2749" s="16"/>
      <c r="C2749" s="66"/>
      <c r="D2749" s="66"/>
      <c r="E2749" s="67"/>
      <c r="F2749" s="4"/>
      <c r="G2749" s="4"/>
      <c r="H2749" s="4"/>
      <c r="K2749" s="4"/>
      <c r="L2749" s="4"/>
      <c r="M2749" s="16"/>
      <c r="N2749" s="16"/>
      <c r="T2749" s="59"/>
      <c r="U2749" s="82"/>
      <c r="Z2749" s="22"/>
      <c r="AA2749" s="22"/>
      <c r="AB2749" s="22"/>
      <c r="AC2749" s="22"/>
      <c r="AD2749" s="22"/>
      <c r="AE2749" s="22"/>
      <c r="AF2749" s="22"/>
    </row>
    <row r="2750" spans="1:32" x14ac:dyDescent="0.25">
      <c r="A2750" s="16"/>
      <c r="B2750" s="16"/>
      <c r="C2750" s="66"/>
      <c r="D2750" s="66"/>
      <c r="E2750" s="67"/>
      <c r="F2750" s="4"/>
      <c r="G2750" s="4"/>
      <c r="H2750" s="4"/>
      <c r="K2750" s="4"/>
      <c r="L2750" s="4"/>
      <c r="M2750" s="16"/>
      <c r="N2750" s="16"/>
      <c r="T2750" s="59"/>
      <c r="U2750" s="82"/>
      <c r="Z2750" s="22"/>
      <c r="AA2750" s="22"/>
      <c r="AB2750" s="22"/>
      <c r="AC2750" s="22"/>
      <c r="AD2750" s="22"/>
      <c r="AE2750" s="22"/>
      <c r="AF2750" s="22"/>
    </row>
    <row r="2751" spans="1:32" x14ac:dyDescent="0.25">
      <c r="A2751" s="16"/>
      <c r="B2751" s="16"/>
      <c r="C2751" s="66"/>
      <c r="D2751" s="66"/>
      <c r="E2751" s="67"/>
      <c r="F2751" s="4"/>
      <c r="G2751" s="4"/>
      <c r="H2751" s="4"/>
      <c r="K2751" s="4"/>
      <c r="L2751" s="4"/>
      <c r="M2751" s="16"/>
      <c r="N2751" s="16"/>
      <c r="T2751" s="59"/>
      <c r="U2751" s="82"/>
      <c r="Z2751" s="22"/>
      <c r="AA2751" s="22"/>
      <c r="AB2751" s="22"/>
      <c r="AC2751" s="22"/>
      <c r="AD2751" s="22"/>
      <c r="AE2751" s="22"/>
      <c r="AF2751" s="22"/>
    </row>
    <row r="2752" spans="1:32" x14ac:dyDescent="0.25">
      <c r="A2752" s="16"/>
      <c r="B2752" s="16"/>
      <c r="C2752" s="66"/>
      <c r="D2752" s="66"/>
      <c r="E2752" s="67"/>
      <c r="F2752" s="4"/>
      <c r="G2752" s="4"/>
      <c r="H2752" s="4"/>
      <c r="K2752" s="4"/>
      <c r="L2752" s="4"/>
      <c r="M2752" s="16"/>
      <c r="N2752" s="16"/>
      <c r="T2752" s="59"/>
      <c r="U2752" s="82"/>
      <c r="Z2752" s="22"/>
      <c r="AA2752" s="22"/>
      <c r="AB2752" s="22"/>
      <c r="AC2752" s="22"/>
      <c r="AD2752" s="22"/>
      <c r="AE2752" s="22"/>
      <c r="AF2752" s="22"/>
    </row>
    <row r="2753" spans="1:32" x14ac:dyDescent="0.25">
      <c r="A2753" s="16"/>
      <c r="B2753" s="16"/>
      <c r="C2753" s="66"/>
      <c r="D2753" s="66"/>
      <c r="E2753" s="67"/>
      <c r="F2753" s="4"/>
      <c r="G2753" s="4"/>
      <c r="H2753" s="4"/>
      <c r="K2753" s="4"/>
      <c r="L2753" s="4"/>
      <c r="M2753" s="16"/>
      <c r="N2753" s="16"/>
      <c r="T2753" s="59"/>
      <c r="U2753" s="82"/>
      <c r="Z2753" s="22"/>
      <c r="AA2753" s="22"/>
      <c r="AB2753" s="22"/>
      <c r="AC2753" s="22"/>
      <c r="AD2753" s="22"/>
      <c r="AE2753" s="22"/>
      <c r="AF2753" s="22"/>
    </row>
    <row r="2754" spans="1:32" x14ac:dyDescent="0.25">
      <c r="A2754" s="16"/>
      <c r="B2754" s="16"/>
      <c r="C2754" s="66"/>
      <c r="D2754" s="66"/>
      <c r="E2754" s="67"/>
      <c r="F2754" s="4"/>
      <c r="G2754" s="4"/>
      <c r="H2754" s="4"/>
      <c r="K2754" s="4"/>
      <c r="L2754" s="4"/>
      <c r="M2754" s="16"/>
      <c r="N2754" s="16"/>
      <c r="T2754" s="59"/>
      <c r="U2754" s="82"/>
      <c r="Z2754" s="22"/>
      <c r="AA2754" s="22"/>
      <c r="AB2754" s="22"/>
      <c r="AC2754" s="22"/>
      <c r="AD2754" s="22"/>
      <c r="AE2754" s="22"/>
      <c r="AF2754" s="22"/>
    </row>
    <row r="2755" spans="1:32" x14ac:dyDescent="0.25">
      <c r="A2755" s="16"/>
      <c r="B2755" s="16"/>
      <c r="C2755" s="66"/>
      <c r="D2755" s="66"/>
      <c r="E2755" s="67"/>
      <c r="F2755" s="4"/>
      <c r="G2755" s="4"/>
      <c r="H2755" s="4"/>
      <c r="K2755" s="4"/>
      <c r="L2755" s="4"/>
      <c r="M2755" s="16"/>
      <c r="N2755" s="16"/>
      <c r="T2755" s="59"/>
      <c r="U2755" s="82"/>
      <c r="Z2755" s="22"/>
      <c r="AA2755" s="22"/>
      <c r="AB2755" s="22"/>
      <c r="AC2755" s="22"/>
      <c r="AD2755" s="22"/>
      <c r="AE2755" s="22"/>
      <c r="AF2755" s="22"/>
    </row>
    <row r="2756" spans="1:32" x14ac:dyDescent="0.25">
      <c r="A2756" s="16"/>
      <c r="B2756" s="16"/>
      <c r="C2756" s="66"/>
      <c r="D2756" s="66"/>
      <c r="E2756" s="67"/>
      <c r="F2756" s="4"/>
      <c r="G2756" s="4"/>
      <c r="H2756" s="4"/>
      <c r="K2756" s="4"/>
      <c r="L2756" s="4"/>
      <c r="M2756" s="16"/>
      <c r="N2756" s="16"/>
      <c r="T2756" s="59"/>
      <c r="U2756" s="82"/>
      <c r="Z2756" s="22"/>
      <c r="AA2756" s="22"/>
      <c r="AB2756" s="22"/>
      <c r="AC2756" s="22"/>
      <c r="AD2756" s="22"/>
      <c r="AE2756" s="22"/>
      <c r="AF2756" s="22"/>
    </row>
    <row r="2757" spans="1:32" x14ac:dyDescent="0.25">
      <c r="A2757" s="16"/>
      <c r="B2757" s="16"/>
      <c r="C2757" s="66"/>
      <c r="D2757" s="66"/>
      <c r="E2757" s="67"/>
      <c r="F2757" s="4"/>
      <c r="G2757" s="4"/>
      <c r="H2757" s="4"/>
      <c r="K2757" s="4"/>
      <c r="L2757" s="4"/>
      <c r="M2757" s="16"/>
      <c r="N2757" s="16"/>
      <c r="T2757" s="59"/>
      <c r="U2757" s="82"/>
      <c r="Z2757" s="22"/>
      <c r="AA2757" s="22"/>
      <c r="AB2757" s="22"/>
      <c r="AC2757" s="22"/>
      <c r="AD2757" s="22"/>
      <c r="AE2757" s="22"/>
      <c r="AF2757" s="22"/>
    </row>
    <row r="2758" spans="1:32" x14ac:dyDescent="0.25">
      <c r="A2758" s="16"/>
      <c r="B2758" s="16"/>
      <c r="C2758" s="66"/>
      <c r="D2758" s="66"/>
      <c r="E2758" s="67"/>
      <c r="F2758" s="4"/>
      <c r="G2758" s="4"/>
      <c r="H2758" s="4"/>
      <c r="K2758" s="4"/>
      <c r="L2758" s="4"/>
      <c r="M2758" s="16"/>
      <c r="N2758" s="16"/>
      <c r="T2758" s="59"/>
      <c r="U2758" s="82"/>
      <c r="Z2758" s="22"/>
      <c r="AA2758" s="22"/>
      <c r="AB2758" s="22"/>
      <c r="AC2758" s="22"/>
      <c r="AD2758" s="22"/>
      <c r="AE2758" s="22"/>
      <c r="AF2758" s="22"/>
    </row>
    <row r="2759" spans="1:32" x14ac:dyDescent="0.25">
      <c r="A2759" s="16"/>
      <c r="B2759" s="16"/>
      <c r="C2759" s="66"/>
      <c r="D2759" s="66"/>
      <c r="E2759" s="67"/>
      <c r="F2759" s="4"/>
      <c r="G2759" s="4"/>
      <c r="H2759" s="4"/>
      <c r="K2759" s="4"/>
      <c r="L2759" s="4"/>
      <c r="M2759" s="16"/>
      <c r="N2759" s="16"/>
      <c r="T2759" s="59"/>
      <c r="U2759" s="82"/>
      <c r="Z2759" s="22"/>
      <c r="AA2759" s="22"/>
      <c r="AB2759" s="22"/>
      <c r="AC2759" s="22"/>
      <c r="AD2759" s="22"/>
      <c r="AE2759" s="22"/>
      <c r="AF2759" s="22"/>
    </row>
    <row r="2760" spans="1:32" x14ac:dyDescent="0.25">
      <c r="A2760" s="16"/>
      <c r="B2760" s="16"/>
      <c r="C2760" s="66"/>
      <c r="D2760" s="66"/>
      <c r="E2760" s="67"/>
      <c r="F2760" s="4"/>
      <c r="G2760" s="4"/>
      <c r="H2760" s="4"/>
      <c r="K2760" s="4"/>
      <c r="L2760" s="4"/>
      <c r="M2760" s="16"/>
      <c r="N2760" s="16"/>
      <c r="T2760" s="59"/>
      <c r="U2760" s="82"/>
      <c r="Z2760" s="22"/>
      <c r="AA2760" s="22"/>
      <c r="AB2760" s="22"/>
      <c r="AC2760" s="22"/>
      <c r="AD2760" s="22"/>
      <c r="AE2760" s="22"/>
      <c r="AF2760" s="22"/>
    </row>
    <row r="2761" spans="1:32" x14ac:dyDescent="0.25">
      <c r="A2761" s="16"/>
      <c r="B2761" s="16"/>
      <c r="C2761" s="66"/>
      <c r="D2761" s="66"/>
      <c r="E2761" s="67"/>
      <c r="F2761" s="4"/>
      <c r="G2761" s="4"/>
      <c r="H2761" s="4"/>
      <c r="K2761" s="4"/>
      <c r="L2761" s="4"/>
      <c r="M2761" s="16"/>
      <c r="N2761" s="16"/>
      <c r="T2761" s="59"/>
      <c r="U2761" s="82"/>
      <c r="Z2761" s="22"/>
      <c r="AA2761" s="22"/>
      <c r="AB2761" s="22"/>
      <c r="AC2761" s="22"/>
      <c r="AD2761" s="22"/>
      <c r="AE2761" s="22"/>
      <c r="AF2761" s="22"/>
    </row>
    <row r="2762" spans="1:32" x14ac:dyDescent="0.25">
      <c r="A2762" s="16"/>
      <c r="B2762" s="16"/>
      <c r="C2762" s="66"/>
      <c r="D2762" s="66"/>
      <c r="E2762" s="67"/>
      <c r="F2762" s="4"/>
      <c r="G2762" s="4"/>
      <c r="H2762" s="4"/>
      <c r="K2762" s="4"/>
      <c r="L2762" s="4"/>
      <c r="M2762" s="16"/>
      <c r="N2762" s="16"/>
      <c r="T2762" s="59"/>
      <c r="U2762" s="59"/>
      <c r="Z2762" s="22"/>
      <c r="AA2762" s="22"/>
      <c r="AB2762" s="22"/>
      <c r="AC2762" s="22"/>
      <c r="AD2762" s="22"/>
      <c r="AE2762" s="22"/>
      <c r="AF2762" s="22"/>
    </row>
    <row r="2763" spans="1:32" x14ac:dyDescent="0.25">
      <c r="A2763" s="16"/>
      <c r="B2763" s="16"/>
      <c r="C2763" s="66"/>
      <c r="D2763" s="66"/>
      <c r="E2763" s="67"/>
      <c r="F2763" s="4"/>
      <c r="G2763" s="4"/>
      <c r="H2763" s="4"/>
      <c r="K2763" s="4"/>
      <c r="L2763" s="4"/>
      <c r="M2763" s="16"/>
      <c r="N2763" s="16"/>
      <c r="T2763" s="59"/>
      <c r="U2763" s="59"/>
      <c r="Z2763" s="22"/>
      <c r="AA2763" s="22"/>
      <c r="AB2763" s="22"/>
      <c r="AC2763" s="22"/>
      <c r="AD2763" s="22"/>
      <c r="AE2763" s="22"/>
      <c r="AF2763" s="22"/>
    </row>
    <row r="2764" spans="1:32" x14ac:dyDescent="0.25">
      <c r="A2764" s="16"/>
      <c r="B2764" s="16"/>
      <c r="C2764" s="66"/>
      <c r="D2764" s="66"/>
      <c r="E2764" s="67"/>
      <c r="F2764" s="4"/>
      <c r="G2764" s="4"/>
      <c r="H2764" s="4"/>
      <c r="K2764" s="4"/>
      <c r="L2764" s="4"/>
      <c r="M2764" s="16"/>
      <c r="N2764" s="16"/>
      <c r="T2764" s="59"/>
      <c r="U2764" s="59"/>
      <c r="Z2764" s="22"/>
      <c r="AA2764" s="22"/>
      <c r="AB2764" s="22"/>
      <c r="AC2764" s="22"/>
      <c r="AD2764" s="22"/>
      <c r="AE2764" s="22"/>
      <c r="AF2764" s="22"/>
    </row>
    <row r="2765" spans="1:32" x14ac:dyDescent="0.25">
      <c r="A2765" s="16"/>
      <c r="B2765" s="16"/>
      <c r="C2765" s="66"/>
      <c r="D2765" s="66"/>
      <c r="E2765" s="67"/>
      <c r="F2765" s="4"/>
      <c r="G2765" s="4"/>
      <c r="H2765" s="4"/>
      <c r="K2765" s="4"/>
      <c r="L2765" s="4"/>
      <c r="M2765" s="16"/>
      <c r="N2765" s="16"/>
      <c r="T2765" s="59"/>
      <c r="U2765" s="59"/>
      <c r="Z2765" s="22"/>
      <c r="AA2765" s="22"/>
      <c r="AB2765" s="22"/>
      <c r="AC2765" s="22"/>
      <c r="AD2765" s="22"/>
      <c r="AE2765" s="22"/>
      <c r="AF2765" s="22"/>
    </row>
    <row r="2766" spans="1:32" x14ac:dyDescent="0.25">
      <c r="A2766" s="16"/>
      <c r="B2766" s="16"/>
      <c r="C2766" s="66"/>
      <c r="D2766" s="66"/>
      <c r="E2766" s="67"/>
      <c r="F2766" s="4"/>
      <c r="G2766" s="4"/>
      <c r="H2766" s="4"/>
      <c r="K2766" s="4"/>
      <c r="L2766" s="4"/>
      <c r="M2766" s="16"/>
      <c r="N2766" s="16"/>
      <c r="T2766" s="59"/>
      <c r="U2766" s="59"/>
      <c r="Z2766" s="22"/>
      <c r="AA2766" s="22"/>
      <c r="AB2766" s="22"/>
      <c r="AC2766" s="22"/>
      <c r="AD2766" s="22"/>
      <c r="AE2766" s="22"/>
      <c r="AF2766" s="22"/>
    </row>
    <row r="2767" spans="1:32" x14ac:dyDescent="0.25">
      <c r="A2767" s="16"/>
      <c r="B2767" s="16"/>
      <c r="C2767" s="66"/>
      <c r="D2767" s="66"/>
      <c r="E2767" s="67"/>
      <c r="F2767" s="4"/>
      <c r="G2767" s="4"/>
      <c r="H2767" s="4"/>
      <c r="K2767" s="4"/>
      <c r="L2767" s="4"/>
      <c r="M2767" s="16"/>
      <c r="N2767" s="16"/>
      <c r="T2767" s="59"/>
      <c r="U2767" s="59"/>
      <c r="V2767" s="18"/>
      <c r="Z2767" s="22"/>
      <c r="AA2767" s="22"/>
      <c r="AB2767" s="22"/>
      <c r="AC2767" s="22"/>
      <c r="AD2767" s="22"/>
      <c r="AE2767" s="22"/>
      <c r="AF2767" s="22"/>
    </row>
    <row r="2768" spans="1:32" x14ac:dyDescent="0.25">
      <c r="A2768" s="16"/>
      <c r="B2768" s="16"/>
      <c r="C2768" s="66"/>
      <c r="D2768" s="66"/>
      <c r="E2768" s="67"/>
      <c r="F2768" s="4"/>
      <c r="G2768" s="4"/>
      <c r="H2768" s="4"/>
      <c r="K2768" s="4"/>
      <c r="L2768" s="4"/>
      <c r="M2768" s="16"/>
      <c r="N2768" s="16"/>
      <c r="T2768" s="59"/>
      <c r="U2768" s="59"/>
      <c r="V2768" s="18"/>
      <c r="Z2768" s="22"/>
      <c r="AA2768" s="22"/>
      <c r="AB2768" s="22"/>
      <c r="AC2768" s="22"/>
      <c r="AD2768" s="22"/>
      <c r="AE2768" s="22"/>
      <c r="AF2768" s="22"/>
    </row>
    <row r="2769" spans="1:32" x14ac:dyDescent="0.25">
      <c r="A2769" s="16"/>
      <c r="B2769" s="16"/>
      <c r="C2769" s="66"/>
      <c r="D2769" s="66"/>
      <c r="E2769" s="67"/>
      <c r="F2769" s="4"/>
      <c r="G2769" s="4"/>
      <c r="H2769" s="4"/>
      <c r="K2769" s="4"/>
      <c r="L2769" s="4"/>
      <c r="M2769" s="16"/>
      <c r="N2769" s="16"/>
      <c r="T2769" s="59"/>
      <c r="U2769" s="59"/>
      <c r="V2769" s="18"/>
      <c r="X2769" s="86"/>
      <c r="Z2769" s="22"/>
      <c r="AA2769" s="22"/>
      <c r="AB2769" s="22"/>
      <c r="AC2769" s="22"/>
      <c r="AD2769" s="22"/>
      <c r="AE2769" s="22"/>
      <c r="AF2769" s="22"/>
    </row>
    <row r="2770" spans="1:32" x14ac:dyDescent="0.25">
      <c r="A2770" s="16"/>
      <c r="B2770" s="16"/>
      <c r="C2770" s="66"/>
      <c r="D2770" s="66"/>
      <c r="E2770" s="67"/>
      <c r="F2770" s="4"/>
      <c r="G2770" s="4"/>
      <c r="H2770" s="4"/>
      <c r="K2770" s="4"/>
      <c r="L2770" s="4"/>
      <c r="M2770" s="16"/>
      <c r="N2770" s="16"/>
      <c r="T2770" s="59"/>
      <c r="U2770" s="59"/>
      <c r="V2770" s="18"/>
      <c r="Z2770" s="22"/>
      <c r="AA2770" s="22"/>
      <c r="AB2770" s="22"/>
      <c r="AC2770" s="22"/>
      <c r="AD2770" s="22"/>
      <c r="AE2770" s="22"/>
      <c r="AF2770" s="22"/>
    </row>
    <row r="2771" spans="1:32" x14ac:dyDescent="0.25">
      <c r="A2771" s="16"/>
      <c r="B2771" s="16"/>
      <c r="C2771" s="66"/>
      <c r="D2771" s="66"/>
      <c r="E2771" s="67"/>
      <c r="F2771" s="4"/>
      <c r="G2771" s="4"/>
      <c r="H2771" s="4"/>
      <c r="K2771" s="4"/>
      <c r="L2771" s="4"/>
      <c r="M2771" s="16"/>
      <c r="N2771" s="16"/>
      <c r="T2771" s="59"/>
      <c r="U2771" s="59"/>
      <c r="V2771" s="18"/>
      <c r="Z2771" s="22"/>
      <c r="AA2771" s="22"/>
      <c r="AB2771" s="22"/>
      <c r="AC2771" s="22"/>
      <c r="AD2771" s="22"/>
      <c r="AE2771" s="22"/>
      <c r="AF2771" s="22"/>
    </row>
    <row r="2772" spans="1:32" x14ac:dyDescent="0.25">
      <c r="A2772" s="16"/>
      <c r="B2772" s="16"/>
      <c r="C2772" s="66"/>
      <c r="D2772" s="66"/>
      <c r="E2772" s="67"/>
      <c r="F2772" s="4"/>
      <c r="G2772" s="4"/>
      <c r="H2772" s="4"/>
      <c r="K2772" s="4"/>
      <c r="L2772" s="4"/>
      <c r="M2772" s="16"/>
      <c r="N2772" s="16"/>
      <c r="T2772" s="59"/>
      <c r="U2772" s="59"/>
      <c r="V2772" s="18"/>
      <c r="X2772" s="86"/>
      <c r="Z2772" s="22"/>
      <c r="AA2772" s="22"/>
      <c r="AB2772" s="22"/>
      <c r="AC2772" s="22"/>
      <c r="AD2772" s="22"/>
      <c r="AE2772" s="22"/>
      <c r="AF2772" s="22"/>
    </row>
    <row r="2773" spans="1:32" x14ac:dyDescent="0.25">
      <c r="A2773" s="16"/>
      <c r="B2773" s="16"/>
      <c r="C2773" s="66"/>
      <c r="D2773" s="66"/>
      <c r="E2773" s="67"/>
      <c r="F2773" s="4"/>
      <c r="G2773" s="4"/>
      <c r="H2773" s="4"/>
      <c r="K2773" s="4"/>
      <c r="L2773" s="4"/>
      <c r="M2773" s="16"/>
      <c r="N2773" s="16"/>
      <c r="T2773" s="59"/>
      <c r="U2773" s="59"/>
      <c r="V2773" s="18"/>
      <c r="Z2773" s="22"/>
      <c r="AA2773" s="22"/>
      <c r="AB2773" s="22"/>
      <c r="AC2773" s="22"/>
      <c r="AD2773" s="22"/>
      <c r="AE2773" s="22"/>
      <c r="AF2773" s="22"/>
    </row>
    <row r="2774" spans="1:32" x14ac:dyDescent="0.25">
      <c r="A2774" s="16"/>
      <c r="B2774" s="16"/>
      <c r="C2774" s="66"/>
      <c r="D2774" s="66"/>
      <c r="E2774" s="67"/>
      <c r="F2774" s="4"/>
      <c r="G2774" s="4"/>
      <c r="H2774" s="4"/>
      <c r="K2774" s="4"/>
      <c r="L2774" s="4"/>
      <c r="M2774" s="16"/>
      <c r="N2774" s="16"/>
      <c r="T2774" s="59"/>
      <c r="U2774" s="59"/>
      <c r="V2774" s="18"/>
      <c r="Z2774" s="22"/>
      <c r="AA2774" s="22"/>
      <c r="AB2774" s="22"/>
      <c r="AC2774" s="22"/>
      <c r="AD2774" s="22"/>
      <c r="AE2774" s="22"/>
      <c r="AF2774" s="22"/>
    </row>
    <row r="2775" spans="1:32" x14ac:dyDescent="0.25">
      <c r="A2775" s="16"/>
      <c r="B2775" s="16"/>
      <c r="C2775" s="66"/>
      <c r="D2775" s="66"/>
      <c r="E2775" s="67"/>
      <c r="F2775" s="4"/>
      <c r="G2775" s="4"/>
      <c r="H2775" s="4"/>
      <c r="K2775" s="4"/>
      <c r="L2775" s="4"/>
      <c r="M2775" s="16"/>
      <c r="N2775" s="16"/>
      <c r="T2775" s="59"/>
      <c r="U2775" s="59"/>
      <c r="V2775" s="18"/>
      <c r="Z2775" s="22"/>
      <c r="AA2775" s="22"/>
      <c r="AB2775" s="22"/>
      <c r="AC2775" s="22"/>
      <c r="AD2775" s="22"/>
      <c r="AE2775" s="22"/>
      <c r="AF2775" s="22"/>
    </row>
    <row r="2776" spans="1:32" x14ac:dyDescent="0.25">
      <c r="A2776" s="16"/>
      <c r="B2776" s="16"/>
      <c r="C2776" s="66"/>
      <c r="D2776" s="66"/>
      <c r="E2776" s="67"/>
      <c r="F2776" s="4"/>
      <c r="G2776" s="4"/>
      <c r="H2776" s="4"/>
      <c r="K2776" s="4"/>
      <c r="L2776" s="4"/>
      <c r="M2776" s="16"/>
      <c r="N2776" s="16"/>
      <c r="T2776" s="59"/>
      <c r="U2776" s="59"/>
      <c r="V2776" s="18"/>
      <c r="Z2776" s="22"/>
      <c r="AA2776" s="22"/>
      <c r="AB2776" s="22"/>
      <c r="AC2776" s="22"/>
      <c r="AD2776" s="22"/>
      <c r="AE2776" s="22"/>
      <c r="AF2776" s="22"/>
    </row>
    <row r="2777" spans="1:32" x14ac:dyDescent="0.25">
      <c r="A2777" s="16"/>
      <c r="B2777" s="16"/>
      <c r="C2777" s="66"/>
      <c r="D2777" s="66"/>
      <c r="E2777" s="67"/>
      <c r="F2777" s="4"/>
      <c r="G2777" s="4"/>
      <c r="H2777" s="4"/>
      <c r="K2777" s="4"/>
      <c r="L2777" s="4"/>
      <c r="M2777" s="16"/>
      <c r="N2777" s="16"/>
      <c r="T2777" s="59"/>
      <c r="U2777" s="59"/>
      <c r="V2777" s="18"/>
      <c r="Z2777" s="22"/>
      <c r="AA2777" s="22"/>
      <c r="AB2777" s="22"/>
      <c r="AC2777" s="22"/>
      <c r="AD2777" s="22"/>
      <c r="AE2777" s="22"/>
      <c r="AF2777" s="22"/>
    </row>
    <row r="2778" spans="1:32" x14ac:dyDescent="0.25">
      <c r="A2778" s="16"/>
      <c r="B2778" s="16"/>
      <c r="C2778" s="66"/>
      <c r="D2778" s="66"/>
      <c r="E2778" s="67"/>
      <c r="F2778" s="4"/>
      <c r="G2778" s="4"/>
      <c r="H2778" s="4"/>
      <c r="K2778" s="4"/>
      <c r="L2778" s="4"/>
      <c r="M2778" s="16"/>
      <c r="N2778" s="16"/>
      <c r="T2778" s="59"/>
      <c r="U2778" s="59"/>
      <c r="V2778" s="18"/>
      <c r="Z2778" s="22"/>
      <c r="AA2778" s="22"/>
      <c r="AB2778" s="22"/>
      <c r="AC2778" s="22"/>
      <c r="AD2778" s="22"/>
      <c r="AE2778" s="22"/>
      <c r="AF2778" s="22"/>
    </row>
    <row r="2779" spans="1:32" x14ac:dyDescent="0.25">
      <c r="A2779" s="16"/>
      <c r="B2779" s="16"/>
      <c r="C2779" s="66"/>
      <c r="D2779" s="66"/>
      <c r="E2779" s="67"/>
      <c r="F2779" s="4"/>
      <c r="G2779" s="4"/>
      <c r="H2779" s="4"/>
      <c r="K2779" s="4"/>
      <c r="L2779" s="4"/>
      <c r="M2779" s="16"/>
      <c r="N2779" s="16"/>
      <c r="T2779" s="59"/>
      <c r="U2779" s="59"/>
      <c r="V2779" s="18"/>
      <c r="Z2779" s="22"/>
      <c r="AA2779" s="22"/>
      <c r="AB2779" s="22"/>
      <c r="AC2779" s="22"/>
      <c r="AD2779" s="22"/>
      <c r="AE2779" s="22"/>
      <c r="AF2779" s="22"/>
    </row>
    <row r="2780" spans="1:32" x14ac:dyDescent="0.25">
      <c r="A2780" s="16"/>
      <c r="B2780" s="16"/>
      <c r="C2780" s="66"/>
      <c r="D2780" s="66"/>
      <c r="E2780" s="67"/>
      <c r="F2780" s="4"/>
      <c r="G2780" s="4"/>
      <c r="H2780" s="4"/>
      <c r="K2780" s="4"/>
      <c r="L2780" s="4"/>
      <c r="M2780" s="16"/>
      <c r="N2780" s="16"/>
      <c r="T2780" s="59"/>
      <c r="U2780" s="59"/>
      <c r="V2780" s="18"/>
      <c r="Z2780" s="22"/>
      <c r="AA2780" s="22"/>
      <c r="AB2780" s="22"/>
      <c r="AC2780" s="22"/>
      <c r="AD2780" s="22"/>
      <c r="AE2780" s="22"/>
      <c r="AF2780" s="22"/>
    </row>
    <row r="2781" spans="1:32" x14ac:dyDescent="0.25">
      <c r="A2781" s="16"/>
      <c r="B2781" s="16"/>
      <c r="C2781" s="66"/>
      <c r="D2781" s="66"/>
      <c r="E2781" s="67"/>
      <c r="F2781" s="4"/>
      <c r="G2781" s="4"/>
      <c r="H2781" s="4"/>
      <c r="K2781" s="4"/>
      <c r="L2781" s="4"/>
      <c r="M2781" s="16"/>
      <c r="N2781" s="16"/>
      <c r="T2781" s="59"/>
      <c r="U2781" s="59"/>
      <c r="V2781" s="18"/>
      <c r="Z2781" s="22"/>
      <c r="AA2781" s="22"/>
      <c r="AB2781" s="22"/>
      <c r="AC2781" s="22"/>
      <c r="AD2781" s="22"/>
      <c r="AE2781" s="22"/>
      <c r="AF2781" s="22"/>
    </row>
    <row r="2782" spans="1:32" x14ac:dyDescent="0.25">
      <c r="A2782" s="16"/>
      <c r="B2782" s="16"/>
      <c r="C2782" s="66"/>
      <c r="D2782" s="66"/>
      <c r="E2782" s="67"/>
      <c r="F2782" s="4"/>
      <c r="G2782" s="4"/>
      <c r="H2782" s="4"/>
      <c r="K2782" s="4"/>
      <c r="L2782" s="4"/>
      <c r="M2782" s="16"/>
      <c r="N2782" s="16"/>
      <c r="T2782" s="59"/>
      <c r="U2782" s="59"/>
      <c r="V2782" s="18"/>
      <c r="Z2782" s="22"/>
      <c r="AA2782" s="22"/>
      <c r="AB2782" s="22"/>
      <c r="AC2782" s="22"/>
      <c r="AD2782" s="22"/>
      <c r="AE2782" s="22"/>
      <c r="AF2782" s="22"/>
    </row>
    <row r="2783" spans="1:32" x14ac:dyDescent="0.25">
      <c r="A2783" s="16"/>
      <c r="B2783" s="16"/>
      <c r="C2783" s="66"/>
      <c r="D2783" s="66"/>
      <c r="E2783" s="67"/>
      <c r="F2783" s="4"/>
      <c r="G2783" s="4"/>
      <c r="H2783" s="4"/>
      <c r="K2783" s="4"/>
      <c r="L2783" s="4"/>
      <c r="M2783" s="16"/>
      <c r="N2783" s="16"/>
      <c r="T2783" s="59"/>
      <c r="U2783" s="59"/>
      <c r="V2783" s="18"/>
      <c r="Z2783" s="22"/>
      <c r="AA2783" s="22"/>
      <c r="AB2783" s="22"/>
      <c r="AC2783" s="22"/>
      <c r="AD2783" s="22"/>
      <c r="AE2783" s="22"/>
      <c r="AF2783" s="22"/>
    </row>
    <row r="2784" spans="1:32" x14ac:dyDescent="0.25">
      <c r="A2784" s="16"/>
      <c r="B2784" s="16"/>
      <c r="C2784" s="66"/>
      <c r="D2784" s="66"/>
      <c r="E2784" s="67"/>
      <c r="F2784" s="4"/>
      <c r="G2784" s="4"/>
      <c r="H2784" s="4"/>
      <c r="K2784" s="4"/>
      <c r="L2784" s="4"/>
      <c r="M2784" s="16"/>
      <c r="N2784" s="16"/>
      <c r="T2784" s="59"/>
      <c r="U2784" s="59"/>
      <c r="V2784" s="18"/>
      <c r="Z2784" s="22"/>
      <c r="AA2784" s="22"/>
      <c r="AB2784" s="22"/>
      <c r="AC2784" s="22"/>
      <c r="AD2784" s="22"/>
      <c r="AE2784" s="22"/>
      <c r="AF2784" s="22"/>
    </row>
    <row r="2785" spans="1:32" x14ac:dyDescent="0.25">
      <c r="A2785" s="16"/>
      <c r="B2785" s="16"/>
      <c r="C2785" s="66"/>
      <c r="D2785" s="66"/>
      <c r="E2785" s="67"/>
      <c r="F2785" s="4"/>
      <c r="G2785" s="4"/>
      <c r="H2785" s="4"/>
      <c r="K2785" s="4"/>
      <c r="L2785" s="4"/>
      <c r="M2785" s="16"/>
      <c r="N2785" s="16"/>
      <c r="T2785" s="59"/>
      <c r="U2785" s="59"/>
      <c r="V2785" s="18"/>
      <c r="Z2785" s="22"/>
      <c r="AA2785" s="22"/>
      <c r="AB2785" s="22"/>
      <c r="AC2785" s="22"/>
      <c r="AD2785" s="22"/>
      <c r="AE2785" s="22"/>
      <c r="AF2785" s="22"/>
    </row>
    <row r="2786" spans="1:32" x14ac:dyDescent="0.25">
      <c r="A2786" s="16"/>
      <c r="B2786" s="16"/>
      <c r="C2786" s="66"/>
      <c r="D2786" s="66"/>
      <c r="E2786" s="67"/>
      <c r="F2786" s="4"/>
      <c r="G2786" s="4"/>
      <c r="H2786" s="4"/>
      <c r="K2786" s="4"/>
      <c r="L2786" s="4"/>
      <c r="M2786" s="16"/>
      <c r="N2786" s="16"/>
      <c r="T2786" s="59"/>
      <c r="U2786" s="59"/>
      <c r="V2786" s="18"/>
      <c r="Z2786" s="22"/>
      <c r="AA2786" s="22"/>
      <c r="AB2786" s="22"/>
      <c r="AC2786" s="22"/>
      <c r="AD2786" s="22"/>
      <c r="AE2786" s="22"/>
      <c r="AF2786" s="22"/>
    </row>
    <row r="2787" spans="1:32" x14ac:dyDescent="0.25">
      <c r="A2787" s="16"/>
      <c r="B2787" s="16"/>
      <c r="C2787" s="66"/>
      <c r="D2787" s="66"/>
      <c r="E2787" s="67"/>
      <c r="F2787" s="4"/>
      <c r="G2787" s="4"/>
      <c r="H2787" s="4"/>
      <c r="K2787" s="4"/>
      <c r="L2787" s="4"/>
      <c r="M2787" s="16"/>
      <c r="N2787" s="16"/>
      <c r="T2787" s="59"/>
      <c r="U2787" s="59"/>
      <c r="V2787" s="18"/>
      <c r="Z2787" s="22"/>
      <c r="AA2787" s="22"/>
      <c r="AB2787" s="22"/>
      <c r="AC2787" s="22"/>
      <c r="AD2787" s="22"/>
      <c r="AE2787" s="22"/>
      <c r="AF2787" s="22"/>
    </row>
    <row r="2788" spans="1:32" x14ac:dyDescent="0.25">
      <c r="A2788" s="16"/>
      <c r="B2788" s="16"/>
      <c r="C2788" s="66"/>
      <c r="D2788" s="66"/>
      <c r="E2788" s="67"/>
      <c r="F2788" s="4"/>
      <c r="G2788" s="4"/>
      <c r="H2788" s="4"/>
      <c r="K2788" s="4"/>
      <c r="L2788" s="4"/>
      <c r="M2788" s="16"/>
      <c r="N2788" s="16"/>
      <c r="T2788" s="59"/>
      <c r="U2788" s="59"/>
      <c r="V2788" s="18"/>
      <c r="Z2788" s="22"/>
      <c r="AA2788" s="22"/>
      <c r="AB2788" s="22"/>
      <c r="AC2788" s="22"/>
      <c r="AD2788" s="22"/>
      <c r="AE2788" s="22"/>
      <c r="AF2788" s="22"/>
    </row>
    <row r="2789" spans="1:32" x14ac:dyDescent="0.25">
      <c r="A2789" s="16"/>
      <c r="B2789" s="16"/>
      <c r="C2789" s="66"/>
      <c r="D2789" s="66"/>
      <c r="E2789" s="67"/>
      <c r="F2789" s="4"/>
      <c r="G2789" s="4"/>
      <c r="H2789" s="4"/>
      <c r="K2789" s="4"/>
      <c r="L2789" s="4"/>
      <c r="M2789" s="16"/>
      <c r="N2789" s="16"/>
      <c r="T2789" s="59"/>
      <c r="U2789" s="59"/>
      <c r="V2789" s="18"/>
      <c r="Z2789" s="22"/>
      <c r="AA2789" s="22"/>
      <c r="AB2789" s="22"/>
      <c r="AC2789" s="22"/>
      <c r="AD2789" s="22"/>
      <c r="AE2789" s="22"/>
      <c r="AF2789" s="22"/>
    </row>
    <row r="2790" spans="1:32" x14ac:dyDescent="0.25">
      <c r="A2790" s="16"/>
      <c r="B2790" s="16"/>
      <c r="C2790" s="66"/>
      <c r="D2790" s="66"/>
      <c r="E2790" s="67"/>
      <c r="F2790" s="4"/>
      <c r="G2790" s="4"/>
      <c r="H2790" s="4"/>
      <c r="K2790" s="4"/>
      <c r="L2790" s="4"/>
      <c r="M2790" s="16"/>
      <c r="N2790" s="16"/>
      <c r="T2790" s="59"/>
      <c r="U2790" s="59"/>
      <c r="V2790" s="18"/>
      <c r="Z2790" s="22"/>
      <c r="AA2790" s="22"/>
      <c r="AB2790" s="22"/>
      <c r="AC2790" s="22"/>
      <c r="AD2790" s="22"/>
      <c r="AE2790" s="22"/>
      <c r="AF2790" s="22"/>
    </row>
    <row r="2791" spans="1:32" x14ac:dyDescent="0.25">
      <c r="A2791" s="16"/>
      <c r="B2791" s="16"/>
      <c r="C2791" s="66"/>
      <c r="D2791" s="66"/>
      <c r="E2791" s="67"/>
      <c r="F2791" s="4"/>
      <c r="G2791" s="4"/>
      <c r="H2791" s="4"/>
      <c r="K2791" s="4"/>
      <c r="L2791" s="4"/>
      <c r="M2791" s="16"/>
      <c r="N2791" s="16"/>
      <c r="T2791" s="59"/>
      <c r="U2791" s="59"/>
      <c r="V2791" s="18"/>
      <c r="Z2791" s="22"/>
      <c r="AA2791" s="22"/>
      <c r="AB2791" s="22"/>
      <c r="AC2791" s="22"/>
      <c r="AD2791" s="22"/>
      <c r="AE2791" s="22"/>
      <c r="AF2791" s="22"/>
    </row>
    <row r="2792" spans="1:32" x14ac:dyDescent="0.25">
      <c r="A2792" s="16"/>
      <c r="B2792" s="16"/>
      <c r="C2792" s="66"/>
      <c r="D2792" s="66"/>
      <c r="E2792" s="67"/>
      <c r="F2792" s="4"/>
      <c r="G2792" s="4"/>
      <c r="H2792" s="4"/>
      <c r="K2792" s="4"/>
      <c r="L2792" s="4"/>
      <c r="M2792" s="16"/>
      <c r="N2792" s="16"/>
      <c r="T2792" s="59"/>
      <c r="U2792" s="59"/>
      <c r="V2792" s="18"/>
      <c r="Z2792" s="22"/>
      <c r="AA2792" s="22"/>
      <c r="AB2792" s="22"/>
      <c r="AC2792" s="22"/>
      <c r="AD2792" s="22"/>
      <c r="AE2792" s="22"/>
      <c r="AF2792" s="22"/>
    </row>
    <row r="2793" spans="1:32" x14ac:dyDescent="0.25">
      <c r="A2793" s="16"/>
      <c r="B2793" s="16"/>
      <c r="C2793" s="66"/>
      <c r="D2793" s="66"/>
      <c r="E2793" s="67"/>
      <c r="F2793" s="4"/>
      <c r="G2793" s="4"/>
      <c r="H2793" s="4"/>
      <c r="K2793" s="4"/>
      <c r="L2793" s="4"/>
      <c r="M2793" s="16"/>
      <c r="N2793" s="16"/>
      <c r="T2793" s="59"/>
      <c r="U2793" s="59"/>
      <c r="V2793" s="18"/>
      <c r="Z2793" s="22"/>
      <c r="AA2793" s="22"/>
      <c r="AB2793" s="22"/>
      <c r="AC2793" s="22"/>
      <c r="AD2793" s="22"/>
      <c r="AE2793" s="22"/>
      <c r="AF2793" s="22"/>
    </row>
    <row r="2794" spans="1:32" x14ac:dyDescent="0.25">
      <c r="A2794" s="16"/>
      <c r="B2794" s="16"/>
      <c r="C2794" s="66"/>
      <c r="D2794" s="66"/>
      <c r="E2794" s="67"/>
      <c r="F2794" s="4"/>
      <c r="G2794" s="4"/>
      <c r="H2794" s="4"/>
      <c r="K2794" s="4"/>
      <c r="L2794" s="4"/>
      <c r="M2794" s="16"/>
      <c r="N2794" s="16"/>
      <c r="T2794" s="59"/>
      <c r="U2794" s="59"/>
      <c r="V2794" s="18"/>
      <c r="X2794" s="86"/>
      <c r="Z2794" s="22"/>
      <c r="AA2794" s="22"/>
      <c r="AB2794" s="22"/>
      <c r="AC2794" s="22"/>
      <c r="AD2794" s="22"/>
      <c r="AE2794" s="22"/>
      <c r="AF2794" s="22"/>
    </row>
    <row r="2795" spans="1:32" x14ac:dyDescent="0.25">
      <c r="A2795" s="16"/>
      <c r="B2795" s="16"/>
      <c r="C2795" s="66"/>
      <c r="D2795" s="66"/>
      <c r="E2795" s="67"/>
      <c r="F2795" s="4"/>
      <c r="G2795" s="4"/>
      <c r="H2795" s="4"/>
      <c r="K2795" s="4"/>
      <c r="L2795" s="4"/>
      <c r="M2795" s="16"/>
      <c r="N2795" s="16"/>
      <c r="T2795" s="59"/>
      <c r="U2795" s="59"/>
      <c r="V2795" s="18"/>
      <c r="X2795" s="86"/>
      <c r="Z2795" s="22"/>
      <c r="AA2795" s="22"/>
      <c r="AB2795" s="22"/>
      <c r="AC2795" s="22"/>
      <c r="AD2795" s="22"/>
      <c r="AE2795" s="22"/>
      <c r="AF2795" s="22"/>
    </row>
    <row r="2796" spans="1:32" x14ac:dyDescent="0.25">
      <c r="A2796" s="16"/>
      <c r="B2796" s="16"/>
      <c r="C2796" s="66"/>
      <c r="D2796" s="66"/>
      <c r="E2796" s="67"/>
      <c r="F2796" s="4"/>
      <c r="G2796" s="4"/>
      <c r="H2796" s="4"/>
      <c r="K2796" s="4"/>
      <c r="L2796" s="4"/>
      <c r="M2796" s="16"/>
      <c r="N2796" s="16"/>
      <c r="T2796" s="59"/>
      <c r="U2796" s="59"/>
      <c r="V2796" s="18"/>
      <c r="X2796" s="86"/>
      <c r="Z2796" s="22"/>
      <c r="AA2796" s="22"/>
      <c r="AB2796" s="22"/>
      <c r="AC2796" s="22"/>
      <c r="AD2796" s="22"/>
      <c r="AE2796" s="22"/>
      <c r="AF2796" s="22"/>
    </row>
    <row r="2797" spans="1:32" x14ac:dyDescent="0.25">
      <c r="A2797" s="16"/>
      <c r="B2797" s="16"/>
      <c r="C2797" s="66"/>
      <c r="D2797" s="66"/>
      <c r="E2797" s="67"/>
      <c r="F2797" s="4"/>
      <c r="G2797" s="4"/>
      <c r="H2797" s="4"/>
      <c r="K2797" s="4"/>
      <c r="L2797" s="4"/>
      <c r="M2797" s="16"/>
      <c r="N2797" s="16"/>
      <c r="T2797" s="59"/>
      <c r="U2797" s="59"/>
      <c r="V2797" s="18"/>
      <c r="X2797" s="86"/>
      <c r="Z2797" s="22"/>
      <c r="AA2797" s="22"/>
      <c r="AB2797" s="22"/>
      <c r="AC2797" s="22"/>
      <c r="AD2797" s="22"/>
      <c r="AE2797" s="22"/>
      <c r="AF2797" s="22"/>
    </row>
    <row r="2798" spans="1:32" x14ac:dyDescent="0.25">
      <c r="A2798" s="16"/>
      <c r="B2798" s="16"/>
      <c r="C2798" s="66"/>
      <c r="D2798" s="66"/>
      <c r="E2798" s="67"/>
      <c r="F2798" s="4"/>
      <c r="G2798" s="4"/>
      <c r="H2798" s="4"/>
      <c r="K2798" s="4"/>
      <c r="L2798" s="4"/>
      <c r="M2798" s="16"/>
      <c r="N2798" s="16"/>
      <c r="T2798" s="59"/>
      <c r="U2798" s="59"/>
      <c r="V2798" s="18"/>
      <c r="Z2798" s="22"/>
      <c r="AA2798" s="22"/>
      <c r="AB2798" s="22"/>
      <c r="AC2798" s="22"/>
      <c r="AD2798" s="22"/>
      <c r="AE2798" s="22"/>
      <c r="AF2798" s="22"/>
    </row>
    <row r="2799" spans="1:32" x14ac:dyDescent="0.25">
      <c r="A2799" s="16"/>
      <c r="B2799" s="16"/>
      <c r="C2799" s="66"/>
      <c r="D2799" s="66"/>
      <c r="E2799" s="67"/>
      <c r="F2799" s="4"/>
      <c r="G2799" s="4"/>
      <c r="H2799" s="4"/>
      <c r="K2799" s="4"/>
      <c r="L2799" s="4"/>
      <c r="M2799" s="16"/>
      <c r="N2799" s="16"/>
      <c r="T2799" s="59"/>
      <c r="U2799" s="59"/>
      <c r="V2799" s="18"/>
      <c r="Z2799" s="22"/>
      <c r="AA2799" s="22"/>
      <c r="AB2799" s="22"/>
      <c r="AC2799" s="22"/>
      <c r="AD2799" s="22"/>
      <c r="AE2799" s="22"/>
      <c r="AF2799" s="22"/>
    </row>
    <row r="2800" spans="1:32" x14ac:dyDescent="0.25">
      <c r="A2800" s="16"/>
      <c r="B2800" s="16"/>
      <c r="C2800" s="66"/>
      <c r="D2800" s="66"/>
      <c r="E2800" s="67"/>
      <c r="F2800" s="4"/>
      <c r="G2800" s="4"/>
      <c r="H2800" s="4"/>
      <c r="K2800" s="4"/>
      <c r="L2800" s="4"/>
      <c r="M2800" s="16"/>
      <c r="N2800" s="16"/>
      <c r="T2800" s="59"/>
      <c r="U2800" s="59"/>
      <c r="V2800" s="18"/>
      <c r="Z2800" s="22"/>
      <c r="AA2800" s="22"/>
      <c r="AB2800" s="22"/>
      <c r="AC2800" s="22"/>
      <c r="AD2800" s="22"/>
      <c r="AE2800" s="22"/>
      <c r="AF2800" s="22"/>
    </row>
    <row r="2801" spans="1:32" x14ac:dyDescent="0.25">
      <c r="A2801" s="16"/>
      <c r="B2801" s="16"/>
      <c r="C2801" s="66"/>
      <c r="D2801" s="66"/>
      <c r="E2801" s="67"/>
      <c r="F2801" s="4"/>
      <c r="G2801" s="4"/>
      <c r="H2801" s="4"/>
      <c r="K2801" s="4"/>
      <c r="L2801" s="4"/>
      <c r="M2801" s="16"/>
      <c r="N2801" s="16"/>
      <c r="T2801" s="59"/>
      <c r="U2801" s="59"/>
      <c r="V2801" s="18"/>
      <c r="Z2801" s="22"/>
      <c r="AA2801" s="22"/>
      <c r="AB2801" s="22"/>
      <c r="AC2801" s="22"/>
      <c r="AD2801" s="22"/>
      <c r="AE2801" s="22"/>
      <c r="AF2801" s="22"/>
    </row>
    <row r="2802" spans="1:32" x14ac:dyDescent="0.25">
      <c r="A2802" s="16"/>
      <c r="B2802" s="16"/>
      <c r="C2802" s="66"/>
      <c r="D2802" s="66"/>
      <c r="E2802" s="67"/>
      <c r="F2802" s="4"/>
      <c r="G2802" s="4"/>
      <c r="H2802" s="4"/>
      <c r="K2802" s="4"/>
      <c r="L2802" s="4"/>
      <c r="M2802" s="16"/>
      <c r="N2802" s="16"/>
      <c r="T2802" s="59"/>
      <c r="U2802" s="59"/>
      <c r="V2802" s="18"/>
      <c r="Z2802" s="22"/>
      <c r="AA2802" s="22"/>
      <c r="AB2802" s="22"/>
      <c r="AC2802" s="22"/>
      <c r="AD2802" s="22"/>
      <c r="AE2802" s="22"/>
      <c r="AF2802" s="22"/>
    </row>
    <row r="2803" spans="1:32" x14ac:dyDescent="0.25">
      <c r="A2803" s="16"/>
      <c r="B2803" s="16"/>
      <c r="C2803" s="66"/>
      <c r="D2803" s="66"/>
      <c r="E2803" s="67"/>
      <c r="F2803" s="4"/>
      <c r="G2803" s="4"/>
      <c r="H2803" s="4"/>
      <c r="K2803" s="4"/>
      <c r="L2803" s="4"/>
      <c r="M2803" s="16"/>
      <c r="N2803" s="16"/>
      <c r="T2803" s="59"/>
      <c r="U2803" s="59"/>
      <c r="V2803" s="18"/>
      <c r="Z2803" s="22"/>
      <c r="AA2803" s="22"/>
      <c r="AB2803" s="22"/>
      <c r="AC2803" s="22"/>
      <c r="AD2803" s="22"/>
      <c r="AE2803" s="22"/>
      <c r="AF2803" s="22"/>
    </row>
    <row r="2804" spans="1:32" x14ac:dyDescent="0.25">
      <c r="A2804" s="16"/>
      <c r="B2804" s="16"/>
      <c r="C2804" s="66"/>
      <c r="D2804" s="66"/>
      <c r="E2804" s="67"/>
      <c r="F2804" s="4"/>
      <c r="G2804" s="4"/>
      <c r="H2804" s="4"/>
      <c r="K2804" s="4"/>
      <c r="L2804" s="4"/>
      <c r="M2804" s="16"/>
      <c r="N2804" s="16"/>
      <c r="T2804" s="59"/>
      <c r="U2804" s="59"/>
      <c r="V2804" s="18"/>
      <c r="Z2804" s="22"/>
      <c r="AA2804" s="22"/>
      <c r="AB2804" s="22"/>
      <c r="AC2804" s="22"/>
      <c r="AD2804" s="22"/>
      <c r="AE2804" s="22"/>
      <c r="AF2804" s="22"/>
    </row>
    <row r="2805" spans="1:32" x14ac:dyDescent="0.25">
      <c r="A2805" s="16"/>
      <c r="B2805" s="16"/>
      <c r="C2805" s="66"/>
      <c r="D2805" s="66"/>
      <c r="E2805" s="67"/>
      <c r="F2805" s="4"/>
      <c r="G2805" s="4"/>
      <c r="H2805" s="4"/>
      <c r="K2805" s="4"/>
      <c r="L2805" s="4"/>
      <c r="M2805" s="16"/>
      <c r="N2805" s="16"/>
      <c r="T2805" s="59"/>
      <c r="U2805" s="59"/>
      <c r="V2805" s="18"/>
      <c r="Z2805" s="22"/>
      <c r="AA2805" s="22"/>
      <c r="AB2805" s="22"/>
      <c r="AC2805" s="22"/>
      <c r="AD2805" s="22"/>
      <c r="AE2805" s="22"/>
      <c r="AF2805" s="22"/>
    </row>
    <row r="2806" spans="1:32" x14ac:dyDescent="0.25">
      <c r="A2806" s="16"/>
      <c r="B2806" s="16"/>
      <c r="C2806" s="66"/>
      <c r="D2806" s="66"/>
      <c r="E2806" s="67"/>
      <c r="F2806" s="4"/>
      <c r="G2806" s="4"/>
      <c r="H2806" s="4"/>
      <c r="K2806" s="4"/>
      <c r="L2806" s="4"/>
      <c r="M2806" s="16"/>
      <c r="N2806" s="16"/>
      <c r="T2806" s="59"/>
      <c r="U2806" s="59"/>
      <c r="V2806" s="18"/>
      <c r="Z2806" s="22"/>
      <c r="AA2806" s="22"/>
      <c r="AB2806" s="22"/>
      <c r="AC2806" s="22"/>
      <c r="AD2806" s="22"/>
      <c r="AE2806" s="22"/>
      <c r="AF2806" s="22"/>
    </row>
    <row r="2807" spans="1:32" x14ac:dyDescent="0.25">
      <c r="A2807" s="16"/>
      <c r="B2807" s="16"/>
      <c r="C2807" s="66"/>
      <c r="D2807" s="66"/>
      <c r="E2807" s="67"/>
      <c r="F2807" s="4"/>
      <c r="G2807" s="4"/>
      <c r="H2807" s="4"/>
      <c r="K2807" s="4"/>
      <c r="L2807" s="4"/>
      <c r="M2807" s="16"/>
      <c r="N2807" s="16"/>
      <c r="T2807" s="59"/>
      <c r="U2807" s="59"/>
      <c r="V2807" s="18"/>
      <c r="Z2807" s="22"/>
      <c r="AA2807" s="22"/>
      <c r="AB2807" s="22"/>
      <c r="AC2807" s="22"/>
      <c r="AD2807" s="22"/>
      <c r="AE2807" s="22"/>
      <c r="AF2807" s="22"/>
    </row>
    <row r="2808" spans="1:32" x14ac:dyDescent="0.25">
      <c r="A2808" s="16"/>
      <c r="B2808" s="16"/>
      <c r="C2808" s="66"/>
      <c r="D2808" s="66"/>
      <c r="E2808" s="67"/>
      <c r="F2808" s="4"/>
      <c r="G2808" s="4"/>
      <c r="H2808" s="4"/>
      <c r="K2808" s="4"/>
      <c r="L2808" s="4"/>
      <c r="M2808" s="16"/>
      <c r="N2808" s="16"/>
      <c r="T2808" s="59"/>
      <c r="U2808" s="59"/>
      <c r="V2808" s="18"/>
      <c r="Z2808" s="22"/>
      <c r="AA2808" s="22"/>
      <c r="AB2808" s="22"/>
      <c r="AC2808" s="22"/>
      <c r="AD2808" s="22"/>
      <c r="AE2808" s="22"/>
      <c r="AF2808" s="22"/>
    </row>
    <row r="2809" spans="1:32" x14ac:dyDescent="0.25">
      <c r="A2809" s="16"/>
      <c r="B2809" s="16"/>
      <c r="C2809" s="66"/>
      <c r="D2809" s="66"/>
      <c r="E2809" s="67"/>
      <c r="F2809" s="4"/>
      <c r="G2809" s="4"/>
      <c r="H2809" s="4"/>
      <c r="K2809" s="4"/>
      <c r="L2809" s="4"/>
      <c r="M2809" s="16"/>
      <c r="N2809" s="16"/>
      <c r="T2809" s="59"/>
      <c r="U2809" s="59"/>
      <c r="V2809" s="18"/>
      <c r="Z2809" s="22"/>
      <c r="AA2809" s="22"/>
      <c r="AB2809" s="22"/>
      <c r="AC2809" s="22"/>
      <c r="AD2809" s="22"/>
      <c r="AE2809" s="22"/>
      <c r="AF2809" s="22"/>
    </row>
    <row r="2810" spans="1:32" x14ac:dyDescent="0.25">
      <c r="A2810" s="16"/>
      <c r="B2810" s="16"/>
      <c r="C2810" s="66"/>
      <c r="D2810" s="66"/>
      <c r="E2810" s="67"/>
      <c r="F2810" s="4"/>
      <c r="G2810" s="4"/>
      <c r="H2810" s="4"/>
      <c r="K2810" s="4"/>
      <c r="L2810" s="4"/>
      <c r="M2810" s="16"/>
      <c r="N2810" s="16"/>
      <c r="T2810" s="59"/>
      <c r="U2810" s="59"/>
      <c r="V2810" s="18"/>
      <c r="Z2810" s="22"/>
      <c r="AA2810" s="22"/>
      <c r="AB2810" s="22"/>
      <c r="AC2810" s="22"/>
      <c r="AD2810" s="22"/>
      <c r="AE2810" s="22"/>
      <c r="AF2810" s="22"/>
    </row>
    <row r="2811" spans="1:32" x14ac:dyDescent="0.25">
      <c r="A2811" s="16"/>
      <c r="B2811" s="16"/>
      <c r="C2811" s="66"/>
      <c r="D2811" s="66"/>
      <c r="E2811" s="67"/>
      <c r="F2811" s="4"/>
      <c r="G2811" s="4"/>
      <c r="H2811" s="4"/>
      <c r="K2811" s="4"/>
      <c r="L2811" s="4"/>
      <c r="M2811" s="16"/>
      <c r="N2811" s="16"/>
      <c r="T2811" s="59"/>
      <c r="U2811" s="59"/>
      <c r="V2811" s="18"/>
      <c r="Z2811" s="22"/>
      <c r="AA2811" s="22"/>
      <c r="AB2811" s="22"/>
      <c r="AC2811" s="22"/>
      <c r="AD2811" s="22"/>
      <c r="AE2811" s="22"/>
      <c r="AF2811" s="22"/>
    </row>
    <row r="2812" spans="1:32" x14ac:dyDescent="0.25">
      <c r="A2812" s="16"/>
      <c r="B2812" s="16"/>
      <c r="C2812" s="66"/>
      <c r="D2812" s="66"/>
      <c r="E2812" s="67"/>
      <c r="F2812" s="4"/>
      <c r="G2812" s="4"/>
      <c r="H2812" s="4"/>
      <c r="K2812" s="4"/>
      <c r="L2812" s="4"/>
      <c r="M2812" s="16"/>
      <c r="N2812" s="16"/>
      <c r="T2812" s="59"/>
      <c r="U2812" s="59"/>
      <c r="V2812" s="18"/>
      <c r="Z2812" s="22"/>
      <c r="AA2812" s="22"/>
      <c r="AB2812" s="22"/>
      <c r="AC2812" s="22"/>
      <c r="AD2812" s="22"/>
      <c r="AE2812" s="22"/>
      <c r="AF2812" s="22"/>
    </row>
    <row r="2813" spans="1:32" x14ac:dyDescent="0.25">
      <c r="A2813" s="16"/>
      <c r="B2813" s="16"/>
      <c r="C2813" s="66"/>
      <c r="D2813" s="66"/>
      <c r="E2813" s="67"/>
      <c r="F2813" s="4"/>
      <c r="G2813" s="4"/>
      <c r="H2813" s="4"/>
      <c r="K2813" s="4"/>
      <c r="L2813" s="4"/>
      <c r="M2813" s="16"/>
      <c r="N2813" s="16"/>
      <c r="T2813" s="59"/>
      <c r="U2813" s="59"/>
      <c r="V2813" s="18"/>
      <c r="Z2813" s="22"/>
      <c r="AA2813" s="22"/>
      <c r="AB2813" s="22"/>
      <c r="AC2813" s="22"/>
      <c r="AD2813" s="22"/>
      <c r="AE2813" s="22"/>
      <c r="AF2813" s="22"/>
    </row>
    <row r="2814" spans="1:32" x14ac:dyDescent="0.25">
      <c r="A2814" s="16"/>
      <c r="B2814" s="16"/>
      <c r="C2814" s="66"/>
      <c r="D2814" s="66"/>
      <c r="E2814" s="67"/>
      <c r="F2814" s="4"/>
      <c r="G2814" s="4"/>
      <c r="H2814" s="4"/>
      <c r="K2814" s="4"/>
      <c r="L2814" s="4"/>
      <c r="M2814" s="16"/>
      <c r="N2814" s="16"/>
      <c r="T2814" s="59"/>
      <c r="U2814" s="59"/>
      <c r="V2814" s="18"/>
      <c r="Z2814" s="22"/>
      <c r="AA2814" s="22"/>
      <c r="AB2814" s="22"/>
      <c r="AC2814" s="22"/>
      <c r="AD2814" s="22"/>
      <c r="AE2814" s="22"/>
      <c r="AF2814" s="22"/>
    </row>
    <row r="2815" spans="1:32" x14ac:dyDescent="0.25">
      <c r="A2815" s="16"/>
      <c r="B2815" s="16"/>
      <c r="C2815" s="66"/>
      <c r="D2815" s="66"/>
      <c r="E2815" s="67"/>
      <c r="F2815" s="4"/>
      <c r="G2815" s="4"/>
      <c r="H2815" s="4"/>
      <c r="K2815" s="4"/>
      <c r="L2815" s="4"/>
      <c r="M2815" s="16"/>
      <c r="N2815" s="16"/>
      <c r="T2815" s="59"/>
      <c r="U2815" s="59"/>
      <c r="V2815" s="18"/>
      <c r="Z2815" s="22"/>
      <c r="AA2815" s="22"/>
      <c r="AB2815" s="22"/>
      <c r="AC2815" s="22"/>
      <c r="AD2815" s="22"/>
      <c r="AE2815" s="22"/>
      <c r="AF2815" s="22"/>
    </row>
    <row r="2816" spans="1:32" x14ac:dyDescent="0.25">
      <c r="A2816" s="16"/>
      <c r="B2816" s="16"/>
      <c r="C2816" s="66"/>
      <c r="D2816" s="66"/>
      <c r="E2816" s="67"/>
      <c r="F2816" s="4"/>
      <c r="G2816" s="4"/>
      <c r="H2816" s="4"/>
      <c r="K2816" s="4"/>
      <c r="L2816" s="4"/>
      <c r="M2816" s="16"/>
      <c r="N2816" s="16"/>
      <c r="T2816" s="59"/>
      <c r="U2816" s="59"/>
      <c r="V2816" s="18"/>
      <c r="Z2816" s="22"/>
      <c r="AA2816" s="22"/>
      <c r="AB2816" s="22"/>
      <c r="AC2816" s="22"/>
      <c r="AD2816" s="22"/>
      <c r="AE2816" s="22"/>
      <c r="AF2816" s="22"/>
    </row>
    <row r="2817" spans="1:32" x14ac:dyDescent="0.25">
      <c r="A2817" s="16"/>
      <c r="B2817" s="16"/>
      <c r="C2817" s="66"/>
      <c r="D2817" s="66"/>
      <c r="E2817" s="67"/>
      <c r="F2817" s="4"/>
      <c r="G2817" s="4"/>
      <c r="H2817" s="4"/>
      <c r="K2817" s="4"/>
      <c r="L2817" s="4"/>
      <c r="M2817" s="16"/>
      <c r="N2817" s="16"/>
      <c r="T2817" s="59"/>
      <c r="U2817" s="59"/>
      <c r="V2817" s="18"/>
      <c r="Z2817" s="22"/>
      <c r="AA2817" s="22"/>
      <c r="AB2817" s="22"/>
      <c r="AC2817" s="22"/>
      <c r="AD2817" s="22"/>
      <c r="AE2817" s="22"/>
      <c r="AF2817" s="22"/>
    </row>
    <row r="2818" spans="1:32" x14ac:dyDescent="0.25">
      <c r="A2818" s="16"/>
      <c r="B2818" s="16"/>
      <c r="C2818" s="66"/>
      <c r="D2818" s="66"/>
      <c r="E2818" s="67"/>
      <c r="F2818" s="4"/>
      <c r="G2818" s="4"/>
      <c r="H2818" s="4"/>
      <c r="K2818" s="4"/>
      <c r="L2818" s="4"/>
      <c r="M2818" s="16"/>
      <c r="N2818" s="16"/>
      <c r="T2818" s="59"/>
      <c r="U2818" s="59"/>
      <c r="V2818" s="18"/>
      <c r="Z2818" s="22"/>
      <c r="AA2818" s="22"/>
      <c r="AB2818" s="22"/>
      <c r="AC2818" s="22"/>
      <c r="AD2818" s="22"/>
      <c r="AE2818" s="22"/>
      <c r="AF2818" s="22"/>
    </row>
    <row r="2819" spans="1:32" x14ac:dyDescent="0.25">
      <c r="A2819" s="16"/>
      <c r="B2819" s="16"/>
      <c r="C2819" s="66"/>
      <c r="D2819" s="66"/>
      <c r="E2819" s="67"/>
      <c r="F2819" s="4"/>
      <c r="G2819" s="4"/>
      <c r="H2819" s="4"/>
      <c r="K2819" s="4"/>
      <c r="L2819" s="4"/>
      <c r="M2819" s="16"/>
      <c r="N2819" s="16"/>
      <c r="T2819" s="59"/>
      <c r="U2819" s="59"/>
      <c r="V2819" s="18"/>
      <c r="Z2819" s="22"/>
      <c r="AA2819" s="22"/>
      <c r="AB2819" s="22"/>
      <c r="AC2819" s="22"/>
      <c r="AD2819" s="22"/>
      <c r="AE2819" s="22"/>
      <c r="AF2819" s="22"/>
    </row>
    <row r="2820" spans="1:32" x14ac:dyDescent="0.25">
      <c r="A2820" s="16"/>
      <c r="B2820" s="16"/>
      <c r="C2820" s="66"/>
      <c r="D2820" s="66"/>
      <c r="E2820" s="67"/>
      <c r="F2820" s="4"/>
      <c r="G2820" s="4"/>
      <c r="H2820" s="4"/>
      <c r="K2820" s="4"/>
      <c r="L2820" s="4"/>
      <c r="M2820" s="16"/>
      <c r="N2820" s="16"/>
      <c r="T2820" s="59"/>
      <c r="U2820" s="59"/>
      <c r="V2820" s="18"/>
      <c r="Z2820" s="22"/>
      <c r="AA2820" s="22"/>
      <c r="AB2820" s="22"/>
      <c r="AC2820" s="22"/>
      <c r="AD2820" s="22"/>
      <c r="AE2820" s="22"/>
      <c r="AF2820" s="22"/>
    </row>
    <row r="2821" spans="1:32" x14ac:dyDescent="0.25">
      <c r="A2821" s="16"/>
      <c r="B2821" s="16"/>
      <c r="C2821" s="66"/>
      <c r="D2821" s="66"/>
      <c r="E2821" s="67"/>
      <c r="F2821" s="4"/>
      <c r="G2821" s="4"/>
      <c r="H2821" s="4"/>
      <c r="K2821" s="4"/>
      <c r="L2821" s="4"/>
      <c r="M2821" s="16"/>
      <c r="N2821" s="16"/>
      <c r="T2821" s="59"/>
      <c r="U2821" s="59"/>
      <c r="V2821" s="18"/>
      <c r="Z2821" s="22"/>
      <c r="AA2821" s="22"/>
      <c r="AB2821" s="22"/>
      <c r="AC2821" s="22"/>
      <c r="AD2821" s="22"/>
      <c r="AE2821" s="22"/>
      <c r="AF2821" s="22"/>
    </row>
    <row r="2822" spans="1:32" x14ac:dyDescent="0.25">
      <c r="A2822" s="16"/>
      <c r="B2822" s="16"/>
      <c r="C2822" s="66"/>
      <c r="D2822" s="66"/>
      <c r="E2822" s="67"/>
      <c r="F2822" s="4"/>
      <c r="G2822" s="4"/>
      <c r="H2822" s="4"/>
      <c r="K2822" s="4"/>
      <c r="L2822" s="4"/>
      <c r="M2822" s="16"/>
      <c r="N2822" s="16"/>
      <c r="T2822" s="59"/>
      <c r="U2822" s="59"/>
      <c r="V2822" s="18"/>
      <c r="Z2822" s="22"/>
      <c r="AA2822" s="22"/>
      <c r="AB2822" s="22"/>
      <c r="AC2822" s="22"/>
      <c r="AD2822" s="22"/>
      <c r="AE2822" s="22"/>
      <c r="AF2822" s="22"/>
    </row>
    <row r="2823" spans="1:32" x14ac:dyDescent="0.25">
      <c r="A2823" s="16"/>
      <c r="B2823" s="16"/>
      <c r="C2823" s="66"/>
      <c r="D2823" s="66"/>
      <c r="E2823" s="67"/>
      <c r="F2823" s="4"/>
      <c r="G2823" s="4"/>
      <c r="H2823" s="4"/>
      <c r="K2823" s="4"/>
      <c r="L2823" s="4"/>
      <c r="M2823" s="16"/>
      <c r="N2823" s="16"/>
      <c r="T2823" s="59"/>
      <c r="U2823" s="59"/>
      <c r="V2823" s="18"/>
      <c r="Z2823" s="22"/>
      <c r="AA2823" s="22"/>
      <c r="AB2823" s="22"/>
      <c r="AC2823" s="22"/>
      <c r="AD2823" s="22"/>
      <c r="AE2823" s="22"/>
      <c r="AF2823" s="22"/>
    </row>
    <row r="2824" spans="1:32" x14ac:dyDescent="0.25">
      <c r="A2824" s="16"/>
      <c r="B2824" s="16"/>
      <c r="C2824" s="66"/>
      <c r="D2824" s="66"/>
      <c r="E2824" s="67"/>
      <c r="F2824" s="4"/>
      <c r="G2824" s="4"/>
      <c r="H2824" s="4"/>
      <c r="K2824" s="4"/>
      <c r="L2824" s="4"/>
      <c r="M2824" s="16"/>
      <c r="N2824" s="16"/>
      <c r="T2824" s="59"/>
      <c r="U2824" s="59"/>
      <c r="V2824" s="18"/>
      <c r="X2824" s="86"/>
      <c r="Z2824" s="22"/>
      <c r="AA2824" s="22"/>
      <c r="AB2824" s="22"/>
      <c r="AC2824" s="22"/>
      <c r="AD2824" s="22"/>
      <c r="AE2824" s="22"/>
      <c r="AF2824" s="22"/>
    </row>
    <row r="2825" spans="1:32" x14ac:dyDescent="0.25">
      <c r="A2825" s="16"/>
      <c r="B2825" s="16"/>
      <c r="C2825" s="66"/>
      <c r="D2825" s="66"/>
      <c r="E2825" s="67"/>
      <c r="F2825" s="4"/>
      <c r="G2825" s="4"/>
      <c r="H2825" s="4"/>
      <c r="K2825" s="4"/>
      <c r="L2825" s="4"/>
      <c r="M2825" s="16"/>
      <c r="N2825" s="16"/>
      <c r="T2825" s="59"/>
      <c r="U2825" s="59"/>
      <c r="V2825" s="18"/>
      <c r="Z2825" s="22"/>
      <c r="AA2825" s="22"/>
      <c r="AB2825" s="22"/>
      <c r="AC2825" s="22"/>
      <c r="AD2825" s="22"/>
      <c r="AE2825" s="22"/>
      <c r="AF2825" s="22"/>
    </row>
    <row r="2826" spans="1:32" x14ac:dyDescent="0.25">
      <c r="A2826" s="16"/>
      <c r="B2826" s="16"/>
      <c r="C2826" s="66"/>
      <c r="D2826" s="66"/>
      <c r="E2826" s="67"/>
      <c r="F2826" s="4"/>
      <c r="G2826" s="4"/>
      <c r="H2826" s="4"/>
      <c r="K2826" s="4"/>
      <c r="L2826" s="4"/>
      <c r="M2826" s="16"/>
      <c r="N2826" s="16"/>
      <c r="T2826" s="59"/>
      <c r="U2826" s="59"/>
      <c r="V2826" s="18"/>
      <c r="Z2826" s="22"/>
      <c r="AA2826" s="22"/>
      <c r="AB2826" s="22"/>
      <c r="AC2826" s="22"/>
      <c r="AD2826" s="22"/>
      <c r="AE2826" s="22"/>
      <c r="AF2826" s="22"/>
    </row>
    <row r="2827" spans="1:32" x14ac:dyDescent="0.25">
      <c r="A2827" s="16"/>
      <c r="B2827" s="16"/>
      <c r="C2827" s="66"/>
      <c r="D2827" s="66"/>
      <c r="E2827" s="67"/>
      <c r="F2827" s="4"/>
      <c r="G2827" s="4"/>
      <c r="H2827" s="4"/>
      <c r="K2827" s="4"/>
      <c r="L2827" s="4"/>
      <c r="M2827" s="16"/>
      <c r="N2827" s="16"/>
      <c r="T2827" s="59"/>
      <c r="U2827" s="59"/>
      <c r="V2827" s="18"/>
      <c r="Z2827" s="22"/>
      <c r="AA2827" s="22"/>
      <c r="AB2827" s="22"/>
      <c r="AC2827" s="22"/>
      <c r="AD2827" s="22"/>
      <c r="AE2827" s="22"/>
      <c r="AF2827" s="22"/>
    </row>
    <row r="2828" spans="1:32" x14ac:dyDescent="0.25">
      <c r="A2828" s="16"/>
      <c r="B2828" s="16"/>
      <c r="C2828" s="66"/>
      <c r="D2828" s="66"/>
      <c r="E2828" s="67"/>
      <c r="F2828" s="4"/>
      <c r="G2828" s="4"/>
      <c r="H2828" s="4"/>
      <c r="K2828" s="4"/>
      <c r="L2828" s="4"/>
      <c r="M2828" s="16"/>
      <c r="N2828" s="16"/>
      <c r="T2828" s="59"/>
      <c r="U2828" s="59"/>
      <c r="V2828" s="18"/>
      <c r="Z2828" s="22"/>
      <c r="AA2828" s="22"/>
      <c r="AB2828" s="22"/>
      <c r="AC2828" s="22"/>
      <c r="AD2828" s="22"/>
      <c r="AE2828" s="22"/>
      <c r="AF2828" s="22"/>
    </row>
    <row r="2829" spans="1:32" x14ac:dyDescent="0.25">
      <c r="A2829" s="16"/>
      <c r="B2829" s="16"/>
      <c r="C2829" s="66"/>
      <c r="D2829" s="66"/>
      <c r="E2829" s="67"/>
      <c r="F2829" s="4"/>
      <c r="G2829" s="4"/>
      <c r="H2829" s="4"/>
      <c r="K2829" s="4"/>
      <c r="L2829" s="4"/>
      <c r="M2829" s="16"/>
      <c r="N2829" s="16"/>
      <c r="T2829" s="59"/>
      <c r="U2829" s="59"/>
      <c r="V2829" s="18"/>
      <c r="Z2829" s="22"/>
      <c r="AA2829" s="22"/>
      <c r="AB2829" s="22"/>
      <c r="AC2829" s="22"/>
      <c r="AD2829" s="22"/>
      <c r="AE2829" s="22"/>
      <c r="AF2829" s="22"/>
    </row>
    <row r="2830" spans="1:32" x14ac:dyDescent="0.25">
      <c r="A2830" s="16"/>
      <c r="B2830" s="16"/>
      <c r="C2830" s="66"/>
      <c r="D2830" s="66"/>
      <c r="E2830" s="67"/>
      <c r="F2830" s="4"/>
      <c r="G2830" s="4"/>
      <c r="H2830" s="4"/>
      <c r="K2830" s="4"/>
      <c r="L2830" s="4"/>
      <c r="M2830" s="16"/>
      <c r="N2830" s="16"/>
      <c r="T2830" s="59"/>
      <c r="U2830" s="59"/>
      <c r="V2830" s="18"/>
      <c r="Z2830" s="22"/>
      <c r="AA2830" s="22"/>
      <c r="AB2830" s="22"/>
      <c r="AC2830" s="22"/>
      <c r="AD2830" s="22"/>
      <c r="AE2830" s="22"/>
      <c r="AF2830" s="22"/>
    </row>
    <row r="2831" spans="1:32" x14ac:dyDescent="0.25">
      <c r="A2831" s="16"/>
      <c r="B2831" s="16"/>
      <c r="C2831" s="66"/>
      <c r="D2831" s="66"/>
      <c r="E2831" s="67"/>
      <c r="F2831" s="4"/>
      <c r="G2831" s="4"/>
      <c r="H2831" s="4"/>
      <c r="K2831" s="4"/>
      <c r="L2831" s="4"/>
      <c r="M2831" s="16"/>
      <c r="N2831" s="16"/>
      <c r="T2831" s="59"/>
      <c r="U2831" s="59"/>
      <c r="V2831" s="18"/>
      <c r="Z2831" s="22"/>
      <c r="AA2831" s="22"/>
      <c r="AB2831" s="22"/>
      <c r="AC2831" s="22"/>
      <c r="AD2831" s="22"/>
      <c r="AE2831" s="22"/>
      <c r="AF2831" s="22"/>
    </row>
    <row r="2832" spans="1:32" x14ac:dyDescent="0.25">
      <c r="A2832" s="16"/>
      <c r="B2832" s="16"/>
      <c r="C2832" s="66"/>
      <c r="D2832" s="66"/>
      <c r="E2832" s="67"/>
      <c r="F2832" s="4"/>
      <c r="G2832" s="4"/>
      <c r="H2832" s="4"/>
      <c r="K2832" s="4"/>
      <c r="L2832" s="4"/>
      <c r="M2832" s="16"/>
      <c r="N2832" s="16"/>
      <c r="T2832" s="59"/>
      <c r="U2832" s="59"/>
      <c r="V2832" s="18"/>
      <c r="Z2832" s="22"/>
      <c r="AA2832" s="22"/>
      <c r="AB2832" s="22"/>
      <c r="AC2832" s="22"/>
      <c r="AD2832" s="22"/>
      <c r="AE2832" s="22"/>
      <c r="AF2832" s="22"/>
    </row>
    <row r="2833" spans="1:32" x14ac:dyDescent="0.25">
      <c r="A2833" s="16"/>
      <c r="B2833" s="16"/>
      <c r="C2833" s="66"/>
      <c r="D2833" s="66"/>
      <c r="E2833" s="67"/>
      <c r="F2833" s="4"/>
      <c r="G2833" s="4"/>
      <c r="H2833" s="4"/>
      <c r="K2833" s="4"/>
      <c r="L2833" s="4"/>
      <c r="M2833" s="16"/>
      <c r="N2833" s="16"/>
      <c r="T2833" s="59"/>
      <c r="U2833" s="59"/>
      <c r="V2833" s="18"/>
      <c r="X2833" s="86"/>
      <c r="Z2833" s="22"/>
      <c r="AA2833" s="22"/>
      <c r="AB2833" s="22"/>
      <c r="AC2833" s="22"/>
      <c r="AD2833" s="22"/>
      <c r="AE2833" s="22"/>
      <c r="AF2833" s="22"/>
    </row>
    <row r="2834" spans="1:32" x14ac:dyDescent="0.25">
      <c r="A2834" s="16"/>
      <c r="B2834" s="16"/>
      <c r="C2834" s="66"/>
      <c r="D2834" s="66"/>
      <c r="E2834" s="67"/>
      <c r="F2834" s="4"/>
      <c r="G2834" s="4"/>
      <c r="H2834" s="4"/>
      <c r="K2834" s="4"/>
      <c r="L2834" s="4"/>
      <c r="M2834" s="16"/>
      <c r="N2834" s="16"/>
      <c r="T2834" s="59"/>
      <c r="U2834" s="59"/>
      <c r="V2834" s="18"/>
      <c r="Z2834" s="22"/>
      <c r="AA2834" s="22"/>
      <c r="AB2834" s="22"/>
      <c r="AC2834" s="22"/>
      <c r="AD2834" s="22"/>
      <c r="AE2834" s="22"/>
      <c r="AF2834" s="22"/>
    </row>
    <row r="2835" spans="1:32" x14ac:dyDescent="0.25">
      <c r="A2835" s="16"/>
      <c r="B2835" s="16"/>
      <c r="C2835" s="66"/>
      <c r="D2835" s="66"/>
      <c r="E2835" s="67"/>
      <c r="F2835" s="4"/>
      <c r="G2835" s="4"/>
      <c r="H2835" s="4"/>
      <c r="K2835" s="4"/>
      <c r="L2835" s="4"/>
      <c r="M2835" s="16"/>
      <c r="N2835" s="16"/>
      <c r="T2835" s="59"/>
      <c r="U2835" s="59"/>
      <c r="V2835" s="18"/>
      <c r="Z2835" s="22"/>
      <c r="AA2835" s="22"/>
      <c r="AB2835" s="22"/>
      <c r="AC2835" s="22"/>
      <c r="AD2835" s="22"/>
      <c r="AE2835" s="22"/>
      <c r="AF2835" s="22"/>
    </row>
    <row r="2836" spans="1:32" x14ac:dyDescent="0.25">
      <c r="A2836" s="16"/>
      <c r="B2836" s="16"/>
      <c r="C2836" s="66"/>
      <c r="D2836" s="66"/>
      <c r="E2836" s="67"/>
      <c r="F2836" s="4"/>
      <c r="G2836" s="4"/>
      <c r="H2836" s="4"/>
      <c r="K2836" s="4"/>
      <c r="L2836" s="4"/>
      <c r="M2836" s="16"/>
      <c r="N2836" s="16"/>
      <c r="T2836" s="59"/>
      <c r="U2836" s="59"/>
      <c r="V2836" s="18"/>
      <c r="X2836" s="86"/>
      <c r="Z2836" s="22"/>
      <c r="AA2836" s="22"/>
      <c r="AB2836" s="22"/>
      <c r="AC2836" s="22"/>
      <c r="AD2836" s="22"/>
      <c r="AE2836" s="22"/>
      <c r="AF2836" s="22"/>
    </row>
    <row r="2837" spans="1:32" x14ac:dyDescent="0.25">
      <c r="A2837" s="16"/>
      <c r="B2837" s="16"/>
      <c r="C2837" s="66"/>
      <c r="D2837" s="66"/>
      <c r="E2837" s="67"/>
      <c r="F2837" s="4"/>
      <c r="G2837" s="4"/>
      <c r="H2837" s="4"/>
      <c r="K2837" s="4"/>
      <c r="L2837" s="4"/>
      <c r="M2837" s="16"/>
      <c r="N2837" s="16"/>
      <c r="T2837" s="59"/>
      <c r="U2837" s="59"/>
      <c r="V2837" s="18"/>
      <c r="Z2837" s="22"/>
      <c r="AA2837" s="22"/>
      <c r="AB2837" s="22"/>
      <c r="AC2837" s="22"/>
      <c r="AD2837" s="22"/>
      <c r="AE2837" s="22"/>
      <c r="AF2837" s="22"/>
    </row>
    <row r="2838" spans="1:32" x14ac:dyDescent="0.25">
      <c r="A2838" s="16"/>
      <c r="B2838" s="16"/>
      <c r="C2838" s="66"/>
      <c r="D2838" s="66"/>
      <c r="E2838" s="67"/>
      <c r="F2838" s="4"/>
      <c r="G2838" s="4"/>
      <c r="H2838" s="4"/>
      <c r="K2838" s="4"/>
      <c r="L2838" s="4"/>
      <c r="M2838" s="16"/>
      <c r="N2838" s="16"/>
      <c r="T2838" s="59"/>
      <c r="U2838" s="59"/>
      <c r="V2838" s="18"/>
      <c r="Z2838" s="22"/>
      <c r="AA2838" s="22"/>
      <c r="AB2838" s="22"/>
      <c r="AC2838" s="22"/>
      <c r="AD2838" s="22"/>
      <c r="AE2838" s="22"/>
      <c r="AF2838" s="22"/>
    </row>
    <row r="2839" spans="1:32" x14ac:dyDescent="0.25">
      <c r="A2839" s="16"/>
      <c r="B2839" s="16"/>
      <c r="C2839" s="66"/>
      <c r="D2839" s="66"/>
      <c r="E2839" s="67"/>
      <c r="F2839" s="4"/>
      <c r="G2839" s="4"/>
      <c r="H2839" s="4"/>
      <c r="K2839" s="4"/>
      <c r="L2839" s="4"/>
      <c r="M2839" s="16"/>
      <c r="N2839" s="16"/>
      <c r="T2839" s="59"/>
      <c r="U2839" s="59"/>
      <c r="V2839" s="18"/>
      <c r="X2839" s="86"/>
      <c r="Z2839" s="22"/>
      <c r="AA2839" s="22"/>
      <c r="AB2839" s="22"/>
      <c r="AC2839" s="22"/>
      <c r="AD2839" s="22"/>
      <c r="AE2839" s="22"/>
      <c r="AF2839" s="22"/>
    </row>
    <row r="2840" spans="1:32" x14ac:dyDescent="0.25">
      <c r="A2840" s="16"/>
      <c r="B2840" s="16"/>
      <c r="C2840" s="66"/>
      <c r="D2840" s="66"/>
      <c r="E2840" s="67"/>
      <c r="F2840" s="4"/>
      <c r="G2840" s="4"/>
      <c r="H2840" s="4"/>
      <c r="K2840" s="4"/>
      <c r="L2840" s="4"/>
      <c r="M2840" s="16"/>
      <c r="N2840" s="16"/>
      <c r="T2840" s="59"/>
      <c r="U2840" s="59"/>
      <c r="V2840" s="18"/>
      <c r="Z2840" s="22"/>
      <c r="AA2840" s="22"/>
      <c r="AB2840" s="22"/>
      <c r="AC2840" s="22"/>
      <c r="AD2840" s="22"/>
      <c r="AE2840" s="22"/>
      <c r="AF2840" s="22"/>
    </row>
    <row r="2841" spans="1:32" x14ac:dyDescent="0.25">
      <c r="A2841" s="16"/>
      <c r="B2841" s="16"/>
      <c r="C2841" s="66"/>
      <c r="D2841" s="66"/>
      <c r="E2841" s="67"/>
      <c r="F2841" s="4"/>
      <c r="G2841" s="4"/>
      <c r="H2841" s="4"/>
      <c r="K2841" s="4"/>
      <c r="L2841" s="4"/>
      <c r="M2841" s="16"/>
      <c r="N2841" s="16"/>
      <c r="T2841" s="59"/>
      <c r="U2841" s="59"/>
      <c r="V2841" s="18"/>
      <c r="Z2841" s="22"/>
      <c r="AA2841" s="22"/>
      <c r="AB2841" s="22"/>
      <c r="AC2841" s="22"/>
      <c r="AD2841" s="22"/>
      <c r="AE2841" s="22"/>
      <c r="AF2841" s="22"/>
    </row>
    <row r="2842" spans="1:32" x14ac:dyDescent="0.25">
      <c r="A2842" s="16"/>
      <c r="B2842" s="16"/>
      <c r="C2842" s="66"/>
      <c r="D2842" s="66"/>
      <c r="E2842" s="67"/>
      <c r="F2842" s="4"/>
      <c r="G2842" s="4"/>
      <c r="H2842" s="4"/>
      <c r="K2842" s="4"/>
      <c r="L2842" s="4"/>
      <c r="M2842" s="16"/>
      <c r="N2842" s="16"/>
      <c r="T2842" s="59"/>
      <c r="U2842" s="59"/>
      <c r="V2842" s="18"/>
      <c r="Z2842" s="22"/>
      <c r="AA2842" s="22"/>
      <c r="AB2842" s="22"/>
      <c r="AC2842" s="22"/>
      <c r="AD2842" s="22"/>
      <c r="AE2842" s="22"/>
      <c r="AF2842" s="22"/>
    </row>
    <row r="2843" spans="1:32" x14ac:dyDescent="0.25">
      <c r="A2843" s="16"/>
      <c r="B2843" s="16"/>
      <c r="C2843" s="66"/>
      <c r="D2843" s="66"/>
      <c r="E2843" s="67"/>
      <c r="F2843" s="4"/>
      <c r="G2843" s="4"/>
      <c r="H2843" s="4"/>
      <c r="K2843" s="4"/>
      <c r="L2843" s="4"/>
      <c r="M2843" s="16"/>
      <c r="N2843" s="16"/>
      <c r="T2843" s="59"/>
      <c r="U2843" s="59"/>
      <c r="V2843" s="18"/>
      <c r="Z2843" s="22"/>
      <c r="AA2843" s="22"/>
      <c r="AB2843" s="22"/>
      <c r="AC2843" s="22"/>
      <c r="AD2843" s="22"/>
      <c r="AE2843" s="22"/>
      <c r="AF2843" s="22"/>
    </row>
    <row r="2844" spans="1:32" x14ac:dyDescent="0.25">
      <c r="A2844" s="16"/>
      <c r="B2844" s="16"/>
      <c r="C2844" s="66"/>
      <c r="D2844" s="66"/>
      <c r="E2844" s="67"/>
      <c r="F2844" s="4"/>
      <c r="G2844" s="4"/>
      <c r="H2844" s="4"/>
      <c r="K2844" s="4"/>
      <c r="L2844" s="4"/>
      <c r="M2844" s="16"/>
      <c r="N2844" s="16"/>
      <c r="T2844" s="59"/>
      <c r="U2844" s="59"/>
      <c r="V2844" s="18"/>
      <c r="X2844" s="86"/>
      <c r="Z2844" s="22"/>
      <c r="AA2844" s="22"/>
      <c r="AB2844" s="22"/>
      <c r="AC2844" s="22"/>
      <c r="AD2844" s="22"/>
      <c r="AE2844" s="22"/>
      <c r="AF2844" s="22"/>
    </row>
    <row r="2845" spans="1:32" x14ac:dyDescent="0.25">
      <c r="A2845" s="16"/>
      <c r="B2845" s="16"/>
      <c r="C2845" s="66"/>
      <c r="D2845" s="66"/>
      <c r="E2845" s="67"/>
      <c r="F2845" s="4"/>
      <c r="G2845" s="4"/>
      <c r="H2845" s="4"/>
      <c r="K2845" s="4"/>
      <c r="L2845" s="4"/>
      <c r="M2845" s="16"/>
      <c r="N2845" s="16"/>
      <c r="T2845" s="59"/>
      <c r="U2845" s="59"/>
      <c r="V2845" s="18"/>
      <c r="X2845" s="87"/>
      <c r="Y2845" s="22"/>
      <c r="Z2845" s="22"/>
      <c r="AA2845" s="22"/>
      <c r="AB2845" s="22"/>
      <c r="AC2845" s="22"/>
      <c r="AD2845" s="22"/>
      <c r="AE2845" s="22"/>
      <c r="AF2845" s="22"/>
    </row>
    <row r="2846" spans="1:32" x14ac:dyDescent="0.25">
      <c r="A2846" s="16"/>
      <c r="B2846" s="16"/>
      <c r="C2846" s="66"/>
      <c r="D2846" s="66"/>
      <c r="E2846" s="67"/>
      <c r="F2846" s="4"/>
      <c r="G2846" s="4"/>
      <c r="H2846" s="4"/>
      <c r="K2846" s="4"/>
      <c r="L2846" s="4"/>
      <c r="M2846" s="16"/>
      <c r="N2846" s="16"/>
      <c r="T2846" s="59"/>
      <c r="U2846" s="59"/>
      <c r="V2846" s="18"/>
      <c r="X2846" s="86"/>
      <c r="Y2846" s="22"/>
      <c r="Z2846" s="22"/>
      <c r="AA2846" s="22"/>
      <c r="AB2846" s="22"/>
      <c r="AC2846" s="22"/>
      <c r="AD2846" s="22"/>
      <c r="AE2846" s="22"/>
      <c r="AF2846" s="22"/>
    </row>
    <row r="2847" spans="1:32" x14ac:dyDescent="0.25">
      <c r="A2847" s="16"/>
      <c r="B2847" s="16"/>
      <c r="C2847" s="66"/>
      <c r="D2847" s="66"/>
      <c r="E2847" s="67"/>
      <c r="F2847" s="4"/>
      <c r="G2847" s="4"/>
      <c r="H2847" s="4"/>
      <c r="K2847" s="4"/>
      <c r="L2847" s="4"/>
      <c r="M2847" s="16"/>
      <c r="N2847" s="16"/>
      <c r="T2847" s="59"/>
      <c r="U2847" s="59"/>
      <c r="V2847" s="18"/>
      <c r="Y2847" s="22"/>
      <c r="Z2847" s="22"/>
      <c r="AA2847" s="22"/>
      <c r="AB2847" s="22"/>
      <c r="AC2847" s="22"/>
      <c r="AD2847" s="22"/>
      <c r="AE2847" s="22"/>
      <c r="AF2847" s="22"/>
    </row>
    <row r="2848" spans="1:32" x14ac:dyDescent="0.25">
      <c r="A2848" s="16"/>
      <c r="B2848" s="16"/>
      <c r="C2848" s="66"/>
      <c r="D2848" s="66"/>
      <c r="E2848" s="67"/>
      <c r="F2848" s="4"/>
      <c r="G2848" s="4"/>
      <c r="H2848" s="4"/>
      <c r="K2848" s="4"/>
      <c r="L2848" s="4"/>
      <c r="M2848" s="16"/>
      <c r="N2848" s="16"/>
      <c r="T2848" s="59"/>
      <c r="U2848" s="59"/>
      <c r="V2848" s="18"/>
      <c r="X2848" s="86"/>
      <c r="Y2848" s="22"/>
      <c r="Z2848" s="22"/>
      <c r="AA2848" s="22"/>
      <c r="AB2848" s="22"/>
      <c r="AC2848" s="22"/>
      <c r="AD2848" s="22"/>
      <c r="AE2848" s="22"/>
      <c r="AF2848" s="22"/>
    </row>
    <row r="2849" spans="1:32" x14ac:dyDescent="0.25">
      <c r="A2849" s="16"/>
      <c r="B2849" s="16"/>
      <c r="C2849" s="66"/>
      <c r="D2849" s="66"/>
      <c r="E2849" s="67"/>
      <c r="F2849" s="4"/>
      <c r="G2849" s="4"/>
      <c r="H2849" s="4"/>
      <c r="K2849" s="4"/>
      <c r="L2849" s="4"/>
      <c r="M2849" s="16"/>
      <c r="N2849" s="16"/>
      <c r="T2849" s="59"/>
      <c r="U2849" s="59"/>
      <c r="V2849" s="18"/>
      <c r="Y2849" s="22"/>
      <c r="Z2849" s="22"/>
      <c r="AA2849" s="22"/>
      <c r="AB2849" s="22"/>
      <c r="AC2849" s="22"/>
      <c r="AD2849" s="22"/>
      <c r="AE2849" s="22"/>
      <c r="AF2849" s="22"/>
    </row>
    <row r="2850" spans="1:32" x14ac:dyDescent="0.25">
      <c r="A2850" s="16"/>
      <c r="B2850" s="16"/>
      <c r="C2850" s="66"/>
      <c r="D2850" s="66"/>
      <c r="E2850" s="67"/>
      <c r="F2850" s="4"/>
      <c r="G2850" s="4"/>
      <c r="H2850" s="4"/>
      <c r="K2850" s="4"/>
      <c r="L2850" s="4"/>
      <c r="M2850" s="16"/>
      <c r="N2850" s="16"/>
      <c r="T2850" s="59"/>
      <c r="U2850" s="59"/>
      <c r="V2850" s="18"/>
      <c r="X2850" s="86"/>
      <c r="Y2850" s="22"/>
      <c r="Z2850" s="22"/>
      <c r="AA2850" s="22"/>
      <c r="AB2850" s="22"/>
      <c r="AC2850" s="22"/>
      <c r="AD2850" s="22"/>
      <c r="AE2850" s="22"/>
      <c r="AF2850" s="22"/>
    </row>
    <row r="2851" spans="1:32" x14ac:dyDescent="0.25">
      <c r="A2851" s="16"/>
      <c r="B2851" s="16"/>
      <c r="C2851" s="66"/>
      <c r="D2851" s="66"/>
      <c r="E2851" s="67"/>
      <c r="F2851" s="4"/>
      <c r="G2851" s="4"/>
      <c r="H2851" s="4"/>
      <c r="K2851" s="4"/>
      <c r="L2851" s="4"/>
      <c r="M2851" s="16"/>
      <c r="N2851" s="16"/>
      <c r="T2851" s="59"/>
      <c r="U2851" s="59"/>
      <c r="V2851" s="18"/>
      <c r="Y2851" s="22"/>
      <c r="Z2851" s="22"/>
      <c r="AA2851" s="22"/>
      <c r="AB2851" s="22"/>
      <c r="AC2851" s="22"/>
      <c r="AD2851" s="22"/>
      <c r="AE2851" s="22"/>
      <c r="AF2851" s="22"/>
    </row>
    <row r="2852" spans="1:32" x14ac:dyDescent="0.25">
      <c r="A2852" s="16"/>
      <c r="B2852" s="16"/>
      <c r="C2852" s="66"/>
      <c r="D2852" s="66"/>
      <c r="E2852" s="67"/>
      <c r="F2852" s="4"/>
      <c r="G2852" s="4"/>
      <c r="H2852" s="4"/>
      <c r="K2852" s="4"/>
      <c r="L2852" s="4"/>
      <c r="M2852" s="16"/>
      <c r="N2852" s="16"/>
      <c r="T2852" s="59"/>
      <c r="U2852" s="59"/>
      <c r="V2852" s="18"/>
      <c r="X2852" s="86"/>
      <c r="Y2852" s="22"/>
      <c r="Z2852" s="22"/>
      <c r="AA2852" s="22"/>
      <c r="AB2852" s="22"/>
      <c r="AC2852" s="22"/>
      <c r="AD2852" s="22"/>
      <c r="AE2852" s="22"/>
      <c r="AF2852" s="22"/>
    </row>
    <row r="2853" spans="1:32" x14ac:dyDescent="0.25">
      <c r="A2853" s="16"/>
      <c r="B2853" s="16"/>
      <c r="C2853" s="66"/>
      <c r="D2853" s="66"/>
      <c r="E2853" s="67"/>
      <c r="F2853" s="4"/>
      <c r="G2853" s="4"/>
      <c r="H2853" s="4"/>
      <c r="K2853" s="4"/>
      <c r="L2853" s="4"/>
      <c r="M2853" s="16"/>
      <c r="N2853" s="16"/>
      <c r="T2853" s="59"/>
      <c r="U2853" s="59"/>
      <c r="V2853" s="18"/>
      <c r="Y2853" s="22"/>
      <c r="Z2853" s="22"/>
      <c r="AA2853" s="22"/>
      <c r="AB2853" s="22"/>
      <c r="AC2853" s="22"/>
      <c r="AD2853" s="22"/>
      <c r="AE2853" s="22"/>
      <c r="AF2853" s="22"/>
    </row>
    <row r="2854" spans="1:32" x14ac:dyDescent="0.25">
      <c r="A2854" s="16"/>
      <c r="B2854" s="16"/>
      <c r="C2854" s="66"/>
      <c r="D2854" s="66"/>
      <c r="E2854" s="67"/>
      <c r="F2854" s="4"/>
      <c r="G2854" s="4"/>
      <c r="H2854" s="4"/>
      <c r="K2854" s="4"/>
      <c r="L2854" s="4"/>
      <c r="M2854" s="16"/>
      <c r="N2854" s="16"/>
      <c r="T2854" s="59"/>
      <c r="U2854" s="59"/>
      <c r="V2854" s="18"/>
      <c r="X2854" s="86"/>
      <c r="Y2854" s="22"/>
      <c r="Z2854" s="22"/>
      <c r="AA2854" s="22"/>
      <c r="AB2854" s="22"/>
      <c r="AC2854" s="22"/>
      <c r="AD2854" s="22"/>
      <c r="AE2854" s="22"/>
      <c r="AF2854" s="22"/>
    </row>
    <row r="2855" spans="1:32" x14ac:dyDescent="0.25">
      <c r="A2855" s="16"/>
      <c r="B2855" s="16"/>
      <c r="C2855" s="66"/>
      <c r="D2855" s="66"/>
      <c r="E2855" s="67"/>
      <c r="F2855" s="4"/>
      <c r="G2855" s="4"/>
      <c r="H2855" s="4"/>
      <c r="K2855" s="4"/>
      <c r="L2855" s="4"/>
      <c r="M2855" s="16"/>
      <c r="N2855" s="16"/>
      <c r="T2855" s="59"/>
      <c r="U2855" s="59"/>
      <c r="V2855" s="18"/>
      <c r="Y2855" s="22"/>
      <c r="Z2855" s="22"/>
      <c r="AA2855" s="22"/>
      <c r="AB2855" s="22"/>
      <c r="AC2855" s="22"/>
      <c r="AD2855" s="22"/>
      <c r="AE2855" s="22"/>
      <c r="AF2855" s="22"/>
    </row>
    <row r="2856" spans="1:32" x14ac:dyDescent="0.25">
      <c r="A2856" s="16"/>
      <c r="B2856" s="16"/>
      <c r="C2856" s="66"/>
      <c r="D2856" s="66"/>
      <c r="E2856" s="67"/>
      <c r="F2856" s="4"/>
      <c r="G2856" s="4"/>
      <c r="H2856" s="4"/>
      <c r="K2856" s="4"/>
      <c r="L2856" s="4"/>
      <c r="M2856" s="16"/>
      <c r="N2856" s="16"/>
      <c r="T2856" s="59"/>
      <c r="U2856" s="59"/>
      <c r="V2856" s="18"/>
      <c r="X2856" s="86"/>
      <c r="Y2856" s="22"/>
      <c r="Z2856" s="22"/>
      <c r="AA2856" s="22"/>
      <c r="AB2856" s="22"/>
      <c r="AC2856" s="22"/>
      <c r="AD2856" s="22"/>
      <c r="AE2856" s="22"/>
      <c r="AF2856" s="22"/>
    </row>
    <row r="2857" spans="1:32" x14ac:dyDescent="0.25">
      <c r="A2857" s="16"/>
      <c r="B2857" s="16"/>
      <c r="C2857" s="66"/>
      <c r="D2857" s="66"/>
      <c r="E2857" s="67"/>
      <c r="F2857" s="4"/>
      <c r="G2857" s="4"/>
      <c r="H2857" s="4"/>
      <c r="K2857" s="4"/>
      <c r="L2857" s="4"/>
      <c r="M2857" s="16"/>
      <c r="N2857" s="16"/>
      <c r="T2857" s="59"/>
      <c r="U2857" s="59"/>
      <c r="V2857" s="18"/>
      <c r="Y2857" s="22"/>
      <c r="Z2857" s="22"/>
      <c r="AA2857" s="22"/>
      <c r="AB2857" s="22"/>
      <c r="AC2857" s="22"/>
      <c r="AD2857" s="22"/>
      <c r="AE2857" s="22"/>
      <c r="AF2857" s="22"/>
    </row>
    <row r="2858" spans="1:32" x14ac:dyDescent="0.25">
      <c r="A2858" s="16"/>
      <c r="B2858" s="16"/>
      <c r="C2858" s="66"/>
      <c r="D2858" s="66"/>
      <c r="E2858" s="67"/>
      <c r="F2858" s="4"/>
      <c r="G2858" s="4"/>
      <c r="H2858" s="4"/>
      <c r="K2858" s="4"/>
      <c r="L2858" s="4"/>
      <c r="M2858" s="16"/>
      <c r="N2858" s="16"/>
      <c r="T2858" s="59"/>
      <c r="U2858" s="59"/>
      <c r="V2858" s="18"/>
      <c r="X2858" s="86"/>
      <c r="Y2858" s="22"/>
      <c r="Z2858" s="22"/>
      <c r="AA2858" s="22"/>
      <c r="AB2858" s="22"/>
      <c r="AC2858" s="22"/>
      <c r="AD2858" s="22"/>
      <c r="AE2858" s="22"/>
      <c r="AF2858" s="22"/>
    </row>
    <row r="2859" spans="1:32" x14ac:dyDescent="0.25">
      <c r="A2859" s="16"/>
      <c r="B2859" s="16"/>
      <c r="C2859" s="66"/>
      <c r="D2859" s="66"/>
      <c r="E2859" s="67"/>
      <c r="F2859" s="4"/>
      <c r="G2859" s="4"/>
      <c r="H2859" s="4"/>
      <c r="K2859" s="4"/>
      <c r="L2859" s="4"/>
      <c r="M2859" s="16"/>
      <c r="N2859" s="16"/>
      <c r="T2859" s="59"/>
      <c r="U2859" s="59"/>
      <c r="V2859" s="18"/>
      <c r="Y2859" s="22"/>
      <c r="Z2859" s="22"/>
      <c r="AA2859" s="22"/>
      <c r="AB2859" s="22"/>
      <c r="AC2859" s="22"/>
      <c r="AD2859" s="22"/>
      <c r="AE2859" s="22"/>
      <c r="AF2859" s="22"/>
    </row>
    <row r="2860" spans="1:32" x14ac:dyDescent="0.25">
      <c r="A2860" s="16"/>
      <c r="B2860" s="16"/>
      <c r="C2860" s="66"/>
      <c r="D2860" s="66"/>
      <c r="E2860" s="67"/>
      <c r="F2860" s="4"/>
      <c r="G2860" s="4"/>
      <c r="H2860" s="4"/>
      <c r="K2860" s="4"/>
      <c r="L2860" s="4"/>
      <c r="M2860" s="16"/>
      <c r="N2860" s="16"/>
      <c r="T2860" s="59"/>
      <c r="U2860" s="59"/>
      <c r="V2860" s="18"/>
      <c r="X2860" s="86"/>
      <c r="Y2860" s="22"/>
      <c r="Z2860" s="22"/>
      <c r="AA2860" s="22"/>
      <c r="AB2860" s="22"/>
      <c r="AC2860" s="22"/>
      <c r="AD2860" s="22"/>
      <c r="AE2860" s="22"/>
      <c r="AF2860" s="22"/>
    </row>
    <row r="2861" spans="1:32" x14ac:dyDescent="0.25">
      <c r="A2861" s="16"/>
      <c r="B2861" s="16"/>
      <c r="C2861" s="66"/>
      <c r="D2861" s="66"/>
      <c r="E2861" s="67"/>
      <c r="F2861" s="4"/>
      <c r="G2861" s="4"/>
      <c r="H2861" s="4"/>
      <c r="K2861" s="4"/>
      <c r="L2861" s="4"/>
      <c r="M2861" s="16"/>
      <c r="N2861" s="16"/>
      <c r="T2861" s="59"/>
      <c r="U2861" s="59"/>
      <c r="V2861" s="18"/>
      <c r="Y2861" s="22"/>
      <c r="Z2861" s="22"/>
      <c r="AA2861" s="22"/>
      <c r="AB2861" s="22"/>
      <c r="AC2861" s="22"/>
      <c r="AD2861" s="22"/>
      <c r="AE2861" s="22"/>
      <c r="AF2861" s="22"/>
    </row>
    <row r="2862" spans="1:32" x14ac:dyDescent="0.25">
      <c r="A2862" s="16"/>
      <c r="B2862" s="16"/>
      <c r="C2862" s="66"/>
      <c r="D2862" s="66"/>
      <c r="E2862" s="67"/>
      <c r="F2862" s="4"/>
      <c r="G2862" s="4"/>
      <c r="H2862" s="4"/>
      <c r="K2862" s="4"/>
      <c r="L2862" s="4"/>
      <c r="M2862" s="16"/>
      <c r="N2862" s="16"/>
      <c r="T2862" s="59"/>
      <c r="U2862" s="59"/>
      <c r="V2862" s="18"/>
      <c r="X2862" s="86"/>
      <c r="Y2862" s="22"/>
      <c r="Z2862" s="22"/>
      <c r="AA2862" s="22"/>
      <c r="AB2862" s="22"/>
      <c r="AC2862" s="22"/>
      <c r="AD2862" s="22"/>
      <c r="AE2862" s="22"/>
      <c r="AF2862" s="22"/>
    </row>
    <row r="2863" spans="1:32" x14ac:dyDescent="0.25">
      <c r="A2863" s="16"/>
      <c r="B2863" s="16"/>
      <c r="C2863" s="66"/>
      <c r="D2863" s="66"/>
      <c r="E2863" s="67"/>
      <c r="F2863" s="4"/>
      <c r="G2863" s="4"/>
      <c r="H2863" s="4"/>
      <c r="K2863" s="4"/>
      <c r="L2863" s="4"/>
      <c r="M2863" s="16"/>
      <c r="N2863" s="16"/>
      <c r="T2863" s="59"/>
      <c r="U2863" s="59"/>
      <c r="V2863" s="18"/>
      <c r="Y2863" s="22"/>
      <c r="Z2863" s="22"/>
      <c r="AA2863" s="22"/>
      <c r="AB2863" s="22"/>
      <c r="AC2863" s="22"/>
      <c r="AD2863" s="22"/>
      <c r="AE2863" s="22"/>
      <c r="AF2863" s="22"/>
    </row>
    <row r="2864" spans="1:32" x14ac:dyDescent="0.25">
      <c r="A2864" s="16"/>
      <c r="B2864" s="16"/>
      <c r="C2864" s="66"/>
      <c r="D2864" s="66"/>
      <c r="E2864" s="67"/>
      <c r="F2864" s="4"/>
      <c r="G2864" s="4"/>
      <c r="H2864" s="4"/>
      <c r="K2864" s="4"/>
      <c r="L2864" s="4"/>
      <c r="M2864" s="16"/>
      <c r="N2864" s="16"/>
      <c r="T2864" s="59"/>
      <c r="U2864" s="59"/>
      <c r="V2864" s="18"/>
      <c r="Y2864" s="22"/>
      <c r="Z2864" s="22"/>
      <c r="AA2864" s="22"/>
      <c r="AB2864" s="22"/>
      <c r="AC2864" s="22"/>
      <c r="AD2864" s="22"/>
      <c r="AE2864" s="22"/>
      <c r="AF2864" s="22"/>
    </row>
    <row r="2865" spans="1:32" x14ac:dyDescent="0.25">
      <c r="A2865" s="16"/>
      <c r="B2865" s="16"/>
      <c r="C2865" s="66"/>
      <c r="D2865" s="66"/>
      <c r="E2865" s="67"/>
      <c r="F2865" s="4"/>
      <c r="G2865" s="4"/>
      <c r="H2865" s="4"/>
      <c r="K2865" s="4"/>
      <c r="L2865" s="4"/>
      <c r="M2865" s="16"/>
      <c r="N2865" s="16"/>
      <c r="T2865" s="59"/>
      <c r="U2865" s="59"/>
      <c r="V2865" s="18"/>
      <c r="Y2865" s="22"/>
      <c r="Z2865" s="22"/>
      <c r="AA2865" s="22"/>
      <c r="AB2865" s="22"/>
      <c r="AC2865" s="22"/>
      <c r="AD2865" s="22"/>
      <c r="AE2865" s="22"/>
      <c r="AF2865" s="22"/>
    </row>
    <row r="2866" spans="1:32" x14ac:dyDescent="0.25">
      <c r="A2866" s="16"/>
      <c r="B2866" s="16"/>
      <c r="C2866" s="66"/>
      <c r="D2866" s="66"/>
      <c r="E2866" s="67"/>
      <c r="F2866" s="4"/>
      <c r="G2866" s="4"/>
      <c r="H2866" s="4"/>
      <c r="K2866" s="4"/>
      <c r="L2866" s="4"/>
      <c r="M2866" s="16"/>
      <c r="N2866" s="16"/>
      <c r="T2866" s="59"/>
      <c r="U2866" s="59"/>
      <c r="V2866" s="18"/>
      <c r="Y2866" s="22"/>
      <c r="Z2866" s="22"/>
      <c r="AA2866" s="22"/>
      <c r="AB2866" s="22"/>
      <c r="AC2866" s="22"/>
      <c r="AD2866" s="22"/>
      <c r="AE2866" s="22"/>
      <c r="AF2866" s="22"/>
    </row>
    <row r="2867" spans="1:32" x14ac:dyDescent="0.25">
      <c r="A2867" s="16"/>
      <c r="B2867" s="16"/>
      <c r="C2867" s="66"/>
      <c r="D2867" s="66"/>
      <c r="E2867" s="67"/>
      <c r="F2867" s="4"/>
      <c r="G2867" s="4"/>
      <c r="H2867" s="4"/>
      <c r="K2867" s="4"/>
      <c r="L2867" s="4"/>
      <c r="M2867" s="16"/>
      <c r="N2867" s="16"/>
      <c r="T2867" s="59"/>
      <c r="U2867" s="59"/>
      <c r="V2867" s="18"/>
      <c r="Y2867" s="22"/>
      <c r="Z2867" s="22"/>
      <c r="AA2867" s="22"/>
      <c r="AB2867" s="22"/>
      <c r="AC2867" s="22"/>
      <c r="AD2867" s="22"/>
      <c r="AE2867" s="22"/>
      <c r="AF2867" s="22"/>
    </row>
    <row r="2868" spans="1:32" x14ac:dyDescent="0.25">
      <c r="A2868" s="16"/>
      <c r="B2868" s="16"/>
      <c r="C2868" s="66"/>
      <c r="D2868" s="66"/>
      <c r="E2868" s="67"/>
      <c r="F2868" s="4"/>
      <c r="G2868" s="4"/>
      <c r="H2868" s="4"/>
      <c r="K2868" s="4"/>
      <c r="L2868" s="4"/>
      <c r="M2868" s="16"/>
      <c r="N2868" s="16"/>
      <c r="T2868" s="59"/>
      <c r="U2868" s="59"/>
      <c r="V2868" s="18"/>
      <c r="Y2868" s="22"/>
      <c r="Z2868" s="22"/>
      <c r="AA2868" s="22"/>
      <c r="AB2868" s="22"/>
      <c r="AC2868" s="22"/>
      <c r="AD2868" s="22"/>
      <c r="AE2868" s="22"/>
      <c r="AF2868" s="22"/>
    </row>
    <row r="2869" spans="1:32" x14ac:dyDescent="0.25">
      <c r="A2869" s="16"/>
      <c r="B2869" s="16"/>
      <c r="C2869" s="66"/>
      <c r="D2869" s="66"/>
      <c r="E2869" s="67"/>
      <c r="F2869" s="4"/>
      <c r="G2869" s="4"/>
      <c r="H2869" s="4"/>
      <c r="K2869" s="4"/>
      <c r="L2869" s="4"/>
      <c r="M2869" s="16"/>
      <c r="N2869" s="16"/>
      <c r="T2869" s="59"/>
      <c r="U2869" s="59"/>
      <c r="V2869" s="18"/>
      <c r="Y2869" s="22"/>
      <c r="Z2869" s="22"/>
      <c r="AA2869" s="22"/>
      <c r="AB2869" s="22"/>
      <c r="AC2869" s="22"/>
      <c r="AD2869" s="22"/>
      <c r="AE2869" s="22"/>
      <c r="AF2869" s="22"/>
    </row>
    <row r="2870" spans="1:32" x14ac:dyDescent="0.25">
      <c r="A2870" s="16"/>
      <c r="B2870" s="16"/>
      <c r="C2870" s="66"/>
      <c r="D2870" s="66"/>
      <c r="E2870" s="67"/>
      <c r="F2870" s="4"/>
      <c r="G2870" s="4"/>
      <c r="H2870" s="4"/>
      <c r="K2870" s="4"/>
      <c r="L2870" s="4"/>
      <c r="M2870" s="16"/>
      <c r="N2870" s="16"/>
      <c r="T2870" s="59"/>
      <c r="U2870" s="59"/>
      <c r="V2870" s="18"/>
      <c r="X2870" s="87"/>
      <c r="Y2870" s="22"/>
      <c r="Z2870" s="22"/>
      <c r="AA2870" s="22"/>
      <c r="AB2870" s="22"/>
      <c r="AC2870" s="22"/>
      <c r="AD2870" s="22"/>
      <c r="AE2870" s="22"/>
      <c r="AF2870" s="22"/>
    </row>
    <row r="2871" spans="1:32" x14ac:dyDescent="0.25">
      <c r="A2871" s="16"/>
      <c r="B2871" s="16"/>
      <c r="C2871" s="66"/>
      <c r="D2871" s="66"/>
      <c r="E2871" s="67"/>
      <c r="F2871" s="4"/>
      <c r="G2871" s="4"/>
      <c r="H2871" s="4"/>
      <c r="K2871" s="4"/>
      <c r="L2871" s="4"/>
      <c r="M2871" s="16"/>
      <c r="N2871" s="16"/>
      <c r="T2871" s="59"/>
      <c r="U2871" s="59"/>
      <c r="V2871" s="18"/>
      <c r="Y2871" s="22"/>
      <c r="Z2871" s="22"/>
      <c r="AA2871" s="22"/>
      <c r="AB2871" s="22"/>
      <c r="AC2871" s="22"/>
      <c r="AD2871" s="22"/>
      <c r="AE2871" s="22"/>
      <c r="AF2871" s="22"/>
    </row>
    <row r="2872" spans="1:32" x14ac:dyDescent="0.25">
      <c r="A2872" s="16"/>
      <c r="B2872" s="16"/>
      <c r="C2872" s="66"/>
      <c r="D2872" s="66"/>
      <c r="E2872" s="67"/>
      <c r="F2872" s="4"/>
      <c r="G2872" s="4"/>
      <c r="H2872" s="4"/>
      <c r="K2872" s="4"/>
      <c r="L2872" s="4"/>
      <c r="M2872" s="16"/>
      <c r="N2872" s="16"/>
      <c r="T2872" s="59"/>
      <c r="U2872" s="59"/>
      <c r="V2872" s="18"/>
      <c r="Y2872" s="22"/>
      <c r="Z2872" s="22"/>
      <c r="AA2872" s="22"/>
      <c r="AB2872" s="22"/>
      <c r="AC2872" s="22"/>
      <c r="AD2872" s="22"/>
      <c r="AE2872" s="22"/>
      <c r="AF2872" s="22"/>
    </row>
    <row r="2873" spans="1:32" x14ac:dyDescent="0.25">
      <c r="A2873" s="16"/>
      <c r="B2873" s="16"/>
      <c r="C2873" s="66"/>
      <c r="D2873" s="66"/>
      <c r="E2873" s="67"/>
      <c r="F2873" s="4"/>
      <c r="G2873" s="4"/>
      <c r="H2873" s="4"/>
      <c r="K2873" s="4"/>
      <c r="L2873" s="4"/>
      <c r="M2873" s="16"/>
      <c r="N2873" s="16"/>
      <c r="T2873" s="59"/>
      <c r="U2873" s="59"/>
      <c r="V2873" s="18"/>
      <c r="Y2873" s="22"/>
      <c r="Z2873" s="22"/>
      <c r="AA2873" s="22"/>
      <c r="AB2873" s="22"/>
      <c r="AC2873" s="22"/>
      <c r="AD2873" s="22"/>
      <c r="AE2873" s="22"/>
      <c r="AF2873" s="22"/>
    </row>
    <row r="2874" spans="1:32" x14ac:dyDescent="0.25">
      <c r="A2874" s="16"/>
      <c r="B2874" s="16"/>
      <c r="C2874" s="66"/>
      <c r="D2874" s="66"/>
      <c r="E2874" s="67"/>
      <c r="F2874" s="4"/>
      <c r="G2874" s="4"/>
      <c r="H2874" s="4"/>
      <c r="K2874" s="4"/>
      <c r="L2874" s="4"/>
      <c r="M2874" s="16"/>
      <c r="N2874" s="16"/>
      <c r="T2874" s="59"/>
      <c r="U2874" s="59"/>
      <c r="V2874" s="18"/>
      <c r="Y2874" s="22"/>
      <c r="Z2874" s="22"/>
      <c r="AA2874" s="22"/>
      <c r="AB2874" s="22"/>
      <c r="AC2874" s="22"/>
      <c r="AD2874" s="22"/>
      <c r="AE2874" s="22"/>
      <c r="AF2874" s="22"/>
    </row>
    <row r="2875" spans="1:32" x14ac:dyDescent="0.25">
      <c r="A2875" s="16"/>
      <c r="B2875" s="16"/>
      <c r="C2875" s="66"/>
      <c r="D2875" s="66"/>
      <c r="E2875" s="67"/>
      <c r="F2875" s="4"/>
      <c r="G2875" s="4"/>
      <c r="H2875" s="4"/>
      <c r="K2875" s="4"/>
      <c r="L2875" s="4"/>
      <c r="M2875" s="16"/>
      <c r="N2875" s="16"/>
      <c r="T2875" s="59"/>
      <c r="U2875" s="59"/>
      <c r="V2875" s="18"/>
      <c r="Y2875" s="22"/>
      <c r="Z2875" s="22"/>
      <c r="AA2875" s="22"/>
      <c r="AB2875" s="22"/>
      <c r="AC2875" s="22"/>
      <c r="AD2875" s="22"/>
      <c r="AE2875" s="22"/>
      <c r="AF2875" s="22"/>
    </row>
    <row r="2876" spans="1:32" x14ac:dyDescent="0.25">
      <c r="A2876" s="16"/>
      <c r="B2876" s="16"/>
      <c r="C2876" s="66"/>
      <c r="D2876" s="66"/>
      <c r="E2876" s="67"/>
      <c r="F2876" s="4"/>
      <c r="G2876" s="4"/>
      <c r="H2876" s="4"/>
      <c r="K2876" s="4"/>
      <c r="L2876" s="4"/>
      <c r="M2876" s="16"/>
      <c r="N2876" s="16"/>
      <c r="T2876" s="59"/>
      <c r="U2876" s="59"/>
      <c r="V2876" s="18"/>
      <c r="Y2876" s="22"/>
      <c r="Z2876" s="22"/>
      <c r="AA2876" s="22"/>
      <c r="AB2876" s="22"/>
      <c r="AC2876" s="22"/>
      <c r="AD2876" s="22"/>
      <c r="AE2876" s="22"/>
      <c r="AF2876" s="22"/>
    </row>
    <row r="2877" spans="1:32" x14ac:dyDescent="0.25">
      <c r="A2877" s="16"/>
      <c r="B2877" s="16"/>
      <c r="C2877" s="66"/>
      <c r="D2877" s="66"/>
      <c r="E2877" s="67"/>
      <c r="F2877" s="4"/>
      <c r="G2877" s="4"/>
      <c r="H2877" s="4"/>
      <c r="K2877" s="4"/>
      <c r="L2877" s="4"/>
      <c r="M2877" s="16"/>
      <c r="N2877" s="16"/>
      <c r="T2877" s="59"/>
      <c r="U2877" s="59"/>
      <c r="V2877" s="18"/>
      <c r="Y2877" s="22"/>
      <c r="Z2877" s="22"/>
      <c r="AA2877" s="22"/>
      <c r="AB2877" s="22"/>
      <c r="AC2877" s="22"/>
      <c r="AD2877" s="22"/>
      <c r="AE2877" s="22"/>
      <c r="AF2877" s="22"/>
    </row>
    <row r="2878" spans="1:32" x14ac:dyDescent="0.25">
      <c r="A2878" s="16"/>
      <c r="B2878" s="16"/>
      <c r="C2878" s="66"/>
      <c r="D2878" s="66"/>
      <c r="E2878" s="67"/>
      <c r="F2878" s="4"/>
      <c r="G2878" s="4"/>
      <c r="H2878" s="4"/>
      <c r="K2878" s="4"/>
      <c r="L2878" s="4"/>
      <c r="M2878" s="16"/>
      <c r="N2878" s="16"/>
      <c r="T2878" s="59"/>
      <c r="U2878" s="59"/>
      <c r="V2878" s="18"/>
      <c r="Y2878" s="22"/>
      <c r="Z2878" s="22"/>
      <c r="AA2878" s="22"/>
      <c r="AB2878" s="22"/>
      <c r="AC2878" s="22"/>
      <c r="AD2878" s="22"/>
      <c r="AE2878" s="22"/>
      <c r="AF2878" s="22"/>
    </row>
    <row r="2879" spans="1:32" x14ac:dyDescent="0.25">
      <c r="A2879" s="16"/>
      <c r="B2879" s="16"/>
      <c r="C2879" s="66"/>
      <c r="D2879" s="66"/>
      <c r="E2879" s="67"/>
      <c r="F2879" s="4"/>
      <c r="G2879" s="4"/>
      <c r="H2879" s="4"/>
      <c r="K2879" s="4"/>
      <c r="L2879" s="4"/>
      <c r="M2879" s="16"/>
      <c r="N2879" s="16"/>
      <c r="T2879" s="59"/>
      <c r="U2879" s="59"/>
      <c r="V2879" s="18"/>
      <c r="Y2879" s="22"/>
      <c r="Z2879" s="22"/>
      <c r="AA2879" s="22"/>
      <c r="AB2879" s="22"/>
      <c r="AC2879" s="22"/>
      <c r="AD2879" s="22"/>
      <c r="AE2879" s="22"/>
      <c r="AF2879" s="22"/>
    </row>
    <row r="2880" spans="1:32" x14ac:dyDescent="0.25">
      <c r="A2880" s="16"/>
      <c r="B2880" s="16"/>
      <c r="C2880" s="66"/>
      <c r="D2880" s="66"/>
      <c r="E2880" s="67"/>
      <c r="F2880" s="4"/>
      <c r="G2880" s="4"/>
      <c r="H2880" s="4"/>
      <c r="K2880" s="4"/>
      <c r="L2880" s="4"/>
      <c r="M2880" s="16"/>
      <c r="N2880" s="16"/>
      <c r="T2880" s="59"/>
      <c r="U2880" s="59"/>
      <c r="V2880" s="18"/>
      <c r="Y2880" s="22"/>
      <c r="Z2880" s="22"/>
      <c r="AA2880" s="22"/>
      <c r="AB2880" s="22"/>
      <c r="AC2880" s="22"/>
      <c r="AD2880" s="22"/>
      <c r="AE2880" s="22"/>
      <c r="AF2880" s="22"/>
    </row>
    <row r="2881" spans="1:32" x14ac:dyDescent="0.25">
      <c r="A2881" s="16"/>
      <c r="B2881" s="16"/>
      <c r="C2881" s="66"/>
      <c r="D2881" s="66"/>
      <c r="E2881" s="67"/>
      <c r="F2881" s="4"/>
      <c r="G2881" s="4"/>
      <c r="H2881" s="4"/>
      <c r="K2881" s="4"/>
      <c r="L2881" s="4"/>
      <c r="M2881" s="16"/>
      <c r="N2881" s="16"/>
      <c r="T2881" s="59"/>
      <c r="U2881" s="59"/>
      <c r="V2881" s="18"/>
      <c r="Y2881" s="22"/>
      <c r="Z2881" s="22"/>
      <c r="AA2881" s="22"/>
      <c r="AB2881" s="22"/>
      <c r="AC2881" s="22"/>
      <c r="AD2881" s="22"/>
      <c r="AE2881" s="22"/>
      <c r="AF2881" s="22"/>
    </row>
    <row r="2882" spans="1:32" x14ac:dyDescent="0.25">
      <c r="A2882" s="16"/>
      <c r="B2882" s="16"/>
      <c r="C2882" s="66"/>
      <c r="D2882" s="66"/>
      <c r="E2882" s="67"/>
      <c r="F2882" s="4"/>
      <c r="G2882" s="4"/>
      <c r="H2882" s="4"/>
      <c r="K2882" s="4"/>
      <c r="L2882" s="4"/>
      <c r="M2882" s="16"/>
      <c r="N2882" s="16"/>
      <c r="T2882" s="59"/>
      <c r="U2882" s="59"/>
      <c r="V2882" s="18"/>
      <c r="Y2882" s="22"/>
      <c r="Z2882" s="22"/>
      <c r="AA2882" s="22"/>
      <c r="AB2882" s="22"/>
      <c r="AC2882" s="22"/>
      <c r="AD2882" s="22"/>
      <c r="AE2882" s="22"/>
      <c r="AF2882" s="22"/>
    </row>
    <row r="2883" spans="1:32" x14ac:dyDescent="0.25">
      <c r="A2883" s="16"/>
      <c r="B2883" s="16"/>
      <c r="C2883" s="66"/>
      <c r="D2883" s="66"/>
      <c r="E2883" s="67"/>
      <c r="F2883" s="4"/>
      <c r="G2883" s="4"/>
      <c r="H2883" s="4"/>
      <c r="K2883" s="4"/>
      <c r="L2883" s="4"/>
      <c r="M2883" s="16"/>
      <c r="N2883" s="16"/>
      <c r="T2883" s="59"/>
      <c r="U2883" s="59"/>
      <c r="V2883" s="18"/>
      <c r="Y2883" s="22"/>
      <c r="Z2883" s="22"/>
      <c r="AA2883" s="22"/>
      <c r="AB2883" s="22"/>
      <c r="AC2883" s="22"/>
      <c r="AD2883" s="22"/>
      <c r="AE2883" s="22"/>
      <c r="AF2883" s="22"/>
    </row>
    <row r="2884" spans="1:32" x14ac:dyDescent="0.25">
      <c r="A2884" s="16"/>
      <c r="B2884" s="16"/>
      <c r="C2884" s="66"/>
      <c r="D2884" s="66"/>
      <c r="E2884" s="67"/>
      <c r="F2884" s="4"/>
      <c r="G2884" s="4"/>
      <c r="H2884" s="4"/>
      <c r="K2884" s="4"/>
      <c r="L2884" s="4"/>
      <c r="M2884" s="16"/>
      <c r="N2884" s="16"/>
      <c r="T2884" s="59"/>
      <c r="U2884" s="59"/>
      <c r="V2884" s="18"/>
      <c r="Y2884" s="22"/>
      <c r="Z2884" s="22"/>
      <c r="AA2884" s="22"/>
      <c r="AB2884" s="22"/>
      <c r="AC2884" s="22"/>
      <c r="AD2884" s="22"/>
      <c r="AE2884" s="22"/>
      <c r="AF2884" s="22"/>
    </row>
    <row r="2885" spans="1:32" x14ac:dyDescent="0.25">
      <c r="A2885" s="16"/>
      <c r="B2885" s="16"/>
      <c r="C2885" s="66"/>
      <c r="D2885" s="66"/>
      <c r="E2885" s="67"/>
      <c r="F2885" s="4"/>
      <c r="G2885" s="4"/>
      <c r="H2885" s="4"/>
      <c r="K2885" s="4"/>
      <c r="L2885" s="4"/>
      <c r="M2885" s="16"/>
      <c r="N2885" s="16"/>
      <c r="T2885" s="59"/>
      <c r="U2885" s="59"/>
      <c r="V2885" s="18"/>
      <c r="Y2885" s="22"/>
      <c r="Z2885" s="22"/>
      <c r="AA2885" s="22"/>
      <c r="AB2885" s="22"/>
      <c r="AC2885" s="22"/>
      <c r="AD2885" s="22"/>
      <c r="AE2885" s="22"/>
      <c r="AF2885" s="22"/>
    </row>
    <row r="2886" spans="1:32" x14ac:dyDescent="0.25">
      <c r="A2886" s="16"/>
      <c r="B2886" s="16"/>
      <c r="C2886" s="66"/>
      <c r="D2886" s="66"/>
      <c r="E2886" s="67"/>
      <c r="F2886" s="4"/>
      <c r="G2886" s="4"/>
      <c r="H2886" s="4"/>
      <c r="K2886" s="4"/>
      <c r="L2886" s="4"/>
      <c r="M2886" s="16"/>
      <c r="N2886" s="16"/>
      <c r="T2886" s="59"/>
      <c r="U2886" s="59"/>
      <c r="V2886" s="18"/>
      <c r="Y2886" s="22"/>
      <c r="Z2886" s="22"/>
      <c r="AA2886" s="22"/>
      <c r="AB2886" s="22"/>
      <c r="AC2886" s="22"/>
      <c r="AD2886" s="22"/>
      <c r="AE2886" s="22"/>
      <c r="AF2886" s="22"/>
    </row>
    <row r="2887" spans="1:32" x14ac:dyDescent="0.25">
      <c r="A2887" s="16"/>
      <c r="B2887" s="16"/>
      <c r="C2887" s="66"/>
      <c r="D2887" s="66"/>
      <c r="E2887" s="67"/>
      <c r="F2887" s="4"/>
      <c r="G2887" s="4"/>
      <c r="H2887" s="4"/>
      <c r="K2887" s="4"/>
      <c r="L2887" s="4"/>
      <c r="M2887" s="16"/>
      <c r="N2887" s="16"/>
      <c r="T2887" s="59"/>
      <c r="U2887" s="59"/>
      <c r="V2887" s="18"/>
      <c r="Y2887" s="22"/>
      <c r="Z2887" s="22"/>
      <c r="AA2887" s="22"/>
      <c r="AB2887" s="22"/>
      <c r="AC2887" s="22"/>
      <c r="AD2887" s="22"/>
      <c r="AE2887" s="22"/>
      <c r="AF2887" s="22"/>
    </row>
    <row r="2888" spans="1:32" x14ac:dyDescent="0.25">
      <c r="A2888" s="16"/>
      <c r="B2888" s="16"/>
      <c r="C2888" s="66"/>
      <c r="D2888" s="66"/>
      <c r="E2888" s="67"/>
      <c r="F2888" s="4"/>
      <c r="G2888" s="4"/>
      <c r="H2888" s="4"/>
      <c r="K2888" s="4"/>
      <c r="L2888" s="4"/>
      <c r="M2888" s="16"/>
      <c r="N2888" s="16"/>
      <c r="T2888" s="59"/>
      <c r="U2888" s="59"/>
      <c r="V2888" s="18"/>
      <c r="Y2888" s="22"/>
      <c r="Z2888" s="22"/>
      <c r="AA2888" s="22"/>
      <c r="AB2888" s="22"/>
      <c r="AC2888" s="22"/>
      <c r="AD2888" s="22"/>
      <c r="AE2888" s="22"/>
      <c r="AF2888" s="22"/>
    </row>
    <row r="2889" spans="1:32" x14ac:dyDescent="0.25">
      <c r="A2889" s="16"/>
      <c r="B2889" s="16"/>
      <c r="C2889" s="66"/>
      <c r="D2889" s="66"/>
      <c r="E2889" s="67"/>
      <c r="F2889" s="4"/>
      <c r="G2889" s="4"/>
      <c r="H2889" s="4"/>
      <c r="K2889" s="4"/>
      <c r="L2889" s="4"/>
      <c r="M2889" s="16"/>
      <c r="N2889" s="16"/>
      <c r="T2889" s="59"/>
      <c r="U2889" s="59"/>
      <c r="V2889" s="18"/>
      <c r="Y2889" s="22"/>
      <c r="Z2889" s="22"/>
      <c r="AA2889" s="22"/>
      <c r="AB2889" s="22"/>
      <c r="AC2889" s="22"/>
      <c r="AD2889" s="22"/>
      <c r="AE2889" s="22"/>
      <c r="AF2889" s="22"/>
    </row>
    <row r="2890" spans="1:32" x14ac:dyDescent="0.25">
      <c r="A2890" s="16"/>
      <c r="B2890" s="16"/>
      <c r="C2890" s="66"/>
      <c r="D2890" s="66"/>
      <c r="E2890" s="67"/>
      <c r="F2890" s="4"/>
      <c r="G2890" s="4"/>
      <c r="H2890" s="4"/>
      <c r="K2890" s="4"/>
      <c r="L2890" s="4"/>
      <c r="M2890" s="16"/>
      <c r="N2890" s="16"/>
      <c r="T2890" s="59"/>
      <c r="U2890" s="59"/>
      <c r="V2890" s="18"/>
      <c r="Y2890" s="22"/>
      <c r="Z2890" s="22"/>
      <c r="AA2890" s="22"/>
      <c r="AB2890" s="22"/>
      <c r="AC2890" s="22"/>
      <c r="AD2890" s="22"/>
      <c r="AE2890" s="22"/>
      <c r="AF2890" s="22"/>
    </row>
    <row r="2891" spans="1:32" x14ac:dyDescent="0.25">
      <c r="A2891" s="16"/>
      <c r="B2891" s="16"/>
      <c r="C2891" s="66"/>
      <c r="D2891" s="66"/>
      <c r="E2891" s="67"/>
      <c r="F2891" s="4"/>
      <c r="G2891" s="4"/>
      <c r="H2891" s="4"/>
      <c r="K2891" s="4"/>
      <c r="L2891" s="4"/>
      <c r="M2891" s="16"/>
      <c r="N2891" s="16"/>
      <c r="T2891" s="59"/>
      <c r="U2891" s="59"/>
      <c r="V2891" s="18"/>
      <c r="Y2891" s="22"/>
      <c r="Z2891" s="22"/>
      <c r="AA2891" s="22"/>
      <c r="AB2891" s="22"/>
      <c r="AC2891" s="22"/>
      <c r="AD2891" s="22"/>
      <c r="AE2891" s="22"/>
      <c r="AF2891" s="22"/>
    </row>
    <row r="2892" spans="1:32" x14ac:dyDescent="0.25">
      <c r="A2892" s="16"/>
      <c r="B2892" s="16"/>
      <c r="C2892" s="66"/>
      <c r="D2892" s="66"/>
      <c r="E2892" s="67"/>
      <c r="F2892" s="4"/>
      <c r="G2892" s="4"/>
      <c r="H2892" s="4"/>
      <c r="K2892" s="4"/>
      <c r="L2892" s="4"/>
      <c r="M2892" s="16"/>
      <c r="N2892" s="16"/>
      <c r="T2892" s="59"/>
      <c r="U2892" s="59"/>
      <c r="V2892" s="18"/>
      <c r="Y2892" s="22"/>
      <c r="Z2892" s="22"/>
      <c r="AA2892" s="22"/>
      <c r="AB2892" s="22"/>
      <c r="AC2892" s="22"/>
      <c r="AD2892" s="22"/>
      <c r="AE2892" s="22"/>
      <c r="AF2892" s="22"/>
    </row>
    <row r="2893" spans="1:32" x14ac:dyDescent="0.25">
      <c r="A2893" s="16"/>
      <c r="B2893" s="16"/>
      <c r="C2893" s="66"/>
      <c r="D2893" s="66"/>
      <c r="E2893" s="67"/>
      <c r="F2893" s="4"/>
      <c r="G2893" s="4"/>
      <c r="H2893" s="4"/>
      <c r="K2893" s="4"/>
      <c r="L2893" s="4"/>
      <c r="M2893" s="16"/>
      <c r="N2893" s="16"/>
      <c r="T2893" s="59"/>
      <c r="U2893" s="59"/>
      <c r="V2893" s="18"/>
      <c r="Y2893" s="22"/>
      <c r="Z2893" s="22"/>
      <c r="AA2893" s="22"/>
      <c r="AB2893" s="22"/>
      <c r="AC2893" s="22"/>
      <c r="AD2893" s="22"/>
      <c r="AE2893" s="22"/>
      <c r="AF2893" s="22"/>
    </row>
    <row r="2894" spans="1:32" x14ac:dyDescent="0.25">
      <c r="A2894" s="16"/>
      <c r="B2894" s="16"/>
      <c r="C2894" s="66"/>
      <c r="D2894" s="66"/>
      <c r="E2894" s="67"/>
      <c r="F2894" s="4"/>
      <c r="G2894" s="4"/>
      <c r="H2894" s="4"/>
      <c r="K2894" s="4"/>
      <c r="L2894" s="4"/>
      <c r="M2894" s="16"/>
      <c r="N2894" s="16"/>
      <c r="T2894" s="59"/>
      <c r="U2894" s="59"/>
      <c r="V2894" s="18"/>
      <c r="Y2894" s="22"/>
      <c r="Z2894" s="22"/>
      <c r="AA2894" s="22"/>
      <c r="AB2894" s="22"/>
      <c r="AC2894" s="22"/>
      <c r="AD2894" s="22"/>
      <c r="AE2894" s="22"/>
      <c r="AF2894" s="22"/>
    </row>
    <row r="2895" spans="1:32" x14ac:dyDescent="0.25">
      <c r="A2895" s="16"/>
      <c r="B2895" s="16"/>
      <c r="C2895" s="66"/>
      <c r="D2895" s="66"/>
      <c r="E2895" s="67"/>
      <c r="F2895" s="4"/>
      <c r="G2895" s="4"/>
      <c r="H2895" s="4"/>
      <c r="K2895" s="4"/>
      <c r="L2895" s="4"/>
      <c r="M2895" s="16"/>
      <c r="N2895" s="16"/>
      <c r="T2895" s="59"/>
      <c r="U2895" s="59"/>
      <c r="V2895" s="18"/>
      <c r="Y2895" s="22"/>
      <c r="Z2895" s="22"/>
      <c r="AA2895" s="22"/>
      <c r="AB2895" s="22"/>
      <c r="AC2895" s="22"/>
      <c r="AD2895" s="22"/>
      <c r="AE2895" s="22"/>
      <c r="AF2895" s="22"/>
    </row>
    <row r="2896" spans="1:32" x14ac:dyDescent="0.25">
      <c r="A2896" s="16"/>
      <c r="B2896" s="16"/>
      <c r="C2896" s="66"/>
      <c r="D2896" s="66"/>
      <c r="E2896" s="67"/>
      <c r="F2896" s="4"/>
      <c r="G2896" s="4"/>
      <c r="H2896" s="4"/>
      <c r="K2896" s="4"/>
      <c r="L2896" s="4"/>
      <c r="M2896" s="16"/>
      <c r="N2896" s="16"/>
      <c r="T2896" s="59"/>
      <c r="U2896" s="59"/>
      <c r="V2896" s="18"/>
      <c r="Y2896" s="22"/>
      <c r="Z2896" s="22"/>
      <c r="AA2896" s="22"/>
      <c r="AB2896" s="22"/>
      <c r="AC2896" s="22"/>
      <c r="AD2896" s="22"/>
      <c r="AE2896" s="22"/>
      <c r="AF2896" s="22"/>
    </row>
    <row r="2897" spans="1:32" x14ac:dyDescent="0.25">
      <c r="A2897" s="16"/>
      <c r="B2897" s="16"/>
      <c r="C2897" s="66"/>
      <c r="D2897" s="66"/>
      <c r="E2897" s="67"/>
      <c r="F2897" s="4"/>
      <c r="G2897" s="4"/>
      <c r="H2897" s="4"/>
      <c r="K2897" s="4"/>
      <c r="L2897" s="4"/>
      <c r="M2897" s="16"/>
      <c r="N2897" s="16"/>
      <c r="T2897" s="59"/>
      <c r="U2897" s="59"/>
      <c r="V2897" s="18"/>
      <c r="Y2897" s="22"/>
      <c r="Z2897" s="22"/>
      <c r="AA2897" s="22"/>
      <c r="AB2897" s="22"/>
      <c r="AC2897" s="22"/>
      <c r="AD2897" s="22"/>
      <c r="AE2897" s="22"/>
      <c r="AF2897" s="22"/>
    </row>
    <row r="2898" spans="1:32" x14ac:dyDescent="0.25">
      <c r="A2898" s="16"/>
      <c r="B2898" s="16"/>
      <c r="C2898" s="66"/>
      <c r="D2898" s="66"/>
      <c r="E2898" s="67"/>
      <c r="F2898" s="4"/>
      <c r="G2898" s="4"/>
      <c r="H2898" s="4"/>
      <c r="K2898" s="4"/>
      <c r="L2898" s="4"/>
      <c r="M2898" s="16"/>
      <c r="N2898" s="16"/>
      <c r="T2898" s="59"/>
      <c r="U2898" s="59"/>
      <c r="V2898" s="18"/>
      <c r="Y2898" s="22"/>
      <c r="Z2898" s="22"/>
      <c r="AA2898" s="22"/>
      <c r="AB2898" s="22"/>
      <c r="AC2898" s="22"/>
      <c r="AD2898" s="22"/>
      <c r="AE2898" s="22"/>
      <c r="AF2898" s="22"/>
    </row>
    <row r="2899" spans="1:32" x14ac:dyDescent="0.25">
      <c r="A2899" s="16"/>
      <c r="B2899" s="16"/>
      <c r="C2899" s="66"/>
      <c r="D2899" s="66"/>
      <c r="E2899" s="67"/>
      <c r="F2899" s="4"/>
      <c r="G2899" s="4"/>
      <c r="H2899" s="4"/>
      <c r="K2899" s="4"/>
      <c r="L2899" s="4"/>
      <c r="M2899" s="16"/>
      <c r="N2899" s="16"/>
      <c r="T2899" s="59"/>
      <c r="U2899" s="59"/>
      <c r="V2899" s="18"/>
      <c r="Y2899" s="22"/>
      <c r="Z2899" s="22"/>
      <c r="AA2899" s="22"/>
      <c r="AB2899" s="22"/>
      <c r="AC2899" s="22"/>
      <c r="AD2899" s="22"/>
      <c r="AE2899" s="22"/>
      <c r="AF2899" s="22"/>
    </row>
    <row r="2900" spans="1:32" x14ac:dyDescent="0.25">
      <c r="A2900" s="16"/>
      <c r="B2900" s="16"/>
      <c r="C2900" s="66"/>
      <c r="D2900" s="66"/>
      <c r="E2900" s="67"/>
      <c r="F2900" s="4"/>
      <c r="G2900" s="4"/>
      <c r="H2900" s="4"/>
      <c r="K2900" s="4"/>
      <c r="L2900" s="4"/>
      <c r="M2900" s="16"/>
      <c r="N2900" s="16"/>
      <c r="T2900" s="59"/>
      <c r="U2900" s="59"/>
      <c r="V2900" s="18"/>
      <c r="Y2900" s="22"/>
      <c r="Z2900" s="22"/>
      <c r="AA2900" s="22"/>
      <c r="AB2900" s="22"/>
      <c r="AC2900" s="22"/>
      <c r="AD2900" s="22"/>
      <c r="AE2900" s="22"/>
      <c r="AF2900" s="22"/>
    </row>
    <row r="2901" spans="1:32" x14ac:dyDescent="0.25">
      <c r="A2901" s="16"/>
      <c r="B2901" s="16"/>
      <c r="C2901" s="66"/>
      <c r="D2901" s="66"/>
      <c r="E2901" s="67"/>
      <c r="F2901" s="4"/>
      <c r="G2901" s="4"/>
      <c r="H2901" s="4"/>
      <c r="K2901" s="4"/>
      <c r="L2901" s="4"/>
      <c r="M2901" s="16"/>
      <c r="N2901" s="16"/>
      <c r="T2901" s="59"/>
      <c r="U2901" s="59"/>
      <c r="V2901" s="18"/>
      <c r="Y2901" s="22"/>
      <c r="Z2901" s="22"/>
      <c r="AA2901" s="22"/>
      <c r="AB2901" s="22"/>
      <c r="AC2901" s="22"/>
      <c r="AD2901" s="22"/>
      <c r="AE2901" s="22"/>
      <c r="AF2901" s="22"/>
    </row>
    <row r="2902" spans="1:32" x14ac:dyDescent="0.25">
      <c r="A2902" s="16"/>
      <c r="B2902" s="16"/>
      <c r="C2902" s="66"/>
      <c r="D2902" s="66"/>
      <c r="E2902" s="67"/>
      <c r="F2902" s="4"/>
      <c r="G2902" s="4"/>
      <c r="H2902" s="4"/>
      <c r="K2902" s="4"/>
      <c r="L2902" s="4"/>
      <c r="M2902" s="16"/>
      <c r="N2902" s="16"/>
      <c r="T2902" s="59"/>
      <c r="U2902" s="59"/>
      <c r="V2902" s="18"/>
      <c r="Y2902" s="22"/>
      <c r="Z2902" s="22"/>
      <c r="AA2902" s="22"/>
      <c r="AB2902" s="22"/>
      <c r="AC2902" s="22"/>
      <c r="AD2902" s="22"/>
      <c r="AE2902" s="22"/>
      <c r="AF2902" s="22"/>
    </row>
    <row r="2903" spans="1:32" x14ac:dyDescent="0.25">
      <c r="A2903" s="16"/>
      <c r="B2903" s="16"/>
      <c r="C2903" s="66"/>
      <c r="D2903" s="66"/>
      <c r="E2903" s="67"/>
      <c r="F2903" s="4"/>
      <c r="G2903" s="4"/>
      <c r="H2903" s="4"/>
      <c r="K2903" s="4"/>
      <c r="L2903" s="4"/>
      <c r="M2903" s="16"/>
      <c r="N2903" s="16"/>
      <c r="T2903" s="59"/>
      <c r="U2903" s="59"/>
      <c r="V2903" s="18"/>
      <c r="Y2903" s="22"/>
      <c r="Z2903" s="22"/>
      <c r="AA2903" s="22"/>
      <c r="AB2903" s="22"/>
      <c r="AC2903" s="22"/>
      <c r="AD2903" s="22"/>
      <c r="AE2903" s="22"/>
      <c r="AF2903" s="22"/>
    </row>
    <row r="2904" spans="1:32" x14ac:dyDescent="0.25">
      <c r="A2904" s="16"/>
      <c r="B2904" s="16"/>
      <c r="C2904" s="66"/>
      <c r="D2904" s="66"/>
      <c r="E2904" s="67"/>
      <c r="F2904" s="4"/>
      <c r="G2904" s="4"/>
      <c r="H2904" s="4"/>
      <c r="K2904" s="4"/>
      <c r="L2904" s="4"/>
      <c r="M2904" s="16"/>
      <c r="N2904" s="16"/>
      <c r="T2904" s="59"/>
      <c r="U2904" s="59"/>
      <c r="V2904" s="18"/>
      <c r="Y2904" s="22"/>
      <c r="Z2904" s="22"/>
      <c r="AA2904" s="22"/>
      <c r="AB2904" s="22"/>
      <c r="AC2904" s="22"/>
      <c r="AD2904" s="22"/>
      <c r="AE2904" s="22"/>
      <c r="AF2904" s="22"/>
    </row>
    <row r="2905" spans="1:32" x14ac:dyDescent="0.25">
      <c r="A2905" s="16"/>
      <c r="B2905" s="16"/>
      <c r="C2905" s="66"/>
      <c r="D2905" s="66"/>
      <c r="E2905" s="67"/>
      <c r="F2905" s="4"/>
      <c r="G2905" s="4"/>
      <c r="H2905" s="4"/>
      <c r="K2905" s="4"/>
      <c r="L2905" s="4"/>
      <c r="M2905" s="16"/>
      <c r="N2905" s="16"/>
      <c r="T2905" s="59"/>
      <c r="U2905" s="59"/>
      <c r="V2905" s="18"/>
      <c r="Y2905" s="22"/>
      <c r="Z2905" s="22"/>
      <c r="AA2905" s="22"/>
      <c r="AB2905" s="22"/>
      <c r="AC2905" s="22"/>
      <c r="AD2905" s="22"/>
      <c r="AE2905" s="22"/>
      <c r="AF2905" s="22"/>
    </row>
    <row r="2906" spans="1:32" x14ac:dyDescent="0.25">
      <c r="A2906" s="16"/>
      <c r="B2906" s="16"/>
      <c r="C2906" s="66"/>
      <c r="D2906" s="66"/>
      <c r="E2906" s="67"/>
      <c r="F2906" s="4"/>
      <c r="G2906" s="4"/>
      <c r="H2906" s="4"/>
      <c r="K2906" s="4"/>
      <c r="L2906" s="4"/>
      <c r="M2906" s="16"/>
      <c r="N2906" s="16"/>
      <c r="T2906" s="59"/>
      <c r="U2906" s="59"/>
      <c r="V2906" s="18"/>
      <c r="Y2906" s="22"/>
      <c r="Z2906" s="22"/>
      <c r="AA2906" s="22"/>
      <c r="AB2906" s="22"/>
      <c r="AC2906" s="22"/>
      <c r="AD2906" s="22"/>
      <c r="AE2906" s="22"/>
      <c r="AF2906" s="22"/>
    </row>
    <row r="2907" spans="1:32" x14ac:dyDescent="0.25">
      <c r="A2907" s="16"/>
      <c r="B2907" s="16"/>
      <c r="C2907" s="66"/>
      <c r="D2907" s="66"/>
      <c r="E2907" s="67"/>
      <c r="F2907" s="4"/>
      <c r="G2907" s="4"/>
      <c r="H2907" s="4"/>
      <c r="K2907" s="4"/>
      <c r="L2907" s="4"/>
      <c r="M2907" s="16"/>
      <c r="N2907" s="16"/>
      <c r="T2907" s="59"/>
      <c r="U2907" s="59"/>
      <c r="V2907" s="18"/>
      <c r="Y2907" s="22"/>
      <c r="Z2907" s="22"/>
      <c r="AA2907" s="22"/>
      <c r="AB2907" s="22"/>
      <c r="AC2907" s="22"/>
      <c r="AD2907" s="22"/>
      <c r="AE2907" s="22"/>
      <c r="AF2907" s="22"/>
    </row>
    <row r="2908" spans="1:32" x14ac:dyDescent="0.25">
      <c r="A2908" s="16"/>
      <c r="B2908" s="16"/>
      <c r="C2908" s="66"/>
      <c r="D2908" s="66"/>
      <c r="E2908" s="67"/>
      <c r="F2908" s="4"/>
      <c r="G2908" s="4"/>
      <c r="H2908" s="4"/>
      <c r="K2908" s="4"/>
      <c r="L2908" s="4"/>
      <c r="M2908" s="16"/>
      <c r="N2908" s="16"/>
      <c r="T2908" s="59"/>
      <c r="U2908" s="59"/>
      <c r="V2908" s="18"/>
      <c r="Y2908" s="22"/>
      <c r="Z2908" s="22"/>
      <c r="AA2908" s="22"/>
      <c r="AB2908" s="22"/>
      <c r="AC2908" s="22"/>
      <c r="AD2908" s="22"/>
      <c r="AE2908" s="22"/>
      <c r="AF2908" s="22"/>
    </row>
    <row r="2909" spans="1:32" x14ac:dyDescent="0.25">
      <c r="A2909" s="16"/>
      <c r="B2909" s="16"/>
      <c r="C2909" s="66"/>
      <c r="D2909" s="66"/>
      <c r="E2909" s="67"/>
      <c r="F2909" s="4"/>
      <c r="G2909" s="4"/>
      <c r="H2909" s="4"/>
      <c r="K2909" s="4"/>
      <c r="L2909" s="4"/>
      <c r="M2909" s="16"/>
      <c r="N2909" s="16"/>
      <c r="T2909" s="59"/>
      <c r="U2909" s="59"/>
      <c r="V2909" s="18"/>
      <c r="Y2909" s="22"/>
      <c r="Z2909" s="22"/>
      <c r="AA2909" s="22"/>
      <c r="AB2909" s="22"/>
      <c r="AC2909" s="22"/>
      <c r="AD2909" s="22"/>
      <c r="AE2909" s="22"/>
      <c r="AF2909" s="22"/>
    </row>
    <row r="2910" spans="1:32" x14ac:dyDescent="0.25">
      <c r="A2910" s="16"/>
      <c r="B2910" s="16"/>
      <c r="C2910" s="66"/>
      <c r="D2910" s="66"/>
      <c r="E2910" s="67"/>
      <c r="F2910" s="4"/>
      <c r="G2910" s="4"/>
      <c r="H2910" s="4"/>
      <c r="K2910" s="4"/>
      <c r="L2910" s="4"/>
      <c r="M2910" s="16"/>
      <c r="N2910" s="16"/>
      <c r="T2910" s="59"/>
      <c r="U2910" s="59"/>
      <c r="V2910" s="18"/>
      <c r="Y2910" s="22"/>
      <c r="Z2910" s="22"/>
      <c r="AA2910" s="22"/>
      <c r="AB2910" s="22"/>
      <c r="AC2910" s="22"/>
      <c r="AD2910" s="22"/>
      <c r="AE2910" s="22"/>
      <c r="AF2910" s="22"/>
    </row>
    <row r="2911" spans="1:32" x14ac:dyDescent="0.25">
      <c r="A2911" s="16"/>
      <c r="B2911" s="16"/>
      <c r="C2911" s="66"/>
      <c r="D2911" s="66"/>
      <c r="E2911" s="67"/>
      <c r="F2911" s="4"/>
      <c r="G2911" s="4"/>
      <c r="H2911" s="4"/>
      <c r="K2911" s="4"/>
      <c r="L2911" s="4"/>
      <c r="M2911" s="16"/>
      <c r="N2911" s="16"/>
      <c r="T2911" s="59"/>
      <c r="U2911" s="59"/>
      <c r="V2911" s="18"/>
      <c r="Y2911" s="22"/>
      <c r="Z2911" s="22"/>
      <c r="AA2911" s="22"/>
      <c r="AB2911" s="22"/>
      <c r="AC2911" s="22"/>
      <c r="AD2911" s="22"/>
      <c r="AE2911" s="22"/>
      <c r="AF2911" s="22"/>
    </row>
    <row r="2912" spans="1:32" x14ac:dyDescent="0.25">
      <c r="A2912" s="16"/>
      <c r="B2912" s="16"/>
      <c r="C2912" s="66"/>
      <c r="D2912" s="66"/>
      <c r="E2912" s="67"/>
      <c r="F2912" s="4"/>
      <c r="G2912" s="4"/>
      <c r="H2912" s="4"/>
      <c r="K2912" s="4"/>
      <c r="L2912" s="4"/>
      <c r="M2912" s="16"/>
      <c r="N2912" s="16"/>
      <c r="T2912" s="59"/>
      <c r="U2912" s="59"/>
      <c r="V2912" s="18"/>
      <c r="Y2912" s="22"/>
      <c r="Z2912" s="22"/>
      <c r="AA2912" s="22"/>
      <c r="AB2912" s="22"/>
      <c r="AC2912" s="22"/>
      <c r="AD2912" s="22"/>
      <c r="AE2912" s="22"/>
      <c r="AF2912" s="22"/>
    </row>
    <row r="2913" spans="1:32" x14ac:dyDescent="0.25">
      <c r="A2913" s="16"/>
      <c r="B2913" s="16"/>
      <c r="C2913" s="66"/>
      <c r="D2913" s="66"/>
      <c r="E2913" s="67"/>
      <c r="F2913" s="4"/>
      <c r="G2913" s="4"/>
      <c r="H2913" s="4"/>
      <c r="K2913" s="4"/>
      <c r="L2913" s="4"/>
      <c r="M2913" s="16"/>
      <c r="N2913" s="16"/>
      <c r="T2913" s="59"/>
      <c r="U2913" s="59"/>
      <c r="V2913" s="18"/>
      <c r="Y2913" s="22"/>
      <c r="Z2913" s="22"/>
      <c r="AA2913" s="22"/>
      <c r="AB2913" s="22"/>
      <c r="AC2913" s="22"/>
      <c r="AD2913" s="22"/>
      <c r="AE2913" s="22"/>
      <c r="AF2913" s="22"/>
    </row>
    <row r="2914" spans="1:32" x14ac:dyDescent="0.25">
      <c r="A2914" s="16"/>
      <c r="B2914" s="16"/>
      <c r="C2914" s="66"/>
      <c r="D2914" s="66"/>
      <c r="E2914" s="67"/>
      <c r="F2914" s="4"/>
      <c r="G2914" s="4"/>
      <c r="H2914" s="4"/>
      <c r="K2914" s="4"/>
      <c r="L2914" s="4"/>
      <c r="M2914" s="16"/>
      <c r="N2914" s="16"/>
      <c r="T2914" s="59"/>
      <c r="U2914" s="59"/>
      <c r="V2914" s="18"/>
      <c r="Y2914" s="22"/>
      <c r="Z2914" s="22"/>
      <c r="AA2914" s="22"/>
      <c r="AB2914" s="22"/>
      <c r="AC2914" s="22"/>
      <c r="AD2914" s="22"/>
      <c r="AE2914" s="22"/>
      <c r="AF2914" s="22"/>
    </row>
    <row r="2915" spans="1:32" x14ac:dyDescent="0.25">
      <c r="A2915" s="16"/>
      <c r="B2915" s="16"/>
      <c r="C2915" s="66"/>
      <c r="D2915" s="66"/>
      <c r="E2915" s="67"/>
      <c r="F2915" s="4"/>
      <c r="G2915" s="4"/>
      <c r="H2915" s="4"/>
      <c r="K2915" s="4"/>
      <c r="L2915" s="4"/>
      <c r="M2915" s="16"/>
      <c r="N2915" s="16"/>
      <c r="T2915" s="59"/>
      <c r="U2915" s="59"/>
      <c r="V2915" s="18"/>
      <c r="Y2915" s="22"/>
      <c r="Z2915" s="22"/>
      <c r="AA2915" s="22"/>
      <c r="AB2915" s="22"/>
      <c r="AC2915" s="22"/>
      <c r="AD2915" s="22"/>
      <c r="AE2915" s="22"/>
      <c r="AF2915" s="22"/>
    </row>
    <row r="2916" spans="1:32" x14ac:dyDescent="0.25">
      <c r="A2916" s="16"/>
      <c r="B2916" s="16"/>
      <c r="C2916" s="66"/>
      <c r="D2916" s="66"/>
      <c r="E2916" s="67"/>
      <c r="F2916" s="4"/>
      <c r="G2916" s="4"/>
      <c r="H2916" s="4"/>
      <c r="K2916" s="4"/>
      <c r="L2916" s="4"/>
      <c r="M2916" s="16"/>
      <c r="N2916" s="16"/>
      <c r="T2916" s="59"/>
      <c r="U2916" s="59"/>
      <c r="V2916" s="18"/>
      <c r="Y2916" s="22"/>
      <c r="Z2916" s="22"/>
      <c r="AA2916" s="22"/>
      <c r="AB2916" s="22"/>
      <c r="AC2916" s="22"/>
      <c r="AD2916" s="22"/>
      <c r="AE2916" s="22"/>
      <c r="AF2916" s="22"/>
    </row>
    <row r="2917" spans="1:32" x14ac:dyDescent="0.25">
      <c r="A2917" s="16"/>
      <c r="B2917" s="16"/>
      <c r="C2917" s="66"/>
      <c r="D2917" s="66"/>
      <c r="E2917" s="67"/>
      <c r="F2917" s="4"/>
      <c r="G2917" s="4"/>
      <c r="H2917" s="4"/>
      <c r="K2917" s="4"/>
      <c r="L2917" s="4"/>
      <c r="M2917" s="16"/>
      <c r="N2917" s="16"/>
      <c r="T2917" s="59"/>
      <c r="U2917" s="59"/>
      <c r="V2917" s="18"/>
      <c r="Y2917" s="22"/>
      <c r="Z2917" s="22"/>
      <c r="AA2917" s="22"/>
      <c r="AB2917" s="22"/>
      <c r="AC2917" s="22"/>
      <c r="AD2917" s="22"/>
      <c r="AE2917" s="22"/>
      <c r="AF2917" s="22"/>
    </row>
    <row r="2918" spans="1:32" x14ac:dyDescent="0.25">
      <c r="A2918" s="16"/>
      <c r="B2918" s="16"/>
      <c r="C2918" s="66"/>
      <c r="D2918" s="66"/>
      <c r="E2918" s="67"/>
      <c r="F2918" s="4"/>
      <c r="G2918" s="4"/>
      <c r="H2918" s="4"/>
      <c r="K2918" s="4"/>
      <c r="L2918" s="4"/>
      <c r="M2918" s="16"/>
      <c r="N2918" s="16"/>
      <c r="T2918" s="59"/>
      <c r="U2918" s="59"/>
      <c r="V2918" s="18"/>
      <c r="Y2918" s="22"/>
      <c r="Z2918" s="22"/>
      <c r="AA2918" s="22"/>
      <c r="AB2918" s="22"/>
      <c r="AC2918" s="22"/>
      <c r="AD2918" s="22"/>
      <c r="AE2918" s="22"/>
      <c r="AF2918" s="22"/>
    </row>
    <row r="2919" spans="1:32" x14ac:dyDescent="0.25">
      <c r="A2919" s="16"/>
      <c r="B2919" s="16"/>
      <c r="C2919" s="66"/>
      <c r="D2919" s="66"/>
      <c r="E2919" s="67"/>
      <c r="F2919" s="4"/>
      <c r="G2919" s="4"/>
      <c r="H2919" s="4"/>
      <c r="K2919" s="4"/>
      <c r="L2919" s="4"/>
      <c r="M2919" s="16"/>
      <c r="N2919" s="16"/>
      <c r="T2919" s="59"/>
      <c r="U2919" s="59"/>
      <c r="V2919" s="18"/>
      <c r="Y2919" s="22"/>
      <c r="Z2919" s="22"/>
      <c r="AA2919" s="22"/>
      <c r="AB2919" s="22"/>
      <c r="AC2919" s="22"/>
      <c r="AD2919" s="22"/>
      <c r="AE2919" s="22"/>
      <c r="AF2919" s="22"/>
    </row>
    <row r="2920" spans="1:32" x14ac:dyDescent="0.25">
      <c r="A2920" s="16"/>
      <c r="B2920" s="16"/>
      <c r="C2920" s="66"/>
      <c r="D2920" s="66"/>
      <c r="E2920" s="67"/>
      <c r="F2920" s="4"/>
      <c r="G2920" s="4"/>
      <c r="H2920" s="4"/>
      <c r="K2920" s="4"/>
      <c r="L2920" s="4"/>
      <c r="M2920" s="16"/>
      <c r="N2920" s="16"/>
      <c r="T2920" s="59"/>
      <c r="U2920" s="59"/>
      <c r="V2920" s="18"/>
      <c r="Y2920" s="22"/>
      <c r="Z2920" s="22"/>
      <c r="AA2920" s="22"/>
      <c r="AB2920" s="22"/>
      <c r="AC2920" s="22"/>
      <c r="AD2920" s="22"/>
      <c r="AE2920" s="22"/>
      <c r="AF2920" s="22"/>
    </row>
    <row r="2921" spans="1:32" x14ac:dyDescent="0.25">
      <c r="A2921" s="16"/>
      <c r="B2921" s="16"/>
      <c r="C2921" s="66"/>
      <c r="D2921" s="66"/>
      <c r="E2921" s="67"/>
      <c r="F2921" s="4"/>
      <c r="G2921" s="4"/>
      <c r="H2921" s="4"/>
      <c r="K2921" s="4"/>
      <c r="L2921" s="4"/>
      <c r="M2921" s="16"/>
      <c r="N2921" s="16"/>
      <c r="T2921" s="59"/>
      <c r="U2921" s="59"/>
      <c r="V2921" s="18"/>
      <c r="Y2921" s="22"/>
      <c r="Z2921" s="22"/>
      <c r="AA2921" s="22"/>
      <c r="AB2921" s="22"/>
      <c r="AC2921" s="22"/>
      <c r="AD2921" s="22"/>
      <c r="AE2921" s="22"/>
      <c r="AF2921" s="22"/>
    </row>
    <row r="2922" spans="1:32" x14ac:dyDescent="0.25">
      <c r="A2922" s="16"/>
      <c r="B2922" s="16"/>
      <c r="C2922" s="66"/>
      <c r="D2922" s="66"/>
      <c r="E2922" s="67"/>
      <c r="F2922" s="4"/>
      <c r="G2922" s="4"/>
      <c r="H2922" s="4"/>
      <c r="K2922" s="4"/>
      <c r="L2922" s="4"/>
      <c r="M2922" s="16"/>
      <c r="N2922" s="16"/>
      <c r="T2922" s="59"/>
      <c r="U2922" s="59"/>
      <c r="V2922" s="18"/>
      <c r="Y2922" s="22"/>
      <c r="Z2922" s="22"/>
      <c r="AA2922" s="22"/>
      <c r="AB2922" s="22"/>
      <c r="AC2922" s="22"/>
      <c r="AD2922" s="22"/>
      <c r="AE2922" s="22"/>
      <c r="AF2922" s="22"/>
    </row>
    <row r="2923" spans="1:32" x14ac:dyDescent="0.25">
      <c r="A2923" s="16"/>
      <c r="B2923" s="16"/>
      <c r="C2923" s="66"/>
      <c r="D2923" s="66"/>
      <c r="E2923" s="67"/>
      <c r="F2923" s="4"/>
      <c r="G2923" s="4"/>
      <c r="H2923" s="4"/>
      <c r="K2923" s="4"/>
      <c r="L2923" s="4"/>
      <c r="M2923" s="16"/>
      <c r="N2923" s="16"/>
      <c r="T2923" s="59"/>
      <c r="U2923" s="59"/>
      <c r="V2923" s="18"/>
      <c r="Y2923" s="22"/>
      <c r="Z2923" s="22"/>
      <c r="AA2923" s="22"/>
      <c r="AB2923" s="22"/>
      <c r="AC2923" s="22"/>
      <c r="AD2923" s="22"/>
      <c r="AE2923" s="22"/>
      <c r="AF2923" s="22"/>
    </row>
    <row r="2924" spans="1:32" x14ac:dyDescent="0.25">
      <c r="A2924" s="16"/>
      <c r="B2924" s="16"/>
      <c r="C2924" s="66"/>
      <c r="D2924" s="66"/>
      <c r="E2924" s="67"/>
      <c r="F2924" s="4"/>
      <c r="G2924" s="4"/>
      <c r="H2924" s="4"/>
      <c r="K2924" s="4"/>
      <c r="L2924" s="4"/>
      <c r="M2924" s="16"/>
      <c r="N2924" s="16"/>
      <c r="T2924" s="59"/>
      <c r="U2924" s="59"/>
      <c r="V2924" s="18"/>
      <c r="Y2924" s="22"/>
      <c r="Z2924" s="22"/>
      <c r="AA2924" s="22"/>
      <c r="AB2924" s="22"/>
      <c r="AC2924" s="22"/>
      <c r="AD2924" s="22"/>
      <c r="AE2924" s="22"/>
      <c r="AF2924" s="22"/>
    </row>
    <row r="2925" spans="1:32" x14ac:dyDescent="0.25">
      <c r="A2925" s="16"/>
      <c r="B2925" s="16"/>
      <c r="C2925" s="66"/>
      <c r="D2925" s="66"/>
      <c r="E2925" s="67"/>
      <c r="F2925" s="4"/>
      <c r="G2925" s="4"/>
      <c r="H2925" s="4"/>
      <c r="K2925" s="4"/>
      <c r="L2925" s="4"/>
      <c r="M2925" s="16"/>
      <c r="N2925" s="16"/>
      <c r="T2925" s="59"/>
      <c r="U2925" s="59"/>
      <c r="V2925" s="18"/>
      <c r="X2925" s="87"/>
      <c r="Y2925" s="22"/>
      <c r="Z2925" s="22"/>
      <c r="AA2925" s="22"/>
      <c r="AB2925" s="22"/>
      <c r="AC2925" s="22"/>
      <c r="AD2925" s="22"/>
      <c r="AE2925" s="22"/>
      <c r="AF2925" s="22"/>
    </row>
    <row r="2926" spans="1:32" x14ac:dyDescent="0.25">
      <c r="A2926" s="16"/>
      <c r="B2926" s="16"/>
      <c r="C2926" s="66"/>
      <c r="D2926" s="66"/>
      <c r="E2926" s="67"/>
      <c r="F2926" s="4"/>
      <c r="G2926" s="4"/>
      <c r="H2926" s="4"/>
      <c r="K2926" s="4"/>
      <c r="L2926" s="4"/>
      <c r="M2926" s="16"/>
      <c r="N2926" s="16"/>
      <c r="T2926" s="59"/>
      <c r="U2926" s="59"/>
      <c r="V2926" s="18"/>
      <c r="Y2926" s="22"/>
      <c r="Z2926" s="22"/>
      <c r="AA2926" s="22"/>
      <c r="AB2926" s="22"/>
      <c r="AC2926" s="22"/>
      <c r="AD2926" s="22"/>
      <c r="AE2926" s="22"/>
      <c r="AF2926" s="22"/>
    </row>
    <row r="2927" spans="1:32" x14ac:dyDescent="0.25">
      <c r="A2927" s="16"/>
      <c r="B2927" s="16"/>
      <c r="C2927" s="66"/>
      <c r="D2927" s="66"/>
      <c r="E2927" s="67"/>
      <c r="F2927" s="4"/>
      <c r="G2927" s="4"/>
      <c r="H2927" s="4"/>
      <c r="K2927" s="4"/>
      <c r="L2927" s="4"/>
      <c r="M2927" s="16"/>
      <c r="N2927" s="16"/>
      <c r="T2927" s="59"/>
      <c r="U2927" s="59"/>
      <c r="V2927" s="18"/>
      <c r="Y2927" s="22"/>
      <c r="Z2927" s="22"/>
      <c r="AA2927" s="22"/>
      <c r="AB2927" s="22"/>
      <c r="AC2927" s="22"/>
      <c r="AD2927" s="22"/>
      <c r="AE2927" s="22"/>
      <c r="AF2927" s="22"/>
    </row>
    <row r="2928" spans="1:32" x14ac:dyDescent="0.25">
      <c r="A2928" s="16"/>
      <c r="B2928" s="16"/>
      <c r="C2928" s="66"/>
      <c r="D2928" s="66"/>
      <c r="E2928" s="67"/>
      <c r="F2928" s="4"/>
      <c r="G2928" s="4"/>
      <c r="H2928" s="4"/>
      <c r="K2928" s="4"/>
      <c r="L2928" s="4"/>
      <c r="M2928" s="16"/>
      <c r="N2928" s="16"/>
      <c r="T2928" s="59"/>
      <c r="U2928" s="59"/>
      <c r="V2928" s="18"/>
      <c r="Y2928" s="22"/>
      <c r="Z2928" s="22"/>
      <c r="AA2928" s="22"/>
      <c r="AB2928" s="22"/>
      <c r="AC2928" s="22"/>
      <c r="AD2928" s="22"/>
      <c r="AE2928" s="22"/>
      <c r="AF2928" s="22"/>
    </row>
    <row r="2929" spans="1:32" x14ac:dyDescent="0.25">
      <c r="A2929" s="16"/>
      <c r="B2929" s="16"/>
      <c r="C2929" s="66"/>
      <c r="D2929" s="66"/>
      <c r="E2929" s="67"/>
      <c r="F2929" s="4"/>
      <c r="G2929" s="4"/>
      <c r="H2929" s="4"/>
      <c r="K2929" s="4"/>
      <c r="L2929" s="4"/>
      <c r="M2929" s="16"/>
      <c r="N2929" s="16"/>
      <c r="T2929" s="59"/>
      <c r="U2929" s="59"/>
      <c r="V2929" s="18"/>
      <c r="Y2929" s="22"/>
      <c r="Z2929" s="22"/>
      <c r="AA2929" s="22"/>
      <c r="AB2929" s="22"/>
      <c r="AC2929" s="22"/>
      <c r="AD2929" s="22"/>
      <c r="AE2929" s="22"/>
      <c r="AF2929" s="22"/>
    </row>
    <row r="2930" spans="1:32" x14ac:dyDescent="0.25">
      <c r="A2930" s="16"/>
      <c r="B2930" s="16"/>
      <c r="C2930" s="66"/>
      <c r="D2930" s="66"/>
      <c r="E2930" s="67"/>
      <c r="F2930" s="4"/>
      <c r="G2930" s="4"/>
      <c r="H2930" s="4"/>
      <c r="K2930" s="4"/>
      <c r="L2930" s="4"/>
      <c r="M2930" s="16"/>
      <c r="N2930" s="16"/>
      <c r="T2930" s="59"/>
      <c r="U2930" s="59"/>
      <c r="V2930" s="18"/>
      <c r="Y2930" s="22"/>
      <c r="Z2930" s="22"/>
      <c r="AA2930" s="22"/>
      <c r="AB2930" s="22"/>
      <c r="AC2930" s="22"/>
      <c r="AD2930" s="22"/>
      <c r="AE2930" s="22"/>
      <c r="AF2930" s="22"/>
    </row>
    <row r="2931" spans="1:32" x14ac:dyDescent="0.25">
      <c r="A2931" s="16"/>
      <c r="B2931" s="16"/>
      <c r="C2931" s="66"/>
      <c r="D2931" s="66"/>
      <c r="E2931" s="67"/>
      <c r="F2931" s="4"/>
      <c r="G2931" s="4"/>
      <c r="H2931" s="4"/>
      <c r="K2931" s="4"/>
      <c r="L2931" s="4"/>
      <c r="M2931" s="16"/>
      <c r="N2931" s="16"/>
      <c r="T2931" s="59"/>
      <c r="U2931" s="59"/>
      <c r="V2931" s="18"/>
      <c r="Y2931" s="22"/>
      <c r="Z2931" s="22"/>
      <c r="AA2931" s="22"/>
      <c r="AB2931" s="22"/>
      <c r="AC2931" s="22"/>
      <c r="AD2931" s="22"/>
      <c r="AE2931" s="22"/>
      <c r="AF2931" s="22"/>
    </row>
    <row r="2932" spans="1:32" x14ac:dyDescent="0.25">
      <c r="A2932" s="16"/>
      <c r="B2932" s="16"/>
      <c r="C2932" s="66"/>
      <c r="D2932" s="66"/>
      <c r="E2932" s="67"/>
      <c r="F2932" s="4"/>
      <c r="G2932" s="4"/>
      <c r="H2932" s="4"/>
      <c r="K2932" s="4"/>
      <c r="L2932" s="4"/>
      <c r="M2932" s="16"/>
      <c r="N2932" s="16"/>
      <c r="T2932" s="59"/>
      <c r="U2932" s="59"/>
      <c r="V2932" s="18"/>
      <c r="Y2932" s="22"/>
      <c r="Z2932" s="22"/>
      <c r="AA2932" s="22"/>
      <c r="AB2932" s="22"/>
      <c r="AC2932" s="22"/>
      <c r="AD2932" s="22"/>
      <c r="AE2932" s="22"/>
      <c r="AF2932" s="22"/>
    </row>
    <row r="2933" spans="1:32" x14ac:dyDescent="0.25">
      <c r="A2933" s="16"/>
      <c r="B2933" s="16"/>
      <c r="C2933" s="66"/>
      <c r="D2933" s="66"/>
      <c r="E2933" s="67"/>
      <c r="F2933" s="4"/>
      <c r="G2933" s="4"/>
      <c r="H2933" s="4"/>
      <c r="K2933" s="4"/>
      <c r="L2933" s="4"/>
      <c r="M2933" s="16"/>
      <c r="N2933" s="16"/>
      <c r="T2933" s="59"/>
      <c r="U2933" s="59"/>
      <c r="V2933" s="18"/>
      <c r="Y2933" s="22"/>
      <c r="Z2933" s="22"/>
      <c r="AA2933" s="22"/>
      <c r="AB2933" s="22"/>
      <c r="AC2933" s="22"/>
      <c r="AD2933" s="22"/>
      <c r="AE2933" s="22"/>
      <c r="AF2933" s="22"/>
    </row>
    <row r="2934" spans="1:32" x14ac:dyDescent="0.25">
      <c r="A2934" s="16"/>
      <c r="B2934" s="16"/>
      <c r="C2934" s="66"/>
      <c r="D2934" s="66"/>
      <c r="E2934" s="67"/>
      <c r="F2934" s="4"/>
      <c r="G2934" s="4"/>
      <c r="H2934" s="4"/>
      <c r="K2934" s="4"/>
      <c r="L2934" s="4"/>
      <c r="M2934" s="16"/>
      <c r="N2934" s="16"/>
      <c r="T2934" s="59"/>
      <c r="U2934" s="59"/>
      <c r="V2934" s="18"/>
      <c r="Y2934" s="22"/>
      <c r="Z2934" s="22"/>
      <c r="AA2934" s="22"/>
      <c r="AB2934" s="22"/>
      <c r="AC2934" s="22"/>
      <c r="AD2934" s="22"/>
      <c r="AE2934" s="22"/>
      <c r="AF2934" s="22"/>
    </row>
    <row r="2935" spans="1:32" x14ac:dyDescent="0.25">
      <c r="A2935" s="16"/>
      <c r="B2935" s="16"/>
      <c r="C2935" s="66"/>
      <c r="D2935" s="66"/>
      <c r="E2935" s="67"/>
      <c r="F2935" s="4"/>
      <c r="G2935" s="4"/>
      <c r="H2935" s="4"/>
      <c r="K2935" s="4"/>
      <c r="L2935" s="4"/>
      <c r="M2935" s="16"/>
      <c r="N2935" s="16"/>
      <c r="T2935" s="59"/>
      <c r="U2935" s="59"/>
      <c r="V2935" s="18"/>
      <c r="Y2935" s="22"/>
      <c r="Z2935" s="22"/>
      <c r="AA2935" s="22"/>
      <c r="AB2935" s="22"/>
      <c r="AC2935" s="22"/>
      <c r="AD2935" s="22"/>
      <c r="AE2935" s="22"/>
      <c r="AF2935" s="22"/>
    </row>
    <row r="2936" spans="1:32" x14ac:dyDescent="0.25">
      <c r="A2936" s="16"/>
      <c r="B2936" s="16"/>
      <c r="C2936" s="66"/>
      <c r="D2936" s="66"/>
      <c r="E2936" s="67"/>
      <c r="F2936" s="4"/>
      <c r="G2936" s="4"/>
      <c r="H2936" s="4"/>
      <c r="K2936" s="4"/>
      <c r="L2936" s="4"/>
      <c r="M2936" s="16"/>
      <c r="N2936" s="16"/>
      <c r="T2936" s="59"/>
      <c r="U2936" s="59"/>
      <c r="V2936" s="18"/>
      <c r="Y2936" s="22"/>
      <c r="Z2936" s="22"/>
      <c r="AA2936" s="22"/>
      <c r="AB2936" s="22"/>
      <c r="AC2936" s="22"/>
      <c r="AD2936" s="22"/>
      <c r="AE2936" s="22"/>
      <c r="AF2936" s="22"/>
    </row>
    <row r="2937" spans="1:32" x14ac:dyDescent="0.25">
      <c r="A2937" s="16"/>
      <c r="B2937" s="16"/>
      <c r="C2937" s="66"/>
      <c r="D2937" s="66"/>
      <c r="E2937" s="67"/>
      <c r="F2937" s="4"/>
      <c r="G2937" s="4"/>
      <c r="H2937" s="4"/>
      <c r="K2937" s="4"/>
      <c r="L2937" s="4"/>
      <c r="M2937" s="16"/>
      <c r="N2937" s="16"/>
      <c r="T2937" s="59"/>
      <c r="U2937" s="59"/>
      <c r="V2937" s="18"/>
      <c r="Y2937" s="22"/>
      <c r="Z2937" s="22"/>
      <c r="AA2937" s="22"/>
      <c r="AB2937" s="22"/>
      <c r="AC2937" s="22"/>
      <c r="AD2937" s="22"/>
      <c r="AE2937" s="22"/>
      <c r="AF2937" s="22"/>
    </row>
    <row r="2938" spans="1:32" x14ac:dyDescent="0.25">
      <c r="A2938" s="16"/>
      <c r="B2938" s="16"/>
      <c r="C2938" s="66"/>
      <c r="D2938" s="66"/>
      <c r="E2938" s="67"/>
      <c r="F2938" s="4"/>
      <c r="G2938" s="4"/>
      <c r="H2938" s="4"/>
      <c r="K2938" s="4"/>
      <c r="L2938" s="4"/>
      <c r="M2938" s="16"/>
      <c r="N2938" s="16"/>
      <c r="T2938" s="59"/>
      <c r="U2938" s="59"/>
      <c r="V2938" s="18"/>
      <c r="Y2938" s="22"/>
      <c r="Z2938" s="22"/>
      <c r="AA2938" s="22"/>
      <c r="AB2938" s="22"/>
      <c r="AC2938" s="22"/>
      <c r="AD2938" s="22"/>
      <c r="AE2938" s="22"/>
      <c r="AF2938" s="22"/>
    </row>
    <row r="2939" spans="1:32" x14ac:dyDescent="0.25">
      <c r="A2939" s="16"/>
      <c r="B2939" s="16"/>
      <c r="C2939" s="66"/>
      <c r="D2939" s="66"/>
      <c r="E2939" s="67"/>
      <c r="F2939" s="4"/>
      <c r="G2939" s="4"/>
      <c r="H2939" s="4"/>
      <c r="K2939" s="4"/>
      <c r="L2939" s="4"/>
      <c r="M2939" s="16"/>
      <c r="N2939" s="16"/>
      <c r="T2939" s="59"/>
      <c r="U2939" s="59"/>
      <c r="V2939" s="18"/>
      <c r="Y2939" s="22"/>
      <c r="Z2939" s="22"/>
      <c r="AA2939" s="22"/>
      <c r="AB2939" s="22"/>
      <c r="AC2939" s="22"/>
      <c r="AD2939" s="22"/>
      <c r="AE2939" s="22"/>
      <c r="AF2939" s="22"/>
    </row>
    <row r="2940" spans="1:32" x14ac:dyDescent="0.25">
      <c r="A2940" s="16"/>
      <c r="B2940" s="16"/>
      <c r="C2940" s="66"/>
      <c r="D2940" s="66"/>
      <c r="E2940" s="67"/>
      <c r="F2940" s="4"/>
      <c r="G2940" s="4"/>
      <c r="H2940" s="4"/>
      <c r="K2940" s="4"/>
      <c r="L2940" s="4"/>
      <c r="M2940" s="16"/>
      <c r="N2940" s="16"/>
      <c r="T2940" s="59"/>
      <c r="U2940" s="59"/>
      <c r="V2940" s="18"/>
      <c r="Y2940" s="22"/>
      <c r="Z2940" s="22"/>
      <c r="AA2940" s="22"/>
      <c r="AB2940" s="22"/>
      <c r="AC2940" s="22"/>
      <c r="AD2940" s="22"/>
      <c r="AE2940" s="22"/>
      <c r="AF2940" s="22"/>
    </row>
    <row r="2941" spans="1:32" x14ac:dyDescent="0.25">
      <c r="A2941" s="16"/>
      <c r="B2941" s="16"/>
      <c r="C2941" s="66"/>
      <c r="D2941" s="66"/>
      <c r="E2941" s="67"/>
      <c r="F2941" s="4"/>
      <c r="G2941" s="4"/>
      <c r="H2941" s="4"/>
      <c r="K2941" s="4"/>
      <c r="L2941" s="4"/>
      <c r="M2941" s="16"/>
      <c r="N2941" s="16"/>
      <c r="T2941" s="59"/>
      <c r="U2941" s="59"/>
      <c r="V2941" s="18"/>
      <c r="Y2941" s="22"/>
      <c r="Z2941" s="22"/>
      <c r="AA2941" s="22"/>
      <c r="AB2941" s="22"/>
      <c r="AC2941" s="22"/>
      <c r="AD2941" s="22"/>
      <c r="AE2941" s="22"/>
      <c r="AF2941" s="22"/>
    </row>
    <row r="2942" spans="1:32" x14ac:dyDescent="0.25">
      <c r="A2942" s="16"/>
      <c r="B2942" s="16"/>
      <c r="C2942" s="66"/>
      <c r="D2942" s="66"/>
      <c r="E2942" s="67"/>
      <c r="F2942" s="4"/>
      <c r="G2942" s="4"/>
      <c r="H2942" s="4"/>
      <c r="K2942" s="4"/>
      <c r="L2942" s="4"/>
      <c r="M2942" s="16"/>
      <c r="N2942" s="16"/>
      <c r="T2942" s="59"/>
      <c r="U2942" s="59"/>
      <c r="V2942" s="18"/>
      <c r="Y2942" s="22"/>
      <c r="Z2942" s="22"/>
      <c r="AA2942" s="22"/>
      <c r="AB2942" s="22"/>
      <c r="AC2942" s="22"/>
      <c r="AD2942" s="22"/>
      <c r="AE2942" s="22"/>
      <c r="AF2942" s="22"/>
    </row>
    <row r="2943" spans="1:32" x14ac:dyDescent="0.25">
      <c r="A2943" s="16"/>
      <c r="B2943" s="16"/>
      <c r="C2943" s="66"/>
      <c r="D2943" s="66"/>
      <c r="E2943" s="67"/>
      <c r="F2943" s="4"/>
      <c r="G2943" s="4"/>
      <c r="H2943" s="4"/>
      <c r="K2943" s="4"/>
      <c r="L2943" s="4"/>
      <c r="M2943" s="16"/>
      <c r="N2943" s="16"/>
      <c r="T2943" s="59"/>
      <c r="U2943" s="59"/>
      <c r="V2943" s="18"/>
      <c r="Y2943" s="22"/>
      <c r="Z2943" s="22"/>
      <c r="AA2943" s="22"/>
      <c r="AB2943" s="22"/>
      <c r="AC2943" s="22"/>
      <c r="AD2943" s="22"/>
      <c r="AE2943" s="22"/>
      <c r="AF2943" s="22"/>
    </row>
    <row r="2944" spans="1:32" x14ac:dyDescent="0.25">
      <c r="A2944" s="16"/>
      <c r="B2944" s="16"/>
      <c r="C2944" s="66"/>
      <c r="D2944" s="66"/>
      <c r="E2944" s="67"/>
      <c r="F2944" s="4"/>
      <c r="G2944" s="4"/>
      <c r="H2944" s="4"/>
      <c r="K2944" s="4"/>
      <c r="L2944" s="4"/>
      <c r="M2944" s="16"/>
      <c r="N2944" s="16"/>
      <c r="T2944" s="59"/>
      <c r="U2944" s="59"/>
      <c r="V2944" s="18"/>
      <c r="Y2944" s="22"/>
      <c r="Z2944" s="22"/>
      <c r="AA2944" s="22"/>
      <c r="AB2944" s="22"/>
      <c r="AC2944" s="22"/>
      <c r="AD2944" s="22"/>
      <c r="AE2944" s="22"/>
      <c r="AF2944" s="22"/>
    </row>
    <row r="2945" spans="1:32" x14ac:dyDescent="0.25">
      <c r="A2945" s="16"/>
      <c r="B2945" s="16"/>
      <c r="C2945" s="66"/>
      <c r="D2945" s="66"/>
      <c r="E2945" s="67"/>
      <c r="F2945" s="4"/>
      <c r="G2945" s="4"/>
      <c r="H2945" s="4"/>
      <c r="K2945" s="4"/>
      <c r="L2945" s="4"/>
      <c r="M2945" s="16"/>
      <c r="N2945" s="16"/>
      <c r="T2945" s="59"/>
      <c r="U2945" s="59"/>
      <c r="V2945" s="18"/>
      <c r="Y2945" s="22"/>
      <c r="Z2945" s="22"/>
      <c r="AA2945" s="22"/>
      <c r="AB2945" s="22"/>
      <c r="AC2945" s="22"/>
      <c r="AD2945" s="22"/>
      <c r="AE2945" s="22"/>
      <c r="AF2945" s="22"/>
    </row>
    <row r="2946" spans="1:32" x14ac:dyDescent="0.25">
      <c r="A2946" s="16"/>
      <c r="B2946" s="16"/>
      <c r="C2946" s="66"/>
      <c r="D2946" s="66"/>
      <c r="E2946" s="67"/>
      <c r="F2946" s="4"/>
      <c r="G2946" s="4"/>
      <c r="H2946" s="4"/>
      <c r="K2946" s="4"/>
      <c r="L2946" s="4"/>
      <c r="M2946" s="16"/>
      <c r="N2946" s="16"/>
      <c r="T2946" s="59"/>
      <c r="U2946" s="59"/>
      <c r="V2946" s="18"/>
      <c r="Y2946" s="22"/>
      <c r="Z2946" s="22"/>
      <c r="AA2946" s="22"/>
      <c r="AB2946" s="22"/>
      <c r="AC2946" s="22"/>
      <c r="AD2946" s="22"/>
      <c r="AE2946" s="22"/>
      <c r="AF2946" s="22"/>
    </row>
    <row r="2947" spans="1:32" x14ac:dyDescent="0.25">
      <c r="A2947" s="16"/>
      <c r="B2947" s="16"/>
      <c r="C2947" s="66"/>
      <c r="D2947" s="66"/>
      <c r="E2947" s="67"/>
      <c r="F2947" s="4"/>
      <c r="G2947" s="4"/>
      <c r="H2947" s="4"/>
      <c r="K2947" s="4"/>
      <c r="L2947" s="4"/>
      <c r="M2947" s="16"/>
      <c r="N2947" s="16"/>
      <c r="T2947" s="59"/>
      <c r="U2947" s="59"/>
      <c r="V2947" s="18"/>
      <c r="Y2947" s="22"/>
      <c r="Z2947" s="22"/>
      <c r="AA2947" s="22"/>
      <c r="AB2947" s="22"/>
      <c r="AC2947" s="22"/>
      <c r="AD2947" s="22"/>
      <c r="AE2947" s="22"/>
      <c r="AF2947" s="22"/>
    </row>
    <row r="2948" spans="1:32" x14ac:dyDescent="0.25">
      <c r="A2948" s="16"/>
      <c r="B2948" s="16"/>
      <c r="C2948" s="66"/>
      <c r="D2948" s="66"/>
      <c r="E2948" s="67"/>
      <c r="F2948" s="4"/>
      <c r="G2948" s="4"/>
      <c r="H2948" s="4"/>
      <c r="K2948" s="4"/>
      <c r="L2948" s="4"/>
      <c r="M2948" s="16"/>
      <c r="N2948" s="16"/>
      <c r="T2948" s="59"/>
      <c r="U2948" s="59"/>
      <c r="V2948" s="18"/>
      <c r="Y2948" s="22"/>
      <c r="Z2948" s="22"/>
      <c r="AA2948" s="22"/>
      <c r="AB2948" s="22"/>
      <c r="AC2948" s="22"/>
      <c r="AD2948" s="22"/>
      <c r="AE2948" s="22"/>
      <c r="AF2948" s="22"/>
    </row>
    <row r="2949" spans="1:32" x14ac:dyDescent="0.25">
      <c r="A2949" s="16"/>
      <c r="B2949" s="16"/>
      <c r="C2949" s="66"/>
      <c r="D2949" s="66"/>
      <c r="E2949" s="67"/>
      <c r="F2949" s="4"/>
      <c r="G2949" s="4"/>
      <c r="H2949" s="4"/>
      <c r="K2949" s="4"/>
      <c r="L2949" s="4"/>
      <c r="M2949" s="16"/>
      <c r="N2949" s="16"/>
      <c r="T2949" s="59"/>
      <c r="U2949" s="59"/>
      <c r="V2949" s="18"/>
      <c r="Y2949" s="22"/>
      <c r="Z2949" s="22"/>
      <c r="AA2949" s="22"/>
      <c r="AB2949" s="22"/>
      <c r="AC2949" s="22"/>
      <c r="AD2949" s="22"/>
      <c r="AE2949" s="22"/>
      <c r="AF2949" s="22"/>
    </row>
    <row r="2950" spans="1:32" x14ac:dyDescent="0.25">
      <c r="A2950" s="16"/>
      <c r="B2950" s="16"/>
      <c r="C2950" s="66"/>
      <c r="D2950" s="66"/>
      <c r="E2950" s="67"/>
      <c r="F2950" s="4"/>
      <c r="G2950" s="4"/>
      <c r="H2950" s="4"/>
      <c r="K2950" s="4"/>
      <c r="L2950" s="4"/>
      <c r="M2950" s="16"/>
      <c r="N2950" s="16"/>
      <c r="T2950" s="59"/>
      <c r="U2950" s="59"/>
      <c r="V2950" s="18"/>
      <c r="Y2950" s="22"/>
      <c r="Z2950" s="22"/>
      <c r="AA2950" s="22"/>
      <c r="AB2950" s="22"/>
      <c r="AC2950" s="22"/>
      <c r="AD2950" s="22"/>
      <c r="AE2950" s="22"/>
      <c r="AF2950" s="22"/>
    </row>
    <row r="2951" spans="1:32" x14ac:dyDescent="0.25">
      <c r="A2951" s="16"/>
      <c r="B2951" s="16"/>
      <c r="C2951" s="66"/>
      <c r="D2951" s="66"/>
      <c r="E2951" s="67"/>
      <c r="F2951" s="4"/>
      <c r="G2951" s="4"/>
      <c r="H2951" s="4"/>
      <c r="K2951" s="4"/>
      <c r="L2951" s="4"/>
      <c r="M2951" s="16"/>
      <c r="N2951" s="16"/>
      <c r="T2951" s="59"/>
      <c r="U2951" s="59"/>
      <c r="V2951" s="18"/>
      <c r="Y2951" s="22"/>
      <c r="Z2951" s="22"/>
      <c r="AA2951" s="22"/>
      <c r="AB2951" s="22"/>
      <c r="AC2951" s="22"/>
      <c r="AD2951" s="22"/>
      <c r="AE2951" s="22"/>
      <c r="AF2951" s="22"/>
    </row>
    <row r="2952" spans="1:32" x14ac:dyDescent="0.25">
      <c r="A2952" s="16"/>
      <c r="B2952" s="16"/>
      <c r="C2952" s="66"/>
      <c r="D2952" s="66"/>
      <c r="E2952" s="67"/>
      <c r="F2952" s="4"/>
      <c r="G2952" s="4"/>
      <c r="H2952" s="4"/>
      <c r="K2952" s="4"/>
      <c r="L2952" s="4"/>
      <c r="M2952" s="16"/>
      <c r="N2952" s="16"/>
      <c r="T2952" s="59"/>
      <c r="U2952" s="59"/>
      <c r="V2952" s="18"/>
      <c r="Y2952" s="22"/>
      <c r="Z2952" s="22"/>
      <c r="AA2952" s="22"/>
      <c r="AB2952" s="22"/>
      <c r="AC2952" s="22"/>
      <c r="AD2952" s="22"/>
      <c r="AE2952" s="22"/>
      <c r="AF2952" s="22"/>
    </row>
    <row r="2953" spans="1:32" x14ac:dyDescent="0.25">
      <c r="A2953" s="16"/>
      <c r="B2953" s="16"/>
      <c r="C2953" s="66"/>
      <c r="D2953" s="66"/>
      <c r="E2953" s="67"/>
      <c r="F2953" s="4"/>
      <c r="G2953" s="4"/>
      <c r="H2953" s="4"/>
      <c r="K2953" s="4"/>
      <c r="L2953" s="4"/>
      <c r="M2953" s="16"/>
      <c r="N2953" s="16"/>
      <c r="T2953" s="59"/>
      <c r="U2953" s="59"/>
      <c r="V2953" s="18"/>
      <c r="Y2953" s="22"/>
      <c r="Z2953" s="22"/>
      <c r="AA2953" s="22"/>
      <c r="AB2953" s="22"/>
      <c r="AC2953" s="22"/>
      <c r="AD2953" s="22"/>
      <c r="AE2953" s="22"/>
      <c r="AF2953" s="22"/>
    </row>
    <row r="2954" spans="1:32" x14ac:dyDescent="0.25">
      <c r="A2954" s="16"/>
      <c r="B2954" s="16"/>
      <c r="C2954" s="66"/>
      <c r="D2954" s="66"/>
      <c r="E2954" s="67"/>
      <c r="F2954" s="4"/>
      <c r="G2954" s="4"/>
      <c r="H2954" s="4"/>
      <c r="K2954" s="4"/>
      <c r="L2954" s="4"/>
      <c r="M2954" s="16"/>
      <c r="N2954" s="16"/>
      <c r="T2954" s="59"/>
      <c r="U2954" s="59"/>
      <c r="V2954" s="18"/>
      <c r="Y2954" s="22"/>
      <c r="Z2954" s="22"/>
      <c r="AA2954" s="22"/>
      <c r="AB2954" s="22"/>
      <c r="AC2954" s="22"/>
      <c r="AD2954" s="22"/>
      <c r="AE2954" s="22"/>
      <c r="AF2954" s="22"/>
    </row>
    <row r="2955" spans="1:32" x14ac:dyDescent="0.25">
      <c r="A2955" s="16"/>
      <c r="B2955" s="16"/>
      <c r="C2955" s="66"/>
      <c r="D2955" s="66"/>
      <c r="E2955" s="67"/>
      <c r="F2955" s="4"/>
      <c r="G2955" s="4"/>
      <c r="H2955" s="4"/>
      <c r="K2955" s="4"/>
      <c r="L2955" s="4"/>
      <c r="M2955" s="16"/>
      <c r="N2955" s="16"/>
      <c r="T2955" s="59"/>
      <c r="U2955" s="59"/>
      <c r="V2955" s="18"/>
      <c r="Y2955" s="22"/>
      <c r="Z2955" s="22"/>
      <c r="AA2955" s="22"/>
      <c r="AB2955" s="22"/>
      <c r="AC2955" s="22"/>
      <c r="AD2955" s="22"/>
      <c r="AE2955" s="22"/>
      <c r="AF2955" s="22"/>
    </row>
    <row r="2956" spans="1:32" x14ac:dyDescent="0.25">
      <c r="A2956" s="16"/>
      <c r="B2956" s="16"/>
      <c r="C2956" s="66"/>
      <c r="D2956" s="66"/>
      <c r="E2956" s="67"/>
      <c r="F2956" s="4"/>
      <c r="G2956" s="4"/>
      <c r="H2956" s="4"/>
      <c r="K2956" s="4"/>
      <c r="L2956" s="4"/>
      <c r="M2956" s="16"/>
      <c r="N2956" s="16"/>
      <c r="T2956" s="59"/>
      <c r="U2956" s="59"/>
      <c r="V2956" s="18"/>
      <c r="Y2956" s="22"/>
      <c r="Z2956" s="22"/>
      <c r="AA2956" s="22"/>
      <c r="AB2956" s="22"/>
      <c r="AC2956" s="22"/>
      <c r="AD2956" s="22"/>
      <c r="AE2956" s="22"/>
      <c r="AF2956" s="22"/>
    </row>
    <row r="2957" spans="1:32" x14ac:dyDescent="0.25">
      <c r="A2957" s="16"/>
      <c r="B2957" s="16"/>
      <c r="C2957" s="66"/>
      <c r="D2957" s="66"/>
      <c r="E2957" s="67"/>
      <c r="F2957" s="4"/>
      <c r="G2957" s="4"/>
      <c r="H2957" s="4"/>
      <c r="K2957" s="4"/>
      <c r="L2957" s="4"/>
      <c r="M2957" s="16"/>
      <c r="N2957" s="16"/>
      <c r="T2957" s="59"/>
      <c r="U2957" s="59"/>
      <c r="V2957" s="18"/>
      <c r="Y2957" s="22"/>
      <c r="Z2957" s="22"/>
      <c r="AA2957" s="22"/>
      <c r="AB2957" s="22"/>
      <c r="AC2957" s="22"/>
      <c r="AD2957" s="22"/>
      <c r="AE2957" s="22"/>
      <c r="AF2957" s="22"/>
    </row>
    <row r="2958" spans="1:32" x14ac:dyDescent="0.25">
      <c r="A2958" s="16"/>
      <c r="B2958" s="16"/>
      <c r="C2958" s="66"/>
      <c r="D2958" s="66"/>
      <c r="E2958" s="67"/>
      <c r="F2958" s="4"/>
      <c r="G2958" s="4"/>
      <c r="H2958" s="4"/>
      <c r="K2958" s="4"/>
      <c r="L2958" s="4"/>
      <c r="M2958" s="16"/>
      <c r="N2958" s="16"/>
      <c r="T2958" s="59"/>
      <c r="U2958" s="59"/>
      <c r="V2958" s="18"/>
      <c r="Y2958" s="22"/>
      <c r="Z2958" s="22"/>
      <c r="AA2958" s="22"/>
      <c r="AB2958" s="22"/>
      <c r="AC2958" s="22"/>
      <c r="AD2958" s="22"/>
      <c r="AE2958" s="22"/>
      <c r="AF2958" s="22"/>
    </row>
    <row r="2959" spans="1:32" x14ac:dyDescent="0.25">
      <c r="A2959" s="16"/>
      <c r="B2959" s="16"/>
      <c r="C2959" s="66"/>
      <c r="D2959" s="66"/>
      <c r="E2959" s="67"/>
      <c r="F2959" s="4"/>
      <c r="G2959" s="4"/>
      <c r="H2959" s="4"/>
      <c r="K2959" s="4"/>
      <c r="L2959" s="4"/>
      <c r="M2959" s="16"/>
      <c r="N2959" s="16"/>
      <c r="T2959" s="59"/>
      <c r="U2959" s="59"/>
      <c r="V2959" s="18"/>
      <c r="Y2959" s="22"/>
      <c r="Z2959" s="22"/>
      <c r="AA2959" s="22"/>
      <c r="AB2959" s="22"/>
      <c r="AC2959" s="22"/>
      <c r="AD2959" s="22"/>
      <c r="AE2959" s="22"/>
      <c r="AF2959" s="22"/>
    </row>
    <row r="2960" spans="1:32" x14ac:dyDescent="0.25">
      <c r="A2960" s="16"/>
      <c r="B2960" s="16"/>
      <c r="C2960" s="66"/>
      <c r="D2960" s="66"/>
      <c r="E2960" s="67"/>
      <c r="F2960" s="4"/>
      <c r="G2960" s="4"/>
      <c r="H2960" s="4"/>
      <c r="K2960" s="4"/>
      <c r="L2960" s="4"/>
      <c r="M2960" s="16"/>
      <c r="N2960" s="16"/>
      <c r="T2960" s="59"/>
      <c r="U2960" s="59"/>
      <c r="V2960" s="18"/>
      <c r="Y2960" s="22"/>
      <c r="Z2960" s="22"/>
      <c r="AA2960" s="22"/>
      <c r="AB2960" s="22"/>
      <c r="AC2960" s="22"/>
      <c r="AD2960" s="22"/>
      <c r="AE2960" s="22"/>
      <c r="AF2960" s="22"/>
    </row>
    <row r="2961" spans="1:32" x14ac:dyDescent="0.25">
      <c r="A2961" s="16"/>
      <c r="B2961" s="16"/>
      <c r="C2961" s="66"/>
      <c r="D2961" s="66"/>
      <c r="E2961" s="67"/>
      <c r="F2961" s="4"/>
      <c r="G2961" s="4"/>
      <c r="H2961" s="4"/>
      <c r="K2961" s="4"/>
      <c r="L2961" s="4"/>
      <c r="M2961" s="16"/>
      <c r="N2961" s="16"/>
      <c r="T2961" s="59"/>
      <c r="U2961" s="59"/>
      <c r="V2961" s="18"/>
      <c r="Y2961" s="22"/>
      <c r="Z2961" s="22"/>
      <c r="AA2961" s="22"/>
      <c r="AB2961" s="22"/>
      <c r="AC2961" s="22"/>
      <c r="AD2961" s="22"/>
      <c r="AE2961" s="22"/>
      <c r="AF2961" s="22"/>
    </row>
    <row r="2962" spans="1:32" x14ac:dyDescent="0.25">
      <c r="A2962" s="16"/>
      <c r="B2962" s="16"/>
      <c r="C2962" s="66"/>
      <c r="D2962" s="66"/>
      <c r="E2962" s="67"/>
      <c r="F2962" s="4"/>
      <c r="G2962" s="4"/>
      <c r="H2962" s="4"/>
      <c r="K2962" s="4"/>
      <c r="L2962" s="4"/>
      <c r="M2962" s="16"/>
      <c r="N2962" s="16"/>
      <c r="T2962" s="59"/>
      <c r="U2962" s="59"/>
      <c r="V2962" s="18"/>
      <c r="Y2962" s="22"/>
      <c r="Z2962" s="22"/>
      <c r="AA2962" s="22"/>
      <c r="AB2962" s="22"/>
      <c r="AC2962" s="22"/>
      <c r="AD2962" s="22"/>
      <c r="AE2962" s="22"/>
      <c r="AF2962" s="22"/>
    </row>
    <row r="2963" spans="1:32" x14ac:dyDescent="0.25">
      <c r="A2963" s="16"/>
      <c r="B2963" s="16"/>
      <c r="C2963" s="66"/>
      <c r="D2963" s="66"/>
      <c r="E2963" s="67"/>
      <c r="F2963" s="4"/>
      <c r="G2963" s="4"/>
      <c r="H2963" s="4"/>
      <c r="K2963" s="4"/>
      <c r="L2963" s="4"/>
      <c r="M2963" s="16"/>
      <c r="N2963" s="16"/>
      <c r="T2963" s="59"/>
      <c r="U2963" s="59"/>
      <c r="V2963" s="18"/>
      <c r="Y2963" s="22"/>
      <c r="Z2963" s="22"/>
      <c r="AA2963" s="22"/>
      <c r="AB2963" s="22"/>
      <c r="AC2963" s="22"/>
      <c r="AD2963" s="22"/>
      <c r="AE2963" s="22"/>
      <c r="AF2963" s="22"/>
    </row>
    <row r="2964" spans="1:32" x14ac:dyDescent="0.25">
      <c r="A2964" s="16"/>
      <c r="B2964" s="16"/>
      <c r="C2964" s="66"/>
      <c r="D2964" s="66"/>
      <c r="E2964" s="67"/>
      <c r="F2964" s="4"/>
      <c r="G2964" s="4"/>
      <c r="H2964" s="4"/>
      <c r="K2964" s="4"/>
      <c r="L2964" s="4"/>
      <c r="M2964" s="16"/>
      <c r="N2964" s="16"/>
      <c r="T2964" s="59"/>
      <c r="U2964" s="59"/>
      <c r="V2964" s="18"/>
      <c r="Y2964" s="22"/>
      <c r="Z2964" s="22"/>
      <c r="AA2964" s="22"/>
      <c r="AB2964" s="22"/>
      <c r="AC2964" s="22"/>
      <c r="AD2964" s="22"/>
      <c r="AE2964" s="22"/>
      <c r="AF2964" s="22"/>
    </row>
    <row r="2965" spans="1:32" x14ac:dyDescent="0.25">
      <c r="A2965" s="16"/>
      <c r="B2965" s="16"/>
      <c r="C2965" s="66"/>
      <c r="D2965" s="66"/>
      <c r="E2965" s="67"/>
      <c r="F2965" s="4"/>
      <c r="G2965" s="4"/>
      <c r="H2965" s="4"/>
      <c r="K2965" s="4"/>
      <c r="L2965" s="4"/>
      <c r="M2965" s="16"/>
      <c r="N2965" s="16"/>
      <c r="T2965" s="59"/>
      <c r="U2965" s="59"/>
      <c r="V2965" s="18"/>
      <c r="Y2965" s="22"/>
      <c r="Z2965" s="22"/>
      <c r="AA2965" s="22"/>
      <c r="AB2965" s="22"/>
      <c r="AC2965" s="22"/>
      <c r="AD2965" s="22"/>
      <c r="AE2965" s="22"/>
      <c r="AF2965" s="22"/>
    </row>
    <row r="2966" spans="1:32" x14ac:dyDescent="0.25">
      <c r="A2966" s="16"/>
      <c r="B2966" s="16"/>
      <c r="C2966" s="66"/>
      <c r="D2966" s="66"/>
      <c r="E2966" s="67"/>
      <c r="F2966" s="4"/>
      <c r="G2966" s="4"/>
      <c r="H2966" s="4"/>
      <c r="K2966" s="4"/>
      <c r="L2966" s="4"/>
      <c r="M2966" s="16"/>
      <c r="N2966" s="16"/>
      <c r="T2966" s="59"/>
      <c r="U2966" s="59"/>
      <c r="V2966" s="18"/>
      <c r="Y2966" s="22"/>
      <c r="Z2966" s="22"/>
      <c r="AA2966" s="22"/>
      <c r="AB2966" s="22"/>
      <c r="AC2966" s="22"/>
      <c r="AD2966" s="22"/>
      <c r="AE2966" s="22"/>
      <c r="AF2966" s="22"/>
    </row>
    <row r="2967" spans="1:32" x14ac:dyDescent="0.25">
      <c r="A2967" s="16"/>
      <c r="B2967" s="16"/>
      <c r="C2967" s="66"/>
      <c r="D2967" s="66"/>
      <c r="E2967" s="67"/>
      <c r="F2967" s="4"/>
      <c r="G2967" s="4"/>
      <c r="H2967" s="4"/>
      <c r="K2967" s="4"/>
      <c r="L2967" s="4"/>
      <c r="M2967" s="16"/>
      <c r="N2967" s="16"/>
      <c r="T2967" s="59"/>
      <c r="U2967" s="59"/>
      <c r="V2967" s="18"/>
      <c r="Y2967" s="22"/>
      <c r="Z2967" s="22"/>
      <c r="AA2967" s="22"/>
      <c r="AB2967" s="22"/>
      <c r="AC2967" s="22"/>
      <c r="AD2967" s="22"/>
      <c r="AE2967" s="22"/>
      <c r="AF2967" s="22"/>
    </row>
    <row r="2968" spans="1:32" x14ac:dyDescent="0.25">
      <c r="A2968" s="16"/>
      <c r="B2968" s="16"/>
      <c r="C2968" s="66"/>
      <c r="D2968" s="66"/>
      <c r="E2968" s="67"/>
      <c r="F2968" s="4"/>
      <c r="G2968" s="4"/>
      <c r="H2968" s="4"/>
      <c r="K2968" s="4"/>
      <c r="L2968" s="4"/>
      <c r="M2968" s="16"/>
      <c r="N2968" s="16"/>
      <c r="T2968" s="59"/>
      <c r="U2968" s="59"/>
      <c r="V2968" s="18"/>
      <c r="Y2968" s="22"/>
      <c r="Z2968" s="22"/>
      <c r="AA2968" s="22"/>
      <c r="AB2968" s="22"/>
      <c r="AC2968" s="22"/>
      <c r="AD2968" s="22"/>
      <c r="AE2968" s="22"/>
      <c r="AF2968" s="22"/>
    </row>
    <row r="2969" spans="1:32" x14ac:dyDescent="0.25">
      <c r="A2969" s="16"/>
      <c r="B2969" s="16"/>
      <c r="C2969" s="66"/>
      <c r="D2969" s="66"/>
      <c r="E2969" s="67"/>
      <c r="F2969" s="4"/>
      <c r="G2969" s="4"/>
      <c r="H2969" s="4"/>
      <c r="K2969" s="4"/>
      <c r="L2969" s="4"/>
      <c r="M2969" s="16"/>
      <c r="N2969" s="16"/>
      <c r="T2969" s="59"/>
      <c r="U2969" s="59"/>
      <c r="V2969" s="18"/>
      <c r="Y2969" s="22"/>
      <c r="Z2969" s="22"/>
      <c r="AA2969" s="22"/>
      <c r="AB2969" s="22"/>
      <c r="AC2969" s="22"/>
      <c r="AD2969" s="22"/>
      <c r="AE2969" s="22"/>
      <c r="AF2969" s="22"/>
    </row>
    <row r="2970" spans="1:32" x14ac:dyDescent="0.25">
      <c r="A2970" s="16"/>
      <c r="B2970" s="16"/>
      <c r="C2970" s="66"/>
      <c r="D2970" s="66"/>
      <c r="E2970" s="67"/>
      <c r="F2970" s="4"/>
      <c r="G2970" s="4"/>
      <c r="H2970" s="4"/>
      <c r="K2970" s="4"/>
      <c r="L2970" s="4"/>
      <c r="M2970" s="16"/>
      <c r="N2970" s="16"/>
      <c r="T2970" s="59"/>
      <c r="U2970" s="59"/>
      <c r="V2970" s="18"/>
      <c r="Y2970" s="22"/>
      <c r="Z2970" s="22"/>
      <c r="AA2970" s="22"/>
      <c r="AB2970" s="22"/>
      <c r="AC2970" s="22"/>
      <c r="AD2970" s="22"/>
      <c r="AE2970" s="22"/>
      <c r="AF2970" s="22"/>
    </row>
    <row r="2971" spans="1:32" x14ac:dyDescent="0.25">
      <c r="A2971" s="16"/>
      <c r="B2971" s="16"/>
      <c r="C2971" s="66"/>
      <c r="D2971" s="66"/>
      <c r="E2971" s="67"/>
      <c r="F2971" s="4"/>
      <c r="G2971" s="4"/>
      <c r="H2971" s="4"/>
      <c r="K2971" s="4"/>
      <c r="L2971" s="4"/>
      <c r="M2971" s="16"/>
      <c r="N2971" s="16"/>
      <c r="T2971" s="59"/>
      <c r="U2971" s="59"/>
      <c r="V2971" s="18"/>
      <c r="Y2971" s="22"/>
      <c r="Z2971" s="22"/>
      <c r="AA2971" s="22"/>
      <c r="AB2971" s="22"/>
      <c r="AC2971" s="22"/>
      <c r="AD2971" s="22"/>
      <c r="AE2971" s="22"/>
      <c r="AF2971" s="22"/>
    </row>
    <row r="2972" spans="1:32" x14ac:dyDescent="0.25">
      <c r="A2972" s="16"/>
      <c r="B2972" s="16"/>
      <c r="C2972" s="66"/>
      <c r="D2972" s="66"/>
      <c r="E2972" s="67"/>
      <c r="F2972" s="4"/>
      <c r="G2972" s="4"/>
      <c r="H2972" s="4"/>
      <c r="K2972" s="4"/>
      <c r="L2972" s="4"/>
      <c r="M2972" s="16"/>
      <c r="N2972" s="16"/>
      <c r="T2972" s="59"/>
      <c r="U2972" s="59"/>
      <c r="V2972" s="18"/>
      <c r="Y2972" s="22"/>
      <c r="Z2972" s="22"/>
      <c r="AA2972" s="22"/>
      <c r="AB2972" s="22"/>
      <c r="AC2972" s="22"/>
      <c r="AD2972" s="22"/>
      <c r="AE2972" s="22"/>
      <c r="AF2972" s="22"/>
    </row>
    <row r="2973" spans="1:32" x14ac:dyDescent="0.25">
      <c r="A2973" s="16"/>
      <c r="B2973" s="16"/>
      <c r="C2973" s="66"/>
      <c r="D2973" s="66"/>
      <c r="E2973" s="67"/>
      <c r="F2973" s="4"/>
      <c r="G2973" s="4"/>
      <c r="H2973" s="4"/>
      <c r="K2973" s="4"/>
      <c r="L2973" s="4"/>
      <c r="M2973" s="16"/>
      <c r="N2973" s="16"/>
      <c r="T2973" s="59"/>
      <c r="U2973" s="59"/>
      <c r="V2973" s="18"/>
      <c r="Y2973" s="22"/>
      <c r="Z2973" s="22"/>
      <c r="AA2973" s="22"/>
      <c r="AB2973" s="22"/>
      <c r="AC2973" s="22"/>
      <c r="AD2973" s="22"/>
      <c r="AE2973" s="22"/>
      <c r="AF2973" s="22"/>
    </row>
    <row r="2974" spans="1:32" x14ac:dyDescent="0.25">
      <c r="A2974" s="16"/>
      <c r="B2974" s="16"/>
      <c r="C2974" s="66"/>
      <c r="D2974" s="66"/>
      <c r="E2974" s="67"/>
      <c r="F2974" s="4"/>
      <c r="G2974" s="4"/>
      <c r="H2974" s="4"/>
      <c r="K2974" s="4"/>
      <c r="L2974" s="4"/>
      <c r="M2974" s="16"/>
      <c r="N2974" s="16"/>
      <c r="T2974" s="59"/>
      <c r="U2974" s="59"/>
      <c r="V2974" s="18"/>
      <c r="Y2974" s="22"/>
      <c r="Z2974" s="22"/>
      <c r="AA2974" s="22"/>
      <c r="AB2974" s="22"/>
      <c r="AC2974" s="22"/>
      <c r="AD2974" s="22"/>
      <c r="AE2974" s="22"/>
      <c r="AF2974" s="22"/>
    </row>
    <row r="2975" spans="1:32" x14ac:dyDescent="0.25">
      <c r="A2975" s="16"/>
      <c r="B2975" s="16"/>
      <c r="C2975" s="66"/>
      <c r="D2975" s="66"/>
      <c r="E2975" s="67"/>
      <c r="F2975" s="4"/>
      <c r="G2975" s="4"/>
      <c r="H2975" s="4"/>
      <c r="K2975" s="4"/>
      <c r="L2975" s="4"/>
      <c r="M2975" s="16"/>
      <c r="N2975" s="16"/>
      <c r="T2975" s="59"/>
      <c r="U2975" s="59"/>
      <c r="V2975" s="18"/>
      <c r="Y2975" s="22"/>
      <c r="Z2975" s="22"/>
      <c r="AA2975" s="22"/>
      <c r="AB2975" s="22"/>
      <c r="AC2975" s="22"/>
      <c r="AD2975" s="22"/>
      <c r="AE2975" s="22"/>
      <c r="AF2975" s="22"/>
    </row>
    <row r="2976" spans="1:32" x14ac:dyDescent="0.25">
      <c r="A2976" s="16"/>
      <c r="B2976" s="16"/>
      <c r="C2976" s="66"/>
      <c r="D2976" s="66"/>
      <c r="E2976" s="67"/>
      <c r="F2976" s="4"/>
      <c r="G2976" s="4"/>
      <c r="H2976" s="4"/>
      <c r="K2976" s="4"/>
      <c r="L2976" s="4"/>
      <c r="M2976" s="16"/>
      <c r="N2976" s="16"/>
      <c r="T2976" s="59"/>
      <c r="U2976" s="59"/>
      <c r="V2976" s="18"/>
      <c r="Y2976" s="22"/>
      <c r="Z2976" s="22"/>
      <c r="AA2976" s="22"/>
      <c r="AB2976" s="22"/>
      <c r="AC2976" s="22"/>
      <c r="AD2976" s="22"/>
      <c r="AE2976" s="22"/>
      <c r="AF2976" s="22"/>
    </row>
    <row r="2977" spans="1:32" x14ac:dyDescent="0.25">
      <c r="A2977" s="16"/>
      <c r="B2977" s="16"/>
      <c r="C2977" s="66"/>
      <c r="D2977" s="66"/>
      <c r="E2977" s="67"/>
      <c r="F2977" s="4"/>
      <c r="G2977" s="4"/>
      <c r="H2977" s="4"/>
      <c r="K2977" s="4"/>
      <c r="L2977" s="4"/>
      <c r="M2977" s="16"/>
      <c r="N2977" s="16"/>
      <c r="T2977" s="59"/>
      <c r="U2977" s="59"/>
      <c r="V2977" s="18"/>
      <c r="Y2977" s="22"/>
      <c r="Z2977" s="22"/>
      <c r="AA2977" s="22"/>
      <c r="AB2977" s="22"/>
      <c r="AC2977" s="22"/>
      <c r="AD2977" s="22"/>
      <c r="AE2977" s="22"/>
      <c r="AF2977" s="22"/>
    </row>
    <row r="2978" spans="1:32" x14ac:dyDescent="0.25">
      <c r="A2978" s="16"/>
      <c r="B2978" s="16"/>
      <c r="C2978" s="66"/>
      <c r="D2978" s="66"/>
      <c r="E2978" s="67"/>
      <c r="F2978" s="4"/>
      <c r="G2978" s="4"/>
      <c r="H2978" s="4"/>
      <c r="K2978" s="4"/>
      <c r="L2978" s="4"/>
      <c r="M2978" s="16"/>
      <c r="N2978" s="16"/>
      <c r="T2978" s="59"/>
      <c r="U2978" s="59"/>
      <c r="V2978" s="18"/>
      <c r="Y2978" s="22"/>
      <c r="Z2978" s="22"/>
      <c r="AA2978" s="22"/>
      <c r="AB2978" s="22"/>
      <c r="AC2978" s="22"/>
      <c r="AD2978" s="22"/>
      <c r="AE2978" s="22"/>
      <c r="AF2978" s="22"/>
    </row>
    <row r="2979" spans="1:32" x14ac:dyDescent="0.25">
      <c r="A2979" s="16"/>
      <c r="B2979" s="16"/>
      <c r="C2979" s="66"/>
      <c r="D2979" s="66"/>
      <c r="E2979" s="67"/>
      <c r="F2979" s="4"/>
      <c r="G2979" s="4"/>
      <c r="H2979" s="4"/>
      <c r="K2979" s="4"/>
      <c r="L2979" s="4"/>
      <c r="M2979" s="16"/>
      <c r="N2979" s="16"/>
      <c r="T2979" s="59"/>
      <c r="U2979" s="59"/>
      <c r="V2979" s="18"/>
      <c r="Y2979" s="22"/>
      <c r="Z2979" s="22"/>
      <c r="AA2979" s="22"/>
      <c r="AB2979" s="22"/>
      <c r="AC2979" s="22"/>
      <c r="AD2979" s="22"/>
      <c r="AE2979" s="22"/>
      <c r="AF2979" s="22"/>
    </row>
    <row r="2980" spans="1:32" x14ac:dyDescent="0.25">
      <c r="A2980" s="16"/>
      <c r="B2980" s="16"/>
      <c r="C2980" s="66"/>
      <c r="D2980" s="66"/>
      <c r="E2980" s="67"/>
      <c r="F2980" s="4"/>
      <c r="G2980" s="4"/>
      <c r="H2980" s="4"/>
      <c r="K2980" s="4"/>
      <c r="L2980" s="4"/>
      <c r="M2980" s="16"/>
      <c r="N2980" s="16"/>
      <c r="T2980" s="59"/>
      <c r="U2980" s="59"/>
      <c r="V2980" s="18"/>
      <c r="Y2980" s="22"/>
      <c r="Z2980" s="22"/>
      <c r="AA2980" s="22"/>
      <c r="AB2980" s="22"/>
      <c r="AC2980" s="22"/>
      <c r="AD2980" s="22"/>
      <c r="AE2980" s="22"/>
      <c r="AF2980" s="22"/>
    </row>
    <row r="2981" spans="1:32" x14ac:dyDescent="0.25">
      <c r="A2981" s="16"/>
      <c r="B2981" s="16"/>
      <c r="C2981" s="66"/>
      <c r="D2981" s="66"/>
      <c r="E2981" s="67"/>
      <c r="F2981" s="4"/>
      <c r="G2981" s="4"/>
      <c r="H2981" s="4"/>
      <c r="K2981" s="4"/>
      <c r="L2981" s="4"/>
      <c r="M2981" s="16"/>
      <c r="N2981" s="16"/>
      <c r="T2981" s="59"/>
      <c r="U2981" s="59"/>
      <c r="V2981" s="18"/>
      <c r="Y2981" s="22"/>
      <c r="Z2981" s="22"/>
      <c r="AA2981" s="22"/>
      <c r="AB2981" s="22"/>
      <c r="AC2981" s="22"/>
      <c r="AD2981" s="22"/>
      <c r="AE2981" s="22"/>
      <c r="AF2981" s="22"/>
    </row>
    <row r="2982" spans="1:32" x14ac:dyDescent="0.25">
      <c r="A2982" s="16"/>
      <c r="B2982" s="16"/>
      <c r="C2982" s="66"/>
      <c r="D2982" s="66"/>
      <c r="E2982" s="67"/>
      <c r="F2982" s="4"/>
      <c r="G2982" s="4"/>
      <c r="H2982" s="4"/>
      <c r="K2982" s="4"/>
      <c r="L2982" s="4"/>
      <c r="M2982" s="16"/>
      <c r="N2982" s="16"/>
      <c r="T2982" s="59"/>
      <c r="U2982" s="59"/>
      <c r="V2982" s="18"/>
      <c r="Y2982" s="22"/>
      <c r="Z2982" s="22"/>
      <c r="AA2982" s="22"/>
      <c r="AB2982" s="22"/>
      <c r="AC2982" s="22"/>
      <c r="AD2982" s="22"/>
      <c r="AE2982" s="22"/>
      <c r="AF2982" s="22"/>
    </row>
    <row r="2983" spans="1:32" x14ac:dyDescent="0.25">
      <c r="A2983" s="16"/>
      <c r="B2983" s="16"/>
      <c r="C2983" s="66"/>
      <c r="D2983" s="66"/>
      <c r="E2983" s="67"/>
      <c r="F2983" s="4"/>
      <c r="G2983" s="4"/>
      <c r="H2983" s="4"/>
      <c r="K2983" s="4"/>
      <c r="L2983" s="4"/>
      <c r="M2983" s="16"/>
      <c r="N2983" s="16"/>
      <c r="T2983" s="59"/>
      <c r="U2983" s="59"/>
      <c r="V2983" s="18"/>
      <c r="Y2983" s="22"/>
      <c r="Z2983" s="22"/>
      <c r="AA2983" s="22"/>
      <c r="AB2983" s="22"/>
      <c r="AC2983" s="22"/>
      <c r="AD2983" s="22"/>
      <c r="AE2983" s="22"/>
      <c r="AF2983" s="22"/>
    </row>
    <row r="2984" spans="1:32" x14ac:dyDescent="0.25">
      <c r="A2984" s="16"/>
      <c r="B2984" s="16"/>
      <c r="C2984" s="66"/>
      <c r="D2984" s="66"/>
      <c r="E2984" s="67"/>
      <c r="F2984" s="4"/>
      <c r="G2984" s="4"/>
      <c r="H2984" s="4"/>
      <c r="K2984" s="4"/>
      <c r="L2984" s="4"/>
      <c r="M2984" s="16"/>
      <c r="N2984" s="16"/>
      <c r="T2984" s="59"/>
      <c r="U2984" s="59"/>
      <c r="V2984" s="18"/>
      <c r="Y2984" s="22"/>
      <c r="Z2984" s="22"/>
      <c r="AA2984" s="22"/>
      <c r="AB2984" s="22"/>
      <c r="AC2984" s="22"/>
      <c r="AD2984" s="22"/>
      <c r="AE2984" s="22"/>
      <c r="AF2984" s="22"/>
    </row>
    <row r="2985" spans="1:32" x14ac:dyDescent="0.25">
      <c r="A2985" s="16"/>
      <c r="B2985" s="16"/>
      <c r="C2985" s="66"/>
      <c r="D2985" s="66"/>
      <c r="E2985" s="67"/>
      <c r="F2985" s="4"/>
      <c r="G2985" s="4"/>
      <c r="H2985" s="4"/>
      <c r="K2985" s="4"/>
      <c r="L2985" s="4"/>
      <c r="M2985" s="16"/>
      <c r="N2985" s="16"/>
      <c r="T2985" s="59"/>
      <c r="U2985" s="59"/>
      <c r="V2985" s="18"/>
      <c r="Y2985" s="22"/>
      <c r="Z2985" s="22"/>
      <c r="AA2985" s="22"/>
      <c r="AB2985" s="22"/>
      <c r="AC2985" s="22"/>
      <c r="AD2985" s="22"/>
      <c r="AE2985" s="22"/>
      <c r="AF2985" s="22"/>
    </row>
    <row r="2986" spans="1:32" x14ac:dyDescent="0.25">
      <c r="A2986" s="16"/>
      <c r="B2986" s="16"/>
      <c r="C2986" s="66"/>
      <c r="D2986" s="66"/>
      <c r="E2986" s="67"/>
      <c r="F2986" s="4"/>
      <c r="G2986" s="4"/>
      <c r="H2986" s="4"/>
      <c r="K2986" s="4"/>
      <c r="L2986" s="4"/>
      <c r="M2986" s="16"/>
      <c r="N2986" s="16"/>
      <c r="T2986" s="59"/>
      <c r="U2986" s="59"/>
      <c r="V2986" s="18"/>
      <c r="Y2986" s="22"/>
      <c r="Z2986" s="22"/>
      <c r="AA2986" s="22"/>
      <c r="AB2986" s="22"/>
      <c r="AC2986" s="22"/>
      <c r="AD2986" s="22"/>
      <c r="AE2986" s="22"/>
      <c r="AF2986" s="22"/>
    </row>
    <row r="2987" spans="1:32" x14ac:dyDescent="0.25">
      <c r="A2987" s="16"/>
      <c r="B2987" s="16"/>
      <c r="C2987" s="66"/>
      <c r="D2987" s="66"/>
      <c r="E2987" s="67"/>
      <c r="F2987" s="4"/>
      <c r="G2987" s="4"/>
      <c r="H2987" s="4"/>
      <c r="K2987" s="4"/>
      <c r="L2987" s="4"/>
      <c r="M2987" s="16"/>
      <c r="N2987" s="16"/>
      <c r="T2987" s="59"/>
      <c r="U2987" s="59"/>
      <c r="V2987" s="18"/>
      <c r="Y2987" s="22"/>
      <c r="Z2987" s="22"/>
      <c r="AA2987" s="22"/>
      <c r="AB2987" s="22"/>
      <c r="AC2987" s="22"/>
      <c r="AD2987" s="22"/>
      <c r="AE2987" s="22"/>
      <c r="AF2987" s="22"/>
    </row>
    <row r="2988" spans="1:32" x14ac:dyDescent="0.25">
      <c r="A2988" s="16"/>
      <c r="B2988" s="16"/>
      <c r="C2988" s="66"/>
      <c r="D2988" s="66"/>
      <c r="E2988" s="67"/>
      <c r="F2988" s="4"/>
      <c r="G2988" s="4"/>
      <c r="H2988" s="4"/>
      <c r="K2988" s="4"/>
      <c r="L2988" s="4"/>
      <c r="M2988" s="16"/>
      <c r="N2988" s="16"/>
      <c r="T2988" s="59"/>
      <c r="U2988" s="59"/>
      <c r="V2988" s="18"/>
      <c r="Y2988" s="22"/>
      <c r="Z2988" s="22"/>
      <c r="AA2988" s="22"/>
      <c r="AB2988" s="22"/>
      <c r="AC2988" s="22"/>
      <c r="AD2988" s="22"/>
      <c r="AE2988" s="22"/>
      <c r="AF2988" s="22"/>
    </row>
    <row r="2989" spans="1:32" x14ac:dyDescent="0.25">
      <c r="A2989" s="16"/>
      <c r="B2989" s="16"/>
      <c r="C2989" s="66"/>
      <c r="D2989" s="66"/>
      <c r="E2989" s="67"/>
      <c r="F2989" s="4"/>
      <c r="G2989" s="4"/>
      <c r="H2989" s="4"/>
      <c r="K2989" s="4"/>
      <c r="L2989" s="4"/>
      <c r="M2989" s="16"/>
      <c r="N2989" s="16"/>
      <c r="T2989" s="59"/>
      <c r="U2989" s="59"/>
      <c r="V2989" s="18"/>
      <c r="Y2989" s="22"/>
      <c r="Z2989" s="22"/>
      <c r="AA2989" s="22"/>
      <c r="AB2989" s="22"/>
      <c r="AC2989" s="22"/>
      <c r="AD2989" s="22"/>
      <c r="AE2989" s="22"/>
      <c r="AF2989" s="22"/>
    </row>
    <row r="2990" spans="1:32" x14ac:dyDescent="0.25">
      <c r="A2990" s="16"/>
      <c r="B2990" s="16"/>
      <c r="C2990" s="66"/>
      <c r="D2990" s="66"/>
      <c r="E2990" s="67"/>
      <c r="F2990" s="4"/>
      <c r="G2990" s="4"/>
      <c r="H2990" s="4"/>
      <c r="K2990" s="4"/>
      <c r="L2990" s="4"/>
      <c r="M2990" s="16"/>
      <c r="N2990" s="16"/>
      <c r="T2990" s="59"/>
      <c r="U2990" s="59"/>
      <c r="V2990" s="18"/>
      <c r="Y2990" s="22"/>
      <c r="Z2990" s="22"/>
      <c r="AA2990" s="22"/>
      <c r="AB2990" s="22"/>
      <c r="AC2990" s="22"/>
      <c r="AD2990" s="22"/>
      <c r="AE2990" s="22"/>
      <c r="AF2990" s="22"/>
    </row>
    <row r="2991" spans="1:32" x14ac:dyDescent="0.25">
      <c r="A2991" s="16"/>
      <c r="B2991" s="16"/>
      <c r="C2991" s="66"/>
      <c r="D2991" s="66"/>
      <c r="E2991" s="67"/>
      <c r="F2991" s="4"/>
      <c r="G2991" s="4"/>
      <c r="H2991" s="4"/>
      <c r="K2991" s="4"/>
      <c r="L2991" s="4"/>
      <c r="M2991" s="16"/>
      <c r="N2991" s="16"/>
      <c r="T2991" s="59"/>
      <c r="U2991" s="59"/>
      <c r="V2991" s="18"/>
      <c r="Y2991" s="22"/>
      <c r="Z2991" s="22"/>
      <c r="AA2991" s="22"/>
      <c r="AB2991" s="22"/>
      <c r="AC2991" s="22"/>
      <c r="AD2991" s="22"/>
      <c r="AE2991" s="22"/>
      <c r="AF2991" s="22"/>
    </row>
    <row r="2992" spans="1:32" x14ac:dyDescent="0.25">
      <c r="A2992" s="16"/>
      <c r="B2992" s="16"/>
      <c r="C2992" s="66"/>
      <c r="D2992" s="66"/>
      <c r="E2992" s="67"/>
      <c r="F2992" s="4"/>
      <c r="G2992" s="4"/>
      <c r="H2992" s="4"/>
      <c r="K2992" s="4"/>
      <c r="L2992" s="4"/>
      <c r="M2992" s="16"/>
      <c r="N2992" s="16"/>
      <c r="T2992" s="59"/>
      <c r="U2992" s="59"/>
      <c r="V2992" s="18"/>
      <c r="Y2992" s="22"/>
      <c r="Z2992" s="22"/>
      <c r="AA2992" s="22"/>
      <c r="AB2992" s="22"/>
      <c r="AC2992" s="22"/>
      <c r="AD2992" s="22"/>
      <c r="AE2992" s="22"/>
      <c r="AF2992" s="22"/>
    </row>
    <row r="2993" spans="1:32" x14ac:dyDescent="0.25">
      <c r="A2993" s="16"/>
      <c r="B2993" s="16"/>
      <c r="C2993" s="66"/>
      <c r="D2993" s="66"/>
      <c r="E2993" s="67"/>
      <c r="F2993" s="4"/>
      <c r="G2993" s="4"/>
      <c r="H2993" s="4"/>
      <c r="K2993" s="4"/>
      <c r="L2993" s="4"/>
      <c r="M2993" s="16"/>
      <c r="N2993" s="16"/>
      <c r="T2993" s="59"/>
      <c r="U2993" s="59"/>
      <c r="V2993" s="18"/>
      <c r="Y2993" s="22"/>
      <c r="Z2993" s="22"/>
      <c r="AA2993" s="22"/>
      <c r="AB2993" s="22"/>
      <c r="AC2993" s="22"/>
      <c r="AD2993" s="22"/>
      <c r="AE2993" s="22"/>
      <c r="AF2993" s="22"/>
    </row>
    <row r="2994" spans="1:32" x14ac:dyDescent="0.25">
      <c r="A2994" s="16"/>
      <c r="B2994" s="16"/>
      <c r="C2994" s="66"/>
      <c r="D2994" s="66"/>
      <c r="E2994" s="67"/>
      <c r="F2994" s="4"/>
      <c r="G2994" s="4"/>
      <c r="H2994" s="4"/>
      <c r="K2994" s="4"/>
      <c r="L2994" s="4"/>
      <c r="M2994" s="16"/>
      <c r="N2994" s="16"/>
      <c r="T2994" s="59"/>
      <c r="U2994" s="59"/>
      <c r="V2994" s="18"/>
      <c r="Y2994" s="22"/>
      <c r="Z2994" s="22"/>
      <c r="AA2994" s="22"/>
      <c r="AB2994" s="22"/>
      <c r="AC2994" s="22"/>
      <c r="AD2994" s="22"/>
      <c r="AE2994" s="22"/>
      <c r="AF2994" s="22"/>
    </row>
    <row r="2995" spans="1:32" x14ac:dyDescent="0.25">
      <c r="A2995" s="16"/>
      <c r="B2995" s="16"/>
      <c r="C2995" s="66"/>
      <c r="D2995" s="66"/>
      <c r="E2995" s="67"/>
      <c r="F2995" s="4"/>
      <c r="G2995" s="4"/>
      <c r="H2995" s="4"/>
      <c r="K2995" s="4"/>
      <c r="L2995" s="4"/>
      <c r="M2995" s="16"/>
      <c r="N2995" s="16"/>
      <c r="T2995" s="59"/>
      <c r="U2995" s="59"/>
      <c r="V2995" s="18"/>
      <c r="Y2995" s="22"/>
      <c r="Z2995" s="22"/>
      <c r="AA2995" s="22"/>
      <c r="AB2995" s="22"/>
      <c r="AC2995" s="22"/>
      <c r="AD2995" s="22"/>
      <c r="AE2995" s="22"/>
      <c r="AF2995" s="22"/>
    </row>
    <row r="2996" spans="1:32" x14ac:dyDescent="0.25">
      <c r="A2996" s="16"/>
      <c r="B2996" s="16"/>
      <c r="C2996" s="66"/>
      <c r="D2996" s="66"/>
      <c r="E2996" s="67"/>
      <c r="F2996" s="4"/>
      <c r="G2996" s="4"/>
      <c r="H2996" s="4"/>
      <c r="K2996" s="4"/>
      <c r="L2996" s="4"/>
      <c r="M2996" s="16"/>
      <c r="N2996" s="16"/>
      <c r="T2996" s="59"/>
      <c r="U2996" s="59"/>
      <c r="V2996" s="18"/>
      <c r="Y2996" s="22"/>
      <c r="Z2996" s="22"/>
      <c r="AA2996" s="22"/>
      <c r="AB2996" s="22"/>
      <c r="AC2996" s="22"/>
      <c r="AD2996" s="22"/>
      <c r="AE2996" s="22"/>
      <c r="AF2996" s="22"/>
    </row>
    <row r="2997" spans="1:32" x14ac:dyDescent="0.25">
      <c r="A2997" s="16"/>
      <c r="B2997" s="16"/>
      <c r="C2997" s="66"/>
      <c r="D2997" s="66"/>
      <c r="E2997" s="67"/>
      <c r="F2997" s="4"/>
      <c r="G2997" s="4"/>
      <c r="H2997" s="4"/>
      <c r="K2997" s="4"/>
      <c r="L2997" s="4"/>
      <c r="M2997" s="16"/>
      <c r="N2997" s="16"/>
      <c r="T2997" s="59"/>
      <c r="U2997" s="59"/>
      <c r="V2997" s="18"/>
      <c r="Y2997" s="22"/>
      <c r="Z2997" s="22"/>
      <c r="AA2997" s="22"/>
      <c r="AB2997" s="22"/>
      <c r="AC2997" s="22"/>
      <c r="AD2997" s="22"/>
      <c r="AE2997" s="22"/>
      <c r="AF2997" s="22"/>
    </row>
    <row r="2998" spans="1:32" x14ac:dyDescent="0.25">
      <c r="A2998" s="16"/>
      <c r="B2998" s="16"/>
      <c r="C2998" s="66"/>
      <c r="D2998" s="66"/>
      <c r="E2998" s="67"/>
      <c r="F2998" s="4"/>
      <c r="G2998" s="4"/>
      <c r="H2998" s="4"/>
      <c r="K2998" s="4"/>
      <c r="L2998" s="4"/>
      <c r="M2998" s="16"/>
      <c r="N2998" s="16"/>
      <c r="T2998" s="59"/>
      <c r="U2998" s="59"/>
      <c r="V2998" s="18"/>
      <c r="Y2998" s="22"/>
      <c r="Z2998" s="22"/>
      <c r="AA2998" s="22"/>
      <c r="AB2998" s="22"/>
      <c r="AC2998" s="22"/>
      <c r="AD2998" s="22"/>
      <c r="AE2998" s="22"/>
      <c r="AF2998" s="22"/>
    </row>
    <row r="2999" spans="1:32" x14ac:dyDescent="0.25">
      <c r="A2999" s="16"/>
      <c r="B2999" s="16"/>
      <c r="C2999" s="66"/>
      <c r="D2999" s="66"/>
      <c r="E2999" s="67"/>
      <c r="F2999" s="4"/>
      <c r="G2999" s="4"/>
      <c r="H2999" s="4"/>
      <c r="K2999" s="4"/>
      <c r="L2999" s="4"/>
      <c r="M2999" s="16"/>
      <c r="N2999" s="16"/>
      <c r="T2999" s="59"/>
      <c r="U2999" s="59"/>
      <c r="V2999" s="18"/>
      <c r="Y2999" s="22"/>
      <c r="Z2999" s="22"/>
      <c r="AA2999" s="22"/>
      <c r="AB2999" s="22"/>
      <c r="AC2999" s="22"/>
      <c r="AD2999" s="22"/>
      <c r="AE2999" s="22"/>
      <c r="AF2999" s="22"/>
    </row>
    <row r="3000" spans="1:32" x14ac:dyDescent="0.25">
      <c r="A3000" s="16"/>
      <c r="B3000" s="16"/>
      <c r="C3000" s="66"/>
      <c r="D3000" s="66"/>
      <c r="E3000" s="67"/>
      <c r="F3000" s="4"/>
      <c r="G3000" s="4"/>
      <c r="H3000" s="4"/>
      <c r="K3000" s="4"/>
      <c r="L3000" s="4"/>
      <c r="M3000" s="16"/>
      <c r="N3000" s="16"/>
      <c r="T3000" s="59"/>
      <c r="U3000" s="59"/>
      <c r="V3000" s="18"/>
      <c r="Y3000" s="22"/>
      <c r="Z3000" s="22"/>
      <c r="AA3000" s="22"/>
      <c r="AB3000" s="22"/>
      <c r="AC3000" s="22"/>
      <c r="AD3000" s="22"/>
      <c r="AE3000" s="22"/>
      <c r="AF3000" s="22"/>
    </row>
    <row r="3001" spans="1:32" x14ac:dyDescent="0.25">
      <c r="A3001" s="16"/>
      <c r="B3001" s="16"/>
      <c r="C3001" s="66"/>
      <c r="D3001" s="66"/>
      <c r="E3001" s="67"/>
      <c r="F3001" s="4"/>
      <c r="G3001" s="4"/>
      <c r="H3001" s="4"/>
      <c r="K3001" s="4"/>
      <c r="L3001" s="4"/>
      <c r="M3001" s="16"/>
      <c r="N3001" s="16"/>
      <c r="T3001" s="59"/>
      <c r="U3001" s="59"/>
      <c r="V3001" s="18"/>
      <c r="Y3001" s="22"/>
      <c r="Z3001" s="22"/>
      <c r="AA3001" s="22"/>
      <c r="AB3001" s="22"/>
      <c r="AC3001" s="22"/>
      <c r="AD3001" s="22"/>
      <c r="AE3001" s="22"/>
      <c r="AF3001" s="22"/>
    </row>
    <row r="3002" spans="1:32" x14ac:dyDescent="0.25">
      <c r="A3002" s="16"/>
      <c r="B3002" s="16"/>
      <c r="C3002" s="66"/>
      <c r="D3002" s="66"/>
      <c r="E3002" s="67"/>
      <c r="F3002" s="4"/>
      <c r="G3002" s="4"/>
      <c r="H3002" s="4"/>
      <c r="K3002" s="4"/>
      <c r="L3002" s="4"/>
      <c r="M3002" s="16"/>
      <c r="N3002" s="16"/>
      <c r="T3002" s="59"/>
      <c r="U3002" s="59"/>
      <c r="V3002" s="18"/>
      <c r="Y3002" s="22"/>
      <c r="Z3002" s="22"/>
      <c r="AA3002" s="22"/>
      <c r="AB3002" s="22"/>
      <c r="AC3002" s="22"/>
      <c r="AD3002" s="22"/>
      <c r="AE3002" s="22"/>
      <c r="AF3002" s="22"/>
    </row>
    <row r="3003" spans="1:32" x14ac:dyDescent="0.25">
      <c r="A3003" s="16"/>
      <c r="B3003" s="16"/>
      <c r="C3003" s="66"/>
      <c r="D3003" s="66"/>
      <c r="E3003" s="67"/>
      <c r="F3003" s="4"/>
      <c r="G3003" s="4"/>
      <c r="H3003" s="4"/>
      <c r="K3003" s="4"/>
      <c r="L3003" s="4"/>
      <c r="M3003" s="16"/>
      <c r="N3003" s="16"/>
      <c r="T3003" s="59"/>
      <c r="U3003" s="59"/>
      <c r="V3003" s="18"/>
      <c r="Y3003" s="22"/>
      <c r="Z3003" s="22"/>
      <c r="AA3003" s="22"/>
      <c r="AB3003" s="22"/>
      <c r="AC3003" s="22"/>
      <c r="AD3003" s="22"/>
      <c r="AE3003" s="22"/>
      <c r="AF3003" s="22"/>
    </row>
    <row r="3004" spans="1:32" x14ac:dyDescent="0.25">
      <c r="A3004" s="16"/>
      <c r="B3004" s="16"/>
      <c r="C3004" s="66"/>
      <c r="D3004" s="66"/>
      <c r="E3004" s="67"/>
      <c r="F3004" s="4"/>
      <c r="G3004" s="4"/>
      <c r="H3004" s="4"/>
      <c r="K3004" s="4"/>
      <c r="L3004" s="4"/>
      <c r="M3004" s="16"/>
      <c r="N3004" s="16"/>
      <c r="T3004" s="59"/>
      <c r="U3004" s="59"/>
      <c r="V3004" s="18"/>
      <c r="Y3004" s="22"/>
      <c r="Z3004" s="22"/>
      <c r="AA3004" s="22"/>
      <c r="AB3004" s="22"/>
      <c r="AC3004" s="22"/>
      <c r="AD3004" s="22"/>
      <c r="AE3004" s="22"/>
      <c r="AF3004" s="22"/>
    </row>
    <row r="3005" spans="1:32" x14ac:dyDescent="0.25">
      <c r="A3005" s="16"/>
      <c r="B3005" s="16"/>
      <c r="C3005" s="66"/>
      <c r="D3005" s="66"/>
      <c r="E3005" s="67"/>
      <c r="F3005" s="4"/>
      <c r="G3005" s="4"/>
      <c r="H3005" s="4"/>
      <c r="K3005" s="4"/>
      <c r="L3005" s="4"/>
      <c r="M3005" s="16"/>
      <c r="N3005" s="16"/>
      <c r="T3005" s="59"/>
      <c r="U3005" s="59"/>
      <c r="V3005" s="18"/>
      <c r="Y3005" s="22"/>
      <c r="Z3005" s="22"/>
      <c r="AA3005" s="22"/>
      <c r="AB3005" s="22"/>
      <c r="AC3005" s="22"/>
      <c r="AD3005" s="22"/>
      <c r="AE3005" s="22"/>
      <c r="AF3005" s="22"/>
    </row>
    <row r="3006" spans="1:32" x14ac:dyDescent="0.25">
      <c r="A3006" s="16"/>
      <c r="B3006" s="16"/>
      <c r="C3006" s="66"/>
      <c r="D3006" s="66"/>
      <c r="E3006" s="67"/>
      <c r="F3006" s="4"/>
      <c r="G3006" s="4"/>
      <c r="H3006" s="4"/>
      <c r="K3006" s="4"/>
      <c r="L3006" s="4"/>
      <c r="M3006" s="16"/>
      <c r="N3006" s="16"/>
      <c r="T3006" s="59"/>
      <c r="U3006" s="59"/>
      <c r="V3006" s="18"/>
      <c r="Y3006" s="22"/>
      <c r="Z3006" s="22"/>
      <c r="AA3006" s="22"/>
      <c r="AB3006" s="22"/>
      <c r="AC3006" s="22"/>
      <c r="AD3006" s="22"/>
      <c r="AE3006" s="22"/>
      <c r="AF3006" s="22"/>
    </row>
    <row r="3007" spans="1:32" x14ac:dyDescent="0.25">
      <c r="A3007" s="16"/>
      <c r="B3007" s="16"/>
      <c r="C3007" s="66"/>
      <c r="D3007" s="66"/>
      <c r="E3007" s="67"/>
      <c r="F3007" s="4"/>
      <c r="G3007" s="4"/>
      <c r="H3007" s="4"/>
      <c r="K3007" s="4"/>
      <c r="L3007" s="4"/>
      <c r="M3007" s="16"/>
      <c r="N3007" s="16"/>
      <c r="T3007" s="59"/>
      <c r="U3007" s="59"/>
      <c r="V3007" s="18"/>
      <c r="Y3007" s="22"/>
      <c r="Z3007" s="22"/>
      <c r="AA3007" s="22"/>
      <c r="AB3007" s="22"/>
      <c r="AC3007" s="22"/>
      <c r="AD3007" s="22"/>
      <c r="AE3007" s="22"/>
      <c r="AF3007" s="22"/>
    </row>
    <row r="3008" spans="1:32" x14ac:dyDescent="0.25">
      <c r="A3008" s="16"/>
      <c r="B3008" s="16"/>
      <c r="C3008" s="66"/>
      <c r="D3008" s="66"/>
      <c r="E3008" s="67"/>
      <c r="F3008" s="4"/>
      <c r="G3008" s="4"/>
      <c r="H3008" s="4"/>
      <c r="K3008" s="4"/>
      <c r="L3008" s="4"/>
      <c r="M3008" s="16"/>
      <c r="N3008" s="16"/>
      <c r="T3008" s="59"/>
      <c r="U3008" s="59"/>
      <c r="V3008" s="18"/>
      <c r="Y3008" s="22"/>
      <c r="Z3008" s="22"/>
      <c r="AA3008" s="22"/>
      <c r="AB3008" s="22"/>
      <c r="AC3008" s="22"/>
      <c r="AD3008" s="22"/>
      <c r="AE3008" s="22"/>
      <c r="AF3008" s="22"/>
    </row>
    <row r="3009" spans="1:32" x14ac:dyDescent="0.25">
      <c r="A3009" s="16"/>
      <c r="B3009" s="16"/>
      <c r="C3009" s="66"/>
      <c r="D3009" s="66"/>
      <c r="E3009" s="67"/>
      <c r="F3009" s="4"/>
      <c r="G3009" s="4"/>
      <c r="H3009" s="4"/>
      <c r="K3009" s="4"/>
      <c r="L3009" s="4"/>
      <c r="M3009" s="16"/>
      <c r="N3009" s="16"/>
      <c r="T3009" s="59"/>
      <c r="U3009" s="59"/>
      <c r="V3009" s="18"/>
      <c r="Y3009" s="22"/>
      <c r="Z3009" s="22"/>
      <c r="AA3009" s="22"/>
      <c r="AB3009" s="22"/>
      <c r="AC3009" s="22"/>
      <c r="AD3009" s="22"/>
      <c r="AE3009" s="22"/>
      <c r="AF3009" s="22"/>
    </row>
    <row r="3010" spans="1:32" x14ac:dyDescent="0.25">
      <c r="A3010" s="16"/>
      <c r="B3010" s="16"/>
      <c r="C3010" s="66"/>
      <c r="D3010" s="66"/>
      <c r="E3010" s="67"/>
      <c r="F3010" s="4"/>
      <c r="G3010" s="4"/>
      <c r="H3010" s="4"/>
      <c r="K3010" s="4"/>
      <c r="L3010" s="4"/>
      <c r="M3010" s="16"/>
      <c r="N3010" s="16"/>
      <c r="T3010" s="59"/>
      <c r="U3010" s="59"/>
      <c r="V3010" s="18"/>
      <c r="X3010" s="92"/>
      <c r="Y3010" s="93"/>
      <c r="Z3010" s="22"/>
      <c r="AA3010" s="22"/>
      <c r="AB3010" s="22"/>
      <c r="AC3010" s="22"/>
      <c r="AD3010" s="22"/>
      <c r="AE3010" s="22"/>
      <c r="AF3010" s="22"/>
    </row>
    <row r="3011" spans="1:32" x14ac:dyDescent="0.25">
      <c r="A3011" s="16"/>
      <c r="B3011" s="16"/>
      <c r="C3011" s="66"/>
      <c r="D3011" s="66"/>
      <c r="E3011" s="67"/>
      <c r="F3011" s="4"/>
      <c r="G3011" s="4"/>
      <c r="H3011" s="4"/>
      <c r="K3011" s="4"/>
      <c r="L3011" s="4"/>
      <c r="M3011" s="16"/>
      <c r="N3011" s="16"/>
      <c r="T3011" s="59"/>
      <c r="U3011" s="59"/>
      <c r="V3011" s="18"/>
      <c r="Y3011" s="22"/>
      <c r="Z3011" s="22"/>
      <c r="AA3011" s="22"/>
      <c r="AB3011" s="22"/>
      <c r="AC3011" s="22"/>
      <c r="AD3011" s="22"/>
      <c r="AE3011" s="22"/>
      <c r="AF3011" s="22"/>
    </row>
    <row r="3012" spans="1:32" x14ac:dyDescent="0.25">
      <c r="A3012" s="16"/>
      <c r="B3012" s="16"/>
      <c r="C3012" s="66"/>
      <c r="D3012" s="66"/>
      <c r="E3012" s="67"/>
      <c r="F3012" s="4"/>
      <c r="G3012" s="4"/>
      <c r="H3012" s="4"/>
      <c r="K3012" s="4"/>
      <c r="L3012" s="4"/>
      <c r="M3012" s="16"/>
      <c r="N3012" s="16"/>
      <c r="T3012" s="59"/>
      <c r="U3012" s="59"/>
      <c r="V3012" s="18"/>
      <c r="Y3012" s="22"/>
      <c r="Z3012" s="22"/>
      <c r="AA3012" s="22"/>
      <c r="AB3012" s="22"/>
      <c r="AC3012" s="22"/>
      <c r="AD3012" s="22"/>
      <c r="AE3012" s="22"/>
      <c r="AF3012" s="22"/>
    </row>
    <row r="3013" spans="1:32" x14ac:dyDescent="0.25">
      <c r="A3013" s="16"/>
      <c r="B3013" s="16"/>
      <c r="C3013" s="66"/>
      <c r="D3013" s="66"/>
      <c r="E3013" s="67"/>
      <c r="F3013" s="4"/>
      <c r="G3013" s="4"/>
      <c r="H3013" s="4"/>
      <c r="K3013" s="4"/>
      <c r="L3013" s="4"/>
      <c r="M3013" s="16"/>
      <c r="N3013" s="16"/>
      <c r="T3013" s="59"/>
      <c r="U3013" s="59"/>
      <c r="V3013" s="18"/>
      <c r="Y3013" s="22"/>
      <c r="Z3013" s="22"/>
      <c r="AA3013" s="22"/>
      <c r="AB3013" s="22"/>
      <c r="AC3013" s="22"/>
      <c r="AD3013" s="22"/>
      <c r="AE3013" s="22"/>
      <c r="AF3013" s="22"/>
    </row>
    <row r="3014" spans="1:32" x14ac:dyDescent="0.25">
      <c r="A3014" s="16"/>
      <c r="B3014" s="16"/>
      <c r="C3014" s="66"/>
      <c r="D3014" s="66"/>
      <c r="E3014" s="67"/>
      <c r="F3014" s="4"/>
      <c r="G3014" s="4"/>
      <c r="H3014" s="4"/>
      <c r="K3014" s="4"/>
      <c r="L3014" s="4"/>
      <c r="M3014" s="16"/>
      <c r="N3014" s="16"/>
      <c r="T3014" s="59"/>
      <c r="U3014" s="59"/>
      <c r="V3014" s="18"/>
      <c r="Y3014" s="22"/>
      <c r="Z3014" s="22"/>
      <c r="AA3014" s="22"/>
      <c r="AB3014" s="22"/>
      <c r="AC3014" s="22"/>
      <c r="AD3014" s="22"/>
      <c r="AE3014" s="22"/>
      <c r="AF3014" s="22"/>
    </row>
    <row r="3015" spans="1:32" x14ac:dyDescent="0.25">
      <c r="A3015" s="16"/>
      <c r="B3015" s="16"/>
      <c r="C3015" s="66"/>
      <c r="D3015" s="66"/>
      <c r="E3015" s="67"/>
      <c r="F3015" s="4"/>
      <c r="G3015" s="4"/>
      <c r="H3015" s="4"/>
      <c r="K3015" s="4"/>
      <c r="L3015" s="4"/>
      <c r="M3015" s="16"/>
      <c r="N3015" s="16"/>
      <c r="T3015" s="59"/>
      <c r="U3015" s="59"/>
      <c r="V3015" s="18"/>
      <c r="Y3015" s="22"/>
      <c r="Z3015" s="22"/>
      <c r="AA3015" s="22"/>
      <c r="AB3015" s="22"/>
      <c r="AC3015" s="22"/>
      <c r="AD3015" s="22"/>
      <c r="AE3015" s="22"/>
      <c r="AF3015" s="22"/>
    </row>
    <row r="3016" spans="1:32" x14ac:dyDescent="0.25">
      <c r="A3016" s="16"/>
      <c r="B3016" s="16"/>
      <c r="C3016" s="66"/>
      <c r="D3016" s="66"/>
      <c r="E3016" s="67"/>
      <c r="F3016" s="4"/>
      <c r="G3016" s="4"/>
      <c r="H3016" s="4"/>
      <c r="K3016" s="4"/>
      <c r="L3016" s="4"/>
      <c r="M3016" s="16"/>
      <c r="N3016" s="16"/>
      <c r="T3016" s="59"/>
      <c r="U3016" s="59"/>
      <c r="V3016" s="18"/>
      <c r="Y3016" s="22"/>
      <c r="Z3016" s="22"/>
      <c r="AA3016" s="22"/>
      <c r="AB3016" s="22"/>
      <c r="AC3016" s="22"/>
      <c r="AD3016" s="22"/>
      <c r="AE3016" s="22"/>
      <c r="AF3016" s="22"/>
    </row>
    <row r="3017" spans="1:32" x14ac:dyDescent="0.25">
      <c r="A3017" s="16"/>
      <c r="B3017" s="16"/>
      <c r="C3017" s="66"/>
      <c r="D3017" s="66"/>
      <c r="E3017" s="67"/>
      <c r="F3017" s="4"/>
      <c r="G3017" s="4"/>
      <c r="H3017" s="4"/>
      <c r="K3017" s="4"/>
      <c r="L3017" s="4"/>
      <c r="M3017" s="16"/>
      <c r="N3017" s="16"/>
      <c r="T3017" s="59"/>
      <c r="U3017" s="59"/>
      <c r="V3017" s="18"/>
      <c r="Y3017" s="22"/>
      <c r="Z3017" s="22"/>
      <c r="AA3017" s="22"/>
      <c r="AB3017" s="22"/>
      <c r="AC3017" s="22"/>
      <c r="AD3017" s="22"/>
      <c r="AE3017" s="22"/>
      <c r="AF3017" s="22"/>
    </row>
    <row r="3018" spans="1:32" x14ac:dyDescent="0.25">
      <c r="A3018" s="16"/>
      <c r="B3018" s="16"/>
      <c r="C3018" s="66"/>
      <c r="D3018" s="66"/>
      <c r="E3018" s="67"/>
      <c r="F3018" s="4"/>
      <c r="G3018" s="4"/>
      <c r="H3018" s="4"/>
      <c r="K3018" s="4"/>
      <c r="L3018" s="4"/>
      <c r="M3018" s="16"/>
      <c r="N3018" s="16"/>
      <c r="T3018" s="59"/>
      <c r="U3018" s="59"/>
      <c r="V3018" s="18"/>
      <c r="Y3018" s="22"/>
      <c r="Z3018" s="22"/>
      <c r="AA3018" s="22"/>
      <c r="AB3018" s="22"/>
      <c r="AC3018" s="22"/>
      <c r="AD3018" s="22"/>
      <c r="AE3018" s="22"/>
      <c r="AF3018" s="22"/>
    </row>
    <row r="3019" spans="1:32" x14ac:dyDescent="0.25">
      <c r="A3019" s="16"/>
      <c r="B3019" s="16"/>
      <c r="C3019" s="66"/>
      <c r="D3019" s="66"/>
      <c r="E3019" s="67"/>
      <c r="F3019" s="4"/>
      <c r="G3019" s="4"/>
      <c r="H3019" s="4"/>
      <c r="K3019" s="4"/>
      <c r="L3019" s="4"/>
      <c r="M3019" s="16"/>
      <c r="N3019" s="16"/>
      <c r="T3019" s="59"/>
      <c r="U3019" s="59"/>
      <c r="V3019" s="18"/>
      <c r="Y3019" s="22"/>
      <c r="Z3019" s="22"/>
      <c r="AA3019" s="22"/>
      <c r="AB3019" s="22"/>
      <c r="AC3019" s="22"/>
      <c r="AD3019" s="22"/>
      <c r="AE3019" s="22"/>
      <c r="AF3019" s="22"/>
    </row>
    <row r="3020" spans="1:32" x14ac:dyDescent="0.25">
      <c r="A3020" s="16"/>
      <c r="B3020" s="16"/>
      <c r="C3020" s="66"/>
      <c r="D3020" s="66"/>
      <c r="E3020" s="67"/>
      <c r="F3020" s="4"/>
      <c r="G3020" s="4"/>
      <c r="H3020" s="4"/>
      <c r="K3020" s="4"/>
      <c r="L3020" s="4"/>
      <c r="M3020" s="16"/>
      <c r="N3020" s="16"/>
      <c r="T3020" s="59"/>
      <c r="U3020" s="59"/>
      <c r="V3020" s="18"/>
      <c r="Y3020" s="22"/>
      <c r="Z3020" s="22"/>
      <c r="AA3020" s="22"/>
      <c r="AB3020" s="22"/>
      <c r="AC3020" s="22"/>
      <c r="AD3020" s="22"/>
      <c r="AE3020" s="22"/>
      <c r="AF3020" s="22"/>
    </row>
    <row r="3021" spans="1:32" x14ac:dyDescent="0.25">
      <c r="A3021" s="16"/>
      <c r="B3021" s="16"/>
      <c r="C3021" s="66"/>
      <c r="D3021" s="66"/>
      <c r="E3021" s="67"/>
      <c r="F3021" s="4"/>
      <c r="G3021" s="4"/>
      <c r="H3021" s="4"/>
      <c r="K3021" s="4"/>
      <c r="L3021" s="4"/>
      <c r="M3021" s="16"/>
      <c r="N3021" s="16"/>
      <c r="T3021" s="59"/>
      <c r="U3021" s="59"/>
      <c r="V3021" s="18"/>
      <c r="Y3021" s="22"/>
      <c r="Z3021" s="22"/>
      <c r="AA3021" s="22"/>
      <c r="AB3021" s="22"/>
      <c r="AC3021" s="22"/>
      <c r="AD3021" s="22"/>
      <c r="AE3021" s="22"/>
      <c r="AF3021" s="22"/>
    </row>
    <row r="3022" spans="1:32" x14ac:dyDescent="0.25">
      <c r="A3022" s="16"/>
      <c r="B3022" s="16"/>
      <c r="C3022" s="66"/>
      <c r="D3022" s="66"/>
      <c r="E3022" s="67"/>
      <c r="F3022" s="4"/>
      <c r="G3022" s="4"/>
      <c r="H3022" s="4"/>
      <c r="K3022" s="4"/>
      <c r="L3022" s="4"/>
      <c r="M3022" s="16"/>
      <c r="N3022" s="16"/>
      <c r="T3022" s="59"/>
      <c r="U3022" s="59"/>
      <c r="V3022" s="18"/>
      <c r="Y3022" s="22"/>
      <c r="Z3022" s="22"/>
      <c r="AA3022" s="22"/>
      <c r="AB3022" s="22"/>
      <c r="AC3022" s="22"/>
      <c r="AD3022" s="22"/>
      <c r="AE3022" s="22"/>
      <c r="AF3022" s="22"/>
    </row>
    <row r="3023" spans="1:32" x14ac:dyDescent="0.25">
      <c r="A3023" s="16"/>
      <c r="B3023" s="16"/>
      <c r="C3023" s="66"/>
      <c r="D3023" s="66"/>
      <c r="E3023" s="67"/>
      <c r="F3023" s="4"/>
      <c r="G3023" s="4"/>
      <c r="H3023" s="4"/>
      <c r="K3023" s="4"/>
      <c r="L3023" s="4"/>
      <c r="M3023" s="16"/>
      <c r="N3023" s="16"/>
      <c r="T3023" s="59"/>
      <c r="U3023" s="59"/>
      <c r="V3023" s="18"/>
      <c r="Y3023" s="22"/>
      <c r="Z3023" s="22"/>
      <c r="AA3023" s="22"/>
      <c r="AB3023" s="22"/>
      <c r="AC3023" s="22"/>
      <c r="AD3023" s="22"/>
      <c r="AE3023" s="22"/>
      <c r="AF3023" s="22"/>
    </row>
    <row r="3024" spans="1:32" x14ac:dyDescent="0.25">
      <c r="A3024" s="16"/>
      <c r="B3024" s="16"/>
      <c r="C3024" s="66"/>
      <c r="D3024" s="66"/>
      <c r="E3024" s="67"/>
      <c r="F3024" s="4"/>
      <c r="G3024" s="4"/>
      <c r="H3024" s="4"/>
      <c r="K3024" s="4"/>
      <c r="L3024" s="4"/>
      <c r="M3024" s="16"/>
      <c r="N3024" s="16"/>
      <c r="T3024" s="59"/>
      <c r="U3024" s="59"/>
      <c r="V3024" s="18"/>
      <c r="Y3024" s="22"/>
      <c r="Z3024" s="22"/>
      <c r="AA3024" s="22"/>
      <c r="AB3024" s="22"/>
      <c r="AC3024" s="22"/>
      <c r="AD3024" s="22"/>
      <c r="AE3024" s="22"/>
      <c r="AF3024" s="22"/>
    </row>
    <row r="3025" spans="1:32" x14ac:dyDescent="0.25">
      <c r="A3025" s="16"/>
      <c r="B3025" s="16"/>
      <c r="C3025" s="66"/>
      <c r="D3025" s="66"/>
      <c r="E3025" s="67"/>
      <c r="F3025" s="4"/>
      <c r="G3025" s="4"/>
      <c r="H3025" s="4"/>
      <c r="K3025" s="4"/>
      <c r="L3025" s="4"/>
      <c r="M3025" s="16"/>
      <c r="N3025" s="16"/>
      <c r="T3025" s="59"/>
      <c r="U3025" s="59"/>
      <c r="V3025" s="18"/>
      <c r="Y3025" s="22"/>
      <c r="Z3025" s="22"/>
      <c r="AA3025" s="22"/>
      <c r="AB3025" s="22"/>
      <c r="AC3025" s="22"/>
      <c r="AD3025" s="22"/>
      <c r="AE3025" s="22"/>
      <c r="AF3025" s="22"/>
    </row>
    <row r="3026" spans="1:32" x14ac:dyDescent="0.25">
      <c r="A3026" s="16"/>
      <c r="B3026" s="16"/>
      <c r="C3026" s="66"/>
      <c r="D3026" s="66"/>
      <c r="E3026" s="67"/>
      <c r="F3026" s="4"/>
      <c r="G3026" s="4"/>
      <c r="H3026" s="4"/>
      <c r="K3026" s="4"/>
      <c r="L3026" s="4"/>
      <c r="M3026" s="16"/>
      <c r="N3026" s="16"/>
      <c r="T3026" s="59"/>
      <c r="U3026" s="59"/>
      <c r="V3026" s="18"/>
      <c r="Y3026" s="22"/>
      <c r="Z3026" s="22"/>
      <c r="AA3026" s="22"/>
      <c r="AB3026" s="22"/>
      <c r="AC3026" s="22"/>
      <c r="AD3026" s="22"/>
      <c r="AE3026" s="22"/>
      <c r="AF3026" s="22"/>
    </row>
    <row r="3027" spans="1:32" x14ac:dyDescent="0.25">
      <c r="A3027" s="16"/>
      <c r="B3027" s="16"/>
      <c r="C3027" s="66"/>
      <c r="D3027" s="66"/>
      <c r="E3027" s="67"/>
      <c r="F3027" s="4"/>
      <c r="G3027" s="4"/>
      <c r="H3027" s="4"/>
      <c r="K3027" s="4"/>
      <c r="L3027" s="4"/>
      <c r="M3027" s="16"/>
      <c r="N3027" s="16"/>
      <c r="T3027" s="59"/>
      <c r="U3027" s="59"/>
      <c r="V3027" s="18"/>
      <c r="Y3027" s="22"/>
      <c r="Z3027" s="22"/>
      <c r="AA3027" s="22"/>
      <c r="AB3027" s="22"/>
      <c r="AC3027" s="22"/>
      <c r="AD3027" s="22"/>
      <c r="AE3027" s="22"/>
      <c r="AF3027" s="22"/>
    </row>
    <row r="3028" spans="1:32" x14ac:dyDescent="0.25">
      <c r="A3028" s="16"/>
      <c r="B3028" s="16"/>
      <c r="C3028" s="66"/>
      <c r="D3028" s="66"/>
      <c r="E3028" s="67"/>
      <c r="F3028" s="4"/>
      <c r="G3028" s="4"/>
      <c r="H3028" s="4"/>
      <c r="K3028" s="4"/>
      <c r="L3028" s="4"/>
      <c r="M3028" s="16"/>
      <c r="N3028" s="16"/>
      <c r="T3028" s="59"/>
      <c r="U3028" s="59"/>
      <c r="V3028" s="18"/>
      <c r="Y3028" s="22"/>
      <c r="Z3028" s="22"/>
      <c r="AA3028" s="22"/>
      <c r="AB3028" s="22"/>
      <c r="AC3028" s="22"/>
      <c r="AD3028" s="22"/>
      <c r="AE3028" s="22"/>
      <c r="AF3028" s="22"/>
    </row>
    <row r="3029" spans="1:32" x14ac:dyDescent="0.25">
      <c r="A3029" s="16"/>
      <c r="B3029" s="16"/>
      <c r="C3029" s="66"/>
      <c r="D3029" s="66"/>
      <c r="E3029" s="67"/>
      <c r="F3029" s="4"/>
      <c r="G3029" s="4"/>
      <c r="H3029" s="4"/>
      <c r="K3029" s="4"/>
      <c r="L3029" s="4"/>
      <c r="M3029" s="16"/>
      <c r="N3029" s="16"/>
      <c r="T3029" s="59"/>
      <c r="U3029" s="59"/>
      <c r="V3029" s="18"/>
      <c r="Y3029" s="22"/>
      <c r="Z3029" s="22"/>
      <c r="AA3029" s="22"/>
      <c r="AB3029" s="22"/>
      <c r="AC3029" s="22"/>
      <c r="AD3029" s="22"/>
      <c r="AE3029" s="22"/>
      <c r="AF3029" s="22"/>
    </row>
    <row r="3030" spans="1:32" x14ac:dyDescent="0.25">
      <c r="A3030" s="16"/>
      <c r="B3030" s="16"/>
      <c r="C3030" s="66"/>
      <c r="D3030" s="66"/>
      <c r="E3030" s="67"/>
      <c r="F3030" s="4"/>
      <c r="G3030" s="4"/>
      <c r="H3030" s="4"/>
      <c r="K3030" s="4"/>
      <c r="L3030" s="4"/>
      <c r="M3030" s="16"/>
      <c r="N3030" s="16"/>
      <c r="T3030" s="59"/>
      <c r="U3030" s="59"/>
      <c r="V3030" s="18"/>
      <c r="Y3030" s="22"/>
      <c r="Z3030" s="22"/>
      <c r="AA3030" s="22"/>
      <c r="AB3030" s="22"/>
      <c r="AC3030" s="22"/>
      <c r="AD3030" s="22"/>
      <c r="AE3030" s="22"/>
      <c r="AF3030" s="22"/>
    </row>
    <row r="3031" spans="1:32" x14ac:dyDescent="0.25">
      <c r="A3031" s="16"/>
      <c r="B3031" s="16"/>
      <c r="C3031" s="66"/>
      <c r="D3031" s="66"/>
      <c r="E3031" s="67"/>
      <c r="F3031" s="4"/>
      <c r="G3031" s="4"/>
      <c r="H3031" s="4"/>
      <c r="K3031" s="4"/>
      <c r="L3031" s="4"/>
      <c r="M3031" s="16"/>
      <c r="N3031" s="16"/>
      <c r="T3031" s="59"/>
      <c r="U3031" s="59"/>
      <c r="V3031" s="18"/>
      <c r="Y3031" s="22"/>
      <c r="Z3031" s="22"/>
      <c r="AA3031" s="22"/>
      <c r="AB3031" s="22"/>
      <c r="AC3031" s="22"/>
      <c r="AD3031" s="22"/>
      <c r="AE3031" s="22"/>
      <c r="AF3031" s="22"/>
    </row>
    <row r="3032" spans="1:32" x14ac:dyDescent="0.25">
      <c r="A3032" s="16"/>
      <c r="B3032" s="16"/>
      <c r="C3032" s="66"/>
      <c r="D3032" s="66"/>
      <c r="E3032" s="67"/>
      <c r="F3032" s="4"/>
      <c r="G3032" s="4"/>
      <c r="H3032" s="4"/>
      <c r="K3032" s="4"/>
      <c r="L3032" s="4"/>
      <c r="M3032" s="16"/>
      <c r="N3032" s="16"/>
      <c r="T3032" s="59"/>
      <c r="U3032" s="59"/>
      <c r="V3032" s="18"/>
      <c r="Y3032" s="22"/>
      <c r="Z3032" s="22"/>
      <c r="AA3032" s="22"/>
      <c r="AB3032" s="22"/>
      <c r="AC3032" s="22"/>
      <c r="AD3032" s="22"/>
      <c r="AE3032" s="22"/>
      <c r="AF3032" s="22"/>
    </row>
    <row r="3033" spans="1:32" x14ac:dyDescent="0.25">
      <c r="A3033" s="16"/>
      <c r="B3033" s="16"/>
      <c r="C3033" s="66"/>
      <c r="D3033" s="66"/>
      <c r="E3033" s="67"/>
      <c r="F3033" s="4"/>
      <c r="G3033" s="4"/>
      <c r="H3033" s="4"/>
      <c r="K3033" s="4"/>
      <c r="L3033" s="4"/>
      <c r="M3033" s="16"/>
      <c r="N3033" s="16"/>
      <c r="T3033" s="59"/>
      <c r="U3033" s="59"/>
      <c r="V3033" s="18"/>
      <c r="Y3033" s="22"/>
      <c r="Z3033" s="22"/>
      <c r="AA3033" s="22"/>
      <c r="AB3033" s="22"/>
      <c r="AC3033" s="22"/>
      <c r="AD3033" s="22"/>
      <c r="AE3033" s="22"/>
      <c r="AF3033" s="22"/>
    </row>
    <row r="3034" spans="1:32" x14ac:dyDescent="0.25">
      <c r="A3034" s="16"/>
      <c r="B3034" s="16"/>
      <c r="C3034" s="66"/>
      <c r="D3034" s="66"/>
      <c r="E3034" s="67"/>
      <c r="F3034" s="4"/>
      <c r="G3034" s="4"/>
      <c r="H3034" s="4"/>
      <c r="K3034" s="4"/>
      <c r="L3034" s="4"/>
      <c r="M3034" s="16"/>
      <c r="N3034" s="16"/>
      <c r="T3034" s="59"/>
      <c r="U3034" s="59"/>
      <c r="V3034" s="18"/>
      <c r="Y3034" s="22"/>
      <c r="Z3034" s="22"/>
      <c r="AA3034" s="22"/>
      <c r="AB3034" s="22"/>
      <c r="AC3034" s="22"/>
      <c r="AD3034" s="22"/>
      <c r="AE3034" s="22"/>
      <c r="AF3034" s="22"/>
    </row>
    <row r="3035" spans="1:32" x14ac:dyDescent="0.25">
      <c r="A3035" s="16"/>
      <c r="B3035" s="16"/>
      <c r="C3035" s="66"/>
      <c r="D3035" s="66"/>
      <c r="E3035" s="67"/>
      <c r="F3035" s="4"/>
      <c r="G3035" s="4"/>
      <c r="H3035" s="4"/>
      <c r="K3035" s="4"/>
      <c r="L3035" s="4"/>
      <c r="M3035" s="16"/>
      <c r="N3035" s="16"/>
      <c r="T3035" s="59"/>
      <c r="U3035" s="59"/>
      <c r="V3035" s="18"/>
      <c r="Y3035" s="22"/>
      <c r="Z3035" s="22"/>
      <c r="AA3035" s="22"/>
      <c r="AB3035" s="22"/>
      <c r="AC3035" s="22"/>
      <c r="AD3035" s="22"/>
      <c r="AE3035" s="22"/>
      <c r="AF3035" s="22"/>
    </row>
    <row r="3036" spans="1:32" x14ac:dyDescent="0.25">
      <c r="A3036" s="16"/>
      <c r="B3036" s="16"/>
      <c r="C3036" s="66"/>
      <c r="D3036" s="66"/>
      <c r="E3036" s="67"/>
      <c r="F3036" s="4"/>
      <c r="G3036" s="4"/>
      <c r="H3036" s="4"/>
      <c r="K3036" s="4"/>
      <c r="L3036" s="4"/>
      <c r="M3036" s="16"/>
      <c r="N3036" s="16"/>
      <c r="T3036" s="59"/>
      <c r="U3036" s="59"/>
      <c r="V3036" s="18"/>
      <c r="Y3036" s="22"/>
      <c r="Z3036" s="22"/>
      <c r="AA3036" s="22"/>
      <c r="AB3036" s="22"/>
      <c r="AC3036" s="22"/>
      <c r="AD3036" s="22"/>
      <c r="AE3036" s="22"/>
      <c r="AF3036" s="22"/>
    </row>
    <row r="3037" spans="1:32" x14ac:dyDescent="0.25">
      <c r="A3037" s="16"/>
      <c r="B3037" s="16"/>
      <c r="C3037" s="66"/>
      <c r="D3037" s="66"/>
      <c r="E3037" s="67"/>
      <c r="F3037" s="4"/>
      <c r="G3037" s="4"/>
      <c r="H3037" s="4"/>
      <c r="K3037" s="4"/>
      <c r="L3037" s="4"/>
      <c r="M3037" s="16"/>
      <c r="N3037" s="16"/>
      <c r="T3037" s="59"/>
      <c r="U3037" s="59"/>
      <c r="V3037" s="18"/>
      <c r="Y3037" s="22"/>
      <c r="Z3037" s="22"/>
      <c r="AA3037" s="22"/>
      <c r="AB3037" s="22"/>
      <c r="AC3037" s="22"/>
      <c r="AD3037" s="22"/>
      <c r="AE3037" s="22"/>
      <c r="AF3037" s="22"/>
    </row>
    <row r="3038" spans="1:32" x14ac:dyDescent="0.25">
      <c r="A3038" s="16"/>
      <c r="B3038" s="16"/>
      <c r="C3038" s="66"/>
      <c r="D3038" s="66"/>
      <c r="E3038" s="67"/>
      <c r="F3038" s="4"/>
      <c r="G3038" s="4"/>
      <c r="H3038" s="4"/>
      <c r="K3038" s="4"/>
      <c r="L3038" s="4"/>
      <c r="M3038" s="16"/>
      <c r="N3038" s="16"/>
      <c r="T3038" s="59"/>
      <c r="U3038" s="59"/>
      <c r="V3038" s="18"/>
      <c r="Y3038" s="22"/>
      <c r="Z3038" s="22"/>
      <c r="AA3038" s="22"/>
      <c r="AB3038" s="22"/>
      <c r="AC3038" s="22"/>
      <c r="AD3038" s="22"/>
      <c r="AE3038" s="22"/>
      <c r="AF3038" s="22"/>
    </row>
    <row r="3039" spans="1:32" x14ac:dyDescent="0.25">
      <c r="A3039" s="16"/>
      <c r="B3039" s="16"/>
      <c r="C3039" s="66"/>
      <c r="D3039" s="66"/>
      <c r="E3039" s="67"/>
      <c r="F3039" s="4"/>
      <c r="G3039" s="4"/>
      <c r="H3039" s="4"/>
      <c r="K3039" s="4"/>
      <c r="L3039" s="4"/>
      <c r="M3039" s="16"/>
      <c r="N3039" s="16"/>
      <c r="T3039" s="59"/>
      <c r="U3039" s="59"/>
      <c r="V3039" s="18"/>
      <c r="Y3039" s="22"/>
      <c r="Z3039" s="22"/>
      <c r="AA3039" s="22"/>
      <c r="AB3039" s="22"/>
      <c r="AC3039" s="22"/>
      <c r="AD3039" s="22"/>
      <c r="AE3039" s="22"/>
      <c r="AF3039" s="22"/>
    </row>
    <row r="3040" spans="1:32" x14ac:dyDescent="0.25">
      <c r="A3040" s="16"/>
      <c r="B3040" s="16"/>
      <c r="C3040" s="66"/>
      <c r="D3040" s="66"/>
      <c r="E3040" s="67"/>
      <c r="F3040" s="4"/>
      <c r="G3040" s="4"/>
      <c r="H3040" s="4"/>
      <c r="K3040" s="4"/>
      <c r="L3040" s="4"/>
      <c r="M3040" s="16"/>
      <c r="N3040" s="16"/>
      <c r="T3040" s="59"/>
      <c r="U3040" s="59"/>
      <c r="V3040" s="18"/>
      <c r="Y3040" s="22"/>
      <c r="Z3040" s="22"/>
      <c r="AA3040" s="22"/>
      <c r="AB3040" s="22"/>
      <c r="AC3040" s="22"/>
      <c r="AD3040" s="22"/>
      <c r="AE3040" s="22"/>
      <c r="AF3040" s="22"/>
    </row>
    <row r="3041" spans="1:32" x14ac:dyDescent="0.25">
      <c r="A3041" s="16"/>
      <c r="B3041" s="16"/>
      <c r="C3041" s="66"/>
      <c r="D3041" s="66"/>
      <c r="E3041" s="67"/>
      <c r="F3041" s="4"/>
      <c r="G3041" s="4"/>
      <c r="H3041" s="4"/>
      <c r="K3041" s="4"/>
      <c r="L3041" s="4"/>
      <c r="M3041" s="16"/>
      <c r="N3041" s="16"/>
      <c r="T3041" s="59"/>
      <c r="U3041" s="59"/>
      <c r="V3041" s="18"/>
      <c r="Y3041" s="22"/>
      <c r="Z3041" s="22"/>
      <c r="AA3041" s="22"/>
      <c r="AB3041" s="22"/>
      <c r="AC3041" s="22"/>
      <c r="AD3041" s="22"/>
      <c r="AE3041" s="22"/>
      <c r="AF3041" s="22"/>
    </row>
    <row r="3042" spans="1:32" x14ac:dyDescent="0.25">
      <c r="A3042" s="16"/>
      <c r="B3042" s="16"/>
      <c r="C3042" s="66"/>
      <c r="D3042" s="66"/>
      <c r="E3042" s="67"/>
      <c r="F3042" s="4"/>
      <c r="G3042" s="4"/>
      <c r="H3042" s="4"/>
      <c r="K3042" s="4"/>
      <c r="L3042" s="4"/>
      <c r="M3042" s="16"/>
      <c r="N3042" s="16"/>
      <c r="T3042" s="59"/>
      <c r="U3042" s="59"/>
      <c r="V3042" s="18"/>
      <c r="Y3042" s="22"/>
      <c r="Z3042" s="22"/>
      <c r="AA3042" s="22"/>
      <c r="AB3042" s="22"/>
      <c r="AC3042" s="22"/>
      <c r="AD3042" s="22"/>
      <c r="AE3042" s="22"/>
      <c r="AF3042" s="22"/>
    </row>
    <row r="3043" spans="1:32" x14ac:dyDescent="0.25">
      <c r="A3043" s="16"/>
      <c r="B3043" s="16"/>
      <c r="C3043" s="66"/>
      <c r="D3043" s="66"/>
      <c r="E3043" s="67"/>
      <c r="F3043" s="4"/>
      <c r="G3043" s="4"/>
      <c r="H3043" s="4"/>
      <c r="K3043" s="4"/>
      <c r="L3043" s="4"/>
      <c r="M3043" s="16"/>
      <c r="N3043" s="16"/>
      <c r="T3043" s="59"/>
      <c r="U3043" s="59"/>
      <c r="V3043" s="18"/>
      <c r="Y3043" s="22"/>
      <c r="Z3043" s="22"/>
      <c r="AA3043" s="22"/>
      <c r="AB3043" s="22"/>
      <c r="AC3043" s="22"/>
      <c r="AD3043" s="22"/>
      <c r="AE3043" s="22"/>
      <c r="AF3043" s="22"/>
    </row>
    <row r="3044" spans="1:32" x14ac:dyDescent="0.25">
      <c r="A3044" s="16"/>
      <c r="B3044" s="16"/>
      <c r="C3044" s="66"/>
      <c r="D3044" s="66"/>
      <c r="E3044" s="67"/>
      <c r="F3044" s="4"/>
      <c r="G3044" s="4"/>
      <c r="H3044" s="4"/>
      <c r="K3044" s="4"/>
      <c r="L3044" s="4"/>
      <c r="M3044" s="16"/>
      <c r="N3044" s="16"/>
      <c r="T3044" s="59"/>
      <c r="U3044" s="59"/>
      <c r="V3044" s="18"/>
      <c r="Y3044" s="22"/>
      <c r="Z3044" s="22"/>
      <c r="AA3044" s="22"/>
      <c r="AB3044" s="22"/>
      <c r="AC3044" s="22"/>
      <c r="AD3044" s="22"/>
      <c r="AE3044" s="22"/>
      <c r="AF3044" s="22"/>
    </row>
    <row r="3045" spans="1:32" x14ac:dyDescent="0.25">
      <c r="A3045" s="16"/>
      <c r="B3045" s="16"/>
      <c r="C3045" s="66"/>
      <c r="D3045" s="66"/>
      <c r="E3045" s="67"/>
      <c r="F3045" s="4"/>
      <c r="G3045" s="4"/>
      <c r="H3045" s="4"/>
      <c r="K3045" s="4"/>
      <c r="L3045" s="4"/>
      <c r="M3045" s="16"/>
      <c r="N3045" s="16"/>
      <c r="T3045" s="59"/>
      <c r="U3045" s="59"/>
      <c r="V3045" s="18"/>
      <c r="Y3045" s="22"/>
      <c r="Z3045" s="22"/>
      <c r="AA3045" s="22"/>
      <c r="AB3045" s="22"/>
      <c r="AC3045" s="22"/>
      <c r="AD3045" s="22"/>
      <c r="AE3045" s="22"/>
      <c r="AF3045" s="22"/>
    </row>
    <row r="3046" spans="1:32" x14ac:dyDescent="0.25">
      <c r="A3046" s="16"/>
      <c r="B3046" s="16"/>
      <c r="C3046" s="66"/>
      <c r="D3046" s="66"/>
      <c r="E3046" s="67"/>
      <c r="F3046" s="4"/>
      <c r="G3046" s="4"/>
      <c r="H3046" s="4"/>
      <c r="K3046" s="4"/>
      <c r="L3046" s="4"/>
      <c r="M3046" s="16"/>
      <c r="N3046" s="16"/>
      <c r="T3046" s="59"/>
      <c r="U3046" s="59"/>
      <c r="V3046" s="18"/>
      <c r="Y3046" s="22"/>
      <c r="Z3046" s="22"/>
      <c r="AA3046" s="22"/>
      <c r="AB3046" s="22"/>
      <c r="AC3046" s="22"/>
      <c r="AD3046" s="22"/>
      <c r="AE3046" s="22"/>
      <c r="AF3046" s="22"/>
    </row>
    <row r="3047" spans="1:32" x14ac:dyDescent="0.25">
      <c r="A3047" s="16"/>
      <c r="B3047" s="16"/>
      <c r="C3047" s="66"/>
      <c r="D3047" s="66"/>
      <c r="E3047" s="67"/>
      <c r="F3047" s="4"/>
      <c r="G3047" s="4"/>
      <c r="H3047" s="4"/>
      <c r="K3047" s="4"/>
      <c r="L3047" s="4"/>
      <c r="M3047" s="16"/>
      <c r="N3047" s="16"/>
      <c r="T3047" s="59"/>
      <c r="U3047" s="59"/>
      <c r="V3047" s="18"/>
      <c r="Y3047" s="22"/>
      <c r="Z3047" s="22"/>
      <c r="AA3047" s="22"/>
      <c r="AB3047" s="22"/>
      <c r="AC3047" s="22"/>
      <c r="AD3047" s="22"/>
      <c r="AE3047" s="22"/>
      <c r="AF3047" s="22"/>
    </row>
    <row r="3048" spans="1:32" x14ac:dyDescent="0.25">
      <c r="A3048" s="16"/>
      <c r="B3048" s="16"/>
      <c r="C3048" s="66"/>
      <c r="D3048" s="66"/>
      <c r="E3048" s="67"/>
      <c r="F3048" s="4"/>
      <c r="G3048" s="4"/>
      <c r="H3048" s="4"/>
      <c r="K3048" s="4"/>
      <c r="L3048" s="4"/>
      <c r="M3048" s="16"/>
      <c r="N3048" s="16"/>
      <c r="T3048" s="59"/>
      <c r="U3048" s="59"/>
      <c r="V3048" s="18"/>
      <c r="Y3048" s="22"/>
      <c r="Z3048" s="22"/>
      <c r="AA3048" s="22"/>
      <c r="AB3048" s="22"/>
      <c r="AC3048" s="22"/>
      <c r="AD3048" s="22"/>
      <c r="AE3048" s="22"/>
      <c r="AF3048" s="22"/>
    </row>
    <row r="3049" spans="1:32" x14ac:dyDescent="0.25">
      <c r="A3049" s="16"/>
      <c r="B3049" s="16"/>
      <c r="C3049" s="66"/>
      <c r="D3049" s="66"/>
      <c r="E3049" s="67"/>
      <c r="F3049" s="4"/>
      <c r="G3049" s="4"/>
      <c r="H3049" s="4"/>
      <c r="K3049" s="4"/>
      <c r="L3049" s="4"/>
      <c r="M3049" s="16"/>
      <c r="N3049" s="16"/>
      <c r="T3049" s="59"/>
      <c r="U3049" s="59"/>
      <c r="V3049" s="18"/>
      <c r="X3049" s="87"/>
      <c r="Y3049" s="22"/>
      <c r="Z3049" s="22"/>
      <c r="AA3049" s="22"/>
      <c r="AB3049" s="22"/>
      <c r="AC3049" s="22"/>
      <c r="AD3049" s="22"/>
      <c r="AE3049" s="22"/>
      <c r="AF3049" s="22"/>
    </row>
    <row r="3050" spans="1:32" x14ac:dyDescent="0.25">
      <c r="A3050" s="16"/>
      <c r="B3050" s="16"/>
      <c r="C3050" s="66"/>
      <c r="D3050" s="66"/>
      <c r="E3050" s="67"/>
      <c r="F3050" s="4"/>
      <c r="G3050" s="4"/>
      <c r="H3050" s="4"/>
      <c r="K3050" s="4"/>
      <c r="L3050" s="4"/>
      <c r="M3050" s="16"/>
      <c r="N3050" s="16"/>
      <c r="T3050" s="59"/>
      <c r="U3050" s="59"/>
      <c r="V3050" s="18"/>
      <c r="Y3050" s="22"/>
      <c r="Z3050" s="22"/>
      <c r="AA3050" s="22"/>
      <c r="AB3050" s="22"/>
      <c r="AC3050" s="22"/>
      <c r="AD3050" s="22"/>
      <c r="AE3050" s="22"/>
      <c r="AF3050" s="22"/>
    </row>
    <row r="3051" spans="1:32" x14ac:dyDescent="0.25">
      <c r="A3051" s="16"/>
      <c r="B3051" s="16"/>
      <c r="C3051" s="66"/>
      <c r="D3051" s="66"/>
      <c r="E3051" s="67"/>
      <c r="F3051" s="4"/>
      <c r="G3051" s="4"/>
      <c r="H3051" s="4"/>
      <c r="K3051" s="4"/>
      <c r="L3051" s="4"/>
      <c r="M3051" s="16"/>
      <c r="N3051" s="16"/>
      <c r="T3051" s="59"/>
      <c r="U3051" s="59"/>
      <c r="V3051" s="18"/>
      <c r="Y3051" s="22"/>
      <c r="Z3051" s="22"/>
      <c r="AA3051" s="22"/>
      <c r="AB3051" s="22"/>
      <c r="AC3051" s="22"/>
      <c r="AD3051" s="22"/>
      <c r="AE3051" s="22"/>
      <c r="AF3051" s="22"/>
    </row>
    <row r="3052" spans="1:32" x14ac:dyDescent="0.25">
      <c r="A3052" s="16"/>
      <c r="B3052" s="16"/>
      <c r="C3052" s="66"/>
      <c r="D3052" s="66"/>
      <c r="E3052" s="67"/>
      <c r="F3052" s="4"/>
      <c r="G3052" s="4"/>
      <c r="H3052" s="4"/>
      <c r="K3052" s="4"/>
      <c r="L3052" s="4"/>
      <c r="M3052" s="16"/>
      <c r="N3052" s="16"/>
      <c r="T3052" s="59"/>
      <c r="U3052" s="59"/>
      <c r="V3052" s="18"/>
      <c r="Y3052" s="22"/>
      <c r="Z3052" s="22"/>
      <c r="AA3052" s="22"/>
      <c r="AB3052" s="22"/>
      <c r="AC3052" s="22"/>
      <c r="AD3052" s="22"/>
      <c r="AE3052" s="22"/>
      <c r="AF3052" s="22"/>
    </row>
    <row r="3053" spans="1:32" x14ac:dyDescent="0.25">
      <c r="A3053" s="16"/>
      <c r="B3053" s="16"/>
      <c r="C3053" s="66"/>
      <c r="D3053" s="66"/>
      <c r="E3053" s="67"/>
      <c r="F3053" s="4"/>
      <c r="G3053" s="4"/>
      <c r="H3053" s="4"/>
      <c r="K3053" s="4"/>
      <c r="L3053" s="4"/>
      <c r="M3053" s="16"/>
      <c r="N3053" s="16"/>
      <c r="T3053" s="59"/>
      <c r="U3053" s="59"/>
      <c r="V3053" s="18"/>
      <c r="Y3053" s="22"/>
      <c r="Z3053" s="22"/>
      <c r="AA3053" s="22"/>
      <c r="AB3053" s="22"/>
      <c r="AC3053" s="22"/>
      <c r="AD3053" s="22"/>
      <c r="AE3053" s="22"/>
      <c r="AF3053" s="22"/>
    </row>
    <row r="3054" spans="1:32" x14ac:dyDescent="0.25">
      <c r="A3054" s="16"/>
      <c r="B3054" s="16"/>
      <c r="C3054" s="66"/>
      <c r="D3054" s="66"/>
      <c r="E3054" s="67"/>
      <c r="F3054" s="4"/>
      <c r="G3054" s="4"/>
      <c r="H3054" s="4"/>
      <c r="K3054" s="4"/>
      <c r="L3054" s="4"/>
      <c r="M3054" s="16"/>
      <c r="N3054" s="16"/>
      <c r="T3054" s="59"/>
      <c r="U3054" s="59"/>
      <c r="V3054" s="18"/>
      <c r="Y3054" s="22"/>
      <c r="Z3054" s="22"/>
      <c r="AA3054" s="22"/>
      <c r="AB3054" s="22"/>
      <c r="AC3054" s="22"/>
      <c r="AD3054" s="22"/>
      <c r="AE3054" s="22"/>
      <c r="AF3054" s="22"/>
    </row>
    <row r="3055" spans="1:32" x14ac:dyDescent="0.25">
      <c r="A3055" s="16"/>
      <c r="B3055" s="16"/>
      <c r="C3055" s="66"/>
      <c r="D3055" s="66"/>
      <c r="E3055" s="67"/>
      <c r="F3055" s="4"/>
      <c r="G3055" s="4"/>
      <c r="H3055" s="4"/>
      <c r="K3055" s="4"/>
      <c r="L3055" s="4"/>
      <c r="M3055" s="16"/>
      <c r="N3055" s="16"/>
      <c r="T3055" s="59"/>
      <c r="U3055" s="59"/>
      <c r="V3055" s="18"/>
      <c r="Y3055" s="22"/>
      <c r="Z3055" s="22"/>
      <c r="AA3055" s="22"/>
      <c r="AB3055" s="22"/>
      <c r="AC3055" s="22"/>
      <c r="AD3055" s="22"/>
      <c r="AE3055" s="22"/>
      <c r="AF3055" s="22"/>
    </row>
    <row r="3056" spans="1:32" x14ac:dyDescent="0.25">
      <c r="A3056" s="16"/>
      <c r="B3056" s="16"/>
      <c r="C3056" s="66"/>
      <c r="D3056" s="66"/>
      <c r="E3056" s="67"/>
      <c r="F3056" s="4"/>
      <c r="G3056" s="4"/>
      <c r="H3056" s="4"/>
      <c r="K3056" s="4"/>
      <c r="L3056" s="4"/>
      <c r="M3056" s="16"/>
      <c r="N3056" s="16"/>
      <c r="T3056" s="59"/>
      <c r="U3056" s="59"/>
      <c r="V3056" s="18"/>
      <c r="Y3056" s="22"/>
      <c r="Z3056" s="22"/>
      <c r="AA3056" s="22"/>
      <c r="AB3056" s="22"/>
      <c r="AC3056" s="22"/>
      <c r="AD3056" s="22"/>
      <c r="AE3056" s="22"/>
      <c r="AF3056" s="22"/>
    </row>
    <row r="3057" spans="1:32" x14ac:dyDescent="0.25">
      <c r="A3057" s="16"/>
      <c r="B3057" s="16"/>
      <c r="C3057" s="66"/>
      <c r="D3057" s="66"/>
      <c r="E3057" s="67"/>
      <c r="F3057" s="4"/>
      <c r="G3057" s="4"/>
      <c r="H3057" s="4"/>
      <c r="K3057" s="4"/>
      <c r="L3057" s="4"/>
      <c r="M3057" s="16"/>
      <c r="N3057" s="16"/>
      <c r="T3057" s="59"/>
      <c r="U3057" s="59"/>
      <c r="V3057" s="18"/>
      <c r="Y3057" s="22"/>
      <c r="Z3057" s="22"/>
      <c r="AA3057" s="22"/>
      <c r="AB3057" s="22"/>
      <c r="AC3057" s="22"/>
      <c r="AD3057" s="22"/>
      <c r="AE3057" s="22"/>
      <c r="AF3057" s="22"/>
    </row>
    <row r="3058" spans="1:32" x14ac:dyDescent="0.25">
      <c r="A3058" s="16"/>
      <c r="B3058" s="16"/>
      <c r="C3058" s="66"/>
      <c r="D3058" s="66"/>
      <c r="E3058" s="67"/>
      <c r="F3058" s="4"/>
      <c r="G3058" s="4"/>
      <c r="H3058" s="4"/>
      <c r="K3058" s="4"/>
      <c r="L3058" s="4"/>
      <c r="M3058" s="16"/>
      <c r="N3058" s="16"/>
      <c r="T3058" s="59"/>
      <c r="U3058" s="59"/>
      <c r="V3058" s="18"/>
      <c r="Y3058" s="22"/>
      <c r="Z3058" s="22"/>
      <c r="AA3058" s="22"/>
      <c r="AB3058" s="22"/>
      <c r="AC3058" s="22"/>
      <c r="AD3058" s="22"/>
      <c r="AE3058" s="22"/>
      <c r="AF3058" s="22"/>
    </row>
    <row r="3059" spans="1:32" x14ac:dyDescent="0.25">
      <c r="A3059" s="16"/>
      <c r="B3059" s="16"/>
      <c r="C3059" s="66"/>
      <c r="D3059" s="66"/>
      <c r="E3059" s="67"/>
      <c r="F3059" s="4"/>
      <c r="G3059" s="4"/>
      <c r="H3059" s="4"/>
      <c r="K3059" s="4"/>
      <c r="L3059" s="4"/>
      <c r="M3059" s="16"/>
      <c r="N3059" s="16"/>
      <c r="T3059" s="59"/>
      <c r="U3059" s="59"/>
      <c r="V3059" s="18"/>
      <c r="Y3059" s="22"/>
      <c r="Z3059" s="22"/>
      <c r="AA3059" s="22"/>
      <c r="AB3059" s="22"/>
      <c r="AC3059" s="22"/>
      <c r="AD3059" s="22"/>
      <c r="AE3059" s="22"/>
      <c r="AF3059" s="22"/>
    </row>
    <row r="3060" spans="1:32" x14ac:dyDescent="0.25">
      <c r="A3060" s="16"/>
      <c r="B3060" s="16"/>
      <c r="C3060" s="66"/>
      <c r="D3060" s="66"/>
      <c r="E3060" s="67"/>
      <c r="F3060" s="4"/>
      <c r="G3060" s="4"/>
      <c r="H3060" s="4"/>
      <c r="K3060" s="4"/>
      <c r="L3060" s="4"/>
      <c r="M3060" s="16"/>
      <c r="N3060" s="16"/>
      <c r="T3060" s="59"/>
      <c r="U3060" s="59"/>
      <c r="V3060" s="18"/>
      <c r="Y3060" s="22"/>
      <c r="Z3060" s="22"/>
      <c r="AA3060" s="22"/>
      <c r="AB3060" s="22"/>
      <c r="AC3060" s="22"/>
      <c r="AD3060" s="22"/>
      <c r="AE3060" s="22"/>
      <c r="AF3060" s="22"/>
    </row>
    <row r="3061" spans="1:32" x14ac:dyDescent="0.25">
      <c r="A3061" s="16"/>
      <c r="B3061" s="16"/>
      <c r="C3061" s="66"/>
      <c r="D3061" s="66"/>
      <c r="E3061" s="67"/>
      <c r="F3061" s="4"/>
      <c r="G3061" s="4"/>
      <c r="H3061" s="4"/>
      <c r="K3061" s="4"/>
      <c r="L3061" s="4"/>
      <c r="M3061" s="16"/>
      <c r="N3061" s="16"/>
      <c r="T3061" s="59"/>
      <c r="U3061" s="59"/>
      <c r="V3061" s="18"/>
      <c r="Y3061" s="22"/>
      <c r="Z3061" s="22"/>
      <c r="AA3061" s="22"/>
      <c r="AB3061" s="22"/>
      <c r="AC3061" s="22"/>
      <c r="AD3061" s="22"/>
      <c r="AE3061" s="22"/>
      <c r="AF3061" s="22"/>
    </row>
    <row r="3062" spans="1:32" x14ac:dyDescent="0.25">
      <c r="A3062" s="16"/>
      <c r="B3062" s="16"/>
      <c r="C3062" s="66"/>
      <c r="D3062" s="66"/>
      <c r="E3062" s="67"/>
      <c r="F3062" s="4"/>
      <c r="G3062" s="4"/>
      <c r="H3062" s="4"/>
      <c r="K3062" s="4"/>
      <c r="L3062" s="4"/>
      <c r="M3062" s="16"/>
      <c r="N3062" s="16"/>
      <c r="T3062" s="59"/>
      <c r="U3062" s="59"/>
      <c r="V3062" s="18"/>
      <c r="Y3062" s="22"/>
      <c r="Z3062" s="22"/>
      <c r="AA3062" s="22"/>
      <c r="AB3062" s="22"/>
      <c r="AC3062" s="22"/>
      <c r="AD3062" s="22"/>
      <c r="AE3062" s="22"/>
      <c r="AF3062" s="22"/>
    </row>
    <row r="3063" spans="1:32" x14ac:dyDescent="0.25">
      <c r="A3063" s="16"/>
      <c r="B3063" s="16"/>
      <c r="C3063" s="66"/>
      <c r="D3063" s="66"/>
      <c r="E3063" s="67"/>
      <c r="F3063" s="4"/>
      <c r="G3063" s="4"/>
      <c r="H3063" s="4"/>
      <c r="K3063" s="4"/>
      <c r="L3063" s="4"/>
      <c r="M3063" s="16"/>
      <c r="N3063" s="16"/>
      <c r="T3063" s="59"/>
      <c r="U3063" s="59"/>
      <c r="V3063" s="18"/>
      <c r="Y3063" s="22"/>
      <c r="Z3063" s="22"/>
      <c r="AA3063" s="22"/>
      <c r="AB3063" s="22"/>
      <c r="AC3063" s="22"/>
      <c r="AD3063" s="22"/>
      <c r="AE3063" s="22"/>
      <c r="AF3063" s="22"/>
    </row>
    <row r="3064" spans="1:32" x14ac:dyDescent="0.25">
      <c r="A3064" s="16"/>
      <c r="B3064" s="16"/>
      <c r="C3064" s="66"/>
      <c r="D3064" s="66"/>
      <c r="E3064" s="67"/>
      <c r="F3064" s="4"/>
      <c r="G3064" s="4"/>
      <c r="H3064" s="4"/>
      <c r="K3064" s="4"/>
      <c r="L3064" s="4"/>
      <c r="M3064" s="16"/>
      <c r="N3064" s="16"/>
      <c r="T3064" s="59"/>
      <c r="U3064" s="59"/>
      <c r="V3064" s="18"/>
      <c r="Y3064" s="22"/>
      <c r="Z3064" s="22"/>
      <c r="AA3064" s="22"/>
      <c r="AB3064" s="22"/>
      <c r="AC3064" s="22"/>
      <c r="AD3064" s="22"/>
      <c r="AE3064" s="22"/>
      <c r="AF3064" s="22"/>
    </row>
    <row r="3065" spans="1:32" x14ac:dyDescent="0.25">
      <c r="A3065" s="16"/>
      <c r="B3065" s="16"/>
      <c r="C3065" s="66"/>
      <c r="D3065" s="66"/>
      <c r="E3065" s="67"/>
      <c r="F3065" s="4"/>
      <c r="G3065" s="4"/>
      <c r="H3065" s="4"/>
      <c r="K3065" s="4"/>
      <c r="L3065" s="4"/>
      <c r="M3065" s="16"/>
      <c r="N3065" s="16"/>
      <c r="T3065" s="59"/>
      <c r="U3065" s="59"/>
      <c r="V3065" s="18"/>
      <c r="Y3065" s="22"/>
      <c r="Z3065" s="22"/>
      <c r="AA3065" s="22"/>
      <c r="AB3065" s="22"/>
      <c r="AC3065" s="22"/>
      <c r="AD3065" s="22"/>
      <c r="AE3065" s="22"/>
      <c r="AF3065" s="22"/>
    </row>
    <row r="3066" spans="1:32" x14ac:dyDescent="0.25">
      <c r="A3066" s="16"/>
      <c r="B3066" s="16"/>
      <c r="C3066" s="66"/>
      <c r="D3066" s="66"/>
      <c r="E3066" s="67"/>
      <c r="F3066" s="4"/>
      <c r="G3066" s="4"/>
      <c r="H3066" s="4"/>
      <c r="K3066" s="4"/>
      <c r="L3066" s="4"/>
      <c r="M3066" s="16"/>
      <c r="N3066" s="16"/>
      <c r="T3066" s="59"/>
      <c r="U3066" s="59"/>
      <c r="V3066" s="18"/>
      <c r="Y3066" s="22"/>
      <c r="Z3066" s="22"/>
      <c r="AA3066" s="22"/>
      <c r="AB3066" s="22"/>
      <c r="AC3066" s="22"/>
      <c r="AD3066" s="22"/>
      <c r="AE3066" s="22"/>
      <c r="AF3066" s="22"/>
    </row>
    <row r="3067" spans="1:32" x14ac:dyDescent="0.25">
      <c r="A3067" s="16"/>
      <c r="B3067" s="16"/>
      <c r="C3067" s="66"/>
      <c r="D3067" s="66"/>
      <c r="E3067" s="67"/>
      <c r="F3067" s="4"/>
      <c r="G3067" s="4"/>
      <c r="H3067" s="4"/>
      <c r="K3067" s="4"/>
      <c r="L3067" s="4"/>
      <c r="M3067" s="16"/>
      <c r="N3067" s="16"/>
      <c r="T3067" s="59"/>
      <c r="U3067" s="59"/>
      <c r="V3067" s="18"/>
      <c r="Y3067" s="22"/>
      <c r="Z3067" s="22"/>
      <c r="AA3067" s="22"/>
      <c r="AB3067" s="22"/>
      <c r="AC3067" s="22"/>
      <c r="AD3067" s="22"/>
      <c r="AE3067" s="22"/>
      <c r="AF3067" s="22"/>
    </row>
    <row r="3068" spans="1:32" x14ac:dyDescent="0.25">
      <c r="A3068" s="16"/>
      <c r="B3068" s="16"/>
      <c r="C3068" s="66"/>
      <c r="D3068" s="66"/>
      <c r="E3068" s="67"/>
      <c r="F3068" s="4"/>
      <c r="G3068" s="4"/>
      <c r="H3068" s="4"/>
      <c r="K3068" s="4"/>
      <c r="L3068" s="4"/>
      <c r="M3068" s="16"/>
      <c r="N3068" s="16"/>
      <c r="T3068" s="59"/>
      <c r="U3068" s="59"/>
      <c r="V3068" s="18"/>
      <c r="Y3068" s="22"/>
      <c r="Z3068" s="22"/>
      <c r="AA3068" s="22"/>
      <c r="AB3068" s="22"/>
      <c r="AC3068" s="22"/>
      <c r="AD3068" s="22"/>
      <c r="AE3068" s="22"/>
      <c r="AF3068" s="22"/>
    </row>
    <row r="3069" spans="1:32" x14ac:dyDescent="0.25">
      <c r="A3069" s="16"/>
      <c r="B3069" s="16"/>
      <c r="C3069" s="66"/>
      <c r="D3069" s="66"/>
      <c r="E3069" s="67"/>
      <c r="F3069" s="4"/>
      <c r="G3069" s="4"/>
      <c r="H3069" s="4"/>
      <c r="K3069" s="4"/>
      <c r="L3069" s="4"/>
      <c r="M3069" s="16"/>
      <c r="N3069" s="16"/>
      <c r="T3069" s="59"/>
      <c r="U3069" s="59"/>
      <c r="V3069" s="18"/>
      <c r="Y3069" s="22"/>
      <c r="Z3069" s="22"/>
      <c r="AA3069" s="22"/>
      <c r="AB3069" s="22"/>
      <c r="AC3069" s="22"/>
      <c r="AD3069" s="22"/>
      <c r="AE3069" s="22"/>
      <c r="AF3069" s="22"/>
    </row>
    <row r="3070" spans="1:32" x14ac:dyDescent="0.25">
      <c r="A3070" s="16"/>
      <c r="B3070" s="16"/>
      <c r="C3070" s="66"/>
      <c r="D3070" s="66"/>
      <c r="E3070" s="67"/>
      <c r="F3070" s="4"/>
      <c r="G3070" s="4"/>
      <c r="H3070" s="4"/>
      <c r="K3070" s="4"/>
      <c r="L3070" s="4"/>
      <c r="M3070" s="16"/>
      <c r="N3070" s="16"/>
      <c r="T3070" s="59"/>
      <c r="U3070" s="59"/>
      <c r="V3070" s="18"/>
      <c r="Y3070" s="22"/>
      <c r="Z3070" s="22"/>
      <c r="AA3070" s="22"/>
      <c r="AB3070" s="22"/>
      <c r="AC3070" s="22"/>
      <c r="AD3070" s="22"/>
      <c r="AE3070" s="22"/>
      <c r="AF3070" s="22"/>
    </row>
    <row r="3071" spans="1:32" x14ac:dyDescent="0.25">
      <c r="A3071" s="16"/>
      <c r="B3071" s="16"/>
      <c r="C3071" s="66"/>
      <c r="D3071" s="66"/>
      <c r="E3071" s="67"/>
      <c r="F3071" s="4"/>
      <c r="G3071" s="4"/>
      <c r="H3071" s="4"/>
      <c r="K3071" s="4"/>
      <c r="L3071" s="4"/>
      <c r="M3071" s="16"/>
      <c r="N3071" s="16"/>
      <c r="T3071" s="59"/>
      <c r="U3071" s="59"/>
      <c r="V3071" s="18"/>
      <c r="Y3071" s="22"/>
      <c r="Z3071" s="22"/>
      <c r="AA3071" s="22"/>
      <c r="AB3071" s="22"/>
      <c r="AC3071" s="22"/>
      <c r="AD3071" s="22"/>
      <c r="AE3071" s="22"/>
      <c r="AF3071" s="22"/>
    </row>
    <row r="3072" spans="1:32" x14ac:dyDescent="0.25">
      <c r="A3072" s="16"/>
      <c r="B3072" s="16"/>
      <c r="C3072" s="66"/>
      <c r="D3072" s="66"/>
      <c r="E3072" s="67"/>
      <c r="F3072" s="4"/>
      <c r="G3072" s="4"/>
      <c r="H3072" s="4"/>
      <c r="K3072" s="4"/>
      <c r="L3072" s="4"/>
      <c r="M3072" s="16"/>
      <c r="N3072" s="16"/>
      <c r="T3072" s="59"/>
      <c r="U3072" s="59"/>
      <c r="V3072" s="18"/>
      <c r="Y3072" s="22"/>
      <c r="Z3072" s="22"/>
      <c r="AA3072" s="22"/>
      <c r="AB3072" s="22"/>
      <c r="AC3072" s="22"/>
      <c r="AD3072" s="22"/>
      <c r="AE3072" s="22"/>
      <c r="AF3072" s="22"/>
    </row>
    <row r="3073" spans="1:32" x14ac:dyDescent="0.25">
      <c r="A3073" s="16"/>
      <c r="B3073" s="16"/>
      <c r="C3073" s="66"/>
      <c r="D3073" s="66"/>
      <c r="E3073" s="67"/>
      <c r="F3073" s="4"/>
      <c r="G3073" s="4"/>
      <c r="H3073" s="4"/>
      <c r="K3073" s="4"/>
      <c r="L3073" s="4"/>
      <c r="M3073" s="16"/>
      <c r="N3073" s="16"/>
      <c r="T3073" s="59"/>
      <c r="U3073" s="59"/>
      <c r="V3073" s="18"/>
      <c r="Y3073" s="22"/>
      <c r="Z3073" s="22"/>
      <c r="AA3073" s="22"/>
      <c r="AB3073" s="22"/>
      <c r="AC3073" s="22"/>
      <c r="AD3073" s="22"/>
      <c r="AE3073" s="22"/>
      <c r="AF3073" s="22"/>
    </row>
    <row r="3074" spans="1:32" x14ac:dyDescent="0.25">
      <c r="A3074" s="16"/>
      <c r="B3074" s="16"/>
      <c r="C3074" s="66"/>
      <c r="D3074" s="66"/>
      <c r="E3074" s="67"/>
      <c r="F3074" s="4"/>
      <c r="G3074" s="4"/>
      <c r="H3074" s="4"/>
      <c r="K3074" s="4"/>
      <c r="L3074" s="4"/>
      <c r="M3074" s="16"/>
      <c r="N3074" s="16"/>
      <c r="T3074" s="59"/>
      <c r="U3074" s="59"/>
      <c r="V3074" s="18"/>
      <c r="Y3074" s="22"/>
      <c r="Z3074" s="22"/>
      <c r="AA3074" s="22"/>
      <c r="AB3074" s="22"/>
      <c r="AC3074" s="22"/>
      <c r="AD3074" s="22"/>
      <c r="AE3074" s="22"/>
      <c r="AF3074" s="22"/>
    </row>
    <row r="3075" spans="1:32" x14ac:dyDescent="0.25">
      <c r="A3075" s="16"/>
      <c r="B3075" s="16"/>
      <c r="C3075" s="66"/>
      <c r="D3075" s="66"/>
      <c r="E3075" s="67"/>
      <c r="F3075" s="4"/>
      <c r="G3075" s="4"/>
      <c r="H3075" s="4"/>
      <c r="K3075" s="4"/>
      <c r="L3075" s="4"/>
      <c r="M3075" s="16"/>
      <c r="N3075" s="16"/>
      <c r="T3075" s="59"/>
      <c r="U3075" s="59"/>
      <c r="V3075" s="18"/>
      <c r="Y3075" s="22"/>
      <c r="Z3075" s="22"/>
      <c r="AA3075" s="22"/>
      <c r="AB3075" s="22"/>
      <c r="AC3075" s="22"/>
      <c r="AD3075" s="22"/>
      <c r="AE3075" s="22"/>
      <c r="AF3075" s="22"/>
    </row>
    <row r="3076" spans="1:32" x14ac:dyDescent="0.25">
      <c r="A3076" s="16"/>
      <c r="B3076" s="16"/>
      <c r="C3076" s="66"/>
      <c r="D3076" s="66"/>
      <c r="E3076" s="67"/>
      <c r="F3076" s="4"/>
      <c r="G3076" s="4"/>
      <c r="H3076" s="4"/>
      <c r="K3076" s="4"/>
      <c r="L3076" s="4"/>
      <c r="M3076" s="16"/>
      <c r="N3076" s="16"/>
      <c r="T3076" s="59"/>
      <c r="U3076" s="59"/>
      <c r="V3076" s="18"/>
      <c r="Y3076" s="22"/>
      <c r="Z3076" s="22"/>
      <c r="AA3076" s="22"/>
      <c r="AB3076" s="22"/>
      <c r="AC3076" s="22"/>
      <c r="AD3076" s="22"/>
      <c r="AE3076" s="22"/>
      <c r="AF3076" s="22"/>
    </row>
    <row r="3077" spans="1:32" x14ac:dyDescent="0.25">
      <c r="A3077" s="16"/>
      <c r="B3077" s="16"/>
      <c r="C3077" s="66"/>
      <c r="D3077" s="66"/>
      <c r="E3077" s="67"/>
      <c r="F3077" s="4"/>
      <c r="G3077" s="4"/>
      <c r="H3077" s="4"/>
      <c r="K3077" s="4"/>
      <c r="L3077" s="4"/>
      <c r="M3077" s="16"/>
      <c r="N3077" s="16"/>
      <c r="T3077" s="59"/>
      <c r="U3077" s="59"/>
      <c r="V3077" s="18"/>
      <c r="Y3077" s="22"/>
      <c r="Z3077" s="22"/>
      <c r="AA3077" s="22"/>
      <c r="AB3077" s="22"/>
      <c r="AC3077" s="22"/>
      <c r="AD3077" s="22"/>
      <c r="AE3077" s="22"/>
      <c r="AF3077" s="22"/>
    </row>
    <row r="3078" spans="1:32" x14ac:dyDescent="0.25">
      <c r="A3078" s="16"/>
      <c r="B3078" s="16"/>
      <c r="C3078" s="66"/>
      <c r="D3078" s="66"/>
      <c r="E3078" s="67"/>
      <c r="F3078" s="4"/>
      <c r="G3078" s="4"/>
      <c r="H3078" s="4"/>
      <c r="K3078" s="4"/>
      <c r="L3078" s="4"/>
      <c r="M3078" s="16"/>
      <c r="N3078" s="16"/>
      <c r="T3078" s="59"/>
      <c r="U3078" s="59"/>
      <c r="V3078" s="18"/>
      <c r="Y3078" s="22"/>
      <c r="Z3078" s="22"/>
      <c r="AA3078" s="22"/>
      <c r="AB3078" s="22"/>
      <c r="AC3078" s="22"/>
      <c r="AD3078" s="22"/>
      <c r="AE3078" s="22"/>
      <c r="AF3078" s="22"/>
    </row>
    <row r="3079" spans="1:32" x14ac:dyDescent="0.25">
      <c r="A3079" s="16"/>
      <c r="B3079" s="16"/>
      <c r="C3079" s="66"/>
      <c r="D3079" s="66"/>
      <c r="E3079" s="67"/>
      <c r="F3079" s="4"/>
      <c r="G3079" s="4"/>
      <c r="H3079" s="4"/>
      <c r="K3079" s="4"/>
      <c r="L3079" s="4"/>
      <c r="M3079" s="16"/>
      <c r="N3079" s="16"/>
      <c r="T3079" s="59"/>
      <c r="U3079" s="59"/>
      <c r="V3079" s="18"/>
      <c r="Z3079" s="22"/>
      <c r="AA3079" s="22"/>
      <c r="AB3079" s="22"/>
      <c r="AC3079" s="22"/>
      <c r="AD3079" s="22"/>
      <c r="AE3079" s="22"/>
      <c r="AF3079" s="22"/>
    </row>
    <row r="3080" spans="1:32" x14ac:dyDescent="0.25">
      <c r="A3080" s="16"/>
      <c r="B3080" s="16"/>
      <c r="C3080" s="66"/>
      <c r="D3080" s="66"/>
      <c r="E3080" s="67"/>
      <c r="F3080" s="4"/>
      <c r="G3080" s="4"/>
      <c r="H3080" s="4"/>
      <c r="K3080" s="4"/>
      <c r="L3080" s="4"/>
      <c r="M3080" s="16"/>
      <c r="N3080" s="16"/>
      <c r="T3080" s="59"/>
      <c r="U3080" s="59"/>
      <c r="V3080" s="18"/>
      <c r="Z3080" s="22"/>
      <c r="AA3080" s="22"/>
      <c r="AB3080" s="22"/>
      <c r="AC3080" s="22"/>
      <c r="AD3080" s="22"/>
      <c r="AE3080" s="22"/>
      <c r="AF3080" s="22"/>
    </row>
    <row r="3081" spans="1:32" x14ac:dyDescent="0.25">
      <c r="A3081" s="16"/>
      <c r="B3081" s="16"/>
      <c r="C3081" s="66"/>
      <c r="D3081" s="66"/>
      <c r="E3081" s="67"/>
      <c r="F3081" s="4"/>
      <c r="G3081" s="4"/>
      <c r="H3081" s="4"/>
      <c r="K3081" s="4"/>
      <c r="L3081" s="4"/>
      <c r="M3081" s="16"/>
      <c r="N3081" s="16"/>
      <c r="T3081" s="59"/>
      <c r="U3081" s="59"/>
      <c r="V3081" s="18"/>
      <c r="Z3081" s="22"/>
      <c r="AA3081" s="22"/>
      <c r="AB3081" s="22"/>
      <c r="AC3081" s="22"/>
      <c r="AD3081" s="22"/>
      <c r="AE3081" s="22"/>
      <c r="AF3081" s="22"/>
    </row>
    <row r="3082" spans="1:32" x14ac:dyDescent="0.25">
      <c r="A3082" s="16"/>
      <c r="B3082" s="16"/>
      <c r="C3082" s="66"/>
      <c r="D3082" s="66"/>
      <c r="E3082" s="67"/>
      <c r="F3082" s="4"/>
      <c r="G3082" s="4"/>
      <c r="H3082" s="4"/>
      <c r="K3082" s="4"/>
      <c r="L3082" s="4"/>
      <c r="M3082" s="16"/>
      <c r="N3082" s="16"/>
      <c r="T3082" s="59"/>
      <c r="U3082" s="59"/>
      <c r="V3082" s="18"/>
      <c r="Z3082" s="22"/>
      <c r="AA3082" s="22"/>
      <c r="AB3082" s="22"/>
      <c r="AC3082" s="22"/>
      <c r="AD3082" s="22"/>
      <c r="AE3082" s="22"/>
      <c r="AF3082" s="22"/>
    </row>
    <row r="3083" spans="1:32" x14ac:dyDescent="0.25">
      <c r="A3083" s="16"/>
      <c r="B3083" s="16"/>
      <c r="C3083" s="66"/>
      <c r="D3083" s="66"/>
      <c r="E3083" s="67"/>
      <c r="F3083" s="4"/>
      <c r="G3083" s="4"/>
      <c r="H3083" s="4"/>
      <c r="K3083" s="4"/>
      <c r="L3083" s="4"/>
      <c r="M3083" s="16"/>
      <c r="N3083" s="16"/>
      <c r="T3083" s="59"/>
      <c r="U3083" s="59"/>
      <c r="V3083" s="18"/>
      <c r="Z3083" s="22"/>
      <c r="AA3083" s="22"/>
      <c r="AB3083" s="22"/>
      <c r="AC3083" s="22"/>
      <c r="AD3083" s="22"/>
      <c r="AE3083" s="22"/>
      <c r="AF3083" s="22"/>
    </row>
    <row r="3084" spans="1:32" x14ac:dyDescent="0.25">
      <c r="A3084" s="16"/>
      <c r="B3084" s="16"/>
      <c r="C3084" s="66"/>
      <c r="D3084" s="66"/>
      <c r="E3084" s="67"/>
      <c r="F3084" s="4"/>
      <c r="G3084" s="4"/>
      <c r="H3084" s="4"/>
      <c r="K3084" s="4"/>
      <c r="L3084" s="4"/>
      <c r="M3084" s="16"/>
      <c r="N3084" s="16"/>
      <c r="T3084" s="59"/>
      <c r="U3084" s="59"/>
      <c r="V3084" s="18"/>
      <c r="Z3084" s="22"/>
      <c r="AA3084" s="22"/>
      <c r="AB3084" s="22"/>
      <c r="AC3084" s="22"/>
      <c r="AD3084" s="22"/>
      <c r="AE3084" s="22"/>
      <c r="AF3084" s="22"/>
    </row>
    <row r="3085" spans="1:32" x14ac:dyDescent="0.25">
      <c r="A3085" s="16"/>
      <c r="B3085" s="16"/>
      <c r="C3085" s="66"/>
      <c r="D3085" s="66"/>
      <c r="E3085" s="67"/>
      <c r="F3085" s="4"/>
      <c r="G3085" s="4"/>
      <c r="H3085" s="4"/>
      <c r="K3085" s="4"/>
      <c r="L3085" s="4"/>
      <c r="M3085" s="16"/>
      <c r="N3085" s="16"/>
      <c r="T3085" s="59"/>
      <c r="U3085" s="59"/>
      <c r="V3085" s="18"/>
      <c r="Z3085" s="22"/>
      <c r="AA3085" s="22"/>
      <c r="AB3085" s="22"/>
      <c r="AC3085" s="22"/>
      <c r="AD3085" s="22"/>
      <c r="AE3085" s="22"/>
      <c r="AF3085" s="22"/>
    </row>
    <row r="3086" spans="1:32" x14ac:dyDescent="0.25">
      <c r="A3086" s="16"/>
      <c r="B3086" s="16"/>
      <c r="C3086" s="66"/>
      <c r="D3086" s="66"/>
      <c r="E3086" s="67"/>
      <c r="F3086" s="4"/>
      <c r="G3086" s="4"/>
      <c r="H3086" s="4"/>
      <c r="K3086" s="4"/>
      <c r="L3086" s="4"/>
      <c r="M3086" s="16"/>
      <c r="N3086" s="16"/>
      <c r="T3086" s="59"/>
      <c r="U3086" s="59"/>
      <c r="V3086" s="18"/>
      <c r="Z3086" s="22"/>
      <c r="AA3086" s="22"/>
      <c r="AB3086" s="22"/>
      <c r="AC3086" s="22"/>
      <c r="AD3086" s="22"/>
      <c r="AE3086" s="22"/>
      <c r="AF3086" s="22"/>
    </row>
    <row r="3087" spans="1:32" x14ac:dyDescent="0.25">
      <c r="A3087" s="16"/>
      <c r="B3087" s="16"/>
      <c r="C3087" s="66"/>
      <c r="D3087" s="66"/>
      <c r="E3087" s="67"/>
      <c r="F3087" s="4"/>
      <c r="G3087" s="4"/>
      <c r="H3087" s="4"/>
      <c r="K3087" s="4"/>
      <c r="L3087" s="4"/>
      <c r="M3087" s="16"/>
      <c r="N3087" s="16"/>
      <c r="T3087" s="59"/>
      <c r="U3087" s="59"/>
      <c r="V3087" s="18"/>
      <c r="Z3087" s="22"/>
      <c r="AA3087" s="22"/>
      <c r="AB3087" s="22"/>
      <c r="AC3087" s="22"/>
      <c r="AD3087" s="22"/>
      <c r="AE3087" s="22"/>
      <c r="AF3087" s="22"/>
    </row>
    <row r="3088" spans="1:32" x14ac:dyDescent="0.25">
      <c r="A3088" s="16"/>
      <c r="B3088" s="16"/>
      <c r="C3088" s="66"/>
      <c r="D3088" s="66"/>
      <c r="E3088" s="67"/>
      <c r="F3088" s="4"/>
      <c r="G3088" s="4"/>
      <c r="H3088" s="4"/>
      <c r="K3088" s="4"/>
      <c r="L3088" s="4"/>
      <c r="M3088" s="16"/>
      <c r="N3088" s="16"/>
      <c r="T3088" s="59"/>
      <c r="U3088" s="59"/>
      <c r="V3088" s="18"/>
      <c r="Z3088" s="22"/>
      <c r="AA3088" s="22"/>
      <c r="AB3088" s="22"/>
      <c r="AC3088" s="22"/>
      <c r="AD3088" s="22"/>
      <c r="AE3088" s="22"/>
      <c r="AF3088" s="22"/>
    </row>
    <row r="3089" spans="1:32" x14ac:dyDescent="0.25">
      <c r="A3089" s="16"/>
      <c r="B3089" s="16"/>
      <c r="C3089" s="66"/>
      <c r="D3089" s="66"/>
      <c r="E3089" s="67"/>
      <c r="F3089" s="4"/>
      <c r="G3089" s="4"/>
      <c r="H3089" s="4"/>
      <c r="K3089" s="4"/>
      <c r="L3089" s="4"/>
      <c r="M3089" s="16"/>
      <c r="N3089" s="16"/>
      <c r="T3089" s="59"/>
      <c r="U3089" s="59"/>
      <c r="V3089" s="18"/>
      <c r="Z3089" s="22"/>
      <c r="AA3089" s="22"/>
      <c r="AB3089" s="22"/>
      <c r="AC3089" s="22"/>
      <c r="AD3089" s="22"/>
      <c r="AE3089" s="22"/>
      <c r="AF3089" s="22"/>
    </row>
    <row r="3090" spans="1:32" x14ac:dyDescent="0.25">
      <c r="A3090" s="16"/>
      <c r="B3090" s="16"/>
      <c r="C3090" s="66"/>
      <c r="D3090" s="66"/>
      <c r="E3090" s="67"/>
      <c r="F3090" s="4"/>
      <c r="G3090" s="4"/>
      <c r="H3090" s="4"/>
      <c r="K3090" s="4"/>
      <c r="L3090" s="4"/>
      <c r="M3090" s="16"/>
      <c r="N3090" s="16"/>
      <c r="T3090" s="59"/>
      <c r="U3090" s="59"/>
      <c r="V3090" s="18"/>
      <c r="Z3090" s="22"/>
      <c r="AA3090" s="22"/>
      <c r="AB3090" s="22"/>
      <c r="AC3090" s="22"/>
      <c r="AD3090" s="22"/>
      <c r="AE3090" s="22"/>
      <c r="AF3090" s="22"/>
    </row>
    <row r="3091" spans="1:32" x14ac:dyDescent="0.25">
      <c r="A3091" s="16"/>
      <c r="B3091" s="16"/>
      <c r="C3091" s="66"/>
      <c r="D3091" s="66"/>
      <c r="E3091" s="67"/>
      <c r="F3091" s="4"/>
      <c r="G3091" s="4"/>
      <c r="H3091" s="4"/>
      <c r="K3091" s="4"/>
      <c r="L3091" s="4"/>
      <c r="M3091" s="16"/>
      <c r="N3091" s="16"/>
      <c r="T3091" s="59"/>
      <c r="U3091" s="59"/>
      <c r="V3091" s="18"/>
      <c r="Z3091" s="22"/>
      <c r="AA3091" s="22"/>
      <c r="AB3091" s="22"/>
      <c r="AC3091" s="22"/>
      <c r="AD3091" s="22"/>
      <c r="AE3091" s="22"/>
      <c r="AF3091" s="22"/>
    </row>
    <row r="3092" spans="1:32" x14ac:dyDescent="0.25">
      <c r="A3092" s="16"/>
      <c r="B3092" s="16"/>
      <c r="C3092" s="66"/>
      <c r="D3092" s="66"/>
      <c r="E3092" s="67"/>
      <c r="F3092" s="4"/>
      <c r="G3092" s="4"/>
      <c r="H3092" s="4"/>
      <c r="K3092" s="4"/>
      <c r="L3092" s="4"/>
      <c r="M3092" s="16"/>
      <c r="N3092" s="16"/>
      <c r="T3092" s="59"/>
      <c r="U3092" s="59"/>
      <c r="V3092" s="18"/>
      <c r="Z3092" s="22"/>
      <c r="AA3092" s="22"/>
      <c r="AB3092" s="22"/>
      <c r="AC3092" s="22"/>
      <c r="AD3092" s="22"/>
      <c r="AE3092" s="22"/>
      <c r="AF3092" s="22"/>
    </row>
    <row r="3093" spans="1:32" x14ac:dyDescent="0.25">
      <c r="A3093" s="16"/>
      <c r="B3093" s="16"/>
      <c r="C3093" s="66"/>
      <c r="D3093" s="66"/>
      <c r="E3093" s="67"/>
      <c r="F3093" s="4"/>
      <c r="G3093" s="4"/>
      <c r="H3093" s="4"/>
      <c r="K3093" s="4"/>
      <c r="L3093" s="4"/>
      <c r="M3093" s="16"/>
      <c r="N3093" s="16"/>
      <c r="T3093" s="59"/>
      <c r="U3093" s="59"/>
      <c r="V3093" s="18"/>
      <c r="Z3093" s="22"/>
      <c r="AA3093" s="22"/>
      <c r="AB3093" s="22"/>
      <c r="AC3093" s="22"/>
      <c r="AD3093" s="22"/>
      <c r="AE3093" s="22"/>
      <c r="AF3093" s="22"/>
    </row>
    <row r="3094" spans="1:32" x14ac:dyDescent="0.25">
      <c r="A3094" s="16"/>
      <c r="B3094" s="16"/>
      <c r="C3094" s="66"/>
      <c r="D3094" s="66"/>
      <c r="E3094" s="67"/>
      <c r="F3094" s="4"/>
      <c r="G3094" s="4"/>
      <c r="H3094" s="4"/>
      <c r="K3094" s="4"/>
      <c r="L3094" s="4"/>
      <c r="M3094" s="16"/>
      <c r="N3094" s="16"/>
      <c r="T3094" s="59"/>
      <c r="U3094" s="59"/>
      <c r="V3094" s="18"/>
      <c r="Z3094" s="22"/>
      <c r="AA3094" s="22"/>
      <c r="AB3094" s="22"/>
      <c r="AC3094" s="22"/>
      <c r="AD3094" s="22"/>
      <c r="AE3094" s="22"/>
      <c r="AF3094" s="22"/>
    </row>
    <row r="3095" spans="1:32" x14ac:dyDescent="0.25">
      <c r="A3095" s="16"/>
      <c r="B3095" s="16"/>
      <c r="C3095" s="66"/>
      <c r="D3095" s="66"/>
      <c r="E3095" s="67"/>
      <c r="F3095" s="4"/>
      <c r="G3095" s="4"/>
      <c r="H3095" s="4"/>
      <c r="K3095" s="4"/>
      <c r="L3095" s="4"/>
      <c r="M3095" s="16"/>
      <c r="N3095" s="16"/>
      <c r="T3095" s="59"/>
      <c r="U3095" s="59"/>
      <c r="V3095" s="18"/>
      <c r="Z3095" s="22"/>
      <c r="AA3095" s="22"/>
      <c r="AB3095" s="22"/>
      <c r="AC3095" s="22"/>
      <c r="AD3095" s="22"/>
      <c r="AE3095" s="22"/>
      <c r="AF3095" s="22"/>
    </row>
    <row r="3096" spans="1:32" x14ac:dyDescent="0.25">
      <c r="A3096" s="16"/>
      <c r="B3096" s="16"/>
      <c r="C3096" s="66"/>
      <c r="D3096" s="66"/>
      <c r="E3096" s="67"/>
      <c r="F3096" s="4"/>
      <c r="G3096" s="4"/>
      <c r="H3096" s="4"/>
      <c r="K3096" s="4"/>
      <c r="L3096" s="4"/>
      <c r="M3096" s="16"/>
      <c r="N3096" s="16"/>
      <c r="T3096" s="59"/>
      <c r="U3096" s="59"/>
      <c r="V3096" s="18"/>
      <c r="Z3096" s="22"/>
      <c r="AA3096" s="22"/>
      <c r="AB3096" s="22"/>
      <c r="AC3096" s="22"/>
      <c r="AD3096" s="22"/>
      <c r="AE3096" s="22"/>
      <c r="AF3096" s="22"/>
    </row>
    <row r="3097" spans="1:32" x14ac:dyDescent="0.25">
      <c r="A3097" s="16"/>
      <c r="B3097" s="16"/>
      <c r="C3097" s="66"/>
      <c r="D3097" s="66"/>
      <c r="E3097" s="67"/>
      <c r="F3097" s="4"/>
      <c r="G3097" s="4"/>
      <c r="H3097" s="4"/>
      <c r="K3097" s="4"/>
      <c r="L3097" s="4"/>
      <c r="M3097" s="16"/>
      <c r="N3097" s="16"/>
      <c r="T3097" s="59"/>
      <c r="U3097" s="59"/>
      <c r="V3097" s="18"/>
      <c r="Z3097" s="22"/>
      <c r="AA3097" s="22"/>
      <c r="AB3097" s="22"/>
      <c r="AC3097" s="22"/>
      <c r="AD3097" s="22"/>
      <c r="AE3097" s="22"/>
      <c r="AF3097" s="22"/>
    </row>
    <row r="3098" spans="1:32" x14ac:dyDescent="0.25">
      <c r="A3098" s="16"/>
      <c r="B3098" s="16"/>
      <c r="C3098" s="66"/>
      <c r="D3098" s="66"/>
      <c r="E3098" s="67"/>
      <c r="F3098" s="4"/>
      <c r="G3098" s="4"/>
      <c r="H3098" s="4"/>
      <c r="K3098" s="4"/>
      <c r="L3098" s="4"/>
      <c r="M3098" s="16"/>
      <c r="N3098" s="16"/>
      <c r="T3098" s="59"/>
      <c r="U3098" s="59"/>
      <c r="V3098" s="18"/>
      <c r="Z3098" s="22"/>
      <c r="AA3098" s="22"/>
      <c r="AB3098" s="22"/>
      <c r="AC3098" s="22"/>
      <c r="AD3098" s="22"/>
      <c r="AE3098" s="22"/>
      <c r="AF3098" s="22"/>
    </row>
    <row r="3099" spans="1:32" x14ac:dyDescent="0.25">
      <c r="A3099" s="16"/>
      <c r="B3099" s="16"/>
      <c r="C3099" s="66"/>
      <c r="D3099" s="66"/>
      <c r="E3099" s="67"/>
      <c r="F3099" s="4"/>
      <c r="G3099" s="4"/>
      <c r="H3099" s="4"/>
      <c r="K3099" s="4"/>
      <c r="L3099" s="4"/>
      <c r="M3099" s="16"/>
      <c r="N3099" s="16"/>
      <c r="T3099" s="59"/>
      <c r="U3099" s="59"/>
      <c r="V3099" s="18"/>
      <c r="Z3099" s="22"/>
      <c r="AA3099" s="22"/>
      <c r="AB3099" s="22"/>
      <c r="AC3099" s="22"/>
      <c r="AD3099" s="22"/>
      <c r="AE3099" s="22"/>
      <c r="AF3099" s="22"/>
    </row>
    <row r="3100" spans="1:32" x14ac:dyDescent="0.25">
      <c r="A3100" s="16"/>
      <c r="B3100" s="16"/>
      <c r="C3100" s="66"/>
      <c r="D3100" s="66"/>
      <c r="E3100" s="67"/>
      <c r="F3100" s="4"/>
      <c r="G3100" s="4"/>
      <c r="H3100" s="4"/>
      <c r="K3100" s="4"/>
      <c r="L3100" s="4"/>
      <c r="M3100" s="16"/>
      <c r="N3100" s="16"/>
      <c r="T3100" s="59"/>
      <c r="U3100" s="59"/>
      <c r="V3100" s="18"/>
      <c r="Z3100" s="22"/>
      <c r="AA3100" s="22"/>
      <c r="AB3100" s="22"/>
      <c r="AC3100" s="22"/>
      <c r="AD3100" s="22"/>
      <c r="AE3100" s="22"/>
      <c r="AF3100" s="22"/>
    </row>
    <row r="3101" spans="1:32" x14ac:dyDescent="0.25">
      <c r="A3101" s="16"/>
      <c r="B3101" s="16"/>
      <c r="C3101" s="66"/>
      <c r="D3101" s="66"/>
      <c r="E3101" s="67"/>
      <c r="F3101" s="4"/>
      <c r="G3101" s="4"/>
      <c r="H3101" s="4"/>
      <c r="K3101" s="4"/>
      <c r="L3101" s="4"/>
      <c r="M3101" s="16"/>
      <c r="N3101" s="16"/>
      <c r="T3101" s="59"/>
      <c r="U3101" s="59"/>
      <c r="V3101" s="18"/>
      <c r="Z3101" s="22"/>
      <c r="AA3101" s="22"/>
      <c r="AB3101" s="22"/>
      <c r="AC3101" s="22"/>
      <c r="AD3101" s="22"/>
      <c r="AE3101" s="22"/>
      <c r="AF3101" s="22"/>
    </row>
    <row r="3102" spans="1:32" x14ac:dyDescent="0.25">
      <c r="A3102" s="16"/>
      <c r="B3102" s="16"/>
      <c r="C3102" s="66"/>
      <c r="D3102" s="66"/>
      <c r="E3102" s="67"/>
      <c r="F3102" s="4"/>
      <c r="G3102" s="4"/>
      <c r="H3102" s="4"/>
      <c r="K3102" s="4"/>
      <c r="L3102" s="4"/>
      <c r="M3102" s="16"/>
      <c r="N3102" s="16"/>
      <c r="T3102" s="59"/>
      <c r="U3102" s="59"/>
      <c r="V3102" s="18"/>
      <c r="Z3102" s="22"/>
      <c r="AA3102" s="22"/>
      <c r="AB3102" s="22"/>
      <c r="AC3102" s="22"/>
      <c r="AD3102" s="22"/>
      <c r="AE3102" s="22"/>
      <c r="AF3102" s="22"/>
    </row>
    <row r="3103" spans="1:32" x14ac:dyDescent="0.25">
      <c r="A3103" s="16"/>
      <c r="B3103" s="16"/>
      <c r="C3103" s="66"/>
      <c r="D3103" s="66"/>
      <c r="E3103" s="67"/>
      <c r="F3103" s="4"/>
      <c r="G3103" s="4"/>
      <c r="H3103" s="4"/>
      <c r="K3103" s="4"/>
      <c r="L3103" s="4"/>
      <c r="M3103" s="16"/>
      <c r="N3103" s="16"/>
      <c r="T3103" s="59"/>
      <c r="U3103" s="59"/>
      <c r="V3103" s="18"/>
      <c r="Z3103" s="22"/>
      <c r="AA3103" s="22"/>
      <c r="AB3103" s="22"/>
      <c r="AC3103" s="22"/>
      <c r="AD3103" s="22"/>
      <c r="AE3103" s="22"/>
      <c r="AF3103" s="22"/>
    </row>
    <row r="3104" spans="1:32" x14ac:dyDescent="0.25">
      <c r="A3104" s="16"/>
      <c r="B3104" s="16"/>
      <c r="C3104" s="66"/>
      <c r="D3104" s="66"/>
      <c r="E3104" s="67"/>
      <c r="F3104" s="4"/>
      <c r="G3104" s="4"/>
      <c r="H3104" s="4"/>
      <c r="K3104" s="4"/>
      <c r="L3104" s="4"/>
      <c r="M3104" s="16"/>
      <c r="N3104" s="16"/>
      <c r="T3104" s="59"/>
      <c r="U3104" s="59"/>
      <c r="V3104" s="18"/>
      <c r="Z3104" s="22"/>
      <c r="AA3104" s="22"/>
      <c r="AB3104" s="22"/>
      <c r="AC3104" s="22"/>
      <c r="AD3104" s="22"/>
      <c r="AE3104" s="22"/>
      <c r="AF3104" s="22"/>
    </row>
    <row r="3105" spans="1:32" x14ac:dyDescent="0.25">
      <c r="A3105" s="16"/>
      <c r="B3105" s="16"/>
      <c r="C3105" s="66"/>
      <c r="D3105" s="66"/>
      <c r="E3105" s="67"/>
      <c r="F3105" s="4"/>
      <c r="G3105" s="4"/>
      <c r="H3105" s="4"/>
      <c r="K3105" s="4"/>
      <c r="L3105" s="4"/>
      <c r="M3105" s="16"/>
      <c r="N3105" s="16"/>
      <c r="T3105" s="59"/>
      <c r="U3105" s="59"/>
      <c r="V3105" s="18"/>
      <c r="Z3105" s="22"/>
      <c r="AA3105" s="22"/>
      <c r="AB3105" s="22"/>
      <c r="AC3105" s="22"/>
      <c r="AD3105" s="22"/>
      <c r="AE3105" s="22"/>
      <c r="AF3105" s="22"/>
    </row>
    <row r="3106" spans="1:32" x14ac:dyDescent="0.25">
      <c r="A3106" s="16"/>
      <c r="B3106" s="16"/>
      <c r="C3106" s="66"/>
      <c r="D3106" s="66"/>
      <c r="E3106" s="67"/>
      <c r="F3106" s="4"/>
      <c r="G3106" s="4"/>
      <c r="H3106" s="4"/>
      <c r="K3106" s="4"/>
      <c r="L3106" s="4"/>
      <c r="M3106" s="16"/>
      <c r="N3106" s="16"/>
      <c r="T3106" s="59"/>
      <c r="U3106" s="59"/>
      <c r="V3106" s="18"/>
      <c r="Z3106" s="22"/>
      <c r="AA3106" s="22"/>
      <c r="AB3106" s="22"/>
      <c r="AC3106" s="22"/>
      <c r="AD3106" s="22"/>
      <c r="AE3106" s="22"/>
      <c r="AF3106" s="22"/>
    </row>
    <row r="3107" spans="1:32" x14ac:dyDescent="0.25">
      <c r="A3107" s="16"/>
      <c r="B3107" s="16"/>
      <c r="C3107" s="66"/>
      <c r="D3107" s="66"/>
      <c r="E3107" s="67"/>
      <c r="F3107" s="4"/>
      <c r="G3107" s="4"/>
      <c r="H3107" s="4"/>
      <c r="K3107" s="4"/>
      <c r="L3107" s="4"/>
      <c r="M3107" s="16"/>
      <c r="N3107" s="16"/>
      <c r="T3107" s="59"/>
      <c r="U3107" s="59"/>
      <c r="V3107" s="18"/>
      <c r="Z3107" s="22"/>
      <c r="AA3107" s="22"/>
      <c r="AB3107" s="22"/>
      <c r="AC3107" s="22"/>
      <c r="AD3107" s="22"/>
      <c r="AE3107" s="22"/>
      <c r="AF3107" s="22"/>
    </row>
    <row r="3108" spans="1:32" x14ac:dyDescent="0.25">
      <c r="A3108" s="16"/>
      <c r="B3108" s="16"/>
      <c r="C3108" s="66"/>
      <c r="D3108" s="66"/>
      <c r="E3108" s="67"/>
      <c r="F3108" s="4"/>
      <c r="G3108" s="4"/>
      <c r="H3108" s="4"/>
      <c r="K3108" s="4"/>
      <c r="L3108" s="4"/>
      <c r="M3108" s="16"/>
      <c r="N3108" s="16"/>
      <c r="T3108" s="59"/>
      <c r="U3108" s="59"/>
      <c r="V3108" s="18"/>
      <c r="Z3108" s="22"/>
      <c r="AA3108" s="22"/>
      <c r="AB3108" s="22"/>
      <c r="AC3108" s="22"/>
      <c r="AD3108" s="22"/>
      <c r="AE3108" s="22"/>
      <c r="AF3108" s="22"/>
    </row>
    <row r="3109" spans="1:32" x14ac:dyDescent="0.25">
      <c r="A3109" s="16"/>
      <c r="B3109" s="16"/>
      <c r="C3109" s="66"/>
      <c r="D3109" s="66"/>
      <c r="E3109" s="67"/>
      <c r="F3109" s="4"/>
      <c r="G3109" s="4"/>
      <c r="H3109" s="4"/>
      <c r="K3109" s="4"/>
      <c r="L3109" s="4"/>
      <c r="M3109" s="16"/>
      <c r="N3109" s="16"/>
      <c r="T3109" s="59"/>
      <c r="U3109" s="59"/>
      <c r="V3109" s="18"/>
      <c r="Z3109" s="22"/>
      <c r="AA3109" s="22"/>
      <c r="AB3109" s="22"/>
      <c r="AC3109" s="22"/>
      <c r="AD3109" s="22"/>
      <c r="AE3109" s="22"/>
      <c r="AF3109" s="22"/>
    </row>
    <row r="3110" spans="1:32" x14ac:dyDescent="0.25">
      <c r="A3110" s="16"/>
      <c r="B3110" s="16"/>
      <c r="C3110" s="66"/>
      <c r="D3110" s="66"/>
      <c r="E3110" s="67"/>
      <c r="F3110" s="4"/>
      <c r="G3110" s="4"/>
      <c r="H3110" s="4"/>
      <c r="K3110" s="4"/>
      <c r="L3110" s="4"/>
      <c r="M3110" s="16"/>
      <c r="N3110" s="16"/>
      <c r="T3110" s="59"/>
      <c r="U3110" s="59"/>
      <c r="V3110" s="18"/>
      <c r="Z3110" s="22"/>
      <c r="AA3110" s="22"/>
      <c r="AB3110" s="22"/>
      <c r="AC3110" s="22"/>
      <c r="AD3110" s="22"/>
      <c r="AE3110" s="22"/>
      <c r="AF3110" s="22"/>
    </row>
    <row r="3111" spans="1:32" x14ac:dyDescent="0.25">
      <c r="A3111" s="16"/>
      <c r="B3111" s="16"/>
      <c r="C3111" s="66"/>
      <c r="D3111" s="66"/>
      <c r="E3111" s="67"/>
      <c r="F3111" s="4"/>
      <c r="G3111" s="4"/>
      <c r="H3111" s="4"/>
      <c r="K3111" s="4"/>
      <c r="L3111" s="4"/>
      <c r="M3111" s="16"/>
      <c r="N3111" s="16"/>
      <c r="T3111" s="59"/>
      <c r="U3111" s="59"/>
      <c r="V3111" s="18"/>
      <c r="Z3111" s="22"/>
      <c r="AA3111" s="22"/>
      <c r="AB3111" s="22"/>
      <c r="AC3111" s="22"/>
      <c r="AD3111" s="22"/>
      <c r="AE3111" s="22"/>
      <c r="AF3111" s="22"/>
    </row>
    <row r="3112" spans="1:32" x14ac:dyDescent="0.25">
      <c r="A3112" s="16"/>
      <c r="B3112" s="16"/>
      <c r="C3112" s="66"/>
      <c r="D3112" s="66"/>
      <c r="E3112" s="67"/>
      <c r="F3112" s="4"/>
      <c r="G3112" s="4"/>
      <c r="H3112" s="4"/>
      <c r="K3112" s="4"/>
      <c r="L3112" s="4"/>
      <c r="M3112" s="16"/>
      <c r="N3112" s="16"/>
      <c r="T3112" s="59"/>
      <c r="U3112" s="59"/>
      <c r="V3112" s="18"/>
      <c r="Z3112" s="22"/>
      <c r="AA3112" s="22"/>
      <c r="AB3112" s="22"/>
      <c r="AC3112" s="22"/>
      <c r="AD3112" s="22"/>
      <c r="AE3112" s="22"/>
      <c r="AF3112" s="22"/>
    </row>
    <row r="3113" spans="1:32" x14ac:dyDescent="0.25">
      <c r="A3113" s="16"/>
      <c r="B3113" s="16"/>
      <c r="C3113" s="66"/>
      <c r="D3113" s="66"/>
      <c r="E3113" s="67"/>
      <c r="F3113" s="4"/>
      <c r="G3113" s="4"/>
      <c r="H3113" s="4"/>
      <c r="K3113" s="4"/>
      <c r="L3113" s="4"/>
      <c r="M3113" s="16"/>
      <c r="N3113" s="16"/>
      <c r="T3113" s="59"/>
      <c r="U3113" s="59"/>
      <c r="V3113" s="18"/>
      <c r="Z3113" s="22"/>
      <c r="AA3113" s="22"/>
      <c r="AB3113" s="22"/>
      <c r="AC3113" s="22"/>
      <c r="AD3113" s="22"/>
      <c r="AE3113" s="22"/>
      <c r="AF3113" s="22"/>
    </row>
    <row r="3114" spans="1:32" x14ac:dyDescent="0.25">
      <c r="A3114" s="16"/>
      <c r="B3114" s="16"/>
      <c r="C3114" s="66"/>
      <c r="D3114" s="66"/>
      <c r="E3114" s="67"/>
      <c r="F3114" s="4"/>
      <c r="G3114" s="4"/>
      <c r="H3114" s="4"/>
      <c r="K3114" s="4"/>
      <c r="L3114" s="4"/>
      <c r="M3114" s="16"/>
      <c r="N3114" s="16"/>
      <c r="T3114" s="59"/>
      <c r="U3114" s="59"/>
      <c r="V3114" s="18"/>
      <c r="Z3114" s="22"/>
      <c r="AA3114" s="22"/>
      <c r="AB3114" s="22"/>
      <c r="AC3114" s="22"/>
      <c r="AD3114" s="22"/>
      <c r="AE3114" s="22"/>
      <c r="AF3114" s="22"/>
    </row>
    <row r="3115" spans="1:32" x14ac:dyDescent="0.25">
      <c r="A3115" s="16"/>
      <c r="B3115" s="16"/>
      <c r="C3115" s="66"/>
      <c r="D3115" s="66"/>
      <c r="E3115" s="67"/>
      <c r="F3115" s="4"/>
      <c r="G3115" s="4"/>
      <c r="H3115" s="4"/>
      <c r="K3115" s="4"/>
      <c r="L3115" s="4"/>
      <c r="M3115" s="16"/>
      <c r="N3115" s="16"/>
      <c r="T3115" s="59"/>
      <c r="U3115" s="59"/>
      <c r="V3115" s="18"/>
      <c r="Z3115" s="22"/>
      <c r="AA3115" s="22"/>
      <c r="AB3115" s="22"/>
      <c r="AC3115" s="22"/>
      <c r="AD3115" s="22"/>
      <c r="AE3115" s="22"/>
      <c r="AF3115" s="22"/>
    </row>
    <row r="3116" spans="1:32" x14ac:dyDescent="0.25">
      <c r="A3116" s="16"/>
      <c r="B3116" s="16"/>
      <c r="C3116" s="66"/>
      <c r="D3116" s="66"/>
      <c r="E3116" s="67"/>
      <c r="F3116" s="4"/>
      <c r="G3116" s="4"/>
      <c r="H3116" s="4"/>
      <c r="K3116" s="4"/>
      <c r="L3116" s="4"/>
      <c r="M3116" s="16"/>
      <c r="N3116" s="16"/>
      <c r="T3116" s="59"/>
      <c r="U3116" s="59"/>
      <c r="V3116" s="18"/>
      <c r="Z3116" s="22"/>
      <c r="AA3116" s="22"/>
      <c r="AB3116" s="22"/>
      <c r="AC3116" s="22"/>
      <c r="AD3116" s="22"/>
      <c r="AE3116" s="22"/>
      <c r="AF3116" s="22"/>
    </row>
    <row r="3117" spans="1:32" x14ac:dyDescent="0.25">
      <c r="A3117" s="16"/>
      <c r="B3117" s="16"/>
      <c r="C3117" s="66"/>
      <c r="D3117" s="66"/>
      <c r="E3117" s="67"/>
      <c r="F3117" s="4"/>
      <c r="G3117" s="4"/>
      <c r="H3117" s="4"/>
      <c r="K3117" s="4"/>
      <c r="L3117" s="4"/>
      <c r="M3117" s="16"/>
      <c r="N3117" s="16"/>
      <c r="T3117" s="59"/>
      <c r="U3117" s="59"/>
      <c r="V3117" s="18"/>
      <c r="Z3117" s="22"/>
      <c r="AA3117" s="22"/>
      <c r="AB3117" s="22"/>
      <c r="AC3117" s="22"/>
      <c r="AD3117" s="22"/>
      <c r="AE3117" s="22"/>
      <c r="AF3117" s="22"/>
    </row>
    <row r="3118" spans="1:32" x14ac:dyDescent="0.25">
      <c r="A3118" s="16"/>
      <c r="B3118" s="16"/>
      <c r="C3118" s="66"/>
      <c r="D3118" s="66"/>
      <c r="E3118" s="67"/>
      <c r="F3118" s="4"/>
      <c r="G3118" s="4"/>
      <c r="H3118" s="4"/>
      <c r="K3118" s="4"/>
      <c r="L3118" s="4"/>
      <c r="M3118" s="16"/>
      <c r="N3118" s="16"/>
      <c r="T3118" s="59"/>
      <c r="U3118" s="59"/>
      <c r="V3118" s="18"/>
      <c r="Z3118" s="22"/>
      <c r="AA3118" s="22"/>
      <c r="AB3118" s="22"/>
      <c r="AC3118" s="22"/>
      <c r="AD3118" s="22"/>
      <c r="AE3118" s="22"/>
      <c r="AF3118" s="22"/>
    </row>
    <row r="3119" spans="1:32" x14ac:dyDescent="0.25">
      <c r="A3119" s="16"/>
      <c r="B3119" s="16"/>
      <c r="C3119" s="66"/>
      <c r="D3119" s="66"/>
      <c r="E3119" s="67"/>
      <c r="F3119" s="4"/>
      <c r="G3119" s="4"/>
      <c r="H3119" s="4"/>
      <c r="K3119" s="4"/>
      <c r="L3119" s="4"/>
      <c r="M3119" s="16"/>
      <c r="N3119" s="16"/>
      <c r="T3119" s="59"/>
      <c r="U3119" s="59"/>
      <c r="V3119" s="18"/>
      <c r="Z3119" s="22"/>
      <c r="AA3119" s="22"/>
      <c r="AB3119" s="22"/>
      <c r="AC3119" s="22"/>
      <c r="AD3119" s="22"/>
      <c r="AE3119" s="22"/>
      <c r="AF3119" s="22"/>
    </row>
    <row r="3120" spans="1:32" x14ac:dyDescent="0.25">
      <c r="A3120" s="16"/>
      <c r="B3120" s="16"/>
      <c r="C3120" s="66"/>
      <c r="D3120" s="66"/>
      <c r="E3120" s="67"/>
      <c r="F3120" s="4"/>
      <c r="G3120" s="4"/>
      <c r="H3120" s="4"/>
      <c r="K3120" s="4"/>
      <c r="L3120" s="4"/>
      <c r="M3120" s="16"/>
      <c r="N3120" s="16"/>
      <c r="T3120" s="59"/>
      <c r="U3120" s="59"/>
      <c r="V3120" s="18"/>
      <c r="Z3120" s="22"/>
      <c r="AA3120" s="22"/>
      <c r="AB3120" s="22"/>
      <c r="AC3120" s="22"/>
      <c r="AD3120" s="22"/>
      <c r="AE3120" s="22"/>
      <c r="AF3120" s="22"/>
    </row>
    <row r="3121" spans="1:32" x14ac:dyDescent="0.25">
      <c r="A3121" s="16"/>
      <c r="B3121" s="16"/>
      <c r="C3121" s="66"/>
      <c r="D3121" s="66"/>
      <c r="E3121" s="67"/>
      <c r="F3121" s="4"/>
      <c r="G3121" s="4"/>
      <c r="H3121" s="4"/>
      <c r="K3121" s="4"/>
      <c r="L3121" s="4"/>
      <c r="M3121" s="16"/>
      <c r="N3121" s="16"/>
      <c r="T3121" s="59"/>
      <c r="U3121" s="59"/>
      <c r="V3121" s="18"/>
      <c r="Z3121" s="22"/>
      <c r="AA3121" s="22"/>
      <c r="AB3121" s="22"/>
      <c r="AC3121" s="22"/>
      <c r="AD3121" s="22"/>
      <c r="AE3121" s="22"/>
      <c r="AF3121" s="22"/>
    </row>
    <row r="3122" spans="1:32" x14ac:dyDescent="0.25">
      <c r="A3122" s="16"/>
      <c r="B3122" s="16"/>
      <c r="C3122" s="66"/>
      <c r="D3122" s="66"/>
      <c r="E3122" s="67"/>
      <c r="F3122" s="4"/>
      <c r="G3122" s="4"/>
      <c r="H3122" s="4"/>
      <c r="K3122" s="4"/>
      <c r="L3122" s="4"/>
      <c r="M3122" s="16"/>
      <c r="N3122" s="16"/>
      <c r="T3122" s="59"/>
      <c r="U3122" s="59"/>
      <c r="V3122" s="18"/>
      <c r="Z3122" s="22"/>
      <c r="AA3122" s="22"/>
      <c r="AB3122" s="22"/>
      <c r="AC3122" s="22"/>
      <c r="AD3122" s="22"/>
      <c r="AE3122" s="22"/>
      <c r="AF3122" s="22"/>
    </row>
    <row r="3123" spans="1:32" x14ac:dyDescent="0.25">
      <c r="A3123" s="16"/>
      <c r="B3123" s="16"/>
      <c r="C3123" s="66"/>
      <c r="D3123" s="66"/>
      <c r="E3123" s="67"/>
      <c r="F3123" s="4"/>
      <c r="G3123" s="4"/>
      <c r="H3123" s="4"/>
      <c r="K3123" s="4"/>
      <c r="L3123" s="4"/>
      <c r="M3123" s="16"/>
      <c r="N3123" s="16"/>
      <c r="T3123" s="59"/>
      <c r="U3123" s="59"/>
      <c r="V3123" s="18"/>
      <c r="Z3123" s="22"/>
      <c r="AA3123" s="22"/>
      <c r="AB3123" s="22"/>
      <c r="AC3123" s="22"/>
      <c r="AD3123" s="22"/>
      <c r="AE3123" s="22"/>
      <c r="AF3123" s="22"/>
    </row>
    <row r="3124" spans="1:32" x14ac:dyDescent="0.25">
      <c r="A3124" s="16"/>
      <c r="B3124" s="16"/>
      <c r="C3124" s="66"/>
      <c r="D3124" s="66"/>
      <c r="E3124" s="67"/>
      <c r="F3124" s="4"/>
      <c r="G3124" s="4"/>
      <c r="H3124" s="4"/>
      <c r="K3124" s="4"/>
      <c r="L3124" s="4"/>
      <c r="M3124" s="16"/>
      <c r="N3124" s="16"/>
      <c r="T3124" s="59"/>
      <c r="U3124" s="59"/>
      <c r="V3124" s="18"/>
      <c r="Z3124" s="22"/>
      <c r="AA3124" s="22"/>
      <c r="AB3124" s="22"/>
      <c r="AC3124" s="22"/>
      <c r="AD3124" s="22"/>
      <c r="AE3124" s="22"/>
      <c r="AF3124" s="22"/>
    </row>
    <row r="3125" spans="1:32" x14ac:dyDescent="0.25">
      <c r="A3125" s="16"/>
      <c r="B3125" s="16"/>
      <c r="C3125" s="66"/>
      <c r="D3125" s="66"/>
      <c r="E3125" s="67"/>
      <c r="F3125" s="4"/>
      <c r="G3125" s="4"/>
      <c r="H3125" s="4"/>
      <c r="K3125" s="4"/>
      <c r="L3125" s="4"/>
      <c r="M3125" s="16"/>
      <c r="N3125" s="16"/>
      <c r="T3125" s="59"/>
      <c r="U3125" s="59"/>
      <c r="V3125" s="18"/>
      <c r="Z3125" s="22"/>
      <c r="AA3125" s="22"/>
      <c r="AB3125" s="22"/>
      <c r="AC3125" s="22"/>
      <c r="AD3125" s="22"/>
      <c r="AE3125" s="22"/>
      <c r="AF3125" s="22"/>
    </row>
    <row r="3126" spans="1:32" x14ac:dyDescent="0.25">
      <c r="A3126" s="16"/>
      <c r="B3126" s="16"/>
      <c r="C3126" s="66"/>
      <c r="D3126" s="66"/>
      <c r="E3126" s="67"/>
      <c r="F3126" s="4"/>
      <c r="G3126" s="4"/>
      <c r="H3126" s="4"/>
      <c r="K3126" s="4"/>
      <c r="L3126" s="4"/>
      <c r="M3126" s="16"/>
      <c r="N3126" s="16"/>
      <c r="T3126" s="59"/>
      <c r="U3126" s="59"/>
      <c r="V3126" s="18"/>
      <c r="Z3126" s="22"/>
      <c r="AA3126" s="22"/>
      <c r="AB3126" s="22"/>
      <c r="AC3126" s="22"/>
      <c r="AD3126" s="22"/>
      <c r="AE3126" s="22"/>
      <c r="AF3126" s="22"/>
    </row>
    <row r="3127" spans="1:32" x14ac:dyDescent="0.25">
      <c r="A3127" s="16"/>
      <c r="B3127" s="16"/>
      <c r="C3127" s="66"/>
      <c r="D3127" s="66"/>
      <c r="E3127" s="67"/>
      <c r="F3127" s="4"/>
      <c r="G3127" s="4"/>
      <c r="H3127" s="4"/>
      <c r="K3127" s="4"/>
      <c r="L3127" s="4"/>
      <c r="M3127" s="16"/>
      <c r="N3127" s="16"/>
      <c r="T3127" s="59"/>
      <c r="U3127" s="59"/>
      <c r="V3127" s="18"/>
      <c r="Z3127" s="22"/>
      <c r="AA3127" s="22"/>
      <c r="AB3127" s="22"/>
      <c r="AC3127" s="22"/>
      <c r="AD3127" s="22"/>
      <c r="AE3127" s="22"/>
      <c r="AF3127" s="22"/>
    </row>
    <row r="3128" spans="1:32" x14ac:dyDescent="0.25">
      <c r="A3128" s="16"/>
      <c r="B3128" s="16"/>
      <c r="C3128" s="66"/>
      <c r="D3128" s="66"/>
      <c r="E3128" s="67"/>
      <c r="F3128" s="4"/>
      <c r="G3128" s="4"/>
      <c r="H3128" s="4"/>
      <c r="K3128" s="4"/>
      <c r="L3128" s="4"/>
      <c r="M3128" s="16"/>
      <c r="N3128" s="16"/>
      <c r="T3128" s="59"/>
      <c r="U3128" s="59"/>
      <c r="V3128" s="18"/>
      <c r="Z3128" s="22"/>
      <c r="AA3128" s="22"/>
      <c r="AB3128" s="22"/>
      <c r="AC3128" s="22"/>
      <c r="AD3128" s="22"/>
      <c r="AE3128" s="22"/>
      <c r="AF3128" s="22"/>
    </row>
    <row r="3129" spans="1:32" x14ac:dyDescent="0.25">
      <c r="A3129" s="16"/>
      <c r="B3129" s="16"/>
      <c r="C3129" s="66"/>
      <c r="D3129" s="66"/>
      <c r="E3129" s="67"/>
      <c r="F3129" s="4"/>
      <c r="G3129" s="4"/>
      <c r="H3129" s="4"/>
      <c r="K3129" s="4"/>
      <c r="L3129" s="4"/>
      <c r="M3129" s="16"/>
      <c r="N3129" s="16"/>
      <c r="T3129" s="59"/>
      <c r="U3129" s="59"/>
      <c r="V3129" s="18"/>
      <c r="Z3129" s="22"/>
      <c r="AA3129" s="22"/>
      <c r="AB3129" s="22"/>
      <c r="AC3129" s="22"/>
      <c r="AD3129" s="22"/>
      <c r="AE3129" s="22"/>
      <c r="AF3129" s="22"/>
    </row>
    <row r="3130" spans="1:32" x14ac:dyDescent="0.25">
      <c r="A3130" s="16"/>
      <c r="B3130" s="16"/>
      <c r="C3130" s="66"/>
      <c r="D3130" s="66"/>
      <c r="E3130" s="67"/>
      <c r="F3130" s="4"/>
      <c r="G3130" s="4"/>
      <c r="H3130" s="4"/>
      <c r="K3130" s="4"/>
      <c r="L3130" s="4"/>
      <c r="M3130" s="16"/>
      <c r="N3130" s="16"/>
      <c r="T3130" s="59"/>
      <c r="U3130" s="59"/>
      <c r="V3130" s="18"/>
      <c r="Z3130" s="22"/>
      <c r="AA3130" s="22"/>
      <c r="AB3130" s="22"/>
      <c r="AC3130" s="22"/>
      <c r="AD3130" s="22"/>
      <c r="AE3130" s="22"/>
      <c r="AF3130" s="22"/>
    </row>
    <row r="3131" spans="1:32" x14ac:dyDescent="0.25">
      <c r="A3131" s="16"/>
      <c r="B3131" s="16"/>
      <c r="C3131" s="66"/>
      <c r="D3131" s="66"/>
      <c r="E3131" s="67"/>
      <c r="F3131" s="4"/>
      <c r="G3131" s="4"/>
      <c r="H3131" s="4"/>
      <c r="K3131" s="4"/>
      <c r="L3131" s="4"/>
      <c r="M3131" s="16"/>
      <c r="N3131" s="16"/>
      <c r="T3131" s="59"/>
      <c r="U3131" s="59"/>
      <c r="V3131" s="18"/>
      <c r="Z3131" s="22"/>
      <c r="AA3131" s="22"/>
      <c r="AB3131" s="22"/>
      <c r="AC3131" s="22"/>
      <c r="AD3131" s="22"/>
      <c r="AE3131" s="22"/>
      <c r="AF3131" s="22"/>
    </row>
    <row r="3132" spans="1:32" x14ac:dyDescent="0.25">
      <c r="A3132" s="16"/>
      <c r="B3132" s="16"/>
      <c r="C3132" s="66"/>
      <c r="D3132" s="66"/>
      <c r="E3132" s="67"/>
      <c r="F3132" s="4"/>
      <c r="G3132" s="4"/>
      <c r="H3132" s="4"/>
      <c r="K3132" s="4"/>
      <c r="L3132" s="4"/>
      <c r="M3132" s="16"/>
      <c r="N3132" s="16"/>
      <c r="T3132" s="59"/>
      <c r="U3132" s="59"/>
      <c r="V3132" s="18"/>
      <c r="Z3132" s="22"/>
      <c r="AA3132" s="22"/>
      <c r="AB3132" s="22"/>
      <c r="AC3132" s="22"/>
      <c r="AD3132" s="22"/>
      <c r="AE3132" s="22"/>
      <c r="AF3132" s="22"/>
    </row>
    <row r="3133" spans="1:32" x14ac:dyDescent="0.25">
      <c r="A3133" s="16"/>
      <c r="B3133" s="16"/>
      <c r="C3133" s="66"/>
      <c r="D3133" s="66"/>
      <c r="E3133" s="67"/>
      <c r="F3133" s="4"/>
      <c r="G3133" s="4"/>
      <c r="H3133" s="4"/>
      <c r="K3133" s="4"/>
      <c r="L3133" s="4"/>
      <c r="M3133" s="16"/>
      <c r="N3133" s="16"/>
      <c r="T3133" s="59"/>
      <c r="U3133" s="59"/>
      <c r="V3133" s="18"/>
      <c r="Z3133" s="22"/>
      <c r="AA3133" s="22"/>
      <c r="AB3133" s="22"/>
      <c r="AC3133" s="22"/>
      <c r="AD3133" s="22"/>
      <c r="AE3133" s="22"/>
      <c r="AF3133" s="22"/>
    </row>
    <row r="3134" spans="1:32" x14ac:dyDescent="0.25">
      <c r="A3134" s="16"/>
      <c r="B3134" s="16"/>
      <c r="C3134" s="66"/>
      <c r="D3134" s="66"/>
      <c r="E3134" s="67"/>
      <c r="F3134" s="4"/>
      <c r="G3134" s="4"/>
      <c r="H3134" s="4"/>
      <c r="K3134" s="4"/>
      <c r="L3134" s="4"/>
      <c r="M3134" s="16"/>
      <c r="N3134" s="16"/>
      <c r="T3134" s="59"/>
      <c r="U3134" s="59"/>
      <c r="V3134" s="18"/>
      <c r="Z3134" s="22"/>
      <c r="AA3134" s="22"/>
      <c r="AB3134" s="22"/>
      <c r="AC3134" s="22"/>
      <c r="AD3134" s="22"/>
      <c r="AE3134" s="22"/>
      <c r="AF3134" s="22"/>
    </row>
    <row r="3135" spans="1:32" x14ac:dyDescent="0.25">
      <c r="A3135" s="16"/>
      <c r="B3135" s="16"/>
      <c r="C3135" s="66"/>
      <c r="D3135" s="66"/>
      <c r="E3135" s="67"/>
      <c r="F3135" s="4"/>
      <c r="G3135" s="4"/>
      <c r="H3135" s="4"/>
      <c r="K3135" s="4"/>
      <c r="L3135" s="4"/>
      <c r="M3135" s="16"/>
      <c r="N3135" s="16"/>
      <c r="T3135" s="59"/>
      <c r="U3135" s="59"/>
      <c r="V3135" s="18"/>
      <c r="Z3135" s="22"/>
      <c r="AA3135" s="22"/>
      <c r="AB3135" s="22"/>
      <c r="AC3135" s="22"/>
      <c r="AD3135" s="22"/>
      <c r="AE3135" s="22"/>
      <c r="AF3135" s="22"/>
    </row>
    <row r="3136" spans="1:32" x14ac:dyDescent="0.25">
      <c r="A3136" s="16"/>
      <c r="B3136" s="16"/>
      <c r="C3136" s="66"/>
      <c r="D3136" s="66"/>
      <c r="E3136" s="67"/>
      <c r="F3136" s="4"/>
      <c r="G3136" s="4"/>
      <c r="H3136" s="4"/>
      <c r="K3136" s="4"/>
      <c r="L3136" s="4"/>
      <c r="M3136" s="16"/>
      <c r="N3136" s="16"/>
      <c r="T3136" s="59"/>
      <c r="U3136" s="59"/>
      <c r="V3136" s="18"/>
      <c r="Z3136" s="22"/>
      <c r="AA3136" s="22"/>
      <c r="AB3136" s="22"/>
      <c r="AC3136" s="22"/>
      <c r="AD3136" s="22"/>
      <c r="AE3136" s="22"/>
      <c r="AF3136" s="22"/>
    </row>
    <row r="3137" spans="1:32" x14ac:dyDescent="0.25">
      <c r="A3137" s="16"/>
      <c r="B3137" s="16"/>
      <c r="C3137" s="66"/>
      <c r="D3137" s="66"/>
      <c r="E3137" s="67"/>
      <c r="F3137" s="4"/>
      <c r="G3137" s="4"/>
      <c r="H3137" s="4"/>
      <c r="K3137" s="4"/>
      <c r="L3137" s="4"/>
      <c r="M3137" s="16"/>
      <c r="N3137" s="16"/>
      <c r="T3137" s="59"/>
      <c r="U3137" s="59"/>
      <c r="V3137" s="18"/>
      <c r="Z3137" s="22"/>
      <c r="AA3137" s="22"/>
      <c r="AB3137" s="22"/>
      <c r="AC3137" s="22"/>
      <c r="AD3137" s="22"/>
      <c r="AE3137" s="22"/>
      <c r="AF3137" s="22"/>
    </row>
    <row r="3138" spans="1:32" x14ac:dyDescent="0.25">
      <c r="A3138" s="16"/>
      <c r="B3138" s="16"/>
      <c r="C3138" s="66"/>
      <c r="D3138" s="66"/>
      <c r="E3138" s="67"/>
      <c r="F3138" s="4"/>
      <c r="G3138" s="4"/>
      <c r="H3138" s="4"/>
      <c r="K3138" s="4"/>
      <c r="L3138" s="4"/>
      <c r="M3138" s="16"/>
      <c r="N3138" s="16"/>
      <c r="T3138" s="59"/>
      <c r="U3138" s="59"/>
      <c r="V3138" s="18"/>
      <c r="Z3138" s="22"/>
      <c r="AA3138" s="22"/>
      <c r="AB3138" s="22"/>
      <c r="AC3138" s="22"/>
      <c r="AD3138" s="22"/>
      <c r="AE3138" s="22"/>
      <c r="AF3138" s="22"/>
    </row>
    <row r="3139" spans="1:32" x14ac:dyDescent="0.25">
      <c r="A3139" s="16"/>
      <c r="B3139" s="16"/>
      <c r="C3139" s="66"/>
      <c r="D3139" s="66"/>
      <c r="E3139" s="67"/>
      <c r="F3139" s="4"/>
      <c r="G3139" s="4"/>
      <c r="H3139" s="4"/>
      <c r="K3139" s="4"/>
      <c r="L3139" s="4"/>
      <c r="M3139" s="16"/>
      <c r="N3139" s="16"/>
      <c r="T3139" s="59"/>
      <c r="U3139" s="59"/>
      <c r="V3139" s="18"/>
      <c r="Z3139" s="22"/>
      <c r="AA3139" s="22"/>
      <c r="AB3139" s="22"/>
      <c r="AC3139" s="22"/>
      <c r="AD3139" s="22"/>
      <c r="AE3139" s="22"/>
      <c r="AF3139" s="22"/>
    </row>
    <row r="3140" spans="1:32" x14ac:dyDescent="0.25">
      <c r="A3140" s="16"/>
      <c r="B3140" s="16"/>
      <c r="C3140" s="66"/>
      <c r="D3140" s="66"/>
      <c r="E3140" s="67"/>
      <c r="F3140" s="4"/>
      <c r="G3140" s="4"/>
      <c r="H3140" s="4"/>
      <c r="K3140" s="4"/>
      <c r="L3140" s="4"/>
      <c r="M3140" s="16"/>
      <c r="N3140" s="16"/>
      <c r="T3140" s="59"/>
      <c r="U3140" s="59"/>
      <c r="V3140" s="18"/>
      <c r="Z3140" s="22"/>
      <c r="AA3140" s="22"/>
      <c r="AB3140" s="22"/>
      <c r="AC3140" s="22"/>
      <c r="AD3140" s="22"/>
      <c r="AE3140" s="22"/>
      <c r="AF3140" s="22"/>
    </row>
    <row r="3141" spans="1:32" x14ac:dyDescent="0.25">
      <c r="A3141" s="16"/>
      <c r="B3141" s="16"/>
      <c r="C3141" s="66"/>
      <c r="D3141" s="66"/>
      <c r="E3141" s="67"/>
      <c r="F3141" s="4"/>
      <c r="G3141" s="4"/>
      <c r="H3141" s="4"/>
      <c r="K3141" s="4"/>
      <c r="L3141" s="4"/>
      <c r="M3141" s="16"/>
      <c r="N3141" s="16"/>
      <c r="T3141" s="59"/>
      <c r="U3141" s="59"/>
      <c r="V3141" s="18"/>
      <c r="Z3141" s="22"/>
      <c r="AA3141" s="22"/>
      <c r="AB3141" s="22"/>
      <c r="AC3141" s="22"/>
      <c r="AD3141" s="22"/>
      <c r="AE3141" s="22"/>
      <c r="AF3141" s="22"/>
    </row>
    <row r="3142" spans="1:32" x14ac:dyDescent="0.25">
      <c r="A3142" s="16"/>
      <c r="B3142" s="16"/>
      <c r="C3142" s="66"/>
      <c r="D3142" s="66"/>
      <c r="E3142" s="67"/>
      <c r="F3142" s="4"/>
      <c r="G3142" s="4"/>
      <c r="H3142" s="4"/>
      <c r="K3142" s="4"/>
      <c r="L3142" s="4"/>
      <c r="M3142" s="16"/>
      <c r="N3142" s="16"/>
      <c r="T3142" s="59"/>
      <c r="U3142" s="59"/>
      <c r="V3142" s="18"/>
      <c r="Z3142" s="22"/>
      <c r="AA3142" s="22"/>
      <c r="AB3142" s="22"/>
      <c r="AC3142" s="22"/>
      <c r="AD3142" s="22"/>
      <c r="AE3142" s="22"/>
      <c r="AF3142" s="22"/>
    </row>
    <row r="3143" spans="1:32" x14ac:dyDescent="0.25">
      <c r="A3143" s="16"/>
      <c r="B3143" s="16"/>
      <c r="C3143" s="66"/>
      <c r="D3143" s="66"/>
      <c r="E3143" s="67"/>
      <c r="F3143" s="4"/>
      <c r="G3143" s="4"/>
      <c r="H3143" s="4"/>
      <c r="K3143" s="4"/>
      <c r="L3143" s="4"/>
      <c r="M3143" s="16"/>
      <c r="N3143" s="16"/>
      <c r="T3143" s="59"/>
      <c r="U3143" s="59"/>
      <c r="V3143" s="18"/>
      <c r="Z3143" s="22"/>
      <c r="AA3143" s="22"/>
      <c r="AB3143" s="22"/>
      <c r="AC3143" s="22"/>
      <c r="AD3143" s="22"/>
      <c r="AE3143" s="22"/>
      <c r="AF3143" s="22"/>
    </row>
    <row r="3144" spans="1:32" x14ac:dyDescent="0.25">
      <c r="A3144" s="16"/>
      <c r="B3144" s="16"/>
      <c r="C3144" s="66"/>
      <c r="D3144" s="66"/>
      <c r="E3144" s="67"/>
      <c r="F3144" s="4"/>
      <c r="G3144" s="4"/>
      <c r="H3144" s="4"/>
      <c r="K3144" s="4"/>
      <c r="L3144" s="4"/>
      <c r="M3144" s="16"/>
      <c r="N3144" s="16"/>
      <c r="T3144" s="59"/>
      <c r="U3144" s="59"/>
      <c r="V3144" s="18"/>
      <c r="Z3144" s="22"/>
      <c r="AA3144" s="22"/>
      <c r="AB3144" s="22"/>
      <c r="AC3144" s="22"/>
      <c r="AD3144" s="22"/>
      <c r="AE3144" s="22"/>
      <c r="AF3144" s="22"/>
    </row>
    <row r="3145" spans="1:32" x14ac:dyDescent="0.25">
      <c r="A3145" s="16"/>
      <c r="B3145" s="16"/>
      <c r="C3145" s="66"/>
      <c r="D3145" s="66"/>
      <c r="E3145" s="67"/>
      <c r="F3145" s="4"/>
      <c r="G3145" s="4"/>
      <c r="H3145" s="4"/>
      <c r="K3145" s="4"/>
      <c r="L3145" s="4"/>
      <c r="M3145" s="16"/>
      <c r="N3145" s="16"/>
      <c r="T3145" s="59"/>
      <c r="U3145" s="59"/>
      <c r="V3145" s="18"/>
      <c r="Z3145" s="22"/>
      <c r="AA3145" s="22"/>
      <c r="AB3145" s="22"/>
      <c r="AC3145" s="22"/>
      <c r="AD3145" s="22"/>
      <c r="AE3145" s="22"/>
      <c r="AF3145" s="22"/>
    </row>
    <row r="3146" spans="1:32" x14ac:dyDescent="0.25">
      <c r="A3146" s="16"/>
      <c r="B3146" s="16"/>
      <c r="C3146" s="66"/>
      <c r="D3146" s="66"/>
      <c r="E3146" s="67"/>
      <c r="F3146" s="4"/>
      <c r="G3146" s="4"/>
      <c r="H3146" s="4"/>
      <c r="K3146" s="4"/>
      <c r="L3146" s="4"/>
      <c r="M3146" s="16"/>
      <c r="N3146" s="16"/>
      <c r="T3146" s="59"/>
      <c r="U3146" s="59"/>
      <c r="V3146" s="18"/>
      <c r="Z3146" s="22"/>
      <c r="AA3146" s="22"/>
      <c r="AB3146" s="22"/>
      <c r="AC3146" s="22"/>
      <c r="AD3146" s="22"/>
      <c r="AE3146" s="22"/>
      <c r="AF3146" s="22"/>
    </row>
    <row r="3147" spans="1:32" x14ac:dyDescent="0.25">
      <c r="A3147" s="16"/>
      <c r="B3147" s="16"/>
      <c r="C3147" s="66"/>
      <c r="D3147" s="66"/>
      <c r="E3147" s="67"/>
      <c r="F3147" s="4"/>
      <c r="G3147" s="4"/>
      <c r="H3147" s="4"/>
      <c r="K3147" s="4"/>
      <c r="L3147" s="4"/>
      <c r="M3147" s="16"/>
      <c r="N3147" s="16"/>
      <c r="T3147" s="59"/>
      <c r="U3147" s="59"/>
      <c r="V3147" s="18"/>
      <c r="Z3147" s="22"/>
      <c r="AA3147" s="22"/>
      <c r="AB3147" s="22"/>
      <c r="AC3147" s="22"/>
      <c r="AD3147" s="22"/>
      <c r="AE3147" s="22"/>
      <c r="AF3147" s="22"/>
    </row>
    <row r="3148" spans="1:32" x14ac:dyDescent="0.25">
      <c r="A3148" s="16"/>
      <c r="B3148" s="16"/>
      <c r="C3148" s="66"/>
      <c r="D3148" s="66"/>
      <c r="E3148" s="67"/>
      <c r="F3148" s="4"/>
      <c r="G3148" s="4"/>
      <c r="H3148" s="4"/>
      <c r="K3148" s="4"/>
      <c r="L3148" s="4"/>
      <c r="M3148" s="16"/>
      <c r="N3148" s="16"/>
      <c r="T3148" s="59"/>
      <c r="U3148" s="59"/>
      <c r="V3148" s="18"/>
      <c r="Z3148" s="22"/>
      <c r="AA3148" s="22"/>
      <c r="AB3148" s="22"/>
      <c r="AC3148" s="22"/>
      <c r="AD3148" s="22"/>
      <c r="AE3148" s="22"/>
      <c r="AF3148" s="22"/>
    </row>
    <row r="3149" spans="1:32" x14ac:dyDescent="0.25">
      <c r="A3149" s="16"/>
      <c r="B3149" s="16"/>
      <c r="C3149" s="66"/>
      <c r="D3149" s="66"/>
      <c r="E3149" s="67"/>
      <c r="F3149" s="4"/>
      <c r="G3149" s="4"/>
      <c r="H3149" s="4"/>
      <c r="K3149" s="4"/>
      <c r="L3149" s="4"/>
      <c r="M3149" s="16"/>
      <c r="N3149" s="16"/>
      <c r="T3149" s="59"/>
      <c r="U3149" s="59"/>
      <c r="V3149" s="18"/>
      <c r="Z3149" s="22"/>
      <c r="AA3149" s="22"/>
      <c r="AB3149" s="22"/>
      <c r="AC3149" s="22"/>
      <c r="AD3149" s="22"/>
      <c r="AE3149" s="22"/>
      <c r="AF3149" s="22"/>
    </row>
    <row r="3150" spans="1:32" x14ac:dyDescent="0.25">
      <c r="A3150" s="16"/>
      <c r="B3150" s="16"/>
      <c r="C3150" s="66"/>
      <c r="D3150" s="66"/>
      <c r="E3150" s="67"/>
      <c r="F3150" s="4"/>
      <c r="G3150" s="4"/>
      <c r="H3150" s="4"/>
      <c r="K3150" s="4"/>
      <c r="L3150" s="4"/>
      <c r="M3150" s="16"/>
      <c r="N3150" s="16"/>
      <c r="T3150" s="59"/>
      <c r="U3150" s="59"/>
      <c r="V3150" s="18"/>
      <c r="Z3150" s="22"/>
      <c r="AA3150" s="22"/>
      <c r="AB3150" s="22"/>
      <c r="AC3150" s="22"/>
      <c r="AD3150" s="22"/>
      <c r="AE3150" s="22"/>
      <c r="AF3150" s="22"/>
    </row>
    <row r="3151" spans="1:32" x14ac:dyDescent="0.25">
      <c r="A3151" s="16"/>
      <c r="B3151" s="16"/>
      <c r="C3151" s="66"/>
      <c r="D3151" s="66"/>
      <c r="E3151" s="67"/>
      <c r="F3151" s="4"/>
      <c r="G3151" s="4"/>
      <c r="H3151" s="4"/>
      <c r="K3151" s="4"/>
      <c r="L3151" s="4"/>
      <c r="M3151" s="16"/>
      <c r="N3151" s="16"/>
      <c r="T3151" s="59"/>
      <c r="U3151" s="59"/>
      <c r="V3151" s="18"/>
      <c r="Z3151" s="22"/>
      <c r="AA3151" s="22"/>
      <c r="AB3151" s="22"/>
      <c r="AC3151" s="22"/>
      <c r="AD3151" s="22"/>
      <c r="AE3151" s="22"/>
      <c r="AF3151" s="22"/>
    </row>
    <row r="3152" spans="1:32" x14ac:dyDescent="0.25">
      <c r="A3152" s="16"/>
      <c r="B3152" s="16"/>
      <c r="C3152" s="66"/>
      <c r="D3152" s="66"/>
      <c r="E3152" s="67"/>
      <c r="F3152" s="4"/>
      <c r="G3152" s="4"/>
      <c r="H3152" s="4"/>
      <c r="K3152" s="4"/>
      <c r="L3152" s="4"/>
      <c r="M3152" s="16"/>
      <c r="N3152" s="16"/>
      <c r="T3152" s="59"/>
      <c r="U3152" s="59"/>
      <c r="V3152" s="18"/>
      <c r="Z3152" s="22"/>
      <c r="AA3152" s="22"/>
      <c r="AB3152" s="22"/>
      <c r="AC3152" s="22"/>
      <c r="AD3152" s="22"/>
      <c r="AE3152" s="22"/>
      <c r="AF3152" s="22"/>
    </row>
    <row r="3153" spans="1:32" x14ac:dyDescent="0.25">
      <c r="A3153" s="16"/>
      <c r="B3153" s="16"/>
      <c r="C3153" s="66"/>
      <c r="D3153" s="66"/>
      <c r="E3153" s="67"/>
      <c r="F3153" s="4"/>
      <c r="G3153" s="4"/>
      <c r="H3153" s="4"/>
      <c r="K3153" s="4"/>
      <c r="L3153" s="4"/>
      <c r="M3153" s="16"/>
      <c r="N3153" s="16"/>
      <c r="T3153" s="59"/>
      <c r="U3153" s="59"/>
      <c r="V3153" s="18"/>
      <c r="Z3153" s="22"/>
      <c r="AA3153" s="22"/>
      <c r="AB3153" s="22"/>
      <c r="AC3153" s="22"/>
      <c r="AD3153" s="22"/>
      <c r="AE3153" s="22"/>
      <c r="AF3153" s="22"/>
    </row>
    <row r="3154" spans="1:32" x14ac:dyDescent="0.25">
      <c r="A3154" s="16"/>
      <c r="B3154" s="16"/>
      <c r="C3154" s="66"/>
      <c r="D3154" s="66"/>
      <c r="E3154" s="67"/>
      <c r="F3154" s="4"/>
      <c r="G3154" s="4"/>
      <c r="H3154" s="4"/>
      <c r="K3154" s="4"/>
      <c r="L3154" s="4"/>
      <c r="M3154" s="16"/>
      <c r="N3154" s="16"/>
      <c r="T3154" s="59"/>
      <c r="U3154" s="59"/>
      <c r="V3154" s="18"/>
      <c r="Z3154" s="22"/>
      <c r="AA3154" s="22"/>
      <c r="AB3154" s="22"/>
      <c r="AC3154" s="22"/>
      <c r="AD3154" s="22"/>
      <c r="AE3154" s="22"/>
      <c r="AF3154" s="22"/>
    </row>
    <row r="3155" spans="1:32" x14ac:dyDescent="0.25">
      <c r="A3155" s="16"/>
      <c r="B3155" s="16"/>
      <c r="C3155" s="66"/>
      <c r="D3155" s="66"/>
      <c r="E3155" s="67"/>
      <c r="F3155" s="4"/>
      <c r="G3155" s="4"/>
      <c r="H3155" s="4"/>
      <c r="K3155" s="4"/>
      <c r="L3155" s="4"/>
      <c r="M3155" s="16"/>
      <c r="N3155" s="16"/>
      <c r="T3155" s="59"/>
      <c r="U3155" s="59"/>
      <c r="V3155" s="18"/>
      <c r="Z3155" s="22"/>
      <c r="AA3155" s="22"/>
      <c r="AB3155" s="22"/>
      <c r="AC3155" s="22"/>
      <c r="AD3155" s="22"/>
      <c r="AE3155" s="22"/>
      <c r="AF3155" s="22"/>
    </row>
    <row r="3156" spans="1:32" x14ac:dyDescent="0.25">
      <c r="A3156" s="16"/>
      <c r="B3156" s="16"/>
      <c r="C3156" s="66"/>
      <c r="D3156" s="66"/>
      <c r="E3156" s="67"/>
      <c r="F3156" s="4"/>
      <c r="G3156" s="4"/>
      <c r="H3156" s="4"/>
      <c r="K3156" s="4"/>
      <c r="L3156" s="4"/>
      <c r="M3156" s="16"/>
      <c r="N3156" s="16"/>
      <c r="T3156" s="59"/>
      <c r="U3156" s="59"/>
      <c r="V3156" s="18"/>
      <c r="Z3156" s="22"/>
      <c r="AA3156" s="22"/>
      <c r="AB3156" s="22"/>
      <c r="AC3156" s="22"/>
      <c r="AD3156" s="22"/>
      <c r="AE3156" s="22"/>
      <c r="AF3156" s="22"/>
    </row>
    <row r="3157" spans="1:32" x14ac:dyDescent="0.25">
      <c r="A3157" s="16"/>
      <c r="B3157" s="16"/>
      <c r="C3157" s="66"/>
      <c r="D3157" s="66"/>
      <c r="E3157" s="67"/>
      <c r="F3157" s="4"/>
      <c r="G3157" s="4"/>
      <c r="H3157" s="4"/>
      <c r="K3157" s="4"/>
      <c r="L3157" s="4"/>
      <c r="M3157" s="16"/>
      <c r="N3157" s="16"/>
      <c r="T3157" s="59"/>
      <c r="U3157" s="59"/>
      <c r="V3157" s="18"/>
      <c r="Z3157" s="22"/>
      <c r="AA3157" s="22"/>
      <c r="AB3157" s="22"/>
      <c r="AC3157" s="22"/>
      <c r="AD3157" s="22"/>
      <c r="AE3157" s="22"/>
      <c r="AF3157" s="22"/>
    </row>
    <row r="3158" spans="1:32" x14ac:dyDescent="0.25">
      <c r="A3158" s="16"/>
      <c r="B3158" s="16"/>
      <c r="C3158" s="66"/>
      <c r="D3158" s="66"/>
      <c r="E3158" s="67"/>
      <c r="F3158" s="4"/>
      <c r="G3158" s="4"/>
      <c r="H3158" s="4"/>
      <c r="K3158" s="4"/>
      <c r="L3158" s="4"/>
      <c r="M3158" s="16"/>
      <c r="N3158" s="16"/>
      <c r="T3158" s="59"/>
      <c r="U3158" s="59"/>
      <c r="V3158" s="18"/>
      <c r="Z3158" s="22"/>
      <c r="AA3158" s="22"/>
      <c r="AB3158" s="22"/>
      <c r="AC3158" s="22"/>
      <c r="AD3158" s="22"/>
      <c r="AE3158" s="22"/>
      <c r="AF3158" s="22"/>
    </row>
    <row r="3159" spans="1:32" x14ac:dyDescent="0.25">
      <c r="A3159" s="16"/>
      <c r="B3159" s="16"/>
      <c r="C3159" s="66"/>
      <c r="D3159" s="66"/>
      <c r="E3159" s="67"/>
      <c r="F3159" s="4"/>
      <c r="G3159" s="4"/>
      <c r="H3159" s="4"/>
      <c r="K3159" s="4"/>
      <c r="L3159" s="4"/>
      <c r="M3159" s="16"/>
      <c r="N3159" s="16"/>
      <c r="T3159" s="59"/>
      <c r="U3159" s="59"/>
      <c r="V3159" s="18"/>
      <c r="Z3159" s="22"/>
      <c r="AA3159" s="22"/>
      <c r="AB3159" s="22"/>
      <c r="AC3159" s="22"/>
      <c r="AD3159" s="22"/>
      <c r="AE3159" s="22"/>
      <c r="AF3159" s="22"/>
    </row>
    <row r="3160" spans="1:32" x14ac:dyDescent="0.25">
      <c r="A3160" s="16"/>
      <c r="B3160" s="16"/>
      <c r="C3160" s="66"/>
      <c r="D3160" s="66"/>
      <c r="E3160" s="67"/>
      <c r="F3160" s="4"/>
      <c r="G3160" s="4"/>
      <c r="H3160" s="4"/>
      <c r="K3160" s="4"/>
      <c r="L3160" s="4"/>
      <c r="M3160" s="16"/>
      <c r="N3160" s="16"/>
      <c r="T3160" s="59"/>
      <c r="U3160" s="59"/>
      <c r="V3160" s="18"/>
      <c r="Z3160" s="22"/>
      <c r="AA3160" s="22"/>
      <c r="AB3160" s="22"/>
      <c r="AC3160" s="22"/>
      <c r="AD3160" s="22"/>
      <c r="AE3160" s="22"/>
      <c r="AF3160" s="22"/>
    </row>
    <row r="3161" spans="1:32" x14ac:dyDescent="0.25">
      <c r="A3161" s="16"/>
      <c r="B3161" s="16"/>
      <c r="C3161" s="66"/>
      <c r="D3161" s="66"/>
      <c r="E3161" s="67"/>
      <c r="F3161" s="4"/>
      <c r="G3161" s="4"/>
      <c r="H3161" s="4"/>
      <c r="K3161" s="4"/>
      <c r="L3161" s="4"/>
      <c r="M3161" s="16"/>
      <c r="N3161" s="16"/>
      <c r="T3161" s="59"/>
      <c r="U3161" s="59"/>
      <c r="V3161" s="18"/>
      <c r="Z3161" s="22"/>
      <c r="AA3161" s="22"/>
      <c r="AB3161" s="22"/>
      <c r="AC3161" s="22"/>
      <c r="AD3161" s="22"/>
      <c r="AE3161" s="22"/>
      <c r="AF3161" s="22"/>
    </row>
    <row r="3162" spans="1:32" x14ac:dyDescent="0.25">
      <c r="A3162" s="16"/>
      <c r="B3162" s="16"/>
      <c r="C3162" s="66"/>
      <c r="D3162" s="66"/>
      <c r="E3162" s="67"/>
      <c r="F3162" s="4"/>
      <c r="G3162" s="4"/>
      <c r="H3162" s="4"/>
      <c r="K3162" s="4"/>
      <c r="L3162" s="4"/>
      <c r="M3162" s="16"/>
      <c r="N3162" s="16"/>
      <c r="T3162" s="59"/>
      <c r="U3162" s="59"/>
      <c r="V3162" s="18"/>
      <c r="Z3162" s="22"/>
      <c r="AA3162" s="22"/>
      <c r="AB3162" s="22"/>
      <c r="AC3162" s="22"/>
      <c r="AD3162" s="22"/>
      <c r="AE3162" s="22"/>
      <c r="AF3162" s="22"/>
    </row>
    <row r="3163" spans="1:32" x14ac:dyDescent="0.25">
      <c r="A3163" s="16"/>
      <c r="B3163" s="16"/>
      <c r="C3163" s="66"/>
      <c r="D3163" s="66"/>
      <c r="E3163" s="67"/>
      <c r="F3163" s="4"/>
      <c r="G3163" s="4"/>
      <c r="H3163" s="4"/>
      <c r="K3163" s="4"/>
      <c r="L3163" s="4"/>
      <c r="M3163" s="16"/>
      <c r="N3163" s="16"/>
      <c r="T3163" s="59"/>
      <c r="U3163" s="59"/>
      <c r="V3163" s="18"/>
      <c r="Z3163" s="22"/>
      <c r="AA3163" s="22"/>
      <c r="AB3163" s="22"/>
      <c r="AC3163" s="22"/>
      <c r="AD3163" s="22"/>
      <c r="AE3163" s="22"/>
      <c r="AF3163" s="22"/>
    </row>
    <row r="3164" spans="1:32" x14ac:dyDescent="0.25">
      <c r="A3164" s="16"/>
      <c r="B3164" s="16"/>
      <c r="C3164" s="66"/>
      <c r="D3164" s="66"/>
      <c r="E3164" s="67"/>
      <c r="F3164" s="4"/>
      <c r="G3164" s="4"/>
      <c r="H3164" s="4"/>
      <c r="K3164" s="4"/>
      <c r="L3164" s="4"/>
      <c r="M3164" s="16"/>
      <c r="N3164" s="16"/>
      <c r="T3164" s="59"/>
      <c r="U3164" s="59"/>
      <c r="V3164" s="18"/>
      <c r="Z3164" s="22"/>
      <c r="AA3164" s="22"/>
      <c r="AB3164" s="22"/>
      <c r="AC3164" s="22"/>
      <c r="AD3164" s="22"/>
      <c r="AE3164" s="22"/>
      <c r="AF3164" s="22"/>
    </row>
    <row r="3165" spans="1:32" x14ac:dyDescent="0.25">
      <c r="A3165" s="16"/>
      <c r="B3165" s="16"/>
      <c r="C3165" s="66"/>
      <c r="D3165" s="66"/>
      <c r="E3165" s="67"/>
      <c r="F3165" s="4"/>
      <c r="G3165" s="4"/>
      <c r="H3165" s="4"/>
      <c r="K3165" s="4"/>
      <c r="L3165" s="4"/>
      <c r="M3165" s="16"/>
      <c r="N3165" s="16"/>
      <c r="T3165" s="59"/>
      <c r="U3165" s="59"/>
      <c r="V3165" s="18"/>
      <c r="Z3165" s="22"/>
      <c r="AA3165" s="22"/>
      <c r="AB3165" s="22"/>
      <c r="AC3165" s="22"/>
      <c r="AD3165" s="22"/>
      <c r="AE3165" s="22"/>
      <c r="AF3165" s="22"/>
    </row>
    <row r="3166" spans="1:32" x14ac:dyDescent="0.25">
      <c r="A3166" s="16"/>
      <c r="B3166" s="16"/>
      <c r="C3166" s="66"/>
      <c r="D3166" s="66"/>
      <c r="E3166" s="67"/>
      <c r="F3166" s="4"/>
      <c r="G3166" s="4"/>
      <c r="H3166" s="4"/>
      <c r="K3166" s="4"/>
      <c r="L3166" s="4"/>
      <c r="M3166" s="16"/>
      <c r="N3166" s="16"/>
      <c r="T3166" s="59"/>
      <c r="U3166" s="59"/>
      <c r="V3166" s="18"/>
      <c r="Z3166" s="22"/>
      <c r="AA3166" s="22"/>
      <c r="AB3166" s="22"/>
      <c r="AC3166" s="22"/>
      <c r="AD3166" s="22"/>
      <c r="AE3166" s="22"/>
      <c r="AF3166" s="22"/>
    </row>
    <row r="3167" spans="1:32" x14ac:dyDescent="0.25">
      <c r="A3167" s="16"/>
      <c r="B3167" s="16"/>
      <c r="C3167" s="66"/>
      <c r="D3167" s="66"/>
      <c r="E3167" s="67"/>
      <c r="F3167" s="4"/>
      <c r="G3167" s="4"/>
      <c r="H3167" s="4"/>
      <c r="K3167" s="4"/>
      <c r="L3167" s="4"/>
      <c r="M3167" s="16"/>
      <c r="N3167" s="16"/>
      <c r="T3167" s="59"/>
      <c r="U3167" s="59"/>
      <c r="V3167" s="18"/>
      <c r="Z3167" s="22"/>
      <c r="AA3167" s="22"/>
      <c r="AB3167" s="22"/>
      <c r="AC3167" s="22"/>
      <c r="AD3167" s="22"/>
      <c r="AE3167" s="22"/>
      <c r="AF3167" s="22"/>
    </row>
    <row r="3168" spans="1:32" x14ac:dyDescent="0.25">
      <c r="A3168" s="16"/>
      <c r="B3168" s="16"/>
      <c r="C3168" s="66"/>
      <c r="D3168" s="66"/>
      <c r="E3168" s="67"/>
      <c r="F3168" s="4"/>
      <c r="G3168" s="4"/>
      <c r="H3168" s="4"/>
      <c r="K3168" s="4"/>
      <c r="L3168" s="4"/>
      <c r="M3168" s="16"/>
      <c r="N3168" s="16"/>
      <c r="T3168" s="59"/>
      <c r="U3168" s="59"/>
      <c r="V3168" s="18"/>
      <c r="Z3168" s="22"/>
      <c r="AA3168" s="22"/>
      <c r="AB3168" s="22"/>
      <c r="AC3168" s="22"/>
      <c r="AD3168" s="22"/>
      <c r="AE3168" s="22"/>
      <c r="AF3168" s="22"/>
    </row>
    <row r="3169" spans="1:32" x14ac:dyDescent="0.25">
      <c r="A3169" s="16"/>
      <c r="B3169" s="16"/>
      <c r="C3169" s="66"/>
      <c r="D3169" s="66"/>
      <c r="E3169" s="67"/>
      <c r="F3169" s="4"/>
      <c r="G3169" s="4"/>
      <c r="H3169" s="4"/>
      <c r="K3169" s="4"/>
      <c r="L3169" s="4"/>
      <c r="M3169" s="16"/>
      <c r="N3169" s="16"/>
      <c r="T3169" s="59"/>
      <c r="U3169" s="59"/>
      <c r="V3169" s="18"/>
      <c r="Z3169" s="22"/>
      <c r="AA3169" s="22"/>
      <c r="AB3169" s="22"/>
      <c r="AC3169" s="22"/>
      <c r="AD3169" s="22"/>
      <c r="AE3169" s="22"/>
      <c r="AF3169" s="22"/>
    </row>
    <row r="3170" spans="1:32" x14ac:dyDescent="0.25">
      <c r="A3170" s="16"/>
      <c r="B3170" s="16"/>
      <c r="C3170" s="66"/>
      <c r="D3170" s="66"/>
      <c r="E3170" s="67"/>
      <c r="F3170" s="4"/>
      <c r="G3170" s="4"/>
      <c r="H3170" s="4"/>
      <c r="K3170" s="4"/>
      <c r="L3170" s="4"/>
      <c r="M3170" s="16"/>
      <c r="N3170" s="16"/>
      <c r="T3170" s="59"/>
      <c r="U3170" s="59"/>
      <c r="V3170" s="18"/>
      <c r="Z3170" s="22"/>
      <c r="AA3170" s="22"/>
      <c r="AB3170" s="22"/>
      <c r="AC3170" s="22"/>
      <c r="AD3170" s="22"/>
      <c r="AE3170" s="22"/>
      <c r="AF3170" s="22"/>
    </row>
    <row r="3171" spans="1:32" x14ac:dyDescent="0.25">
      <c r="A3171" s="16"/>
      <c r="B3171" s="16"/>
      <c r="C3171" s="66"/>
      <c r="D3171" s="66"/>
      <c r="E3171" s="67"/>
      <c r="F3171" s="4"/>
      <c r="G3171" s="4"/>
      <c r="H3171" s="4"/>
      <c r="K3171" s="4"/>
      <c r="L3171" s="4"/>
      <c r="M3171" s="16"/>
      <c r="N3171" s="16"/>
      <c r="T3171" s="59"/>
      <c r="U3171" s="59"/>
      <c r="V3171" s="18"/>
      <c r="Z3171" s="22"/>
      <c r="AA3171" s="22"/>
      <c r="AB3171" s="22"/>
      <c r="AC3171" s="22"/>
      <c r="AD3171" s="22"/>
      <c r="AE3171" s="22"/>
      <c r="AF3171" s="22"/>
    </row>
    <row r="3172" spans="1:32" x14ac:dyDescent="0.25">
      <c r="A3172" s="16"/>
      <c r="B3172" s="16"/>
      <c r="C3172" s="66"/>
      <c r="D3172" s="66"/>
      <c r="E3172" s="67"/>
      <c r="F3172" s="4"/>
      <c r="G3172" s="4"/>
      <c r="H3172" s="4"/>
      <c r="K3172" s="4"/>
      <c r="L3172" s="4"/>
      <c r="M3172" s="16"/>
      <c r="N3172" s="16"/>
      <c r="T3172" s="59"/>
      <c r="U3172" s="59"/>
      <c r="V3172" s="18"/>
      <c r="Z3172" s="22"/>
      <c r="AA3172" s="22"/>
      <c r="AB3172" s="22"/>
      <c r="AC3172" s="22"/>
      <c r="AD3172" s="22"/>
      <c r="AE3172" s="22"/>
      <c r="AF3172" s="22"/>
    </row>
    <row r="3173" spans="1:32" x14ac:dyDescent="0.25">
      <c r="A3173" s="16"/>
      <c r="B3173" s="16"/>
      <c r="C3173" s="66"/>
      <c r="D3173" s="66"/>
      <c r="E3173" s="67"/>
      <c r="F3173" s="4"/>
      <c r="G3173" s="4"/>
      <c r="H3173" s="4"/>
      <c r="K3173" s="4"/>
      <c r="L3173" s="4"/>
      <c r="M3173" s="16"/>
      <c r="N3173" s="16"/>
      <c r="T3173" s="59"/>
      <c r="U3173" s="59"/>
      <c r="V3173" s="18"/>
      <c r="Z3173" s="22"/>
      <c r="AA3173" s="22"/>
      <c r="AB3173" s="22"/>
      <c r="AC3173" s="22"/>
      <c r="AD3173" s="22"/>
      <c r="AE3173" s="22"/>
      <c r="AF3173" s="22"/>
    </row>
    <row r="3174" spans="1:32" x14ac:dyDescent="0.25">
      <c r="A3174" s="16"/>
      <c r="B3174" s="16"/>
      <c r="C3174" s="66"/>
      <c r="D3174" s="66"/>
      <c r="E3174" s="67"/>
      <c r="F3174" s="4"/>
      <c r="G3174" s="4"/>
      <c r="H3174" s="4"/>
      <c r="K3174" s="4"/>
      <c r="L3174" s="4"/>
      <c r="M3174" s="16"/>
      <c r="N3174" s="16"/>
      <c r="T3174" s="59"/>
      <c r="U3174" s="59"/>
      <c r="V3174" s="18"/>
      <c r="Z3174" s="22"/>
      <c r="AA3174" s="22"/>
      <c r="AB3174" s="22"/>
      <c r="AC3174" s="22"/>
      <c r="AD3174" s="22"/>
      <c r="AE3174" s="22"/>
      <c r="AF3174" s="22"/>
    </row>
    <row r="3175" spans="1:32" x14ac:dyDescent="0.25">
      <c r="A3175" s="16"/>
      <c r="B3175" s="16"/>
      <c r="C3175" s="66"/>
      <c r="D3175" s="66"/>
      <c r="E3175" s="67"/>
      <c r="F3175" s="4"/>
      <c r="G3175" s="4"/>
      <c r="H3175" s="4"/>
      <c r="K3175" s="4"/>
      <c r="L3175" s="4"/>
      <c r="M3175" s="16"/>
      <c r="N3175" s="16"/>
      <c r="T3175" s="59"/>
      <c r="U3175" s="59"/>
      <c r="V3175" s="18"/>
      <c r="Z3175" s="22"/>
      <c r="AA3175" s="22"/>
      <c r="AB3175" s="22"/>
      <c r="AC3175" s="22"/>
      <c r="AD3175" s="22"/>
      <c r="AE3175" s="22"/>
      <c r="AF3175" s="22"/>
    </row>
    <row r="3176" spans="1:32" x14ac:dyDescent="0.25">
      <c r="A3176" s="16"/>
      <c r="B3176" s="16"/>
      <c r="C3176" s="66"/>
      <c r="D3176" s="66"/>
      <c r="E3176" s="67"/>
      <c r="F3176" s="4"/>
      <c r="G3176" s="4"/>
      <c r="H3176" s="4"/>
      <c r="K3176" s="4"/>
      <c r="L3176" s="4"/>
      <c r="M3176" s="16"/>
      <c r="N3176" s="16"/>
      <c r="T3176" s="59"/>
      <c r="U3176" s="59"/>
      <c r="V3176" s="18"/>
      <c r="Z3176" s="22"/>
      <c r="AA3176" s="22"/>
      <c r="AB3176" s="22"/>
      <c r="AC3176" s="22"/>
      <c r="AD3176" s="22"/>
      <c r="AE3176" s="22"/>
      <c r="AF3176" s="22"/>
    </row>
    <row r="3177" spans="1:32" x14ac:dyDescent="0.25">
      <c r="A3177" s="16"/>
      <c r="B3177" s="16"/>
      <c r="C3177" s="66"/>
      <c r="D3177" s="66"/>
      <c r="E3177" s="67"/>
      <c r="F3177" s="4"/>
      <c r="G3177" s="4"/>
      <c r="H3177" s="4"/>
      <c r="K3177" s="4"/>
      <c r="L3177" s="4"/>
      <c r="M3177" s="16"/>
      <c r="N3177" s="16"/>
      <c r="T3177" s="59"/>
      <c r="U3177" s="59"/>
      <c r="V3177" s="18"/>
      <c r="Z3177" s="22"/>
      <c r="AA3177" s="22"/>
      <c r="AB3177" s="22"/>
      <c r="AC3177" s="22"/>
      <c r="AD3177" s="22"/>
      <c r="AE3177" s="22"/>
      <c r="AF3177" s="22"/>
    </row>
    <row r="3178" spans="1:32" x14ac:dyDescent="0.25">
      <c r="A3178" s="16"/>
      <c r="B3178" s="16"/>
      <c r="C3178" s="66"/>
      <c r="D3178" s="66"/>
      <c r="E3178" s="67"/>
      <c r="F3178" s="4"/>
      <c r="G3178" s="4"/>
      <c r="H3178" s="4"/>
      <c r="K3178" s="4"/>
      <c r="L3178" s="4"/>
      <c r="M3178" s="16"/>
      <c r="N3178" s="16"/>
      <c r="T3178" s="59"/>
      <c r="U3178" s="59"/>
      <c r="V3178" s="18"/>
      <c r="Z3178" s="22"/>
      <c r="AA3178" s="22"/>
      <c r="AB3178" s="22"/>
      <c r="AC3178" s="22"/>
      <c r="AD3178" s="22"/>
      <c r="AE3178" s="22"/>
      <c r="AF3178" s="22"/>
    </row>
    <row r="3179" spans="1:32" x14ac:dyDescent="0.25">
      <c r="A3179" s="16"/>
      <c r="B3179" s="16"/>
      <c r="C3179" s="66"/>
      <c r="D3179" s="66"/>
      <c r="E3179" s="67"/>
      <c r="F3179" s="4"/>
      <c r="G3179" s="4"/>
      <c r="H3179" s="4"/>
      <c r="K3179" s="4"/>
      <c r="L3179" s="4"/>
      <c r="M3179" s="16"/>
      <c r="N3179" s="16"/>
      <c r="T3179" s="59"/>
      <c r="U3179" s="59"/>
      <c r="V3179" s="18"/>
      <c r="Z3179" s="22"/>
      <c r="AA3179" s="22"/>
      <c r="AB3179" s="22"/>
      <c r="AC3179" s="22"/>
      <c r="AD3179" s="22"/>
      <c r="AE3179" s="22"/>
      <c r="AF3179" s="22"/>
    </row>
    <row r="3180" spans="1:32" x14ac:dyDescent="0.25">
      <c r="A3180" s="16"/>
      <c r="B3180" s="16"/>
      <c r="C3180" s="66"/>
      <c r="D3180" s="66"/>
      <c r="E3180" s="67"/>
      <c r="F3180" s="4"/>
      <c r="G3180" s="4"/>
      <c r="H3180" s="4"/>
      <c r="K3180" s="4"/>
      <c r="L3180" s="4"/>
      <c r="M3180" s="16"/>
      <c r="N3180" s="16"/>
      <c r="T3180" s="59"/>
      <c r="U3180" s="59"/>
      <c r="V3180" s="18"/>
      <c r="Z3180" s="22"/>
      <c r="AA3180" s="22"/>
      <c r="AB3180" s="22"/>
      <c r="AC3180" s="22"/>
      <c r="AD3180" s="22"/>
      <c r="AE3180" s="22"/>
      <c r="AF3180" s="22"/>
    </row>
    <row r="3181" spans="1:32" x14ac:dyDescent="0.25">
      <c r="A3181" s="16"/>
      <c r="B3181" s="16"/>
      <c r="C3181" s="66"/>
      <c r="D3181" s="66"/>
      <c r="E3181" s="67"/>
      <c r="F3181" s="4"/>
      <c r="G3181" s="4"/>
      <c r="H3181" s="4"/>
      <c r="K3181" s="4"/>
      <c r="L3181" s="4"/>
      <c r="M3181" s="16"/>
      <c r="N3181" s="16"/>
      <c r="T3181" s="59"/>
      <c r="U3181" s="59"/>
      <c r="V3181" s="18"/>
      <c r="Z3181" s="22"/>
      <c r="AA3181" s="22"/>
      <c r="AB3181" s="22"/>
      <c r="AC3181" s="22"/>
      <c r="AD3181" s="22"/>
      <c r="AE3181" s="22"/>
      <c r="AF3181" s="22"/>
    </row>
    <row r="3182" spans="1:32" x14ac:dyDescent="0.25">
      <c r="A3182" s="16"/>
      <c r="B3182" s="16"/>
      <c r="C3182" s="66"/>
      <c r="D3182" s="66"/>
      <c r="E3182" s="67"/>
      <c r="F3182" s="4"/>
      <c r="G3182" s="4"/>
      <c r="H3182" s="4"/>
      <c r="K3182" s="4"/>
      <c r="L3182" s="4"/>
      <c r="M3182" s="16"/>
      <c r="N3182" s="16"/>
      <c r="T3182" s="59"/>
      <c r="U3182" s="59"/>
      <c r="V3182" s="18"/>
      <c r="Z3182" s="22"/>
      <c r="AA3182" s="22"/>
      <c r="AB3182" s="22"/>
      <c r="AC3182" s="22"/>
      <c r="AD3182" s="22"/>
      <c r="AE3182" s="22"/>
      <c r="AF3182" s="22"/>
    </row>
    <row r="3183" spans="1:32" x14ac:dyDescent="0.25">
      <c r="A3183" s="16"/>
      <c r="B3183" s="16"/>
      <c r="C3183" s="66"/>
      <c r="D3183" s="66"/>
      <c r="E3183" s="67"/>
      <c r="F3183" s="4"/>
      <c r="G3183" s="4"/>
      <c r="H3183" s="4"/>
      <c r="K3183" s="4"/>
      <c r="L3183" s="4"/>
      <c r="M3183" s="16"/>
      <c r="N3183" s="16"/>
      <c r="T3183" s="59"/>
      <c r="U3183" s="59"/>
      <c r="V3183" s="18"/>
      <c r="Z3183" s="22"/>
      <c r="AA3183" s="22"/>
      <c r="AB3183" s="22"/>
      <c r="AC3183" s="22"/>
      <c r="AD3183" s="22"/>
      <c r="AE3183" s="22"/>
      <c r="AF3183" s="22"/>
    </row>
    <row r="3184" spans="1:32" x14ac:dyDescent="0.25">
      <c r="A3184" s="16"/>
      <c r="B3184" s="16"/>
      <c r="C3184" s="66"/>
      <c r="D3184" s="66"/>
      <c r="E3184" s="67"/>
      <c r="F3184" s="4"/>
      <c r="G3184" s="4"/>
      <c r="H3184" s="4"/>
      <c r="K3184" s="4"/>
      <c r="L3184" s="4"/>
      <c r="M3184" s="16"/>
      <c r="N3184" s="16"/>
      <c r="T3184" s="59"/>
      <c r="U3184" s="59"/>
      <c r="V3184" s="18"/>
      <c r="Z3184" s="22"/>
      <c r="AA3184" s="22"/>
      <c r="AB3184" s="22"/>
      <c r="AC3184" s="22"/>
      <c r="AD3184" s="22"/>
      <c r="AE3184" s="22"/>
      <c r="AF3184" s="22"/>
    </row>
    <row r="3185" spans="1:32" x14ac:dyDescent="0.25">
      <c r="A3185" s="16"/>
      <c r="B3185" s="16"/>
      <c r="C3185" s="66"/>
      <c r="D3185" s="66"/>
      <c r="E3185" s="67"/>
      <c r="F3185" s="4"/>
      <c r="G3185" s="4"/>
      <c r="H3185" s="4"/>
      <c r="K3185" s="4"/>
      <c r="L3185" s="4"/>
      <c r="M3185" s="16"/>
      <c r="N3185" s="16"/>
      <c r="T3185" s="59"/>
      <c r="U3185" s="59"/>
      <c r="V3185" s="18"/>
      <c r="Z3185" s="22"/>
      <c r="AA3185" s="22"/>
      <c r="AB3185" s="22"/>
      <c r="AC3185" s="22"/>
      <c r="AD3185" s="22"/>
      <c r="AE3185" s="22"/>
      <c r="AF3185" s="22"/>
    </row>
    <row r="3186" spans="1:32" x14ac:dyDescent="0.25">
      <c r="A3186" s="16"/>
      <c r="B3186" s="16"/>
      <c r="C3186" s="66"/>
      <c r="D3186" s="66"/>
      <c r="E3186" s="67"/>
      <c r="F3186" s="4"/>
      <c r="G3186" s="4"/>
      <c r="H3186" s="4"/>
      <c r="K3186" s="4"/>
      <c r="L3186" s="4"/>
      <c r="M3186" s="16"/>
      <c r="N3186" s="16"/>
      <c r="T3186" s="59"/>
      <c r="U3186" s="59"/>
      <c r="V3186" s="18"/>
      <c r="Z3186" s="22"/>
      <c r="AA3186" s="22"/>
      <c r="AB3186" s="22"/>
      <c r="AC3186" s="22"/>
      <c r="AD3186" s="22"/>
      <c r="AE3186" s="22"/>
      <c r="AF3186" s="22"/>
    </row>
    <row r="3187" spans="1:32" x14ac:dyDescent="0.25">
      <c r="A3187" s="16"/>
      <c r="B3187" s="16"/>
      <c r="C3187" s="66"/>
      <c r="D3187" s="66"/>
      <c r="E3187" s="67"/>
      <c r="F3187" s="4"/>
      <c r="G3187" s="4"/>
      <c r="H3187" s="4"/>
      <c r="K3187" s="4"/>
      <c r="L3187" s="4"/>
      <c r="M3187" s="16"/>
      <c r="N3187" s="16"/>
      <c r="T3187" s="59"/>
      <c r="U3187" s="59"/>
      <c r="V3187" s="18"/>
      <c r="Z3187" s="22"/>
      <c r="AA3187" s="22"/>
      <c r="AB3187" s="22"/>
      <c r="AC3187" s="22"/>
      <c r="AD3187" s="22"/>
      <c r="AE3187" s="22"/>
      <c r="AF3187" s="22"/>
    </row>
    <row r="3188" spans="1:32" x14ac:dyDescent="0.25">
      <c r="A3188" s="16"/>
      <c r="B3188" s="16"/>
      <c r="C3188" s="66"/>
      <c r="D3188" s="66"/>
      <c r="E3188" s="67"/>
      <c r="F3188" s="4"/>
      <c r="G3188" s="4"/>
      <c r="H3188" s="4"/>
      <c r="K3188" s="4"/>
      <c r="L3188" s="4"/>
      <c r="M3188" s="16"/>
      <c r="N3188" s="16"/>
      <c r="T3188" s="59"/>
      <c r="U3188" s="59"/>
      <c r="V3188" s="18"/>
      <c r="Z3188" s="22"/>
      <c r="AA3188" s="22"/>
      <c r="AB3188" s="22"/>
      <c r="AC3188" s="22"/>
      <c r="AD3188" s="22"/>
      <c r="AE3188" s="22"/>
      <c r="AF3188" s="22"/>
    </row>
    <row r="3189" spans="1:32" x14ac:dyDescent="0.25">
      <c r="A3189" s="16"/>
      <c r="B3189" s="16"/>
      <c r="C3189" s="66"/>
      <c r="D3189" s="66"/>
      <c r="E3189" s="67"/>
      <c r="F3189" s="4"/>
      <c r="G3189" s="4"/>
      <c r="H3189" s="4"/>
      <c r="K3189" s="4"/>
      <c r="L3189" s="4"/>
      <c r="M3189" s="16"/>
      <c r="N3189" s="16"/>
      <c r="T3189" s="59"/>
      <c r="U3189" s="59"/>
      <c r="V3189" s="18"/>
      <c r="Z3189" s="22"/>
      <c r="AA3189" s="22"/>
      <c r="AB3189" s="22"/>
      <c r="AC3189" s="22"/>
      <c r="AD3189" s="22"/>
      <c r="AE3189" s="22"/>
      <c r="AF3189" s="22"/>
    </row>
    <row r="3190" spans="1:32" x14ac:dyDescent="0.25">
      <c r="A3190" s="16"/>
      <c r="B3190" s="16"/>
      <c r="C3190" s="66"/>
      <c r="D3190" s="66"/>
      <c r="E3190" s="67"/>
      <c r="F3190" s="4"/>
      <c r="G3190" s="4"/>
      <c r="H3190" s="4"/>
      <c r="K3190" s="4"/>
      <c r="L3190" s="4"/>
      <c r="M3190" s="16"/>
      <c r="N3190" s="16"/>
      <c r="T3190" s="59"/>
      <c r="U3190" s="59"/>
      <c r="V3190" s="18"/>
      <c r="Z3190" s="22"/>
      <c r="AA3190" s="22"/>
      <c r="AB3190" s="22"/>
      <c r="AC3190" s="22"/>
      <c r="AD3190" s="22"/>
      <c r="AE3190" s="22"/>
      <c r="AF3190" s="22"/>
    </row>
    <row r="3191" spans="1:32" x14ac:dyDescent="0.25">
      <c r="A3191" s="16"/>
      <c r="B3191" s="16"/>
      <c r="C3191" s="66"/>
      <c r="D3191" s="66"/>
      <c r="E3191" s="67"/>
      <c r="F3191" s="4"/>
      <c r="G3191" s="4"/>
      <c r="H3191" s="4"/>
      <c r="K3191" s="4"/>
      <c r="L3191" s="4"/>
      <c r="M3191" s="16"/>
      <c r="N3191" s="16"/>
      <c r="T3191" s="59"/>
      <c r="U3191" s="59"/>
      <c r="V3191" s="18"/>
      <c r="Z3191" s="22"/>
      <c r="AA3191" s="22"/>
      <c r="AB3191" s="22"/>
      <c r="AC3191" s="22"/>
      <c r="AD3191" s="22"/>
      <c r="AE3191" s="22"/>
      <c r="AF3191" s="22"/>
    </row>
    <row r="3192" spans="1:32" x14ac:dyDescent="0.25">
      <c r="A3192" s="16"/>
      <c r="B3192" s="16"/>
      <c r="C3192" s="66"/>
      <c r="D3192" s="66"/>
      <c r="E3192" s="67"/>
      <c r="F3192" s="4"/>
      <c r="G3192" s="4"/>
      <c r="H3192" s="4"/>
      <c r="K3192" s="4"/>
      <c r="L3192" s="4"/>
      <c r="M3192" s="16"/>
      <c r="N3192" s="16"/>
      <c r="T3192" s="59"/>
      <c r="U3192" s="59"/>
      <c r="V3192" s="18"/>
      <c r="Z3192" s="22"/>
      <c r="AA3192" s="22"/>
      <c r="AB3192" s="22"/>
      <c r="AC3192" s="22"/>
      <c r="AD3192" s="22"/>
      <c r="AE3192" s="22"/>
      <c r="AF3192" s="22"/>
    </row>
    <row r="3193" spans="1:32" x14ac:dyDescent="0.25">
      <c r="A3193" s="16"/>
      <c r="B3193" s="16"/>
      <c r="C3193" s="66"/>
      <c r="D3193" s="66"/>
      <c r="E3193" s="67"/>
      <c r="F3193" s="4"/>
      <c r="G3193" s="4"/>
      <c r="H3193" s="4"/>
      <c r="K3193" s="4"/>
      <c r="L3193" s="4"/>
      <c r="M3193" s="16"/>
      <c r="N3193" s="16"/>
      <c r="T3193" s="59"/>
      <c r="U3193" s="59"/>
      <c r="V3193" s="18"/>
      <c r="Z3193" s="22"/>
      <c r="AA3193" s="22"/>
      <c r="AB3193" s="22"/>
      <c r="AC3193" s="22"/>
      <c r="AD3193" s="22"/>
      <c r="AE3193" s="22"/>
      <c r="AF3193" s="22"/>
    </row>
    <row r="3194" spans="1:32" x14ac:dyDescent="0.25">
      <c r="A3194" s="16"/>
      <c r="B3194" s="16"/>
      <c r="C3194" s="66"/>
      <c r="D3194" s="66"/>
      <c r="E3194" s="67"/>
      <c r="F3194" s="4"/>
      <c r="G3194" s="4"/>
      <c r="H3194" s="4"/>
      <c r="K3194" s="4"/>
      <c r="L3194" s="4"/>
      <c r="M3194" s="16"/>
      <c r="N3194" s="16"/>
      <c r="T3194" s="59"/>
      <c r="U3194" s="59"/>
      <c r="V3194" s="18"/>
      <c r="Z3194" s="22"/>
      <c r="AA3194" s="22"/>
      <c r="AB3194" s="22"/>
      <c r="AC3194" s="22"/>
      <c r="AD3194" s="22"/>
      <c r="AE3194" s="22"/>
      <c r="AF3194" s="22"/>
    </row>
    <row r="3195" spans="1:32" x14ac:dyDescent="0.25">
      <c r="A3195" s="16"/>
      <c r="B3195" s="16"/>
      <c r="C3195" s="66"/>
      <c r="D3195" s="66"/>
      <c r="E3195" s="67"/>
      <c r="F3195" s="4"/>
      <c r="G3195" s="4"/>
      <c r="H3195" s="4"/>
      <c r="K3195" s="4"/>
      <c r="L3195" s="4"/>
      <c r="M3195" s="16"/>
      <c r="N3195" s="16"/>
      <c r="T3195" s="59"/>
      <c r="U3195" s="59"/>
      <c r="V3195" s="18"/>
      <c r="Z3195" s="22"/>
      <c r="AA3195" s="22"/>
      <c r="AB3195" s="22"/>
      <c r="AC3195" s="22"/>
      <c r="AD3195" s="22"/>
      <c r="AE3195" s="22"/>
      <c r="AF3195" s="22"/>
    </row>
    <row r="3196" spans="1:32" x14ac:dyDescent="0.25">
      <c r="A3196" s="16"/>
      <c r="B3196" s="16"/>
      <c r="C3196" s="66"/>
      <c r="D3196" s="66"/>
      <c r="E3196" s="67"/>
      <c r="F3196" s="4"/>
      <c r="G3196" s="4"/>
      <c r="H3196" s="4"/>
      <c r="K3196" s="4"/>
      <c r="L3196" s="4"/>
      <c r="M3196" s="16"/>
      <c r="N3196" s="16"/>
      <c r="T3196" s="59"/>
      <c r="U3196" s="59"/>
      <c r="V3196" s="18"/>
      <c r="Z3196" s="22"/>
      <c r="AA3196" s="22"/>
      <c r="AB3196" s="22"/>
      <c r="AC3196" s="22"/>
      <c r="AD3196" s="22"/>
      <c r="AE3196" s="22"/>
      <c r="AF3196" s="22"/>
    </row>
    <row r="3197" spans="1:32" x14ac:dyDescent="0.25">
      <c r="A3197" s="16"/>
      <c r="B3197" s="16"/>
      <c r="C3197" s="66"/>
      <c r="D3197" s="66"/>
      <c r="E3197" s="67"/>
      <c r="F3197" s="4"/>
      <c r="G3197" s="4"/>
      <c r="H3197" s="4"/>
      <c r="K3197" s="4"/>
      <c r="L3197" s="4"/>
      <c r="M3197" s="16"/>
      <c r="N3197" s="16"/>
      <c r="T3197" s="59"/>
      <c r="U3197" s="59"/>
      <c r="V3197" s="18"/>
      <c r="Z3197" s="22"/>
      <c r="AA3197" s="22"/>
      <c r="AB3197" s="22"/>
      <c r="AC3197" s="22"/>
      <c r="AD3197" s="22"/>
      <c r="AE3197" s="22"/>
      <c r="AF3197" s="22"/>
    </row>
    <row r="3198" spans="1:32" x14ac:dyDescent="0.25">
      <c r="A3198" s="16"/>
      <c r="B3198" s="16"/>
      <c r="C3198" s="66"/>
      <c r="D3198" s="66"/>
      <c r="E3198" s="67"/>
      <c r="F3198" s="4"/>
      <c r="G3198" s="4"/>
      <c r="H3198" s="4"/>
      <c r="K3198" s="4"/>
      <c r="L3198" s="4"/>
      <c r="M3198" s="16"/>
      <c r="N3198" s="16"/>
      <c r="T3198" s="59"/>
      <c r="U3198" s="59"/>
      <c r="V3198" s="18"/>
      <c r="Z3198" s="22"/>
      <c r="AA3198" s="22"/>
      <c r="AB3198" s="22"/>
      <c r="AC3198" s="22"/>
      <c r="AD3198" s="22"/>
      <c r="AE3198" s="22"/>
      <c r="AF3198" s="22"/>
    </row>
    <row r="3199" spans="1:32" x14ac:dyDescent="0.25">
      <c r="A3199" s="16"/>
      <c r="B3199" s="16"/>
      <c r="C3199" s="66"/>
      <c r="D3199" s="66"/>
      <c r="E3199" s="67"/>
      <c r="F3199" s="4"/>
      <c r="G3199" s="4"/>
      <c r="H3199" s="4"/>
      <c r="K3199" s="4"/>
      <c r="L3199" s="4"/>
      <c r="M3199" s="16"/>
      <c r="N3199" s="16"/>
      <c r="T3199" s="59"/>
      <c r="U3199" s="59"/>
      <c r="V3199" s="18"/>
      <c r="Z3199" s="22"/>
      <c r="AA3199" s="22"/>
      <c r="AB3199" s="22"/>
      <c r="AC3199" s="22"/>
      <c r="AD3199" s="22"/>
      <c r="AE3199" s="22"/>
      <c r="AF3199" s="22"/>
    </row>
    <row r="3200" spans="1:32" x14ac:dyDescent="0.25">
      <c r="A3200" s="16"/>
      <c r="B3200" s="16"/>
      <c r="C3200" s="66"/>
      <c r="D3200" s="66"/>
      <c r="E3200" s="67"/>
      <c r="F3200" s="4"/>
      <c r="G3200" s="4"/>
      <c r="H3200" s="4"/>
      <c r="K3200" s="4"/>
      <c r="L3200" s="4"/>
      <c r="M3200" s="16"/>
      <c r="N3200" s="16"/>
      <c r="T3200" s="59"/>
      <c r="U3200" s="59"/>
      <c r="V3200" s="18"/>
      <c r="Z3200" s="22"/>
      <c r="AA3200" s="22"/>
      <c r="AB3200" s="22"/>
      <c r="AC3200" s="22"/>
      <c r="AD3200" s="22"/>
      <c r="AE3200" s="22"/>
      <c r="AF3200" s="22"/>
    </row>
    <row r="3201" spans="1:32" x14ac:dyDescent="0.25">
      <c r="A3201" s="16"/>
      <c r="B3201" s="16"/>
      <c r="C3201" s="66"/>
      <c r="D3201" s="66"/>
      <c r="E3201" s="67"/>
      <c r="F3201" s="4"/>
      <c r="G3201" s="4"/>
      <c r="H3201" s="4"/>
      <c r="K3201" s="4"/>
      <c r="L3201" s="4"/>
      <c r="M3201" s="16"/>
      <c r="N3201" s="16"/>
      <c r="T3201" s="59"/>
      <c r="U3201" s="59"/>
      <c r="V3201" s="18"/>
      <c r="Z3201" s="22"/>
      <c r="AA3201" s="22"/>
      <c r="AB3201" s="22"/>
      <c r="AC3201" s="22"/>
      <c r="AD3201" s="22"/>
      <c r="AE3201" s="22"/>
      <c r="AF3201" s="22"/>
    </row>
    <row r="3202" spans="1:32" x14ac:dyDescent="0.25">
      <c r="A3202" s="16"/>
      <c r="B3202" s="16"/>
      <c r="C3202" s="66"/>
      <c r="D3202" s="66"/>
      <c r="E3202" s="67"/>
      <c r="F3202" s="4"/>
      <c r="G3202" s="4"/>
      <c r="H3202" s="4"/>
      <c r="K3202" s="4"/>
      <c r="L3202" s="4"/>
      <c r="M3202" s="16"/>
      <c r="N3202" s="16"/>
      <c r="T3202" s="59"/>
      <c r="U3202" s="59"/>
      <c r="V3202" s="18"/>
      <c r="Z3202" s="22"/>
      <c r="AA3202" s="22"/>
      <c r="AB3202" s="22"/>
      <c r="AC3202" s="22"/>
      <c r="AD3202" s="22"/>
      <c r="AE3202" s="22"/>
      <c r="AF3202" s="22"/>
    </row>
    <row r="3203" spans="1:32" x14ac:dyDescent="0.25">
      <c r="A3203" s="16"/>
      <c r="B3203" s="16"/>
      <c r="C3203" s="66"/>
      <c r="D3203" s="66"/>
      <c r="E3203" s="67"/>
      <c r="F3203" s="4"/>
      <c r="G3203" s="4"/>
      <c r="H3203" s="4"/>
      <c r="K3203" s="4"/>
      <c r="L3203" s="4"/>
      <c r="M3203" s="16"/>
      <c r="N3203" s="16"/>
      <c r="T3203" s="59"/>
      <c r="U3203" s="59"/>
      <c r="V3203" s="18"/>
      <c r="Z3203" s="22"/>
      <c r="AA3203" s="22"/>
      <c r="AB3203" s="22"/>
      <c r="AC3203" s="22"/>
      <c r="AD3203" s="22"/>
      <c r="AE3203" s="22"/>
      <c r="AF3203" s="22"/>
    </row>
    <row r="3204" spans="1:32" x14ac:dyDescent="0.25">
      <c r="A3204" s="16"/>
      <c r="B3204" s="16"/>
      <c r="C3204" s="66"/>
      <c r="D3204" s="66"/>
      <c r="E3204" s="67"/>
      <c r="F3204" s="4"/>
      <c r="G3204" s="4"/>
      <c r="H3204" s="4"/>
      <c r="K3204" s="4"/>
      <c r="L3204" s="4"/>
      <c r="M3204" s="16"/>
      <c r="N3204" s="16"/>
      <c r="T3204" s="59"/>
      <c r="U3204" s="59"/>
      <c r="V3204" s="18"/>
      <c r="Z3204" s="22"/>
      <c r="AA3204" s="22"/>
      <c r="AB3204" s="22"/>
      <c r="AC3204" s="22"/>
      <c r="AD3204" s="22"/>
      <c r="AE3204" s="22"/>
      <c r="AF3204" s="22"/>
    </row>
    <row r="3205" spans="1:32" x14ac:dyDescent="0.25">
      <c r="A3205" s="16"/>
      <c r="B3205" s="16"/>
      <c r="C3205" s="66"/>
      <c r="D3205" s="66"/>
      <c r="E3205" s="67"/>
      <c r="F3205" s="4"/>
      <c r="G3205" s="4"/>
      <c r="H3205" s="4"/>
      <c r="K3205" s="4"/>
      <c r="L3205" s="4"/>
      <c r="M3205" s="16"/>
      <c r="N3205" s="16"/>
      <c r="T3205" s="59"/>
      <c r="U3205" s="59"/>
      <c r="V3205" s="18"/>
      <c r="Z3205" s="22"/>
      <c r="AA3205" s="22"/>
      <c r="AB3205" s="22"/>
      <c r="AC3205" s="22"/>
      <c r="AD3205" s="22"/>
      <c r="AE3205" s="22"/>
      <c r="AF3205" s="22"/>
    </row>
    <row r="3206" spans="1:32" x14ac:dyDescent="0.25">
      <c r="A3206" s="16"/>
      <c r="B3206" s="16"/>
      <c r="C3206" s="66"/>
      <c r="D3206" s="66"/>
      <c r="E3206" s="67"/>
      <c r="F3206" s="4"/>
      <c r="G3206" s="4"/>
      <c r="H3206" s="4"/>
      <c r="K3206" s="4"/>
      <c r="L3206" s="4"/>
      <c r="M3206" s="16"/>
      <c r="N3206" s="16"/>
      <c r="T3206" s="59"/>
      <c r="U3206" s="59"/>
      <c r="V3206" s="18"/>
      <c r="Z3206" s="22"/>
      <c r="AA3206" s="22"/>
      <c r="AB3206" s="22"/>
      <c r="AC3206" s="22"/>
      <c r="AD3206" s="22"/>
      <c r="AE3206" s="22"/>
      <c r="AF3206" s="22"/>
    </row>
    <row r="3207" spans="1:32" x14ac:dyDescent="0.25">
      <c r="A3207" s="16"/>
      <c r="B3207" s="16"/>
      <c r="C3207" s="66"/>
      <c r="D3207" s="66"/>
      <c r="E3207" s="67"/>
      <c r="F3207" s="4"/>
      <c r="G3207" s="4"/>
      <c r="H3207" s="4"/>
      <c r="K3207" s="4"/>
      <c r="L3207" s="4"/>
      <c r="M3207" s="16"/>
      <c r="N3207" s="16"/>
      <c r="T3207" s="59"/>
      <c r="U3207" s="59"/>
      <c r="V3207" s="18"/>
      <c r="Z3207" s="22"/>
      <c r="AA3207" s="22"/>
      <c r="AB3207" s="22"/>
      <c r="AC3207" s="22"/>
      <c r="AD3207" s="22"/>
      <c r="AE3207" s="22"/>
      <c r="AF3207" s="22"/>
    </row>
    <row r="3208" spans="1:32" x14ac:dyDescent="0.25">
      <c r="A3208" s="16"/>
      <c r="B3208" s="16"/>
      <c r="C3208" s="66"/>
      <c r="D3208" s="66"/>
      <c r="E3208" s="67"/>
      <c r="F3208" s="4"/>
      <c r="G3208" s="4"/>
      <c r="H3208" s="4"/>
      <c r="K3208" s="4"/>
      <c r="L3208" s="4"/>
      <c r="M3208" s="16"/>
      <c r="N3208" s="16"/>
      <c r="T3208" s="59"/>
      <c r="U3208" s="59"/>
      <c r="V3208" s="18"/>
      <c r="Z3208" s="22"/>
      <c r="AA3208" s="22"/>
      <c r="AB3208" s="22"/>
      <c r="AC3208" s="22"/>
      <c r="AD3208" s="22"/>
      <c r="AE3208" s="22"/>
      <c r="AF3208" s="22"/>
    </row>
    <row r="3209" spans="1:32" x14ac:dyDescent="0.25">
      <c r="A3209" s="16"/>
      <c r="B3209" s="16"/>
      <c r="C3209" s="66"/>
      <c r="D3209" s="66"/>
      <c r="E3209" s="67"/>
      <c r="F3209" s="4"/>
      <c r="G3209" s="4"/>
      <c r="H3209" s="4"/>
      <c r="K3209" s="4"/>
      <c r="L3209" s="4"/>
      <c r="M3209" s="16"/>
      <c r="N3209" s="16"/>
      <c r="T3209" s="59"/>
      <c r="U3209" s="59"/>
      <c r="V3209" s="18"/>
      <c r="Z3209" s="22"/>
      <c r="AA3209" s="22"/>
      <c r="AB3209" s="22"/>
      <c r="AC3209" s="22"/>
      <c r="AD3209" s="22"/>
      <c r="AE3209" s="22"/>
      <c r="AF3209" s="22"/>
    </row>
    <row r="3210" spans="1:32" x14ac:dyDescent="0.25">
      <c r="A3210" s="16"/>
      <c r="B3210" s="16"/>
      <c r="C3210" s="66"/>
      <c r="D3210" s="66"/>
      <c r="E3210" s="67"/>
      <c r="F3210" s="4"/>
      <c r="G3210" s="4"/>
      <c r="H3210" s="4"/>
      <c r="K3210" s="4"/>
      <c r="L3210" s="4"/>
      <c r="M3210" s="16"/>
      <c r="N3210" s="16"/>
      <c r="T3210" s="59"/>
      <c r="U3210" s="59"/>
      <c r="V3210" s="18"/>
      <c r="Z3210" s="22"/>
      <c r="AA3210" s="22"/>
      <c r="AB3210" s="22"/>
      <c r="AC3210" s="22"/>
      <c r="AD3210" s="22"/>
      <c r="AE3210" s="22"/>
      <c r="AF3210" s="22"/>
    </row>
    <row r="3211" spans="1:32" x14ac:dyDescent="0.25">
      <c r="A3211" s="16"/>
      <c r="B3211" s="16"/>
      <c r="C3211" s="66"/>
      <c r="D3211" s="66"/>
      <c r="E3211" s="67"/>
      <c r="F3211" s="4"/>
      <c r="G3211" s="4"/>
      <c r="H3211" s="4"/>
      <c r="K3211" s="4"/>
      <c r="L3211" s="4"/>
      <c r="M3211" s="16"/>
      <c r="N3211" s="16"/>
      <c r="T3211" s="59"/>
      <c r="U3211" s="59"/>
      <c r="V3211" s="18"/>
      <c r="Z3211" s="22"/>
      <c r="AA3211" s="22"/>
      <c r="AB3211" s="22"/>
      <c r="AC3211" s="22"/>
      <c r="AD3211" s="22"/>
      <c r="AE3211" s="22"/>
      <c r="AF3211" s="22"/>
    </row>
    <row r="3212" spans="1:32" x14ac:dyDescent="0.25">
      <c r="A3212" s="16"/>
      <c r="B3212" s="16"/>
      <c r="C3212" s="66"/>
      <c r="D3212" s="66"/>
      <c r="E3212" s="67"/>
      <c r="F3212" s="4"/>
      <c r="G3212" s="4"/>
      <c r="H3212" s="4"/>
      <c r="K3212" s="4"/>
      <c r="L3212" s="4"/>
      <c r="M3212" s="16"/>
      <c r="N3212" s="16"/>
      <c r="T3212" s="59"/>
      <c r="U3212" s="59"/>
      <c r="V3212" s="18"/>
      <c r="Z3212" s="22"/>
      <c r="AA3212" s="22"/>
      <c r="AB3212" s="22"/>
      <c r="AC3212" s="22"/>
      <c r="AD3212" s="22"/>
      <c r="AE3212" s="22"/>
      <c r="AF3212" s="22"/>
    </row>
    <row r="3213" spans="1:32" x14ac:dyDescent="0.25">
      <c r="A3213" s="16"/>
      <c r="B3213" s="16"/>
      <c r="C3213" s="66"/>
      <c r="D3213" s="66"/>
      <c r="E3213" s="67"/>
      <c r="F3213" s="4"/>
      <c r="G3213" s="4"/>
      <c r="H3213" s="4"/>
      <c r="K3213" s="4"/>
      <c r="L3213" s="4"/>
      <c r="M3213" s="16"/>
      <c r="N3213" s="16"/>
      <c r="T3213" s="59"/>
      <c r="U3213" s="59"/>
      <c r="V3213" s="18"/>
      <c r="Z3213" s="22"/>
      <c r="AA3213" s="22"/>
      <c r="AB3213" s="22"/>
      <c r="AC3213" s="22"/>
      <c r="AD3213" s="22"/>
      <c r="AE3213" s="22"/>
      <c r="AF3213" s="22"/>
    </row>
    <row r="3214" spans="1:32" x14ac:dyDescent="0.25">
      <c r="A3214" s="16"/>
      <c r="B3214" s="16"/>
      <c r="C3214" s="66"/>
      <c r="D3214" s="66"/>
      <c r="E3214" s="67"/>
      <c r="F3214" s="4"/>
      <c r="G3214" s="4"/>
      <c r="H3214" s="4"/>
      <c r="K3214" s="4"/>
      <c r="L3214" s="4"/>
      <c r="M3214" s="16"/>
      <c r="N3214" s="16"/>
      <c r="T3214" s="59"/>
      <c r="U3214" s="59"/>
      <c r="V3214" s="18"/>
      <c r="Z3214" s="22"/>
      <c r="AA3214" s="22"/>
      <c r="AB3214" s="22"/>
      <c r="AC3214" s="22"/>
      <c r="AD3214" s="22"/>
      <c r="AE3214" s="22"/>
      <c r="AF3214" s="22"/>
    </row>
    <row r="3215" spans="1:32" x14ac:dyDescent="0.25">
      <c r="A3215" s="16"/>
      <c r="B3215" s="16"/>
      <c r="C3215" s="66"/>
      <c r="D3215" s="66"/>
      <c r="E3215" s="67"/>
      <c r="F3215" s="4"/>
      <c r="G3215" s="4"/>
      <c r="H3215" s="4"/>
      <c r="K3215" s="4"/>
      <c r="L3215" s="4"/>
      <c r="M3215" s="16"/>
      <c r="N3215" s="16"/>
      <c r="T3215" s="59"/>
      <c r="U3215" s="59"/>
      <c r="V3215" s="18"/>
      <c r="Z3215" s="22"/>
      <c r="AA3215" s="22"/>
      <c r="AB3215" s="22"/>
      <c r="AC3215" s="22"/>
      <c r="AD3215" s="22"/>
      <c r="AE3215" s="22"/>
      <c r="AF3215" s="22"/>
    </row>
    <row r="3216" spans="1:32" x14ac:dyDescent="0.25">
      <c r="A3216" s="16"/>
      <c r="B3216" s="16"/>
      <c r="C3216" s="66"/>
      <c r="D3216" s="66"/>
      <c r="E3216" s="67"/>
      <c r="F3216" s="4"/>
      <c r="G3216" s="4"/>
      <c r="H3216" s="4"/>
      <c r="K3216" s="4"/>
      <c r="L3216" s="4"/>
      <c r="M3216" s="16"/>
      <c r="N3216" s="16"/>
      <c r="T3216" s="59"/>
      <c r="U3216" s="59"/>
      <c r="V3216" s="18"/>
      <c r="Z3216" s="22"/>
      <c r="AA3216" s="22"/>
      <c r="AB3216" s="22"/>
      <c r="AC3216" s="22"/>
      <c r="AD3216" s="22"/>
      <c r="AE3216" s="22"/>
      <c r="AF3216" s="22"/>
    </row>
    <row r="3217" spans="1:32" x14ac:dyDescent="0.25">
      <c r="A3217" s="16"/>
      <c r="B3217" s="16"/>
      <c r="C3217" s="66"/>
      <c r="D3217" s="66"/>
      <c r="E3217" s="67"/>
      <c r="F3217" s="4"/>
      <c r="G3217" s="4"/>
      <c r="H3217" s="4"/>
      <c r="K3217" s="4"/>
      <c r="L3217" s="4"/>
      <c r="M3217" s="16"/>
      <c r="N3217" s="16"/>
      <c r="T3217" s="59"/>
      <c r="U3217" s="59"/>
      <c r="V3217" s="18"/>
      <c r="Z3217" s="22"/>
      <c r="AA3217" s="22"/>
      <c r="AB3217" s="22"/>
      <c r="AC3217" s="22"/>
      <c r="AD3217" s="22"/>
      <c r="AE3217" s="22"/>
      <c r="AF3217" s="22"/>
    </row>
    <row r="3218" spans="1:32" x14ac:dyDescent="0.25">
      <c r="A3218" s="16"/>
      <c r="B3218" s="16"/>
      <c r="C3218" s="66"/>
      <c r="D3218" s="66"/>
      <c r="E3218" s="67"/>
      <c r="F3218" s="4"/>
      <c r="G3218" s="4"/>
      <c r="H3218" s="4"/>
      <c r="K3218" s="4"/>
      <c r="L3218" s="4"/>
      <c r="M3218" s="16"/>
      <c r="N3218" s="16"/>
      <c r="T3218" s="59"/>
      <c r="U3218" s="59"/>
      <c r="V3218" s="18"/>
      <c r="Z3218" s="22"/>
      <c r="AA3218" s="22"/>
      <c r="AB3218" s="22"/>
      <c r="AC3218" s="22"/>
      <c r="AD3218" s="22"/>
      <c r="AE3218" s="22"/>
      <c r="AF3218" s="22"/>
    </row>
    <row r="3219" spans="1:32" x14ac:dyDescent="0.25">
      <c r="A3219" s="16"/>
      <c r="B3219" s="16"/>
      <c r="C3219" s="66"/>
      <c r="D3219" s="66"/>
      <c r="E3219" s="67"/>
      <c r="F3219" s="4"/>
      <c r="G3219" s="4"/>
      <c r="H3219" s="4"/>
      <c r="K3219" s="4"/>
      <c r="L3219" s="4"/>
      <c r="M3219" s="16"/>
      <c r="N3219" s="16"/>
      <c r="T3219" s="59"/>
      <c r="U3219" s="59"/>
      <c r="V3219" s="18"/>
      <c r="Z3219" s="22"/>
      <c r="AA3219" s="22"/>
      <c r="AB3219" s="22"/>
      <c r="AC3219" s="22"/>
      <c r="AD3219" s="22"/>
      <c r="AE3219" s="22"/>
      <c r="AF3219" s="22"/>
    </row>
    <row r="3220" spans="1:32" x14ac:dyDescent="0.25">
      <c r="A3220" s="16"/>
      <c r="B3220" s="16"/>
      <c r="C3220" s="66"/>
      <c r="D3220" s="66"/>
      <c r="E3220" s="67"/>
      <c r="F3220" s="4"/>
      <c r="G3220" s="4"/>
      <c r="H3220" s="4"/>
      <c r="K3220" s="4"/>
      <c r="L3220" s="4"/>
      <c r="M3220" s="16"/>
      <c r="N3220" s="16"/>
      <c r="T3220" s="59"/>
      <c r="U3220" s="59"/>
      <c r="V3220" s="18"/>
      <c r="Z3220" s="22"/>
      <c r="AA3220" s="22"/>
      <c r="AB3220" s="22"/>
      <c r="AC3220" s="22"/>
      <c r="AD3220" s="22"/>
      <c r="AE3220" s="22"/>
      <c r="AF3220" s="22"/>
    </row>
    <row r="3221" spans="1:32" x14ac:dyDescent="0.25">
      <c r="A3221" s="16"/>
      <c r="B3221" s="16"/>
      <c r="C3221" s="66"/>
      <c r="D3221" s="66"/>
      <c r="E3221" s="67"/>
      <c r="F3221" s="4"/>
      <c r="G3221" s="4"/>
      <c r="H3221" s="4"/>
      <c r="K3221" s="4"/>
      <c r="L3221" s="4"/>
      <c r="M3221" s="16"/>
      <c r="N3221" s="16"/>
      <c r="T3221" s="59"/>
      <c r="U3221" s="59"/>
      <c r="V3221" s="18"/>
      <c r="Z3221" s="22"/>
      <c r="AA3221" s="22"/>
      <c r="AB3221" s="22"/>
      <c r="AC3221" s="22"/>
      <c r="AD3221" s="22"/>
      <c r="AE3221" s="22"/>
      <c r="AF3221" s="22"/>
    </row>
    <row r="3222" spans="1:32" x14ac:dyDescent="0.25">
      <c r="A3222" s="16"/>
      <c r="B3222" s="16"/>
      <c r="C3222" s="66"/>
      <c r="D3222" s="66"/>
      <c r="E3222" s="67"/>
      <c r="F3222" s="4"/>
      <c r="G3222" s="4"/>
      <c r="H3222" s="4"/>
      <c r="K3222" s="4"/>
      <c r="L3222" s="4"/>
      <c r="M3222" s="16"/>
      <c r="N3222" s="16"/>
      <c r="T3222" s="59"/>
      <c r="U3222" s="59"/>
      <c r="V3222" s="18"/>
      <c r="Z3222" s="22"/>
      <c r="AA3222" s="22"/>
      <c r="AB3222" s="22"/>
      <c r="AC3222" s="22"/>
      <c r="AD3222" s="22"/>
      <c r="AE3222" s="22"/>
      <c r="AF3222" s="22"/>
    </row>
    <row r="3223" spans="1:32" x14ac:dyDescent="0.25">
      <c r="A3223" s="16"/>
      <c r="B3223" s="16"/>
      <c r="C3223" s="66"/>
      <c r="D3223" s="66"/>
      <c r="E3223" s="67"/>
      <c r="F3223" s="4"/>
      <c r="G3223" s="4"/>
      <c r="H3223" s="4"/>
      <c r="K3223" s="4"/>
      <c r="L3223" s="4"/>
      <c r="M3223" s="16"/>
      <c r="N3223" s="16"/>
      <c r="T3223" s="59"/>
      <c r="U3223" s="59"/>
      <c r="V3223" s="18"/>
      <c r="Z3223" s="22"/>
      <c r="AA3223" s="22"/>
      <c r="AB3223" s="22"/>
      <c r="AC3223" s="22"/>
      <c r="AD3223" s="22"/>
      <c r="AE3223" s="22"/>
      <c r="AF3223" s="22"/>
    </row>
    <row r="3224" spans="1:32" x14ac:dyDescent="0.25">
      <c r="A3224" s="16"/>
      <c r="B3224" s="16"/>
      <c r="C3224" s="66"/>
      <c r="D3224" s="66"/>
      <c r="E3224" s="67"/>
      <c r="F3224" s="4"/>
      <c r="G3224" s="4"/>
      <c r="H3224" s="4"/>
      <c r="K3224" s="4"/>
      <c r="L3224" s="4"/>
      <c r="M3224" s="16"/>
      <c r="N3224" s="16"/>
      <c r="T3224" s="59"/>
      <c r="U3224" s="59"/>
      <c r="V3224" s="18"/>
      <c r="Z3224" s="22"/>
      <c r="AA3224" s="22"/>
      <c r="AB3224" s="22"/>
      <c r="AC3224" s="22"/>
      <c r="AD3224" s="22"/>
      <c r="AE3224" s="22"/>
      <c r="AF3224" s="22"/>
    </row>
    <row r="3225" spans="1:32" x14ac:dyDescent="0.25">
      <c r="A3225" s="16"/>
      <c r="B3225" s="16"/>
      <c r="C3225" s="66"/>
      <c r="D3225" s="66"/>
      <c r="E3225" s="67"/>
      <c r="F3225" s="4"/>
      <c r="G3225" s="4"/>
      <c r="H3225" s="4"/>
      <c r="K3225" s="4"/>
      <c r="L3225" s="4"/>
      <c r="M3225" s="16"/>
      <c r="N3225" s="16"/>
      <c r="T3225" s="59"/>
      <c r="U3225" s="59"/>
      <c r="V3225" s="18"/>
      <c r="Z3225" s="22"/>
      <c r="AA3225" s="22"/>
      <c r="AB3225" s="22"/>
      <c r="AC3225" s="22"/>
      <c r="AD3225" s="22"/>
      <c r="AE3225" s="22"/>
      <c r="AF3225" s="22"/>
    </row>
    <row r="3226" spans="1:32" x14ac:dyDescent="0.25">
      <c r="A3226" s="16"/>
      <c r="B3226" s="16"/>
      <c r="C3226" s="66"/>
      <c r="D3226" s="66"/>
      <c r="E3226" s="67"/>
      <c r="F3226" s="4"/>
      <c r="G3226" s="4"/>
      <c r="H3226" s="4"/>
      <c r="K3226" s="4"/>
      <c r="L3226" s="4"/>
      <c r="M3226" s="16"/>
      <c r="N3226" s="16"/>
      <c r="T3226" s="59"/>
      <c r="U3226" s="59"/>
      <c r="V3226" s="18"/>
      <c r="Z3226" s="22"/>
      <c r="AA3226" s="22"/>
      <c r="AB3226" s="22"/>
      <c r="AC3226" s="22"/>
      <c r="AD3226" s="22"/>
      <c r="AE3226" s="22"/>
      <c r="AF3226" s="22"/>
    </row>
    <row r="3227" spans="1:32" x14ac:dyDescent="0.25">
      <c r="A3227" s="16"/>
      <c r="B3227" s="16"/>
      <c r="C3227" s="66"/>
      <c r="D3227" s="66"/>
      <c r="E3227" s="67"/>
      <c r="F3227" s="4"/>
      <c r="G3227" s="4"/>
      <c r="H3227" s="4"/>
      <c r="K3227" s="4"/>
      <c r="L3227" s="4"/>
      <c r="M3227" s="16"/>
      <c r="N3227" s="16"/>
      <c r="T3227" s="59"/>
      <c r="U3227" s="59"/>
      <c r="V3227" s="18"/>
      <c r="Z3227" s="22"/>
      <c r="AA3227" s="22"/>
      <c r="AB3227" s="22"/>
      <c r="AC3227" s="22"/>
      <c r="AD3227" s="22"/>
      <c r="AE3227" s="22"/>
      <c r="AF3227" s="22"/>
    </row>
    <row r="3228" spans="1:32" x14ac:dyDescent="0.25">
      <c r="A3228" s="16"/>
      <c r="B3228" s="16"/>
      <c r="C3228" s="66"/>
      <c r="D3228" s="66"/>
      <c r="E3228" s="67"/>
      <c r="F3228" s="4"/>
      <c r="G3228" s="4"/>
      <c r="H3228" s="4"/>
      <c r="K3228" s="4"/>
      <c r="L3228" s="4"/>
      <c r="M3228" s="16"/>
      <c r="N3228" s="16"/>
      <c r="T3228" s="59"/>
      <c r="U3228" s="59"/>
      <c r="V3228" s="18"/>
      <c r="Z3228" s="22"/>
      <c r="AA3228" s="22"/>
      <c r="AB3228" s="22"/>
      <c r="AC3228" s="22"/>
      <c r="AD3228" s="22"/>
      <c r="AE3228" s="22"/>
      <c r="AF3228" s="22"/>
    </row>
    <row r="3229" spans="1:32" x14ac:dyDescent="0.25">
      <c r="A3229" s="16"/>
      <c r="B3229" s="16"/>
      <c r="C3229" s="66"/>
      <c r="D3229" s="66"/>
      <c r="E3229" s="67"/>
      <c r="F3229" s="4"/>
      <c r="G3229" s="4"/>
      <c r="H3229" s="4"/>
      <c r="K3229" s="4"/>
      <c r="L3229" s="4"/>
      <c r="M3229" s="16"/>
      <c r="N3229" s="16"/>
      <c r="T3229" s="59"/>
      <c r="U3229" s="59"/>
      <c r="V3229" s="18"/>
      <c r="Z3229" s="22"/>
      <c r="AA3229" s="22"/>
      <c r="AB3229" s="22"/>
      <c r="AC3229" s="22"/>
      <c r="AD3229" s="22"/>
      <c r="AE3229" s="22"/>
      <c r="AF3229" s="22"/>
    </row>
    <row r="3230" spans="1:32" x14ac:dyDescent="0.25">
      <c r="A3230" s="16"/>
      <c r="B3230" s="16"/>
      <c r="C3230" s="66"/>
      <c r="D3230" s="66"/>
      <c r="E3230" s="67"/>
      <c r="F3230" s="4"/>
      <c r="G3230" s="4"/>
      <c r="H3230" s="4"/>
      <c r="K3230" s="4"/>
      <c r="L3230" s="4"/>
      <c r="M3230" s="16"/>
      <c r="N3230" s="16"/>
      <c r="T3230" s="59"/>
      <c r="U3230" s="59"/>
      <c r="V3230" s="18"/>
      <c r="Z3230" s="22"/>
      <c r="AA3230" s="22"/>
      <c r="AB3230" s="22"/>
      <c r="AC3230" s="22"/>
      <c r="AD3230" s="22"/>
      <c r="AE3230" s="22"/>
      <c r="AF3230" s="22"/>
    </row>
    <row r="3231" spans="1:32" x14ac:dyDescent="0.25">
      <c r="A3231" s="16"/>
      <c r="B3231" s="16"/>
      <c r="C3231" s="66"/>
      <c r="D3231" s="66"/>
      <c r="E3231" s="67"/>
      <c r="F3231" s="4"/>
      <c r="G3231" s="4"/>
      <c r="H3231" s="4"/>
      <c r="K3231" s="4"/>
      <c r="L3231" s="4"/>
      <c r="M3231" s="16"/>
      <c r="N3231" s="16"/>
      <c r="T3231" s="59"/>
      <c r="U3231" s="59"/>
      <c r="V3231" s="18"/>
      <c r="Z3231" s="22"/>
      <c r="AA3231" s="22"/>
      <c r="AB3231" s="22"/>
      <c r="AC3231" s="22"/>
      <c r="AD3231" s="22"/>
      <c r="AE3231" s="22"/>
      <c r="AF3231" s="22"/>
    </row>
    <row r="3232" spans="1:32" x14ac:dyDescent="0.25">
      <c r="A3232" s="16"/>
      <c r="B3232" s="16"/>
      <c r="C3232" s="66"/>
      <c r="D3232" s="66"/>
      <c r="E3232" s="67"/>
      <c r="F3232" s="4"/>
      <c r="G3232" s="4"/>
      <c r="H3232" s="4"/>
      <c r="K3232" s="4"/>
      <c r="L3232" s="4"/>
      <c r="M3232" s="16"/>
      <c r="N3232" s="16"/>
      <c r="T3232" s="59"/>
      <c r="U3232" s="59"/>
      <c r="V3232" s="18"/>
      <c r="Z3232" s="22"/>
      <c r="AA3232" s="22"/>
      <c r="AB3232" s="22"/>
      <c r="AC3232" s="22"/>
      <c r="AD3232" s="22"/>
      <c r="AE3232" s="22"/>
      <c r="AF3232" s="22"/>
    </row>
    <row r="3233" spans="1:32" x14ac:dyDescent="0.25">
      <c r="A3233" s="16"/>
      <c r="B3233" s="16"/>
      <c r="C3233" s="66"/>
      <c r="D3233" s="66"/>
      <c r="E3233" s="67"/>
      <c r="F3233" s="4"/>
      <c r="G3233" s="4"/>
      <c r="H3233" s="4"/>
      <c r="K3233" s="4"/>
      <c r="L3233" s="4"/>
      <c r="M3233" s="16"/>
      <c r="N3233" s="16"/>
      <c r="T3233" s="59"/>
      <c r="U3233" s="59"/>
      <c r="V3233" s="18"/>
      <c r="Z3233" s="22"/>
      <c r="AA3233" s="22"/>
      <c r="AB3233" s="22"/>
      <c r="AC3233" s="22"/>
      <c r="AD3233" s="22"/>
      <c r="AE3233" s="22"/>
      <c r="AF3233" s="22"/>
    </row>
    <row r="3234" spans="1:32" x14ac:dyDescent="0.25">
      <c r="A3234" s="16"/>
      <c r="B3234" s="16"/>
      <c r="C3234" s="66"/>
      <c r="D3234" s="66"/>
      <c r="E3234" s="67"/>
      <c r="F3234" s="4"/>
      <c r="G3234" s="4"/>
      <c r="H3234" s="4"/>
      <c r="K3234" s="4"/>
      <c r="L3234" s="4"/>
      <c r="M3234" s="16"/>
      <c r="N3234" s="16"/>
      <c r="T3234" s="59"/>
      <c r="U3234" s="59"/>
      <c r="V3234" s="18"/>
      <c r="Z3234" s="22"/>
      <c r="AA3234" s="22"/>
      <c r="AB3234" s="22"/>
      <c r="AC3234" s="22"/>
      <c r="AD3234" s="22"/>
      <c r="AE3234" s="22"/>
      <c r="AF3234" s="22"/>
    </row>
    <row r="3235" spans="1:32" x14ac:dyDescent="0.25">
      <c r="A3235" s="16"/>
      <c r="B3235" s="16"/>
      <c r="C3235" s="66"/>
      <c r="D3235" s="66"/>
      <c r="E3235" s="67"/>
      <c r="F3235" s="4"/>
      <c r="G3235" s="4"/>
      <c r="H3235" s="4"/>
      <c r="K3235" s="4"/>
      <c r="L3235" s="4"/>
      <c r="M3235" s="16"/>
      <c r="N3235" s="16"/>
      <c r="T3235" s="59"/>
      <c r="U3235" s="59"/>
      <c r="V3235" s="18"/>
      <c r="Z3235" s="22"/>
      <c r="AA3235" s="22"/>
      <c r="AB3235" s="22"/>
      <c r="AC3235" s="22"/>
      <c r="AD3235" s="22"/>
      <c r="AE3235" s="22"/>
      <c r="AF3235" s="22"/>
    </row>
    <row r="3236" spans="1:32" x14ac:dyDescent="0.25">
      <c r="A3236" s="16"/>
      <c r="B3236" s="16"/>
      <c r="C3236" s="66"/>
      <c r="D3236" s="66"/>
      <c r="E3236" s="67"/>
      <c r="F3236" s="4"/>
      <c r="G3236" s="4"/>
      <c r="H3236" s="4"/>
      <c r="K3236" s="4"/>
      <c r="L3236" s="4"/>
      <c r="M3236" s="16"/>
      <c r="N3236" s="16"/>
      <c r="T3236" s="59"/>
      <c r="U3236" s="59"/>
      <c r="V3236" s="18"/>
      <c r="Z3236" s="22"/>
      <c r="AA3236" s="22"/>
      <c r="AB3236" s="22"/>
      <c r="AC3236" s="22"/>
      <c r="AD3236" s="22"/>
      <c r="AE3236" s="22"/>
      <c r="AF3236" s="22"/>
    </row>
    <row r="3237" spans="1:32" x14ac:dyDescent="0.25">
      <c r="A3237" s="16"/>
      <c r="B3237" s="16"/>
      <c r="C3237" s="66"/>
      <c r="D3237" s="66"/>
      <c r="E3237" s="67"/>
      <c r="F3237" s="4"/>
      <c r="G3237" s="4"/>
      <c r="H3237" s="4"/>
      <c r="K3237" s="4"/>
      <c r="L3237" s="4"/>
      <c r="M3237" s="16"/>
      <c r="N3237" s="16"/>
      <c r="T3237" s="59"/>
      <c r="U3237" s="59"/>
      <c r="V3237" s="18"/>
      <c r="Z3237" s="22"/>
      <c r="AA3237" s="22"/>
      <c r="AB3237" s="22"/>
      <c r="AC3237" s="22"/>
      <c r="AD3237" s="22"/>
      <c r="AE3237" s="22"/>
      <c r="AF3237" s="22"/>
    </row>
    <row r="3238" spans="1:32" x14ac:dyDescent="0.25">
      <c r="A3238" s="16"/>
      <c r="B3238" s="16"/>
      <c r="C3238" s="66"/>
      <c r="D3238" s="66"/>
      <c r="E3238" s="67"/>
      <c r="F3238" s="4"/>
      <c r="G3238" s="4"/>
      <c r="H3238" s="4"/>
      <c r="K3238" s="4"/>
      <c r="L3238" s="4"/>
      <c r="M3238" s="16"/>
      <c r="N3238" s="16"/>
      <c r="T3238" s="59"/>
      <c r="U3238" s="59"/>
      <c r="V3238" s="18"/>
      <c r="Z3238" s="22"/>
      <c r="AA3238" s="22"/>
      <c r="AB3238" s="22"/>
      <c r="AC3238" s="22"/>
      <c r="AD3238" s="22"/>
      <c r="AE3238" s="22"/>
      <c r="AF3238" s="22"/>
    </row>
    <row r="3239" spans="1:32" x14ac:dyDescent="0.25">
      <c r="A3239" s="16"/>
      <c r="B3239" s="16"/>
      <c r="C3239" s="66"/>
      <c r="D3239" s="66"/>
      <c r="E3239" s="67"/>
      <c r="F3239" s="4"/>
      <c r="G3239" s="4"/>
      <c r="H3239" s="4"/>
      <c r="K3239" s="4"/>
      <c r="L3239" s="4"/>
      <c r="M3239" s="16"/>
      <c r="N3239" s="16"/>
      <c r="T3239" s="59"/>
      <c r="U3239" s="59"/>
      <c r="V3239" s="18"/>
      <c r="Z3239" s="22"/>
      <c r="AA3239" s="22"/>
      <c r="AB3239" s="22"/>
      <c r="AC3239" s="22"/>
      <c r="AD3239" s="22"/>
      <c r="AE3239" s="22"/>
      <c r="AF3239" s="22"/>
    </row>
    <row r="3240" spans="1:32" x14ac:dyDescent="0.25">
      <c r="A3240" s="16"/>
      <c r="B3240" s="16"/>
      <c r="C3240" s="66"/>
      <c r="D3240" s="66"/>
      <c r="E3240" s="67"/>
      <c r="F3240" s="4"/>
      <c r="G3240" s="4"/>
      <c r="H3240" s="4"/>
      <c r="K3240" s="4"/>
      <c r="L3240" s="4"/>
      <c r="M3240" s="16"/>
      <c r="N3240" s="16"/>
      <c r="T3240" s="59"/>
      <c r="U3240" s="59"/>
      <c r="V3240" s="18"/>
      <c r="Z3240" s="22"/>
      <c r="AA3240" s="22"/>
      <c r="AB3240" s="22"/>
      <c r="AC3240" s="22"/>
      <c r="AD3240" s="22"/>
      <c r="AE3240" s="22"/>
      <c r="AF3240" s="22"/>
    </row>
    <row r="3241" spans="1:32" x14ac:dyDescent="0.25">
      <c r="A3241" s="16"/>
      <c r="B3241" s="16"/>
      <c r="C3241" s="66"/>
      <c r="D3241" s="66"/>
      <c r="E3241" s="67"/>
      <c r="F3241" s="4"/>
      <c r="G3241" s="4"/>
      <c r="H3241" s="4"/>
      <c r="K3241" s="4"/>
      <c r="L3241" s="4"/>
      <c r="M3241" s="16"/>
      <c r="N3241" s="16"/>
      <c r="T3241" s="59"/>
      <c r="U3241" s="59"/>
      <c r="V3241" s="18"/>
      <c r="Z3241" s="22"/>
      <c r="AA3241" s="22"/>
      <c r="AB3241" s="22"/>
      <c r="AC3241" s="22"/>
      <c r="AD3241" s="22"/>
      <c r="AE3241" s="22"/>
      <c r="AF3241" s="22"/>
    </row>
    <row r="3242" spans="1:32" x14ac:dyDescent="0.25">
      <c r="A3242" s="16"/>
      <c r="B3242" s="16"/>
      <c r="C3242" s="66"/>
      <c r="D3242" s="66"/>
      <c r="E3242" s="67"/>
      <c r="F3242" s="4"/>
      <c r="G3242" s="4"/>
      <c r="H3242" s="4"/>
      <c r="K3242" s="4"/>
      <c r="L3242" s="4"/>
      <c r="M3242" s="16"/>
      <c r="N3242" s="16"/>
      <c r="T3242" s="59"/>
      <c r="U3242" s="59"/>
      <c r="V3242" s="18"/>
      <c r="Z3242" s="22"/>
      <c r="AA3242" s="22"/>
      <c r="AB3242" s="22"/>
      <c r="AC3242" s="22"/>
      <c r="AD3242" s="22"/>
      <c r="AE3242" s="22"/>
      <c r="AF3242" s="22"/>
    </row>
    <row r="3243" spans="1:32" x14ac:dyDescent="0.25">
      <c r="A3243" s="16"/>
      <c r="B3243" s="16"/>
      <c r="C3243" s="66"/>
      <c r="D3243" s="66"/>
      <c r="E3243" s="67"/>
      <c r="F3243" s="4"/>
      <c r="G3243" s="4"/>
      <c r="H3243" s="4"/>
      <c r="K3243" s="4"/>
      <c r="L3243" s="4"/>
      <c r="M3243" s="16"/>
      <c r="N3243" s="16"/>
      <c r="T3243" s="59"/>
      <c r="U3243" s="59"/>
      <c r="V3243" s="18"/>
      <c r="Z3243" s="22"/>
      <c r="AA3243" s="22"/>
      <c r="AB3243" s="22"/>
      <c r="AC3243" s="22"/>
      <c r="AD3243" s="22"/>
      <c r="AE3243" s="22"/>
      <c r="AF3243" s="22"/>
    </row>
    <row r="3244" spans="1:32" x14ac:dyDescent="0.25">
      <c r="A3244" s="16"/>
      <c r="B3244" s="16"/>
      <c r="C3244" s="66"/>
      <c r="D3244" s="66"/>
      <c r="E3244" s="67"/>
      <c r="F3244" s="4"/>
      <c r="G3244" s="4"/>
      <c r="H3244" s="4"/>
      <c r="K3244" s="4"/>
      <c r="L3244" s="4"/>
      <c r="M3244" s="16"/>
      <c r="N3244" s="16"/>
      <c r="T3244" s="59"/>
      <c r="U3244" s="59"/>
      <c r="V3244" s="18"/>
      <c r="Z3244" s="22"/>
      <c r="AA3244" s="22"/>
      <c r="AB3244" s="22"/>
      <c r="AC3244" s="22"/>
      <c r="AD3244" s="22"/>
      <c r="AE3244" s="22"/>
      <c r="AF3244" s="22"/>
    </row>
    <row r="3245" spans="1:32" x14ac:dyDescent="0.25">
      <c r="A3245" s="16"/>
      <c r="B3245" s="16"/>
      <c r="C3245" s="66"/>
      <c r="D3245" s="66"/>
      <c r="E3245" s="67"/>
      <c r="F3245" s="4"/>
      <c r="G3245" s="4"/>
      <c r="H3245" s="4"/>
      <c r="K3245" s="4"/>
      <c r="L3245" s="4"/>
      <c r="M3245" s="16"/>
      <c r="N3245" s="16"/>
      <c r="T3245" s="59"/>
      <c r="U3245" s="59"/>
      <c r="V3245" s="18"/>
      <c r="Z3245" s="22"/>
      <c r="AA3245" s="22"/>
      <c r="AB3245" s="22"/>
      <c r="AC3245" s="22"/>
      <c r="AD3245" s="22"/>
      <c r="AE3245" s="22"/>
      <c r="AF3245" s="22"/>
    </row>
    <row r="3246" spans="1:32" x14ac:dyDescent="0.25">
      <c r="A3246" s="16"/>
      <c r="B3246" s="16"/>
      <c r="C3246" s="66"/>
      <c r="D3246" s="66"/>
      <c r="E3246" s="67"/>
      <c r="F3246" s="4"/>
      <c r="G3246" s="4"/>
      <c r="H3246" s="4"/>
      <c r="K3246" s="4"/>
      <c r="L3246" s="4"/>
      <c r="M3246" s="16"/>
      <c r="N3246" s="16"/>
      <c r="T3246" s="59"/>
      <c r="U3246" s="59"/>
      <c r="V3246" s="18"/>
      <c r="Z3246" s="22"/>
      <c r="AA3246" s="22"/>
      <c r="AB3246" s="22"/>
      <c r="AC3246" s="22"/>
      <c r="AD3246" s="22"/>
      <c r="AE3246" s="22"/>
      <c r="AF3246" s="22"/>
    </row>
    <row r="3247" spans="1:32" x14ac:dyDescent="0.25">
      <c r="A3247" s="16"/>
      <c r="B3247" s="16"/>
      <c r="C3247" s="66"/>
      <c r="D3247" s="66"/>
      <c r="E3247" s="67"/>
      <c r="F3247" s="4"/>
      <c r="G3247" s="4"/>
      <c r="H3247" s="4"/>
      <c r="K3247" s="4"/>
      <c r="L3247" s="4"/>
      <c r="M3247" s="16"/>
      <c r="N3247" s="16"/>
      <c r="T3247" s="59"/>
      <c r="U3247" s="59"/>
      <c r="V3247" s="18"/>
      <c r="Z3247" s="22"/>
      <c r="AA3247" s="22"/>
      <c r="AB3247" s="22"/>
      <c r="AC3247" s="22"/>
      <c r="AD3247" s="22"/>
      <c r="AE3247" s="22"/>
      <c r="AF3247" s="22"/>
    </row>
    <row r="3248" spans="1:32" x14ac:dyDescent="0.25">
      <c r="A3248" s="16"/>
      <c r="B3248" s="16"/>
      <c r="C3248" s="66"/>
      <c r="D3248" s="66"/>
      <c r="E3248" s="67"/>
      <c r="F3248" s="4"/>
      <c r="G3248" s="4"/>
      <c r="H3248" s="4"/>
      <c r="K3248" s="4"/>
      <c r="L3248" s="4"/>
      <c r="M3248" s="16"/>
      <c r="N3248" s="16"/>
      <c r="T3248" s="59"/>
      <c r="U3248" s="59"/>
      <c r="V3248" s="18"/>
      <c r="Z3248" s="22"/>
      <c r="AA3248" s="22"/>
      <c r="AB3248" s="22"/>
      <c r="AC3248" s="22"/>
      <c r="AD3248" s="22"/>
      <c r="AE3248" s="22"/>
      <c r="AF3248" s="22"/>
    </row>
    <row r="3249" spans="1:32" x14ac:dyDescent="0.25">
      <c r="A3249" s="16"/>
      <c r="B3249" s="16"/>
      <c r="C3249" s="66"/>
      <c r="D3249" s="66"/>
      <c r="E3249" s="67"/>
      <c r="F3249" s="4"/>
      <c r="G3249" s="4"/>
      <c r="H3249" s="4"/>
      <c r="K3249" s="4"/>
      <c r="L3249" s="4"/>
      <c r="M3249" s="16"/>
      <c r="N3249" s="16"/>
      <c r="T3249" s="59"/>
      <c r="U3249" s="59"/>
      <c r="V3249" s="18"/>
      <c r="Z3249" s="22"/>
      <c r="AA3249" s="22"/>
      <c r="AB3249" s="22"/>
      <c r="AC3249" s="22"/>
      <c r="AD3249" s="22"/>
      <c r="AE3249" s="22"/>
      <c r="AF3249" s="22"/>
    </row>
    <row r="3250" spans="1:32" x14ac:dyDescent="0.25">
      <c r="A3250" s="16"/>
      <c r="B3250" s="16"/>
      <c r="C3250" s="66"/>
      <c r="D3250" s="66"/>
      <c r="E3250" s="67"/>
      <c r="F3250" s="4"/>
      <c r="G3250" s="4"/>
      <c r="H3250" s="4"/>
      <c r="K3250" s="4"/>
      <c r="L3250" s="4"/>
      <c r="M3250" s="16"/>
      <c r="N3250" s="16"/>
      <c r="T3250" s="59"/>
      <c r="U3250" s="59"/>
      <c r="V3250" s="18"/>
      <c r="Z3250" s="22"/>
      <c r="AA3250" s="22"/>
      <c r="AB3250" s="22"/>
      <c r="AC3250" s="22"/>
      <c r="AD3250" s="22"/>
      <c r="AE3250" s="22"/>
      <c r="AF3250" s="22"/>
    </row>
    <row r="3251" spans="1:32" x14ac:dyDescent="0.25">
      <c r="A3251" s="16"/>
      <c r="B3251" s="16"/>
      <c r="C3251" s="66"/>
      <c r="D3251" s="66"/>
      <c r="E3251" s="67"/>
      <c r="F3251" s="4"/>
      <c r="G3251" s="4"/>
      <c r="H3251" s="4"/>
      <c r="K3251" s="4"/>
      <c r="L3251" s="4"/>
      <c r="M3251" s="16"/>
      <c r="N3251" s="16"/>
      <c r="T3251" s="59"/>
      <c r="U3251" s="59"/>
      <c r="V3251" s="18"/>
      <c r="Z3251" s="22"/>
      <c r="AA3251" s="22"/>
      <c r="AB3251" s="22"/>
      <c r="AC3251" s="22"/>
      <c r="AD3251" s="22"/>
      <c r="AE3251" s="22"/>
      <c r="AF3251" s="22"/>
    </row>
    <row r="3252" spans="1:32" x14ac:dyDescent="0.25">
      <c r="A3252" s="16"/>
      <c r="B3252" s="16"/>
      <c r="C3252" s="66"/>
      <c r="D3252" s="66"/>
      <c r="E3252" s="67"/>
      <c r="F3252" s="4"/>
      <c r="G3252" s="4"/>
      <c r="H3252" s="4"/>
      <c r="K3252" s="4"/>
      <c r="L3252" s="4"/>
      <c r="M3252" s="16"/>
      <c r="N3252" s="16"/>
      <c r="T3252" s="59"/>
      <c r="U3252" s="59"/>
      <c r="V3252" s="18"/>
      <c r="Z3252" s="22"/>
      <c r="AA3252" s="22"/>
      <c r="AB3252" s="22"/>
      <c r="AC3252" s="22"/>
      <c r="AD3252" s="22"/>
      <c r="AE3252" s="22"/>
      <c r="AF3252" s="22"/>
    </row>
    <row r="3253" spans="1:32" x14ac:dyDescent="0.25">
      <c r="A3253" s="16"/>
      <c r="B3253" s="16"/>
      <c r="C3253" s="66"/>
      <c r="D3253" s="66"/>
      <c r="E3253" s="67"/>
      <c r="F3253" s="4"/>
      <c r="G3253" s="4"/>
      <c r="H3253" s="4"/>
      <c r="K3253" s="4"/>
      <c r="L3253" s="4"/>
      <c r="M3253" s="16"/>
      <c r="N3253" s="16"/>
      <c r="T3253" s="59"/>
      <c r="U3253" s="59"/>
      <c r="V3253" s="18"/>
      <c r="Z3253" s="22"/>
      <c r="AA3253" s="22"/>
      <c r="AB3253" s="22"/>
      <c r="AC3253" s="22"/>
      <c r="AD3253" s="22"/>
      <c r="AE3253" s="22"/>
      <c r="AF3253" s="22"/>
    </row>
    <row r="3254" spans="1:32" x14ac:dyDescent="0.25">
      <c r="A3254" s="16"/>
      <c r="B3254" s="16"/>
      <c r="C3254" s="66"/>
      <c r="D3254" s="66"/>
      <c r="E3254" s="67"/>
      <c r="F3254" s="4"/>
      <c r="G3254" s="4"/>
      <c r="H3254" s="4"/>
      <c r="K3254" s="4"/>
      <c r="L3254" s="4"/>
      <c r="M3254" s="16"/>
      <c r="N3254" s="16"/>
      <c r="T3254" s="59"/>
      <c r="U3254" s="59"/>
      <c r="V3254" s="18"/>
      <c r="Z3254" s="22"/>
      <c r="AA3254" s="22"/>
      <c r="AB3254" s="22"/>
      <c r="AC3254" s="22"/>
      <c r="AD3254" s="22"/>
      <c r="AE3254" s="22"/>
      <c r="AF3254" s="22"/>
    </row>
    <row r="3255" spans="1:32" x14ac:dyDescent="0.25">
      <c r="A3255" s="16"/>
      <c r="B3255" s="16"/>
      <c r="C3255" s="66"/>
      <c r="D3255" s="66"/>
      <c r="E3255" s="67"/>
      <c r="F3255" s="4"/>
      <c r="G3255" s="4"/>
      <c r="H3255" s="4"/>
      <c r="K3255" s="4"/>
      <c r="L3255" s="4"/>
      <c r="M3255" s="16"/>
      <c r="N3255" s="16"/>
      <c r="T3255" s="59"/>
      <c r="U3255" s="59"/>
      <c r="V3255" s="18"/>
      <c r="Z3255" s="22"/>
      <c r="AA3255" s="22"/>
      <c r="AB3255" s="22"/>
      <c r="AC3255" s="22"/>
      <c r="AD3255" s="22"/>
      <c r="AE3255" s="22"/>
      <c r="AF3255" s="22"/>
    </row>
    <row r="3256" spans="1:32" x14ac:dyDescent="0.25">
      <c r="A3256" s="16"/>
      <c r="B3256" s="16"/>
      <c r="C3256" s="66"/>
      <c r="D3256" s="66"/>
      <c r="E3256" s="67"/>
      <c r="F3256" s="4"/>
      <c r="G3256" s="4"/>
      <c r="H3256" s="4"/>
      <c r="K3256" s="4"/>
      <c r="L3256" s="4"/>
      <c r="M3256" s="16"/>
      <c r="N3256" s="16"/>
      <c r="T3256" s="59"/>
      <c r="U3256" s="59"/>
      <c r="V3256" s="18"/>
      <c r="Z3256" s="22"/>
      <c r="AA3256" s="22"/>
      <c r="AB3256" s="22"/>
      <c r="AC3256" s="22"/>
      <c r="AD3256" s="22"/>
      <c r="AE3256" s="22"/>
      <c r="AF3256" s="22"/>
    </row>
    <row r="3257" spans="1:32" x14ac:dyDescent="0.25">
      <c r="A3257" s="16"/>
      <c r="B3257" s="16"/>
      <c r="C3257" s="66"/>
      <c r="D3257" s="66"/>
      <c r="E3257" s="67"/>
      <c r="F3257" s="4"/>
      <c r="G3257" s="4"/>
      <c r="H3257" s="4"/>
      <c r="K3257" s="4"/>
      <c r="L3257" s="4"/>
      <c r="M3257" s="16"/>
      <c r="N3257" s="16"/>
      <c r="T3257" s="59"/>
      <c r="U3257" s="59"/>
      <c r="V3257" s="18"/>
      <c r="Z3257" s="22"/>
      <c r="AA3257" s="22"/>
      <c r="AB3257" s="22"/>
      <c r="AC3257" s="22"/>
      <c r="AD3257" s="22"/>
      <c r="AE3257" s="22"/>
      <c r="AF3257" s="22"/>
    </row>
    <row r="3258" spans="1:32" x14ac:dyDescent="0.25">
      <c r="A3258" s="16"/>
      <c r="B3258" s="16"/>
      <c r="C3258" s="66"/>
      <c r="D3258" s="66"/>
      <c r="E3258" s="67"/>
      <c r="F3258" s="4"/>
      <c r="G3258" s="4"/>
      <c r="H3258" s="4"/>
      <c r="K3258" s="4"/>
      <c r="L3258" s="4"/>
      <c r="M3258" s="16"/>
      <c r="N3258" s="16"/>
      <c r="T3258" s="59"/>
      <c r="U3258" s="59"/>
      <c r="V3258" s="18"/>
      <c r="Z3258" s="22"/>
      <c r="AA3258" s="22"/>
      <c r="AB3258" s="22"/>
      <c r="AC3258" s="22"/>
      <c r="AD3258" s="22"/>
      <c r="AE3258" s="22"/>
      <c r="AF3258" s="22"/>
    </row>
    <row r="3259" spans="1:32" x14ac:dyDescent="0.25">
      <c r="A3259" s="16"/>
      <c r="B3259" s="16"/>
      <c r="C3259" s="66"/>
      <c r="D3259" s="66"/>
      <c r="E3259" s="67"/>
      <c r="F3259" s="4"/>
      <c r="G3259" s="4"/>
      <c r="H3259" s="4"/>
      <c r="K3259" s="4"/>
      <c r="L3259" s="4"/>
      <c r="M3259" s="16"/>
      <c r="N3259" s="16"/>
      <c r="T3259" s="59"/>
      <c r="U3259" s="59"/>
      <c r="V3259" s="18"/>
      <c r="Z3259" s="22"/>
      <c r="AA3259" s="22"/>
      <c r="AB3259" s="22"/>
      <c r="AC3259" s="22"/>
      <c r="AD3259" s="22"/>
      <c r="AE3259" s="22"/>
      <c r="AF3259" s="22"/>
    </row>
    <row r="3260" spans="1:32" x14ac:dyDescent="0.25">
      <c r="A3260" s="16"/>
      <c r="B3260" s="16"/>
      <c r="C3260" s="66"/>
      <c r="D3260" s="66"/>
      <c r="E3260" s="67"/>
      <c r="F3260" s="4"/>
      <c r="G3260" s="4"/>
      <c r="H3260" s="4"/>
      <c r="K3260" s="4"/>
      <c r="L3260" s="4"/>
      <c r="M3260" s="16"/>
      <c r="N3260" s="16"/>
      <c r="T3260" s="59"/>
      <c r="U3260" s="59"/>
      <c r="V3260" s="18"/>
      <c r="Z3260" s="22"/>
      <c r="AA3260" s="22"/>
      <c r="AB3260" s="22"/>
      <c r="AC3260" s="22"/>
      <c r="AD3260" s="22"/>
      <c r="AE3260" s="22"/>
      <c r="AF3260" s="22"/>
    </row>
    <row r="3261" spans="1:32" x14ac:dyDescent="0.25">
      <c r="A3261" s="16"/>
      <c r="B3261" s="16"/>
      <c r="C3261" s="66"/>
      <c r="D3261" s="66"/>
      <c r="E3261" s="67"/>
      <c r="F3261" s="4"/>
      <c r="G3261" s="4"/>
      <c r="H3261" s="4"/>
      <c r="K3261" s="4"/>
      <c r="L3261" s="4"/>
      <c r="M3261" s="16"/>
      <c r="N3261" s="16"/>
      <c r="T3261" s="59"/>
      <c r="U3261" s="59"/>
      <c r="V3261" s="18"/>
      <c r="Z3261" s="22"/>
      <c r="AA3261" s="22"/>
      <c r="AB3261" s="22"/>
      <c r="AC3261" s="22"/>
      <c r="AD3261" s="22"/>
      <c r="AE3261" s="22"/>
      <c r="AF3261" s="22"/>
    </row>
    <row r="3262" spans="1:32" x14ac:dyDescent="0.25">
      <c r="A3262" s="16"/>
      <c r="B3262" s="16"/>
      <c r="C3262" s="66"/>
      <c r="D3262" s="66"/>
      <c r="E3262" s="67"/>
      <c r="F3262" s="4"/>
      <c r="G3262" s="4"/>
      <c r="H3262" s="4"/>
      <c r="K3262" s="4"/>
      <c r="L3262" s="4"/>
      <c r="M3262" s="16"/>
      <c r="N3262" s="16"/>
      <c r="T3262" s="59"/>
      <c r="U3262" s="59"/>
      <c r="V3262" s="18"/>
      <c r="Z3262" s="22"/>
      <c r="AA3262" s="22"/>
      <c r="AB3262" s="22"/>
      <c r="AC3262" s="22"/>
      <c r="AD3262" s="22"/>
      <c r="AE3262" s="22"/>
      <c r="AF3262" s="22"/>
    </row>
    <row r="3263" spans="1:32" x14ac:dyDescent="0.25">
      <c r="A3263" s="16"/>
      <c r="B3263" s="16"/>
      <c r="C3263" s="66"/>
      <c r="D3263" s="66"/>
      <c r="E3263" s="67"/>
      <c r="F3263" s="4"/>
      <c r="G3263" s="4"/>
      <c r="H3263" s="4"/>
      <c r="K3263" s="4"/>
      <c r="L3263" s="4"/>
      <c r="M3263" s="16"/>
      <c r="N3263" s="16"/>
      <c r="T3263" s="59"/>
      <c r="U3263" s="59"/>
      <c r="V3263" s="18"/>
      <c r="Z3263" s="22"/>
      <c r="AA3263" s="22"/>
      <c r="AB3263" s="22"/>
      <c r="AC3263" s="22"/>
      <c r="AD3263" s="22"/>
      <c r="AE3263" s="22"/>
      <c r="AF3263" s="22"/>
    </row>
    <row r="3264" spans="1:32" x14ac:dyDescent="0.25">
      <c r="A3264" s="16"/>
      <c r="B3264" s="16"/>
      <c r="C3264" s="66"/>
      <c r="D3264" s="66"/>
      <c r="E3264" s="67"/>
      <c r="F3264" s="4"/>
      <c r="G3264" s="4"/>
      <c r="H3264" s="4"/>
      <c r="K3264" s="4"/>
      <c r="L3264" s="4"/>
      <c r="M3264" s="16"/>
      <c r="N3264" s="16"/>
      <c r="T3264" s="59"/>
      <c r="U3264" s="59"/>
      <c r="V3264" s="18"/>
      <c r="Z3264" s="22"/>
      <c r="AA3264" s="22"/>
      <c r="AB3264" s="22"/>
      <c r="AC3264" s="22"/>
      <c r="AD3264" s="22"/>
      <c r="AE3264" s="22"/>
      <c r="AF3264" s="22"/>
    </row>
    <row r="3265" spans="1:32" x14ac:dyDescent="0.25">
      <c r="A3265" s="16"/>
      <c r="B3265" s="16"/>
      <c r="C3265" s="66"/>
      <c r="D3265" s="66"/>
      <c r="E3265" s="67"/>
      <c r="F3265" s="4"/>
      <c r="G3265" s="4"/>
      <c r="H3265" s="4"/>
      <c r="K3265" s="4"/>
      <c r="L3265" s="4"/>
      <c r="M3265" s="16"/>
      <c r="N3265" s="16"/>
      <c r="T3265" s="59"/>
      <c r="U3265" s="59"/>
      <c r="V3265" s="18"/>
      <c r="Z3265" s="22"/>
      <c r="AA3265" s="22"/>
      <c r="AB3265" s="22"/>
      <c r="AC3265" s="22"/>
      <c r="AD3265" s="22"/>
      <c r="AE3265" s="22"/>
      <c r="AF3265" s="22"/>
    </row>
    <row r="3266" spans="1:32" x14ac:dyDescent="0.25">
      <c r="A3266" s="16"/>
      <c r="B3266" s="16"/>
      <c r="C3266" s="66"/>
      <c r="D3266" s="66"/>
      <c r="E3266" s="67"/>
      <c r="F3266" s="4"/>
      <c r="G3266" s="4"/>
      <c r="H3266" s="4"/>
      <c r="K3266" s="4"/>
      <c r="L3266" s="4"/>
      <c r="M3266" s="16"/>
      <c r="N3266" s="16"/>
      <c r="T3266" s="59"/>
      <c r="U3266" s="59"/>
      <c r="V3266" s="18"/>
      <c r="Z3266" s="22"/>
      <c r="AA3266" s="22"/>
      <c r="AB3266" s="22"/>
      <c r="AC3266" s="22"/>
      <c r="AD3266" s="22"/>
      <c r="AE3266" s="22"/>
      <c r="AF3266" s="22"/>
    </row>
    <row r="3267" spans="1:32" x14ac:dyDescent="0.25">
      <c r="A3267" s="16"/>
      <c r="B3267" s="16"/>
      <c r="C3267" s="66"/>
      <c r="D3267" s="66"/>
      <c r="E3267" s="67"/>
      <c r="F3267" s="4"/>
      <c r="G3267" s="4"/>
      <c r="H3267" s="4"/>
      <c r="K3267" s="4"/>
      <c r="L3267" s="4"/>
      <c r="M3267" s="16"/>
      <c r="N3267" s="16"/>
      <c r="T3267" s="59"/>
      <c r="U3267" s="59"/>
      <c r="V3267" s="18"/>
      <c r="Z3267" s="22"/>
      <c r="AA3267" s="22"/>
      <c r="AB3267" s="22"/>
      <c r="AC3267" s="22"/>
      <c r="AD3267" s="22"/>
      <c r="AE3267" s="22"/>
      <c r="AF3267" s="22"/>
    </row>
    <row r="3268" spans="1:32" x14ac:dyDescent="0.25">
      <c r="A3268" s="16"/>
      <c r="B3268" s="16"/>
      <c r="C3268" s="66"/>
      <c r="D3268" s="66"/>
      <c r="E3268" s="67"/>
      <c r="F3268" s="4"/>
      <c r="G3268" s="4"/>
      <c r="H3268" s="4"/>
      <c r="K3268" s="4"/>
      <c r="L3268" s="4"/>
      <c r="M3268" s="16"/>
      <c r="N3268" s="16"/>
      <c r="T3268" s="59"/>
      <c r="U3268" s="59"/>
      <c r="V3268" s="18"/>
      <c r="Z3268" s="22"/>
      <c r="AA3268" s="22"/>
      <c r="AB3268" s="22"/>
      <c r="AC3268" s="22"/>
      <c r="AD3268" s="22"/>
      <c r="AE3268" s="22"/>
      <c r="AF3268" s="22"/>
    </row>
    <row r="3269" spans="1:32" x14ac:dyDescent="0.25">
      <c r="A3269" s="16"/>
      <c r="B3269" s="16"/>
      <c r="C3269" s="66"/>
      <c r="D3269" s="66"/>
      <c r="E3269" s="67"/>
      <c r="F3269" s="4"/>
      <c r="G3269" s="4"/>
      <c r="H3269" s="4"/>
      <c r="K3269" s="4"/>
      <c r="L3269" s="4"/>
      <c r="M3269" s="16"/>
      <c r="N3269" s="16"/>
      <c r="T3269" s="59"/>
      <c r="U3269" s="59"/>
      <c r="V3269" s="18"/>
      <c r="Z3269" s="22"/>
      <c r="AA3269" s="22"/>
      <c r="AB3269" s="22"/>
      <c r="AC3269" s="22"/>
      <c r="AD3269" s="22"/>
      <c r="AE3269" s="22"/>
      <c r="AF3269" s="22"/>
    </row>
    <row r="3270" spans="1:32" x14ac:dyDescent="0.25">
      <c r="A3270" s="16"/>
      <c r="B3270" s="16"/>
      <c r="C3270" s="66"/>
      <c r="D3270" s="66"/>
      <c r="E3270" s="67"/>
      <c r="F3270" s="4"/>
      <c r="G3270" s="4"/>
      <c r="H3270" s="4"/>
      <c r="K3270" s="4"/>
      <c r="L3270" s="4"/>
      <c r="M3270" s="16"/>
      <c r="N3270" s="16"/>
      <c r="T3270" s="59"/>
      <c r="U3270" s="59"/>
      <c r="V3270" s="18"/>
      <c r="Z3270" s="22"/>
      <c r="AA3270" s="22"/>
      <c r="AB3270" s="22"/>
      <c r="AC3270" s="22"/>
      <c r="AD3270" s="22"/>
      <c r="AE3270" s="22"/>
      <c r="AF3270" s="22"/>
    </row>
    <row r="3271" spans="1:32" x14ac:dyDescent="0.25">
      <c r="A3271" s="16"/>
      <c r="B3271" s="16"/>
      <c r="C3271" s="66"/>
      <c r="D3271" s="66"/>
      <c r="E3271" s="67"/>
      <c r="F3271" s="4"/>
      <c r="G3271" s="4"/>
      <c r="H3271" s="4"/>
      <c r="K3271" s="4"/>
      <c r="L3271" s="4"/>
      <c r="M3271" s="16"/>
      <c r="N3271" s="16"/>
      <c r="T3271" s="59"/>
      <c r="U3271" s="59"/>
      <c r="V3271" s="18"/>
      <c r="Z3271" s="22"/>
      <c r="AA3271" s="22"/>
      <c r="AB3271" s="22"/>
      <c r="AC3271" s="22"/>
      <c r="AD3271" s="22"/>
      <c r="AE3271" s="22"/>
      <c r="AF3271" s="22"/>
    </row>
    <row r="3272" spans="1:32" x14ac:dyDescent="0.25">
      <c r="A3272" s="16"/>
      <c r="B3272" s="16"/>
      <c r="C3272" s="66"/>
      <c r="D3272" s="66"/>
      <c r="E3272" s="67"/>
      <c r="F3272" s="4"/>
      <c r="G3272" s="4"/>
      <c r="H3272" s="4"/>
      <c r="K3272" s="4"/>
      <c r="L3272" s="4"/>
      <c r="M3272" s="16"/>
      <c r="N3272" s="16"/>
      <c r="T3272" s="59"/>
      <c r="U3272" s="59"/>
      <c r="V3272" s="18"/>
      <c r="Z3272" s="22"/>
      <c r="AA3272" s="22"/>
      <c r="AB3272" s="22"/>
      <c r="AC3272" s="22"/>
      <c r="AD3272" s="22"/>
      <c r="AE3272" s="22"/>
      <c r="AF3272" s="22"/>
    </row>
    <row r="3273" spans="1:32" x14ac:dyDescent="0.25">
      <c r="A3273" s="16"/>
      <c r="B3273" s="16"/>
      <c r="C3273" s="66"/>
      <c r="D3273" s="66"/>
      <c r="E3273" s="67"/>
      <c r="F3273" s="4"/>
      <c r="G3273" s="4"/>
      <c r="H3273" s="4"/>
      <c r="K3273" s="4"/>
      <c r="L3273" s="4"/>
      <c r="M3273" s="16"/>
      <c r="N3273" s="16"/>
      <c r="T3273" s="59"/>
      <c r="U3273" s="59"/>
      <c r="V3273" s="18"/>
      <c r="Z3273" s="22"/>
      <c r="AA3273" s="22"/>
      <c r="AB3273" s="22"/>
      <c r="AC3273" s="22"/>
      <c r="AD3273" s="22"/>
      <c r="AE3273" s="22"/>
      <c r="AF3273" s="22"/>
    </row>
    <row r="3274" spans="1:32" x14ac:dyDescent="0.25">
      <c r="A3274" s="16"/>
      <c r="B3274" s="16"/>
      <c r="C3274" s="66"/>
      <c r="D3274" s="66"/>
      <c r="E3274" s="67"/>
      <c r="F3274" s="4"/>
      <c r="G3274" s="4"/>
      <c r="H3274" s="4"/>
      <c r="K3274" s="4"/>
      <c r="L3274" s="4"/>
      <c r="M3274" s="16"/>
      <c r="N3274" s="16"/>
      <c r="T3274" s="59"/>
      <c r="U3274" s="59"/>
      <c r="V3274" s="18"/>
      <c r="Z3274" s="22"/>
      <c r="AA3274" s="22"/>
      <c r="AB3274" s="22"/>
      <c r="AC3274" s="22"/>
      <c r="AD3274" s="22"/>
      <c r="AE3274" s="22"/>
      <c r="AF3274" s="22"/>
    </row>
    <row r="3275" spans="1:32" x14ac:dyDescent="0.25">
      <c r="A3275" s="16"/>
      <c r="B3275" s="16"/>
      <c r="C3275" s="66"/>
      <c r="D3275" s="66"/>
      <c r="E3275" s="67"/>
      <c r="F3275" s="4"/>
      <c r="G3275" s="4"/>
      <c r="H3275" s="4"/>
      <c r="K3275" s="4"/>
      <c r="L3275" s="4"/>
      <c r="M3275" s="16"/>
      <c r="N3275" s="16"/>
      <c r="T3275" s="59"/>
      <c r="U3275" s="59"/>
      <c r="V3275" s="18"/>
      <c r="Z3275" s="22"/>
      <c r="AA3275" s="22"/>
      <c r="AB3275" s="22"/>
      <c r="AC3275" s="22"/>
      <c r="AD3275" s="22"/>
      <c r="AE3275" s="22"/>
      <c r="AF3275" s="22"/>
    </row>
    <row r="3276" spans="1:32" x14ac:dyDescent="0.25">
      <c r="A3276" s="16"/>
      <c r="B3276" s="16"/>
      <c r="C3276" s="66"/>
      <c r="D3276" s="66"/>
      <c r="E3276" s="67"/>
      <c r="F3276" s="4"/>
      <c r="G3276" s="4"/>
      <c r="H3276" s="4"/>
      <c r="K3276" s="4"/>
      <c r="L3276" s="4"/>
      <c r="M3276" s="16"/>
      <c r="N3276" s="16"/>
      <c r="T3276" s="59"/>
      <c r="U3276" s="59"/>
      <c r="V3276" s="18"/>
      <c r="Z3276" s="22"/>
      <c r="AA3276" s="22"/>
      <c r="AB3276" s="22"/>
      <c r="AC3276" s="22"/>
      <c r="AD3276" s="22"/>
      <c r="AE3276" s="22"/>
      <c r="AF3276" s="22"/>
    </row>
    <row r="3277" spans="1:32" x14ac:dyDescent="0.25">
      <c r="A3277" s="16"/>
      <c r="B3277" s="16"/>
      <c r="C3277" s="66"/>
      <c r="D3277" s="66"/>
      <c r="E3277" s="67"/>
      <c r="F3277" s="4"/>
      <c r="G3277" s="4"/>
      <c r="H3277" s="4"/>
      <c r="K3277" s="4"/>
      <c r="L3277" s="4"/>
      <c r="M3277" s="16"/>
      <c r="N3277" s="16"/>
      <c r="T3277" s="59"/>
      <c r="U3277" s="59"/>
      <c r="V3277" s="18"/>
      <c r="Z3277" s="22"/>
      <c r="AA3277" s="22"/>
      <c r="AB3277" s="22"/>
      <c r="AC3277" s="22"/>
      <c r="AD3277" s="22"/>
      <c r="AE3277" s="22"/>
      <c r="AF3277" s="22"/>
    </row>
    <row r="3278" spans="1:32" x14ac:dyDescent="0.25">
      <c r="A3278" s="16"/>
      <c r="B3278" s="16"/>
      <c r="C3278" s="66"/>
      <c r="D3278" s="66"/>
      <c r="E3278" s="67"/>
      <c r="F3278" s="4"/>
      <c r="G3278" s="4"/>
      <c r="H3278" s="4"/>
      <c r="K3278" s="4"/>
      <c r="L3278" s="4"/>
      <c r="M3278" s="16"/>
      <c r="N3278" s="16"/>
      <c r="T3278" s="59"/>
      <c r="U3278" s="59"/>
      <c r="V3278" s="18"/>
      <c r="Z3278" s="22"/>
      <c r="AA3278" s="22"/>
      <c r="AB3278" s="22"/>
      <c r="AC3278" s="22"/>
      <c r="AD3278" s="22"/>
      <c r="AE3278" s="22"/>
      <c r="AF3278" s="22"/>
    </row>
    <row r="3279" spans="1:32" x14ac:dyDescent="0.25">
      <c r="A3279" s="16"/>
      <c r="B3279" s="16"/>
      <c r="C3279" s="66"/>
      <c r="D3279" s="66"/>
      <c r="E3279" s="67"/>
      <c r="F3279" s="4"/>
      <c r="G3279" s="4"/>
      <c r="H3279" s="4"/>
      <c r="K3279" s="4"/>
      <c r="L3279" s="4"/>
      <c r="M3279" s="16"/>
      <c r="N3279" s="16"/>
      <c r="T3279" s="59"/>
      <c r="U3279" s="59"/>
      <c r="V3279" s="18"/>
      <c r="Z3279" s="22"/>
      <c r="AA3279" s="22"/>
      <c r="AB3279" s="22"/>
      <c r="AC3279" s="22"/>
      <c r="AD3279" s="22"/>
      <c r="AE3279" s="22"/>
      <c r="AF3279" s="22"/>
    </row>
    <row r="3280" spans="1:32" x14ac:dyDescent="0.25">
      <c r="A3280" s="16"/>
      <c r="B3280" s="16"/>
      <c r="C3280" s="66"/>
      <c r="D3280" s="66"/>
      <c r="E3280" s="67"/>
      <c r="F3280" s="4"/>
      <c r="G3280" s="4"/>
      <c r="H3280" s="4"/>
      <c r="K3280" s="4"/>
      <c r="L3280" s="4"/>
      <c r="M3280" s="16"/>
      <c r="N3280" s="16"/>
      <c r="T3280" s="59"/>
      <c r="U3280" s="59"/>
      <c r="V3280" s="18"/>
      <c r="Z3280" s="22"/>
      <c r="AA3280" s="22"/>
      <c r="AB3280" s="22"/>
      <c r="AC3280" s="22"/>
      <c r="AD3280" s="22"/>
      <c r="AE3280" s="22"/>
      <c r="AF3280" s="22"/>
    </row>
    <row r="3281" spans="1:32" x14ac:dyDescent="0.25">
      <c r="A3281" s="16"/>
      <c r="B3281" s="16"/>
      <c r="C3281" s="66"/>
      <c r="D3281" s="66"/>
      <c r="E3281" s="67"/>
      <c r="F3281" s="4"/>
      <c r="G3281" s="4"/>
      <c r="H3281" s="4"/>
      <c r="K3281" s="4"/>
      <c r="L3281" s="4"/>
      <c r="M3281" s="16"/>
      <c r="N3281" s="16"/>
      <c r="T3281" s="59"/>
      <c r="U3281" s="59"/>
      <c r="V3281" s="18"/>
      <c r="Z3281" s="22"/>
      <c r="AA3281" s="22"/>
      <c r="AB3281" s="22"/>
      <c r="AC3281" s="22"/>
      <c r="AD3281" s="22"/>
      <c r="AE3281" s="22"/>
      <c r="AF3281" s="22"/>
    </row>
    <row r="3282" spans="1:32" x14ac:dyDescent="0.25">
      <c r="A3282" s="16"/>
      <c r="B3282" s="16"/>
      <c r="C3282" s="66"/>
      <c r="D3282" s="66"/>
      <c r="E3282" s="67"/>
      <c r="F3282" s="4"/>
      <c r="G3282" s="4"/>
      <c r="H3282" s="4"/>
      <c r="K3282" s="4"/>
      <c r="L3282" s="4"/>
      <c r="M3282" s="16"/>
      <c r="N3282" s="16"/>
      <c r="T3282" s="59"/>
      <c r="U3282" s="59"/>
      <c r="V3282" s="18"/>
      <c r="Z3282" s="22"/>
      <c r="AA3282" s="22"/>
      <c r="AB3282" s="22"/>
      <c r="AC3282" s="22"/>
      <c r="AD3282" s="22"/>
      <c r="AE3282" s="22"/>
      <c r="AF3282" s="22"/>
    </row>
    <row r="3283" spans="1:32" x14ac:dyDescent="0.25">
      <c r="A3283" s="16"/>
      <c r="B3283" s="16"/>
      <c r="C3283" s="66"/>
      <c r="D3283" s="66"/>
      <c r="E3283" s="67"/>
      <c r="F3283" s="4"/>
      <c r="G3283" s="4"/>
      <c r="H3283" s="4"/>
      <c r="K3283" s="4"/>
      <c r="L3283" s="4"/>
      <c r="M3283" s="16"/>
      <c r="N3283" s="16"/>
      <c r="T3283" s="59"/>
      <c r="U3283" s="59"/>
      <c r="V3283" s="18"/>
      <c r="Z3283" s="22"/>
      <c r="AA3283" s="22"/>
      <c r="AB3283" s="22"/>
      <c r="AC3283" s="22"/>
      <c r="AD3283" s="22"/>
      <c r="AE3283" s="22"/>
      <c r="AF3283" s="22"/>
    </row>
    <row r="3284" spans="1:32" x14ac:dyDescent="0.25">
      <c r="A3284" s="16"/>
      <c r="B3284" s="16"/>
      <c r="C3284" s="66"/>
      <c r="D3284" s="66"/>
      <c r="E3284" s="67"/>
      <c r="F3284" s="4"/>
      <c r="G3284" s="4"/>
      <c r="H3284" s="4"/>
      <c r="K3284" s="4"/>
      <c r="L3284" s="4"/>
      <c r="M3284" s="16"/>
      <c r="N3284" s="16"/>
      <c r="T3284" s="59"/>
      <c r="U3284" s="59"/>
      <c r="V3284" s="18"/>
      <c r="Z3284" s="22"/>
      <c r="AA3284" s="22"/>
      <c r="AB3284" s="22"/>
      <c r="AC3284" s="22"/>
      <c r="AD3284" s="22"/>
      <c r="AE3284" s="22"/>
      <c r="AF3284" s="22"/>
    </row>
    <row r="3285" spans="1:32" x14ac:dyDescent="0.25">
      <c r="A3285" s="16"/>
      <c r="B3285" s="16"/>
      <c r="C3285" s="66"/>
      <c r="D3285" s="66"/>
      <c r="E3285" s="67"/>
      <c r="F3285" s="4"/>
      <c r="G3285" s="4"/>
      <c r="H3285" s="4"/>
      <c r="K3285" s="4"/>
      <c r="L3285" s="4"/>
      <c r="M3285" s="16"/>
      <c r="N3285" s="16"/>
      <c r="T3285" s="59"/>
      <c r="U3285" s="59"/>
      <c r="V3285" s="18"/>
      <c r="Z3285" s="22"/>
      <c r="AA3285" s="22"/>
      <c r="AB3285" s="22"/>
      <c r="AC3285" s="22"/>
      <c r="AD3285" s="22"/>
      <c r="AE3285" s="22"/>
      <c r="AF3285" s="22"/>
    </row>
    <row r="3286" spans="1:32" x14ac:dyDescent="0.25">
      <c r="A3286" s="16"/>
      <c r="B3286" s="16"/>
      <c r="C3286" s="66"/>
      <c r="D3286" s="66"/>
      <c r="E3286" s="67"/>
      <c r="F3286" s="4"/>
      <c r="G3286" s="4"/>
      <c r="H3286" s="4"/>
      <c r="K3286" s="4"/>
      <c r="L3286" s="4"/>
      <c r="M3286" s="16"/>
      <c r="N3286" s="16"/>
      <c r="T3286" s="59"/>
      <c r="U3286" s="59"/>
      <c r="V3286" s="18"/>
      <c r="Z3286" s="22"/>
      <c r="AA3286" s="22"/>
      <c r="AB3286" s="22"/>
      <c r="AC3286" s="22"/>
      <c r="AD3286" s="22"/>
      <c r="AE3286" s="22"/>
      <c r="AF3286" s="22"/>
    </row>
    <row r="3287" spans="1:32" x14ac:dyDescent="0.25">
      <c r="A3287" s="16"/>
      <c r="B3287" s="16"/>
      <c r="C3287" s="66"/>
      <c r="D3287" s="66"/>
      <c r="E3287" s="67"/>
      <c r="F3287" s="4"/>
      <c r="G3287" s="4"/>
      <c r="H3287" s="4"/>
      <c r="K3287" s="4"/>
      <c r="L3287" s="4"/>
      <c r="M3287" s="16"/>
      <c r="N3287" s="16"/>
      <c r="T3287" s="59"/>
      <c r="U3287" s="59"/>
      <c r="V3287" s="18"/>
      <c r="Z3287" s="22"/>
      <c r="AA3287" s="22"/>
      <c r="AB3287" s="22"/>
      <c r="AC3287" s="22"/>
      <c r="AD3287" s="22"/>
      <c r="AE3287" s="22"/>
      <c r="AF3287" s="22"/>
    </row>
    <row r="3288" spans="1:32" x14ac:dyDescent="0.25">
      <c r="A3288" s="16"/>
      <c r="B3288" s="16"/>
      <c r="C3288" s="66"/>
      <c r="D3288" s="66"/>
      <c r="E3288" s="67"/>
      <c r="F3288" s="4"/>
      <c r="G3288" s="4"/>
      <c r="H3288" s="4"/>
      <c r="K3288" s="4"/>
      <c r="L3288" s="4"/>
      <c r="M3288" s="16"/>
      <c r="N3288" s="16"/>
      <c r="T3288" s="59"/>
      <c r="U3288" s="59"/>
      <c r="V3288" s="18"/>
      <c r="Z3288" s="22"/>
      <c r="AA3288" s="22"/>
      <c r="AB3288" s="22"/>
      <c r="AC3288" s="22"/>
      <c r="AD3288" s="22"/>
      <c r="AE3288" s="22"/>
      <c r="AF3288" s="22"/>
    </row>
    <row r="3289" spans="1:32" x14ac:dyDescent="0.25">
      <c r="A3289" s="16"/>
      <c r="B3289" s="16"/>
      <c r="C3289" s="66"/>
      <c r="D3289" s="66"/>
      <c r="E3289" s="67"/>
      <c r="F3289" s="4"/>
      <c r="G3289" s="4"/>
      <c r="H3289" s="4"/>
      <c r="K3289" s="4"/>
      <c r="L3289" s="4"/>
      <c r="M3289" s="16"/>
      <c r="N3289" s="16"/>
      <c r="T3289" s="59"/>
      <c r="U3289" s="59"/>
      <c r="V3289" s="18"/>
      <c r="Z3289" s="22"/>
      <c r="AA3289" s="22"/>
      <c r="AB3289" s="22"/>
      <c r="AC3289" s="22"/>
      <c r="AD3289" s="22"/>
      <c r="AE3289" s="22"/>
      <c r="AF3289" s="22"/>
    </row>
    <row r="3290" spans="1:32" x14ac:dyDescent="0.25">
      <c r="A3290" s="16"/>
      <c r="B3290" s="16"/>
      <c r="C3290" s="66"/>
      <c r="D3290" s="66"/>
      <c r="E3290" s="67"/>
      <c r="F3290" s="4"/>
      <c r="G3290" s="4"/>
      <c r="H3290" s="4"/>
      <c r="K3290" s="4"/>
      <c r="L3290" s="4"/>
      <c r="M3290" s="16"/>
      <c r="N3290" s="16"/>
      <c r="T3290" s="59"/>
      <c r="U3290" s="59"/>
      <c r="V3290" s="18"/>
      <c r="Z3290" s="22"/>
      <c r="AA3290" s="22"/>
      <c r="AB3290" s="22"/>
      <c r="AC3290" s="22"/>
      <c r="AD3290" s="22"/>
      <c r="AE3290" s="22"/>
      <c r="AF3290" s="22"/>
    </row>
    <row r="3291" spans="1:32" x14ac:dyDescent="0.25">
      <c r="A3291" s="16"/>
      <c r="B3291" s="16"/>
      <c r="C3291" s="66"/>
      <c r="D3291" s="66"/>
      <c r="E3291" s="67"/>
      <c r="F3291" s="4"/>
      <c r="G3291" s="4"/>
      <c r="H3291" s="4"/>
      <c r="K3291" s="4"/>
      <c r="L3291" s="4"/>
      <c r="M3291" s="16"/>
      <c r="N3291" s="16"/>
      <c r="T3291" s="59"/>
      <c r="U3291" s="59"/>
      <c r="V3291" s="18"/>
      <c r="Z3291" s="22"/>
      <c r="AA3291" s="22"/>
      <c r="AB3291" s="22"/>
      <c r="AC3291" s="22"/>
      <c r="AD3291" s="22"/>
      <c r="AE3291" s="22"/>
      <c r="AF3291" s="22"/>
    </row>
    <row r="3292" spans="1:32" x14ac:dyDescent="0.25">
      <c r="A3292" s="16"/>
      <c r="B3292" s="16"/>
      <c r="C3292" s="66"/>
      <c r="D3292" s="66"/>
      <c r="E3292" s="67"/>
      <c r="F3292" s="4"/>
      <c r="G3292" s="4"/>
      <c r="H3292" s="4"/>
      <c r="K3292" s="4"/>
      <c r="L3292" s="4"/>
      <c r="M3292" s="16"/>
      <c r="N3292" s="16"/>
      <c r="T3292" s="59"/>
      <c r="U3292" s="59"/>
      <c r="V3292" s="18"/>
      <c r="Z3292" s="22"/>
      <c r="AA3292" s="22"/>
      <c r="AB3292" s="22"/>
      <c r="AC3292" s="22"/>
      <c r="AD3292" s="22"/>
      <c r="AE3292" s="22"/>
      <c r="AF3292" s="22"/>
    </row>
    <row r="3293" spans="1:32" x14ac:dyDescent="0.25">
      <c r="A3293" s="16"/>
      <c r="B3293" s="16"/>
      <c r="C3293" s="66"/>
      <c r="D3293" s="66"/>
      <c r="E3293" s="67"/>
      <c r="F3293" s="4"/>
      <c r="G3293" s="4"/>
      <c r="H3293" s="4"/>
      <c r="K3293" s="4"/>
      <c r="L3293" s="4"/>
      <c r="M3293" s="16"/>
      <c r="N3293" s="16"/>
      <c r="T3293" s="59"/>
      <c r="U3293" s="59"/>
      <c r="V3293" s="18"/>
      <c r="Z3293" s="22"/>
      <c r="AA3293" s="22"/>
      <c r="AB3293" s="22"/>
      <c r="AC3293" s="22"/>
      <c r="AD3293" s="22"/>
      <c r="AE3293" s="22"/>
      <c r="AF3293" s="22"/>
    </row>
    <row r="3294" spans="1:32" x14ac:dyDescent="0.25">
      <c r="A3294" s="16"/>
      <c r="B3294" s="16"/>
      <c r="C3294" s="66"/>
      <c r="D3294" s="66"/>
      <c r="E3294" s="67"/>
      <c r="F3294" s="4"/>
      <c r="G3294" s="4"/>
      <c r="H3294" s="4"/>
      <c r="K3294" s="4"/>
      <c r="L3294" s="4"/>
      <c r="M3294" s="16"/>
      <c r="N3294" s="16"/>
      <c r="T3294" s="59"/>
      <c r="U3294" s="59"/>
      <c r="V3294" s="18"/>
      <c r="Z3294" s="22"/>
      <c r="AA3294" s="22"/>
      <c r="AB3294" s="22"/>
      <c r="AC3294" s="22"/>
      <c r="AD3294" s="22"/>
      <c r="AE3294" s="22"/>
      <c r="AF3294" s="22"/>
    </row>
    <row r="3295" spans="1:32" x14ac:dyDescent="0.25">
      <c r="A3295" s="16"/>
      <c r="B3295" s="16"/>
      <c r="C3295" s="66"/>
      <c r="D3295" s="66"/>
      <c r="E3295" s="67"/>
      <c r="F3295" s="4"/>
      <c r="G3295" s="4"/>
      <c r="H3295" s="4"/>
      <c r="K3295" s="4"/>
      <c r="L3295" s="4"/>
      <c r="M3295" s="16"/>
      <c r="N3295" s="16"/>
      <c r="T3295" s="59"/>
      <c r="U3295" s="59"/>
      <c r="V3295" s="18"/>
      <c r="Z3295" s="22"/>
      <c r="AA3295" s="22"/>
      <c r="AB3295" s="22"/>
      <c r="AC3295" s="22"/>
      <c r="AD3295" s="22"/>
      <c r="AE3295" s="22"/>
      <c r="AF3295" s="22"/>
    </row>
    <row r="3296" spans="1:32" x14ac:dyDescent="0.25">
      <c r="A3296" s="16"/>
      <c r="B3296" s="16"/>
      <c r="C3296" s="66"/>
      <c r="D3296" s="66"/>
      <c r="E3296" s="67"/>
      <c r="F3296" s="4"/>
      <c r="G3296" s="4"/>
      <c r="H3296" s="4"/>
      <c r="K3296" s="4"/>
      <c r="L3296" s="4"/>
      <c r="M3296" s="16"/>
      <c r="N3296" s="16"/>
      <c r="T3296" s="59"/>
      <c r="U3296" s="59"/>
      <c r="V3296" s="18"/>
      <c r="Z3296" s="22"/>
      <c r="AA3296" s="22"/>
      <c r="AB3296" s="22"/>
      <c r="AC3296" s="22"/>
      <c r="AD3296" s="22"/>
      <c r="AE3296" s="22"/>
      <c r="AF3296" s="22"/>
    </row>
    <row r="3297" spans="1:32" x14ac:dyDescent="0.25">
      <c r="A3297" s="16"/>
      <c r="B3297" s="16"/>
      <c r="C3297" s="66"/>
      <c r="D3297" s="66"/>
      <c r="E3297" s="67"/>
      <c r="F3297" s="4"/>
      <c r="G3297" s="4"/>
      <c r="H3297" s="4"/>
      <c r="K3297" s="4"/>
      <c r="L3297" s="4"/>
      <c r="M3297" s="16"/>
      <c r="N3297" s="16"/>
      <c r="T3297" s="59"/>
      <c r="U3297" s="59"/>
      <c r="V3297" s="18"/>
      <c r="Z3297" s="22"/>
      <c r="AA3297" s="22"/>
      <c r="AB3297" s="22"/>
      <c r="AC3297" s="22"/>
      <c r="AD3297" s="22"/>
      <c r="AE3297" s="22"/>
      <c r="AF3297" s="22"/>
    </row>
    <row r="3298" spans="1:32" x14ac:dyDescent="0.25">
      <c r="A3298" s="16"/>
      <c r="B3298" s="16"/>
      <c r="C3298" s="66"/>
      <c r="D3298" s="66"/>
      <c r="E3298" s="67"/>
      <c r="F3298" s="4"/>
      <c r="G3298" s="4"/>
      <c r="H3298" s="4"/>
      <c r="K3298" s="4"/>
      <c r="L3298" s="4"/>
      <c r="M3298" s="16"/>
      <c r="N3298" s="16"/>
      <c r="T3298" s="59"/>
      <c r="U3298" s="59"/>
      <c r="V3298" s="18"/>
      <c r="Z3298" s="22"/>
      <c r="AA3298" s="22"/>
      <c r="AB3298" s="22"/>
      <c r="AC3298" s="22"/>
      <c r="AD3298" s="22"/>
      <c r="AE3298" s="22"/>
      <c r="AF3298" s="22"/>
    </row>
    <row r="3299" spans="1:32" x14ac:dyDescent="0.25">
      <c r="A3299" s="16"/>
      <c r="B3299" s="16"/>
      <c r="C3299" s="66"/>
      <c r="D3299" s="66"/>
      <c r="E3299" s="67"/>
      <c r="F3299" s="4"/>
      <c r="G3299" s="4"/>
      <c r="H3299" s="4"/>
      <c r="K3299" s="4"/>
      <c r="L3299" s="4"/>
      <c r="M3299" s="16"/>
      <c r="N3299" s="16"/>
      <c r="T3299" s="59"/>
      <c r="U3299" s="59"/>
      <c r="V3299" s="18"/>
      <c r="Z3299" s="22"/>
      <c r="AA3299" s="22"/>
      <c r="AB3299" s="22"/>
      <c r="AC3299" s="22"/>
      <c r="AD3299" s="22"/>
      <c r="AE3299" s="22"/>
      <c r="AF3299" s="22"/>
    </row>
    <row r="3300" spans="1:32" x14ac:dyDescent="0.25">
      <c r="A3300" s="16"/>
      <c r="B3300" s="16"/>
      <c r="C3300" s="66"/>
      <c r="D3300" s="66"/>
      <c r="E3300" s="67"/>
      <c r="F3300" s="4"/>
      <c r="G3300" s="4"/>
      <c r="H3300" s="4"/>
      <c r="K3300" s="4"/>
      <c r="L3300" s="4"/>
      <c r="M3300" s="16"/>
      <c r="N3300" s="16"/>
      <c r="T3300" s="59"/>
      <c r="U3300" s="59"/>
      <c r="V3300" s="18"/>
      <c r="Z3300" s="22"/>
      <c r="AA3300" s="22"/>
      <c r="AB3300" s="22"/>
      <c r="AC3300" s="22"/>
      <c r="AD3300" s="22"/>
      <c r="AE3300" s="22"/>
      <c r="AF3300" s="22"/>
    </row>
    <row r="3301" spans="1:32" x14ac:dyDescent="0.25">
      <c r="A3301" s="16"/>
      <c r="B3301" s="16"/>
      <c r="C3301" s="66"/>
      <c r="D3301" s="66"/>
      <c r="E3301" s="67"/>
      <c r="F3301" s="4"/>
      <c r="G3301" s="4"/>
      <c r="H3301" s="4"/>
      <c r="K3301" s="4"/>
      <c r="L3301" s="4"/>
      <c r="M3301" s="16"/>
      <c r="N3301" s="16"/>
      <c r="T3301" s="59"/>
      <c r="U3301" s="59"/>
      <c r="V3301" s="18"/>
      <c r="Z3301" s="22"/>
      <c r="AA3301" s="22"/>
      <c r="AB3301" s="22"/>
      <c r="AC3301" s="22"/>
      <c r="AD3301" s="22"/>
      <c r="AE3301" s="22"/>
      <c r="AF3301" s="22"/>
    </row>
    <row r="3302" spans="1:32" x14ac:dyDescent="0.25">
      <c r="A3302" s="16"/>
      <c r="B3302" s="16"/>
      <c r="C3302" s="66"/>
      <c r="D3302" s="66"/>
      <c r="E3302" s="67"/>
      <c r="F3302" s="4"/>
      <c r="G3302" s="4"/>
      <c r="H3302" s="4"/>
      <c r="K3302" s="4"/>
      <c r="L3302" s="4"/>
      <c r="M3302" s="16"/>
      <c r="N3302" s="16"/>
      <c r="T3302" s="59"/>
      <c r="U3302" s="59"/>
      <c r="V3302" s="18"/>
      <c r="Z3302" s="22"/>
      <c r="AA3302" s="22"/>
      <c r="AB3302" s="22"/>
      <c r="AC3302" s="22"/>
      <c r="AD3302" s="22"/>
      <c r="AE3302" s="22"/>
      <c r="AF3302" s="22"/>
    </row>
    <row r="3303" spans="1:32" x14ac:dyDescent="0.25">
      <c r="A3303" s="16"/>
      <c r="B3303" s="16"/>
      <c r="C3303" s="66"/>
      <c r="D3303" s="66"/>
      <c r="E3303" s="67"/>
      <c r="F3303" s="4"/>
      <c r="G3303" s="4"/>
      <c r="H3303" s="4"/>
      <c r="K3303" s="4"/>
      <c r="L3303" s="4"/>
      <c r="M3303" s="16"/>
      <c r="N3303" s="16"/>
      <c r="T3303" s="59"/>
      <c r="U3303" s="59"/>
      <c r="V3303" s="18"/>
      <c r="Z3303" s="22"/>
      <c r="AA3303" s="22"/>
      <c r="AB3303" s="22"/>
      <c r="AC3303" s="22"/>
      <c r="AD3303" s="22"/>
      <c r="AE3303" s="22"/>
      <c r="AF3303" s="22"/>
    </row>
    <row r="3304" spans="1:32" x14ac:dyDescent="0.25">
      <c r="A3304" s="16"/>
      <c r="B3304" s="16"/>
      <c r="C3304" s="66"/>
      <c r="D3304" s="66"/>
      <c r="E3304" s="67"/>
      <c r="F3304" s="4"/>
      <c r="G3304" s="4"/>
      <c r="H3304" s="4"/>
      <c r="K3304" s="4"/>
      <c r="L3304" s="4"/>
      <c r="M3304" s="16"/>
      <c r="N3304" s="16"/>
      <c r="T3304" s="59"/>
      <c r="U3304" s="59"/>
      <c r="V3304" s="18"/>
      <c r="Z3304" s="22"/>
      <c r="AA3304" s="22"/>
      <c r="AB3304" s="22"/>
      <c r="AC3304" s="22"/>
      <c r="AD3304" s="22"/>
      <c r="AE3304" s="22"/>
      <c r="AF3304" s="22"/>
    </row>
    <row r="3305" spans="1:32" x14ac:dyDescent="0.25">
      <c r="A3305" s="16"/>
      <c r="B3305" s="16"/>
      <c r="C3305" s="66"/>
      <c r="D3305" s="66"/>
      <c r="E3305" s="67"/>
      <c r="F3305" s="4"/>
      <c r="G3305" s="4"/>
      <c r="H3305" s="4"/>
      <c r="K3305" s="4"/>
      <c r="L3305" s="4"/>
      <c r="M3305" s="16"/>
      <c r="N3305" s="16"/>
      <c r="T3305" s="59"/>
      <c r="U3305" s="59"/>
      <c r="V3305" s="18"/>
      <c r="Z3305" s="22"/>
      <c r="AA3305" s="22"/>
      <c r="AB3305" s="22"/>
      <c r="AC3305" s="22"/>
      <c r="AD3305" s="22"/>
      <c r="AE3305" s="22"/>
      <c r="AF3305" s="22"/>
    </row>
    <row r="3306" spans="1:32" x14ac:dyDescent="0.25">
      <c r="A3306" s="16"/>
      <c r="B3306" s="16"/>
      <c r="C3306" s="66"/>
      <c r="D3306" s="66"/>
      <c r="E3306" s="67"/>
      <c r="F3306" s="4"/>
      <c r="G3306" s="4"/>
      <c r="H3306" s="4"/>
      <c r="K3306" s="4"/>
      <c r="L3306" s="4"/>
      <c r="M3306" s="16"/>
      <c r="N3306" s="16"/>
      <c r="T3306" s="59"/>
      <c r="U3306" s="59"/>
      <c r="V3306" s="18"/>
      <c r="Z3306" s="22"/>
      <c r="AA3306" s="22"/>
      <c r="AB3306" s="22"/>
      <c r="AC3306" s="22"/>
      <c r="AD3306" s="22"/>
      <c r="AE3306" s="22"/>
      <c r="AF3306" s="22"/>
    </row>
    <row r="3307" spans="1:32" x14ac:dyDescent="0.25">
      <c r="A3307" s="16"/>
      <c r="B3307" s="16"/>
      <c r="C3307" s="66"/>
      <c r="D3307" s="66"/>
      <c r="E3307" s="67"/>
      <c r="F3307" s="4"/>
      <c r="G3307" s="4"/>
      <c r="H3307" s="4"/>
      <c r="K3307" s="4"/>
      <c r="L3307" s="4"/>
      <c r="M3307" s="16"/>
      <c r="N3307" s="16"/>
      <c r="T3307" s="59"/>
      <c r="U3307" s="59"/>
      <c r="Z3307" s="22"/>
      <c r="AA3307" s="22"/>
      <c r="AB3307" s="22"/>
      <c r="AC3307" s="22"/>
      <c r="AD3307" s="22"/>
      <c r="AE3307" s="22"/>
      <c r="AF3307" s="22"/>
    </row>
    <row r="3308" spans="1:32" x14ac:dyDescent="0.25">
      <c r="A3308" s="16"/>
      <c r="B3308" s="16"/>
      <c r="C3308" s="66"/>
      <c r="D3308" s="66"/>
      <c r="E3308" s="67"/>
      <c r="F3308" s="4"/>
      <c r="G3308" s="4"/>
      <c r="H3308" s="4"/>
      <c r="K3308" s="4"/>
      <c r="L3308" s="4"/>
      <c r="M3308" s="16"/>
      <c r="N3308" s="16"/>
      <c r="T3308" s="59"/>
      <c r="U3308" s="59"/>
      <c r="Z3308" s="22"/>
      <c r="AA3308" s="22"/>
      <c r="AB3308" s="22"/>
      <c r="AC3308" s="22"/>
      <c r="AD3308" s="22"/>
      <c r="AE3308" s="22"/>
      <c r="AF3308" s="22"/>
    </row>
    <row r="3309" spans="1:32" x14ac:dyDescent="0.25">
      <c r="A3309" s="16"/>
      <c r="B3309" s="16"/>
      <c r="C3309" s="66"/>
      <c r="D3309" s="66"/>
      <c r="E3309" s="67"/>
      <c r="F3309" s="4"/>
      <c r="G3309" s="4"/>
      <c r="H3309" s="4"/>
      <c r="K3309" s="4"/>
      <c r="L3309" s="4"/>
      <c r="M3309" s="16"/>
      <c r="N3309" s="16"/>
      <c r="T3309" s="59"/>
      <c r="U3309" s="59"/>
      <c r="Z3309" s="22"/>
      <c r="AA3309" s="22"/>
      <c r="AB3309" s="22"/>
      <c r="AC3309" s="22"/>
      <c r="AD3309" s="22"/>
      <c r="AE3309" s="22"/>
      <c r="AF3309" s="22"/>
    </row>
    <row r="3310" spans="1:32" x14ac:dyDescent="0.25">
      <c r="A3310" s="16"/>
      <c r="B3310" s="16"/>
      <c r="C3310" s="66"/>
      <c r="D3310" s="66"/>
      <c r="E3310" s="67"/>
      <c r="F3310" s="4"/>
      <c r="G3310" s="4"/>
      <c r="H3310" s="4"/>
      <c r="K3310" s="4"/>
      <c r="L3310" s="4"/>
      <c r="M3310" s="16"/>
      <c r="N3310" s="16"/>
      <c r="T3310" s="59"/>
      <c r="U3310" s="59"/>
      <c r="Z3310" s="22"/>
      <c r="AA3310" s="22"/>
      <c r="AB3310" s="22"/>
      <c r="AC3310" s="22"/>
      <c r="AD3310" s="22"/>
      <c r="AE3310" s="22"/>
      <c r="AF3310" s="22"/>
    </row>
    <row r="3311" spans="1:32" x14ac:dyDescent="0.25">
      <c r="A3311" s="16"/>
      <c r="B3311" s="16"/>
      <c r="C3311" s="66"/>
      <c r="D3311" s="66"/>
      <c r="E3311" s="67"/>
      <c r="F3311" s="4"/>
      <c r="G3311" s="4"/>
      <c r="H3311" s="4"/>
      <c r="K3311" s="4"/>
      <c r="L3311" s="4"/>
      <c r="M3311" s="16"/>
      <c r="N3311" s="16"/>
      <c r="T3311" s="59"/>
      <c r="U3311" s="59"/>
      <c r="Z3311" s="22"/>
      <c r="AA3311" s="22"/>
      <c r="AB3311" s="22"/>
      <c r="AC3311" s="22"/>
      <c r="AD3311" s="22"/>
      <c r="AE3311" s="22"/>
      <c r="AF3311" s="22"/>
    </row>
    <row r="3312" spans="1:32" x14ac:dyDescent="0.25">
      <c r="A3312" s="16"/>
      <c r="B3312" s="16"/>
      <c r="C3312" s="66"/>
      <c r="D3312" s="66"/>
      <c r="E3312" s="67"/>
      <c r="F3312" s="4"/>
      <c r="G3312" s="4"/>
      <c r="H3312" s="4"/>
      <c r="K3312" s="4"/>
      <c r="L3312" s="4"/>
      <c r="M3312" s="16"/>
      <c r="N3312" s="16"/>
      <c r="T3312" s="59"/>
      <c r="U3312" s="59"/>
      <c r="Z3312" s="22"/>
      <c r="AA3312" s="22"/>
      <c r="AB3312" s="22"/>
      <c r="AC3312" s="22"/>
      <c r="AD3312" s="22"/>
      <c r="AE3312" s="22"/>
      <c r="AF3312" s="22"/>
    </row>
    <row r="3313" spans="1:32" x14ac:dyDescent="0.25">
      <c r="A3313" s="16"/>
      <c r="B3313" s="16"/>
      <c r="C3313" s="66"/>
      <c r="D3313" s="66"/>
      <c r="E3313" s="67"/>
      <c r="F3313" s="4"/>
      <c r="G3313" s="4"/>
      <c r="H3313" s="4"/>
      <c r="K3313" s="4"/>
      <c r="L3313" s="4"/>
      <c r="M3313" s="16"/>
      <c r="N3313" s="16"/>
      <c r="T3313" s="59"/>
      <c r="U3313" s="59"/>
      <c r="Z3313" s="22"/>
      <c r="AA3313" s="22"/>
      <c r="AB3313" s="22"/>
      <c r="AC3313" s="22"/>
      <c r="AD3313" s="22"/>
      <c r="AE3313" s="22"/>
      <c r="AF3313" s="22"/>
    </row>
    <row r="3314" spans="1:32" x14ac:dyDescent="0.25">
      <c r="A3314" s="16"/>
      <c r="B3314" s="16"/>
      <c r="C3314" s="66"/>
      <c r="D3314" s="66"/>
      <c r="E3314" s="67"/>
      <c r="F3314" s="4"/>
      <c r="G3314" s="4"/>
      <c r="H3314" s="4"/>
      <c r="K3314" s="4"/>
      <c r="L3314" s="4"/>
      <c r="M3314" s="16"/>
      <c r="N3314" s="16"/>
      <c r="T3314" s="59"/>
      <c r="U3314" s="59"/>
      <c r="Z3314" s="22"/>
      <c r="AA3314" s="22"/>
      <c r="AB3314" s="22"/>
      <c r="AC3314" s="22"/>
      <c r="AD3314" s="22"/>
      <c r="AE3314" s="22"/>
      <c r="AF3314" s="22"/>
    </row>
    <row r="3315" spans="1:32" x14ac:dyDescent="0.25">
      <c r="A3315" s="16"/>
      <c r="B3315" s="16"/>
      <c r="C3315" s="66"/>
      <c r="D3315" s="66"/>
      <c r="E3315" s="67"/>
      <c r="F3315" s="4"/>
      <c r="G3315" s="4"/>
      <c r="H3315" s="4"/>
      <c r="K3315" s="4"/>
      <c r="L3315" s="4"/>
      <c r="M3315" s="16"/>
      <c r="N3315" s="16"/>
      <c r="T3315" s="59"/>
      <c r="U3315" s="59"/>
      <c r="Z3315" s="22"/>
      <c r="AA3315" s="22"/>
      <c r="AB3315" s="22"/>
      <c r="AC3315" s="22"/>
      <c r="AD3315" s="22"/>
      <c r="AE3315" s="22"/>
      <c r="AF3315" s="22"/>
    </row>
    <row r="3316" spans="1:32" x14ac:dyDescent="0.25">
      <c r="A3316" s="16"/>
      <c r="B3316" s="16"/>
      <c r="C3316" s="66"/>
      <c r="D3316" s="66"/>
      <c r="E3316" s="67"/>
      <c r="F3316" s="4"/>
      <c r="G3316" s="4"/>
      <c r="H3316" s="4"/>
      <c r="K3316" s="4"/>
      <c r="L3316" s="4"/>
      <c r="M3316" s="16"/>
      <c r="N3316" s="16"/>
      <c r="T3316" s="59"/>
      <c r="U3316" s="59"/>
      <c r="Z3316" s="22"/>
      <c r="AA3316" s="22"/>
      <c r="AB3316" s="22"/>
      <c r="AC3316" s="22"/>
      <c r="AD3316" s="22"/>
      <c r="AE3316" s="22"/>
      <c r="AF3316" s="22"/>
    </row>
    <row r="3317" spans="1:32" x14ac:dyDescent="0.25">
      <c r="A3317" s="16"/>
      <c r="B3317" s="16"/>
      <c r="C3317" s="66"/>
      <c r="D3317" s="66"/>
      <c r="E3317" s="67"/>
      <c r="F3317" s="4"/>
      <c r="G3317" s="4"/>
      <c r="H3317" s="4"/>
      <c r="K3317" s="4"/>
      <c r="L3317" s="4"/>
      <c r="M3317" s="16"/>
      <c r="N3317" s="16"/>
      <c r="T3317" s="59"/>
      <c r="U3317" s="59"/>
      <c r="Z3317" s="22"/>
      <c r="AA3317" s="22"/>
      <c r="AB3317" s="22"/>
      <c r="AC3317" s="22"/>
      <c r="AD3317" s="22"/>
      <c r="AE3317" s="22"/>
      <c r="AF3317" s="22"/>
    </row>
    <row r="3318" spans="1:32" x14ac:dyDescent="0.25">
      <c r="A3318" s="16"/>
      <c r="B3318" s="16"/>
      <c r="C3318" s="66"/>
      <c r="D3318" s="66"/>
      <c r="E3318" s="67"/>
      <c r="F3318" s="4"/>
      <c r="G3318" s="4"/>
      <c r="H3318" s="4"/>
      <c r="K3318" s="4"/>
      <c r="L3318" s="4"/>
      <c r="M3318" s="16"/>
      <c r="N3318" s="16"/>
      <c r="T3318" s="59"/>
      <c r="U3318" s="59"/>
      <c r="Z3318" s="22"/>
      <c r="AA3318" s="22"/>
      <c r="AB3318" s="22"/>
      <c r="AC3318" s="22"/>
      <c r="AD3318" s="22"/>
      <c r="AE3318" s="22"/>
      <c r="AF3318" s="22"/>
    </row>
    <row r="3319" spans="1:32" x14ac:dyDescent="0.25">
      <c r="A3319" s="16"/>
      <c r="B3319" s="16"/>
      <c r="C3319" s="66"/>
      <c r="D3319" s="66"/>
      <c r="E3319" s="67"/>
      <c r="F3319" s="4"/>
      <c r="G3319" s="4"/>
      <c r="H3319" s="4"/>
      <c r="K3319" s="4"/>
      <c r="L3319" s="4"/>
      <c r="M3319" s="16"/>
      <c r="N3319" s="16"/>
      <c r="T3319" s="59"/>
      <c r="U3319" s="59"/>
      <c r="Z3319" s="22"/>
      <c r="AA3319" s="22"/>
      <c r="AB3319" s="22"/>
      <c r="AC3319" s="22"/>
      <c r="AD3319" s="22"/>
      <c r="AE3319" s="22"/>
      <c r="AF3319" s="22"/>
    </row>
    <row r="3320" spans="1:32" x14ac:dyDescent="0.25">
      <c r="A3320" s="16"/>
      <c r="B3320" s="16"/>
      <c r="C3320" s="66"/>
      <c r="D3320" s="66"/>
      <c r="E3320" s="67"/>
      <c r="F3320" s="4"/>
      <c r="G3320" s="4"/>
      <c r="H3320" s="4"/>
      <c r="K3320" s="4"/>
      <c r="L3320" s="4"/>
      <c r="M3320" s="16"/>
      <c r="N3320" s="16"/>
      <c r="T3320" s="59"/>
      <c r="U3320" s="59"/>
      <c r="Z3320" s="22"/>
      <c r="AA3320" s="22"/>
      <c r="AB3320" s="22"/>
      <c r="AC3320" s="22"/>
      <c r="AD3320" s="22"/>
      <c r="AE3320" s="22"/>
      <c r="AF3320" s="22"/>
    </row>
    <row r="3321" spans="1:32" x14ac:dyDescent="0.25">
      <c r="A3321" s="16"/>
      <c r="B3321" s="16"/>
      <c r="C3321" s="66"/>
      <c r="D3321" s="66"/>
      <c r="E3321" s="67"/>
      <c r="F3321" s="4"/>
      <c r="G3321" s="4"/>
      <c r="H3321" s="4"/>
      <c r="K3321" s="4"/>
      <c r="L3321" s="4"/>
      <c r="M3321" s="16"/>
      <c r="N3321" s="16"/>
      <c r="T3321" s="59"/>
      <c r="U3321" s="59"/>
      <c r="Z3321" s="22"/>
      <c r="AA3321" s="22"/>
      <c r="AB3321" s="22"/>
      <c r="AC3321" s="22"/>
      <c r="AD3321" s="22"/>
      <c r="AE3321" s="22"/>
      <c r="AF3321" s="22"/>
    </row>
    <row r="3322" spans="1:32" x14ac:dyDescent="0.25">
      <c r="A3322" s="16"/>
      <c r="B3322" s="16"/>
      <c r="C3322" s="66"/>
      <c r="D3322" s="66"/>
      <c r="E3322" s="67"/>
      <c r="F3322" s="4"/>
      <c r="G3322" s="4"/>
      <c r="H3322" s="4"/>
      <c r="K3322" s="4"/>
      <c r="L3322" s="4"/>
      <c r="M3322" s="16"/>
      <c r="N3322" s="16"/>
      <c r="T3322" s="59"/>
      <c r="U3322" s="59"/>
      <c r="Z3322" s="22"/>
      <c r="AA3322" s="22"/>
      <c r="AB3322" s="22"/>
      <c r="AC3322" s="22"/>
      <c r="AD3322" s="22"/>
      <c r="AE3322" s="22"/>
      <c r="AF3322" s="22"/>
    </row>
    <row r="3323" spans="1:32" x14ac:dyDescent="0.25">
      <c r="A3323" s="16"/>
      <c r="B3323" s="16"/>
      <c r="C3323" s="66"/>
      <c r="D3323" s="66"/>
      <c r="E3323" s="67"/>
      <c r="F3323" s="4"/>
      <c r="G3323" s="4"/>
      <c r="H3323" s="4"/>
      <c r="K3323" s="4"/>
      <c r="L3323" s="4"/>
      <c r="M3323" s="16"/>
      <c r="N3323" s="16"/>
      <c r="T3323" s="59"/>
      <c r="U3323" s="59"/>
      <c r="Z3323" s="22"/>
      <c r="AA3323" s="22"/>
      <c r="AB3323" s="22"/>
      <c r="AC3323" s="22"/>
      <c r="AD3323" s="22"/>
      <c r="AE3323" s="22"/>
      <c r="AF3323" s="22"/>
    </row>
    <row r="3324" spans="1:32" x14ac:dyDescent="0.25">
      <c r="A3324" s="16"/>
      <c r="B3324" s="16"/>
      <c r="C3324" s="66"/>
      <c r="D3324" s="66"/>
      <c r="E3324" s="67"/>
      <c r="F3324" s="4"/>
      <c r="G3324" s="4"/>
      <c r="H3324" s="4"/>
      <c r="K3324" s="4"/>
      <c r="L3324" s="4"/>
      <c r="M3324" s="16"/>
      <c r="N3324" s="16"/>
      <c r="T3324" s="59"/>
      <c r="U3324" s="59"/>
      <c r="Z3324" s="22"/>
      <c r="AA3324" s="22"/>
      <c r="AB3324" s="22"/>
      <c r="AC3324" s="22"/>
      <c r="AD3324" s="22"/>
      <c r="AE3324" s="22"/>
      <c r="AF3324" s="22"/>
    </row>
    <row r="3325" spans="1:32" x14ac:dyDescent="0.25">
      <c r="A3325" s="16"/>
      <c r="B3325" s="16"/>
      <c r="C3325" s="66"/>
      <c r="D3325" s="66"/>
      <c r="E3325" s="67"/>
      <c r="F3325" s="4"/>
      <c r="G3325" s="4"/>
      <c r="H3325" s="4"/>
      <c r="K3325" s="4"/>
      <c r="L3325" s="4"/>
      <c r="M3325" s="16"/>
      <c r="N3325" s="16"/>
      <c r="T3325" s="59"/>
      <c r="U3325" s="59"/>
      <c r="Z3325" s="22"/>
      <c r="AA3325" s="22"/>
      <c r="AB3325" s="22"/>
      <c r="AC3325" s="22"/>
      <c r="AD3325" s="22"/>
      <c r="AE3325" s="22"/>
      <c r="AF3325" s="22"/>
    </row>
    <row r="3326" spans="1:32" x14ac:dyDescent="0.25">
      <c r="A3326" s="16"/>
      <c r="B3326" s="16"/>
      <c r="C3326" s="66"/>
      <c r="D3326" s="66"/>
      <c r="E3326" s="67"/>
      <c r="F3326" s="4"/>
      <c r="G3326" s="4"/>
      <c r="H3326" s="4"/>
      <c r="K3326" s="4"/>
      <c r="L3326" s="4"/>
      <c r="M3326" s="16"/>
      <c r="N3326" s="16"/>
      <c r="T3326" s="59"/>
      <c r="U3326" s="59"/>
      <c r="Z3326" s="22"/>
      <c r="AA3326" s="22"/>
      <c r="AB3326" s="22"/>
      <c r="AC3326" s="22"/>
      <c r="AD3326" s="22"/>
      <c r="AE3326" s="22"/>
      <c r="AF3326" s="22"/>
    </row>
    <row r="3327" spans="1:32" x14ac:dyDescent="0.25">
      <c r="A3327" s="16"/>
      <c r="B3327" s="16"/>
      <c r="C3327" s="66"/>
      <c r="D3327" s="66"/>
      <c r="E3327" s="67"/>
      <c r="F3327" s="4"/>
      <c r="G3327" s="4"/>
      <c r="H3327" s="4"/>
      <c r="K3327" s="4"/>
      <c r="L3327" s="4"/>
      <c r="M3327" s="16"/>
      <c r="N3327" s="16"/>
      <c r="T3327" s="59"/>
      <c r="U3327" s="59"/>
      <c r="Z3327" s="22"/>
      <c r="AA3327" s="22"/>
      <c r="AB3327" s="22"/>
      <c r="AC3327" s="22"/>
      <c r="AD3327" s="22"/>
      <c r="AE3327" s="22"/>
      <c r="AF3327" s="22"/>
    </row>
    <row r="3328" spans="1:32" x14ac:dyDescent="0.25">
      <c r="A3328" s="16"/>
      <c r="B3328" s="16"/>
      <c r="C3328" s="66"/>
      <c r="D3328" s="66"/>
      <c r="E3328" s="67"/>
      <c r="F3328" s="4"/>
      <c r="G3328" s="4"/>
      <c r="H3328" s="4"/>
      <c r="K3328" s="4"/>
      <c r="L3328" s="4"/>
      <c r="M3328" s="16"/>
      <c r="N3328" s="16"/>
      <c r="T3328" s="59"/>
      <c r="U3328" s="59"/>
      <c r="Z3328" s="22"/>
      <c r="AA3328" s="22"/>
      <c r="AB3328" s="22"/>
      <c r="AC3328" s="22"/>
      <c r="AD3328" s="22"/>
      <c r="AE3328" s="22"/>
      <c r="AF3328" s="22"/>
    </row>
    <row r="3329" spans="1:32" x14ac:dyDescent="0.25">
      <c r="A3329" s="16"/>
      <c r="B3329" s="16"/>
      <c r="C3329" s="66"/>
      <c r="D3329" s="66"/>
      <c r="E3329" s="67"/>
      <c r="F3329" s="4"/>
      <c r="G3329" s="4"/>
      <c r="H3329" s="4"/>
      <c r="K3329" s="4"/>
      <c r="L3329" s="4"/>
      <c r="M3329" s="16"/>
      <c r="N3329" s="16"/>
      <c r="T3329" s="59"/>
      <c r="U3329" s="59"/>
      <c r="Z3329" s="22"/>
      <c r="AA3329" s="22"/>
      <c r="AB3329" s="22"/>
      <c r="AC3329" s="22"/>
      <c r="AD3329" s="22"/>
      <c r="AE3329" s="22"/>
      <c r="AF3329" s="22"/>
    </row>
    <row r="3330" spans="1:32" x14ac:dyDescent="0.25">
      <c r="A3330" s="16"/>
      <c r="B3330" s="16"/>
      <c r="C3330" s="66"/>
      <c r="D3330" s="66"/>
      <c r="E3330" s="67"/>
      <c r="F3330" s="4"/>
      <c r="G3330" s="4"/>
      <c r="H3330" s="4"/>
      <c r="K3330" s="4"/>
      <c r="L3330" s="4"/>
      <c r="M3330" s="16"/>
      <c r="N3330" s="16"/>
      <c r="T3330" s="59"/>
      <c r="U3330" s="59"/>
      <c r="Z3330" s="22"/>
      <c r="AA3330" s="22"/>
      <c r="AB3330" s="22"/>
      <c r="AC3330" s="22"/>
      <c r="AD3330" s="22"/>
      <c r="AE3330" s="22"/>
      <c r="AF3330" s="22"/>
    </row>
    <row r="3331" spans="1:32" x14ac:dyDescent="0.25">
      <c r="A3331" s="16"/>
      <c r="B3331" s="16"/>
      <c r="C3331" s="66"/>
      <c r="D3331" s="66"/>
      <c r="E3331" s="67"/>
      <c r="F3331" s="4"/>
      <c r="G3331" s="4"/>
      <c r="H3331" s="4"/>
      <c r="K3331" s="4"/>
      <c r="L3331" s="4"/>
      <c r="M3331" s="16"/>
      <c r="N3331" s="16"/>
      <c r="T3331" s="59"/>
      <c r="U3331" s="59"/>
      <c r="Z3331" s="22"/>
      <c r="AA3331" s="22"/>
      <c r="AB3331" s="22"/>
      <c r="AC3331" s="22"/>
      <c r="AD3331" s="22"/>
      <c r="AE3331" s="22"/>
      <c r="AF3331" s="22"/>
    </row>
    <row r="3332" spans="1:32" x14ac:dyDescent="0.25">
      <c r="A3332" s="16"/>
      <c r="B3332" s="16"/>
      <c r="C3332" s="66"/>
      <c r="D3332" s="66"/>
      <c r="E3332" s="67"/>
      <c r="F3332" s="4"/>
      <c r="G3332" s="4"/>
      <c r="H3332" s="4"/>
      <c r="K3332" s="4"/>
      <c r="L3332" s="4"/>
      <c r="M3332" s="16"/>
      <c r="N3332" s="16"/>
      <c r="T3332" s="59"/>
      <c r="U3332" s="59"/>
      <c r="Z3332" s="22"/>
      <c r="AA3332" s="22"/>
      <c r="AB3332" s="22"/>
      <c r="AC3332" s="22"/>
      <c r="AD3332" s="22"/>
      <c r="AE3332" s="22"/>
      <c r="AF3332" s="22"/>
    </row>
    <row r="3333" spans="1:32" x14ac:dyDescent="0.25">
      <c r="A3333" s="16"/>
      <c r="B3333" s="16"/>
      <c r="C3333" s="66"/>
      <c r="D3333" s="66"/>
      <c r="E3333" s="67"/>
      <c r="F3333" s="4"/>
      <c r="G3333" s="4"/>
      <c r="H3333" s="4"/>
      <c r="K3333" s="4"/>
      <c r="L3333" s="4"/>
      <c r="M3333" s="16"/>
      <c r="N3333" s="16"/>
      <c r="T3333" s="59"/>
      <c r="U3333" s="59"/>
      <c r="Z3333" s="22"/>
      <c r="AA3333" s="22"/>
      <c r="AB3333" s="22"/>
      <c r="AC3333" s="22"/>
      <c r="AD3333" s="22"/>
      <c r="AE3333" s="22"/>
      <c r="AF3333" s="22"/>
    </row>
    <row r="3334" spans="1:32" x14ac:dyDescent="0.25">
      <c r="A3334" s="16"/>
      <c r="B3334" s="16"/>
      <c r="C3334" s="66"/>
      <c r="D3334" s="66"/>
      <c r="E3334" s="67"/>
      <c r="F3334" s="4"/>
      <c r="G3334" s="4"/>
      <c r="H3334" s="4"/>
      <c r="K3334" s="4"/>
      <c r="L3334" s="4"/>
      <c r="M3334" s="16"/>
      <c r="N3334" s="16"/>
      <c r="T3334" s="59"/>
      <c r="U3334" s="59"/>
      <c r="Z3334" s="22"/>
      <c r="AA3334" s="22"/>
      <c r="AB3334" s="22"/>
      <c r="AC3334" s="22"/>
      <c r="AD3334" s="22"/>
      <c r="AE3334" s="22"/>
      <c r="AF3334" s="22"/>
    </row>
    <row r="3335" spans="1:32" x14ac:dyDescent="0.25">
      <c r="A3335" s="16"/>
      <c r="B3335" s="16"/>
      <c r="C3335" s="66"/>
      <c r="D3335" s="66"/>
      <c r="E3335" s="67"/>
      <c r="F3335" s="4"/>
      <c r="G3335" s="4"/>
      <c r="H3335" s="4"/>
      <c r="K3335" s="4"/>
      <c r="L3335" s="4"/>
      <c r="M3335" s="16"/>
      <c r="N3335" s="16"/>
      <c r="T3335" s="59"/>
      <c r="U3335" s="59"/>
      <c r="Z3335" s="22"/>
      <c r="AA3335" s="22"/>
      <c r="AB3335" s="22"/>
      <c r="AC3335" s="22"/>
      <c r="AD3335" s="22"/>
      <c r="AE3335" s="22"/>
      <c r="AF3335" s="22"/>
    </row>
    <row r="3336" spans="1:32" x14ac:dyDescent="0.25">
      <c r="A3336" s="16"/>
      <c r="B3336" s="16"/>
      <c r="C3336" s="66"/>
      <c r="D3336" s="66"/>
      <c r="E3336" s="67"/>
      <c r="F3336" s="4"/>
      <c r="G3336" s="4"/>
      <c r="H3336" s="4"/>
      <c r="K3336" s="4"/>
      <c r="L3336" s="4"/>
      <c r="M3336" s="16"/>
      <c r="N3336" s="16"/>
      <c r="T3336" s="59"/>
      <c r="U3336" s="59"/>
      <c r="Z3336" s="22"/>
      <c r="AA3336" s="22"/>
      <c r="AB3336" s="22"/>
      <c r="AC3336" s="22"/>
      <c r="AD3336" s="22"/>
      <c r="AE3336" s="22"/>
      <c r="AF3336" s="22"/>
    </row>
    <row r="3337" spans="1:32" x14ac:dyDescent="0.25">
      <c r="A3337" s="16"/>
      <c r="B3337" s="16"/>
      <c r="C3337" s="66"/>
      <c r="D3337" s="66"/>
      <c r="E3337" s="67"/>
      <c r="F3337" s="4"/>
      <c r="G3337" s="4"/>
      <c r="H3337" s="4"/>
      <c r="K3337" s="4"/>
      <c r="L3337" s="4"/>
      <c r="M3337" s="16"/>
      <c r="N3337" s="16"/>
      <c r="T3337" s="59"/>
      <c r="U3337" s="59"/>
      <c r="Z3337" s="22"/>
      <c r="AA3337" s="22"/>
      <c r="AB3337" s="22"/>
      <c r="AC3337" s="22"/>
      <c r="AD3337" s="22"/>
      <c r="AE3337" s="22"/>
      <c r="AF3337" s="22"/>
    </row>
    <row r="3338" spans="1:32" x14ac:dyDescent="0.25">
      <c r="A3338" s="16"/>
      <c r="B3338" s="16"/>
      <c r="C3338" s="66"/>
      <c r="D3338" s="66"/>
      <c r="E3338" s="67"/>
      <c r="F3338" s="4"/>
      <c r="G3338" s="4"/>
      <c r="H3338" s="4"/>
      <c r="K3338" s="4"/>
      <c r="L3338" s="4"/>
      <c r="M3338" s="16"/>
      <c r="N3338" s="16"/>
      <c r="T3338" s="59"/>
      <c r="U3338" s="59"/>
      <c r="Z3338" s="22"/>
      <c r="AA3338" s="22"/>
      <c r="AB3338" s="22"/>
      <c r="AC3338" s="22"/>
      <c r="AD3338" s="22"/>
      <c r="AE3338" s="22"/>
      <c r="AF3338" s="22"/>
    </row>
    <row r="3339" spans="1:32" x14ac:dyDescent="0.25">
      <c r="A3339" s="16"/>
      <c r="B3339" s="16"/>
      <c r="C3339" s="66"/>
      <c r="D3339" s="66"/>
      <c r="E3339" s="67"/>
      <c r="F3339" s="4"/>
      <c r="G3339" s="4"/>
      <c r="H3339" s="4"/>
      <c r="K3339" s="4"/>
      <c r="L3339" s="4"/>
      <c r="M3339" s="16"/>
      <c r="N3339" s="16"/>
      <c r="T3339" s="59"/>
      <c r="U3339" s="59"/>
      <c r="Z3339" s="22"/>
      <c r="AA3339" s="22"/>
      <c r="AB3339" s="22"/>
      <c r="AC3339" s="22"/>
      <c r="AD3339" s="22"/>
      <c r="AE3339" s="22"/>
      <c r="AF3339" s="22"/>
    </row>
    <row r="3340" spans="1:32" x14ac:dyDescent="0.25">
      <c r="A3340" s="16"/>
      <c r="B3340" s="16"/>
      <c r="C3340" s="66"/>
      <c r="D3340" s="66"/>
      <c r="E3340" s="67"/>
      <c r="F3340" s="4"/>
      <c r="G3340" s="4"/>
      <c r="H3340" s="4"/>
      <c r="K3340" s="4"/>
      <c r="L3340" s="4"/>
      <c r="M3340" s="16"/>
      <c r="N3340" s="16"/>
      <c r="T3340" s="59"/>
      <c r="U3340" s="59"/>
      <c r="Z3340" s="22"/>
      <c r="AA3340" s="22"/>
      <c r="AB3340" s="22"/>
      <c r="AC3340" s="22"/>
      <c r="AD3340" s="22"/>
      <c r="AE3340" s="22"/>
      <c r="AF3340" s="22"/>
    </row>
    <row r="3341" spans="1:32" x14ac:dyDescent="0.25">
      <c r="A3341" s="16"/>
      <c r="B3341" s="16"/>
      <c r="C3341" s="66"/>
      <c r="D3341" s="66"/>
      <c r="E3341" s="67"/>
      <c r="F3341" s="4"/>
      <c r="G3341" s="4"/>
      <c r="H3341" s="4"/>
      <c r="K3341" s="4"/>
      <c r="L3341" s="4"/>
      <c r="M3341" s="16"/>
      <c r="N3341" s="16"/>
      <c r="T3341" s="59"/>
      <c r="U3341" s="59"/>
      <c r="Z3341" s="22"/>
      <c r="AA3341" s="22"/>
      <c r="AB3341" s="22"/>
      <c r="AC3341" s="22"/>
      <c r="AD3341" s="22"/>
      <c r="AE3341" s="22"/>
      <c r="AF3341" s="22"/>
    </row>
    <row r="3342" spans="1:32" x14ac:dyDescent="0.25">
      <c r="A3342" s="16"/>
      <c r="B3342" s="16"/>
      <c r="C3342" s="66"/>
      <c r="D3342" s="66"/>
      <c r="E3342" s="67"/>
      <c r="F3342" s="4"/>
      <c r="G3342" s="4"/>
      <c r="H3342" s="4"/>
      <c r="K3342" s="4"/>
      <c r="L3342" s="4"/>
      <c r="M3342" s="16"/>
      <c r="N3342" s="16"/>
      <c r="T3342" s="59"/>
      <c r="U3342" s="59"/>
      <c r="Z3342" s="22"/>
      <c r="AA3342" s="22"/>
      <c r="AB3342" s="22"/>
      <c r="AC3342" s="22"/>
      <c r="AD3342" s="22"/>
      <c r="AE3342" s="22"/>
      <c r="AF3342" s="22"/>
    </row>
    <row r="3343" spans="1:32" x14ac:dyDescent="0.25">
      <c r="A3343" s="16"/>
      <c r="B3343" s="16"/>
      <c r="C3343" s="66"/>
      <c r="D3343" s="66"/>
      <c r="E3343" s="67"/>
      <c r="F3343" s="4"/>
      <c r="G3343" s="4"/>
      <c r="H3343" s="4"/>
      <c r="K3343" s="4"/>
      <c r="L3343" s="4"/>
      <c r="M3343" s="16"/>
      <c r="N3343" s="16"/>
      <c r="T3343" s="59"/>
      <c r="U3343" s="59"/>
      <c r="Z3343" s="22"/>
      <c r="AA3343" s="22"/>
      <c r="AB3343" s="22"/>
      <c r="AC3343" s="22"/>
      <c r="AD3343" s="22"/>
      <c r="AE3343" s="22"/>
      <c r="AF3343" s="22"/>
    </row>
    <row r="3344" spans="1:32" x14ac:dyDescent="0.25">
      <c r="A3344" s="16"/>
      <c r="B3344" s="16"/>
      <c r="C3344" s="66"/>
      <c r="D3344" s="66"/>
      <c r="E3344" s="67"/>
      <c r="F3344" s="4"/>
      <c r="G3344" s="4"/>
      <c r="H3344" s="4"/>
      <c r="K3344" s="4"/>
      <c r="L3344" s="4"/>
      <c r="M3344" s="16"/>
      <c r="N3344" s="16"/>
      <c r="T3344" s="59"/>
      <c r="U3344" s="59"/>
      <c r="Z3344" s="22"/>
      <c r="AA3344" s="22"/>
      <c r="AB3344" s="22"/>
      <c r="AC3344" s="22"/>
      <c r="AD3344" s="22"/>
      <c r="AE3344" s="22"/>
      <c r="AF3344" s="22"/>
    </row>
    <row r="3345" spans="1:32" x14ac:dyDescent="0.25">
      <c r="A3345" s="16"/>
      <c r="B3345" s="16"/>
      <c r="C3345" s="66"/>
      <c r="D3345" s="66"/>
      <c r="E3345" s="67"/>
      <c r="F3345" s="4"/>
      <c r="G3345" s="4"/>
      <c r="H3345" s="4"/>
      <c r="K3345" s="4"/>
      <c r="L3345" s="4"/>
      <c r="M3345" s="16"/>
      <c r="N3345" s="16"/>
      <c r="T3345" s="59"/>
      <c r="U3345" s="59"/>
      <c r="Z3345" s="22"/>
      <c r="AA3345" s="22"/>
      <c r="AB3345" s="22"/>
      <c r="AC3345" s="22"/>
      <c r="AD3345" s="22"/>
      <c r="AE3345" s="22"/>
      <c r="AF3345" s="22"/>
    </row>
    <row r="3346" spans="1:32" x14ac:dyDescent="0.25">
      <c r="A3346" s="16"/>
      <c r="B3346" s="16"/>
      <c r="C3346" s="66"/>
      <c r="D3346" s="66"/>
      <c r="E3346" s="67"/>
      <c r="F3346" s="4"/>
      <c r="G3346" s="4"/>
      <c r="H3346" s="4"/>
      <c r="K3346" s="4"/>
      <c r="L3346" s="4"/>
      <c r="M3346" s="16"/>
      <c r="N3346" s="16"/>
      <c r="T3346" s="59"/>
      <c r="U3346" s="59"/>
      <c r="Z3346" s="22"/>
      <c r="AA3346" s="22"/>
      <c r="AB3346" s="22"/>
      <c r="AC3346" s="22"/>
      <c r="AD3346" s="22"/>
      <c r="AE3346" s="22"/>
      <c r="AF3346" s="22"/>
    </row>
    <row r="3347" spans="1:32" x14ac:dyDescent="0.25">
      <c r="A3347" s="16"/>
      <c r="B3347" s="16"/>
      <c r="C3347" s="66"/>
      <c r="D3347" s="66"/>
      <c r="E3347" s="67"/>
      <c r="F3347" s="4"/>
      <c r="G3347" s="4"/>
      <c r="H3347" s="4"/>
      <c r="K3347" s="4"/>
      <c r="L3347" s="4"/>
      <c r="M3347" s="16"/>
      <c r="N3347" s="16"/>
      <c r="T3347" s="59"/>
      <c r="U3347" s="59"/>
      <c r="Z3347" s="22"/>
      <c r="AA3347" s="22"/>
      <c r="AB3347" s="22"/>
      <c r="AC3347" s="22"/>
      <c r="AD3347" s="22"/>
      <c r="AE3347" s="22"/>
      <c r="AF3347" s="22"/>
    </row>
    <row r="3348" spans="1:32" x14ac:dyDescent="0.25">
      <c r="A3348" s="16"/>
      <c r="B3348" s="16"/>
      <c r="C3348" s="66"/>
      <c r="D3348" s="66"/>
      <c r="E3348" s="67"/>
      <c r="F3348" s="4"/>
      <c r="G3348" s="4"/>
      <c r="H3348" s="4"/>
      <c r="K3348" s="4"/>
      <c r="L3348" s="4"/>
      <c r="M3348" s="16"/>
      <c r="N3348" s="16"/>
      <c r="T3348" s="59"/>
      <c r="U3348" s="59"/>
      <c r="Z3348" s="22"/>
      <c r="AA3348" s="22"/>
      <c r="AB3348" s="22"/>
      <c r="AC3348" s="22"/>
      <c r="AD3348" s="22"/>
      <c r="AE3348" s="22"/>
      <c r="AF3348" s="22"/>
    </row>
    <row r="3349" spans="1:32" x14ac:dyDescent="0.25">
      <c r="A3349" s="16"/>
      <c r="B3349" s="16"/>
      <c r="C3349" s="66"/>
      <c r="D3349" s="66"/>
      <c r="E3349" s="67"/>
      <c r="F3349" s="4"/>
      <c r="G3349" s="4"/>
      <c r="H3349" s="4"/>
      <c r="K3349" s="4"/>
      <c r="L3349" s="4"/>
      <c r="M3349" s="16"/>
      <c r="N3349" s="16"/>
      <c r="T3349" s="59"/>
      <c r="U3349" s="59"/>
      <c r="Z3349" s="22"/>
      <c r="AA3349" s="22"/>
      <c r="AB3349" s="22"/>
      <c r="AC3349" s="22"/>
      <c r="AD3349" s="22"/>
      <c r="AE3349" s="22"/>
      <c r="AF3349" s="22"/>
    </row>
    <row r="3350" spans="1:32" x14ac:dyDescent="0.25">
      <c r="A3350" s="16"/>
      <c r="B3350" s="16"/>
      <c r="C3350" s="66"/>
      <c r="D3350" s="66"/>
      <c r="E3350" s="67"/>
      <c r="F3350" s="4"/>
      <c r="G3350" s="4"/>
      <c r="H3350" s="4"/>
      <c r="K3350" s="4"/>
      <c r="L3350" s="4"/>
      <c r="M3350" s="16"/>
      <c r="N3350" s="16"/>
      <c r="T3350" s="59"/>
      <c r="U3350" s="59"/>
      <c r="Z3350" s="22"/>
      <c r="AA3350" s="22"/>
      <c r="AB3350" s="22"/>
      <c r="AC3350" s="22"/>
      <c r="AD3350" s="22"/>
      <c r="AE3350" s="22"/>
      <c r="AF3350" s="22"/>
    </row>
    <row r="3351" spans="1:32" x14ac:dyDescent="0.25">
      <c r="A3351" s="16"/>
      <c r="B3351" s="16"/>
      <c r="C3351" s="66"/>
      <c r="D3351" s="66"/>
      <c r="E3351" s="67"/>
      <c r="F3351" s="4"/>
      <c r="G3351" s="4"/>
      <c r="H3351" s="4"/>
      <c r="K3351" s="4"/>
      <c r="L3351" s="4"/>
      <c r="M3351" s="16"/>
      <c r="N3351" s="16"/>
      <c r="T3351" s="59"/>
      <c r="U3351" s="59"/>
      <c r="Z3351" s="22"/>
      <c r="AA3351" s="22"/>
      <c r="AB3351" s="22"/>
      <c r="AC3351" s="22"/>
      <c r="AD3351" s="22"/>
      <c r="AE3351" s="22"/>
      <c r="AF3351" s="22"/>
    </row>
    <row r="3352" spans="1:32" x14ac:dyDescent="0.25">
      <c r="A3352" s="16"/>
      <c r="B3352" s="16"/>
      <c r="C3352" s="66"/>
      <c r="D3352" s="66"/>
      <c r="E3352" s="67"/>
      <c r="F3352" s="4"/>
      <c r="G3352" s="4"/>
      <c r="H3352" s="4"/>
      <c r="K3352" s="4"/>
      <c r="L3352" s="4"/>
      <c r="M3352" s="16"/>
      <c r="N3352" s="16"/>
      <c r="T3352" s="59"/>
      <c r="U3352" s="59"/>
      <c r="Z3352" s="22"/>
      <c r="AA3352" s="22"/>
      <c r="AB3352" s="22"/>
      <c r="AC3352" s="22"/>
      <c r="AD3352" s="22"/>
      <c r="AE3352" s="22"/>
      <c r="AF3352" s="22"/>
    </row>
    <row r="3353" spans="1:32" x14ac:dyDescent="0.25">
      <c r="A3353" s="16"/>
      <c r="B3353" s="16"/>
      <c r="C3353" s="66"/>
      <c r="D3353" s="66"/>
      <c r="E3353" s="67"/>
      <c r="F3353" s="4"/>
      <c r="G3353" s="4"/>
      <c r="H3353" s="4"/>
      <c r="K3353" s="4"/>
      <c r="L3353" s="4"/>
      <c r="M3353" s="16"/>
      <c r="N3353" s="16"/>
      <c r="T3353" s="59"/>
      <c r="U3353" s="59"/>
      <c r="Z3353" s="22"/>
      <c r="AA3353" s="22"/>
      <c r="AB3353" s="22"/>
      <c r="AC3353" s="22"/>
      <c r="AD3353" s="22"/>
      <c r="AE3353" s="22"/>
      <c r="AF3353" s="22"/>
    </row>
    <row r="3354" spans="1:32" x14ac:dyDescent="0.25">
      <c r="A3354" s="16"/>
      <c r="B3354" s="16"/>
      <c r="C3354" s="66"/>
      <c r="D3354" s="66"/>
      <c r="E3354" s="67"/>
      <c r="F3354" s="4"/>
      <c r="G3354" s="4"/>
      <c r="H3354" s="4"/>
      <c r="K3354" s="4"/>
      <c r="L3354" s="4"/>
      <c r="M3354" s="16"/>
      <c r="N3354" s="16"/>
      <c r="T3354" s="59"/>
      <c r="U3354" s="59"/>
      <c r="Z3354" s="22"/>
      <c r="AA3354" s="22"/>
      <c r="AB3354" s="22"/>
      <c r="AC3354" s="22"/>
      <c r="AD3354" s="22"/>
      <c r="AE3354" s="22"/>
      <c r="AF3354" s="22"/>
    </row>
    <row r="3355" spans="1:32" x14ac:dyDescent="0.25">
      <c r="A3355" s="16"/>
      <c r="B3355" s="16"/>
      <c r="C3355" s="66"/>
      <c r="D3355" s="66"/>
      <c r="E3355" s="67"/>
      <c r="F3355" s="4"/>
      <c r="G3355" s="4"/>
      <c r="H3355" s="4"/>
      <c r="K3355" s="4"/>
      <c r="L3355" s="4"/>
      <c r="M3355" s="16"/>
      <c r="N3355" s="16"/>
      <c r="T3355" s="59"/>
      <c r="U3355" s="59"/>
      <c r="Z3355" s="22"/>
      <c r="AA3355" s="22"/>
      <c r="AB3355" s="22"/>
      <c r="AC3355" s="22"/>
      <c r="AD3355" s="22"/>
      <c r="AE3355" s="22"/>
      <c r="AF3355" s="22"/>
    </row>
    <row r="3356" spans="1:32" x14ac:dyDescent="0.25">
      <c r="A3356" s="16"/>
      <c r="B3356" s="16"/>
      <c r="C3356" s="66"/>
      <c r="D3356" s="66"/>
      <c r="E3356" s="67"/>
      <c r="F3356" s="4"/>
      <c r="G3356" s="4"/>
      <c r="H3356" s="4"/>
      <c r="K3356" s="4"/>
      <c r="L3356" s="4"/>
      <c r="M3356" s="16"/>
      <c r="N3356" s="16"/>
      <c r="T3356" s="59"/>
      <c r="U3356" s="59"/>
      <c r="Z3356" s="22"/>
      <c r="AA3356" s="22"/>
      <c r="AB3356" s="22"/>
      <c r="AC3356" s="22"/>
      <c r="AD3356" s="22"/>
      <c r="AE3356" s="22"/>
      <c r="AF3356" s="22"/>
    </row>
    <row r="3357" spans="1:32" x14ac:dyDescent="0.25">
      <c r="A3357" s="16"/>
      <c r="B3357" s="16"/>
      <c r="C3357" s="66"/>
      <c r="D3357" s="66"/>
      <c r="E3357" s="67"/>
      <c r="F3357" s="4"/>
      <c r="G3357" s="4"/>
      <c r="H3357" s="4"/>
      <c r="K3357" s="4"/>
      <c r="L3357" s="4"/>
      <c r="M3357" s="16"/>
      <c r="N3357" s="16"/>
      <c r="T3357" s="59"/>
      <c r="U3357" s="59"/>
      <c r="Z3357" s="22"/>
      <c r="AA3357" s="22"/>
      <c r="AB3357" s="22"/>
      <c r="AC3357" s="22"/>
      <c r="AD3357" s="22"/>
      <c r="AE3357" s="22"/>
      <c r="AF3357" s="22"/>
    </row>
    <row r="3358" spans="1:32" x14ac:dyDescent="0.25">
      <c r="A3358" s="16"/>
      <c r="B3358" s="16"/>
      <c r="C3358" s="66"/>
      <c r="D3358" s="66"/>
      <c r="E3358" s="67"/>
      <c r="F3358" s="4"/>
      <c r="G3358" s="4"/>
      <c r="H3358" s="4"/>
      <c r="K3358" s="4"/>
      <c r="L3358" s="4"/>
      <c r="M3358" s="16"/>
      <c r="N3358" s="16"/>
      <c r="T3358" s="59"/>
      <c r="U3358" s="59"/>
      <c r="Z3358" s="22"/>
      <c r="AA3358" s="22"/>
      <c r="AB3358" s="22"/>
      <c r="AC3358" s="22"/>
      <c r="AD3358" s="22"/>
      <c r="AE3358" s="22"/>
      <c r="AF3358" s="22"/>
    </row>
    <row r="3359" spans="1:32" x14ac:dyDescent="0.25">
      <c r="A3359" s="16"/>
      <c r="B3359" s="16"/>
      <c r="C3359" s="66"/>
      <c r="D3359" s="66"/>
      <c r="E3359" s="67"/>
      <c r="F3359" s="4"/>
      <c r="G3359" s="4"/>
      <c r="H3359" s="4"/>
      <c r="K3359" s="4"/>
      <c r="L3359" s="4"/>
      <c r="M3359" s="16"/>
      <c r="N3359" s="16"/>
      <c r="T3359" s="59"/>
      <c r="U3359" s="59"/>
      <c r="Z3359" s="22"/>
      <c r="AA3359" s="22"/>
      <c r="AB3359" s="22"/>
      <c r="AC3359" s="22"/>
      <c r="AD3359" s="22"/>
      <c r="AE3359" s="22"/>
      <c r="AF3359" s="22"/>
    </row>
    <row r="3360" spans="1:32" x14ac:dyDescent="0.25">
      <c r="A3360" s="16"/>
      <c r="B3360" s="16"/>
      <c r="C3360" s="66"/>
      <c r="D3360" s="66"/>
      <c r="E3360" s="67"/>
      <c r="F3360" s="4"/>
      <c r="G3360" s="4"/>
      <c r="H3360" s="4"/>
      <c r="K3360" s="4"/>
      <c r="L3360" s="4"/>
      <c r="M3360" s="16"/>
      <c r="N3360" s="16"/>
      <c r="T3360" s="59"/>
      <c r="U3360" s="59"/>
      <c r="Z3360" s="22"/>
      <c r="AA3360" s="22"/>
      <c r="AB3360" s="22"/>
      <c r="AC3360" s="22"/>
      <c r="AD3360" s="22"/>
      <c r="AE3360" s="22"/>
      <c r="AF3360" s="22"/>
    </row>
    <row r="3361" spans="1:32" x14ac:dyDescent="0.25">
      <c r="A3361" s="16"/>
      <c r="B3361" s="16"/>
      <c r="C3361" s="66"/>
      <c r="D3361" s="66"/>
      <c r="E3361" s="67"/>
      <c r="F3361" s="4"/>
      <c r="G3361" s="4"/>
      <c r="H3361" s="4"/>
      <c r="K3361" s="4"/>
      <c r="L3361" s="4"/>
      <c r="M3361" s="16"/>
      <c r="N3361" s="16"/>
      <c r="T3361" s="59"/>
      <c r="U3361" s="59"/>
      <c r="Z3361" s="22"/>
      <c r="AA3361" s="22"/>
      <c r="AB3361" s="22"/>
      <c r="AC3361" s="22"/>
      <c r="AD3361" s="22"/>
      <c r="AE3361" s="22"/>
      <c r="AF3361" s="22"/>
    </row>
    <row r="3362" spans="1:32" x14ac:dyDescent="0.25">
      <c r="A3362" s="16"/>
      <c r="B3362" s="16"/>
      <c r="C3362" s="66"/>
      <c r="D3362" s="66"/>
      <c r="E3362" s="67"/>
      <c r="F3362" s="4"/>
      <c r="G3362" s="4"/>
      <c r="H3362" s="4"/>
      <c r="K3362" s="4"/>
      <c r="L3362" s="4"/>
      <c r="M3362" s="16"/>
      <c r="N3362" s="16"/>
      <c r="T3362" s="59"/>
      <c r="U3362" s="59"/>
      <c r="Z3362" s="22"/>
      <c r="AA3362" s="22"/>
      <c r="AB3362" s="22"/>
      <c r="AC3362" s="22"/>
      <c r="AD3362" s="22"/>
      <c r="AE3362" s="22"/>
      <c r="AF3362" s="22"/>
    </row>
    <row r="3363" spans="1:32" x14ac:dyDescent="0.25">
      <c r="A3363" s="16"/>
      <c r="B3363" s="16"/>
      <c r="C3363" s="66"/>
      <c r="D3363" s="66"/>
      <c r="E3363" s="67"/>
      <c r="F3363" s="4"/>
      <c r="G3363" s="4"/>
      <c r="H3363" s="4"/>
      <c r="K3363" s="4"/>
      <c r="L3363" s="4"/>
      <c r="M3363" s="16"/>
      <c r="N3363" s="16"/>
      <c r="T3363" s="59"/>
      <c r="U3363" s="59"/>
      <c r="Z3363" s="22"/>
      <c r="AA3363" s="22"/>
      <c r="AB3363" s="22"/>
      <c r="AC3363" s="22"/>
      <c r="AD3363" s="22"/>
      <c r="AE3363" s="22"/>
      <c r="AF3363" s="22"/>
    </row>
    <row r="3364" spans="1:32" x14ac:dyDescent="0.25">
      <c r="A3364" s="16"/>
      <c r="B3364" s="16"/>
      <c r="C3364" s="66"/>
      <c r="D3364" s="66"/>
      <c r="E3364" s="67"/>
      <c r="F3364" s="4"/>
      <c r="G3364" s="4"/>
      <c r="H3364" s="4"/>
      <c r="K3364" s="4"/>
      <c r="L3364" s="4"/>
      <c r="M3364" s="16"/>
      <c r="N3364" s="16"/>
      <c r="T3364" s="59"/>
      <c r="U3364" s="59"/>
      <c r="Z3364" s="22"/>
      <c r="AA3364" s="22"/>
      <c r="AB3364" s="22"/>
      <c r="AC3364" s="22"/>
      <c r="AD3364" s="22"/>
      <c r="AE3364" s="22"/>
      <c r="AF3364" s="22"/>
    </row>
    <row r="3365" spans="1:32" x14ac:dyDescent="0.25">
      <c r="A3365" s="16"/>
      <c r="B3365" s="16"/>
      <c r="C3365" s="66"/>
      <c r="D3365" s="66"/>
      <c r="E3365" s="67"/>
      <c r="F3365" s="4"/>
      <c r="G3365" s="4"/>
      <c r="H3365" s="4"/>
      <c r="K3365" s="4"/>
      <c r="L3365" s="4"/>
      <c r="M3365" s="16"/>
      <c r="N3365" s="16"/>
      <c r="T3365" s="59"/>
      <c r="U3365" s="59"/>
      <c r="Z3365" s="22"/>
      <c r="AA3365" s="22"/>
      <c r="AB3365" s="22"/>
      <c r="AC3365" s="22"/>
      <c r="AD3365" s="22"/>
      <c r="AE3365" s="22"/>
      <c r="AF3365" s="22"/>
    </row>
    <row r="3366" spans="1:32" x14ac:dyDescent="0.25">
      <c r="A3366" s="16"/>
      <c r="B3366" s="16"/>
      <c r="C3366" s="66"/>
      <c r="D3366" s="66"/>
      <c r="E3366" s="67"/>
      <c r="F3366" s="4"/>
      <c r="G3366" s="4"/>
      <c r="H3366" s="4"/>
      <c r="K3366" s="4"/>
      <c r="L3366" s="4"/>
      <c r="M3366" s="16"/>
      <c r="N3366" s="16"/>
      <c r="T3366" s="59"/>
      <c r="U3366" s="59"/>
      <c r="Z3366" s="22"/>
      <c r="AA3366" s="22"/>
      <c r="AB3366" s="22"/>
      <c r="AC3366" s="22"/>
      <c r="AD3366" s="22"/>
      <c r="AE3366" s="22"/>
      <c r="AF3366" s="22"/>
    </row>
    <row r="3367" spans="1:32" x14ac:dyDescent="0.25">
      <c r="A3367" s="16"/>
      <c r="B3367" s="16"/>
      <c r="C3367" s="66"/>
      <c r="D3367" s="66"/>
      <c r="E3367" s="67"/>
      <c r="F3367" s="4"/>
      <c r="G3367" s="4"/>
      <c r="H3367" s="4"/>
      <c r="K3367" s="4"/>
      <c r="L3367" s="4"/>
      <c r="M3367" s="16"/>
      <c r="N3367" s="16"/>
      <c r="T3367" s="59"/>
      <c r="U3367" s="59"/>
      <c r="Z3367" s="22"/>
      <c r="AA3367" s="22"/>
      <c r="AB3367" s="22"/>
      <c r="AC3367" s="22"/>
      <c r="AD3367" s="22"/>
      <c r="AE3367" s="22"/>
      <c r="AF3367" s="22"/>
    </row>
    <row r="3368" spans="1:32" x14ac:dyDescent="0.25">
      <c r="A3368" s="16"/>
      <c r="B3368" s="16"/>
      <c r="C3368" s="66"/>
      <c r="D3368" s="66"/>
      <c r="E3368" s="67"/>
      <c r="F3368" s="4"/>
      <c r="G3368" s="4"/>
      <c r="H3368" s="4"/>
      <c r="K3368" s="4"/>
      <c r="L3368" s="4"/>
      <c r="M3368" s="16"/>
      <c r="N3368" s="16"/>
      <c r="T3368" s="59"/>
      <c r="U3368" s="59"/>
      <c r="Z3368" s="22"/>
      <c r="AA3368" s="22"/>
      <c r="AB3368" s="22"/>
      <c r="AC3368" s="22"/>
      <c r="AD3368" s="22"/>
      <c r="AE3368" s="22"/>
      <c r="AF3368" s="22"/>
    </row>
    <row r="3369" spans="1:32" x14ac:dyDescent="0.25">
      <c r="A3369" s="16"/>
      <c r="B3369" s="16"/>
      <c r="C3369" s="66"/>
      <c r="D3369" s="66"/>
      <c r="E3369" s="67"/>
      <c r="F3369" s="4"/>
      <c r="G3369" s="4"/>
      <c r="H3369" s="4"/>
      <c r="K3369" s="4"/>
      <c r="L3369" s="4"/>
      <c r="M3369" s="16"/>
      <c r="N3369" s="16"/>
      <c r="T3369" s="59"/>
      <c r="U3369" s="59"/>
      <c r="Z3369" s="22"/>
      <c r="AA3369" s="22"/>
      <c r="AB3369" s="22"/>
      <c r="AC3369" s="22"/>
      <c r="AD3369" s="22"/>
      <c r="AE3369" s="22"/>
      <c r="AF3369" s="22"/>
    </row>
    <row r="3370" spans="1:32" x14ac:dyDescent="0.25">
      <c r="A3370" s="16"/>
      <c r="B3370" s="16"/>
      <c r="C3370" s="66"/>
      <c r="D3370" s="66"/>
      <c r="E3370" s="67"/>
      <c r="F3370" s="4"/>
      <c r="G3370" s="4"/>
      <c r="H3370" s="4"/>
      <c r="K3370" s="4"/>
      <c r="L3370" s="4"/>
      <c r="M3370" s="16"/>
      <c r="N3370" s="16"/>
      <c r="T3370" s="59"/>
      <c r="U3370" s="59"/>
      <c r="Z3370" s="22"/>
      <c r="AA3370" s="22"/>
      <c r="AB3370" s="22"/>
      <c r="AC3370" s="22"/>
      <c r="AD3370" s="22"/>
      <c r="AE3370" s="22"/>
      <c r="AF3370" s="22"/>
    </row>
    <row r="3371" spans="1:32" x14ac:dyDescent="0.25">
      <c r="A3371" s="16"/>
      <c r="B3371" s="16"/>
      <c r="C3371" s="66"/>
      <c r="D3371" s="66"/>
      <c r="E3371" s="67"/>
      <c r="F3371" s="4"/>
      <c r="G3371" s="4"/>
      <c r="H3371" s="4"/>
      <c r="K3371" s="4"/>
      <c r="L3371" s="4"/>
      <c r="M3371" s="16"/>
      <c r="N3371" s="16"/>
      <c r="T3371" s="59"/>
      <c r="U3371" s="59"/>
      <c r="Z3371" s="22"/>
      <c r="AA3371" s="22"/>
      <c r="AB3371" s="22"/>
      <c r="AC3371" s="22"/>
      <c r="AD3371" s="22"/>
      <c r="AE3371" s="22"/>
      <c r="AF3371" s="22"/>
    </row>
    <row r="3372" spans="1:32" x14ac:dyDescent="0.25">
      <c r="A3372" s="16"/>
      <c r="B3372" s="16"/>
      <c r="C3372" s="66"/>
      <c r="D3372" s="66"/>
      <c r="E3372" s="67"/>
      <c r="F3372" s="4"/>
      <c r="G3372" s="4"/>
      <c r="H3372" s="4"/>
      <c r="K3372" s="4"/>
      <c r="L3372" s="4"/>
      <c r="M3372" s="16"/>
      <c r="N3372" s="16"/>
      <c r="T3372" s="59"/>
      <c r="U3372" s="59"/>
      <c r="Z3372" s="22"/>
      <c r="AA3372" s="22"/>
      <c r="AB3372" s="22"/>
      <c r="AC3372" s="22"/>
      <c r="AD3372" s="22"/>
      <c r="AE3372" s="22"/>
      <c r="AF3372" s="22"/>
    </row>
    <row r="3373" spans="1:32" x14ac:dyDescent="0.25">
      <c r="A3373" s="16"/>
      <c r="B3373" s="16"/>
      <c r="C3373" s="66"/>
      <c r="D3373" s="66"/>
      <c r="E3373" s="67"/>
      <c r="F3373" s="4"/>
      <c r="G3373" s="4"/>
      <c r="H3373" s="4"/>
      <c r="K3373" s="4"/>
      <c r="L3373" s="4"/>
      <c r="M3373" s="16"/>
      <c r="N3373" s="16"/>
      <c r="T3373" s="59"/>
      <c r="U3373" s="59"/>
      <c r="Z3373" s="22"/>
      <c r="AA3373" s="22"/>
      <c r="AB3373" s="22"/>
      <c r="AC3373" s="22"/>
      <c r="AD3373" s="22"/>
      <c r="AE3373" s="22"/>
      <c r="AF3373" s="22"/>
    </row>
    <row r="3374" spans="1:32" x14ac:dyDescent="0.25">
      <c r="A3374" s="16"/>
      <c r="B3374" s="16"/>
      <c r="C3374" s="66"/>
      <c r="D3374" s="66"/>
      <c r="E3374" s="67"/>
      <c r="F3374" s="4"/>
      <c r="G3374" s="4"/>
      <c r="H3374" s="4"/>
      <c r="K3374" s="4"/>
      <c r="L3374" s="4"/>
      <c r="M3374" s="16"/>
      <c r="N3374" s="16"/>
      <c r="T3374" s="59"/>
      <c r="U3374" s="59"/>
      <c r="Z3374" s="22"/>
      <c r="AA3374" s="22"/>
      <c r="AB3374" s="22"/>
      <c r="AC3374" s="22"/>
      <c r="AD3374" s="22"/>
      <c r="AE3374" s="22"/>
      <c r="AF3374" s="22"/>
    </row>
    <row r="3375" spans="1:32" x14ac:dyDescent="0.25">
      <c r="A3375" s="16"/>
      <c r="B3375" s="16"/>
      <c r="C3375" s="66"/>
      <c r="D3375" s="66"/>
      <c r="E3375" s="67"/>
      <c r="F3375" s="4"/>
      <c r="G3375" s="4"/>
      <c r="H3375" s="4"/>
      <c r="K3375" s="4"/>
      <c r="L3375" s="4"/>
      <c r="M3375" s="16"/>
      <c r="N3375" s="16"/>
      <c r="T3375" s="59"/>
      <c r="U3375" s="59"/>
      <c r="Z3375" s="22"/>
      <c r="AA3375" s="22"/>
      <c r="AB3375" s="22"/>
      <c r="AC3375" s="22"/>
      <c r="AD3375" s="22"/>
      <c r="AE3375" s="22"/>
      <c r="AF3375" s="22"/>
    </row>
    <row r="3376" spans="1:32" x14ac:dyDescent="0.25">
      <c r="A3376" s="16"/>
      <c r="B3376" s="16"/>
      <c r="C3376" s="66"/>
      <c r="D3376" s="66"/>
      <c r="E3376" s="67"/>
      <c r="F3376" s="4"/>
      <c r="G3376" s="4"/>
      <c r="H3376" s="4"/>
      <c r="K3376" s="4"/>
      <c r="L3376" s="4"/>
      <c r="M3376" s="16"/>
      <c r="N3376" s="16"/>
      <c r="T3376" s="59"/>
      <c r="U3376" s="59"/>
      <c r="Z3376" s="22"/>
      <c r="AA3376" s="22"/>
      <c r="AB3376" s="22"/>
      <c r="AC3376" s="22"/>
      <c r="AD3376" s="22"/>
      <c r="AE3376" s="22"/>
      <c r="AF3376" s="22"/>
    </row>
    <row r="3377" spans="1:32" x14ac:dyDescent="0.25">
      <c r="A3377" s="16"/>
      <c r="B3377" s="16"/>
      <c r="C3377" s="66"/>
      <c r="D3377" s="66"/>
      <c r="E3377" s="67"/>
      <c r="F3377" s="4"/>
      <c r="G3377" s="4"/>
      <c r="H3377" s="4"/>
      <c r="K3377" s="4"/>
      <c r="L3377" s="4"/>
      <c r="M3377" s="16"/>
      <c r="N3377" s="16"/>
      <c r="T3377" s="59"/>
      <c r="U3377" s="59"/>
      <c r="Z3377" s="22"/>
      <c r="AA3377" s="22"/>
      <c r="AB3377" s="22"/>
      <c r="AC3377" s="22"/>
      <c r="AD3377" s="22"/>
      <c r="AE3377" s="22"/>
      <c r="AF3377" s="22"/>
    </row>
    <row r="3378" spans="1:32" x14ac:dyDescent="0.25">
      <c r="A3378" s="16"/>
      <c r="B3378" s="16"/>
      <c r="C3378" s="66"/>
      <c r="D3378" s="66"/>
      <c r="E3378" s="67"/>
      <c r="F3378" s="4"/>
      <c r="G3378" s="4"/>
      <c r="H3378" s="4"/>
      <c r="K3378" s="4"/>
      <c r="L3378" s="4"/>
      <c r="M3378" s="16"/>
      <c r="N3378" s="16"/>
      <c r="T3378" s="59"/>
      <c r="U3378" s="59"/>
      <c r="Z3378" s="22"/>
      <c r="AA3378" s="22"/>
      <c r="AB3378" s="22"/>
      <c r="AC3378" s="22"/>
      <c r="AD3378" s="22"/>
      <c r="AE3378" s="22"/>
      <c r="AF3378" s="22"/>
    </row>
    <row r="3379" spans="1:32" x14ac:dyDescent="0.25">
      <c r="A3379" s="16"/>
      <c r="B3379" s="16"/>
      <c r="C3379" s="66"/>
      <c r="D3379" s="66"/>
      <c r="E3379" s="67"/>
      <c r="F3379" s="4"/>
      <c r="G3379" s="4"/>
      <c r="H3379" s="4"/>
      <c r="K3379" s="4"/>
      <c r="L3379" s="4"/>
      <c r="M3379" s="16"/>
      <c r="N3379" s="16"/>
      <c r="T3379" s="59"/>
      <c r="U3379" s="59"/>
      <c r="Z3379" s="22"/>
      <c r="AA3379" s="22"/>
      <c r="AB3379" s="22"/>
      <c r="AC3379" s="22"/>
      <c r="AD3379" s="22"/>
      <c r="AE3379" s="22"/>
      <c r="AF3379" s="22"/>
    </row>
    <row r="3380" spans="1:32" x14ac:dyDescent="0.25">
      <c r="A3380" s="16"/>
      <c r="B3380" s="16"/>
      <c r="C3380" s="66"/>
      <c r="D3380" s="66"/>
      <c r="E3380" s="67"/>
      <c r="F3380" s="4"/>
      <c r="G3380" s="4"/>
      <c r="H3380" s="4"/>
      <c r="K3380" s="4"/>
      <c r="L3380" s="4"/>
      <c r="M3380" s="16"/>
      <c r="N3380" s="16"/>
      <c r="T3380" s="59"/>
      <c r="U3380" s="59"/>
      <c r="Z3380" s="22"/>
      <c r="AA3380" s="22"/>
      <c r="AB3380" s="22"/>
      <c r="AC3380" s="22"/>
      <c r="AD3380" s="22"/>
      <c r="AE3380" s="22"/>
      <c r="AF3380" s="22"/>
    </row>
    <row r="3381" spans="1:32" x14ac:dyDescent="0.25">
      <c r="A3381" s="16"/>
      <c r="B3381" s="16"/>
      <c r="C3381" s="66"/>
      <c r="D3381" s="66"/>
      <c r="E3381" s="67"/>
      <c r="F3381" s="4"/>
      <c r="G3381" s="4"/>
      <c r="H3381" s="4"/>
      <c r="K3381" s="4"/>
      <c r="L3381" s="4"/>
      <c r="M3381" s="16"/>
      <c r="N3381" s="16"/>
      <c r="T3381" s="59"/>
      <c r="U3381" s="59"/>
      <c r="Z3381" s="22"/>
      <c r="AA3381" s="22"/>
      <c r="AB3381" s="22"/>
      <c r="AC3381" s="22"/>
      <c r="AD3381" s="22"/>
      <c r="AE3381" s="22"/>
      <c r="AF3381" s="22"/>
    </row>
    <row r="3382" spans="1:32" x14ac:dyDescent="0.25">
      <c r="A3382" s="16"/>
      <c r="B3382" s="16"/>
      <c r="C3382" s="66"/>
      <c r="D3382" s="66"/>
      <c r="E3382" s="67"/>
      <c r="F3382" s="4"/>
      <c r="G3382" s="4"/>
      <c r="H3382" s="4"/>
      <c r="K3382" s="4"/>
      <c r="L3382" s="4"/>
      <c r="M3382" s="16"/>
      <c r="N3382" s="16"/>
      <c r="T3382" s="59"/>
      <c r="U3382" s="59"/>
      <c r="Z3382" s="22"/>
      <c r="AA3382" s="22"/>
      <c r="AB3382" s="22"/>
      <c r="AC3382" s="22"/>
      <c r="AD3382" s="22"/>
      <c r="AE3382" s="22"/>
      <c r="AF3382" s="22"/>
    </row>
    <row r="3383" spans="1:32" x14ac:dyDescent="0.25">
      <c r="A3383" s="16"/>
      <c r="B3383" s="16"/>
      <c r="C3383" s="66"/>
      <c r="D3383" s="66"/>
      <c r="E3383" s="67"/>
      <c r="F3383" s="4"/>
      <c r="G3383" s="4"/>
      <c r="H3383" s="4"/>
      <c r="K3383" s="4"/>
      <c r="L3383" s="4"/>
      <c r="M3383" s="16"/>
      <c r="N3383" s="16"/>
      <c r="T3383" s="59"/>
      <c r="U3383" s="59"/>
      <c r="Z3383" s="22"/>
      <c r="AA3383" s="22"/>
      <c r="AB3383" s="22"/>
      <c r="AC3383" s="22"/>
      <c r="AD3383" s="22"/>
      <c r="AE3383" s="22"/>
      <c r="AF3383" s="22"/>
    </row>
    <row r="3384" spans="1:32" x14ac:dyDescent="0.25">
      <c r="A3384" s="16"/>
      <c r="B3384" s="16"/>
      <c r="C3384" s="66"/>
      <c r="D3384" s="66"/>
      <c r="E3384" s="67"/>
      <c r="F3384" s="4"/>
      <c r="G3384" s="4"/>
      <c r="H3384" s="4"/>
      <c r="K3384" s="4"/>
      <c r="L3384" s="4"/>
      <c r="M3384" s="16"/>
      <c r="N3384" s="16"/>
      <c r="T3384" s="59"/>
      <c r="U3384" s="59"/>
      <c r="Z3384" s="22"/>
      <c r="AA3384" s="22"/>
      <c r="AB3384" s="22"/>
      <c r="AC3384" s="22"/>
      <c r="AD3384" s="22"/>
      <c r="AE3384" s="22"/>
      <c r="AF3384" s="22"/>
    </row>
    <row r="3385" spans="1:32" x14ac:dyDescent="0.25">
      <c r="A3385" s="16"/>
      <c r="B3385" s="16"/>
      <c r="C3385" s="66"/>
      <c r="D3385" s="66"/>
      <c r="E3385" s="67"/>
      <c r="F3385" s="4"/>
      <c r="G3385" s="4"/>
      <c r="H3385" s="4"/>
      <c r="K3385" s="4"/>
      <c r="L3385" s="4"/>
      <c r="M3385" s="16"/>
      <c r="N3385" s="16"/>
      <c r="T3385" s="59"/>
      <c r="U3385" s="59"/>
      <c r="Z3385" s="22"/>
      <c r="AA3385" s="22"/>
      <c r="AB3385" s="22"/>
      <c r="AC3385" s="22"/>
      <c r="AD3385" s="22"/>
      <c r="AE3385" s="22"/>
      <c r="AF3385" s="22"/>
    </row>
    <row r="3386" spans="1:32" x14ac:dyDescent="0.25">
      <c r="A3386" s="16"/>
      <c r="B3386" s="16"/>
      <c r="C3386" s="66"/>
      <c r="D3386" s="66"/>
      <c r="E3386" s="67"/>
      <c r="F3386" s="4"/>
      <c r="G3386" s="4"/>
      <c r="H3386" s="4"/>
      <c r="K3386" s="4"/>
      <c r="L3386" s="4"/>
      <c r="M3386" s="16"/>
      <c r="N3386" s="16"/>
      <c r="T3386" s="59"/>
      <c r="U3386" s="59"/>
      <c r="Z3386" s="22"/>
      <c r="AA3386" s="22"/>
      <c r="AB3386" s="22"/>
      <c r="AC3386" s="22"/>
      <c r="AD3386" s="22"/>
      <c r="AE3386" s="22"/>
      <c r="AF3386" s="22"/>
    </row>
    <row r="3387" spans="1:32" x14ac:dyDescent="0.25">
      <c r="A3387" s="16"/>
      <c r="B3387" s="16"/>
      <c r="C3387" s="66"/>
      <c r="D3387" s="66"/>
      <c r="E3387" s="67"/>
      <c r="F3387" s="4"/>
      <c r="G3387" s="4"/>
      <c r="H3387" s="4"/>
      <c r="K3387" s="4"/>
      <c r="L3387" s="4"/>
      <c r="M3387" s="16"/>
      <c r="N3387" s="16"/>
      <c r="T3387" s="59"/>
      <c r="U3387" s="59"/>
      <c r="Z3387" s="22"/>
      <c r="AA3387" s="22"/>
      <c r="AB3387" s="22"/>
      <c r="AC3387" s="22"/>
      <c r="AD3387" s="22"/>
      <c r="AE3387" s="22"/>
      <c r="AF3387" s="22"/>
    </row>
    <row r="3388" spans="1:32" x14ac:dyDescent="0.25">
      <c r="A3388" s="16"/>
      <c r="B3388" s="16"/>
      <c r="C3388" s="66"/>
      <c r="D3388" s="66"/>
      <c r="E3388" s="67"/>
      <c r="F3388" s="4"/>
      <c r="G3388" s="4"/>
      <c r="H3388" s="4"/>
      <c r="K3388" s="4"/>
      <c r="L3388" s="4"/>
      <c r="M3388" s="16"/>
      <c r="N3388" s="16"/>
      <c r="T3388" s="59"/>
      <c r="U3388" s="59"/>
      <c r="Z3388" s="22"/>
      <c r="AA3388" s="22"/>
      <c r="AB3388" s="22"/>
      <c r="AC3388" s="22"/>
      <c r="AD3388" s="22"/>
      <c r="AE3388" s="22"/>
      <c r="AF3388" s="22"/>
    </row>
    <row r="3389" spans="1:32" x14ac:dyDescent="0.25">
      <c r="A3389" s="16"/>
      <c r="B3389" s="16"/>
      <c r="C3389" s="66"/>
      <c r="D3389" s="66"/>
      <c r="E3389" s="67"/>
      <c r="F3389" s="4"/>
      <c r="G3389" s="4"/>
      <c r="H3389" s="4"/>
      <c r="K3389" s="4"/>
      <c r="L3389" s="4"/>
      <c r="M3389" s="16"/>
      <c r="N3389" s="16"/>
      <c r="T3389" s="59"/>
      <c r="U3389" s="59"/>
      <c r="Z3389" s="22"/>
      <c r="AA3389" s="22"/>
      <c r="AB3389" s="22"/>
      <c r="AC3389" s="22"/>
      <c r="AD3389" s="22"/>
      <c r="AE3389" s="22"/>
      <c r="AF3389" s="22"/>
    </row>
    <row r="3390" spans="1:32" x14ac:dyDescent="0.25">
      <c r="A3390" s="16"/>
      <c r="B3390" s="16"/>
      <c r="C3390" s="66"/>
      <c r="D3390" s="66"/>
      <c r="E3390" s="67"/>
      <c r="F3390" s="4"/>
      <c r="G3390" s="4"/>
      <c r="H3390" s="4"/>
      <c r="K3390" s="4"/>
      <c r="L3390" s="4"/>
      <c r="M3390" s="16"/>
      <c r="N3390" s="16"/>
      <c r="T3390" s="59"/>
      <c r="U3390" s="59"/>
      <c r="Z3390" s="22"/>
      <c r="AA3390" s="22"/>
      <c r="AB3390" s="22"/>
      <c r="AC3390" s="22"/>
      <c r="AD3390" s="22"/>
      <c r="AE3390" s="22"/>
      <c r="AF3390" s="22"/>
    </row>
    <row r="3391" spans="1:32" x14ac:dyDescent="0.25">
      <c r="A3391" s="16"/>
      <c r="B3391" s="16"/>
      <c r="C3391" s="66"/>
      <c r="D3391" s="66"/>
      <c r="E3391" s="67"/>
      <c r="F3391" s="4"/>
      <c r="G3391" s="4"/>
      <c r="H3391" s="4"/>
      <c r="K3391" s="4"/>
      <c r="L3391" s="4"/>
      <c r="M3391" s="16"/>
      <c r="N3391" s="16"/>
      <c r="T3391" s="59"/>
      <c r="U3391" s="59"/>
      <c r="Z3391" s="22"/>
      <c r="AA3391" s="22"/>
      <c r="AB3391" s="22"/>
      <c r="AC3391" s="22"/>
      <c r="AD3391" s="22"/>
      <c r="AE3391" s="22"/>
      <c r="AF3391" s="22"/>
    </row>
    <row r="3392" spans="1:32" x14ac:dyDescent="0.25">
      <c r="A3392" s="16"/>
      <c r="B3392" s="16"/>
      <c r="C3392" s="66"/>
      <c r="D3392" s="66"/>
      <c r="E3392" s="67"/>
      <c r="F3392" s="4"/>
      <c r="G3392" s="4"/>
      <c r="H3392" s="4"/>
      <c r="K3392" s="4"/>
      <c r="L3392" s="4"/>
      <c r="M3392" s="16"/>
      <c r="N3392" s="16"/>
      <c r="T3392" s="59"/>
      <c r="U3392" s="59"/>
      <c r="Z3392" s="22"/>
      <c r="AA3392" s="22"/>
      <c r="AB3392" s="22"/>
      <c r="AC3392" s="22"/>
      <c r="AD3392" s="22"/>
      <c r="AE3392" s="22"/>
      <c r="AF3392" s="22"/>
    </row>
    <row r="3393" spans="1:32" x14ac:dyDescent="0.25">
      <c r="A3393" s="16"/>
      <c r="B3393" s="16"/>
      <c r="C3393" s="66"/>
      <c r="D3393" s="66"/>
      <c r="E3393" s="67"/>
      <c r="F3393" s="4"/>
      <c r="G3393" s="4"/>
      <c r="H3393" s="4"/>
      <c r="K3393" s="4"/>
      <c r="L3393" s="4"/>
      <c r="M3393" s="16"/>
      <c r="N3393" s="16"/>
      <c r="T3393" s="59"/>
      <c r="U3393" s="59"/>
      <c r="Z3393" s="22"/>
      <c r="AA3393" s="22"/>
      <c r="AB3393" s="22"/>
      <c r="AC3393" s="22"/>
      <c r="AD3393" s="22"/>
      <c r="AE3393" s="22"/>
      <c r="AF3393" s="22"/>
    </row>
    <row r="3394" spans="1:32" x14ac:dyDescent="0.25">
      <c r="A3394" s="16"/>
      <c r="B3394" s="16"/>
      <c r="C3394" s="66"/>
      <c r="D3394" s="66"/>
      <c r="E3394" s="67"/>
      <c r="F3394" s="4"/>
      <c r="G3394" s="4"/>
      <c r="H3394" s="4"/>
      <c r="K3394" s="4"/>
      <c r="L3394" s="4"/>
      <c r="M3394" s="16"/>
      <c r="N3394" s="16"/>
      <c r="T3394" s="59"/>
      <c r="U3394" s="59"/>
      <c r="Z3394" s="22"/>
      <c r="AA3394" s="22"/>
      <c r="AB3394" s="22"/>
      <c r="AC3394" s="22"/>
      <c r="AD3394" s="22"/>
      <c r="AE3394" s="22"/>
      <c r="AF3394" s="22"/>
    </row>
    <row r="3395" spans="1:32" x14ac:dyDescent="0.25">
      <c r="A3395" s="16"/>
      <c r="B3395" s="16"/>
      <c r="C3395" s="66"/>
      <c r="D3395" s="66"/>
      <c r="E3395" s="67"/>
      <c r="F3395" s="4"/>
      <c r="G3395" s="4"/>
      <c r="H3395" s="4"/>
      <c r="K3395" s="4"/>
      <c r="L3395" s="4"/>
      <c r="M3395" s="16"/>
      <c r="N3395" s="16"/>
      <c r="T3395" s="59"/>
      <c r="U3395" s="59"/>
      <c r="Z3395" s="22"/>
      <c r="AA3395" s="22"/>
      <c r="AB3395" s="22"/>
      <c r="AC3395" s="22"/>
      <c r="AD3395" s="22"/>
      <c r="AE3395" s="22"/>
      <c r="AF3395" s="22"/>
    </row>
    <row r="3396" spans="1:32" x14ac:dyDescent="0.25">
      <c r="A3396" s="16"/>
      <c r="B3396" s="16"/>
      <c r="C3396" s="66"/>
      <c r="D3396" s="66"/>
      <c r="E3396" s="67"/>
      <c r="F3396" s="4"/>
      <c r="G3396" s="4"/>
      <c r="H3396" s="4"/>
      <c r="K3396" s="4"/>
      <c r="L3396" s="4"/>
      <c r="M3396" s="16"/>
      <c r="N3396" s="16"/>
      <c r="T3396" s="59"/>
      <c r="U3396" s="59"/>
      <c r="Z3396" s="22"/>
      <c r="AA3396" s="22"/>
      <c r="AB3396" s="22"/>
      <c r="AC3396" s="22"/>
      <c r="AD3396" s="22"/>
      <c r="AE3396" s="22"/>
      <c r="AF3396" s="22"/>
    </row>
    <row r="3397" spans="1:32" x14ac:dyDescent="0.25">
      <c r="A3397" s="16"/>
      <c r="B3397" s="16"/>
      <c r="C3397" s="66"/>
      <c r="D3397" s="66"/>
      <c r="E3397" s="67"/>
      <c r="F3397" s="4"/>
      <c r="G3397" s="4"/>
      <c r="H3397" s="4"/>
      <c r="K3397" s="4"/>
      <c r="L3397" s="4"/>
      <c r="M3397" s="16"/>
      <c r="N3397" s="16"/>
      <c r="T3397" s="59"/>
      <c r="U3397" s="59"/>
      <c r="Z3397" s="22"/>
      <c r="AA3397" s="22"/>
      <c r="AB3397" s="22"/>
      <c r="AC3397" s="22"/>
      <c r="AD3397" s="22"/>
      <c r="AE3397" s="22"/>
      <c r="AF3397" s="22"/>
    </row>
    <row r="3398" spans="1:32" x14ac:dyDescent="0.25">
      <c r="A3398" s="16"/>
      <c r="B3398" s="16"/>
      <c r="C3398" s="66"/>
      <c r="D3398" s="66"/>
      <c r="E3398" s="67"/>
      <c r="F3398" s="4"/>
      <c r="G3398" s="4"/>
      <c r="H3398" s="4"/>
      <c r="K3398" s="4"/>
      <c r="L3398" s="4"/>
      <c r="M3398" s="16"/>
      <c r="N3398" s="16"/>
      <c r="T3398" s="59"/>
      <c r="U3398" s="59"/>
      <c r="Z3398" s="22"/>
      <c r="AA3398" s="22"/>
      <c r="AB3398" s="22"/>
      <c r="AC3398" s="22"/>
      <c r="AD3398" s="22"/>
      <c r="AE3398" s="22"/>
      <c r="AF3398" s="22"/>
    </row>
    <row r="3399" spans="1:32" x14ac:dyDescent="0.25">
      <c r="A3399" s="16"/>
      <c r="B3399" s="16"/>
      <c r="C3399" s="66"/>
      <c r="D3399" s="66"/>
      <c r="E3399" s="67"/>
      <c r="F3399" s="4"/>
      <c r="G3399" s="4"/>
      <c r="H3399" s="4"/>
      <c r="K3399" s="4"/>
      <c r="L3399" s="4"/>
      <c r="M3399" s="16"/>
      <c r="N3399" s="16"/>
      <c r="T3399" s="59"/>
      <c r="U3399" s="59"/>
      <c r="Z3399" s="22"/>
      <c r="AA3399" s="22"/>
      <c r="AB3399" s="22"/>
      <c r="AC3399" s="22"/>
      <c r="AD3399" s="22"/>
      <c r="AE3399" s="22"/>
      <c r="AF3399" s="22"/>
    </row>
    <row r="3400" spans="1:32" x14ac:dyDescent="0.25">
      <c r="A3400" s="16"/>
      <c r="B3400" s="16"/>
      <c r="C3400" s="66"/>
      <c r="D3400" s="66"/>
      <c r="E3400" s="67"/>
      <c r="F3400" s="4"/>
      <c r="G3400" s="4"/>
      <c r="H3400" s="4"/>
      <c r="K3400" s="4"/>
      <c r="L3400" s="4"/>
      <c r="M3400" s="16"/>
      <c r="N3400" s="16"/>
      <c r="T3400" s="59"/>
      <c r="U3400" s="59"/>
      <c r="Z3400" s="22"/>
      <c r="AA3400" s="22"/>
      <c r="AB3400" s="22"/>
      <c r="AC3400" s="22"/>
      <c r="AD3400" s="22"/>
      <c r="AE3400" s="22"/>
      <c r="AF3400" s="22"/>
    </row>
    <row r="3401" spans="1:32" x14ac:dyDescent="0.25">
      <c r="A3401" s="16"/>
      <c r="B3401" s="16"/>
      <c r="C3401" s="66"/>
      <c r="D3401" s="66"/>
      <c r="E3401" s="67"/>
      <c r="F3401" s="4"/>
      <c r="G3401" s="4"/>
      <c r="H3401" s="4"/>
      <c r="K3401" s="4"/>
      <c r="L3401" s="4"/>
      <c r="M3401" s="16"/>
      <c r="N3401" s="16"/>
      <c r="T3401" s="59"/>
      <c r="U3401" s="59"/>
      <c r="Z3401" s="22"/>
      <c r="AA3401" s="22"/>
      <c r="AB3401" s="22"/>
      <c r="AC3401" s="22"/>
      <c r="AD3401" s="22"/>
      <c r="AE3401" s="22"/>
      <c r="AF3401" s="22"/>
    </row>
    <row r="3402" spans="1:32" x14ac:dyDescent="0.25">
      <c r="A3402" s="16"/>
      <c r="B3402" s="16"/>
      <c r="C3402" s="66"/>
      <c r="D3402" s="66"/>
      <c r="E3402" s="67"/>
      <c r="F3402" s="4"/>
      <c r="G3402" s="4"/>
      <c r="H3402" s="4"/>
      <c r="K3402" s="4"/>
      <c r="L3402" s="4"/>
      <c r="M3402" s="16"/>
      <c r="N3402" s="16"/>
      <c r="T3402" s="59"/>
      <c r="U3402" s="59"/>
      <c r="Z3402" s="22"/>
      <c r="AA3402" s="22"/>
      <c r="AB3402" s="22"/>
      <c r="AC3402" s="22"/>
      <c r="AD3402" s="22"/>
      <c r="AE3402" s="22"/>
      <c r="AF3402" s="22"/>
    </row>
    <row r="3403" spans="1:32" x14ac:dyDescent="0.25">
      <c r="A3403" s="16"/>
      <c r="B3403" s="16"/>
      <c r="C3403" s="66"/>
      <c r="D3403" s="66"/>
      <c r="E3403" s="67"/>
      <c r="F3403" s="4"/>
      <c r="G3403" s="4"/>
      <c r="H3403" s="4"/>
      <c r="K3403" s="4"/>
      <c r="L3403" s="4"/>
      <c r="M3403" s="16"/>
      <c r="N3403" s="16"/>
      <c r="T3403" s="59"/>
      <c r="U3403" s="59"/>
      <c r="Z3403" s="22"/>
      <c r="AA3403" s="22"/>
      <c r="AB3403" s="22"/>
      <c r="AC3403" s="22"/>
      <c r="AD3403" s="22"/>
      <c r="AE3403" s="22"/>
      <c r="AF3403" s="22"/>
    </row>
    <row r="3404" spans="1:32" x14ac:dyDescent="0.25">
      <c r="A3404" s="16"/>
      <c r="B3404" s="16"/>
      <c r="C3404" s="66"/>
      <c r="D3404" s="66"/>
      <c r="E3404" s="67"/>
      <c r="F3404" s="4"/>
      <c r="G3404" s="4"/>
      <c r="H3404" s="4"/>
      <c r="K3404" s="4"/>
      <c r="L3404" s="4"/>
      <c r="M3404" s="16"/>
      <c r="N3404" s="16"/>
      <c r="T3404" s="59"/>
      <c r="U3404" s="59"/>
      <c r="Z3404" s="22"/>
      <c r="AA3404" s="22"/>
      <c r="AB3404" s="22"/>
      <c r="AC3404" s="22"/>
      <c r="AD3404" s="22"/>
      <c r="AE3404" s="22"/>
      <c r="AF3404" s="22"/>
    </row>
    <row r="3405" spans="1:32" x14ac:dyDescent="0.25">
      <c r="A3405" s="16"/>
      <c r="B3405" s="16"/>
      <c r="C3405" s="66"/>
      <c r="D3405" s="66"/>
      <c r="E3405" s="67"/>
      <c r="F3405" s="4"/>
      <c r="G3405" s="4"/>
      <c r="H3405" s="4"/>
      <c r="K3405" s="4"/>
      <c r="L3405" s="4"/>
      <c r="M3405" s="16"/>
      <c r="N3405" s="16"/>
      <c r="T3405" s="59"/>
      <c r="U3405" s="59"/>
      <c r="Z3405" s="22"/>
      <c r="AA3405" s="22"/>
      <c r="AB3405" s="22"/>
      <c r="AC3405" s="22"/>
      <c r="AD3405" s="22"/>
      <c r="AE3405" s="22"/>
      <c r="AF3405" s="22"/>
    </row>
    <row r="3406" spans="1:32" x14ac:dyDescent="0.25">
      <c r="A3406" s="16"/>
      <c r="B3406" s="16"/>
      <c r="C3406" s="66"/>
      <c r="D3406" s="66"/>
      <c r="E3406" s="67"/>
      <c r="F3406" s="4"/>
      <c r="G3406" s="4"/>
      <c r="H3406" s="4"/>
      <c r="K3406" s="4"/>
      <c r="L3406" s="4"/>
      <c r="M3406" s="16"/>
      <c r="N3406" s="16"/>
      <c r="T3406" s="59"/>
      <c r="U3406" s="59"/>
      <c r="Z3406" s="22"/>
      <c r="AA3406" s="22"/>
      <c r="AB3406" s="22"/>
      <c r="AC3406" s="22"/>
      <c r="AD3406" s="22"/>
      <c r="AE3406" s="22"/>
      <c r="AF3406" s="22"/>
    </row>
    <row r="3407" spans="1:32" x14ac:dyDescent="0.25">
      <c r="A3407" s="16"/>
      <c r="B3407" s="16"/>
      <c r="C3407" s="66"/>
      <c r="D3407" s="66"/>
      <c r="E3407" s="67"/>
      <c r="F3407" s="4"/>
      <c r="G3407" s="4"/>
      <c r="H3407" s="4"/>
      <c r="K3407" s="4"/>
      <c r="L3407" s="4"/>
      <c r="M3407" s="16"/>
      <c r="N3407" s="16"/>
      <c r="T3407" s="59"/>
      <c r="U3407" s="59"/>
      <c r="Z3407" s="22"/>
      <c r="AA3407" s="22"/>
      <c r="AB3407" s="22"/>
      <c r="AC3407" s="22"/>
      <c r="AD3407" s="22"/>
      <c r="AE3407" s="22"/>
      <c r="AF3407" s="22"/>
    </row>
    <row r="3408" spans="1:32" x14ac:dyDescent="0.25">
      <c r="A3408" s="16"/>
      <c r="B3408" s="16"/>
      <c r="C3408" s="66"/>
      <c r="D3408" s="66"/>
      <c r="E3408" s="67"/>
      <c r="F3408" s="4"/>
      <c r="G3408" s="4"/>
      <c r="H3408" s="4"/>
      <c r="K3408" s="4"/>
      <c r="L3408" s="4"/>
      <c r="M3408" s="16"/>
      <c r="N3408" s="16"/>
      <c r="T3408" s="59"/>
      <c r="U3408" s="59"/>
      <c r="Z3408" s="22"/>
      <c r="AA3408" s="22"/>
      <c r="AB3408" s="22"/>
      <c r="AC3408" s="22"/>
      <c r="AD3408" s="22"/>
      <c r="AE3408" s="22"/>
      <c r="AF3408" s="22"/>
    </row>
    <row r="3409" spans="1:32" x14ac:dyDescent="0.25">
      <c r="A3409" s="16"/>
      <c r="B3409" s="16"/>
      <c r="C3409" s="66"/>
      <c r="D3409" s="66"/>
      <c r="E3409" s="67"/>
      <c r="F3409" s="4"/>
      <c r="G3409" s="4"/>
      <c r="H3409" s="4"/>
      <c r="K3409" s="4"/>
      <c r="L3409" s="4"/>
      <c r="M3409" s="16"/>
      <c r="N3409" s="16"/>
      <c r="T3409" s="59"/>
      <c r="U3409" s="59"/>
      <c r="Z3409" s="22"/>
      <c r="AA3409" s="22"/>
      <c r="AB3409" s="22"/>
      <c r="AC3409" s="22"/>
      <c r="AD3409" s="22"/>
      <c r="AE3409" s="22"/>
      <c r="AF3409" s="22"/>
    </row>
    <row r="3410" spans="1:32" x14ac:dyDescent="0.25">
      <c r="A3410" s="16"/>
      <c r="B3410" s="16"/>
      <c r="C3410" s="66"/>
      <c r="D3410" s="66"/>
      <c r="E3410" s="67"/>
      <c r="F3410" s="4"/>
      <c r="G3410" s="4"/>
      <c r="H3410" s="4"/>
      <c r="K3410" s="4"/>
      <c r="L3410" s="4"/>
      <c r="M3410" s="16"/>
      <c r="N3410" s="16"/>
      <c r="T3410" s="59"/>
      <c r="U3410" s="59"/>
      <c r="Z3410" s="22"/>
      <c r="AA3410" s="22"/>
      <c r="AB3410" s="22"/>
      <c r="AC3410" s="22"/>
      <c r="AD3410" s="22"/>
      <c r="AE3410" s="22"/>
      <c r="AF3410" s="22"/>
    </row>
    <row r="3411" spans="1:32" x14ac:dyDescent="0.25">
      <c r="A3411" s="16"/>
      <c r="B3411" s="16"/>
      <c r="C3411" s="66"/>
      <c r="D3411" s="66"/>
      <c r="E3411" s="67"/>
      <c r="F3411" s="4"/>
      <c r="G3411" s="4"/>
      <c r="H3411" s="4"/>
      <c r="K3411" s="4"/>
      <c r="L3411" s="4"/>
      <c r="M3411" s="16"/>
      <c r="N3411" s="16"/>
      <c r="T3411" s="59"/>
      <c r="U3411" s="59"/>
      <c r="Z3411" s="22"/>
      <c r="AA3411" s="22"/>
      <c r="AB3411" s="22"/>
      <c r="AC3411" s="22"/>
      <c r="AD3411" s="22"/>
      <c r="AE3411" s="22"/>
      <c r="AF3411" s="22"/>
    </row>
    <row r="3412" spans="1:32" x14ac:dyDescent="0.25">
      <c r="A3412" s="16"/>
      <c r="B3412" s="16"/>
      <c r="C3412" s="66"/>
      <c r="D3412" s="66"/>
      <c r="E3412" s="67"/>
      <c r="F3412" s="4"/>
      <c r="G3412" s="4"/>
      <c r="H3412" s="4"/>
      <c r="K3412" s="4"/>
      <c r="L3412" s="4"/>
      <c r="M3412" s="16"/>
      <c r="N3412" s="16"/>
      <c r="T3412" s="59"/>
      <c r="U3412" s="59"/>
      <c r="Z3412" s="22"/>
      <c r="AA3412" s="22"/>
      <c r="AB3412" s="22"/>
      <c r="AC3412" s="22"/>
      <c r="AD3412" s="22"/>
      <c r="AE3412" s="22"/>
      <c r="AF3412" s="22"/>
    </row>
    <row r="3413" spans="1:32" x14ac:dyDescent="0.25">
      <c r="A3413" s="16"/>
      <c r="B3413" s="16"/>
      <c r="C3413" s="66"/>
      <c r="D3413" s="66"/>
      <c r="E3413" s="67"/>
      <c r="F3413" s="4"/>
      <c r="G3413" s="4"/>
      <c r="H3413" s="4"/>
      <c r="K3413" s="4"/>
      <c r="L3413" s="4"/>
      <c r="M3413" s="16"/>
      <c r="N3413" s="16"/>
      <c r="T3413" s="59"/>
      <c r="U3413" s="59"/>
      <c r="Z3413" s="22"/>
      <c r="AA3413" s="22"/>
      <c r="AB3413" s="22"/>
      <c r="AC3413" s="22"/>
      <c r="AD3413" s="22"/>
      <c r="AE3413" s="22"/>
      <c r="AF3413" s="22"/>
    </row>
    <row r="3414" spans="1:32" x14ac:dyDescent="0.25">
      <c r="A3414" s="16"/>
      <c r="B3414" s="16"/>
      <c r="C3414" s="66"/>
      <c r="D3414" s="66"/>
      <c r="E3414" s="67"/>
      <c r="F3414" s="4"/>
      <c r="G3414" s="4"/>
      <c r="H3414" s="4"/>
      <c r="K3414" s="4"/>
      <c r="L3414" s="4"/>
      <c r="M3414" s="16"/>
      <c r="N3414" s="16"/>
      <c r="T3414" s="59"/>
      <c r="U3414" s="59"/>
      <c r="Z3414" s="22"/>
      <c r="AA3414" s="22"/>
      <c r="AB3414" s="22"/>
      <c r="AC3414" s="22"/>
      <c r="AD3414" s="22"/>
      <c r="AE3414" s="22"/>
      <c r="AF3414" s="22"/>
    </row>
    <row r="3415" spans="1:32" x14ac:dyDescent="0.25">
      <c r="A3415" s="16"/>
      <c r="B3415" s="16"/>
      <c r="C3415" s="66"/>
      <c r="D3415" s="66"/>
      <c r="E3415" s="67"/>
      <c r="F3415" s="4"/>
      <c r="G3415" s="4"/>
      <c r="H3415" s="4"/>
      <c r="K3415" s="4"/>
      <c r="L3415" s="4"/>
      <c r="M3415" s="16"/>
      <c r="N3415" s="16"/>
      <c r="T3415" s="59"/>
      <c r="U3415" s="59"/>
      <c r="Z3415" s="22"/>
      <c r="AA3415" s="22"/>
      <c r="AB3415" s="22"/>
      <c r="AC3415" s="22"/>
      <c r="AD3415" s="22"/>
      <c r="AE3415" s="22"/>
      <c r="AF3415" s="22"/>
    </row>
    <row r="3416" spans="1:32" x14ac:dyDescent="0.25">
      <c r="A3416" s="16"/>
      <c r="B3416" s="16"/>
      <c r="C3416" s="66"/>
      <c r="D3416" s="66"/>
      <c r="E3416" s="67"/>
      <c r="F3416" s="4"/>
      <c r="G3416" s="4"/>
      <c r="H3416" s="4"/>
      <c r="K3416" s="4"/>
      <c r="L3416" s="4"/>
      <c r="M3416" s="16"/>
      <c r="N3416" s="16"/>
      <c r="T3416" s="59"/>
      <c r="U3416" s="59"/>
      <c r="Z3416" s="22"/>
      <c r="AA3416" s="22"/>
      <c r="AB3416" s="22"/>
      <c r="AC3416" s="22"/>
      <c r="AD3416" s="22"/>
      <c r="AE3416" s="22"/>
      <c r="AF3416" s="22"/>
    </row>
    <row r="3417" spans="1:32" x14ac:dyDescent="0.25">
      <c r="A3417" s="16"/>
      <c r="B3417" s="16"/>
      <c r="C3417" s="66"/>
      <c r="D3417" s="66"/>
      <c r="E3417" s="67"/>
      <c r="F3417" s="4"/>
      <c r="G3417" s="4"/>
      <c r="H3417" s="4"/>
      <c r="K3417" s="4"/>
      <c r="L3417" s="4"/>
      <c r="M3417" s="16"/>
      <c r="N3417" s="16"/>
      <c r="T3417" s="59"/>
      <c r="U3417" s="59"/>
      <c r="Z3417" s="22"/>
      <c r="AA3417" s="22"/>
      <c r="AB3417" s="22"/>
      <c r="AC3417" s="22"/>
      <c r="AD3417" s="22"/>
      <c r="AE3417" s="22"/>
      <c r="AF3417" s="22"/>
    </row>
    <row r="3418" spans="1:32" x14ac:dyDescent="0.25">
      <c r="A3418" s="16"/>
      <c r="B3418" s="16"/>
      <c r="C3418" s="66"/>
      <c r="D3418" s="66"/>
      <c r="E3418" s="67"/>
      <c r="F3418" s="4"/>
      <c r="G3418" s="4"/>
      <c r="H3418" s="4"/>
      <c r="K3418" s="4"/>
      <c r="L3418" s="4"/>
      <c r="M3418" s="16"/>
      <c r="N3418" s="16"/>
      <c r="T3418" s="59"/>
      <c r="U3418" s="59"/>
      <c r="Z3418" s="22"/>
      <c r="AA3418" s="22"/>
      <c r="AB3418" s="22"/>
      <c r="AC3418" s="22"/>
      <c r="AD3418" s="22"/>
      <c r="AE3418" s="22"/>
      <c r="AF3418" s="22"/>
    </row>
    <row r="3419" spans="1:32" x14ac:dyDescent="0.25">
      <c r="A3419" s="16"/>
      <c r="B3419" s="16"/>
      <c r="C3419" s="66"/>
      <c r="D3419" s="66"/>
      <c r="E3419" s="67"/>
      <c r="F3419" s="4"/>
      <c r="G3419" s="4"/>
      <c r="H3419" s="4"/>
      <c r="K3419" s="4"/>
      <c r="L3419" s="4"/>
      <c r="M3419" s="16"/>
      <c r="N3419" s="16"/>
      <c r="T3419" s="59"/>
      <c r="U3419" s="59"/>
      <c r="Z3419" s="22"/>
      <c r="AA3419" s="22"/>
      <c r="AB3419" s="22"/>
      <c r="AC3419" s="22"/>
      <c r="AD3419" s="22"/>
      <c r="AE3419" s="22"/>
      <c r="AF3419" s="22"/>
    </row>
    <row r="3420" spans="1:32" x14ac:dyDescent="0.25">
      <c r="A3420" s="16"/>
      <c r="B3420" s="16"/>
      <c r="C3420" s="66"/>
      <c r="D3420" s="66"/>
      <c r="E3420" s="67"/>
      <c r="F3420" s="4"/>
      <c r="G3420" s="4"/>
      <c r="H3420" s="4"/>
      <c r="K3420" s="4"/>
      <c r="L3420" s="4"/>
      <c r="M3420" s="16"/>
      <c r="N3420" s="16"/>
      <c r="T3420" s="59"/>
      <c r="U3420" s="59"/>
      <c r="Z3420" s="22"/>
      <c r="AA3420" s="22"/>
      <c r="AB3420" s="22"/>
      <c r="AC3420" s="22"/>
      <c r="AD3420" s="22"/>
      <c r="AE3420" s="22"/>
      <c r="AF3420" s="22"/>
    </row>
    <row r="3421" spans="1:32" x14ac:dyDescent="0.25">
      <c r="A3421" s="16"/>
      <c r="B3421" s="16"/>
      <c r="C3421" s="66"/>
      <c r="D3421" s="66"/>
      <c r="E3421" s="67"/>
      <c r="F3421" s="4"/>
      <c r="G3421" s="4"/>
      <c r="H3421" s="4"/>
      <c r="K3421" s="4"/>
      <c r="L3421" s="4"/>
      <c r="M3421" s="16"/>
      <c r="N3421" s="16"/>
      <c r="T3421" s="59"/>
      <c r="U3421" s="59"/>
      <c r="Z3421" s="22"/>
      <c r="AA3421" s="22"/>
      <c r="AB3421" s="22"/>
      <c r="AC3421" s="22"/>
      <c r="AD3421" s="22"/>
      <c r="AE3421" s="22"/>
      <c r="AF3421" s="22"/>
    </row>
    <row r="3422" spans="1:32" x14ac:dyDescent="0.25">
      <c r="A3422" s="16"/>
      <c r="B3422" s="16"/>
      <c r="C3422" s="66"/>
      <c r="D3422" s="66"/>
      <c r="E3422" s="67"/>
      <c r="F3422" s="4"/>
      <c r="G3422" s="4"/>
      <c r="H3422" s="4"/>
      <c r="K3422" s="4"/>
      <c r="L3422" s="4"/>
      <c r="M3422" s="16"/>
      <c r="N3422" s="16"/>
      <c r="T3422" s="59"/>
      <c r="U3422" s="59"/>
      <c r="Z3422" s="22"/>
      <c r="AA3422" s="22"/>
      <c r="AB3422" s="22"/>
      <c r="AC3422" s="22"/>
      <c r="AD3422" s="22"/>
      <c r="AE3422" s="22"/>
      <c r="AF3422" s="22"/>
    </row>
    <row r="3423" spans="1:32" x14ac:dyDescent="0.25">
      <c r="A3423" s="16"/>
      <c r="B3423" s="16"/>
      <c r="C3423" s="66"/>
      <c r="D3423" s="66"/>
      <c r="E3423" s="67"/>
      <c r="F3423" s="4"/>
      <c r="G3423" s="4"/>
      <c r="H3423" s="4"/>
      <c r="K3423" s="4"/>
      <c r="L3423" s="4"/>
      <c r="M3423" s="16"/>
      <c r="N3423" s="16"/>
      <c r="T3423" s="59"/>
      <c r="U3423" s="59"/>
      <c r="Z3423" s="22"/>
      <c r="AA3423" s="22"/>
      <c r="AB3423" s="22"/>
      <c r="AC3423" s="22"/>
      <c r="AD3423" s="22"/>
      <c r="AE3423" s="22"/>
      <c r="AF3423" s="22"/>
    </row>
    <row r="3424" spans="1:32" x14ac:dyDescent="0.25">
      <c r="A3424" s="16"/>
      <c r="B3424" s="16"/>
      <c r="C3424" s="66"/>
      <c r="D3424" s="66"/>
      <c r="E3424" s="67"/>
      <c r="F3424" s="4"/>
      <c r="G3424" s="4"/>
      <c r="H3424" s="4"/>
      <c r="K3424" s="4"/>
      <c r="L3424" s="4"/>
      <c r="M3424" s="16"/>
      <c r="N3424" s="16"/>
      <c r="T3424" s="59"/>
      <c r="U3424" s="59"/>
      <c r="Z3424" s="22"/>
      <c r="AA3424" s="22"/>
      <c r="AB3424" s="22"/>
      <c r="AC3424" s="22"/>
      <c r="AD3424" s="22"/>
      <c r="AE3424" s="22"/>
      <c r="AF3424" s="22"/>
    </row>
    <row r="3425" spans="1:32" x14ac:dyDescent="0.25">
      <c r="A3425" s="16"/>
      <c r="B3425" s="16"/>
      <c r="C3425" s="66"/>
      <c r="D3425" s="66"/>
      <c r="E3425" s="67"/>
      <c r="F3425" s="4"/>
      <c r="G3425" s="4"/>
      <c r="H3425" s="4"/>
      <c r="K3425" s="4"/>
      <c r="L3425" s="4"/>
      <c r="M3425" s="16"/>
      <c r="N3425" s="16"/>
      <c r="T3425" s="59"/>
      <c r="U3425" s="59"/>
      <c r="Z3425" s="22"/>
      <c r="AA3425" s="22"/>
      <c r="AB3425" s="22"/>
      <c r="AC3425" s="22"/>
      <c r="AD3425" s="22"/>
      <c r="AE3425" s="22"/>
      <c r="AF3425" s="22"/>
    </row>
    <row r="3426" spans="1:32" x14ac:dyDescent="0.25">
      <c r="A3426" s="16"/>
      <c r="B3426" s="16"/>
      <c r="C3426" s="66"/>
      <c r="D3426" s="66"/>
      <c r="E3426" s="67"/>
      <c r="F3426" s="4"/>
      <c r="G3426" s="4"/>
      <c r="H3426" s="4"/>
      <c r="K3426" s="4"/>
      <c r="L3426" s="4"/>
      <c r="M3426" s="16"/>
      <c r="N3426" s="16"/>
      <c r="T3426" s="59"/>
      <c r="U3426" s="59"/>
      <c r="Z3426" s="22"/>
      <c r="AA3426" s="22"/>
      <c r="AB3426" s="22"/>
      <c r="AC3426" s="22"/>
      <c r="AD3426" s="22"/>
      <c r="AE3426" s="22"/>
      <c r="AF3426" s="22"/>
    </row>
    <row r="3427" spans="1:32" x14ac:dyDescent="0.25">
      <c r="A3427" s="16"/>
      <c r="B3427" s="16"/>
      <c r="C3427" s="66"/>
      <c r="D3427" s="66"/>
      <c r="E3427" s="67"/>
      <c r="F3427" s="4"/>
      <c r="G3427" s="4"/>
      <c r="H3427" s="4"/>
      <c r="K3427" s="4"/>
      <c r="L3427" s="4"/>
      <c r="M3427" s="16"/>
      <c r="N3427" s="16"/>
      <c r="T3427" s="59"/>
      <c r="U3427" s="59"/>
      <c r="Z3427" s="22"/>
      <c r="AA3427" s="22"/>
      <c r="AB3427" s="22"/>
      <c r="AC3427" s="22"/>
      <c r="AD3427" s="22"/>
      <c r="AE3427" s="22"/>
      <c r="AF3427" s="22"/>
    </row>
    <row r="3428" spans="1:32" x14ac:dyDescent="0.25">
      <c r="A3428" s="16"/>
      <c r="B3428" s="16"/>
      <c r="C3428" s="66"/>
      <c r="D3428" s="66"/>
      <c r="E3428" s="67"/>
      <c r="F3428" s="4"/>
      <c r="G3428" s="4"/>
      <c r="H3428" s="4"/>
      <c r="K3428" s="4"/>
      <c r="L3428" s="4"/>
      <c r="M3428" s="16"/>
      <c r="N3428" s="16"/>
      <c r="T3428" s="59"/>
      <c r="U3428" s="59"/>
      <c r="Z3428" s="22"/>
      <c r="AA3428" s="22"/>
      <c r="AB3428" s="22"/>
      <c r="AC3428" s="22"/>
      <c r="AD3428" s="22"/>
      <c r="AE3428" s="22"/>
      <c r="AF3428" s="22"/>
    </row>
    <row r="3429" spans="1:32" x14ac:dyDescent="0.25">
      <c r="A3429" s="16"/>
      <c r="B3429" s="16"/>
      <c r="C3429" s="66"/>
      <c r="D3429" s="66"/>
      <c r="E3429" s="67"/>
      <c r="F3429" s="4"/>
      <c r="G3429" s="4"/>
      <c r="H3429" s="4"/>
      <c r="K3429" s="4"/>
      <c r="L3429" s="4"/>
      <c r="M3429" s="16"/>
      <c r="N3429" s="16"/>
      <c r="T3429" s="59"/>
      <c r="U3429" s="59"/>
      <c r="Z3429" s="22"/>
      <c r="AA3429" s="22"/>
      <c r="AB3429" s="22"/>
      <c r="AC3429" s="22"/>
      <c r="AD3429" s="22"/>
      <c r="AE3429" s="22"/>
      <c r="AF3429" s="22"/>
    </row>
    <row r="3430" spans="1:32" x14ac:dyDescent="0.25">
      <c r="A3430" s="16"/>
      <c r="B3430" s="16"/>
      <c r="C3430" s="66"/>
      <c r="D3430" s="66"/>
      <c r="E3430" s="67"/>
      <c r="F3430" s="4"/>
      <c r="G3430" s="4"/>
      <c r="H3430" s="4"/>
      <c r="K3430" s="4"/>
      <c r="L3430" s="4"/>
      <c r="M3430" s="16"/>
      <c r="N3430" s="16"/>
      <c r="T3430" s="59"/>
      <c r="U3430" s="59"/>
      <c r="Z3430" s="22"/>
      <c r="AA3430" s="22"/>
      <c r="AB3430" s="22"/>
      <c r="AC3430" s="22"/>
      <c r="AD3430" s="22"/>
      <c r="AE3430" s="22"/>
      <c r="AF3430" s="22"/>
    </row>
    <row r="3431" spans="1:32" x14ac:dyDescent="0.25">
      <c r="A3431" s="16"/>
      <c r="B3431" s="16"/>
      <c r="C3431" s="66"/>
      <c r="D3431" s="66"/>
      <c r="E3431" s="67"/>
      <c r="F3431" s="4"/>
      <c r="G3431" s="4"/>
      <c r="H3431" s="4"/>
      <c r="K3431" s="4"/>
      <c r="L3431" s="4"/>
      <c r="M3431" s="16"/>
      <c r="N3431" s="16"/>
      <c r="T3431" s="59"/>
      <c r="U3431" s="59"/>
      <c r="Z3431" s="22"/>
      <c r="AA3431" s="22"/>
      <c r="AB3431" s="22"/>
      <c r="AC3431" s="22"/>
      <c r="AD3431" s="22"/>
      <c r="AE3431" s="22"/>
      <c r="AF3431" s="22"/>
    </row>
    <row r="3432" spans="1:32" x14ac:dyDescent="0.25">
      <c r="A3432" s="16"/>
      <c r="B3432" s="16"/>
      <c r="C3432" s="66"/>
      <c r="D3432" s="66"/>
      <c r="E3432" s="67"/>
      <c r="F3432" s="4"/>
      <c r="G3432" s="4"/>
      <c r="H3432" s="4"/>
      <c r="K3432" s="4"/>
      <c r="L3432" s="4"/>
      <c r="M3432" s="16"/>
      <c r="N3432" s="16"/>
      <c r="T3432" s="59"/>
      <c r="U3432" s="59"/>
      <c r="Z3432" s="22"/>
      <c r="AA3432" s="22"/>
      <c r="AB3432" s="22"/>
      <c r="AC3432" s="22"/>
      <c r="AD3432" s="22"/>
      <c r="AE3432" s="22"/>
      <c r="AF3432" s="22"/>
    </row>
    <row r="3433" spans="1:32" x14ac:dyDescent="0.25">
      <c r="A3433" s="16"/>
      <c r="B3433" s="16"/>
      <c r="C3433" s="66"/>
      <c r="D3433" s="66"/>
      <c r="E3433" s="67"/>
      <c r="F3433" s="4"/>
      <c r="G3433" s="4"/>
      <c r="H3433" s="4"/>
      <c r="K3433" s="4"/>
      <c r="L3433" s="4"/>
      <c r="M3433" s="16"/>
      <c r="N3433" s="16"/>
      <c r="T3433" s="59"/>
      <c r="U3433" s="59"/>
      <c r="Z3433" s="22"/>
      <c r="AA3433" s="22"/>
      <c r="AB3433" s="22"/>
      <c r="AC3433" s="22"/>
      <c r="AD3433" s="22"/>
      <c r="AE3433" s="22"/>
      <c r="AF3433" s="22"/>
    </row>
    <row r="3434" spans="1:32" x14ac:dyDescent="0.25">
      <c r="A3434" s="16"/>
      <c r="B3434" s="16"/>
      <c r="C3434" s="66"/>
      <c r="D3434" s="66"/>
      <c r="E3434" s="67"/>
      <c r="F3434" s="4"/>
      <c r="G3434" s="4"/>
      <c r="H3434" s="4"/>
      <c r="K3434" s="4"/>
      <c r="L3434" s="4"/>
      <c r="M3434" s="16"/>
      <c r="N3434" s="16"/>
      <c r="T3434" s="59"/>
      <c r="U3434" s="59"/>
      <c r="Z3434" s="22"/>
      <c r="AA3434" s="22"/>
      <c r="AB3434" s="22"/>
      <c r="AC3434" s="22"/>
      <c r="AD3434" s="22"/>
      <c r="AE3434" s="22"/>
      <c r="AF3434" s="22"/>
    </row>
    <row r="3435" spans="1:32" x14ac:dyDescent="0.25">
      <c r="A3435" s="16"/>
      <c r="B3435" s="16"/>
      <c r="C3435" s="66"/>
      <c r="D3435" s="66"/>
      <c r="E3435" s="67"/>
      <c r="F3435" s="4"/>
      <c r="G3435" s="4"/>
      <c r="H3435" s="4"/>
      <c r="K3435" s="4"/>
      <c r="L3435" s="4"/>
      <c r="M3435" s="16"/>
      <c r="N3435" s="16"/>
      <c r="T3435" s="59"/>
      <c r="U3435" s="59"/>
      <c r="Z3435" s="22"/>
      <c r="AA3435" s="22"/>
      <c r="AB3435" s="22"/>
      <c r="AC3435" s="22"/>
      <c r="AD3435" s="22"/>
      <c r="AE3435" s="22"/>
      <c r="AF3435" s="22"/>
    </row>
    <row r="3436" spans="1:32" x14ac:dyDescent="0.25">
      <c r="A3436" s="16"/>
      <c r="B3436" s="16"/>
      <c r="C3436" s="66"/>
      <c r="D3436" s="66"/>
      <c r="E3436" s="67"/>
      <c r="F3436" s="4"/>
      <c r="G3436" s="4"/>
      <c r="H3436" s="4"/>
      <c r="K3436" s="4"/>
      <c r="L3436" s="4"/>
      <c r="M3436" s="16"/>
      <c r="N3436" s="16"/>
      <c r="T3436" s="59"/>
      <c r="U3436" s="59"/>
      <c r="Z3436" s="22"/>
      <c r="AA3436" s="22"/>
      <c r="AB3436" s="22"/>
      <c r="AC3436" s="22"/>
      <c r="AD3436" s="22"/>
      <c r="AE3436" s="22"/>
      <c r="AF3436" s="22"/>
    </row>
    <row r="3437" spans="1:32" x14ac:dyDescent="0.25">
      <c r="A3437" s="16"/>
      <c r="B3437" s="16"/>
      <c r="C3437" s="66"/>
      <c r="D3437" s="66"/>
      <c r="E3437" s="67"/>
      <c r="F3437" s="4"/>
      <c r="G3437" s="4"/>
      <c r="H3437" s="4"/>
      <c r="K3437" s="4"/>
      <c r="L3437" s="4"/>
      <c r="M3437" s="16"/>
      <c r="N3437" s="16"/>
      <c r="T3437" s="59"/>
      <c r="U3437" s="59"/>
      <c r="Z3437" s="22"/>
      <c r="AA3437" s="22"/>
      <c r="AB3437" s="22"/>
      <c r="AC3437" s="22"/>
      <c r="AD3437" s="22"/>
      <c r="AE3437" s="22"/>
      <c r="AF3437" s="22"/>
    </row>
    <row r="3438" spans="1:32" x14ac:dyDescent="0.25">
      <c r="A3438" s="16"/>
      <c r="B3438" s="16"/>
      <c r="C3438" s="66"/>
      <c r="D3438" s="66"/>
      <c r="E3438" s="67"/>
      <c r="F3438" s="4"/>
      <c r="G3438" s="4"/>
      <c r="H3438" s="4"/>
      <c r="K3438" s="4"/>
      <c r="L3438" s="4"/>
      <c r="M3438" s="16"/>
      <c r="N3438" s="16"/>
      <c r="T3438" s="59"/>
      <c r="U3438" s="59"/>
      <c r="Z3438" s="22"/>
      <c r="AA3438" s="22"/>
      <c r="AB3438" s="22"/>
      <c r="AC3438" s="22"/>
      <c r="AD3438" s="22"/>
      <c r="AE3438" s="22"/>
      <c r="AF3438" s="22"/>
    </row>
    <row r="3439" spans="1:32" x14ac:dyDescent="0.25">
      <c r="A3439" s="16"/>
      <c r="B3439" s="16"/>
      <c r="C3439" s="66"/>
      <c r="D3439" s="66"/>
      <c r="E3439" s="67"/>
      <c r="F3439" s="4"/>
      <c r="G3439" s="4"/>
      <c r="H3439" s="4"/>
      <c r="K3439" s="4"/>
      <c r="L3439" s="4"/>
      <c r="M3439" s="16"/>
      <c r="N3439" s="16"/>
      <c r="T3439" s="59"/>
      <c r="U3439" s="59"/>
      <c r="Z3439" s="22"/>
      <c r="AA3439" s="22"/>
      <c r="AB3439" s="22"/>
      <c r="AC3439" s="22"/>
      <c r="AD3439" s="22"/>
      <c r="AE3439" s="22"/>
      <c r="AF3439" s="22"/>
    </row>
    <row r="3440" spans="1:32" x14ac:dyDescent="0.25">
      <c r="A3440" s="16"/>
      <c r="B3440" s="16"/>
      <c r="C3440" s="66"/>
      <c r="D3440" s="66"/>
      <c r="E3440" s="67"/>
      <c r="F3440" s="4"/>
      <c r="G3440" s="4"/>
      <c r="H3440" s="4"/>
      <c r="K3440" s="4"/>
      <c r="L3440" s="4"/>
      <c r="M3440" s="16"/>
      <c r="N3440" s="16"/>
      <c r="T3440" s="59"/>
      <c r="U3440" s="59"/>
      <c r="Z3440" s="22"/>
      <c r="AA3440" s="22"/>
      <c r="AB3440" s="22"/>
      <c r="AC3440" s="22"/>
      <c r="AD3440" s="22"/>
      <c r="AE3440" s="22"/>
      <c r="AF3440" s="22"/>
    </row>
    <row r="3441" spans="1:32" x14ac:dyDescent="0.25">
      <c r="A3441" s="16"/>
      <c r="B3441" s="16"/>
      <c r="C3441" s="66"/>
      <c r="D3441" s="66"/>
      <c r="E3441" s="67"/>
      <c r="F3441" s="4"/>
      <c r="G3441" s="4"/>
      <c r="H3441" s="4"/>
      <c r="K3441" s="4"/>
      <c r="L3441" s="4"/>
      <c r="M3441" s="16"/>
      <c r="N3441" s="16"/>
      <c r="T3441" s="59"/>
      <c r="U3441" s="59"/>
      <c r="Z3441" s="22"/>
      <c r="AA3441" s="22"/>
      <c r="AB3441" s="22"/>
      <c r="AC3441" s="22"/>
      <c r="AD3441" s="22"/>
      <c r="AE3441" s="22"/>
      <c r="AF3441" s="22"/>
    </row>
    <row r="3442" spans="1:32" x14ac:dyDescent="0.25">
      <c r="A3442" s="16"/>
      <c r="B3442" s="16"/>
      <c r="C3442" s="66"/>
      <c r="D3442" s="66"/>
      <c r="E3442" s="67"/>
      <c r="F3442" s="4"/>
      <c r="G3442" s="4"/>
      <c r="H3442" s="4"/>
      <c r="K3442" s="4"/>
      <c r="L3442" s="4"/>
      <c r="M3442" s="16"/>
      <c r="N3442" s="16"/>
      <c r="T3442" s="59"/>
      <c r="U3442" s="59"/>
      <c r="Z3442" s="22"/>
      <c r="AA3442" s="22"/>
      <c r="AB3442" s="22"/>
      <c r="AC3442" s="22"/>
      <c r="AD3442" s="22"/>
      <c r="AE3442" s="22"/>
      <c r="AF3442" s="22"/>
    </row>
    <row r="3443" spans="1:32" x14ac:dyDescent="0.25">
      <c r="A3443" s="16"/>
      <c r="B3443" s="16"/>
      <c r="C3443" s="66"/>
      <c r="D3443" s="66"/>
      <c r="E3443" s="67"/>
      <c r="F3443" s="4"/>
      <c r="G3443" s="4"/>
      <c r="H3443" s="4"/>
      <c r="K3443" s="4"/>
      <c r="L3443" s="4"/>
      <c r="M3443" s="16"/>
      <c r="N3443" s="16"/>
      <c r="T3443" s="59"/>
      <c r="U3443" s="59"/>
      <c r="Z3443" s="22"/>
      <c r="AA3443" s="22"/>
      <c r="AB3443" s="22"/>
      <c r="AC3443" s="22"/>
      <c r="AD3443" s="22"/>
      <c r="AE3443" s="22"/>
      <c r="AF3443" s="22"/>
    </row>
    <row r="3444" spans="1:32" x14ac:dyDescent="0.25">
      <c r="A3444" s="16"/>
      <c r="B3444" s="16"/>
      <c r="C3444" s="66"/>
      <c r="D3444" s="66"/>
      <c r="E3444" s="67"/>
      <c r="F3444" s="4"/>
      <c r="G3444" s="4"/>
      <c r="H3444" s="4"/>
      <c r="K3444" s="4"/>
      <c r="L3444" s="4"/>
      <c r="M3444" s="16"/>
      <c r="N3444" s="16"/>
      <c r="T3444" s="59"/>
      <c r="U3444" s="59"/>
      <c r="Z3444" s="22"/>
      <c r="AA3444" s="22"/>
      <c r="AB3444" s="22"/>
      <c r="AC3444" s="22"/>
      <c r="AD3444" s="22"/>
      <c r="AE3444" s="22"/>
      <c r="AF3444" s="22"/>
    </row>
    <row r="3445" spans="1:32" x14ac:dyDescent="0.25">
      <c r="A3445" s="16"/>
      <c r="B3445" s="16"/>
      <c r="C3445" s="66"/>
      <c r="D3445" s="66"/>
      <c r="E3445" s="67"/>
      <c r="F3445" s="4"/>
      <c r="G3445" s="4"/>
      <c r="H3445" s="4"/>
      <c r="K3445" s="4"/>
      <c r="L3445" s="4"/>
      <c r="M3445" s="16"/>
      <c r="N3445" s="16"/>
      <c r="T3445" s="59"/>
      <c r="U3445" s="59"/>
      <c r="Z3445" s="22"/>
      <c r="AA3445" s="22"/>
      <c r="AB3445" s="22"/>
      <c r="AC3445" s="22"/>
      <c r="AD3445" s="22"/>
      <c r="AE3445" s="22"/>
      <c r="AF3445" s="22"/>
    </row>
    <row r="3446" spans="1:32" x14ac:dyDescent="0.25">
      <c r="A3446" s="16"/>
      <c r="B3446" s="16"/>
      <c r="C3446" s="66"/>
      <c r="D3446" s="66"/>
      <c r="E3446" s="67"/>
      <c r="F3446" s="4"/>
      <c r="G3446" s="4"/>
      <c r="H3446" s="4"/>
      <c r="K3446" s="4"/>
      <c r="L3446" s="4"/>
      <c r="M3446" s="16"/>
      <c r="N3446" s="16"/>
      <c r="T3446" s="59"/>
      <c r="U3446" s="59"/>
      <c r="Z3446" s="22"/>
      <c r="AA3446" s="22"/>
      <c r="AB3446" s="22"/>
      <c r="AC3446" s="22"/>
      <c r="AD3446" s="22"/>
      <c r="AE3446" s="22"/>
      <c r="AF3446" s="22"/>
    </row>
    <row r="3447" spans="1:32" x14ac:dyDescent="0.25">
      <c r="A3447" s="16"/>
      <c r="B3447" s="16"/>
      <c r="C3447" s="66"/>
      <c r="D3447" s="66"/>
      <c r="E3447" s="67"/>
      <c r="F3447" s="4"/>
      <c r="G3447" s="4"/>
      <c r="H3447" s="4"/>
      <c r="K3447" s="4"/>
      <c r="L3447" s="4"/>
      <c r="M3447" s="16"/>
      <c r="N3447" s="16"/>
      <c r="T3447" s="59"/>
      <c r="U3447" s="59"/>
      <c r="Z3447" s="22"/>
      <c r="AA3447" s="22"/>
      <c r="AB3447" s="22"/>
      <c r="AC3447" s="22"/>
      <c r="AD3447" s="22"/>
      <c r="AE3447" s="22"/>
      <c r="AF3447" s="22"/>
    </row>
    <row r="3448" spans="1:32" x14ac:dyDescent="0.25">
      <c r="A3448" s="16"/>
      <c r="B3448" s="16"/>
      <c r="C3448" s="66"/>
      <c r="D3448" s="66"/>
      <c r="E3448" s="67"/>
      <c r="F3448" s="4"/>
      <c r="G3448" s="4"/>
      <c r="H3448" s="4"/>
      <c r="K3448" s="4"/>
      <c r="L3448" s="4"/>
      <c r="M3448" s="16"/>
      <c r="N3448" s="16"/>
      <c r="T3448" s="59"/>
      <c r="U3448" s="59"/>
      <c r="Z3448" s="22"/>
      <c r="AA3448" s="22"/>
      <c r="AB3448" s="22"/>
      <c r="AC3448" s="22"/>
      <c r="AD3448" s="22"/>
      <c r="AE3448" s="22"/>
      <c r="AF3448" s="22"/>
    </row>
    <row r="3449" spans="1:32" x14ac:dyDescent="0.25">
      <c r="A3449" s="16"/>
      <c r="B3449" s="16"/>
      <c r="C3449" s="66"/>
      <c r="D3449" s="66"/>
      <c r="E3449" s="67"/>
      <c r="F3449" s="4"/>
      <c r="G3449" s="4"/>
      <c r="H3449" s="4"/>
      <c r="K3449" s="4"/>
      <c r="L3449" s="4"/>
      <c r="M3449" s="16"/>
      <c r="N3449" s="16"/>
      <c r="T3449" s="59"/>
      <c r="U3449" s="59"/>
      <c r="Z3449" s="22"/>
      <c r="AA3449" s="22"/>
      <c r="AB3449" s="22"/>
      <c r="AC3449" s="22"/>
      <c r="AD3449" s="22"/>
      <c r="AE3449" s="22"/>
      <c r="AF3449" s="22"/>
    </row>
    <row r="3450" spans="1:32" x14ac:dyDescent="0.25">
      <c r="A3450" s="16"/>
      <c r="B3450" s="16"/>
      <c r="C3450" s="66"/>
      <c r="D3450" s="66"/>
      <c r="E3450" s="67"/>
      <c r="F3450" s="4"/>
      <c r="G3450" s="4"/>
      <c r="H3450" s="4"/>
      <c r="K3450" s="4"/>
      <c r="L3450" s="4"/>
      <c r="M3450" s="16"/>
      <c r="N3450" s="16"/>
      <c r="T3450" s="59"/>
      <c r="U3450" s="59"/>
      <c r="Z3450" s="22"/>
      <c r="AA3450" s="22"/>
      <c r="AB3450" s="22"/>
      <c r="AC3450" s="22"/>
      <c r="AD3450" s="22"/>
      <c r="AE3450" s="22"/>
      <c r="AF3450" s="22"/>
    </row>
    <row r="3451" spans="1:32" x14ac:dyDescent="0.25">
      <c r="A3451" s="16"/>
      <c r="B3451" s="16"/>
      <c r="C3451" s="66"/>
      <c r="D3451" s="66"/>
      <c r="E3451" s="67"/>
      <c r="F3451" s="4"/>
      <c r="G3451" s="4"/>
      <c r="H3451" s="4"/>
      <c r="K3451" s="4"/>
      <c r="L3451" s="4"/>
      <c r="M3451" s="16"/>
      <c r="N3451" s="16"/>
      <c r="T3451" s="59"/>
      <c r="U3451" s="59"/>
      <c r="Z3451" s="22"/>
      <c r="AA3451" s="22"/>
      <c r="AB3451" s="22"/>
      <c r="AC3451" s="22"/>
      <c r="AD3451" s="22"/>
      <c r="AE3451" s="22"/>
      <c r="AF3451" s="22"/>
    </row>
    <row r="3452" spans="1:32" x14ac:dyDescent="0.25">
      <c r="A3452" s="16"/>
      <c r="B3452" s="16"/>
      <c r="C3452" s="66"/>
      <c r="D3452" s="66"/>
      <c r="E3452" s="67"/>
      <c r="F3452" s="4"/>
      <c r="G3452" s="4"/>
      <c r="H3452" s="4"/>
      <c r="K3452" s="4"/>
      <c r="L3452" s="4"/>
      <c r="M3452" s="16"/>
      <c r="N3452" s="16"/>
      <c r="T3452" s="59"/>
      <c r="U3452" s="59"/>
      <c r="Z3452" s="22"/>
      <c r="AA3452" s="22"/>
      <c r="AB3452" s="22"/>
      <c r="AC3452" s="22"/>
      <c r="AD3452" s="22"/>
      <c r="AE3452" s="22"/>
      <c r="AF3452" s="22"/>
    </row>
    <row r="3453" spans="1:32" x14ac:dyDescent="0.25">
      <c r="A3453" s="16"/>
      <c r="B3453" s="16"/>
      <c r="C3453" s="66"/>
      <c r="D3453" s="66"/>
      <c r="E3453" s="67"/>
      <c r="F3453" s="4"/>
      <c r="G3453" s="4"/>
      <c r="H3453" s="4"/>
      <c r="K3453" s="4"/>
      <c r="L3453" s="4"/>
      <c r="M3453" s="16"/>
      <c r="N3453" s="16"/>
      <c r="T3453" s="59"/>
      <c r="U3453" s="59"/>
      <c r="Z3453" s="22"/>
      <c r="AA3453" s="22"/>
      <c r="AB3453" s="22"/>
      <c r="AC3453" s="22"/>
      <c r="AD3453" s="22"/>
      <c r="AE3453" s="22"/>
      <c r="AF3453" s="22"/>
    </row>
    <row r="3454" spans="1:32" x14ac:dyDescent="0.25">
      <c r="A3454" s="16"/>
      <c r="B3454" s="16"/>
      <c r="C3454" s="66"/>
      <c r="D3454" s="66"/>
      <c r="E3454" s="67"/>
      <c r="F3454" s="4"/>
      <c r="G3454" s="4"/>
      <c r="H3454" s="4"/>
      <c r="K3454" s="4"/>
      <c r="L3454" s="4"/>
      <c r="M3454" s="16"/>
      <c r="N3454" s="16"/>
      <c r="T3454" s="59"/>
      <c r="U3454" s="59"/>
      <c r="Z3454" s="22"/>
      <c r="AA3454" s="22"/>
      <c r="AB3454" s="22"/>
      <c r="AC3454" s="22"/>
      <c r="AD3454" s="22"/>
      <c r="AE3454" s="22"/>
      <c r="AF3454" s="22"/>
    </row>
    <row r="3455" spans="1:32" x14ac:dyDescent="0.25">
      <c r="A3455" s="16"/>
      <c r="B3455" s="16"/>
      <c r="C3455" s="66"/>
      <c r="D3455" s="66"/>
      <c r="E3455" s="67"/>
      <c r="F3455" s="4"/>
      <c r="G3455" s="4"/>
      <c r="H3455" s="4"/>
      <c r="K3455" s="4"/>
      <c r="L3455" s="4"/>
      <c r="M3455" s="16"/>
      <c r="N3455" s="16"/>
      <c r="T3455" s="59"/>
      <c r="U3455" s="59"/>
      <c r="Z3455" s="22"/>
      <c r="AA3455" s="22"/>
      <c r="AB3455" s="22"/>
      <c r="AC3455" s="22"/>
      <c r="AD3455" s="22"/>
      <c r="AE3455" s="22"/>
      <c r="AF3455" s="22"/>
    </row>
    <row r="3456" spans="1:32" x14ac:dyDescent="0.25">
      <c r="A3456" s="16"/>
      <c r="B3456" s="16"/>
      <c r="C3456" s="66"/>
      <c r="D3456" s="66"/>
      <c r="E3456" s="67"/>
      <c r="F3456" s="4"/>
      <c r="G3456" s="4"/>
      <c r="H3456" s="4"/>
      <c r="K3456" s="4"/>
      <c r="L3456" s="4"/>
      <c r="M3456" s="16"/>
      <c r="N3456" s="16"/>
      <c r="T3456" s="59"/>
      <c r="U3456" s="59"/>
      <c r="Z3456" s="22"/>
      <c r="AA3456" s="22"/>
      <c r="AB3456" s="22"/>
      <c r="AC3456" s="22"/>
      <c r="AD3456" s="22"/>
      <c r="AE3456" s="22"/>
      <c r="AF3456" s="22"/>
    </row>
    <row r="3457" spans="1:32" x14ac:dyDescent="0.25">
      <c r="A3457" s="16"/>
      <c r="B3457" s="16"/>
      <c r="C3457" s="66"/>
      <c r="D3457" s="66"/>
      <c r="E3457" s="67"/>
      <c r="F3457" s="4"/>
      <c r="G3457" s="4"/>
      <c r="H3457" s="4"/>
      <c r="K3457" s="4"/>
      <c r="L3457" s="4"/>
      <c r="M3457" s="16"/>
      <c r="N3457" s="16"/>
      <c r="T3457" s="59"/>
      <c r="U3457" s="59"/>
      <c r="Z3457" s="22"/>
      <c r="AA3457" s="22"/>
      <c r="AB3457" s="22"/>
      <c r="AC3457" s="22"/>
      <c r="AD3457" s="22"/>
      <c r="AE3457" s="22"/>
      <c r="AF3457" s="22"/>
    </row>
    <row r="3458" spans="1:32" x14ac:dyDescent="0.25">
      <c r="A3458" s="16"/>
      <c r="B3458" s="16"/>
      <c r="C3458" s="66"/>
      <c r="D3458" s="66"/>
      <c r="E3458" s="67"/>
      <c r="F3458" s="4"/>
      <c r="G3458" s="4"/>
      <c r="H3458" s="4"/>
      <c r="K3458" s="4"/>
      <c r="L3458" s="4"/>
      <c r="M3458" s="16"/>
      <c r="N3458" s="16"/>
      <c r="T3458" s="59"/>
      <c r="U3458" s="59"/>
      <c r="Z3458" s="22"/>
      <c r="AA3458" s="22"/>
      <c r="AB3458" s="22"/>
      <c r="AC3458" s="22"/>
      <c r="AD3458" s="22"/>
      <c r="AE3458" s="22"/>
      <c r="AF3458" s="22"/>
    </row>
    <row r="3459" spans="1:32" x14ac:dyDescent="0.25">
      <c r="A3459" s="16"/>
      <c r="B3459" s="16"/>
      <c r="C3459" s="66"/>
      <c r="D3459" s="66"/>
      <c r="E3459" s="67"/>
      <c r="F3459" s="4"/>
      <c r="G3459" s="4"/>
      <c r="H3459" s="4"/>
      <c r="K3459" s="4"/>
      <c r="L3459" s="4"/>
      <c r="M3459" s="16"/>
      <c r="N3459" s="16"/>
      <c r="T3459" s="59"/>
      <c r="U3459" s="59"/>
      <c r="Z3459" s="22"/>
      <c r="AA3459" s="22"/>
      <c r="AB3459" s="22"/>
      <c r="AC3459" s="22"/>
      <c r="AD3459" s="22"/>
      <c r="AE3459" s="22"/>
      <c r="AF3459" s="22"/>
    </row>
    <row r="3460" spans="1:32" x14ac:dyDescent="0.25">
      <c r="A3460" s="16"/>
      <c r="B3460" s="16"/>
      <c r="C3460" s="66"/>
      <c r="D3460" s="66"/>
      <c r="E3460" s="67"/>
      <c r="F3460" s="4"/>
      <c r="G3460" s="4"/>
      <c r="H3460" s="4"/>
      <c r="K3460" s="4"/>
      <c r="L3460" s="4"/>
      <c r="M3460" s="16"/>
      <c r="N3460" s="16"/>
      <c r="T3460" s="59"/>
      <c r="U3460" s="59"/>
      <c r="Z3460" s="22"/>
      <c r="AA3460" s="22"/>
      <c r="AB3460" s="22"/>
      <c r="AC3460" s="22"/>
      <c r="AD3460" s="22"/>
      <c r="AE3460" s="22"/>
      <c r="AF3460" s="22"/>
    </row>
    <row r="3461" spans="1:32" x14ac:dyDescent="0.25">
      <c r="A3461" s="16"/>
      <c r="B3461" s="16"/>
      <c r="C3461" s="66"/>
      <c r="D3461" s="66"/>
      <c r="E3461" s="67"/>
      <c r="F3461" s="4"/>
      <c r="G3461" s="4"/>
      <c r="H3461" s="4"/>
      <c r="K3461" s="4"/>
      <c r="L3461" s="4"/>
      <c r="M3461" s="16"/>
      <c r="N3461" s="16"/>
      <c r="T3461" s="59"/>
      <c r="U3461" s="59"/>
      <c r="Z3461" s="22"/>
      <c r="AA3461" s="22"/>
      <c r="AB3461" s="22"/>
      <c r="AC3461" s="22"/>
      <c r="AD3461" s="22"/>
      <c r="AE3461" s="22"/>
      <c r="AF3461" s="22"/>
    </row>
    <row r="3462" spans="1:32" x14ac:dyDescent="0.25">
      <c r="A3462" s="16"/>
      <c r="B3462" s="16"/>
      <c r="C3462" s="66"/>
      <c r="D3462" s="66"/>
      <c r="E3462" s="67"/>
      <c r="F3462" s="4"/>
      <c r="G3462" s="4"/>
      <c r="H3462" s="4"/>
      <c r="K3462" s="4"/>
      <c r="L3462" s="4"/>
      <c r="M3462" s="16"/>
      <c r="N3462" s="16"/>
      <c r="T3462" s="59"/>
      <c r="U3462" s="59"/>
      <c r="Z3462" s="22"/>
      <c r="AA3462" s="22"/>
      <c r="AB3462" s="22"/>
      <c r="AC3462" s="22"/>
      <c r="AD3462" s="22"/>
      <c r="AE3462" s="22"/>
      <c r="AF3462" s="22"/>
    </row>
    <row r="3463" spans="1:32" x14ac:dyDescent="0.25">
      <c r="A3463" s="16"/>
      <c r="B3463" s="16"/>
      <c r="C3463" s="66"/>
      <c r="D3463" s="66"/>
      <c r="E3463" s="67"/>
      <c r="F3463" s="4"/>
      <c r="G3463" s="4"/>
      <c r="H3463" s="4"/>
      <c r="K3463" s="4"/>
      <c r="L3463" s="4"/>
      <c r="M3463" s="16"/>
      <c r="N3463" s="16"/>
      <c r="T3463" s="59"/>
      <c r="U3463" s="59"/>
      <c r="Z3463" s="22"/>
      <c r="AA3463" s="22"/>
      <c r="AB3463" s="22"/>
      <c r="AC3463" s="22"/>
      <c r="AD3463" s="22"/>
      <c r="AE3463" s="22"/>
      <c r="AF3463" s="22"/>
    </row>
    <row r="3464" spans="1:32" x14ac:dyDescent="0.25">
      <c r="A3464" s="16"/>
      <c r="B3464" s="16"/>
      <c r="C3464" s="66"/>
      <c r="D3464" s="66"/>
      <c r="E3464" s="67"/>
      <c r="F3464" s="4"/>
      <c r="G3464" s="4"/>
      <c r="H3464" s="4"/>
      <c r="K3464" s="4"/>
      <c r="L3464" s="4"/>
      <c r="M3464" s="16"/>
      <c r="N3464" s="16"/>
      <c r="T3464" s="59"/>
      <c r="U3464" s="59"/>
      <c r="Z3464" s="22"/>
      <c r="AA3464" s="22"/>
      <c r="AB3464" s="22"/>
      <c r="AC3464" s="22"/>
      <c r="AD3464" s="22"/>
      <c r="AE3464" s="22"/>
      <c r="AF3464" s="22"/>
    </row>
    <row r="3465" spans="1:32" x14ac:dyDescent="0.25">
      <c r="A3465" s="16"/>
      <c r="B3465" s="16"/>
      <c r="C3465" s="66"/>
      <c r="D3465" s="66"/>
      <c r="E3465" s="67"/>
      <c r="F3465" s="4"/>
      <c r="G3465" s="4"/>
      <c r="H3465" s="4"/>
      <c r="K3465" s="4"/>
      <c r="L3465" s="4"/>
      <c r="M3465" s="16"/>
      <c r="N3465" s="16"/>
      <c r="T3465" s="59"/>
      <c r="U3465" s="59"/>
      <c r="Z3465" s="22"/>
      <c r="AA3465" s="22"/>
      <c r="AB3465" s="22"/>
      <c r="AC3465" s="22"/>
      <c r="AD3465" s="22"/>
      <c r="AE3465" s="22"/>
      <c r="AF3465" s="22"/>
    </row>
    <row r="3466" spans="1:32" x14ac:dyDescent="0.25">
      <c r="A3466" s="16"/>
      <c r="B3466" s="16"/>
      <c r="C3466" s="66"/>
      <c r="D3466" s="66"/>
      <c r="E3466" s="67"/>
      <c r="F3466" s="4"/>
      <c r="G3466" s="4"/>
      <c r="H3466" s="4"/>
      <c r="K3466" s="4"/>
      <c r="L3466" s="4"/>
      <c r="M3466" s="16"/>
      <c r="N3466" s="16"/>
      <c r="T3466" s="59"/>
      <c r="U3466" s="59"/>
      <c r="Z3466" s="22"/>
      <c r="AA3466" s="22"/>
      <c r="AB3466" s="22"/>
      <c r="AC3466" s="22"/>
      <c r="AD3466" s="22"/>
      <c r="AE3466" s="22"/>
      <c r="AF3466" s="22"/>
    </row>
    <row r="3467" spans="1:32" x14ac:dyDescent="0.25">
      <c r="A3467" s="16"/>
      <c r="B3467" s="16"/>
      <c r="C3467" s="66"/>
      <c r="D3467" s="66"/>
      <c r="E3467" s="67"/>
      <c r="F3467" s="4"/>
      <c r="G3467" s="4"/>
      <c r="H3467" s="4"/>
      <c r="K3467" s="4"/>
      <c r="L3467" s="4"/>
      <c r="M3467" s="16"/>
      <c r="N3467" s="16"/>
      <c r="T3467" s="59"/>
      <c r="U3467" s="59"/>
      <c r="Z3467" s="22"/>
      <c r="AA3467" s="22"/>
      <c r="AB3467" s="22"/>
      <c r="AC3467" s="22"/>
      <c r="AD3467" s="22"/>
      <c r="AE3467" s="22"/>
      <c r="AF3467" s="22"/>
    </row>
    <row r="3468" spans="1:32" x14ac:dyDescent="0.25">
      <c r="A3468" s="16"/>
      <c r="B3468" s="16"/>
      <c r="C3468" s="66"/>
      <c r="D3468" s="66"/>
      <c r="E3468" s="67"/>
      <c r="F3468" s="4"/>
      <c r="G3468" s="4"/>
      <c r="H3468" s="4"/>
      <c r="K3468" s="4"/>
      <c r="L3468" s="4"/>
      <c r="M3468" s="16"/>
      <c r="N3468" s="16"/>
      <c r="T3468" s="59"/>
      <c r="U3468" s="59"/>
      <c r="Z3468" s="22"/>
      <c r="AA3468" s="22"/>
      <c r="AB3468" s="22"/>
      <c r="AC3468" s="22"/>
      <c r="AD3468" s="22"/>
      <c r="AE3468" s="22"/>
      <c r="AF3468" s="22"/>
    </row>
    <row r="3469" spans="1:32" x14ac:dyDescent="0.25">
      <c r="A3469" s="16"/>
      <c r="B3469" s="16"/>
      <c r="C3469" s="66"/>
      <c r="D3469" s="66"/>
      <c r="E3469" s="67"/>
      <c r="F3469" s="4"/>
      <c r="G3469" s="4"/>
      <c r="H3469" s="4"/>
      <c r="K3469" s="4"/>
      <c r="L3469" s="4"/>
      <c r="M3469" s="16"/>
      <c r="N3469" s="16"/>
      <c r="T3469" s="59"/>
      <c r="U3469" s="59"/>
      <c r="Z3469" s="22"/>
      <c r="AA3469" s="22"/>
      <c r="AB3469" s="22"/>
      <c r="AC3469" s="22"/>
      <c r="AD3469" s="22"/>
      <c r="AE3469" s="22"/>
      <c r="AF3469" s="22"/>
    </row>
    <row r="3470" spans="1:32" x14ac:dyDescent="0.25">
      <c r="A3470" s="16"/>
      <c r="B3470" s="16"/>
      <c r="C3470" s="66"/>
      <c r="D3470" s="66"/>
      <c r="E3470" s="67"/>
      <c r="F3470" s="4"/>
      <c r="G3470" s="4"/>
      <c r="H3470" s="4"/>
      <c r="K3470" s="4"/>
      <c r="L3470" s="4"/>
      <c r="M3470" s="16"/>
      <c r="N3470" s="16"/>
      <c r="T3470" s="59"/>
      <c r="U3470" s="59"/>
      <c r="Z3470" s="22"/>
      <c r="AA3470" s="22"/>
      <c r="AB3470" s="22"/>
      <c r="AC3470" s="22"/>
      <c r="AD3470" s="22"/>
      <c r="AE3470" s="22"/>
      <c r="AF3470" s="22"/>
    </row>
    <row r="3471" spans="1:32" x14ac:dyDescent="0.25">
      <c r="A3471" s="16"/>
      <c r="B3471" s="16"/>
      <c r="C3471" s="66"/>
      <c r="D3471" s="66"/>
      <c r="E3471" s="67"/>
      <c r="F3471" s="4"/>
      <c r="G3471" s="4"/>
      <c r="H3471" s="4"/>
      <c r="K3471" s="4"/>
      <c r="L3471" s="4"/>
      <c r="M3471" s="16"/>
      <c r="N3471" s="16"/>
      <c r="T3471" s="59"/>
      <c r="U3471" s="59"/>
      <c r="Z3471" s="22"/>
      <c r="AA3471" s="22"/>
      <c r="AB3471" s="22"/>
      <c r="AC3471" s="22"/>
      <c r="AD3471" s="22"/>
      <c r="AE3471" s="22"/>
      <c r="AF3471" s="22"/>
    </row>
    <row r="3472" spans="1:32" x14ac:dyDescent="0.25">
      <c r="A3472" s="16"/>
      <c r="B3472" s="16"/>
      <c r="C3472" s="66"/>
      <c r="D3472" s="66"/>
      <c r="E3472" s="67"/>
      <c r="F3472" s="4"/>
      <c r="G3472" s="4"/>
      <c r="H3472" s="4"/>
      <c r="K3472" s="4"/>
      <c r="L3472" s="4"/>
      <c r="M3472" s="16"/>
      <c r="N3472" s="16"/>
      <c r="T3472" s="59"/>
      <c r="U3472" s="59"/>
      <c r="Z3472" s="22"/>
      <c r="AA3472" s="22"/>
      <c r="AB3472" s="22"/>
      <c r="AC3472" s="22"/>
      <c r="AD3472" s="22"/>
      <c r="AE3472" s="22"/>
      <c r="AF3472" s="22"/>
    </row>
    <row r="3473" spans="1:32" x14ac:dyDescent="0.25">
      <c r="A3473" s="16"/>
      <c r="B3473" s="16"/>
      <c r="C3473" s="66"/>
      <c r="D3473" s="66"/>
      <c r="E3473" s="67"/>
      <c r="F3473" s="4"/>
      <c r="G3473" s="4"/>
      <c r="H3473" s="4"/>
      <c r="K3473" s="4"/>
      <c r="L3473" s="4"/>
      <c r="M3473" s="16"/>
      <c r="N3473" s="16"/>
      <c r="T3473" s="59"/>
      <c r="U3473" s="59"/>
      <c r="Z3473" s="22"/>
      <c r="AA3473" s="22"/>
      <c r="AB3473" s="22"/>
      <c r="AC3473" s="22"/>
      <c r="AD3473" s="22"/>
      <c r="AE3473" s="22"/>
      <c r="AF3473" s="22"/>
    </row>
    <row r="3474" spans="1:32" x14ac:dyDescent="0.25">
      <c r="A3474" s="16"/>
      <c r="B3474" s="16"/>
      <c r="C3474" s="66"/>
      <c r="D3474" s="66"/>
      <c r="E3474" s="67"/>
      <c r="F3474" s="4"/>
      <c r="G3474" s="4"/>
      <c r="H3474" s="4"/>
      <c r="K3474" s="4"/>
      <c r="L3474" s="4"/>
      <c r="M3474" s="16"/>
      <c r="N3474" s="16"/>
      <c r="T3474" s="59"/>
      <c r="U3474" s="59"/>
      <c r="Z3474" s="22"/>
      <c r="AA3474" s="22"/>
      <c r="AB3474" s="22"/>
      <c r="AC3474" s="22"/>
      <c r="AD3474" s="22"/>
      <c r="AE3474" s="22"/>
      <c r="AF3474" s="22"/>
    </row>
    <row r="3475" spans="1:32" x14ac:dyDescent="0.25">
      <c r="A3475" s="16"/>
      <c r="B3475" s="16"/>
      <c r="C3475" s="66"/>
      <c r="D3475" s="66"/>
      <c r="E3475" s="67"/>
      <c r="F3475" s="4"/>
      <c r="G3475" s="4"/>
      <c r="H3475" s="4"/>
      <c r="K3475" s="4"/>
      <c r="L3475" s="4"/>
      <c r="M3475" s="16"/>
      <c r="N3475" s="16"/>
      <c r="T3475" s="59"/>
      <c r="U3475" s="59"/>
      <c r="Z3475" s="22"/>
      <c r="AA3475" s="22"/>
      <c r="AB3475" s="22"/>
      <c r="AC3475" s="22"/>
      <c r="AD3475" s="22"/>
      <c r="AE3475" s="22"/>
      <c r="AF3475" s="22"/>
    </row>
    <row r="3476" spans="1:32" x14ac:dyDescent="0.25">
      <c r="A3476" s="16"/>
      <c r="B3476" s="16"/>
      <c r="C3476" s="66"/>
      <c r="D3476" s="66"/>
      <c r="E3476" s="67"/>
      <c r="F3476" s="4"/>
      <c r="G3476" s="4"/>
      <c r="H3476" s="4"/>
      <c r="K3476" s="4"/>
      <c r="L3476" s="4"/>
      <c r="M3476" s="16"/>
      <c r="N3476" s="16"/>
      <c r="T3476" s="59"/>
      <c r="U3476" s="59"/>
      <c r="Z3476" s="22"/>
      <c r="AA3476" s="22"/>
      <c r="AB3476" s="22"/>
      <c r="AC3476" s="22"/>
      <c r="AD3476" s="22"/>
      <c r="AE3476" s="22"/>
      <c r="AF3476" s="22"/>
    </row>
    <row r="3477" spans="1:32" x14ac:dyDescent="0.25">
      <c r="A3477" s="16"/>
      <c r="B3477" s="16"/>
      <c r="C3477" s="66"/>
      <c r="D3477" s="66"/>
      <c r="E3477" s="67"/>
      <c r="F3477" s="4"/>
      <c r="G3477" s="4"/>
      <c r="H3477" s="4"/>
      <c r="K3477" s="4"/>
      <c r="L3477" s="4"/>
      <c r="M3477" s="16"/>
      <c r="N3477" s="16"/>
      <c r="T3477" s="59"/>
      <c r="U3477" s="59"/>
      <c r="Z3477" s="22"/>
      <c r="AA3477" s="22"/>
      <c r="AB3477" s="22"/>
      <c r="AC3477" s="22"/>
      <c r="AD3477" s="22"/>
      <c r="AE3477" s="22"/>
      <c r="AF3477" s="22"/>
    </row>
    <row r="3478" spans="1:32" x14ac:dyDescent="0.25">
      <c r="A3478" s="16"/>
      <c r="B3478" s="16"/>
      <c r="C3478" s="66"/>
      <c r="D3478" s="66"/>
      <c r="E3478" s="67"/>
      <c r="F3478" s="4"/>
      <c r="G3478" s="4"/>
      <c r="H3478" s="4"/>
      <c r="K3478" s="4"/>
      <c r="L3478" s="4"/>
      <c r="M3478" s="16"/>
      <c r="N3478" s="16"/>
      <c r="T3478" s="59"/>
      <c r="U3478" s="59"/>
      <c r="Z3478" s="22"/>
      <c r="AA3478" s="22"/>
      <c r="AB3478" s="22"/>
      <c r="AC3478" s="22"/>
      <c r="AD3478" s="22"/>
      <c r="AE3478" s="22"/>
      <c r="AF3478" s="22"/>
    </row>
    <row r="3479" spans="1:32" x14ac:dyDescent="0.25">
      <c r="A3479" s="16"/>
      <c r="B3479" s="16"/>
      <c r="C3479" s="66"/>
      <c r="D3479" s="66"/>
      <c r="E3479" s="67"/>
      <c r="F3479" s="4"/>
      <c r="G3479" s="4"/>
      <c r="H3479" s="4"/>
      <c r="K3479" s="4"/>
      <c r="L3479" s="4"/>
      <c r="M3479" s="16"/>
      <c r="N3479" s="16"/>
      <c r="T3479" s="59"/>
      <c r="U3479" s="59"/>
      <c r="Z3479" s="22"/>
      <c r="AA3479" s="22"/>
      <c r="AB3479" s="22"/>
      <c r="AC3479" s="22"/>
      <c r="AD3479" s="22"/>
      <c r="AE3479" s="22"/>
      <c r="AF3479" s="22"/>
    </row>
    <row r="3480" spans="1:32" x14ac:dyDescent="0.25">
      <c r="A3480" s="16"/>
      <c r="B3480" s="16"/>
      <c r="C3480" s="66"/>
      <c r="D3480" s="66"/>
      <c r="E3480" s="67"/>
      <c r="F3480" s="4"/>
      <c r="G3480" s="4"/>
      <c r="H3480" s="4"/>
      <c r="K3480" s="4"/>
      <c r="L3480" s="4"/>
      <c r="M3480" s="16"/>
      <c r="N3480" s="16"/>
      <c r="T3480" s="59"/>
      <c r="U3480" s="59"/>
      <c r="Z3480" s="22"/>
      <c r="AA3480" s="22"/>
      <c r="AB3480" s="22"/>
      <c r="AC3480" s="22"/>
      <c r="AD3480" s="22"/>
      <c r="AE3480" s="22"/>
      <c r="AF3480" s="22"/>
    </row>
    <row r="3481" spans="1:32" x14ac:dyDescent="0.25">
      <c r="A3481" s="16"/>
      <c r="B3481" s="16"/>
      <c r="C3481" s="66"/>
      <c r="D3481" s="66"/>
      <c r="E3481" s="67"/>
      <c r="F3481" s="4"/>
      <c r="G3481" s="4"/>
      <c r="H3481" s="4"/>
      <c r="K3481" s="4"/>
      <c r="L3481" s="4"/>
      <c r="M3481" s="16"/>
      <c r="N3481" s="16"/>
      <c r="T3481" s="59"/>
      <c r="U3481" s="59"/>
      <c r="Z3481" s="22"/>
      <c r="AA3481" s="22"/>
      <c r="AB3481" s="22"/>
      <c r="AC3481" s="22"/>
      <c r="AD3481" s="22"/>
      <c r="AE3481" s="22"/>
      <c r="AF3481" s="22"/>
    </row>
    <row r="3482" spans="1:32" x14ac:dyDescent="0.25">
      <c r="A3482" s="16"/>
      <c r="B3482" s="16"/>
      <c r="C3482" s="66"/>
      <c r="D3482" s="66"/>
      <c r="E3482" s="67"/>
      <c r="F3482" s="4"/>
      <c r="G3482" s="4"/>
      <c r="H3482" s="4"/>
      <c r="K3482" s="4"/>
      <c r="L3482" s="4"/>
      <c r="M3482" s="16"/>
      <c r="N3482" s="16"/>
      <c r="T3482" s="59"/>
      <c r="U3482" s="59"/>
      <c r="Z3482" s="22"/>
      <c r="AA3482" s="22"/>
      <c r="AB3482" s="22"/>
      <c r="AC3482" s="22"/>
      <c r="AD3482" s="22"/>
      <c r="AE3482" s="22"/>
      <c r="AF3482" s="22"/>
    </row>
    <row r="3483" spans="1:32" x14ac:dyDescent="0.25">
      <c r="A3483" s="16"/>
      <c r="B3483" s="16"/>
      <c r="C3483" s="66"/>
      <c r="D3483" s="66"/>
      <c r="E3483" s="67"/>
      <c r="F3483" s="4"/>
      <c r="G3483" s="4"/>
      <c r="H3483" s="4"/>
      <c r="K3483" s="4"/>
      <c r="L3483" s="4"/>
      <c r="M3483" s="16"/>
      <c r="N3483" s="16"/>
      <c r="T3483" s="59"/>
      <c r="U3483" s="59"/>
      <c r="Z3483" s="22"/>
      <c r="AA3483" s="22"/>
      <c r="AB3483" s="22"/>
      <c r="AC3483" s="22"/>
      <c r="AD3483" s="22"/>
      <c r="AE3483" s="22"/>
      <c r="AF3483" s="22"/>
    </row>
    <row r="3484" spans="1:32" x14ac:dyDescent="0.25">
      <c r="A3484" s="16"/>
      <c r="B3484" s="16"/>
      <c r="C3484" s="66"/>
      <c r="D3484" s="66"/>
      <c r="E3484" s="67"/>
      <c r="F3484" s="4"/>
      <c r="G3484" s="4"/>
      <c r="H3484" s="4"/>
      <c r="K3484" s="4"/>
      <c r="L3484" s="4"/>
      <c r="M3484" s="16"/>
      <c r="N3484" s="16"/>
      <c r="T3484" s="59"/>
      <c r="U3484" s="59"/>
      <c r="Z3484" s="22"/>
      <c r="AA3484" s="22"/>
      <c r="AB3484" s="22"/>
      <c r="AC3484" s="22"/>
      <c r="AD3484" s="22"/>
      <c r="AE3484" s="22"/>
      <c r="AF3484" s="22"/>
    </row>
    <row r="3485" spans="1:32" x14ac:dyDescent="0.25">
      <c r="A3485" s="16"/>
      <c r="B3485" s="16"/>
      <c r="C3485" s="66"/>
      <c r="D3485" s="66"/>
      <c r="E3485" s="67"/>
      <c r="F3485" s="4"/>
      <c r="G3485" s="4"/>
      <c r="H3485" s="4"/>
      <c r="K3485" s="4"/>
      <c r="L3485" s="4"/>
      <c r="M3485" s="16"/>
      <c r="N3485" s="16"/>
      <c r="T3485" s="59"/>
      <c r="U3485" s="59"/>
      <c r="Z3485" s="22"/>
      <c r="AA3485" s="22"/>
      <c r="AB3485" s="22"/>
      <c r="AC3485" s="22"/>
      <c r="AD3485" s="22"/>
      <c r="AE3485" s="22"/>
      <c r="AF3485" s="22"/>
    </row>
    <row r="3486" spans="1:32" x14ac:dyDescent="0.25">
      <c r="A3486" s="16"/>
      <c r="B3486" s="16"/>
      <c r="C3486" s="66"/>
      <c r="D3486" s="66"/>
      <c r="E3486" s="67"/>
      <c r="F3486" s="4"/>
      <c r="G3486" s="4"/>
      <c r="H3486" s="4"/>
      <c r="K3486" s="4"/>
      <c r="L3486" s="4"/>
      <c r="M3486" s="16"/>
      <c r="N3486" s="16"/>
      <c r="T3486" s="59"/>
      <c r="U3486" s="59"/>
      <c r="Z3486" s="22"/>
      <c r="AA3486" s="22"/>
      <c r="AB3486" s="22"/>
      <c r="AC3486" s="22"/>
      <c r="AD3486" s="22"/>
      <c r="AE3486" s="22"/>
      <c r="AF3486" s="22"/>
    </row>
    <row r="3487" spans="1:32" x14ac:dyDescent="0.25">
      <c r="A3487" s="16"/>
      <c r="B3487" s="16"/>
      <c r="C3487" s="66"/>
      <c r="D3487" s="66"/>
      <c r="E3487" s="67"/>
      <c r="F3487" s="4"/>
      <c r="G3487" s="4"/>
      <c r="H3487" s="4"/>
      <c r="K3487" s="4"/>
      <c r="L3487" s="4"/>
      <c r="M3487" s="16"/>
      <c r="N3487" s="16"/>
      <c r="T3487" s="59"/>
      <c r="U3487" s="59"/>
      <c r="Z3487" s="22"/>
      <c r="AA3487" s="22"/>
      <c r="AB3487" s="22"/>
      <c r="AC3487" s="22"/>
      <c r="AD3487" s="22"/>
      <c r="AE3487" s="22"/>
      <c r="AF3487" s="22"/>
    </row>
    <row r="3488" spans="1:32" x14ac:dyDescent="0.25">
      <c r="A3488" s="16"/>
      <c r="B3488" s="16"/>
      <c r="C3488" s="66"/>
      <c r="D3488" s="66"/>
      <c r="E3488" s="67"/>
      <c r="F3488" s="4"/>
      <c r="G3488" s="4"/>
      <c r="H3488" s="4"/>
      <c r="K3488" s="4"/>
      <c r="L3488" s="4"/>
      <c r="M3488" s="16"/>
      <c r="N3488" s="16"/>
      <c r="T3488" s="59"/>
      <c r="U3488" s="59"/>
      <c r="Z3488" s="22"/>
      <c r="AA3488" s="22"/>
      <c r="AB3488" s="22"/>
      <c r="AC3488" s="22"/>
      <c r="AD3488" s="22"/>
      <c r="AE3488" s="22"/>
      <c r="AF3488" s="22"/>
    </row>
    <row r="3489" spans="1:32" x14ac:dyDescent="0.25">
      <c r="A3489" s="16"/>
      <c r="B3489" s="16"/>
      <c r="C3489" s="66"/>
      <c r="D3489" s="66"/>
      <c r="E3489" s="67"/>
      <c r="F3489" s="4"/>
      <c r="G3489" s="4"/>
      <c r="H3489" s="4"/>
      <c r="K3489" s="4"/>
      <c r="L3489" s="4"/>
      <c r="M3489" s="16"/>
      <c r="N3489" s="16"/>
      <c r="T3489" s="59"/>
      <c r="U3489" s="59"/>
      <c r="Z3489" s="22"/>
      <c r="AA3489" s="22"/>
      <c r="AB3489" s="22"/>
      <c r="AC3489" s="22"/>
      <c r="AD3489" s="22"/>
      <c r="AE3489" s="22"/>
      <c r="AF3489" s="22"/>
    </row>
    <row r="3490" spans="1:32" x14ac:dyDescent="0.25">
      <c r="A3490" s="16"/>
      <c r="B3490" s="16"/>
      <c r="C3490" s="66"/>
      <c r="D3490" s="66"/>
      <c r="E3490" s="67"/>
      <c r="F3490" s="4"/>
      <c r="G3490" s="4"/>
      <c r="H3490" s="4"/>
      <c r="K3490" s="4"/>
      <c r="L3490" s="4"/>
      <c r="M3490" s="16"/>
      <c r="N3490" s="16"/>
      <c r="T3490" s="59"/>
      <c r="U3490" s="59"/>
      <c r="Z3490" s="22"/>
      <c r="AA3490" s="22"/>
      <c r="AB3490" s="22"/>
      <c r="AC3490" s="22"/>
      <c r="AD3490" s="22"/>
      <c r="AE3490" s="22"/>
      <c r="AF3490" s="22"/>
    </row>
    <row r="3491" spans="1:32" x14ac:dyDescent="0.25">
      <c r="A3491" s="16"/>
      <c r="B3491" s="16"/>
      <c r="C3491" s="66"/>
      <c r="D3491" s="66"/>
      <c r="E3491" s="67"/>
      <c r="F3491" s="4"/>
      <c r="G3491" s="4"/>
      <c r="H3491" s="4"/>
      <c r="K3491" s="4"/>
      <c r="L3491" s="4"/>
      <c r="M3491" s="16"/>
      <c r="N3491" s="16"/>
      <c r="T3491" s="59"/>
      <c r="U3491" s="59"/>
      <c r="Z3491" s="22"/>
      <c r="AA3491" s="22"/>
      <c r="AB3491" s="22"/>
      <c r="AC3491" s="22"/>
      <c r="AD3491" s="22"/>
      <c r="AE3491" s="22"/>
      <c r="AF3491" s="22"/>
    </row>
    <row r="3492" spans="1:32" x14ac:dyDescent="0.25">
      <c r="A3492" s="16"/>
      <c r="B3492" s="16"/>
      <c r="C3492" s="66"/>
      <c r="D3492" s="66"/>
      <c r="E3492" s="67"/>
      <c r="F3492" s="4"/>
      <c r="G3492" s="4"/>
      <c r="H3492" s="4"/>
      <c r="K3492" s="4"/>
      <c r="L3492" s="4"/>
      <c r="M3492" s="16"/>
      <c r="N3492" s="16"/>
      <c r="T3492" s="59"/>
      <c r="U3492" s="59"/>
      <c r="Z3492" s="22"/>
      <c r="AA3492" s="22"/>
      <c r="AB3492" s="22"/>
      <c r="AC3492" s="22"/>
      <c r="AD3492" s="22"/>
      <c r="AE3492" s="22"/>
      <c r="AF3492" s="22"/>
    </row>
    <row r="3493" spans="1:32" x14ac:dyDescent="0.25">
      <c r="A3493" s="16"/>
      <c r="B3493" s="16"/>
      <c r="C3493" s="66"/>
      <c r="D3493" s="66"/>
      <c r="E3493" s="67"/>
      <c r="F3493" s="4"/>
      <c r="G3493" s="4"/>
      <c r="H3493" s="4"/>
      <c r="K3493" s="4"/>
      <c r="L3493" s="4"/>
      <c r="M3493" s="16"/>
      <c r="N3493" s="16"/>
      <c r="T3493" s="59"/>
      <c r="U3493" s="59"/>
      <c r="Z3493" s="22"/>
      <c r="AA3493" s="22"/>
      <c r="AB3493" s="22"/>
      <c r="AC3493" s="22"/>
      <c r="AD3493" s="22"/>
      <c r="AE3493" s="22"/>
      <c r="AF3493" s="22"/>
    </row>
    <row r="3494" spans="1:32" x14ac:dyDescent="0.25">
      <c r="A3494" s="16"/>
      <c r="B3494" s="16"/>
      <c r="C3494" s="66"/>
      <c r="D3494" s="66"/>
      <c r="E3494" s="67"/>
      <c r="F3494" s="4"/>
      <c r="G3494" s="4"/>
      <c r="H3494" s="4"/>
      <c r="K3494" s="4"/>
      <c r="L3494" s="4"/>
      <c r="M3494" s="16"/>
      <c r="N3494" s="16"/>
      <c r="T3494" s="59"/>
      <c r="U3494" s="59"/>
      <c r="Z3494" s="22"/>
      <c r="AA3494" s="22"/>
      <c r="AB3494" s="22"/>
      <c r="AC3494" s="22"/>
      <c r="AD3494" s="22"/>
      <c r="AE3494" s="22"/>
      <c r="AF3494" s="22"/>
    </row>
    <row r="3495" spans="1:32" x14ac:dyDescent="0.25">
      <c r="A3495" s="16"/>
      <c r="B3495" s="16"/>
      <c r="C3495" s="66"/>
      <c r="D3495" s="66"/>
      <c r="E3495" s="67"/>
      <c r="F3495" s="4"/>
      <c r="G3495" s="4"/>
      <c r="H3495" s="4"/>
      <c r="K3495" s="4"/>
      <c r="L3495" s="4"/>
      <c r="M3495" s="16"/>
      <c r="N3495" s="16"/>
      <c r="T3495" s="59"/>
      <c r="U3495" s="59"/>
      <c r="Z3495" s="22"/>
      <c r="AA3495" s="22"/>
      <c r="AB3495" s="22"/>
      <c r="AC3495" s="22"/>
      <c r="AD3495" s="22"/>
      <c r="AE3495" s="22"/>
      <c r="AF3495" s="22"/>
    </row>
    <row r="3496" spans="1:32" x14ac:dyDescent="0.25">
      <c r="A3496" s="16"/>
      <c r="B3496" s="16"/>
      <c r="C3496" s="66"/>
      <c r="D3496" s="66"/>
      <c r="E3496" s="67"/>
      <c r="F3496" s="4"/>
      <c r="G3496" s="4"/>
      <c r="H3496" s="4"/>
      <c r="K3496" s="4"/>
      <c r="L3496" s="4"/>
      <c r="M3496" s="16"/>
      <c r="N3496" s="16"/>
      <c r="T3496" s="59"/>
      <c r="U3496" s="59"/>
      <c r="Z3496" s="22"/>
      <c r="AA3496" s="22"/>
      <c r="AB3496" s="22"/>
      <c r="AC3496" s="22"/>
      <c r="AD3496" s="22"/>
      <c r="AE3496" s="22"/>
      <c r="AF3496" s="22"/>
    </row>
    <row r="3497" spans="1:32" x14ac:dyDescent="0.25">
      <c r="A3497" s="16"/>
      <c r="B3497" s="16"/>
      <c r="C3497" s="66"/>
      <c r="D3497" s="66"/>
      <c r="E3497" s="67"/>
      <c r="F3497" s="4"/>
      <c r="G3497" s="4"/>
      <c r="H3497" s="4"/>
      <c r="K3497" s="4"/>
      <c r="L3497" s="4"/>
      <c r="M3497" s="16"/>
      <c r="N3497" s="16"/>
      <c r="T3497" s="59"/>
      <c r="U3497" s="59"/>
      <c r="Z3497" s="22"/>
      <c r="AA3497" s="22"/>
      <c r="AB3497" s="22"/>
      <c r="AC3497" s="22"/>
      <c r="AD3497" s="22"/>
      <c r="AE3497" s="22"/>
      <c r="AF3497" s="22"/>
    </row>
    <row r="3498" spans="1:32" x14ac:dyDescent="0.25">
      <c r="A3498" s="16"/>
      <c r="B3498" s="16"/>
      <c r="C3498" s="66"/>
      <c r="D3498" s="66"/>
      <c r="E3498" s="67"/>
      <c r="F3498" s="4"/>
      <c r="G3498" s="4"/>
      <c r="H3498" s="4"/>
      <c r="K3498" s="4"/>
      <c r="L3498" s="4"/>
      <c r="M3498" s="16"/>
      <c r="N3498" s="16"/>
      <c r="T3498" s="59"/>
      <c r="U3498" s="59"/>
      <c r="Z3498" s="22"/>
      <c r="AA3498" s="22"/>
      <c r="AB3498" s="22"/>
      <c r="AC3498" s="22"/>
      <c r="AD3498" s="22"/>
      <c r="AE3498" s="22"/>
      <c r="AF3498" s="22"/>
    </row>
    <row r="3499" spans="1:32" x14ac:dyDescent="0.25">
      <c r="A3499" s="16"/>
      <c r="B3499" s="16"/>
      <c r="C3499" s="66"/>
      <c r="D3499" s="66"/>
      <c r="E3499" s="67"/>
      <c r="F3499" s="4"/>
      <c r="G3499" s="4"/>
      <c r="H3499" s="4"/>
      <c r="K3499" s="4"/>
      <c r="L3499" s="4"/>
      <c r="M3499" s="16"/>
      <c r="N3499" s="16"/>
      <c r="T3499" s="59"/>
      <c r="U3499" s="59"/>
      <c r="Z3499" s="22"/>
      <c r="AA3499" s="22"/>
      <c r="AB3499" s="22"/>
      <c r="AC3499" s="22"/>
      <c r="AD3499" s="22"/>
      <c r="AE3499" s="22"/>
      <c r="AF3499" s="22"/>
    </row>
    <row r="3500" spans="1:32" x14ac:dyDescent="0.25">
      <c r="A3500" s="16"/>
      <c r="B3500" s="16"/>
      <c r="C3500" s="66"/>
      <c r="D3500" s="66"/>
      <c r="E3500" s="67"/>
      <c r="F3500" s="4"/>
      <c r="G3500" s="4"/>
      <c r="H3500" s="4"/>
      <c r="K3500" s="4"/>
      <c r="L3500" s="4"/>
      <c r="M3500" s="16"/>
      <c r="N3500" s="16"/>
      <c r="T3500" s="59"/>
      <c r="U3500" s="59"/>
      <c r="Z3500" s="22"/>
      <c r="AA3500" s="22"/>
      <c r="AB3500" s="22"/>
      <c r="AC3500" s="22"/>
      <c r="AD3500" s="22"/>
      <c r="AE3500" s="22"/>
      <c r="AF3500" s="22"/>
    </row>
    <row r="3501" spans="1:32" x14ac:dyDescent="0.25">
      <c r="A3501" s="16"/>
      <c r="B3501" s="16"/>
      <c r="C3501" s="66"/>
      <c r="D3501" s="66"/>
      <c r="E3501" s="67"/>
      <c r="F3501" s="4"/>
      <c r="G3501" s="4"/>
      <c r="H3501" s="4"/>
      <c r="K3501" s="4"/>
      <c r="L3501" s="4"/>
      <c r="M3501" s="16"/>
      <c r="N3501" s="16"/>
      <c r="T3501" s="59"/>
      <c r="U3501" s="59"/>
      <c r="Z3501" s="22"/>
      <c r="AA3501" s="22"/>
      <c r="AB3501" s="22"/>
      <c r="AC3501" s="22"/>
      <c r="AD3501" s="22"/>
      <c r="AE3501" s="22"/>
      <c r="AF3501" s="22"/>
    </row>
    <row r="3502" spans="1:32" x14ac:dyDescent="0.25">
      <c r="A3502" s="16"/>
      <c r="B3502" s="16"/>
      <c r="C3502" s="66"/>
      <c r="D3502" s="66"/>
      <c r="E3502" s="67"/>
      <c r="F3502" s="4"/>
      <c r="G3502" s="4"/>
      <c r="H3502" s="4"/>
      <c r="K3502" s="4"/>
      <c r="L3502" s="4"/>
      <c r="M3502" s="16"/>
      <c r="N3502" s="16"/>
      <c r="T3502" s="59"/>
      <c r="U3502" s="59"/>
      <c r="Z3502" s="22"/>
      <c r="AA3502" s="22"/>
      <c r="AB3502" s="22"/>
      <c r="AC3502" s="22"/>
      <c r="AD3502" s="22"/>
      <c r="AE3502" s="22"/>
      <c r="AF3502" s="22"/>
    </row>
    <row r="3503" spans="1:32" x14ac:dyDescent="0.25">
      <c r="A3503" s="16"/>
      <c r="B3503" s="16"/>
      <c r="C3503" s="66"/>
      <c r="D3503" s="66"/>
      <c r="E3503" s="67"/>
      <c r="F3503" s="4"/>
      <c r="G3503" s="4"/>
      <c r="H3503" s="4"/>
      <c r="K3503" s="4"/>
      <c r="L3503" s="4"/>
      <c r="M3503" s="16"/>
      <c r="N3503" s="16"/>
      <c r="T3503" s="59"/>
      <c r="U3503" s="59"/>
      <c r="Z3503" s="22"/>
      <c r="AA3503" s="22"/>
      <c r="AB3503" s="22"/>
      <c r="AC3503" s="22"/>
      <c r="AD3503" s="22"/>
      <c r="AE3503" s="22"/>
      <c r="AF3503" s="22"/>
    </row>
    <row r="3504" spans="1:32" x14ac:dyDescent="0.25">
      <c r="A3504" s="16"/>
      <c r="B3504" s="16"/>
      <c r="C3504" s="66"/>
      <c r="D3504" s="66"/>
      <c r="E3504" s="67"/>
      <c r="F3504" s="4"/>
      <c r="G3504" s="4"/>
      <c r="H3504" s="4"/>
      <c r="K3504" s="4"/>
      <c r="L3504" s="4"/>
      <c r="M3504" s="16"/>
      <c r="N3504" s="16"/>
      <c r="T3504" s="59"/>
      <c r="U3504" s="59"/>
      <c r="Z3504" s="22"/>
      <c r="AA3504" s="22"/>
      <c r="AB3504" s="22"/>
      <c r="AC3504" s="22"/>
      <c r="AD3504" s="22"/>
      <c r="AE3504" s="22"/>
      <c r="AF3504" s="22"/>
    </row>
    <row r="3505" spans="1:32" x14ac:dyDescent="0.25">
      <c r="A3505" s="16"/>
      <c r="B3505" s="16"/>
      <c r="C3505" s="66"/>
      <c r="D3505" s="66"/>
      <c r="E3505" s="67"/>
      <c r="F3505" s="4"/>
      <c r="G3505" s="4"/>
      <c r="H3505" s="4"/>
      <c r="K3505" s="4"/>
      <c r="L3505" s="4"/>
      <c r="M3505" s="16"/>
      <c r="N3505" s="16"/>
      <c r="T3505" s="59"/>
      <c r="U3505" s="59"/>
      <c r="Z3505" s="22"/>
      <c r="AA3505" s="22"/>
      <c r="AB3505" s="22"/>
      <c r="AC3505" s="22"/>
      <c r="AD3505" s="22"/>
      <c r="AE3505" s="22"/>
      <c r="AF3505" s="22"/>
    </row>
    <row r="3506" spans="1:32" x14ac:dyDescent="0.25">
      <c r="A3506" s="16"/>
      <c r="B3506" s="16"/>
      <c r="C3506" s="66"/>
      <c r="D3506" s="66"/>
      <c r="E3506" s="67"/>
      <c r="F3506" s="4"/>
      <c r="G3506" s="4"/>
      <c r="H3506" s="4"/>
      <c r="K3506" s="4"/>
      <c r="L3506" s="4"/>
      <c r="M3506" s="16"/>
      <c r="N3506" s="16"/>
      <c r="T3506" s="59"/>
      <c r="U3506" s="59"/>
      <c r="Z3506" s="22"/>
      <c r="AA3506" s="22"/>
      <c r="AB3506" s="22"/>
      <c r="AC3506" s="22"/>
      <c r="AD3506" s="22"/>
      <c r="AE3506" s="22"/>
      <c r="AF3506" s="22"/>
    </row>
    <row r="3507" spans="1:32" x14ac:dyDescent="0.25">
      <c r="A3507" s="16"/>
      <c r="B3507" s="16"/>
      <c r="C3507" s="66"/>
      <c r="D3507" s="66"/>
      <c r="E3507" s="67"/>
      <c r="F3507" s="4"/>
      <c r="G3507" s="4"/>
      <c r="H3507" s="4"/>
      <c r="K3507" s="4"/>
      <c r="L3507" s="4"/>
      <c r="M3507" s="16"/>
      <c r="N3507" s="16"/>
      <c r="T3507" s="59"/>
      <c r="U3507" s="59"/>
      <c r="Z3507" s="22"/>
      <c r="AA3507" s="22"/>
      <c r="AB3507" s="22"/>
      <c r="AC3507" s="22"/>
      <c r="AD3507" s="22"/>
      <c r="AE3507" s="22"/>
      <c r="AF3507" s="22"/>
    </row>
    <row r="3508" spans="1:32" x14ac:dyDescent="0.25">
      <c r="A3508" s="16"/>
      <c r="B3508" s="16"/>
      <c r="C3508" s="66"/>
      <c r="D3508" s="66"/>
      <c r="E3508" s="67"/>
      <c r="F3508" s="4"/>
      <c r="G3508" s="4"/>
      <c r="H3508" s="4"/>
      <c r="K3508" s="4"/>
      <c r="L3508" s="4"/>
      <c r="M3508" s="16"/>
      <c r="N3508" s="16"/>
      <c r="T3508" s="59"/>
      <c r="U3508" s="59"/>
      <c r="Z3508" s="22"/>
      <c r="AA3508" s="22"/>
      <c r="AB3508" s="22"/>
      <c r="AC3508" s="22"/>
      <c r="AD3508" s="22"/>
      <c r="AE3508" s="22"/>
      <c r="AF3508" s="22"/>
    </row>
    <row r="3509" spans="1:32" x14ac:dyDescent="0.25">
      <c r="A3509" s="16"/>
      <c r="B3509" s="16"/>
      <c r="C3509" s="66"/>
      <c r="D3509" s="66"/>
      <c r="E3509" s="67"/>
      <c r="F3509" s="4"/>
      <c r="G3509" s="4"/>
      <c r="H3509" s="4"/>
      <c r="K3509" s="4"/>
      <c r="L3509" s="4"/>
      <c r="M3509" s="16"/>
      <c r="N3509" s="16"/>
      <c r="T3509" s="59"/>
      <c r="U3509" s="59"/>
      <c r="Z3509" s="22"/>
      <c r="AA3509" s="22"/>
      <c r="AB3509" s="22"/>
      <c r="AC3509" s="22"/>
      <c r="AD3509" s="22"/>
      <c r="AE3509" s="22"/>
      <c r="AF3509" s="22"/>
    </row>
    <row r="3510" spans="1:32" x14ac:dyDescent="0.25">
      <c r="A3510" s="16"/>
      <c r="B3510" s="16"/>
      <c r="C3510" s="66"/>
      <c r="D3510" s="66"/>
      <c r="E3510" s="67"/>
      <c r="F3510" s="4"/>
      <c r="G3510" s="4"/>
      <c r="H3510" s="4"/>
      <c r="K3510" s="4"/>
      <c r="L3510" s="4"/>
      <c r="M3510" s="16"/>
      <c r="N3510" s="16"/>
      <c r="T3510" s="59"/>
      <c r="U3510" s="59"/>
      <c r="Z3510" s="22"/>
      <c r="AA3510" s="22"/>
      <c r="AB3510" s="22"/>
      <c r="AC3510" s="22"/>
      <c r="AD3510" s="22"/>
      <c r="AE3510" s="22"/>
      <c r="AF3510" s="22"/>
    </row>
    <row r="3511" spans="1:32" x14ac:dyDescent="0.25">
      <c r="A3511" s="16"/>
      <c r="B3511" s="16"/>
      <c r="C3511" s="66"/>
      <c r="D3511" s="66"/>
      <c r="E3511" s="67"/>
      <c r="F3511" s="4"/>
      <c r="G3511" s="4"/>
      <c r="H3511" s="4"/>
      <c r="K3511" s="4"/>
      <c r="L3511" s="4"/>
      <c r="M3511" s="16"/>
      <c r="N3511" s="16"/>
      <c r="T3511" s="59"/>
      <c r="U3511" s="59"/>
      <c r="Z3511" s="22"/>
      <c r="AA3511" s="22"/>
      <c r="AB3511" s="22"/>
      <c r="AC3511" s="22"/>
      <c r="AD3511" s="22"/>
      <c r="AE3511" s="22"/>
      <c r="AF3511" s="22"/>
    </row>
    <row r="3512" spans="1:32" x14ac:dyDescent="0.25">
      <c r="A3512" s="16"/>
      <c r="B3512" s="16"/>
      <c r="C3512" s="66"/>
      <c r="D3512" s="66"/>
      <c r="E3512" s="67"/>
      <c r="F3512" s="4"/>
      <c r="G3512" s="4"/>
      <c r="H3512" s="4"/>
      <c r="K3512" s="4"/>
      <c r="L3512" s="4"/>
      <c r="M3512" s="16"/>
      <c r="N3512" s="16"/>
      <c r="T3512" s="59"/>
      <c r="U3512" s="59"/>
      <c r="Z3512" s="22"/>
      <c r="AA3512" s="22"/>
      <c r="AB3512" s="22"/>
      <c r="AC3512" s="22"/>
      <c r="AD3512" s="22"/>
      <c r="AE3512" s="22"/>
      <c r="AF3512" s="22"/>
    </row>
    <row r="3513" spans="1:32" x14ac:dyDescent="0.25">
      <c r="A3513" s="16"/>
      <c r="B3513" s="16"/>
      <c r="C3513" s="66"/>
      <c r="D3513" s="66"/>
      <c r="E3513" s="67"/>
      <c r="F3513" s="4"/>
      <c r="G3513" s="4"/>
      <c r="H3513" s="4"/>
      <c r="K3513" s="4"/>
      <c r="L3513" s="4"/>
      <c r="M3513" s="16"/>
      <c r="N3513" s="16"/>
      <c r="T3513" s="59"/>
      <c r="U3513" s="59"/>
      <c r="Z3513" s="22"/>
      <c r="AA3513" s="22"/>
      <c r="AB3513" s="22"/>
      <c r="AC3513" s="22"/>
      <c r="AD3513" s="22"/>
      <c r="AE3513" s="22"/>
      <c r="AF3513" s="22"/>
    </row>
    <row r="3514" spans="1:32" x14ac:dyDescent="0.25">
      <c r="A3514" s="16"/>
      <c r="B3514" s="16"/>
      <c r="C3514" s="66"/>
      <c r="D3514" s="66"/>
      <c r="E3514" s="67"/>
      <c r="F3514" s="4"/>
      <c r="G3514" s="4"/>
      <c r="H3514" s="4"/>
      <c r="K3514" s="4"/>
      <c r="L3514" s="4"/>
      <c r="M3514" s="16"/>
      <c r="N3514" s="16"/>
      <c r="T3514" s="59"/>
      <c r="U3514" s="59"/>
      <c r="Z3514" s="22"/>
      <c r="AA3514" s="22"/>
      <c r="AB3514" s="22"/>
      <c r="AC3514" s="22"/>
      <c r="AD3514" s="22"/>
      <c r="AE3514" s="22"/>
      <c r="AF3514" s="22"/>
    </row>
    <row r="3515" spans="1:32" x14ac:dyDescent="0.25">
      <c r="A3515" s="16"/>
      <c r="B3515" s="16"/>
      <c r="C3515" s="66"/>
      <c r="D3515" s="66"/>
      <c r="E3515" s="67"/>
      <c r="F3515" s="4"/>
      <c r="G3515" s="4"/>
      <c r="H3515" s="4"/>
      <c r="K3515" s="4"/>
      <c r="L3515" s="4"/>
      <c r="M3515" s="16"/>
      <c r="N3515" s="16"/>
      <c r="T3515" s="59"/>
      <c r="U3515" s="59"/>
      <c r="Z3515" s="22"/>
      <c r="AA3515" s="22"/>
      <c r="AB3515" s="22"/>
      <c r="AC3515" s="22"/>
      <c r="AD3515" s="22"/>
      <c r="AE3515" s="22"/>
      <c r="AF3515" s="22"/>
    </row>
    <row r="3516" spans="1:32" x14ac:dyDescent="0.25">
      <c r="A3516" s="16"/>
      <c r="B3516" s="16"/>
      <c r="C3516" s="66"/>
      <c r="D3516" s="66"/>
      <c r="E3516" s="67"/>
      <c r="F3516" s="4"/>
      <c r="G3516" s="4"/>
      <c r="H3516" s="4"/>
      <c r="K3516" s="4"/>
      <c r="L3516" s="4"/>
      <c r="M3516" s="16"/>
      <c r="N3516" s="16"/>
      <c r="T3516" s="59"/>
      <c r="U3516" s="59"/>
      <c r="Z3516" s="22"/>
      <c r="AA3516" s="22"/>
      <c r="AB3516" s="22"/>
      <c r="AC3516" s="22"/>
      <c r="AD3516" s="22"/>
      <c r="AE3516" s="22"/>
      <c r="AF3516" s="22"/>
    </row>
    <row r="3517" spans="1:32" x14ac:dyDescent="0.25">
      <c r="A3517" s="16"/>
      <c r="B3517" s="16"/>
      <c r="C3517" s="66"/>
      <c r="D3517" s="66"/>
      <c r="E3517" s="67"/>
      <c r="F3517" s="4"/>
      <c r="G3517" s="4"/>
      <c r="H3517" s="4"/>
      <c r="K3517" s="4"/>
      <c r="L3517" s="4"/>
      <c r="M3517" s="16"/>
      <c r="N3517" s="16"/>
      <c r="T3517" s="59"/>
      <c r="U3517" s="59"/>
      <c r="Z3517" s="22"/>
      <c r="AA3517" s="22"/>
      <c r="AB3517" s="22"/>
      <c r="AC3517" s="22"/>
      <c r="AD3517" s="22"/>
      <c r="AE3517" s="22"/>
      <c r="AF3517" s="22"/>
    </row>
    <row r="3518" spans="1:32" x14ac:dyDescent="0.25">
      <c r="A3518" s="16"/>
      <c r="B3518" s="16"/>
      <c r="C3518" s="66"/>
      <c r="D3518" s="66"/>
      <c r="E3518" s="67"/>
      <c r="F3518" s="4"/>
      <c r="G3518" s="4"/>
      <c r="H3518" s="4"/>
      <c r="K3518" s="4"/>
      <c r="L3518" s="4"/>
      <c r="M3518" s="16"/>
      <c r="N3518" s="16"/>
      <c r="T3518" s="59"/>
      <c r="U3518" s="59"/>
      <c r="Z3518" s="22"/>
      <c r="AA3518" s="22"/>
      <c r="AB3518" s="22"/>
      <c r="AC3518" s="22"/>
      <c r="AD3518" s="22"/>
      <c r="AE3518" s="22"/>
      <c r="AF3518" s="22"/>
    </row>
    <row r="3519" spans="1:32" x14ac:dyDescent="0.25">
      <c r="A3519" s="16"/>
      <c r="B3519" s="16"/>
      <c r="C3519" s="66"/>
      <c r="D3519" s="66"/>
      <c r="E3519" s="67"/>
      <c r="F3519" s="4"/>
      <c r="G3519" s="4"/>
      <c r="H3519" s="4"/>
      <c r="K3519" s="4"/>
      <c r="L3519" s="4"/>
      <c r="M3519" s="16"/>
      <c r="N3519" s="16"/>
      <c r="T3519" s="59"/>
      <c r="U3519" s="59"/>
      <c r="Z3519" s="22"/>
      <c r="AA3519" s="22"/>
      <c r="AB3519" s="22"/>
      <c r="AC3519" s="22"/>
      <c r="AD3519" s="22"/>
      <c r="AE3519" s="22"/>
      <c r="AF3519" s="22"/>
    </row>
    <row r="3520" spans="1:32" x14ac:dyDescent="0.25">
      <c r="A3520" s="16"/>
      <c r="B3520" s="16"/>
      <c r="C3520" s="66"/>
      <c r="D3520" s="66"/>
      <c r="E3520" s="67"/>
      <c r="F3520" s="4"/>
      <c r="G3520" s="4"/>
      <c r="H3520" s="4"/>
      <c r="K3520" s="4"/>
      <c r="L3520" s="4"/>
      <c r="M3520" s="16"/>
      <c r="N3520" s="16"/>
      <c r="T3520" s="59"/>
      <c r="U3520" s="59"/>
      <c r="Z3520" s="22"/>
      <c r="AA3520" s="22"/>
      <c r="AB3520" s="22"/>
      <c r="AC3520" s="22"/>
      <c r="AD3520" s="22"/>
      <c r="AE3520" s="22"/>
      <c r="AF3520" s="22"/>
    </row>
    <row r="3521" spans="1:32" x14ac:dyDescent="0.25">
      <c r="A3521" s="16"/>
      <c r="B3521" s="16"/>
      <c r="C3521" s="66"/>
      <c r="D3521" s="66"/>
      <c r="E3521" s="67"/>
      <c r="F3521" s="4"/>
      <c r="G3521" s="4"/>
      <c r="H3521" s="4"/>
      <c r="K3521" s="4"/>
      <c r="L3521" s="4"/>
      <c r="M3521" s="16"/>
      <c r="N3521" s="16"/>
      <c r="T3521" s="59"/>
      <c r="U3521" s="59"/>
      <c r="Z3521" s="22"/>
      <c r="AA3521" s="22"/>
      <c r="AB3521" s="22"/>
      <c r="AC3521" s="22"/>
      <c r="AD3521" s="22"/>
      <c r="AE3521" s="22"/>
      <c r="AF3521" s="22"/>
    </row>
    <row r="3522" spans="1:32" x14ac:dyDescent="0.25">
      <c r="A3522" s="16"/>
      <c r="B3522" s="16"/>
      <c r="C3522" s="66"/>
      <c r="D3522" s="66"/>
      <c r="E3522" s="67"/>
      <c r="F3522" s="4"/>
      <c r="G3522" s="4"/>
      <c r="H3522" s="4"/>
      <c r="K3522" s="4"/>
      <c r="L3522" s="4"/>
      <c r="M3522" s="16"/>
      <c r="N3522" s="16"/>
      <c r="T3522" s="59"/>
      <c r="U3522" s="59"/>
      <c r="Z3522" s="22"/>
      <c r="AA3522" s="22"/>
      <c r="AB3522" s="22"/>
      <c r="AC3522" s="22"/>
      <c r="AD3522" s="22"/>
      <c r="AE3522" s="22"/>
      <c r="AF3522" s="22"/>
    </row>
    <row r="3523" spans="1:32" x14ac:dyDescent="0.25">
      <c r="A3523" s="16"/>
      <c r="B3523" s="16"/>
      <c r="C3523" s="66"/>
      <c r="D3523" s="66"/>
      <c r="E3523" s="67"/>
      <c r="F3523" s="4"/>
      <c r="G3523" s="4"/>
      <c r="H3523" s="4"/>
      <c r="K3523" s="4"/>
      <c r="L3523" s="4"/>
      <c r="M3523" s="16"/>
      <c r="N3523" s="16"/>
      <c r="T3523" s="59"/>
      <c r="U3523" s="59"/>
      <c r="Z3523" s="22"/>
      <c r="AA3523" s="22"/>
      <c r="AB3523" s="22"/>
      <c r="AC3523" s="22"/>
      <c r="AD3523" s="22"/>
      <c r="AE3523" s="22"/>
      <c r="AF3523" s="22"/>
    </row>
    <row r="3524" spans="1:32" x14ac:dyDescent="0.25">
      <c r="A3524" s="16"/>
      <c r="B3524" s="16"/>
      <c r="C3524" s="66"/>
      <c r="D3524" s="66"/>
      <c r="E3524" s="67"/>
      <c r="F3524" s="4"/>
      <c r="G3524" s="4"/>
      <c r="H3524" s="4"/>
      <c r="K3524" s="4"/>
      <c r="L3524" s="4"/>
      <c r="M3524" s="16"/>
      <c r="N3524" s="16"/>
      <c r="T3524" s="59"/>
      <c r="U3524" s="59"/>
      <c r="Z3524" s="22"/>
      <c r="AA3524" s="22"/>
      <c r="AB3524" s="22"/>
      <c r="AC3524" s="22"/>
      <c r="AD3524" s="22"/>
      <c r="AE3524" s="22"/>
      <c r="AF3524" s="22"/>
    </row>
    <row r="3525" spans="1:32" x14ac:dyDescent="0.25">
      <c r="A3525" s="16"/>
      <c r="B3525" s="16"/>
      <c r="C3525" s="66"/>
      <c r="D3525" s="66"/>
      <c r="E3525" s="67"/>
      <c r="F3525" s="4"/>
      <c r="G3525" s="4"/>
      <c r="H3525" s="4"/>
      <c r="K3525" s="4"/>
      <c r="L3525" s="4"/>
      <c r="M3525" s="16"/>
      <c r="N3525" s="16"/>
      <c r="T3525" s="59"/>
      <c r="U3525" s="59"/>
      <c r="Z3525" s="22"/>
      <c r="AA3525" s="22"/>
      <c r="AB3525" s="22"/>
      <c r="AC3525" s="22"/>
      <c r="AD3525" s="22"/>
      <c r="AE3525" s="22"/>
      <c r="AF3525" s="22"/>
    </row>
    <row r="3526" spans="1:32" x14ac:dyDescent="0.25">
      <c r="A3526" s="16"/>
      <c r="B3526" s="16"/>
      <c r="C3526" s="66"/>
      <c r="D3526" s="66"/>
      <c r="E3526" s="67"/>
      <c r="F3526" s="4"/>
      <c r="G3526" s="4"/>
      <c r="H3526" s="4"/>
      <c r="K3526" s="4"/>
      <c r="L3526" s="4"/>
      <c r="M3526" s="16"/>
      <c r="N3526" s="16"/>
      <c r="T3526" s="59"/>
      <c r="U3526" s="59"/>
      <c r="Z3526" s="22"/>
      <c r="AA3526" s="22"/>
      <c r="AB3526" s="22"/>
      <c r="AC3526" s="22"/>
      <c r="AD3526" s="22"/>
      <c r="AE3526" s="22"/>
      <c r="AF3526" s="22"/>
    </row>
    <row r="3527" spans="1:32" x14ac:dyDescent="0.25">
      <c r="A3527" s="16"/>
      <c r="B3527" s="16"/>
      <c r="C3527" s="66"/>
      <c r="D3527" s="66"/>
      <c r="E3527" s="67"/>
      <c r="F3527" s="4"/>
      <c r="G3527" s="4"/>
      <c r="H3527" s="4"/>
      <c r="K3527" s="4"/>
      <c r="L3527" s="4"/>
      <c r="M3527" s="16"/>
      <c r="N3527" s="16"/>
      <c r="T3527" s="59"/>
      <c r="U3527" s="59"/>
      <c r="Z3527" s="22"/>
      <c r="AA3527" s="22"/>
      <c r="AB3527" s="22"/>
      <c r="AC3527" s="22"/>
      <c r="AD3527" s="22"/>
      <c r="AE3527" s="22"/>
      <c r="AF3527" s="22"/>
    </row>
    <row r="3528" spans="1:32" x14ac:dyDescent="0.25">
      <c r="A3528" s="16"/>
      <c r="B3528" s="16"/>
      <c r="C3528" s="66"/>
      <c r="D3528" s="66"/>
      <c r="E3528" s="67"/>
      <c r="F3528" s="4"/>
      <c r="G3528" s="4"/>
      <c r="H3528" s="4"/>
      <c r="K3528" s="4"/>
      <c r="L3528" s="4"/>
      <c r="M3528" s="16"/>
      <c r="N3528" s="16"/>
      <c r="T3528" s="59"/>
      <c r="U3528" s="59"/>
      <c r="Z3528" s="22"/>
      <c r="AA3528" s="22"/>
      <c r="AB3528" s="22"/>
      <c r="AC3528" s="22"/>
      <c r="AD3528" s="22"/>
      <c r="AE3528" s="22"/>
      <c r="AF3528" s="22"/>
    </row>
    <row r="3529" spans="1:32" x14ac:dyDescent="0.25">
      <c r="A3529" s="16"/>
      <c r="B3529" s="16"/>
      <c r="C3529" s="66"/>
      <c r="D3529" s="66"/>
      <c r="E3529" s="67"/>
      <c r="F3529" s="4"/>
      <c r="G3529" s="4"/>
      <c r="H3529" s="4"/>
      <c r="K3529" s="4"/>
      <c r="L3529" s="4"/>
      <c r="M3529" s="16"/>
      <c r="N3529" s="16"/>
      <c r="T3529" s="59"/>
      <c r="U3529" s="59"/>
      <c r="Z3529" s="22"/>
      <c r="AA3529" s="22"/>
      <c r="AB3529" s="22"/>
      <c r="AC3529" s="22"/>
      <c r="AD3529" s="22"/>
      <c r="AE3529" s="22"/>
      <c r="AF3529" s="22"/>
    </row>
    <row r="3530" spans="1:32" x14ac:dyDescent="0.25">
      <c r="A3530" s="16"/>
      <c r="B3530" s="16"/>
      <c r="C3530" s="66"/>
      <c r="D3530" s="66"/>
      <c r="E3530" s="67"/>
      <c r="F3530" s="4"/>
      <c r="G3530" s="4"/>
      <c r="H3530" s="4"/>
      <c r="K3530" s="4"/>
      <c r="L3530" s="4"/>
      <c r="M3530" s="16"/>
      <c r="N3530" s="16"/>
      <c r="T3530" s="59"/>
      <c r="U3530" s="59"/>
      <c r="Z3530" s="22"/>
      <c r="AA3530" s="22"/>
      <c r="AB3530" s="22"/>
      <c r="AC3530" s="22"/>
      <c r="AD3530" s="22"/>
      <c r="AE3530" s="22"/>
      <c r="AF3530" s="22"/>
    </row>
    <row r="3531" spans="1:32" x14ac:dyDescent="0.25">
      <c r="A3531" s="16"/>
      <c r="B3531" s="16"/>
      <c r="C3531" s="66"/>
      <c r="D3531" s="66"/>
      <c r="E3531" s="67"/>
      <c r="F3531" s="4"/>
      <c r="G3531" s="4"/>
      <c r="H3531" s="4"/>
      <c r="K3531" s="4"/>
      <c r="L3531" s="4"/>
      <c r="M3531" s="16"/>
      <c r="N3531" s="16"/>
      <c r="T3531" s="59"/>
      <c r="U3531" s="59"/>
      <c r="Z3531" s="22"/>
      <c r="AA3531" s="22"/>
      <c r="AB3531" s="22"/>
      <c r="AC3531" s="22"/>
      <c r="AD3531" s="22"/>
      <c r="AE3531" s="22"/>
      <c r="AF3531" s="22"/>
    </row>
    <row r="3532" spans="1:32" x14ac:dyDescent="0.25">
      <c r="A3532" s="16"/>
      <c r="B3532" s="16"/>
      <c r="C3532" s="66"/>
      <c r="D3532" s="66"/>
      <c r="E3532" s="67"/>
      <c r="F3532" s="4"/>
      <c r="G3532" s="4"/>
      <c r="H3532" s="4"/>
      <c r="K3532" s="4"/>
      <c r="L3532" s="4"/>
      <c r="M3532" s="16"/>
      <c r="N3532" s="16"/>
      <c r="T3532" s="59"/>
      <c r="U3532" s="59"/>
      <c r="Z3532" s="22"/>
      <c r="AA3532" s="22"/>
      <c r="AB3532" s="22"/>
      <c r="AC3532" s="22"/>
      <c r="AD3532" s="22"/>
      <c r="AE3532" s="22"/>
      <c r="AF3532" s="22"/>
    </row>
    <row r="3533" spans="1:32" x14ac:dyDescent="0.25">
      <c r="A3533" s="16"/>
      <c r="B3533" s="16"/>
      <c r="C3533" s="66"/>
      <c r="D3533" s="66"/>
      <c r="E3533" s="67"/>
      <c r="F3533" s="4"/>
      <c r="G3533" s="4"/>
      <c r="H3533" s="4"/>
      <c r="K3533" s="4"/>
      <c r="L3533" s="4"/>
      <c r="M3533" s="16"/>
      <c r="N3533" s="16"/>
      <c r="T3533" s="59"/>
      <c r="U3533" s="59"/>
      <c r="Z3533" s="22"/>
      <c r="AA3533" s="22"/>
      <c r="AB3533" s="22"/>
      <c r="AC3533" s="22"/>
      <c r="AD3533" s="22"/>
      <c r="AE3533" s="22"/>
      <c r="AF3533" s="22"/>
    </row>
    <row r="3534" spans="1:32" x14ac:dyDescent="0.25">
      <c r="A3534" s="16"/>
      <c r="B3534" s="16"/>
      <c r="C3534" s="66"/>
      <c r="D3534" s="66"/>
      <c r="E3534" s="67"/>
      <c r="F3534" s="4"/>
      <c r="G3534" s="4"/>
      <c r="H3534" s="4"/>
      <c r="K3534" s="4"/>
      <c r="L3534" s="4"/>
      <c r="M3534" s="16"/>
      <c r="N3534" s="16"/>
      <c r="T3534" s="59"/>
      <c r="U3534" s="59"/>
      <c r="Z3534" s="22"/>
      <c r="AA3534" s="22"/>
      <c r="AB3534" s="22"/>
      <c r="AC3534" s="22"/>
      <c r="AD3534" s="22"/>
      <c r="AE3534" s="22"/>
      <c r="AF3534" s="22"/>
    </row>
    <row r="3535" spans="1:32" x14ac:dyDescent="0.25">
      <c r="A3535" s="16"/>
      <c r="B3535" s="16"/>
      <c r="C3535" s="66"/>
      <c r="D3535" s="66"/>
      <c r="E3535" s="67"/>
      <c r="F3535" s="4"/>
      <c r="G3535" s="4"/>
      <c r="H3535" s="4"/>
      <c r="K3535" s="4"/>
      <c r="L3535" s="4"/>
      <c r="M3535" s="16"/>
      <c r="N3535" s="16"/>
      <c r="T3535" s="59"/>
      <c r="U3535" s="59"/>
      <c r="Z3535" s="22"/>
      <c r="AA3535" s="22"/>
      <c r="AB3535" s="22"/>
      <c r="AC3535" s="22"/>
      <c r="AD3535" s="22"/>
      <c r="AE3535" s="22"/>
      <c r="AF3535" s="22"/>
    </row>
    <row r="3536" spans="1:32" x14ac:dyDescent="0.25">
      <c r="A3536" s="16"/>
      <c r="B3536" s="16"/>
      <c r="C3536" s="66"/>
      <c r="D3536" s="66"/>
      <c r="E3536" s="67"/>
      <c r="F3536" s="4"/>
      <c r="G3536" s="4"/>
      <c r="H3536" s="4"/>
      <c r="K3536" s="4"/>
      <c r="L3536" s="4"/>
      <c r="M3536" s="16"/>
      <c r="N3536" s="16"/>
      <c r="T3536" s="59"/>
      <c r="U3536" s="59"/>
      <c r="Z3536" s="22"/>
      <c r="AA3536" s="22"/>
      <c r="AB3536" s="22"/>
      <c r="AC3536" s="22"/>
      <c r="AD3536" s="22"/>
      <c r="AE3536" s="22"/>
      <c r="AF3536" s="22"/>
    </row>
    <row r="3537" spans="1:32" x14ac:dyDescent="0.25">
      <c r="A3537" s="16"/>
      <c r="B3537" s="16"/>
      <c r="C3537" s="66"/>
      <c r="D3537" s="66"/>
      <c r="E3537" s="67"/>
      <c r="F3537" s="4"/>
      <c r="G3537" s="4"/>
      <c r="H3537" s="4"/>
      <c r="K3537" s="4"/>
      <c r="L3537" s="4"/>
      <c r="M3537" s="16"/>
      <c r="N3537" s="16"/>
      <c r="T3537" s="59"/>
      <c r="U3537" s="59"/>
      <c r="Z3537" s="22"/>
      <c r="AA3537" s="22"/>
      <c r="AB3537" s="22"/>
      <c r="AC3537" s="22"/>
      <c r="AD3537" s="22"/>
      <c r="AE3537" s="22"/>
      <c r="AF3537" s="22"/>
    </row>
    <row r="3538" spans="1:32" x14ac:dyDescent="0.25">
      <c r="A3538" s="16"/>
      <c r="B3538" s="16"/>
      <c r="C3538" s="66"/>
      <c r="D3538" s="66"/>
      <c r="E3538" s="67"/>
      <c r="F3538" s="4"/>
      <c r="G3538" s="4"/>
      <c r="H3538" s="4"/>
      <c r="K3538" s="4"/>
      <c r="L3538" s="4"/>
      <c r="M3538" s="16"/>
      <c r="N3538" s="16"/>
      <c r="T3538" s="59"/>
      <c r="U3538" s="59"/>
      <c r="Z3538" s="22"/>
      <c r="AA3538" s="22"/>
      <c r="AB3538" s="22"/>
      <c r="AC3538" s="22"/>
      <c r="AD3538" s="22"/>
      <c r="AE3538" s="22"/>
      <c r="AF3538" s="22"/>
    </row>
    <row r="3539" spans="1:32" x14ac:dyDescent="0.25">
      <c r="A3539" s="16"/>
      <c r="B3539" s="16"/>
      <c r="C3539" s="66"/>
      <c r="D3539" s="66"/>
      <c r="E3539" s="67"/>
      <c r="F3539" s="4"/>
      <c r="G3539" s="4"/>
      <c r="H3539" s="4"/>
      <c r="K3539" s="4"/>
      <c r="L3539" s="4"/>
      <c r="M3539" s="16"/>
      <c r="N3539" s="16"/>
      <c r="T3539" s="59"/>
      <c r="U3539" s="59"/>
      <c r="Z3539" s="22"/>
      <c r="AA3539" s="22"/>
      <c r="AB3539" s="22"/>
      <c r="AC3539" s="22"/>
      <c r="AD3539" s="22"/>
      <c r="AE3539" s="22"/>
      <c r="AF3539" s="22"/>
    </row>
    <row r="3540" spans="1:32" x14ac:dyDescent="0.25">
      <c r="A3540" s="16"/>
      <c r="B3540" s="16"/>
      <c r="C3540" s="66"/>
      <c r="D3540" s="66"/>
      <c r="E3540" s="67"/>
      <c r="F3540" s="4"/>
      <c r="G3540" s="4"/>
      <c r="H3540" s="4"/>
      <c r="K3540" s="4"/>
      <c r="L3540" s="4"/>
      <c r="M3540" s="16"/>
      <c r="N3540" s="16"/>
      <c r="T3540" s="59"/>
      <c r="U3540" s="59"/>
      <c r="Z3540" s="22"/>
      <c r="AA3540" s="22"/>
      <c r="AB3540" s="22"/>
      <c r="AC3540" s="22"/>
      <c r="AD3540" s="22"/>
      <c r="AE3540" s="22"/>
      <c r="AF3540" s="22"/>
    </row>
    <row r="3541" spans="1:32" x14ac:dyDescent="0.25">
      <c r="A3541" s="16"/>
      <c r="B3541" s="16"/>
      <c r="C3541" s="66"/>
      <c r="D3541" s="66"/>
      <c r="E3541" s="67"/>
      <c r="F3541" s="4"/>
      <c r="G3541" s="4"/>
      <c r="H3541" s="4"/>
      <c r="K3541" s="4"/>
      <c r="L3541" s="4"/>
      <c r="M3541" s="16"/>
      <c r="N3541" s="16"/>
      <c r="T3541" s="59"/>
      <c r="U3541" s="59"/>
      <c r="Z3541" s="22"/>
      <c r="AA3541" s="22"/>
      <c r="AB3541" s="22"/>
      <c r="AC3541" s="22"/>
      <c r="AD3541" s="22"/>
      <c r="AE3541" s="22"/>
      <c r="AF3541" s="22"/>
    </row>
    <row r="3542" spans="1:32" x14ac:dyDescent="0.25">
      <c r="A3542" s="16"/>
      <c r="B3542" s="16"/>
      <c r="C3542" s="66"/>
      <c r="D3542" s="66"/>
      <c r="E3542" s="67"/>
      <c r="F3542" s="4"/>
      <c r="G3542" s="4"/>
      <c r="H3542" s="4"/>
      <c r="K3542" s="4"/>
      <c r="L3542" s="4"/>
      <c r="M3542" s="16"/>
      <c r="N3542" s="16"/>
      <c r="T3542" s="59"/>
      <c r="U3542" s="59"/>
      <c r="Z3542" s="22"/>
      <c r="AA3542" s="22"/>
      <c r="AB3542" s="22"/>
      <c r="AC3542" s="22"/>
      <c r="AD3542" s="22"/>
      <c r="AE3542" s="22"/>
      <c r="AF3542" s="22"/>
    </row>
    <row r="3543" spans="1:32" x14ac:dyDescent="0.25">
      <c r="A3543" s="16"/>
      <c r="B3543" s="16"/>
      <c r="C3543" s="66"/>
      <c r="D3543" s="66"/>
      <c r="E3543" s="67"/>
      <c r="F3543" s="4"/>
      <c r="G3543" s="4"/>
      <c r="H3543" s="4"/>
      <c r="K3543" s="4"/>
      <c r="L3543" s="4"/>
      <c r="M3543" s="16"/>
      <c r="N3543" s="16"/>
      <c r="T3543" s="59"/>
      <c r="U3543" s="59"/>
      <c r="Z3543" s="22"/>
      <c r="AA3543" s="22"/>
      <c r="AB3543" s="22"/>
      <c r="AC3543" s="22"/>
      <c r="AD3543" s="22"/>
      <c r="AE3543" s="22"/>
      <c r="AF3543" s="22"/>
    </row>
    <row r="3544" spans="1:32" x14ac:dyDescent="0.25">
      <c r="A3544" s="16"/>
      <c r="B3544" s="16"/>
      <c r="C3544" s="66"/>
      <c r="D3544" s="66"/>
      <c r="E3544" s="67"/>
      <c r="F3544" s="4"/>
      <c r="G3544" s="4"/>
      <c r="H3544" s="4"/>
      <c r="K3544" s="4"/>
      <c r="L3544" s="4"/>
      <c r="M3544" s="16"/>
      <c r="N3544" s="16"/>
      <c r="T3544" s="59"/>
      <c r="U3544" s="59"/>
      <c r="Z3544" s="22"/>
      <c r="AA3544" s="22"/>
      <c r="AB3544" s="22"/>
      <c r="AC3544" s="22"/>
      <c r="AD3544" s="22"/>
      <c r="AE3544" s="22"/>
      <c r="AF3544" s="22"/>
    </row>
    <row r="3545" spans="1:32" x14ac:dyDescent="0.25">
      <c r="A3545" s="16"/>
      <c r="B3545" s="16"/>
      <c r="C3545" s="66"/>
      <c r="D3545" s="66"/>
      <c r="E3545" s="67"/>
      <c r="F3545" s="4"/>
      <c r="G3545" s="4"/>
      <c r="H3545" s="4"/>
      <c r="K3545" s="4"/>
      <c r="L3545" s="4"/>
      <c r="M3545" s="16"/>
      <c r="N3545" s="16"/>
      <c r="T3545" s="59"/>
      <c r="U3545" s="59"/>
      <c r="Z3545" s="22"/>
      <c r="AA3545" s="22"/>
      <c r="AB3545" s="22"/>
      <c r="AC3545" s="22"/>
      <c r="AD3545" s="22"/>
      <c r="AE3545" s="22"/>
      <c r="AF3545" s="22"/>
    </row>
    <row r="3546" spans="1:32" x14ac:dyDescent="0.25">
      <c r="A3546" s="16"/>
      <c r="B3546" s="16"/>
      <c r="C3546" s="66"/>
      <c r="D3546" s="66"/>
      <c r="E3546" s="67"/>
      <c r="F3546" s="4"/>
      <c r="G3546" s="4"/>
      <c r="H3546" s="4"/>
      <c r="K3546" s="4"/>
      <c r="L3546" s="4"/>
      <c r="M3546" s="16"/>
      <c r="N3546" s="16"/>
      <c r="T3546" s="59"/>
      <c r="U3546" s="59"/>
      <c r="Z3546" s="22"/>
      <c r="AA3546" s="22"/>
      <c r="AB3546" s="22"/>
      <c r="AC3546" s="22"/>
      <c r="AD3546" s="22"/>
      <c r="AE3546" s="22"/>
      <c r="AF3546" s="22"/>
    </row>
    <row r="3547" spans="1:32" x14ac:dyDescent="0.25">
      <c r="A3547" s="16"/>
      <c r="B3547" s="16"/>
      <c r="C3547" s="66"/>
      <c r="D3547" s="66"/>
      <c r="E3547" s="67"/>
      <c r="F3547" s="4"/>
      <c r="G3547" s="4"/>
      <c r="H3547" s="4"/>
      <c r="K3547" s="4"/>
      <c r="L3547" s="4"/>
      <c r="M3547" s="16"/>
      <c r="N3547" s="16"/>
      <c r="T3547" s="59"/>
      <c r="U3547" s="59"/>
      <c r="Z3547" s="22"/>
      <c r="AA3547" s="22"/>
      <c r="AB3547" s="22"/>
      <c r="AC3547" s="22"/>
      <c r="AD3547" s="22"/>
      <c r="AE3547" s="22"/>
      <c r="AF3547" s="22"/>
    </row>
    <row r="3548" spans="1:32" x14ac:dyDescent="0.25">
      <c r="A3548" s="16"/>
      <c r="B3548" s="16"/>
      <c r="C3548" s="66"/>
      <c r="D3548" s="66"/>
      <c r="E3548" s="67"/>
      <c r="F3548" s="4"/>
      <c r="G3548" s="4"/>
      <c r="H3548" s="4"/>
      <c r="K3548" s="4"/>
      <c r="L3548" s="4"/>
      <c r="M3548" s="16"/>
      <c r="N3548" s="16"/>
      <c r="T3548" s="59"/>
      <c r="U3548" s="59"/>
      <c r="Z3548" s="22"/>
      <c r="AA3548" s="22"/>
      <c r="AB3548" s="22"/>
      <c r="AC3548" s="22"/>
      <c r="AD3548" s="22"/>
      <c r="AE3548" s="22"/>
      <c r="AF3548" s="22"/>
    </row>
    <row r="3549" spans="1:32" x14ac:dyDescent="0.25">
      <c r="A3549" s="16"/>
      <c r="B3549" s="16"/>
      <c r="C3549" s="66"/>
      <c r="D3549" s="66"/>
      <c r="E3549" s="67"/>
      <c r="F3549" s="4"/>
      <c r="G3549" s="4"/>
      <c r="H3549" s="4"/>
      <c r="K3549" s="4"/>
      <c r="L3549" s="4"/>
      <c r="M3549" s="16"/>
      <c r="N3549" s="16"/>
      <c r="T3549" s="59"/>
      <c r="U3549" s="59"/>
      <c r="Z3549" s="22"/>
      <c r="AA3549" s="22"/>
      <c r="AB3549" s="22"/>
      <c r="AC3549" s="22"/>
      <c r="AD3549" s="22"/>
      <c r="AE3549" s="22"/>
      <c r="AF3549" s="22"/>
    </row>
    <row r="3550" spans="1:32" x14ac:dyDescent="0.25">
      <c r="A3550" s="16"/>
      <c r="B3550" s="16"/>
      <c r="C3550" s="66"/>
      <c r="D3550" s="66"/>
      <c r="E3550" s="67"/>
      <c r="F3550" s="4"/>
      <c r="G3550" s="4"/>
      <c r="H3550" s="4"/>
      <c r="K3550" s="4"/>
      <c r="L3550" s="4"/>
      <c r="M3550" s="16"/>
      <c r="N3550" s="16"/>
      <c r="T3550" s="59"/>
      <c r="U3550" s="59"/>
      <c r="Z3550" s="22"/>
      <c r="AA3550" s="22"/>
      <c r="AB3550" s="22"/>
      <c r="AC3550" s="22"/>
      <c r="AD3550" s="22"/>
      <c r="AE3550" s="22"/>
      <c r="AF3550" s="22"/>
    </row>
    <row r="3551" spans="1:32" x14ac:dyDescent="0.25">
      <c r="A3551" s="16"/>
      <c r="B3551" s="16"/>
      <c r="C3551" s="66"/>
      <c r="D3551" s="66"/>
      <c r="E3551" s="67"/>
      <c r="F3551" s="4"/>
      <c r="G3551" s="4"/>
      <c r="H3551" s="4"/>
      <c r="K3551" s="4"/>
      <c r="L3551" s="4"/>
      <c r="M3551" s="16"/>
      <c r="N3551" s="16"/>
      <c r="T3551" s="59"/>
      <c r="U3551" s="59"/>
      <c r="Z3551" s="22"/>
      <c r="AA3551" s="22"/>
      <c r="AB3551" s="22"/>
      <c r="AC3551" s="22"/>
      <c r="AD3551" s="22"/>
      <c r="AE3551" s="22"/>
      <c r="AF3551" s="22"/>
    </row>
    <row r="3552" spans="1:32" x14ac:dyDescent="0.25">
      <c r="A3552" s="16"/>
      <c r="B3552" s="16"/>
      <c r="C3552" s="66"/>
      <c r="D3552" s="66"/>
      <c r="E3552" s="67"/>
      <c r="F3552" s="4"/>
      <c r="G3552" s="4"/>
      <c r="H3552" s="4"/>
      <c r="K3552" s="4"/>
      <c r="L3552" s="4"/>
      <c r="M3552" s="16"/>
      <c r="N3552" s="16"/>
      <c r="T3552" s="59"/>
      <c r="U3552" s="59"/>
      <c r="Z3552" s="22"/>
      <c r="AA3552" s="22"/>
      <c r="AB3552" s="22"/>
      <c r="AC3552" s="22"/>
      <c r="AD3552" s="22"/>
      <c r="AE3552" s="22"/>
      <c r="AF3552" s="22"/>
    </row>
    <row r="3553" spans="1:32" x14ac:dyDescent="0.25">
      <c r="A3553" s="16"/>
      <c r="B3553" s="16"/>
      <c r="C3553" s="66"/>
      <c r="D3553" s="66"/>
      <c r="E3553" s="67"/>
      <c r="F3553" s="4"/>
      <c r="G3553" s="4"/>
      <c r="H3553" s="4"/>
      <c r="K3553" s="4"/>
      <c r="L3553" s="4"/>
      <c r="M3553" s="16"/>
      <c r="N3553" s="16"/>
      <c r="T3553" s="59"/>
      <c r="U3553" s="59"/>
      <c r="Z3553" s="22"/>
      <c r="AA3553" s="22"/>
      <c r="AB3553" s="22"/>
      <c r="AC3553" s="22"/>
      <c r="AD3553" s="22"/>
      <c r="AE3553" s="22"/>
      <c r="AF3553" s="22"/>
    </row>
    <row r="3554" spans="1:32" x14ac:dyDescent="0.25">
      <c r="A3554" s="16"/>
      <c r="B3554" s="16"/>
      <c r="C3554" s="66"/>
      <c r="D3554" s="66"/>
      <c r="E3554" s="67"/>
      <c r="F3554" s="4"/>
      <c r="G3554" s="4"/>
      <c r="H3554" s="4"/>
      <c r="K3554" s="4"/>
      <c r="L3554" s="4"/>
      <c r="M3554" s="16"/>
      <c r="N3554" s="16"/>
      <c r="T3554" s="59"/>
      <c r="U3554" s="59"/>
      <c r="Z3554" s="22"/>
      <c r="AA3554" s="22"/>
      <c r="AB3554" s="22"/>
      <c r="AC3554" s="22"/>
      <c r="AD3554" s="22"/>
      <c r="AE3554" s="22"/>
      <c r="AF3554" s="22"/>
    </row>
    <row r="3555" spans="1:32" x14ac:dyDescent="0.25">
      <c r="A3555" s="16"/>
      <c r="B3555" s="16"/>
      <c r="C3555" s="66"/>
      <c r="D3555" s="66"/>
      <c r="E3555" s="67"/>
      <c r="F3555" s="4"/>
      <c r="G3555" s="4"/>
      <c r="H3555" s="4"/>
      <c r="K3555" s="4"/>
      <c r="L3555" s="4"/>
      <c r="M3555" s="16"/>
      <c r="N3555" s="16"/>
      <c r="T3555" s="59"/>
      <c r="U3555" s="59"/>
      <c r="Z3555" s="22"/>
      <c r="AA3555" s="22"/>
      <c r="AB3555" s="22"/>
      <c r="AC3555" s="22"/>
      <c r="AD3555" s="22"/>
      <c r="AE3555" s="22"/>
      <c r="AF3555" s="22"/>
    </row>
    <row r="3556" spans="1:32" x14ac:dyDescent="0.25">
      <c r="A3556" s="16"/>
      <c r="B3556" s="16"/>
      <c r="C3556" s="66"/>
      <c r="D3556" s="66"/>
      <c r="E3556" s="67"/>
      <c r="F3556" s="4"/>
      <c r="G3556" s="4"/>
      <c r="H3556" s="4"/>
      <c r="K3556" s="4"/>
      <c r="L3556" s="4"/>
      <c r="M3556" s="16"/>
      <c r="N3556" s="16"/>
      <c r="T3556" s="59"/>
      <c r="U3556" s="59"/>
      <c r="Z3556" s="22"/>
      <c r="AA3556" s="22"/>
      <c r="AB3556" s="22"/>
      <c r="AC3556" s="22"/>
      <c r="AD3556" s="22"/>
      <c r="AE3556" s="22"/>
      <c r="AF3556" s="22"/>
    </row>
    <row r="3557" spans="1:32" x14ac:dyDescent="0.25">
      <c r="A3557" s="16"/>
      <c r="B3557" s="16"/>
      <c r="C3557" s="66"/>
      <c r="D3557" s="66"/>
      <c r="E3557" s="67"/>
      <c r="F3557" s="4"/>
      <c r="G3557" s="4"/>
      <c r="H3557" s="4"/>
      <c r="K3557" s="4"/>
      <c r="L3557" s="4"/>
      <c r="M3557" s="16"/>
      <c r="N3557" s="16"/>
      <c r="T3557" s="59"/>
      <c r="U3557" s="59"/>
      <c r="Z3557" s="22"/>
      <c r="AA3557" s="22"/>
      <c r="AB3557" s="22"/>
      <c r="AC3557" s="22"/>
      <c r="AD3557" s="22"/>
      <c r="AE3557" s="22"/>
      <c r="AF3557" s="22"/>
    </row>
    <row r="3558" spans="1:32" x14ac:dyDescent="0.25">
      <c r="A3558" s="16"/>
      <c r="B3558" s="16"/>
      <c r="C3558" s="66"/>
      <c r="D3558" s="66"/>
      <c r="E3558" s="67"/>
      <c r="F3558" s="4"/>
      <c r="G3558" s="4"/>
      <c r="H3558" s="4"/>
      <c r="K3558" s="4"/>
      <c r="L3558" s="4"/>
      <c r="M3558" s="16"/>
      <c r="N3558" s="16"/>
      <c r="T3558" s="59"/>
      <c r="U3558" s="59"/>
      <c r="Z3558" s="22"/>
      <c r="AA3558" s="22"/>
      <c r="AB3558" s="22"/>
      <c r="AC3558" s="22"/>
      <c r="AD3558" s="22"/>
      <c r="AE3558" s="22"/>
      <c r="AF3558" s="22"/>
    </row>
    <row r="3559" spans="1:32" x14ac:dyDescent="0.25">
      <c r="A3559" s="16"/>
      <c r="B3559" s="16"/>
      <c r="C3559" s="66"/>
      <c r="D3559" s="66"/>
      <c r="E3559" s="67"/>
      <c r="F3559" s="4"/>
      <c r="G3559" s="4"/>
      <c r="H3559" s="4"/>
      <c r="K3559" s="4"/>
      <c r="L3559" s="4"/>
      <c r="M3559" s="16"/>
      <c r="N3559" s="16"/>
      <c r="T3559" s="59"/>
      <c r="U3559" s="59"/>
      <c r="Z3559" s="22"/>
      <c r="AA3559" s="22"/>
      <c r="AB3559" s="22"/>
      <c r="AC3559" s="22"/>
      <c r="AD3559" s="22"/>
      <c r="AE3559" s="22"/>
      <c r="AF3559" s="22"/>
    </row>
    <row r="3560" spans="1:32" x14ac:dyDescent="0.25">
      <c r="A3560" s="16"/>
      <c r="B3560" s="16"/>
      <c r="C3560" s="66"/>
      <c r="D3560" s="66"/>
      <c r="E3560" s="67"/>
      <c r="F3560" s="4"/>
      <c r="G3560" s="4"/>
      <c r="H3560" s="4"/>
      <c r="K3560" s="4"/>
      <c r="L3560" s="4"/>
      <c r="M3560" s="16"/>
      <c r="N3560" s="16"/>
      <c r="T3560" s="59"/>
      <c r="U3560" s="59"/>
      <c r="Z3560" s="22"/>
      <c r="AA3560" s="22"/>
      <c r="AB3560" s="22"/>
      <c r="AC3560" s="22"/>
      <c r="AD3560" s="22"/>
      <c r="AE3560" s="22"/>
      <c r="AF3560" s="22"/>
    </row>
    <row r="3561" spans="1:32" x14ac:dyDescent="0.25">
      <c r="A3561" s="16"/>
      <c r="B3561" s="16"/>
      <c r="C3561" s="66"/>
      <c r="D3561" s="66"/>
      <c r="E3561" s="67"/>
      <c r="F3561" s="4"/>
      <c r="G3561" s="4"/>
      <c r="H3561" s="4"/>
      <c r="K3561" s="4"/>
      <c r="L3561" s="4"/>
      <c r="M3561" s="16"/>
      <c r="N3561" s="16"/>
      <c r="T3561" s="59"/>
      <c r="U3561" s="59"/>
      <c r="Z3561" s="22"/>
      <c r="AA3561" s="22"/>
      <c r="AB3561" s="22"/>
      <c r="AC3561" s="22"/>
      <c r="AD3561" s="22"/>
      <c r="AE3561" s="22"/>
      <c r="AF3561" s="22"/>
    </row>
    <row r="3562" spans="1:32" x14ac:dyDescent="0.25">
      <c r="A3562" s="16"/>
      <c r="B3562" s="16"/>
      <c r="C3562" s="66"/>
      <c r="D3562" s="66"/>
      <c r="E3562" s="67"/>
      <c r="F3562" s="4"/>
      <c r="G3562" s="4"/>
      <c r="H3562" s="4"/>
      <c r="K3562" s="4"/>
      <c r="L3562" s="4"/>
      <c r="M3562" s="16"/>
      <c r="N3562" s="16"/>
      <c r="T3562" s="59"/>
      <c r="U3562" s="59"/>
      <c r="Z3562" s="22"/>
      <c r="AA3562" s="22"/>
      <c r="AB3562" s="22"/>
      <c r="AC3562" s="22"/>
      <c r="AD3562" s="22"/>
      <c r="AE3562" s="22"/>
      <c r="AF3562" s="22"/>
    </row>
    <row r="3563" spans="1:32" x14ac:dyDescent="0.25">
      <c r="A3563" s="16"/>
      <c r="B3563" s="16"/>
      <c r="C3563" s="66"/>
      <c r="D3563" s="66"/>
      <c r="E3563" s="67"/>
      <c r="F3563" s="4"/>
      <c r="G3563" s="4"/>
      <c r="H3563" s="4"/>
      <c r="K3563" s="4"/>
      <c r="L3563" s="4"/>
      <c r="M3563" s="16"/>
      <c r="N3563" s="16"/>
      <c r="T3563" s="59"/>
      <c r="U3563" s="59"/>
      <c r="Z3563" s="22"/>
      <c r="AA3563" s="22"/>
      <c r="AB3563" s="22"/>
      <c r="AC3563" s="22"/>
      <c r="AD3563" s="22"/>
      <c r="AE3563" s="22"/>
      <c r="AF3563" s="22"/>
    </row>
    <row r="3564" spans="1:32" x14ac:dyDescent="0.25">
      <c r="A3564" s="16"/>
      <c r="B3564" s="16"/>
      <c r="C3564" s="66"/>
      <c r="D3564" s="66"/>
      <c r="E3564" s="67"/>
      <c r="F3564" s="4"/>
      <c r="G3564" s="4"/>
      <c r="H3564" s="4"/>
      <c r="K3564" s="4"/>
      <c r="L3564" s="4"/>
      <c r="M3564" s="16"/>
      <c r="N3564" s="16"/>
      <c r="T3564" s="59"/>
      <c r="U3564" s="59"/>
      <c r="Z3564" s="22"/>
      <c r="AA3564" s="22"/>
      <c r="AB3564" s="22"/>
      <c r="AC3564" s="22"/>
      <c r="AD3564" s="22"/>
      <c r="AE3564" s="22"/>
      <c r="AF3564" s="22"/>
    </row>
    <row r="3565" spans="1:32" x14ac:dyDescent="0.25">
      <c r="A3565" s="16"/>
      <c r="B3565" s="16"/>
      <c r="C3565" s="66"/>
      <c r="D3565" s="66"/>
      <c r="E3565" s="67"/>
      <c r="F3565" s="4"/>
      <c r="G3565" s="4"/>
      <c r="H3565" s="4"/>
      <c r="K3565" s="4"/>
      <c r="L3565" s="4"/>
      <c r="M3565" s="16"/>
      <c r="N3565" s="16"/>
      <c r="T3565" s="59"/>
      <c r="U3565" s="59"/>
      <c r="Z3565" s="22"/>
      <c r="AA3565" s="22"/>
      <c r="AB3565" s="22"/>
      <c r="AC3565" s="22"/>
      <c r="AD3565" s="22"/>
      <c r="AE3565" s="22"/>
      <c r="AF3565" s="22"/>
    </row>
    <row r="3566" spans="1:32" x14ac:dyDescent="0.25">
      <c r="A3566" s="16"/>
      <c r="B3566" s="16"/>
      <c r="C3566" s="66"/>
      <c r="D3566" s="66"/>
      <c r="E3566" s="67"/>
      <c r="F3566" s="4"/>
      <c r="G3566" s="4"/>
      <c r="H3566" s="4"/>
      <c r="K3566" s="4"/>
      <c r="L3566" s="4"/>
      <c r="M3566" s="16"/>
      <c r="N3566" s="16"/>
      <c r="T3566" s="59"/>
      <c r="U3566" s="59"/>
      <c r="Z3566" s="22"/>
      <c r="AA3566" s="22"/>
      <c r="AB3566" s="22"/>
      <c r="AC3566" s="22"/>
      <c r="AD3566" s="22"/>
      <c r="AE3566" s="22"/>
      <c r="AF3566" s="22"/>
    </row>
    <row r="3567" spans="1:32" x14ac:dyDescent="0.25">
      <c r="A3567" s="16"/>
      <c r="B3567" s="16"/>
      <c r="C3567" s="66"/>
      <c r="D3567" s="66"/>
      <c r="E3567" s="67"/>
      <c r="F3567" s="4"/>
      <c r="G3567" s="4"/>
      <c r="H3567" s="4"/>
      <c r="K3567" s="4"/>
      <c r="L3567" s="4"/>
      <c r="M3567" s="16"/>
      <c r="N3567" s="16"/>
      <c r="T3567" s="59"/>
      <c r="U3567" s="59"/>
      <c r="Z3567" s="22"/>
      <c r="AA3567" s="22"/>
      <c r="AB3567" s="22"/>
      <c r="AC3567" s="22"/>
      <c r="AD3567" s="22"/>
      <c r="AE3567" s="22"/>
      <c r="AF3567" s="22"/>
    </row>
    <row r="3568" spans="1:32" x14ac:dyDescent="0.25">
      <c r="A3568" s="16"/>
      <c r="B3568" s="16"/>
      <c r="C3568" s="66"/>
      <c r="D3568" s="66"/>
      <c r="E3568" s="67"/>
      <c r="F3568" s="4"/>
      <c r="G3568" s="4"/>
      <c r="H3568" s="4"/>
      <c r="K3568" s="4"/>
      <c r="L3568" s="4"/>
      <c r="M3568" s="16"/>
      <c r="N3568" s="16"/>
      <c r="T3568" s="59"/>
      <c r="U3568" s="59"/>
      <c r="Z3568" s="22"/>
      <c r="AA3568" s="22"/>
      <c r="AB3568" s="22"/>
      <c r="AC3568" s="22"/>
      <c r="AD3568" s="22"/>
      <c r="AE3568" s="22"/>
      <c r="AF3568" s="22"/>
    </row>
    <row r="3569" spans="1:32" x14ac:dyDescent="0.25">
      <c r="A3569" s="16"/>
      <c r="B3569" s="16"/>
      <c r="C3569" s="66"/>
      <c r="D3569" s="66"/>
      <c r="E3569" s="67"/>
      <c r="F3569" s="4"/>
      <c r="G3569" s="4"/>
      <c r="H3569" s="4"/>
      <c r="K3569" s="4"/>
      <c r="L3569" s="4"/>
      <c r="M3569" s="16"/>
      <c r="N3569" s="16"/>
      <c r="T3569" s="59"/>
      <c r="U3569" s="59"/>
      <c r="Z3569" s="22"/>
      <c r="AA3569" s="22"/>
      <c r="AB3569" s="22"/>
      <c r="AC3569" s="22"/>
      <c r="AD3569" s="22"/>
      <c r="AE3569" s="22"/>
      <c r="AF3569" s="22"/>
    </row>
    <row r="3570" spans="1:32" x14ac:dyDescent="0.25">
      <c r="A3570" s="16"/>
      <c r="B3570" s="16"/>
      <c r="C3570" s="66"/>
      <c r="D3570" s="66"/>
      <c r="E3570" s="67"/>
      <c r="F3570" s="4"/>
      <c r="G3570" s="4"/>
      <c r="H3570" s="4"/>
      <c r="K3570" s="4"/>
      <c r="L3570" s="4"/>
      <c r="M3570" s="16"/>
      <c r="N3570" s="16"/>
      <c r="T3570" s="59"/>
      <c r="U3570" s="59"/>
      <c r="Z3570" s="22"/>
      <c r="AA3570" s="22"/>
      <c r="AB3570" s="22"/>
      <c r="AC3570" s="22"/>
      <c r="AD3570" s="22"/>
      <c r="AE3570" s="22"/>
      <c r="AF3570" s="22"/>
    </row>
    <row r="3571" spans="1:32" x14ac:dyDescent="0.25">
      <c r="A3571" s="16"/>
      <c r="B3571" s="16"/>
      <c r="C3571" s="66"/>
      <c r="D3571" s="66"/>
      <c r="E3571" s="67"/>
      <c r="F3571" s="4"/>
      <c r="G3571" s="4"/>
      <c r="H3571" s="4"/>
      <c r="K3571" s="4"/>
      <c r="L3571" s="4"/>
      <c r="M3571" s="16"/>
      <c r="N3571" s="16"/>
      <c r="T3571" s="59"/>
      <c r="U3571" s="59"/>
      <c r="Z3571" s="22"/>
      <c r="AA3571" s="22"/>
      <c r="AB3571" s="22"/>
      <c r="AC3571" s="22"/>
      <c r="AD3571" s="22"/>
      <c r="AE3571" s="22"/>
      <c r="AF3571" s="22"/>
    </row>
    <row r="3572" spans="1:32" x14ac:dyDescent="0.25">
      <c r="A3572" s="16"/>
      <c r="B3572" s="16"/>
      <c r="C3572" s="66"/>
      <c r="D3572" s="66"/>
      <c r="E3572" s="67"/>
      <c r="F3572" s="4"/>
      <c r="G3572" s="4"/>
      <c r="H3572" s="4"/>
      <c r="K3572" s="4"/>
      <c r="L3572" s="4"/>
      <c r="M3572" s="16"/>
      <c r="N3572" s="16"/>
      <c r="T3572" s="59"/>
      <c r="U3572" s="59"/>
      <c r="Z3572" s="22"/>
      <c r="AA3572" s="22"/>
      <c r="AB3572" s="22"/>
      <c r="AC3572" s="22"/>
      <c r="AD3572" s="22"/>
      <c r="AE3572" s="22"/>
      <c r="AF3572" s="22"/>
    </row>
    <row r="3573" spans="1:32" x14ac:dyDescent="0.25">
      <c r="A3573" s="16"/>
      <c r="B3573" s="16"/>
      <c r="C3573" s="66"/>
      <c r="D3573" s="66"/>
      <c r="E3573" s="67"/>
      <c r="F3573" s="4"/>
      <c r="G3573" s="4"/>
      <c r="H3573" s="4"/>
      <c r="K3573" s="4"/>
      <c r="L3573" s="4"/>
      <c r="M3573" s="16"/>
      <c r="N3573" s="16"/>
      <c r="T3573" s="59"/>
      <c r="U3573" s="59"/>
      <c r="Z3573" s="22"/>
      <c r="AA3573" s="22"/>
      <c r="AB3573" s="22"/>
      <c r="AC3573" s="22"/>
      <c r="AD3573" s="22"/>
      <c r="AE3573" s="22"/>
      <c r="AF3573" s="22"/>
    </row>
    <row r="3574" spans="1:32" x14ac:dyDescent="0.25">
      <c r="A3574" s="16"/>
      <c r="B3574" s="16"/>
      <c r="C3574" s="66"/>
      <c r="D3574" s="66"/>
      <c r="E3574" s="67"/>
      <c r="F3574" s="4"/>
      <c r="G3574" s="4"/>
      <c r="H3574" s="4"/>
      <c r="K3574" s="4"/>
      <c r="L3574" s="4"/>
      <c r="M3574" s="16"/>
      <c r="N3574" s="16"/>
      <c r="T3574" s="59"/>
      <c r="U3574" s="59"/>
      <c r="Z3574" s="22"/>
      <c r="AA3574" s="22"/>
      <c r="AB3574" s="22"/>
      <c r="AC3574" s="22"/>
      <c r="AD3574" s="22"/>
      <c r="AE3574" s="22"/>
      <c r="AF3574" s="22"/>
    </row>
    <row r="3575" spans="1:32" x14ac:dyDescent="0.25">
      <c r="A3575" s="16"/>
      <c r="B3575" s="16"/>
      <c r="C3575" s="66"/>
      <c r="D3575" s="66"/>
      <c r="E3575" s="67"/>
      <c r="F3575" s="4"/>
      <c r="G3575" s="4"/>
      <c r="H3575" s="4"/>
      <c r="K3575" s="4"/>
      <c r="L3575" s="4"/>
      <c r="M3575" s="16"/>
      <c r="N3575" s="16"/>
      <c r="T3575" s="59"/>
      <c r="U3575" s="59"/>
      <c r="Z3575" s="22"/>
      <c r="AA3575" s="22"/>
      <c r="AB3575" s="22"/>
      <c r="AC3575" s="22"/>
      <c r="AD3575" s="22"/>
      <c r="AE3575" s="22"/>
      <c r="AF3575" s="22"/>
    </row>
    <row r="3576" spans="1:32" x14ac:dyDescent="0.25">
      <c r="A3576" s="16"/>
      <c r="B3576" s="16"/>
      <c r="C3576" s="66"/>
      <c r="D3576" s="66"/>
      <c r="E3576" s="67"/>
      <c r="F3576" s="4"/>
      <c r="G3576" s="4"/>
      <c r="H3576" s="4"/>
      <c r="K3576" s="4"/>
      <c r="L3576" s="4"/>
      <c r="M3576" s="16"/>
      <c r="N3576" s="16"/>
      <c r="T3576" s="59"/>
      <c r="U3576" s="59"/>
      <c r="Z3576" s="22"/>
      <c r="AA3576" s="22"/>
      <c r="AB3576" s="22"/>
      <c r="AC3576" s="22"/>
      <c r="AD3576" s="22"/>
      <c r="AE3576" s="22"/>
      <c r="AF3576" s="22"/>
    </row>
    <row r="3577" spans="1:32" x14ac:dyDescent="0.25">
      <c r="A3577" s="16"/>
      <c r="B3577" s="16"/>
      <c r="C3577" s="66"/>
      <c r="D3577" s="66"/>
      <c r="E3577" s="67"/>
      <c r="F3577" s="4"/>
      <c r="G3577" s="4"/>
      <c r="H3577" s="4"/>
      <c r="K3577" s="4"/>
      <c r="L3577" s="4"/>
      <c r="M3577" s="16"/>
      <c r="N3577" s="16"/>
      <c r="T3577" s="59"/>
      <c r="U3577" s="59"/>
      <c r="Z3577" s="22"/>
      <c r="AA3577" s="22"/>
      <c r="AB3577" s="22"/>
      <c r="AC3577" s="22"/>
      <c r="AD3577" s="22"/>
      <c r="AE3577" s="22"/>
      <c r="AF3577" s="22"/>
    </row>
    <row r="3578" spans="1:32" x14ac:dyDescent="0.25">
      <c r="A3578" s="16"/>
      <c r="B3578" s="16"/>
      <c r="C3578" s="66"/>
      <c r="D3578" s="66"/>
      <c r="E3578" s="67"/>
      <c r="F3578" s="4"/>
      <c r="G3578" s="4"/>
      <c r="H3578" s="4"/>
      <c r="K3578" s="4"/>
      <c r="L3578" s="4"/>
      <c r="M3578" s="16"/>
      <c r="N3578" s="16"/>
      <c r="T3578" s="59"/>
      <c r="U3578" s="59"/>
      <c r="Z3578" s="22"/>
      <c r="AA3578" s="22"/>
      <c r="AB3578" s="22"/>
      <c r="AC3578" s="22"/>
      <c r="AD3578" s="22"/>
      <c r="AE3578" s="22"/>
      <c r="AF3578" s="22"/>
    </row>
    <row r="3579" spans="1:32" x14ac:dyDescent="0.25">
      <c r="A3579" s="16"/>
      <c r="B3579" s="16"/>
      <c r="C3579" s="66"/>
      <c r="D3579" s="66"/>
      <c r="E3579" s="67"/>
      <c r="F3579" s="4"/>
      <c r="G3579" s="4"/>
      <c r="H3579" s="4"/>
      <c r="K3579" s="4"/>
      <c r="L3579" s="4"/>
      <c r="M3579" s="16"/>
      <c r="N3579" s="16"/>
      <c r="T3579" s="59"/>
      <c r="U3579" s="59"/>
      <c r="Z3579" s="22"/>
      <c r="AA3579" s="22"/>
      <c r="AB3579" s="22"/>
      <c r="AC3579" s="22"/>
      <c r="AD3579" s="22"/>
      <c r="AE3579" s="22"/>
      <c r="AF3579" s="22"/>
    </row>
    <row r="3580" spans="1:32" x14ac:dyDescent="0.25">
      <c r="A3580" s="16"/>
      <c r="B3580" s="16"/>
      <c r="C3580" s="66"/>
      <c r="D3580" s="66"/>
      <c r="E3580" s="67"/>
      <c r="F3580" s="4"/>
      <c r="G3580" s="4"/>
      <c r="H3580" s="4"/>
      <c r="K3580" s="4"/>
      <c r="L3580" s="4"/>
      <c r="M3580" s="16"/>
      <c r="N3580" s="16"/>
      <c r="T3580" s="59"/>
      <c r="U3580" s="59"/>
      <c r="Z3580" s="22"/>
      <c r="AA3580" s="22"/>
      <c r="AB3580" s="22"/>
      <c r="AC3580" s="22"/>
      <c r="AD3580" s="22"/>
      <c r="AE3580" s="22"/>
      <c r="AF3580" s="22"/>
    </row>
    <row r="3581" spans="1:32" x14ac:dyDescent="0.25">
      <c r="A3581" s="16"/>
      <c r="B3581" s="16"/>
      <c r="C3581" s="66"/>
      <c r="D3581" s="66"/>
      <c r="E3581" s="67"/>
      <c r="F3581" s="4"/>
      <c r="G3581" s="4"/>
      <c r="H3581" s="4"/>
      <c r="K3581" s="4"/>
      <c r="L3581" s="4"/>
      <c r="M3581" s="16"/>
      <c r="N3581" s="16"/>
      <c r="T3581" s="59"/>
      <c r="U3581" s="59"/>
      <c r="Z3581" s="22"/>
      <c r="AA3581" s="22"/>
      <c r="AB3581" s="22"/>
      <c r="AC3581" s="22"/>
      <c r="AD3581" s="22"/>
      <c r="AE3581" s="22"/>
      <c r="AF3581" s="22"/>
    </row>
    <row r="3582" spans="1:32" x14ac:dyDescent="0.25">
      <c r="A3582" s="16"/>
      <c r="B3582" s="16"/>
      <c r="C3582" s="66"/>
      <c r="D3582" s="66"/>
      <c r="E3582" s="67"/>
      <c r="F3582" s="4"/>
      <c r="G3582" s="4"/>
      <c r="H3582" s="4"/>
      <c r="K3582" s="4"/>
      <c r="L3582" s="4"/>
      <c r="M3582" s="16"/>
      <c r="N3582" s="16"/>
      <c r="T3582" s="59"/>
      <c r="U3582" s="59"/>
      <c r="Z3582" s="22"/>
      <c r="AA3582" s="22"/>
      <c r="AB3582" s="22"/>
      <c r="AC3582" s="22"/>
      <c r="AD3582" s="22"/>
      <c r="AE3582" s="22"/>
      <c r="AF3582" s="22"/>
    </row>
    <row r="3583" spans="1:32" x14ac:dyDescent="0.25">
      <c r="A3583" s="16"/>
      <c r="B3583" s="16"/>
      <c r="C3583" s="66"/>
      <c r="D3583" s="66"/>
      <c r="E3583" s="67"/>
      <c r="F3583" s="4"/>
      <c r="G3583" s="4"/>
      <c r="H3583" s="4"/>
      <c r="K3583" s="4"/>
      <c r="L3583" s="4"/>
      <c r="M3583" s="16"/>
      <c r="N3583" s="16"/>
      <c r="T3583" s="59"/>
      <c r="U3583" s="59"/>
      <c r="Z3583" s="22"/>
      <c r="AA3583" s="22"/>
      <c r="AB3583" s="22"/>
      <c r="AC3583" s="22"/>
      <c r="AD3583" s="22"/>
      <c r="AE3583" s="22"/>
      <c r="AF3583" s="22"/>
    </row>
    <row r="3584" spans="1:32" x14ac:dyDescent="0.25">
      <c r="A3584" s="16"/>
      <c r="B3584" s="16"/>
      <c r="C3584" s="66"/>
      <c r="D3584" s="66"/>
      <c r="E3584" s="67"/>
      <c r="F3584" s="4"/>
      <c r="G3584" s="4"/>
      <c r="H3584" s="4"/>
      <c r="K3584" s="4"/>
      <c r="L3584" s="4"/>
      <c r="M3584" s="16"/>
      <c r="N3584" s="16"/>
      <c r="T3584" s="59"/>
      <c r="U3584" s="59"/>
      <c r="Z3584" s="22"/>
      <c r="AA3584" s="22"/>
      <c r="AB3584" s="22"/>
      <c r="AC3584" s="22"/>
      <c r="AD3584" s="22"/>
      <c r="AE3584" s="22"/>
      <c r="AF3584" s="22"/>
    </row>
    <row r="3585" spans="1:32" x14ac:dyDescent="0.25">
      <c r="A3585" s="16"/>
      <c r="B3585" s="16"/>
      <c r="C3585" s="66"/>
      <c r="D3585" s="66"/>
      <c r="E3585" s="67"/>
      <c r="F3585" s="4"/>
      <c r="G3585" s="4"/>
      <c r="H3585" s="4"/>
      <c r="K3585" s="4"/>
      <c r="L3585" s="4"/>
      <c r="M3585" s="16"/>
      <c r="N3585" s="16"/>
      <c r="T3585" s="59"/>
      <c r="U3585" s="59"/>
      <c r="Z3585" s="22"/>
      <c r="AA3585" s="22"/>
      <c r="AB3585" s="22"/>
      <c r="AC3585" s="22"/>
      <c r="AD3585" s="22"/>
      <c r="AE3585" s="22"/>
      <c r="AF3585" s="22"/>
    </row>
    <row r="3586" spans="1:32" x14ac:dyDescent="0.25">
      <c r="A3586" s="16"/>
      <c r="B3586" s="16"/>
      <c r="C3586" s="66"/>
      <c r="D3586" s="66"/>
      <c r="E3586" s="67"/>
      <c r="F3586" s="4"/>
      <c r="G3586" s="4"/>
      <c r="H3586" s="4"/>
      <c r="K3586" s="4"/>
      <c r="L3586" s="4"/>
      <c r="M3586" s="16"/>
      <c r="N3586" s="16"/>
      <c r="T3586" s="59"/>
      <c r="U3586" s="59"/>
      <c r="Z3586" s="22"/>
      <c r="AA3586" s="22"/>
      <c r="AB3586" s="22"/>
      <c r="AC3586" s="22"/>
      <c r="AD3586" s="22"/>
      <c r="AE3586" s="22"/>
      <c r="AF3586" s="22"/>
    </row>
    <row r="3587" spans="1:32" x14ac:dyDescent="0.25">
      <c r="A3587" s="16"/>
      <c r="B3587" s="16"/>
      <c r="C3587" s="66"/>
      <c r="D3587" s="66"/>
      <c r="E3587" s="67"/>
      <c r="F3587" s="4"/>
      <c r="G3587" s="4"/>
      <c r="H3587" s="4"/>
      <c r="K3587" s="4"/>
      <c r="L3587" s="4"/>
      <c r="M3587" s="16"/>
      <c r="N3587" s="16"/>
      <c r="T3587" s="59"/>
      <c r="U3587" s="59"/>
      <c r="Z3587" s="22"/>
      <c r="AA3587" s="22"/>
      <c r="AB3587" s="22"/>
      <c r="AC3587" s="22"/>
      <c r="AD3587" s="22"/>
      <c r="AE3587" s="22"/>
      <c r="AF3587" s="22"/>
    </row>
    <row r="3588" spans="1:32" x14ac:dyDescent="0.25">
      <c r="A3588" s="16"/>
      <c r="B3588" s="16"/>
      <c r="C3588" s="66"/>
      <c r="D3588" s="66"/>
      <c r="E3588" s="67"/>
      <c r="F3588" s="4"/>
      <c r="G3588" s="4"/>
      <c r="H3588" s="4"/>
      <c r="K3588" s="4"/>
      <c r="L3588" s="4"/>
      <c r="M3588" s="16"/>
      <c r="N3588" s="16"/>
      <c r="T3588" s="59"/>
      <c r="U3588" s="59"/>
      <c r="Z3588" s="22"/>
      <c r="AA3588" s="22"/>
      <c r="AB3588" s="22"/>
      <c r="AC3588" s="22"/>
      <c r="AD3588" s="22"/>
      <c r="AE3588" s="22"/>
      <c r="AF3588" s="22"/>
    </row>
    <row r="3589" spans="1:32" x14ac:dyDescent="0.25">
      <c r="A3589" s="16"/>
      <c r="B3589" s="16"/>
      <c r="C3589" s="66"/>
      <c r="D3589" s="66"/>
      <c r="E3589" s="67"/>
      <c r="F3589" s="4"/>
      <c r="G3589" s="4"/>
      <c r="H3589" s="4"/>
      <c r="K3589" s="4"/>
      <c r="L3589" s="4"/>
      <c r="M3589" s="16"/>
      <c r="N3589" s="16"/>
      <c r="T3589" s="59"/>
      <c r="U3589" s="59"/>
      <c r="Z3589" s="22"/>
      <c r="AA3589" s="22"/>
      <c r="AB3589" s="22"/>
      <c r="AC3589" s="22"/>
      <c r="AD3589" s="22"/>
      <c r="AE3589" s="22"/>
      <c r="AF3589" s="22"/>
    </row>
    <row r="3590" spans="1:32" x14ac:dyDescent="0.25">
      <c r="A3590" s="16"/>
      <c r="B3590" s="16"/>
      <c r="C3590" s="66"/>
      <c r="D3590" s="66"/>
      <c r="E3590" s="67"/>
      <c r="F3590" s="4"/>
      <c r="G3590" s="4"/>
      <c r="H3590" s="4"/>
      <c r="K3590" s="4"/>
      <c r="L3590" s="4"/>
      <c r="M3590" s="16"/>
      <c r="N3590" s="16"/>
      <c r="T3590" s="59"/>
      <c r="U3590" s="59"/>
      <c r="Z3590" s="22"/>
      <c r="AA3590" s="22"/>
      <c r="AB3590" s="22"/>
      <c r="AC3590" s="22"/>
      <c r="AD3590" s="22"/>
      <c r="AE3590" s="22"/>
      <c r="AF3590" s="22"/>
    </row>
    <row r="3591" spans="1:32" x14ac:dyDescent="0.25">
      <c r="A3591" s="16"/>
      <c r="B3591" s="16"/>
      <c r="C3591" s="66"/>
      <c r="D3591" s="66"/>
      <c r="E3591" s="67"/>
      <c r="F3591" s="4"/>
      <c r="G3591" s="4"/>
      <c r="H3591" s="4"/>
      <c r="K3591" s="4"/>
      <c r="L3591" s="4"/>
      <c r="M3591" s="16"/>
      <c r="N3591" s="16"/>
      <c r="T3591" s="59"/>
      <c r="U3591" s="59"/>
      <c r="Z3591" s="22"/>
      <c r="AA3591" s="22"/>
      <c r="AB3591" s="22"/>
      <c r="AC3591" s="22"/>
      <c r="AD3591" s="22"/>
      <c r="AE3591" s="22"/>
      <c r="AF3591" s="22"/>
    </row>
    <row r="3592" spans="1:32" x14ac:dyDescent="0.25">
      <c r="A3592" s="16"/>
      <c r="B3592" s="16"/>
      <c r="C3592" s="66"/>
      <c r="D3592" s="66"/>
      <c r="E3592" s="67"/>
      <c r="F3592" s="4"/>
      <c r="G3592" s="4"/>
      <c r="H3592" s="4"/>
      <c r="K3592" s="4"/>
      <c r="L3592" s="4"/>
      <c r="M3592" s="16"/>
      <c r="N3592" s="16"/>
      <c r="T3592" s="59"/>
      <c r="U3592" s="59"/>
      <c r="Z3592" s="22"/>
      <c r="AA3592" s="22"/>
      <c r="AB3592" s="22"/>
      <c r="AC3592" s="22"/>
      <c r="AD3592" s="22"/>
      <c r="AE3592" s="22"/>
      <c r="AF3592" s="22"/>
    </row>
    <row r="3593" spans="1:32" x14ac:dyDescent="0.25">
      <c r="A3593" s="16"/>
      <c r="B3593" s="16"/>
      <c r="C3593" s="66"/>
      <c r="D3593" s="66"/>
      <c r="E3593" s="67"/>
      <c r="F3593" s="4"/>
      <c r="G3593" s="4"/>
      <c r="H3593" s="4"/>
      <c r="K3593" s="4"/>
      <c r="L3593" s="4"/>
      <c r="M3593" s="16"/>
      <c r="N3593" s="16"/>
      <c r="T3593" s="59"/>
      <c r="U3593" s="59"/>
      <c r="Z3593" s="22"/>
      <c r="AA3593" s="22"/>
      <c r="AB3593" s="22"/>
      <c r="AC3593" s="22"/>
      <c r="AD3593" s="22"/>
      <c r="AE3593" s="22"/>
      <c r="AF3593" s="22"/>
    </row>
    <row r="3594" spans="1:32" x14ac:dyDescent="0.25">
      <c r="A3594" s="16"/>
      <c r="B3594" s="16"/>
      <c r="C3594" s="66"/>
      <c r="D3594" s="66"/>
      <c r="E3594" s="67"/>
      <c r="F3594" s="4"/>
      <c r="G3594" s="4"/>
      <c r="H3594" s="4"/>
      <c r="K3594" s="4"/>
      <c r="L3594" s="4"/>
      <c r="M3594" s="16"/>
      <c r="N3594" s="16"/>
      <c r="T3594" s="59"/>
      <c r="U3594" s="59"/>
      <c r="Z3594" s="22"/>
      <c r="AA3594" s="22"/>
      <c r="AB3594" s="22"/>
      <c r="AC3594" s="22"/>
      <c r="AD3594" s="22"/>
      <c r="AE3594" s="22"/>
      <c r="AF3594" s="22"/>
    </row>
    <row r="3595" spans="1:32" x14ac:dyDescent="0.25">
      <c r="A3595" s="16"/>
      <c r="B3595" s="16"/>
      <c r="C3595" s="66"/>
      <c r="D3595" s="66"/>
      <c r="E3595" s="67"/>
      <c r="F3595" s="4"/>
      <c r="G3595" s="4"/>
      <c r="H3595" s="4"/>
      <c r="K3595" s="4"/>
      <c r="L3595" s="4"/>
      <c r="M3595" s="16"/>
      <c r="N3595" s="16"/>
      <c r="T3595" s="59"/>
      <c r="U3595" s="59"/>
      <c r="Z3595" s="22"/>
      <c r="AA3595" s="22"/>
      <c r="AB3595" s="22"/>
      <c r="AC3595" s="22"/>
      <c r="AD3595" s="22"/>
      <c r="AE3595" s="22"/>
      <c r="AF3595" s="22"/>
    </row>
    <row r="3596" spans="1:32" x14ac:dyDescent="0.25">
      <c r="A3596" s="16"/>
      <c r="B3596" s="16"/>
      <c r="C3596" s="66"/>
      <c r="D3596" s="66"/>
      <c r="E3596" s="67"/>
      <c r="F3596" s="4"/>
      <c r="G3596" s="4"/>
      <c r="H3596" s="4"/>
      <c r="K3596" s="4"/>
      <c r="L3596" s="4"/>
      <c r="M3596" s="16"/>
      <c r="N3596" s="16"/>
      <c r="T3596" s="59"/>
      <c r="U3596" s="59"/>
      <c r="Z3596" s="22"/>
      <c r="AA3596" s="22"/>
      <c r="AB3596" s="22"/>
      <c r="AC3596" s="22"/>
      <c r="AD3596" s="22"/>
      <c r="AE3596" s="22"/>
      <c r="AF3596" s="22"/>
    </row>
    <row r="3597" spans="1:32" x14ac:dyDescent="0.25">
      <c r="A3597" s="16"/>
      <c r="B3597" s="16"/>
      <c r="C3597" s="66"/>
      <c r="D3597" s="66"/>
      <c r="E3597" s="67"/>
      <c r="F3597" s="4"/>
      <c r="G3597" s="4"/>
      <c r="H3597" s="4"/>
      <c r="K3597" s="4"/>
      <c r="L3597" s="4"/>
      <c r="M3597" s="16"/>
      <c r="N3597" s="16"/>
      <c r="T3597" s="59"/>
      <c r="U3597" s="59"/>
      <c r="Z3597" s="22"/>
      <c r="AA3597" s="22"/>
      <c r="AB3597" s="22"/>
      <c r="AC3597" s="22"/>
      <c r="AD3597" s="22"/>
      <c r="AE3597" s="22"/>
      <c r="AF3597" s="22"/>
    </row>
    <row r="3598" spans="1:32" x14ac:dyDescent="0.25">
      <c r="A3598" s="16"/>
      <c r="B3598" s="16"/>
      <c r="C3598" s="66"/>
      <c r="D3598" s="66"/>
      <c r="E3598" s="67"/>
      <c r="F3598" s="4"/>
      <c r="G3598" s="4"/>
      <c r="H3598" s="4"/>
      <c r="K3598" s="4"/>
      <c r="L3598" s="4"/>
      <c r="M3598" s="16"/>
      <c r="N3598" s="16"/>
      <c r="T3598" s="59"/>
      <c r="U3598" s="59"/>
      <c r="Z3598" s="22"/>
      <c r="AA3598" s="22"/>
      <c r="AB3598" s="22"/>
      <c r="AC3598" s="22"/>
      <c r="AD3598" s="22"/>
      <c r="AE3598" s="22"/>
      <c r="AF3598" s="22"/>
    </row>
    <row r="3599" spans="1:32" x14ac:dyDescent="0.25">
      <c r="A3599" s="16"/>
      <c r="B3599" s="16"/>
      <c r="C3599" s="66"/>
      <c r="D3599" s="66"/>
      <c r="E3599" s="67"/>
      <c r="F3599" s="4"/>
      <c r="G3599" s="4"/>
      <c r="H3599" s="4"/>
      <c r="K3599" s="4"/>
      <c r="L3599" s="4"/>
      <c r="M3599" s="16"/>
      <c r="N3599" s="16"/>
      <c r="T3599" s="59"/>
      <c r="U3599" s="59"/>
      <c r="Z3599" s="22"/>
      <c r="AA3599" s="22"/>
      <c r="AB3599" s="22"/>
      <c r="AC3599" s="22"/>
      <c r="AD3599" s="22"/>
      <c r="AE3599" s="22"/>
      <c r="AF3599" s="22"/>
    </row>
    <row r="3600" spans="1:32" x14ac:dyDescent="0.25">
      <c r="A3600" s="16"/>
      <c r="B3600" s="16"/>
      <c r="C3600" s="66"/>
      <c r="D3600" s="66"/>
      <c r="E3600" s="67"/>
      <c r="F3600" s="4"/>
      <c r="G3600" s="4"/>
      <c r="H3600" s="4"/>
      <c r="K3600" s="4"/>
      <c r="L3600" s="4"/>
      <c r="M3600" s="16"/>
      <c r="N3600" s="16"/>
      <c r="T3600" s="59"/>
      <c r="U3600" s="59"/>
      <c r="Z3600" s="22"/>
      <c r="AA3600" s="22"/>
      <c r="AB3600" s="22"/>
      <c r="AC3600" s="22"/>
      <c r="AD3600" s="22"/>
      <c r="AE3600" s="22"/>
      <c r="AF3600" s="22"/>
    </row>
    <row r="3601" spans="1:32" x14ac:dyDescent="0.25">
      <c r="A3601" s="16"/>
      <c r="B3601" s="16"/>
      <c r="C3601" s="66"/>
      <c r="D3601" s="66"/>
      <c r="E3601" s="67"/>
      <c r="F3601" s="4"/>
      <c r="G3601" s="4"/>
      <c r="H3601" s="4"/>
      <c r="K3601" s="4"/>
      <c r="L3601" s="4"/>
      <c r="M3601" s="16"/>
      <c r="N3601" s="16"/>
      <c r="T3601" s="59"/>
      <c r="U3601" s="59"/>
      <c r="Z3601" s="22"/>
      <c r="AA3601" s="22"/>
      <c r="AB3601" s="22"/>
      <c r="AC3601" s="22"/>
      <c r="AD3601" s="22"/>
      <c r="AE3601" s="22"/>
      <c r="AF3601" s="22"/>
    </row>
    <row r="3602" spans="1:32" x14ac:dyDescent="0.25">
      <c r="A3602" s="16"/>
      <c r="B3602" s="16"/>
      <c r="C3602" s="66"/>
      <c r="D3602" s="66"/>
      <c r="E3602" s="67"/>
      <c r="F3602" s="4"/>
      <c r="G3602" s="4"/>
      <c r="H3602" s="4"/>
      <c r="K3602" s="4"/>
      <c r="L3602" s="4"/>
      <c r="M3602" s="16"/>
      <c r="N3602" s="16"/>
      <c r="T3602" s="59"/>
      <c r="U3602" s="59"/>
      <c r="Z3602" s="22"/>
      <c r="AA3602" s="22"/>
      <c r="AB3602" s="22"/>
      <c r="AC3602" s="22"/>
      <c r="AD3602" s="22"/>
      <c r="AE3602" s="22"/>
      <c r="AF3602" s="22"/>
    </row>
    <row r="3603" spans="1:32" x14ac:dyDescent="0.25">
      <c r="A3603" s="16"/>
      <c r="B3603" s="16"/>
      <c r="C3603" s="66"/>
      <c r="D3603" s="66"/>
      <c r="E3603" s="67"/>
      <c r="F3603" s="4"/>
      <c r="G3603" s="4"/>
      <c r="H3603" s="4"/>
      <c r="K3603" s="4"/>
      <c r="L3603" s="4"/>
      <c r="M3603" s="16"/>
      <c r="N3603" s="16"/>
      <c r="T3603" s="59"/>
      <c r="U3603" s="59"/>
      <c r="Z3603" s="22"/>
      <c r="AA3603" s="22"/>
      <c r="AB3603" s="22"/>
      <c r="AC3603" s="22"/>
      <c r="AD3603" s="22"/>
      <c r="AE3603" s="22"/>
      <c r="AF3603" s="22"/>
    </row>
    <row r="3604" spans="1:32" x14ac:dyDescent="0.25">
      <c r="A3604" s="16"/>
      <c r="B3604" s="16"/>
      <c r="C3604" s="66"/>
      <c r="D3604" s="66"/>
      <c r="E3604" s="67"/>
      <c r="F3604" s="4"/>
      <c r="G3604" s="4"/>
      <c r="H3604" s="4"/>
      <c r="K3604" s="4"/>
      <c r="L3604" s="4"/>
      <c r="M3604" s="16"/>
      <c r="N3604" s="16"/>
      <c r="T3604" s="59"/>
      <c r="U3604" s="59"/>
      <c r="Z3604" s="22"/>
      <c r="AA3604" s="22"/>
      <c r="AB3604" s="22"/>
      <c r="AC3604" s="22"/>
      <c r="AD3604" s="22"/>
      <c r="AE3604" s="22"/>
      <c r="AF3604" s="22"/>
    </row>
    <row r="3605" spans="1:32" x14ac:dyDescent="0.25">
      <c r="A3605" s="16"/>
      <c r="B3605" s="16"/>
      <c r="C3605" s="66"/>
      <c r="D3605" s="66"/>
      <c r="E3605" s="67"/>
      <c r="F3605" s="4"/>
      <c r="G3605" s="4"/>
      <c r="H3605" s="4"/>
      <c r="K3605" s="4"/>
      <c r="L3605" s="4"/>
      <c r="M3605" s="16"/>
      <c r="N3605" s="16"/>
      <c r="T3605" s="59"/>
      <c r="U3605" s="59"/>
      <c r="Z3605" s="22"/>
      <c r="AA3605" s="22"/>
      <c r="AB3605" s="22"/>
      <c r="AC3605" s="22"/>
      <c r="AD3605" s="22"/>
      <c r="AE3605" s="22"/>
      <c r="AF3605" s="22"/>
    </row>
    <row r="3606" spans="1:32" x14ac:dyDescent="0.25">
      <c r="A3606" s="16"/>
      <c r="B3606" s="16"/>
      <c r="C3606" s="66"/>
      <c r="D3606" s="66"/>
      <c r="E3606" s="67"/>
      <c r="F3606" s="4"/>
      <c r="G3606" s="4"/>
      <c r="H3606" s="4"/>
      <c r="K3606" s="4"/>
      <c r="L3606" s="4"/>
      <c r="M3606" s="16"/>
      <c r="N3606" s="16"/>
      <c r="T3606" s="59"/>
      <c r="U3606" s="59"/>
      <c r="Z3606" s="22"/>
      <c r="AA3606" s="22"/>
      <c r="AB3606" s="22"/>
      <c r="AC3606" s="22"/>
      <c r="AD3606" s="22"/>
      <c r="AE3606" s="22"/>
      <c r="AF3606" s="22"/>
    </row>
    <row r="3607" spans="1:32" x14ac:dyDescent="0.25">
      <c r="A3607" s="16"/>
      <c r="B3607" s="16"/>
      <c r="C3607" s="66"/>
      <c r="D3607" s="66"/>
      <c r="E3607" s="67"/>
      <c r="F3607" s="4"/>
      <c r="G3607" s="4"/>
      <c r="H3607" s="4"/>
      <c r="K3607" s="4"/>
      <c r="L3607" s="4"/>
      <c r="M3607" s="16"/>
      <c r="N3607" s="16"/>
      <c r="T3607" s="59"/>
      <c r="U3607" s="59"/>
      <c r="Z3607" s="22"/>
      <c r="AA3607" s="22"/>
      <c r="AB3607" s="22"/>
      <c r="AC3607" s="22"/>
      <c r="AD3607" s="22"/>
      <c r="AE3607" s="22"/>
      <c r="AF3607" s="22"/>
    </row>
    <row r="3608" spans="1:32" x14ac:dyDescent="0.25">
      <c r="A3608" s="16"/>
      <c r="B3608" s="16"/>
      <c r="C3608" s="66"/>
      <c r="D3608" s="66"/>
      <c r="E3608" s="67"/>
      <c r="F3608" s="4"/>
      <c r="G3608" s="4"/>
      <c r="H3608" s="4"/>
      <c r="K3608" s="4"/>
      <c r="L3608" s="4"/>
      <c r="M3608" s="16"/>
      <c r="N3608" s="16"/>
      <c r="T3608" s="59"/>
      <c r="U3608" s="59"/>
      <c r="Z3608" s="22"/>
      <c r="AA3608" s="22"/>
      <c r="AB3608" s="22"/>
      <c r="AC3608" s="22"/>
      <c r="AD3608" s="22"/>
      <c r="AE3608" s="22"/>
      <c r="AF3608" s="22"/>
    </row>
    <row r="3609" spans="1:32" x14ac:dyDescent="0.25">
      <c r="A3609" s="16"/>
      <c r="B3609" s="16"/>
      <c r="C3609" s="66"/>
      <c r="D3609" s="66"/>
      <c r="E3609" s="67"/>
      <c r="F3609" s="4"/>
      <c r="G3609" s="4"/>
      <c r="H3609" s="4"/>
      <c r="K3609" s="4"/>
      <c r="L3609" s="4"/>
      <c r="M3609" s="16"/>
      <c r="N3609" s="16"/>
      <c r="T3609" s="59"/>
      <c r="U3609" s="59"/>
      <c r="Z3609" s="22"/>
      <c r="AA3609" s="22"/>
      <c r="AB3609" s="22"/>
      <c r="AC3609" s="22"/>
      <c r="AD3609" s="22"/>
      <c r="AE3609" s="22"/>
      <c r="AF3609" s="22"/>
    </row>
    <row r="3610" spans="1:32" x14ac:dyDescent="0.25">
      <c r="A3610" s="16"/>
      <c r="B3610" s="16"/>
      <c r="C3610" s="66"/>
      <c r="D3610" s="66"/>
      <c r="E3610" s="67"/>
      <c r="F3610" s="4"/>
      <c r="G3610" s="4"/>
      <c r="H3610" s="4"/>
      <c r="K3610" s="4"/>
      <c r="L3610" s="4"/>
      <c r="M3610" s="16"/>
      <c r="N3610" s="16"/>
      <c r="T3610" s="59"/>
      <c r="U3610" s="59"/>
      <c r="Z3610" s="22"/>
      <c r="AA3610" s="22"/>
      <c r="AB3610" s="22"/>
      <c r="AC3610" s="22"/>
      <c r="AD3610" s="22"/>
      <c r="AE3610" s="22"/>
      <c r="AF3610" s="22"/>
    </row>
    <row r="3611" spans="1:32" x14ac:dyDescent="0.25">
      <c r="A3611" s="16"/>
      <c r="B3611" s="16"/>
      <c r="C3611" s="66"/>
      <c r="D3611" s="66"/>
      <c r="E3611" s="67"/>
      <c r="F3611" s="4"/>
      <c r="G3611" s="4"/>
      <c r="H3611" s="4"/>
      <c r="K3611" s="4"/>
      <c r="L3611" s="4"/>
      <c r="M3611" s="16"/>
      <c r="N3611" s="16"/>
      <c r="T3611" s="59"/>
      <c r="U3611" s="59"/>
      <c r="Z3611" s="22"/>
      <c r="AA3611" s="22"/>
      <c r="AB3611" s="22"/>
      <c r="AC3611" s="22"/>
      <c r="AD3611" s="22"/>
      <c r="AE3611" s="22"/>
      <c r="AF3611" s="22"/>
    </row>
    <row r="3612" spans="1:32" x14ac:dyDescent="0.25">
      <c r="A3612" s="16"/>
      <c r="B3612" s="16"/>
      <c r="C3612" s="66"/>
      <c r="D3612" s="66"/>
      <c r="E3612" s="67"/>
      <c r="F3612" s="4"/>
      <c r="G3612" s="4"/>
      <c r="H3612" s="4"/>
      <c r="K3612" s="4"/>
      <c r="L3612" s="4"/>
      <c r="M3612" s="16"/>
      <c r="N3612" s="16"/>
      <c r="T3612" s="59"/>
      <c r="U3612" s="59"/>
      <c r="Z3612" s="22"/>
      <c r="AA3612" s="22"/>
      <c r="AB3612" s="22"/>
      <c r="AC3612" s="22"/>
      <c r="AD3612" s="22"/>
      <c r="AE3612" s="22"/>
      <c r="AF3612" s="22"/>
    </row>
    <row r="3613" spans="1:32" x14ac:dyDescent="0.25">
      <c r="A3613" s="16"/>
      <c r="B3613" s="16"/>
      <c r="C3613" s="66"/>
      <c r="D3613" s="66"/>
      <c r="E3613" s="67"/>
      <c r="F3613" s="4"/>
      <c r="G3613" s="4"/>
      <c r="H3613" s="4"/>
      <c r="K3613" s="4"/>
      <c r="L3613" s="4"/>
      <c r="M3613" s="16"/>
      <c r="N3613" s="16"/>
      <c r="T3613" s="59"/>
      <c r="U3613" s="59"/>
      <c r="Z3613" s="22"/>
      <c r="AA3613" s="22"/>
      <c r="AB3613" s="22"/>
      <c r="AC3613" s="22"/>
      <c r="AD3613" s="22"/>
      <c r="AE3613" s="22"/>
      <c r="AF3613" s="22"/>
    </row>
    <row r="3614" spans="1:32" x14ac:dyDescent="0.25">
      <c r="A3614" s="16"/>
      <c r="B3614" s="16"/>
      <c r="C3614" s="66"/>
      <c r="D3614" s="66"/>
      <c r="E3614" s="67"/>
      <c r="F3614" s="4"/>
      <c r="G3614" s="4"/>
      <c r="H3614" s="4"/>
      <c r="K3614" s="4"/>
      <c r="L3614" s="4"/>
      <c r="M3614" s="16"/>
      <c r="N3614" s="16"/>
      <c r="T3614" s="59"/>
      <c r="U3614" s="59"/>
      <c r="Z3614" s="22"/>
      <c r="AA3614" s="22"/>
      <c r="AB3614" s="22"/>
      <c r="AC3614" s="22"/>
      <c r="AD3614" s="22"/>
      <c r="AE3614" s="22"/>
      <c r="AF3614" s="22"/>
    </row>
    <row r="3615" spans="1:32" x14ac:dyDescent="0.25">
      <c r="A3615" s="16"/>
      <c r="B3615" s="16"/>
      <c r="C3615" s="66"/>
      <c r="D3615" s="66"/>
      <c r="E3615" s="67"/>
      <c r="F3615" s="4"/>
      <c r="G3615" s="4"/>
      <c r="H3615" s="4"/>
      <c r="K3615" s="4"/>
      <c r="L3615" s="4"/>
      <c r="M3615" s="16"/>
      <c r="N3615" s="16"/>
      <c r="T3615" s="59"/>
      <c r="U3615" s="59"/>
      <c r="Z3615" s="22"/>
      <c r="AA3615" s="22"/>
      <c r="AB3615" s="22"/>
      <c r="AC3615" s="22"/>
      <c r="AD3615" s="22"/>
      <c r="AE3615" s="22"/>
      <c r="AF3615" s="22"/>
    </row>
    <row r="3616" spans="1:32" x14ac:dyDescent="0.25">
      <c r="A3616" s="16"/>
      <c r="B3616" s="16"/>
      <c r="C3616" s="66"/>
      <c r="D3616" s="66"/>
      <c r="E3616" s="67"/>
      <c r="F3616" s="4"/>
      <c r="G3616" s="4"/>
      <c r="H3616" s="4"/>
      <c r="K3616" s="4"/>
      <c r="L3616" s="4"/>
      <c r="M3616" s="16"/>
      <c r="N3616" s="16"/>
      <c r="T3616" s="59"/>
      <c r="U3616" s="59"/>
      <c r="Z3616" s="22"/>
      <c r="AA3616" s="22"/>
      <c r="AB3616" s="22"/>
      <c r="AC3616" s="22"/>
      <c r="AD3616" s="22"/>
      <c r="AE3616" s="22"/>
      <c r="AF3616" s="22"/>
    </row>
    <row r="3617" spans="1:32" x14ac:dyDescent="0.25">
      <c r="A3617" s="16"/>
      <c r="B3617" s="16"/>
      <c r="C3617" s="66"/>
      <c r="D3617" s="66"/>
      <c r="E3617" s="67"/>
      <c r="F3617" s="4"/>
      <c r="G3617" s="4"/>
      <c r="H3617" s="4"/>
      <c r="K3617" s="4"/>
      <c r="L3617" s="4"/>
      <c r="M3617" s="16"/>
      <c r="N3617" s="16"/>
      <c r="T3617" s="59"/>
      <c r="U3617" s="59"/>
      <c r="Z3617" s="22"/>
      <c r="AA3617" s="22"/>
      <c r="AB3617" s="22"/>
      <c r="AC3617" s="22"/>
      <c r="AD3617" s="22"/>
      <c r="AE3617" s="22"/>
      <c r="AF3617" s="22"/>
    </row>
    <row r="3618" spans="1:32" x14ac:dyDescent="0.25">
      <c r="A3618" s="16"/>
      <c r="B3618" s="16"/>
      <c r="C3618" s="66"/>
      <c r="D3618" s="66"/>
      <c r="E3618" s="67"/>
      <c r="F3618" s="4"/>
      <c r="G3618" s="4"/>
      <c r="H3618" s="4"/>
      <c r="K3618" s="4"/>
      <c r="L3618" s="4"/>
      <c r="M3618" s="16"/>
      <c r="N3618" s="16"/>
      <c r="T3618" s="59"/>
      <c r="U3618" s="59"/>
      <c r="Z3618" s="22"/>
      <c r="AA3618" s="22"/>
      <c r="AB3618" s="22"/>
      <c r="AC3618" s="22"/>
      <c r="AD3618" s="22"/>
      <c r="AE3618" s="22"/>
      <c r="AF3618" s="22"/>
    </row>
    <row r="3619" spans="1:32" x14ac:dyDescent="0.25">
      <c r="A3619" s="16"/>
      <c r="B3619" s="16"/>
      <c r="C3619" s="66"/>
      <c r="D3619" s="66"/>
      <c r="E3619" s="67"/>
      <c r="F3619" s="4"/>
      <c r="G3619" s="4"/>
      <c r="H3619" s="4"/>
      <c r="K3619" s="4"/>
      <c r="L3619" s="4"/>
      <c r="M3619" s="16"/>
      <c r="N3619" s="16"/>
      <c r="T3619" s="59"/>
      <c r="U3619" s="59"/>
      <c r="Z3619" s="22"/>
      <c r="AA3619" s="22"/>
      <c r="AB3619" s="22"/>
      <c r="AC3619" s="22"/>
      <c r="AD3619" s="22"/>
      <c r="AE3619" s="22"/>
      <c r="AF3619" s="22"/>
    </row>
    <row r="3620" spans="1:32" x14ac:dyDescent="0.25">
      <c r="A3620" s="16"/>
      <c r="B3620" s="16"/>
      <c r="C3620" s="66"/>
      <c r="D3620" s="66"/>
      <c r="E3620" s="67"/>
      <c r="F3620" s="4"/>
      <c r="G3620" s="4"/>
      <c r="H3620" s="4"/>
      <c r="K3620" s="4"/>
      <c r="L3620" s="4"/>
      <c r="M3620" s="16"/>
      <c r="N3620" s="16"/>
      <c r="T3620" s="59"/>
      <c r="U3620" s="59"/>
      <c r="Z3620" s="22"/>
      <c r="AA3620" s="22"/>
      <c r="AB3620" s="22"/>
      <c r="AC3620" s="22"/>
      <c r="AD3620" s="22"/>
      <c r="AE3620" s="22"/>
      <c r="AF3620" s="22"/>
    </row>
    <row r="3621" spans="1:32" x14ac:dyDescent="0.25">
      <c r="A3621" s="16"/>
      <c r="B3621" s="16"/>
      <c r="C3621" s="66"/>
      <c r="D3621" s="66"/>
      <c r="E3621" s="67"/>
      <c r="F3621" s="4"/>
      <c r="G3621" s="4"/>
      <c r="H3621" s="4"/>
      <c r="K3621" s="4"/>
      <c r="L3621" s="4"/>
      <c r="M3621" s="16"/>
      <c r="N3621" s="16"/>
      <c r="T3621" s="59"/>
      <c r="U3621" s="59"/>
      <c r="Z3621" s="22"/>
      <c r="AA3621" s="22"/>
      <c r="AB3621" s="22"/>
      <c r="AC3621" s="22"/>
      <c r="AD3621" s="22"/>
      <c r="AE3621" s="22"/>
      <c r="AF3621" s="22"/>
    </row>
    <row r="3622" spans="1:32" x14ac:dyDescent="0.25">
      <c r="A3622" s="16"/>
      <c r="B3622" s="16"/>
      <c r="C3622" s="66"/>
      <c r="D3622" s="66"/>
      <c r="E3622" s="67"/>
      <c r="F3622" s="4"/>
      <c r="G3622" s="4"/>
      <c r="H3622" s="4"/>
      <c r="K3622" s="4"/>
      <c r="L3622" s="4"/>
      <c r="M3622" s="16"/>
      <c r="N3622" s="16"/>
      <c r="T3622" s="59"/>
      <c r="U3622" s="59"/>
      <c r="Z3622" s="22"/>
      <c r="AA3622" s="22"/>
      <c r="AB3622" s="22"/>
      <c r="AC3622" s="22"/>
      <c r="AD3622" s="22"/>
      <c r="AE3622" s="22"/>
      <c r="AF3622" s="22"/>
    </row>
    <row r="3623" spans="1:32" x14ac:dyDescent="0.25">
      <c r="A3623" s="16"/>
      <c r="B3623" s="16"/>
      <c r="C3623" s="66"/>
      <c r="D3623" s="66"/>
      <c r="E3623" s="67"/>
      <c r="F3623" s="4"/>
      <c r="G3623" s="4"/>
      <c r="H3623" s="4"/>
      <c r="K3623" s="4"/>
      <c r="L3623" s="4"/>
      <c r="M3623" s="16"/>
      <c r="N3623" s="16"/>
      <c r="T3623" s="59"/>
      <c r="U3623" s="59"/>
      <c r="Z3623" s="22"/>
      <c r="AA3623" s="22"/>
      <c r="AB3623" s="22"/>
      <c r="AC3623" s="22"/>
      <c r="AD3623" s="22"/>
      <c r="AE3623" s="22"/>
      <c r="AF3623" s="22"/>
    </row>
    <row r="3624" spans="1:32" x14ac:dyDescent="0.25">
      <c r="A3624" s="16"/>
      <c r="B3624" s="16"/>
      <c r="C3624" s="66"/>
      <c r="D3624" s="66"/>
      <c r="E3624" s="67"/>
      <c r="F3624" s="4"/>
      <c r="G3624" s="4"/>
      <c r="H3624" s="4"/>
      <c r="K3624" s="4"/>
      <c r="L3624" s="4"/>
      <c r="M3624" s="16"/>
      <c r="N3624" s="16"/>
      <c r="T3624" s="59"/>
      <c r="U3624" s="59"/>
      <c r="Z3624" s="22"/>
      <c r="AA3624" s="22"/>
      <c r="AB3624" s="22"/>
      <c r="AC3624" s="22"/>
      <c r="AD3624" s="22"/>
      <c r="AE3624" s="22"/>
      <c r="AF3624" s="22"/>
    </row>
    <row r="3625" spans="1:32" x14ac:dyDescent="0.25">
      <c r="A3625" s="16"/>
      <c r="B3625" s="16"/>
      <c r="C3625" s="66"/>
      <c r="D3625" s="66"/>
      <c r="E3625" s="67"/>
      <c r="F3625" s="4"/>
      <c r="G3625" s="4"/>
      <c r="H3625" s="4"/>
      <c r="K3625" s="4"/>
      <c r="L3625" s="4"/>
      <c r="M3625" s="16"/>
      <c r="N3625" s="16"/>
      <c r="T3625" s="59"/>
      <c r="U3625" s="59"/>
      <c r="Z3625" s="22"/>
      <c r="AA3625" s="22"/>
      <c r="AB3625" s="22"/>
      <c r="AC3625" s="22"/>
      <c r="AD3625" s="22"/>
      <c r="AE3625" s="22"/>
      <c r="AF3625" s="22"/>
    </row>
    <row r="3626" spans="1:32" x14ac:dyDescent="0.25">
      <c r="A3626" s="16"/>
      <c r="B3626" s="16"/>
      <c r="C3626" s="66"/>
      <c r="D3626" s="66"/>
      <c r="E3626" s="67"/>
      <c r="F3626" s="4"/>
      <c r="G3626" s="4"/>
      <c r="H3626" s="4"/>
      <c r="K3626" s="4"/>
      <c r="L3626" s="4"/>
      <c r="M3626" s="16"/>
      <c r="N3626" s="16"/>
      <c r="T3626" s="59"/>
      <c r="U3626" s="59"/>
      <c r="Z3626" s="22"/>
      <c r="AA3626" s="22"/>
      <c r="AB3626" s="22"/>
      <c r="AC3626" s="22"/>
      <c r="AD3626" s="22"/>
      <c r="AE3626" s="22"/>
      <c r="AF3626" s="22"/>
    </row>
    <row r="3627" spans="1:32" x14ac:dyDescent="0.25">
      <c r="A3627" s="16"/>
      <c r="B3627" s="16"/>
      <c r="C3627" s="66"/>
      <c r="D3627" s="66"/>
      <c r="E3627" s="67"/>
      <c r="F3627" s="4"/>
      <c r="G3627" s="4"/>
      <c r="H3627" s="4"/>
      <c r="K3627" s="4"/>
      <c r="L3627" s="4"/>
      <c r="M3627" s="16"/>
      <c r="N3627" s="16"/>
      <c r="T3627" s="59"/>
      <c r="U3627" s="59"/>
      <c r="Z3627" s="22"/>
      <c r="AA3627" s="22"/>
      <c r="AB3627" s="22"/>
      <c r="AC3627" s="22"/>
      <c r="AD3627" s="22"/>
      <c r="AE3627" s="22"/>
      <c r="AF3627" s="22"/>
    </row>
    <row r="3628" spans="1:32" x14ac:dyDescent="0.25">
      <c r="A3628" s="16"/>
      <c r="B3628" s="16"/>
      <c r="C3628" s="66"/>
      <c r="D3628" s="66"/>
      <c r="E3628" s="67"/>
      <c r="F3628" s="4"/>
      <c r="G3628" s="4"/>
      <c r="H3628" s="4"/>
      <c r="K3628" s="4"/>
      <c r="L3628" s="4"/>
      <c r="M3628" s="16"/>
      <c r="N3628" s="16"/>
      <c r="T3628" s="59"/>
      <c r="U3628" s="59"/>
      <c r="Z3628" s="22"/>
      <c r="AA3628" s="22"/>
      <c r="AB3628" s="22"/>
      <c r="AC3628" s="22"/>
      <c r="AD3628" s="22"/>
      <c r="AE3628" s="22"/>
      <c r="AF3628" s="22"/>
    </row>
    <row r="3629" spans="1:32" x14ac:dyDescent="0.25">
      <c r="A3629" s="16"/>
      <c r="B3629" s="16"/>
      <c r="C3629" s="66"/>
      <c r="D3629" s="66"/>
      <c r="E3629" s="67"/>
      <c r="F3629" s="4"/>
      <c r="G3629" s="4"/>
      <c r="H3629" s="4"/>
      <c r="K3629" s="4"/>
      <c r="L3629" s="4"/>
      <c r="M3629" s="16"/>
      <c r="N3629" s="16"/>
      <c r="T3629" s="59"/>
      <c r="U3629" s="59"/>
      <c r="Z3629" s="22"/>
      <c r="AA3629" s="22"/>
      <c r="AB3629" s="22"/>
      <c r="AC3629" s="22"/>
      <c r="AD3629" s="22"/>
      <c r="AE3629" s="22"/>
      <c r="AF3629" s="22"/>
    </row>
    <row r="3630" spans="1:32" x14ac:dyDescent="0.25">
      <c r="A3630" s="16"/>
      <c r="B3630" s="16"/>
      <c r="C3630" s="66"/>
      <c r="D3630" s="66"/>
      <c r="E3630" s="67"/>
      <c r="F3630" s="4"/>
      <c r="G3630" s="4"/>
      <c r="H3630" s="4"/>
      <c r="K3630" s="4"/>
      <c r="L3630" s="4"/>
      <c r="M3630" s="16"/>
      <c r="N3630" s="16"/>
      <c r="T3630" s="59"/>
      <c r="U3630" s="59"/>
      <c r="Z3630" s="22"/>
      <c r="AA3630" s="22"/>
      <c r="AB3630" s="22"/>
      <c r="AC3630" s="22"/>
      <c r="AD3630" s="22"/>
      <c r="AE3630" s="22"/>
      <c r="AF3630" s="22"/>
    </row>
    <row r="3631" spans="1:32" x14ac:dyDescent="0.25">
      <c r="A3631" s="16"/>
      <c r="B3631" s="16"/>
      <c r="C3631" s="66"/>
      <c r="D3631" s="66"/>
      <c r="E3631" s="67"/>
      <c r="F3631" s="4"/>
      <c r="G3631" s="4"/>
      <c r="H3631" s="4"/>
      <c r="K3631" s="4"/>
      <c r="L3631" s="4"/>
      <c r="M3631" s="16"/>
      <c r="N3631" s="16"/>
      <c r="T3631" s="59"/>
      <c r="U3631" s="59"/>
      <c r="Z3631" s="22"/>
      <c r="AA3631" s="22"/>
      <c r="AB3631" s="22"/>
      <c r="AC3631" s="22"/>
      <c r="AD3631" s="22"/>
      <c r="AE3631" s="22"/>
      <c r="AF3631" s="22"/>
    </row>
    <row r="3632" spans="1:32" x14ac:dyDescent="0.25">
      <c r="A3632" s="16"/>
      <c r="B3632" s="16"/>
      <c r="C3632" s="66"/>
      <c r="D3632" s="66"/>
      <c r="E3632" s="67"/>
      <c r="F3632" s="4"/>
      <c r="G3632" s="4"/>
      <c r="H3632" s="4"/>
      <c r="K3632" s="4"/>
      <c r="L3632" s="4"/>
      <c r="M3632" s="16"/>
      <c r="N3632" s="16"/>
      <c r="T3632" s="59"/>
      <c r="U3632" s="59"/>
      <c r="Z3632" s="22"/>
      <c r="AA3632" s="22"/>
      <c r="AB3632" s="22"/>
      <c r="AC3632" s="22"/>
      <c r="AD3632" s="22"/>
      <c r="AE3632" s="22"/>
      <c r="AF3632" s="22"/>
    </row>
    <row r="3633" spans="1:32" x14ac:dyDescent="0.25">
      <c r="A3633" s="16"/>
      <c r="B3633" s="16"/>
      <c r="C3633" s="66"/>
      <c r="D3633" s="66"/>
      <c r="E3633" s="67"/>
      <c r="F3633" s="4"/>
      <c r="G3633" s="4"/>
      <c r="H3633" s="4"/>
      <c r="K3633" s="4"/>
      <c r="L3633" s="4"/>
      <c r="M3633" s="16"/>
      <c r="N3633" s="16"/>
      <c r="T3633" s="59"/>
      <c r="U3633" s="59"/>
      <c r="Z3633" s="22"/>
      <c r="AA3633" s="22"/>
      <c r="AB3633" s="22"/>
      <c r="AC3633" s="22"/>
      <c r="AD3633" s="22"/>
      <c r="AE3633" s="22"/>
      <c r="AF3633" s="22"/>
    </row>
    <row r="3634" spans="1:32" x14ac:dyDescent="0.25">
      <c r="A3634" s="16"/>
      <c r="B3634" s="16"/>
      <c r="C3634" s="66"/>
      <c r="D3634" s="66"/>
      <c r="E3634" s="67"/>
      <c r="F3634" s="4"/>
      <c r="G3634" s="4"/>
      <c r="H3634" s="4"/>
      <c r="K3634" s="4"/>
      <c r="L3634" s="4"/>
      <c r="M3634" s="16"/>
      <c r="N3634" s="16"/>
      <c r="T3634" s="59"/>
      <c r="U3634" s="59"/>
      <c r="Z3634" s="22"/>
      <c r="AA3634" s="22"/>
      <c r="AB3634" s="22"/>
      <c r="AC3634" s="22"/>
      <c r="AD3634" s="22"/>
      <c r="AE3634" s="22"/>
      <c r="AF3634" s="22"/>
    </row>
    <row r="3635" spans="1:32" x14ac:dyDescent="0.25">
      <c r="A3635" s="16"/>
      <c r="B3635" s="16"/>
      <c r="C3635" s="66"/>
      <c r="D3635" s="66"/>
      <c r="E3635" s="67"/>
      <c r="F3635" s="4"/>
      <c r="G3635" s="4"/>
      <c r="H3635" s="4"/>
      <c r="K3635" s="4"/>
      <c r="L3635" s="4"/>
      <c r="M3635" s="16"/>
      <c r="N3635" s="16"/>
      <c r="T3635" s="59"/>
      <c r="U3635" s="59"/>
      <c r="Z3635" s="22"/>
      <c r="AA3635" s="22"/>
      <c r="AB3635" s="22"/>
      <c r="AC3635" s="22"/>
      <c r="AD3635" s="22"/>
      <c r="AE3635" s="22"/>
      <c r="AF3635" s="22"/>
    </row>
    <row r="3636" spans="1:32" x14ac:dyDescent="0.25">
      <c r="A3636" s="16"/>
      <c r="B3636" s="16"/>
      <c r="C3636" s="66"/>
      <c r="D3636" s="66"/>
      <c r="E3636" s="67"/>
      <c r="F3636" s="4"/>
      <c r="G3636" s="4"/>
      <c r="H3636" s="4"/>
      <c r="K3636" s="4"/>
      <c r="L3636" s="4"/>
      <c r="M3636" s="16"/>
      <c r="N3636" s="16"/>
      <c r="T3636" s="59"/>
      <c r="U3636" s="59"/>
      <c r="Z3636" s="22"/>
      <c r="AA3636" s="22"/>
      <c r="AB3636" s="22"/>
      <c r="AC3636" s="22"/>
      <c r="AD3636" s="22"/>
      <c r="AE3636" s="22"/>
      <c r="AF3636" s="22"/>
    </row>
    <row r="3637" spans="1:32" x14ac:dyDescent="0.25">
      <c r="A3637" s="16"/>
      <c r="B3637" s="16"/>
      <c r="C3637" s="66"/>
      <c r="D3637" s="66"/>
      <c r="E3637" s="67"/>
      <c r="F3637" s="4"/>
      <c r="G3637" s="4"/>
      <c r="H3637" s="4"/>
      <c r="K3637" s="4"/>
      <c r="L3637" s="4"/>
      <c r="M3637" s="16"/>
      <c r="N3637" s="16"/>
      <c r="T3637" s="59"/>
      <c r="U3637" s="59"/>
      <c r="Z3637" s="22"/>
      <c r="AA3637" s="22"/>
      <c r="AB3637" s="22"/>
      <c r="AC3637" s="22"/>
      <c r="AD3637" s="22"/>
      <c r="AE3637" s="22"/>
      <c r="AF3637" s="22"/>
    </row>
    <row r="3638" spans="1:32" x14ac:dyDescent="0.25">
      <c r="A3638" s="16"/>
      <c r="B3638" s="16"/>
      <c r="C3638" s="66"/>
      <c r="D3638" s="66"/>
      <c r="E3638" s="67"/>
      <c r="F3638" s="4"/>
      <c r="G3638" s="4"/>
      <c r="H3638" s="4"/>
      <c r="K3638" s="4"/>
      <c r="L3638" s="4"/>
      <c r="M3638" s="16"/>
      <c r="N3638" s="16"/>
      <c r="T3638" s="59"/>
      <c r="U3638" s="59"/>
      <c r="Z3638" s="22"/>
      <c r="AA3638" s="22"/>
      <c r="AB3638" s="22"/>
      <c r="AC3638" s="22"/>
      <c r="AD3638" s="22"/>
      <c r="AE3638" s="22"/>
      <c r="AF3638" s="22"/>
    </row>
    <row r="3639" spans="1:32" x14ac:dyDescent="0.25">
      <c r="A3639" s="16"/>
      <c r="B3639" s="16"/>
      <c r="C3639" s="66"/>
      <c r="D3639" s="66"/>
      <c r="E3639" s="67"/>
      <c r="F3639" s="4"/>
      <c r="G3639" s="4"/>
      <c r="H3639" s="4"/>
      <c r="K3639" s="4"/>
      <c r="L3639" s="4"/>
      <c r="M3639" s="16"/>
      <c r="N3639" s="16"/>
      <c r="T3639" s="59"/>
      <c r="U3639" s="59"/>
      <c r="Z3639" s="22"/>
      <c r="AA3639" s="22"/>
      <c r="AB3639" s="22"/>
      <c r="AC3639" s="22"/>
      <c r="AD3639" s="22"/>
      <c r="AE3639" s="22"/>
      <c r="AF3639" s="22"/>
    </row>
    <row r="3640" spans="1:32" x14ac:dyDescent="0.25">
      <c r="A3640" s="16"/>
      <c r="B3640" s="16"/>
      <c r="C3640" s="66"/>
      <c r="D3640" s="66"/>
      <c r="E3640" s="67"/>
      <c r="F3640" s="4"/>
      <c r="G3640" s="4"/>
      <c r="H3640" s="4"/>
      <c r="K3640" s="4"/>
      <c r="L3640" s="4"/>
      <c r="M3640" s="16"/>
      <c r="N3640" s="16"/>
      <c r="T3640" s="59"/>
      <c r="U3640" s="59"/>
      <c r="Z3640" s="22"/>
      <c r="AA3640" s="22"/>
      <c r="AB3640" s="22"/>
      <c r="AC3640" s="22"/>
      <c r="AD3640" s="22"/>
      <c r="AE3640" s="22"/>
      <c r="AF3640" s="22"/>
    </row>
    <row r="3641" spans="1:32" x14ac:dyDescent="0.25">
      <c r="A3641" s="16"/>
      <c r="B3641" s="16"/>
      <c r="C3641" s="66"/>
      <c r="D3641" s="66"/>
      <c r="E3641" s="67"/>
      <c r="F3641" s="4"/>
      <c r="G3641" s="4"/>
      <c r="H3641" s="4"/>
      <c r="K3641" s="4"/>
      <c r="L3641" s="4"/>
      <c r="M3641" s="16"/>
      <c r="N3641" s="16"/>
      <c r="T3641" s="59"/>
      <c r="U3641" s="59"/>
      <c r="Z3641" s="22"/>
      <c r="AA3641" s="22"/>
      <c r="AB3641" s="22"/>
      <c r="AC3641" s="22"/>
      <c r="AD3641" s="22"/>
      <c r="AE3641" s="22"/>
      <c r="AF3641" s="22"/>
    </row>
    <row r="3642" spans="1:32" x14ac:dyDescent="0.25">
      <c r="A3642" s="16"/>
      <c r="B3642" s="16"/>
      <c r="C3642" s="66"/>
      <c r="D3642" s="66"/>
      <c r="E3642" s="67"/>
      <c r="F3642" s="4"/>
      <c r="G3642" s="4"/>
      <c r="H3642" s="4"/>
      <c r="K3642" s="4"/>
      <c r="L3642" s="4"/>
      <c r="M3642" s="16"/>
      <c r="N3642" s="16"/>
      <c r="T3642" s="59"/>
      <c r="U3642" s="59"/>
      <c r="Z3642" s="22"/>
      <c r="AA3642" s="22"/>
      <c r="AB3642" s="22"/>
      <c r="AC3642" s="22"/>
      <c r="AD3642" s="22"/>
      <c r="AE3642" s="22"/>
      <c r="AF3642" s="22"/>
    </row>
    <row r="3643" spans="1:32" x14ac:dyDescent="0.25">
      <c r="A3643" s="16"/>
      <c r="B3643" s="16"/>
      <c r="C3643" s="66"/>
      <c r="D3643" s="66"/>
      <c r="E3643" s="67"/>
      <c r="F3643" s="4"/>
      <c r="G3643" s="4"/>
      <c r="H3643" s="4"/>
      <c r="K3643" s="4"/>
      <c r="L3643" s="4"/>
      <c r="M3643" s="16"/>
      <c r="N3643" s="16"/>
      <c r="T3643" s="59"/>
      <c r="U3643" s="59"/>
      <c r="Z3643" s="22"/>
      <c r="AA3643" s="22"/>
      <c r="AB3643" s="22"/>
      <c r="AC3643" s="22"/>
      <c r="AD3643" s="22"/>
      <c r="AE3643" s="22"/>
      <c r="AF3643" s="22"/>
    </row>
    <row r="3644" spans="1:32" x14ac:dyDescent="0.25">
      <c r="A3644" s="16"/>
      <c r="B3644" s="16"/>
      <c r="C3644" s="66"/>
      <c r="D3644" s="66"/>
      <c r="E3644" s="67"/>
      <c r="F3644" s="4"/>
      <c r="G3644" s="4"/>
      <c r="H3644" s="4"/>
      <c r="K3644" s="4"/>
      <c r="L3644" s="4"/>
      <c r="M3644" s="16"/>
      <c r="N3644" s="16"/>
      <c r="T3644" s="59"/>
      <c r="U3644" s="59"/>
      <c r="Z3644" s="22"/>
      <c r="AA3644" s="22"/>
      <c r="AB3644" s="22"/>
      <c r="AC3644" s="22"/>
      <c r="AD3644" s="22"/>
      <c r="AE3644" s="22"/>
      <c r="AF3644" s="22"/>
    </row>
    <row r="3645" spans="1:32" x14ac:dyDescent="0.25">
      <c r="A3645" s="16"/>
      <c r="B3645" s="16"/>
      <c r="C3645" s="66"/>
      <c r="D3645" s="66"/>
      <c r="E3645" s="67"/>
      <c r="F3645" s="4"/>
      <c r="G3645" s="4"/>
      <c r="H3645" s="4"/>
      <c r="K3645" s="4"/>
      <c r="L3645" s="4"/>
      <c r="M3645" s="16"/>
      <c r="N3645" s="16"/>
      <c r="T3645" s="59"/>
      <c r="U3645" s="59"/>
      <c r="Z3645" s="22"/>
      <c r="AA3645" s="22"/>
      <c r="AB3645" s="22"/>
      <c r="AC3645" s="22"/>
      <c r="AD3645" s="22"/>
      <c r="AE3645" s="22"/>
      <c r="AF3645" s="22"/>
    </row>
    <row r="3646" spans="1:32" x14ac:dyDescent="0.25">
      <c r="A3646" s="16"/>
      <c r="B3646" s="16"/>
      <c r="C3646" s="66"/>
      <c r="D3646" s="66"/>
      <c r="E3646" s="67"/>
      <c r="F3646" s="4"/>
      <c r="G3646" s="4"/>
      <c r="H3646" s="4"/>
      <c r="K3646" s="4"/>
      <c r="L3646" s="4"/>
      <c r="M3646" s="16"/>
      <c r="N3646" s="16"/>
      <c r="T3646" s="59"/>
      <c r="U3646" s="59"/>
      <c r="Z3646" s="22"/>
      <c r="AA3646" s="22"/>
      <c r="AB3646" s="22"/>
      <c r="AC3646" s="22"/>
      <c r="AD3646" s="22"/>
      <c r="AE3646" s="22"/>
      <c r="AF3646" s="22"/>
    </row>
    <row r="3647" spans="1:32" x14ac:dyDescent="0.25">
      <c r="A3647" s="16"/>
      <c r="B3647" s="16"/>
      <c r="C3647" s="66"/>
      <c r="D3647" s="66"/>
      <c r="E3647" s="67"/>
      <c r="F3647" s="4"/>
      <c r="G3647" s="4"/>
      <c r="H3647" s="4"/>
      <c r="K3647" s="4"/>
      <c r="L3647" s="4"/>
      <c r="M3647" s="16"/>
      <c r="N3647" s="16"/>
      <c r="T3647" s="59"/>
      <c r="U3647" s="59"/>
      <c r="Z3647" s="22"/>
      <c r="AA3647" s="22"/>
      <c r="AB3647" s="22"/>
      <c r="AC3647" s="22"/>
      <c r="AD3647" s="22"/>
      <c r="AE3647" s="22"/>
      <c r="AF3647" s="22"/>
    </row>
    <row r="3648" spans="1:32" x14ac:dyDescent="0.25">
      <c r="A3648" s="16"/>
      <c r="B3648" s="16"/>
      <c r="C3648" s="66"/>
      <c r="D3648" s="66"/>
      <c r="E3648" s="67"/>
      <c r="F3648" s="4"/>
      <c r="G3648" s="4"/>
      <c r="H3648" s="4"/>
      <c r="K3648" s="4"/>
      <c r="L3648" s="4"/>
      <c r="M3648" s="16"/>
      <c r="N3648" s="16"/>
      <c r="T3648" s="59"/>
      <c r="U3648" s="59"/>
      <c r="Z3648" s="22"/>
      <c r="AA3648" s="22"/>
      <c r="AB3648" s="22"/>
      <c r="AC3648" s="22"/>
      <c r="AD3648" s="22"/>
      <c r="AE3648" s="22"/>
      <c r="AF3648" s="22"/>
    </row>
    <row r="3649" spans="1:32" x14ac:dyDescent="0.25">
      <c r="A3649" s="16"/>
      <c r="B3649" s="16"/>
      <c r="C3649" s="66"/>
      <c r="D3649" s="66"/>
      <c r="E3649" s="67"/>
      <c r="F3649" s="4"/>
      <c r="G3649" s="4"/>
      <c r="H3649" s="4"/>
      <c r="K3649" s="4"/>
      <c r="L3649" s="4"/>
      <c r="M3649" s="16"/>
      <c r="N3649" s="16"/>
      <c r="T3649" s="59"/>
      <c r="U3649" s="59"/>
      <c r="Z3649" s="22"/>
      <c r="AA3649" s="22"/>
      <c r="AB3649" s="22"/>
      <c r="AC3649" s="22"/>
      <c r="AD3649" s="22"/>
      <c r="AE3649" s="22"/>
      <c r="AF3649" s="22"/>
    </row>
    <row r="3650" spans="1:32" x14ac:dyDescent="0.25">
      <c r="A3650" s="16"/>
      <c r="B3650" s="16"/>
      <c r="C3650" s="66"/>
      <c r="D3650" s="66"/>
      <c r="E3650" s="67"/>
      <c r="F3650" s="4"/>
      <c r="G3650" s="4"/>
      <c r="H3650" s="4"/>
      <c r="K3650" s="4"/>
      <c r="L3650" s="4"/>
      <c r="M3650" s="16"/>
      <c r="N3650" s="16"/>
      <c r="T3650" s="59"/>
      <c r="U3650" s="59"/>
      <c r="Z3650" s="22"/>
      <c r="AA3650" s="22"/>
      <c r="AB3650" s="22"/>
      <c r="AC3650" s="22"/>
      <c r="AD3650" s="22"/>
      <c r="AE3650" s="22"/>
      <c r="AF3650" s="22"/>
    </row>
    <row r="3651" spans="1:32" x14ac:dyDescent="0.25">
      <c r="A3651" s="16"/>
      <c r="B3651" s="16"/>
      <c r="C3651" s="66"/>
      <c r="D3651" s="66"/>
      <c r="E3651" s="67"/>
      <c r="F3651" s="4"/>
      <c r="G3651" s="4"/>
      <c r="H3651" s="4"/>
      <c r="K3651" s="4"/>
      <c r="L3651" s="4"/>
      <c r="M3651" s="16"/>
      <c r="N3651" s="16"/>
      <c r="T3651" s="59"/>
      <c r="U3651" s="59"/>
      <c r="Z3651" s="22"/>
      <c r="AA3651" s="22"/>
      <c r="AB3651" s="22"/>
      <c r="AC3651" s="22"/>
      <c r="AD3651" s="22"/>
      <c r="AE3651" s="22"/>
      <c r="AF3651" s="22"/>
    </row>
    <row r="3652" spans="1:32" x14ac:dyDescent="0.25">
      <c r="A3652" s="16"/>
      <c r="B3652" s="16"/>
      <c r="C3652" s="66"/>
      <c r="D3652" s="66"/>
      <c r="E3652" s="67"/>
      <c r="F3652" s="4"/>
      <c r="G3652" s="4"/>
      <c r="H3652" s="4"/>
      <c r="K3652" s="4"/>
      <c r="L3652" s="4"/>
      <c r="M3652" s="16"/>
      <c r="N3652" s="16"/>
      <c r="T3652" s="59"/>
      <c r="U3652" s="59"/>
      <c r="Z3652" s="22"/>
      <c r="AA3652" s="22"/>
      <c r="AB3652" s="22"/>
      <c r="AC3652" s="22"/>
      <c r="AD3652" s="22"/>
      <c r="AE3652" s="22"/>
      <c r="AF3652" s="22"/>
    </row>
    <row r="3653" spans="1:32" x14ac:dyDescent="0.25">
      <c r="A3653" s="16"/>
      <c r="B3653" s="16"/>
      <c r="C3653" s="66"/>
      <c r="D3653" s="66"/>
      <c r="E3653" s="67"/>
      <c r="F3653" s="4"/>
      <c r="G3653" s="4"/>
      <c r="H3653" s="4"/>
      <c r="K3653" s="4"/>
      <c r="L3653" s="4"/>
      <c r="M3653" s="16"/>
      <c r="N3653" s="16"/>
      <c r="T3653" s="59"/>
      <c r="U3653" s="59"/>
      <c r="Z3653" s="22"/>
      <c r="AA3653" s="22"/>
      <c r="AB3653" s="22"/>
      <c r="AC3653" s="22"/>
      <c r="AD3653" s="22"/>
      <c r="AE3653" s="22"/>
      <c r="AF3653" s="22"/>
    </row>
    <row r="3654" spans="1:32" x14ac:dyDescent="0.25">
      <c r="A3654" s="16"/>
      <c r="B3654" s="16"/>
      <c r="C3654" s="66"/>
      <c r="D3654" s="66"/>
      <c r="E3654" s="67"/>
      <c r="F3654" s="4"/>
      <c r="G3654" s="4"/>
      <c r="H3654" s="4"/>
      <c r="K3654" s="4"/>
      <c r="L3654" s="4"/>
      <c r="M3654" s="16"/>
      <c r="N3654" s="16"/>
      <c r="T3654" s="59"/>
      <c r="U3654" s="59"/>
      <c r="Z3654" s="22"/>
      <c r="AA3654" s="22"/>
      <c r="AB3654" s="22"/>
      <c r="AC3654" s="22"/>
      <c r="AD3654" s="22"/>
      <c r="AE3654" s="22"/>
      <c r="AF3654" s="22"/>
    </row>
    <row r="3655" spans="1:32" x14ac:dyDescent="0.25">
      <c r="A3655" s="16"/>
      <c r="B3655" s="16"/>
      <c r="C3655" s="66"/>
      <c r="D3655" s="66"/>
      <c r="E3655" s="67"/>
      <c r="F3655" s="4"/>
      <c r="G3655" s="4"/>
      <c r="H3655" s="4"/>
      <c r="K3655" s="4"/>
      <c r="L3655" s="4"/>
      <c r="M3655" s="16"/>
      <c r="N3655" s="16"/>
      <c r="T3655" s="59"/>
      <c r="U3655" s="59"/>
      <c r="Z3655" s="22"/>
      <c r="AA3655" s="22"/>
      <c r="AB3655" s="22"/>
      <c r="AC3655" s="22"/>
      <c r="AD3655" s="22"/>
      <c r="AE3655" s="22"/>
      <c r="AF3655" s="22"/>
    </row>
    <row r="3656" spans="1:32" x14ac:dyDescent="0.25">
      <c r="A3656" s="16"/>
      <c r="B3656" s="16"/>
      <c r="C3656" s="66"/>
      <c r="D3656" s="66"/>
      <c r="E3656" s="67"/>
      <c r="F3656" s="4"/>
      <c r="G3656" s="4"/>
      <c r="H3656" s="4"/>
      <c r="K3656" s="4"/>
      <c r="L3656" s="4"/>
      <c r="M3656" s="16"/>
      <c r="N3656" s="16"/>
      <c r="T3656" s="59"/>
      <c r="U3656" s="59"/>
      <c r="Z3656" s="22"/>
      <c r="AA3656" s="22"/>
      <c r="AB3656" s="22"/>
      <c r="AC3656" s="22"/>
      <c r="AD3656" s="22"/>
      <c r="AE3656" s="22"/>
      <c r="AF3656" s="22"/>
    </row>
    <row r="3657" spans="1:32" x14ac:dyDescent="0.25">
      <c r="A3657" s="16"/>
      <c r="B3657" s="16"/>
      <c r="C3657" s="66"/>
      <c r="D3657" s="66"/>
      <c r="E3657" s="67"/>
      <c r="F3657" s="4"/>
      <c r="G3657" s="4"/>
      <c r="H3657" s="4"/>
      <c r="K3657" s="4"/>
      <c r="L3657" s="4"/>
      <c r="M3657" s="16"/>
      <c r="N3657" s="16"/>
      <c r="T3657" s="59"/>
      <c r="U3657" s="59"/>
      <c r="Z3657" s="22"/>
      <c r="AA3657" s="22"/>
      <c r="AB3657" s="22"/>
      <c r="AC3657" s="22"/>
      <c r="AD3657" s="22"/>
      <c r="AE3657" s="22"/>
      <c r="AF3657" s="22"/>
    </row>
    <row r="3658" spans="1:32" x14ac:dyDescent="0.25">
      <c r="A3658" s="16"/>
      <c r="B3658" s="16"/>
      <c r="C3658" s="66"/>
      <c r="D3658" s="66"/>
      <c r="E3658" s="67"/>
      <c r="F3658" s="4"/>
      <c r="G3658" s="4"/>
      <c r="H3658" s="4"/>
      <c r="K3658" s="4"/>
      <c r="L3658" s="4"/>
      <c r="M3658" s="16"/>
      <c r="N3658" s="16"/>
      <c r="T3658" s="59"/>
      <c r="U3658" s="59"/>
      <c r="Z3658" s="22"/>
      <c r="AA3658" s="22"/>
      <c r="AB3658" s="22"/>
      <c r="AC3658" s="22"/>
      <c r="AD3658" s="22"/>
      <c r="AE3658" s="22"/>
      <c r="AF3658" s="22"/>
    </row>
    <row r="3659" spans="1:32" x14ac:dyDescent="0.25">
      <c r="A3659" s="16"/>
      <c r="B3659" s="16"/>
      <c r="C3659" s="66"/>
      <c r="D3659" s="66"/>
      <c r="E3659" s="67"/>
      <c r="F3659" s="4"/>
      <c r="G3659" s="4"/>
      <c r="H3659" s="4"/>
      <c r="K3659" s="4"/>
      <c r="L3659" s="4"/>
      <c r="M3659" s="16"/>
      <c r="N3659" s="16"/>
      <c r="T3659" s="59"/>
      <c r="U3659" s="59"/>
      <c r="Z3659" s="22"/>
      <c r="AA3659" s="22"/>
      <c r="AB3659" s="22"/>
      <c r="AC3659" s="22"/>
      <c r="AD3659" s="22"/>
      <c r="AE3659" s="22"/>
      <c r="AF3659" s="22"/>
    </row>
    <row r="3660" spans="1:32" x14ac:dyDescent="0.25">
      <c r="A3660" s="16"/>
      <c r="B3660" s="16"/>
      <c r="C3660" s="66"/>
      <c r="D3660" s="66"/>
      <c r="E3660" s="67"/>
      <c r="F3660" s="4"/>
      <c r="G3660" s="4"/>
      <c r="H3660" s="4"/>
      <c r="K3660" s="4"/>
      <c r="L3660" s="4"/>
      <c r="M3660" s="16"/>
      <c r="N3660" s="16"/>
      <c r="T3660" s="59"/>
      <c r="U3660" s="59"/>
      <c r="Z3660" s="22"/>
      <c r="AA3660" s="22"/>
      <c r="AB3660" s="22"/>
      <c r="AC3660" s="22"/>
      <c r="AD3660" s="22"/>
      <c r="AE3660" s="22"/>
      <c r="AF3660" s="22"/>
    </row>
    <row r="3661" spans="1:32" x14ac:dyDescent="0.25">
      <c r="A3661" s="16"/>
      <c r="B3661" s="16"/>
      <c r="C3661" s="66"/>
      <c r="D3661" s="66"/>
      <c r="E3661" s="67"/>
      <c r="F3661" s="4"/>
      <c r="G3661" s="4"/>
      <c r="H3661" s="4"/>
      <c r="K3661" s="4"/>
      <c r="L3661" s="4"/>
      <c r="M3661" s="16"/>
      <c r="N3661" s="16"/>
      <c r="T3661" s="59"/>
      <c r="U3661" s="59"/>
      <c r="Z3661" s="22"/>
      <c r="AA3661" s="22"/>
      <c r="AB3661" s="22"/>
      <c r="AC3661" s="22"/>
      <c r="AD3661" s="22"/>
      <c r="AE3661" s="22"/>
      <c r="AF3661" s="22"/>
    </row>
    <row r="3662" spans="1:32" x14ac:dyDescent="0.25">
      <c r="A3662" s="16"/>
      <c r="B3662" s="16"/>
      <c r="C3662" s="66"/>
      <c r="D3662" s="66"/>
      <c r="E3662" s="67"/>
      <c r="F3662" s="4"/>
      <c r="G3662" s="4"/>
      <c r="H3662" s="4"/>
      <c r="K3662" s="4"/>
      <c r="L3662" s="4"/>
      <c r="M3662" s="16"/>
      <c r="N3662" s="16"/>
      <c r="T3662" s="59"/>
      <c r="U3662" s="59"/>
      <c r="Z3662" s="22"/>
      <c r="AA3662" s="22"/>
      <c r="AB3662" s="22"/>
      <c r="AC3662" s="22"/>
      <c r="AD3662" s="22"/>
      <c r="AE3662" s="22"/>
      <c r="AF3662" s="22"/>
    </row>
    <row r="3663" spans="1:32" x14ac:dyDescent="0.25">
      <c r="A3663" s="16"/>
      <c r="B3663" s="16"/>
      <c r="C3663" s="66"/>
      <c r="D3663" s="66"/>
      <c r="E3663" s="67"/>
      <c r="F3663" s="4"/>
      <c r="G3663" s="4"/>
      <c r="H3663" s="4"/>
      <c r="K3663" s="4"/>
      <c r="L3663" s="4"/>
      <c r="M3663" s="16"/>
      <c r="N3663" s="16"/>
      <c r="T3663" s="59"/>
      <c r="U3663" s="59"/>
      <c r="Z3663" s="22"/>
      <c r="AA3663" s="22"/>
      <c r="AB3663" s="22"/>
      <c r="AC3663" s="22"/>
      <c r="AD3663" s="22"/>
      <c r="AE3663" s="22"/>
      <c r="AF3663" s="22"/>
    </row>
    <row r="3664" spans="1:32" x14ac:dyDescent="0.25">
      <c r="A3664" s="16"/>
      <c r="B3664" s="16"/>
      <c r="C3664" s="66"/>
      <c r="D3664" s="66"/>
      <c r="E3664" s="67"/>
      <c r="F3664" s="4"/>
      <c r="G3664" s="4"/>
      <c r="H3664" s="4"/>
      <c r="K3664" s="4"/>
      <c r="L3664" s="4"/>
      <c r="M3664" s="16"/>
      <c r="N3664" s="16"/>
      <c r="T3664" s="59"/>
      <c r="U3664" s="59"/>
      <c r="Z3664" s="22"/>
      <c r="AA3664" s="22"/>
      <c r="AB3664" s="22"/>
      <c r="AC3664" s="22"/>
      <c r="AD3664" s="22"/>
      <c r="AE3664" s="22"/>
      <c r="AF3664" s="22"/>
    </row>
    <row r="3665" spans="1:32" x14ac:dyDescent="0.25">
      <c r="A3665" s="16"/>
      <c r="B3665" s="16"/>
      <c r="C3665" s="66"/>
      <c r="D3665" s="66"/>
      <c r="E3665" s="67"/>
      <c r="F3665" s="4"/>
      <c r="G3665" s="4"/>
      <c r="H3665" s="4"/>
      <c r="K3665" s="4"/>
      <c r="L3665" s="4"/>
      <c r="M3665" s="16"/>
      <c r="N3665" s="16"/>
      <c r="T3665" s="59"/>
      <c r="U3665" s="59"/>
      <c r="Z3665" s="22"/>
      <c r="AA3665" s="22"/>
      <c r="AB3665" s="22"/>
      <c r="AC3665" s="22"/>
      <c r="AD3665" s="22"/>
      <c r="AE3665" s="22"/>
      <c r="AF3665" s="22"/>
    </row>
    <row r="3666" spans="1:32" x14ac:dyDescent="0.25">
      <c r="A3666" s="16"/>
      <c r="B3666" s="16"/>
      <c r="C3666" s="66"/>
      <c r="D3666" s="66"/>
      <c r="E3666" s="67"/>
      <c r="F3666" s="4"/>
      <c r="G3666" s="4"/>
      <c r="H3666" s="4"/>
      <c r="K3666" s="4"/>
      <c r="L3666" s="4"/>
      <c r="M3666" s="16"/>
      <c r="N3666" s="16"/>
      <c r="T3666" s="59"/>
      <c r="U3666" s="59"/>
      <c r="Z3666" s="22"/>
      <c r="AA3666" s="22"/>
      <c r="AB3666" s="22"/>
      <c r="AC3666" s="22"/>
      <c r="AD3666" s="22"/>
      <c r="AE3666" s="22"/>
      <c r="AF3666" s="22"/>
    </row>
    <row r="3667" spans="1:32" x14ac:dyDescent="0.25">
      <c r="A3667" s="16"/>
      <c r="B3667" s="16"/>
      <c r="C3667" s="66"/>
      <c r="D3667" s="66"/>
      <c r="E3667" s="67"/>
      <c r="F3667" s="4"/>
      <c r="G3667" s="4"/>
      <c r="H3667" s="4"/>
      <c r="K3667" s="4"/>
      <c r="L3667" s="4"/>
      <c r="M3667" s="16"/>
      <c r="N3667" s="16"/>
      <c r="T3667" s="59"/>
      <c r="U3667" s="59"/>
      <c r="Z3667" s="22"/>
      <c r="AA3667" s="22"/>
      <c r="AB3667" s="22"/>
      <c r="AC3667" s="22"/>
      <c r="AD3667" s="22"/>
      <c r="AE3667" s="22"/>
      <c r="AF3667" s="22"/>
    </row>
    <row r="3668" spans="1:32" x14ac:dyDescent="0.25">
      <c r="A3668" s="16"/>
      <c r="B3668" s="16"/>
      <c r="C3668" s="66"/>
      <c r="D3668" s="66"/>
      <c r="E3668" s="67"/>
      <c r="F3668" s="4"/>
      <c r="G3668" s="4"/>
      <c r="H3668" s="4"/>
      <c r="K3668" s="4"/>
      <c r="L3668" s="4"/>
      <c r="M3668" s="16"/>
      <c r="N3668" s="16"/>
      <c r="T3668" s="59"/>
      <c r="U3668" s="59"/>
      <c r="Z3668" s="22"/>
      <c r="AA3668" s="22"/>
      <c r="AB3668" s="22"/>
      <c r="AC3668" s="22"/>
      <c r="AD3668" s="22"/>
      <c r="AE3668" s="22"/>
      <c r="AF3668" s="22"/>
    </row>
    <row r="3669" spans="1:32" x14ac:dyDescent="0.25">
      <c r="A3669" s="16"/>
      <c r="B3669" s="16"/>
      <c r="C3669" s="66"/>
      <c r="D3669" s="66"/>
      <c r="E3669" s="67"/>
      <c r="F3669" s="4"/>
      <c r="G3669" s="4"/>
      <c r="H3669" s="4"/>
      <c r="K3669" s="4"/>
      <c r="L3669" s="4"/>
      <c r="M3669" s="16"/>
      <c r="N3669" s="16"/>
      <c r="T3669" s="59"/>
      <c r="U3669" s="59"/>
      <c r="Z3669" s="22"/>
      <c r="AA3669" s="22"/>
      <c r="AB3669" s="22"/>
      <c r="AC3669" s="22"/>
      <c r="AD3669" s="22"/>
      <c r="AE3669" s="22"/>
      <c r="AF3669" s="22"/>
    </row>
    <row r="3670" spans="1:32" x14ac:dyDescent="0.25">
      <c r="A3670" s="16"/>
      <c r="B3670" s="16"/>
      <c r="C3670" s="66"/>
      <c r="D3670" s="66"/>
      <c r="E3670" s="67"/>
      <c r="F3670" s="4"/>
      <c r="G3670" s="4"/>
      <c r="H3670" s="4"/>
      <c r="K3670" s="4"/>
      <c r="L3670" s="4"/>
      <c r="M3670" s="16"/>
      <c r="N3670" s="16"/>
      <c r="T3670" s="59"/>
      <c r="U3670" s="59"/>
      <c r="Z3670" s="22"/>
      <c r="AA3670" s="22"/>
      <c r="AB3670" s="22"/>
      <c r="AC3670" s="22"/>
      <c r="AD3670" s="22"/>
      <c r="AE3670" s="22"/>
      <c r="AF3670" s="22"/>
    </row>
    <row r="3671" spans="1:32" x14ac:dyDescent="0.25">
      <c r="A3671" s="16"/>
      <c r="B3671" s="16"/>
      <c r="C3671" s="66"/>
      <c r="D3671" s="66"/>
      <c r="E3671" s="67"/>
      <c r="F3671" s="4"/>
      <c r="G3671" s="4"/>
      <c r="H3671" s="4"/>
      <c r="K3671" s="4"/>
      <c r="L3671" s="4"/>
      <c r="M3671" s="16"/>
      <c r="N3671" s="16"/>
      <c r="T3671" s="59"/>
      <c r="U3671" s="59"/>
      <c r="Z3671" s="22"/>
      <c r="AA3671" s="22"/>
      <c r="AB3671" s="22"/>
      <c r="AC3671" s="22"/>
      <c r="AD3671" s="22"/>
      <c r="AE3671" s="22"/>
      <c r="AF3671" s="22"/>
    </row>
    <row r="3672" spans="1:32" x14ac:dyDescent="0.25">
      <c r="A3672" s="16"/>
      <c r="B3672" s="16"/>
      <c r="C3672" s="66"/>
      <c r="D3672" s="66"/>
      <c r="E3672" s="67"/>
      <c r="F3672" s="4"/>
      <c r="G3672" s="4"/>
      <c r="H3672" s="4"/>
      <c r="K3672" s="4"/>
      <c r="L3672" s="4"/>
      <c r="M3672" s="16"/>
      <c r="N3672" s="16"/>
      <c r="T3672" s="59"/>
      <c r="U3672" s="59"/>
      <c r="Z3672" s="22"/>
      <c r="AA3672" s="22"/>
      <c r="AB3672" s="22"/>
      <c r="AC3672" s="22"/>
      <c r="AD3672" s="22"/>
      <c r="AE3672" s="22"/>
      <c r="AF3672" s="22"/>
    </row>
    <row r="3673" spans="1:32" x14ac:dyDescent="0.25">
      <c r="A3673" s="16"/>
      <c r="B3673" s="16"/>
      <c r="C3673" s="66"/>
      <c r="D3673" s="66"/>
      <c r="E3673" s="67"/>
      <c r="F3673" s="4"/>
      <c r="G3673" s="4"/>
      <c r="H3673" s="4"/>
      <c r="K3673" s="4"/>
      <c r="L3673" s="4"/>
      <c r="M3673" s="16"/>
      <c r="N3673" s="16"/>
      <c r="T3673" s="59"/>
      <c r="U3673" s="59"/>
      <c r="Z3673" s="22"/>
      <c r="AA3673" s="22"/>
      <c r="AB3673" s="22"/>
      <c r="AC3673" s="22"/>
      <c r="AD3673" s="22"/>
      <c r="AE3673" s="22"/>
      <c r="AF3673" s="22"/>
    </row>
    <row r="3674" spans="1:32" x14ac:dyDescent="0.25">
      <c r="A3674" s="16"/>
      <c r="B3674" s="16"/>
      <c r="C3674" s="66"/>
      <c r="D3674" s="66"/>
      <c r="E3674" s="67"/>
      <c r="F3674" s="4"/>
      <c r="G3674" s="4"/>
      <c r="H3674" s="4"/>
      <c r="K3674" s="4"/>
      <c r="L3674" s="4"/>
      <c r="M3674" s="16"/>
      <c r="N3674" s="16"/>
      <c r="T3674" s="59"/>
      <c r="U3674" s="59"/>
      <c r="Z3674" s="22"/>
      <c r="AA3674" s="22"/>
      <c r="AB3674" s="22"/>
      <c r="AC3674" s="22"/>
      <c r="AD3674" s="22"/>
      <c r="AE3674" s="22"/>
      <c r="AF3674" s="22"/>
    </row>
    <row r="3675" spans="1:32" x14ac:dyDescent="0.25">
      <c r="A3675" s="16"/>
      <c r="B3675" s="16"/>
      <c r="C3675" s="66"/>
      <c r="D3675" s="66"/>
      <c r="E3675" s="67"/>
      <c r="F3675" s="4"/>
      <c r="G3675" s="4"/>
      <c r="H3675" s="4"/>
      <c r="K3675" s="4"/>
      <c r="L3675" s="4"/>
      <c r="M3675" s="16"/>
      <c r="N3675" s="16"/>
      <c r="T3675" s="59"/>
      <c r="U3675" s="59"/>
      <c r="Z3675" s="22"/>
      <c r="AA3675" s="22"/>
      <c r="AB3675" s="22"/>
      <c r="AC3675" s="22"/>
      <c r="AD3675" s="22"/>
      <c r="AE3675" s="22"/>
      <c r="AF3675" s="22"/>
    </row>
    <row r="3676" spans="1:32" x14ac:dyDescent="0.25">
      <c r="A3676" s="16"/>
      <c r="B3676" s="16"/>
      <c r="C3676" s="66"/>
      <c r="D3676" s="66"/>
      <c r="E3676" s="67"/>
      <c r="F3676" s="4"/>
      <c r="G3676" s="4"/>
      <c r="H3676" s="4"/>
      <c r="K3676" s="4"/>
      <c r="L3676" s="4"/>
      <c r="M3676" s="16"/>
      <c r="N3676" s="16"/>
      <c r="T3676" s="59"/>
      <c r="U3676" s="59"/>
      <c r="Z3676" s="22"/>
      <c r="AA3676" s="22"/>
      <c r="AB3676" s="22"/>
      <c r="AC3676" s="22"/>
      <c r="AD3676" s="22"/>
      <c r="AE3676" s="22"/>
      <c r="AF3676" s="22"/>
    </row>
    <row r="3677" spans="1:32" x14ac:dyDescent="0.25">
      <c r="A3677" s="16"/>
      <c r="B3677" s="16"/>
      <c r="C3677" s="66"/>
      <c r="D3677" s="66"/>
      <c r="E3677" s="67"/>
      <c r="F3677" s="4"/>
      <c r="G3677" s="4"/>
      <c r="H3677" s="4"/>
      <c r="K3677" s="4"/>
      <c r="L3677" s="4"/>
      <c r="M3677" s="16"/>
      <c r="N3677" s="16"/>
      <c r="T3677" s="59"/>
      <c r="U3677" s="59"/>
      <c r="Z3677" s="22"/>
      <c r="AA3677" s="22"/>
      <c r="AB3677" s="22"/>
      <c r="AC3677" s="22"/>
      <c r="AD3677" s="22"/>
      <c r="AE3677" s="22"/>
      <c r="AF3677" s="22"/>
    </row>
    <row r="3678" spans="1:32" x14ac:dyDescent="0.25">
      <c r="A3678" s="16"/>
      <c r="B3678" s="16"/>
      <c r="C3678" s="66"/>
      <c r="D3678" s="66"/>
      <c r="E3678" s="67"/>
      <c r="F3678" s="4"/>
      <c r="G3678" s="4"/>
      <c r="H3678" s="4"/>
      <c r="K3678" s="4"/>
      <c r="L3678" s="4"/>
      <c r="M3678" s="16"/>
      <c r="N3678" s="16"/>
      <c r="T3678" s="59"/>
      <c r="U3678" s="59"/>
      <c r="Z3678" s="22"/>
      <c r="AA3678" s="22"/>
      <c r="AB3678" s="22"/>
      <c r="AC3678" s="22"/>
      <c r="AD3678" s="22"/>
      <c r="AE3678" s="22"/>
      <c r="AF3678" s="22"/>
    </row>
    <row r="3679" spans="1:32" x14ac:dyDescent="0.25">
      <c r="A3679" s="16"/>
      <c r="B3679" s="16"/>
      <c r="C3679" s="66"/>
      <c r="D3679" s="66"/>
      <c r="E3679" s="67"/>
      <c r="F3679" s="4"/>
      <c r="G3679" s="4"/>
      <c r="H3679" s="4"/>
      <c r="K3679" s="4"/>
      <c r="L3679" s="4"/>
      <c r="M3679" s="16"/>
      <c r="N3679" s="16"/>
      <c r="T3679" s="59"/>
      <c r="U3679" s="59"/>
      <c r="Z3679" s="22"/>
      <c r="AA3679" s="22"/>
      <c r="AB3679" s="22"/>
      <c r="AC3679" s="22"/>
      <c r="AD3679" s="22"/>
      <c r="AE3679" s="22"/>
      <c r="AF3679" s="22"/>
    </row>
    <row r="3680" spans="1:32" x14ac:dyDescent="0.25">
      <c r="A3680" s="16"/>
      <c r="B3680" s="16"/>
      <c r="C3680" s="66"/>
      <c r="D3680" s="66"/>
      <c r="E3680" s="67"/>
      <c r="F3680" s="4"/>
      <c r="G3680" s="4"/>
      <c r="H3680" s="4"/>
      <c r="K3680" s="4"/>
      <c r="L3680" s="4"/>
      <c r="M3680" s="16"/>
      <c r="N3680" s="16"/>
      <c r="T3680" s="59"/>
      <c r="U3680" s="59"/>
      <c r="Z3680" s="22"/>
      <c r="AA3680" s="22"/>
      <c r="AB3680" s="22"/>
      <c r="AC3680" s="22"/>
      <c r="AD3680" s="22"/>
      <c r="AE3680" s="22"/>
      <c r="AF3680" s="22"/>
    </row>
    <row r="3681" spans="1:32" x14ac:dyDescent="0.25">
      <c r="A3681" s="16"/>
      <c r="B3681" s="16"/>
      <c r="C3681" s="66"/>
      <c r="D3681" s="66"/>
      <c r="E3681" s="67"/>
      <c r="F3681" s="4"/>
      <c r="G3681" s="4"/>
      <c r="H3681" s="4"/>
      <c r="K3681" s="4"/>
      <c r="L3681" s="4"/>
      <c r="M3681" s="16"/>
      <c r="N3681" s="16"/>
      <c r="T3681" s="59"/>
      <c r="U3681" s="59"/>
      <c r="Z3681" s="22"/>
      <c r="AA3681" s="22"/>
      <c r="AB3681" s="22"/>
      <c r="AC3681" s="22"/>
      <c r="AD3681" s="22"/>
      <c r="AE3681" s="22"/>
      <c r="AF3681" s="22"/>
    </row>
    <row r="3682" spans="1:32" x14ac:dyDescent="0.25">
      <c r="A3682" s="16"/>
      <c r="B3682" s="16"/>
      <c r="C3682" s="66"/>
      <c r="D3682" s="66"/>
      <c r="E3682" s="67"/>
      <c r="F3682" s="4"/>
      <c r="G3682" s="4"/>
      <c r="H3682" s="4"/>
      <c r="K3682" s="4"/>
      <c r="L3682" s="4"/>
      <c r="M3682" s="16"/>
      <c r="N3682" s="16"/>
      <c r="T3682" s="59"/>
      <c r="U3682" s="59"/>
      <c r="Z3682" s="22"/>
      <c r="AA3682" s="22"/>
      <c r="AB3682" s="22"/>
      <c r="AC3682" s="22"/>
      <c r="AD3682" s="22"/>
      <c r="AE3682" s="22"/>
      <c r="AF3682" s="22"/>
    </row>
    <row r="3683" spans="1:32" x14ac:dyDescent="0.25">
      <c r="A3683" s="16"/>
      <c r="B3683" s="16"/>
      <c r="C3683" s="66"/>
      <c r="D3683" s="66"/>
      <c r="E3683" s="67"/>
      <c r="F3683" s="4"/>
      <c r="G3683" s="4"/>
      <c r="H3683" s="4"/>
      <c r="K3683" s="4"/>
      <c r="L3683" s="4"/>
      <c r="M3683" s="16"/>
      <c r="N3683" s="16"/>
      <c r="T3683" s="59"/>
      <c r="U3683" s="59"/>
      <c r="Z3683" s="22"/>
      <c r="AA3683" s="22"/>
      <c r="AB3683" s="22"/>
      <c r="AC3683" s="22"/>
      <c r="AD3683" s="22"/>
      <c r="AE3683" s="22"/>
      <c r="AF3683" s="22"/>
    </row>
    <row r="3684" spans="1:32" x14ac:dyDescent="0.25">
      <c r="A3684" s="16"/>
      <c r="B3684" s="16"/>
      <c r="C3684" s="66"/>
      <c r="D3684" s="66"/>
      <c r="E3684" s="67"/>
      <c r="F3684" s="4"/>
      <c r="G3684" s="4"/>
      <c r="H3684" s="4"/>
      <c r="K3684" s="4"/>
      <c r="L3684" s="4"/>
      <c r="M3684" s="16"/>
      <c r="N3684" s="16"/>
      <c r="T3684" s="59"/>
      <c r="U3684" s="59"/>
      <c r="Z3684" s="22"/>
      <c r="AA3684" s="22"/>
      <c r="AB3684" s="22"/>
      <c r="AC3684" s="22"/>
      <c r="AD3684" s="22"/>
      <c r="AE3684" s="22"/>
      <c r="AF3684" s="22"/>
    </row>
    <row r="3685" spans="1:32" x14ac:dyDescent="0.25">
      <c r="A3685" s="16"/>
      <c r="B3685" s="16"/>
      <c r="C3685" s="66"/>
      <c r="D3685" s="66"/>
      <c r="E3685" s="67"/>
      <c r="F3685" s="4"/>
      <c r="G3685" s="4"/>
      <c r="H3685" s="4"/>
      <c r="K3685" s="4"/>
      <c r="L3685" s="4"/>
      <c r="M3685" s="16"/>
      <c r="N3685" s="16"/>
      <c r="T3685" s="59"/>
      <c r="U3685" s="59"/>
      <c r="Z3685" s="22"/>
      <c r="AA3685" s="22"/>
      <c r="AB3685" s="22"/>
      <c r="AC3685" s="22"/>
      <c r="AD3685" s="22"/>
      <c r="AE3685" s="22"/>
      <c r="AF3685" s="22"/>
    </row>
    <row r="3686" spans="1:32" x14ac:dyDescent="0.25">
      <c r="A3686" s="16"/>
      <c r="B3686" s="16"/>
      <c r="C3686" s="66"/>
      <c r="D3686" s="66"/>
      <c r="E3686" s="67"/>
      <c r="F3686" s="4"/>
      <c r="G3686" s="4"/>
      <c r="H3686" s="4"/>
      <c r="K3686" s="4"/>
      <c r="L3686" s="4"/>
      <c r="M3686" s="16"/>
      <c r="N3686" s="16"/>
      <c r="T3686" s="59"/>
      <c r="U3686" s="59"/>
      <c r="Z3686" s="22"/>
      <c r="AA3686" s="22"/>
      <c r="AB3686" s="22"/>
      <c r="AC3686" s="22"/>
      <c r="AD3686" s="22"/>
      <c r="AE3686" s="22"/>
      <c r="AF3686" s="22"/>
    </row>
    <row r="3687" spans="1:32" x14ac:dyDescent="0.25">
      <c r="A3687" s="16"/>
      <c r="B3687" s="16"/>
      <c r="C3687" s="66"/>
      <c r="D3687" s="66"/>
      <c r="E3687" s="67"/>
      <c r="F3687" s="4"/>
      <c r="G3687" s="4"/>
      <c r="H3687" s="4"/>
      <c r="K3687" s="4"/>
      <c r="L3687" s="4"/>
      <c r="M3687" s="16"/>
      <c r="N3687" s="16"/>
      <c r="T3687" s="59"/>
      <c r="U3687" s="59"/>
      <c r="Z3687" s="22"/>
      <c r="AA3687" s="22"/>
      <c r="AB3687" s="22"/>
      <c r="AC3687" s="22"/>
      <c r="AD3687" s="22"/>
      <c r="AE3687" s="22"/>
      <c r="AF3687" s="22"/>
    </row>
    <row r="3688" spans="1:32" x14ac:dyDescent="0.25">
      <c r="A3688" s="16"/>
      <c r="B3688" s="16"/>
      <c r="C3688" s="66"/>
      <c r="D3688" s="66"/>
      <c r="E3688" s="67"/>
      <c r="F3688" s="4"/>
      <c r="G3688" s="4"/>
      <c r="H3688" s="4"/>
      <c r="K3688" s="4"/>
      <c r="L3688" s="4"/>
      <c r="M3688" s="16"/>
      <c r="N3688" s="16"/>
      <c r="T3688" s="59"/>
      <c r="U3688" s="59"/>
      <c r="Z3688" s="22"/>
      <c r="AA3688" s="22"/>
      <c r="AB3688" s="22"/>
      <c r="AC3688" s="22"/>
      <c r="AD3688" s="22"/>
      <c r="AE3688" s="22"/>
      <c r="AF3688" s="22"/>
    </row>
    <row r="3689" spans="1:32" x14ac:dyDescent="0.25">
      <c r="A3689" s="16"/>
      <c r="B3689" s="16"/>
      <c r="C3689" s="66"/>
      <c r="D3689" s="66"/>
      <c r="E3689" s="67"/>
      <c r="F3689" s="4"/>
      <c r="G3689" s="4"/>
      <c r="H3689" s="4"/>
      <c r="K3689" s="4"/>
      <c r="L3689" s="4"/>
      <c r="M3689" s="16"/>
      <c r="N3689" s="16"/>
      <c r="T3689" s="59"/>
      <c r="U3689" s="59"/>
      <c r="Z3689" s="22"/>
      <c r="AA3689" s="22"/>
      <c r="AB3689" s="22"/>
      <c r="AC3689" s="22"/>
      <c r="AD3689" s="22"/>
      <c r="AE3689" s="22"/>
      <c r="AF3689" s="22"/>
    </row>
    <row r="3690" spans="1:32" x14ac:dyDescent="0.25">
      <c r="A3690" s="16"/>
      <c r="B3690" s="16"/>
      <c r="C3690" s="66"/>
      <c r="D3690" s="66"/>
      <c r="E3690" s="67"/>
      <c r="F3690" s="4"/>
      <c r="G3690" s="4"/>
      <c r="H3690" s="4"/>
      <c r="K3690" s="4"/>
      <c r="L3690" s="4"/>
      <c r="M3690" s="16"/>
      <c r="N3690" s="16"/>
      <c r="T3690" s="59"/>
      <c r="U3690" s="59"/>
      <c r="Z3690" s="22"/>
      <c r="AA3690" s="22"/>
      <c r="AB3690" s="22"/>
      <c r="AC3690" s="22"/>
      <c r="AD3690" s="22"/>
      <c r="AE3690" s="22"/>
      <c r="AF3690" s="22"/>
    </row>
    <row r="3691" spans="1:32" x14ac:dyDescent="0.25">
      <c r="A3691" s="16"/>
      <c r="B3691" s="16"/>
      <c r="C3691" s="66"/>
      <c r="D3691" s="66"/>
      <c r="E3691" s="67"/>
      <c r="F3691" s="4"/>
      <c r="G3691" s="4"/>
      <c r="H3691" s="4"/>
      <c r="K3691" s="4"/>
      <c r="L3691" s="4"/>
      <c r="M3691" s="16"/>
      <c r="N3691" s="16"/>
      <c r="T3691" s="59"/>
      <c r="U3691" s="59"/>
      <c r="Z3691" s="22"/>
      <c r="AA3691" s="22"/>
      <c r="AB3691" s="22"/>
      <c r="AC3691" s="22"/>
      <c r="AD3691" s="22"/>
      <c r="AE3691" s="22"/>
      <c r="AF3691" s="22"/>
    </row>
    <row r="3692" spans="1:32" x14ac:dyDescent="0.25">
      <c r="A3692" s="16"/>
      <c r="B3692" s="16"/>
      <c r="C3692" s="66"/>
      <c r="D3692" s="66"/>
      <c r="E3692" s="67"/>
      <c r="F3692" s="4"/>
      <c r="G3692" s="4"/>
      <c r="H3692" s="4"/>
      <c r="K3692" s="4"/>
      <c r="L3692" s="4"/>
      <c r="M3692" s="16"/>
      <c r="N3692" s="16"/>
      <c r="T3692" s="59"/>
      <c r="U3692" s="59"/>
      <c r="Z3692" s="22"/>
      <c r="AA3692" s="22"/>
      <c r="AB3692" s="22"/>
      <c r="AC3692" s="22"/>
      <c r="AD3692" s="22"/>
      <c r="AE3692" s="22"/>
      <c r="AF3692" s="22"/>
    </row>
    <row r="3693" spans="1:32" x14ac:dyDescent="0.25">
      <c r="A3693" s="16"/>
      <c r="B3693" s="16"/>
      <c r="C3693" s="66"/>
      <c r="D3693" s="66"/>
      <c r="E3693" s="67"/>
      <c r="F3693" s="4"/>
      <c r="G3693" s="4"/>
      <c r="H3693" s="4"/>
      <c r="K3693" s="4"/>
      <c r="L3693" s="4"/>
      <c r="M3693" s="16"/>
      <c r="N3693" s="16"/>
      <c r="T3693" s="59"/>
      <c r="U3693" s="59"/>
      <c r="Z3693" s="22"/>
      <c r="AA3693" s="22"/>
      <c r="AB3693" s="22"/>
      <c r="AC3693" s="22"/>
      <c r="AD3693" s="22"/>
      <c r="AE3693" s="22"/>
      <c r="AF3693" s="22"/>
    </row>
    <row r="3694" spans="1:32" x14ac:dyDescent="0.25">
      <c r="A3694" s="16"/>
      <c r="B3694" s="16"/>
      <c r="C3694" s="66"/>
      <c r="D3694" s="66"/>
      <c r="E3694" s="67"/>
      <c r="F3694" s="4"/>
      <c r="G3694" s="4"/>
      <c r="H3694" s="4"/>
      <c r="K3694" s="4"/>
      <c r="L3694" s="4"/>
      <c r="M3694" s="16"/>
      <c r="N3694" s="16"/>
      <c r="T3694" s="59"/>
      <c r="U3694" s="59"/>
      <c r="Z3694" s="22"/>
      <c r="AA3694" s="22"/>
      <c r="AB3694" s="22"/>
      <c r="AC3694" s="22"/>
      <c r="AD3694" s="22"/>
      <c r="AE3694" s="22"/>
      <c r="AF3694" s="22"/>
    </row>
    <row r="3695" spans="1:32" x14ac:dyDescent="0.25">
      <c r="A3695" s="16"/>
      <c r="B3695" s="16"/>
      <c r="C3695" s="66"/>
      <c r="D3695" s="66"/>
      <c r="E3695" s="67"/>
      <c r="F3695" s="4"/>
      <c r="G3695" s="4"/>
      <c r="H3695" s="4"/>
      <c r="K3695" s="4"/>
      <c r="L3695" s="4"/>
      <c r="M3695" s="16"/>
      <c r="N3695" s="16"/>
      <c r="T3695" s="59"/>
      <c r="U3695" s="59"/>
      <c r="Z3695" s="22"/>
      <c r="AA3695" s="22"/>
      <c r="AB3695" s="22"/>
      <c r="AC3695" s="22"/>
      <c r="AD3695" s="22"/>
      <c r="AE3695" s="22"/>
      <c r="AF3695" s="22"/>
    </row>
    <row r="3696" spans="1:32" x14ac:dyDescent="0.25">
      <c r="A3696" s="16"/>
      <c r="B3696" s="16"/>
      <c r="C3696" s="66"/>
      <c r="D3696" s="66"/>
      <c r="E3696" s="67"/>
      <c r="F3696" s="4"/>
      <c r="G3696" s="4"/>
      <c r="H3696" s="4"/>
      <c r="K3696" s="4"/>
      <c r="L3696" s="4"/>
      <c r="M3696" s="16"/>
      <c r="N3696" s="16"/>
      <c r="T3696" s="59"/>
      <c r="U3696" s="59"/>
      <c r="Z3696" s="22"/>
      <c r="AA3696" s="22"/>
      <c r="AB3696" s="22"/>
      <c r="AC3696" s="22"/>
      <c r="AD3696" s="22"/>
      <c r="AE3696" s="22"/>
      <c r="AF3696" s="22"/>
    </row>
    <row r="3697" spans="1:32" x14ac:dyDescent="0.25">
      <c r="A3697" s="16"/>
      <c r="B3697" s="16"/>
      <c r="C3697" s="66"/>
      <c r="D3697" s="66"/>
      <c r="E3697" s="67"/>
      <c r="F3697" s="4"/>
      <c r="G3697" s="4"/>
      <c r="H3697" s="4"/>
      <c r="K3697" s="4"/>
      <c r="L3697" s="4"/>
      <c r="M3697" s="16"/>
      <c r="N3697" s="16"/>
      <c r="T3697" s="59"/>
      <c r="U3697" s="59"/>
      <c r="Z3697" s="22"/>
      <c r="AA3697" s="22"/>
      <c r="AB3697" s="22"/>
      <c r="AC3697" s="22"/>
      <c r="AD3697" s="22"/>
      <c r="AE3697" s="22"/>
      <c r="AF3697" s="22"/>
    </row>
    <row r="3698" spans="1:32" x14ac:dyDescent="0.25">
      <c r="A3698" s="16"/>
      <c r="B3698" s="16"/>
      <c r="C3698" s="66"/>
      <c r="D3698" s="66"/>
      <c r="E3698" s="67"/>
      <c r="F3698" s="4"/>
      <c r="G3698" s="4"/>
      <c r="H3698" s="4"/>
      <c r="K3698" s="4"/>
      <c r="L3698" s="4"/>
      <c r="M3698" s="16"/>
      <c r="N3698" s="16"/>
      <c r="T3698" s="59"/>
      <c r="U3698" s="59"/>
      <c r="Z3698" s="22"/>
      <c r="AA3698" s="22"/>
      <c r="AB3698" s="22"/>
      <c r="AC3698" s="22"/>
      <c r="AD3698" s="22"/>
      <c r="AE3698" s="22"/>
      <c r="AF3698" s="22"/>
    </row>
    <row r="3699" spans="1:32" x14ac:dyDescent="0.25">
      <c r="A3699" s="16"/>
      <c r="B3699" s="16"/>
      <c r="C3699" s="66"/>
      <c r="D3699" s="66"/>
      <c r="E3699" s="67"/>
      <c r="F3699" s="4"/>
      <c r="G3699" s="4"/>
      <c r="H3699" s="4"/>
      <c r="K3699" s="4"/>
      <c r="L3699" s="4"/>
      <c r="M3699" s="16"/>
      <c r="N3699" s="16"/>
      <c r="T3699" s="59"/>
      <c r="U3699" s="59"/>
      <c r="Z3699" s="22"/>
      <c r="AA3699" s="22"/>
      <c r="AB3699" s="22"/>
      <c r="AC3699" s="22"/>
      <c r="AD3699" s="22"/>
      <c r="AE3699" s="22"/>
      <c r="AF3699" s="22"/>
    </row>
    <row r="3700" spans="1:32" x14ac:dyDescent="0.25">
      <c r="A3700" s="16"/>
      <c r="B3700" s="16"/>
      <c r="C3700" s="66"/>
      <c r="D3700" s="66"/>
      <c r="E3700" s="67"/>
      <c r="F3700" s="4"/>
      <c r="G3700" s="4"/>
      <c r="H3700" s="4"/>
      <c r="K3700" s="4"/>
      <c r="L3700" s="4"/>
      <c r="M3700" s="16"/>
      <c r="N3700" s="16"/>
      <c r="T3700" s="59"/>
      <c r="U3700" s="59"/>
      <c r="Z3700" s="22"/>
      <c r="AA3700" s="22"/>
      <c r="AB3700" s="22"/>
      <c r="AC3700" s="22"/>
      <c r="AD3700" s="22"/>
      <c r="AE3700" s="22"/>
      <c r="AF3700" s="22"/>
    </row>
    <row r="3701" spans="1:32" x14ac:dyDescent="0.25">
      <c r="A3701" s="16"/>
      <c r="B3701" s="16"/>
      <c r="C3701" s="66"/>
      <c r="D3701" s="66"/>
      <c r="E3701" s="67"/>
      <c r="F3701" s="4"/>
      <c r="G3701" s="4"/>
      <c r="H3701" s="4"/>
      <c r="K3701" s="4"/>
      <c r="L3701" s="4"/>
      <c r="M3701" s="16"/>
      <c r="N3701" s="16"/>
      <c r="T3701" s="59"/>
      <c r="U3701" s="59"/>
      <c r="Z3701" s="22"/>
      <c r="AA3701" s="22"/>
      <c r="AB3701" s="22"/>
      <c r="AC3701" s="22"/>
      <c r="AD3701" s="22"/>
      <c r="AE3701" s="22"/>
      <c r="AF3701" s="22"/>
    </row>
    <row r="3702" spans="1:32" x14ac:dyDescent="0.25">
      <c r="A3702" s="16"/>
      <c r="B3702" s="16"/>
      <c r="C3702" s="66"/>
      <c r="D3702" s="66"/>
      <c r="E3702" s="67"/>
      <c r="F3702" s="4"/>
      <c r="G3702" s="4"/>
      <c r="H3702" s="4"/>
      <c r="K3702" s="4"/>
      <c r="L3702" s="4"/>
      <c r="M3702" s="16"/>
      <c r="N3702" s="16"/>
      <c r="T3702" s="59"/>
      <c r="U3702" s="59"/>
      <c r="Z3702" s="22"/>
      <c r="AA3702" s="22"/>
      <c r="AB3702" s="22"/>
      <c r="AC3702" s="22"/>
      <c r="AD3702" s="22"/>
      <c r="AE3702" s="22"/>
      <c r="AF3702" s="22"/>
    </row>
    <row r="3703" spans="1:32" x14ac:dyDescent="0.25">
      <c r="A3703" s="16"/>
      <c r="B3703" s="16"/>
      <c r="C3703" s="66"/>
      <c r="D3703" s="66"/>
      <c r="E3703" s="67"/>
      <c r="F3703" s="4"/>
      <c r="G3703" s="4"/>
      <c r="H3703" s="4"/>
      <c r="K3703" s="4"/>
      <c r="L3703" s="4"/>
      <c r="M3703" s="16"/>
      <c r="N3703" s="16"/>
      <c r="T3703" s="59"/>
      <c r="U3703" s="59"/>
      <c r="Z3703" s="22"/>
      <c r="AA3703" s="22"/>
      <c r="AB3703" s="22"/>
      <c r="AC3703" s="22"/>
      <c r="AD3703" s="22"/>
      <c r="AE3703" s="22"/>
      <c r="AF3703" s="22"/>
    </row>
    <row r="3704" spans="1:32" x14ac:dyDescent="0.25">
      <c r="A3704" s="16"/>
      <c r="B3704" s="16"/>
      <c r="C3704" s="66"/>
      <c r="D3704" s="66"/>
      <c r="E3704" s="67"/>
      <c r="F3704" s="4"/>
      <c r="G3704" s="4"/>
      <c r="H3704" s="4"/>
      <c r="K3704" s="4"/>
      <c r="L3704" s="4"/>
      <c r="M3704" s="16"/>
      <c r="N3704" s="16"/>
      <c r="T3704" s="59"/>
      <c r="U3704" s="59"/>
      <c r="Z3704" s="22"/>
      <c r="AA3704" s="22"/>
      <c r="AB3704" s="22"/>
      <c r="AC3704" s="22"/>
      <c r="AD3704" s="22"/>
      <c r="AE3704" s="22"/>
      <c r="AF3704" s="22"/>
    </row>
    <row r="3705" spans="1:32" x14ac:dyDescent="0.25">
      <c r="A3705" s="16"/>
      <c r="B3705" s="16"/>
      <c r="C3705" s="66"/>
      <c r="D3705" s="66"/>
      <c r="E3705" s="67"/>
      <c r="F3705" s="4"/>
      <c r="G3705" s="4"/>
      <c r="H3705" s="4"/>
      <c r="K3705" s="4"/>
      <c r="L3705" s="4"/>
      <c r="M3705" s="16"/>
      <c r="N3705" s="16"/>
      <c r="T3705" s="59"/>
      <c r="U3705" s="59"/>
      <c r="Z3705" s="22"/>
      <c r="AA3705" s="22"/>
      <c r="AB3705" s="22"/>
      <c r="AC3705" s="22"/>
      <c r="AD3705" s="22"/>
      <c r="AE3705" s="22"/>
      <c r="AF3705" s="22"/>
    </row>
    <row r="3706" spans="1:32" x14ac:dyDescent="0.25">
      <c r="A3706" s="16"/>
      <c r="B3706" s="16"/>
      <c r="C3706" s="66"/>
      <c r="D3706" s="66"/>
      <c r="E3706" s="67"/>
      <c r="F3706" s="4"/>
      <c r="G3706" s="4"/>
      <c r="H3706" s="4"/>
      <c r="K3706" s="4"/>
      <c r="L3706" s="4"/>
      <c r="M3706" s="16"/>
      <c r="N3706" s="16"/>
      <c r="T3706" s="59"/>
      <c r="U3706" s="59"/>
      <c r="Z3706" s="22"/>
      <c r="AA3706" s="22"/>
      <c r="AB3706" s="22"/>
      <c r="AC3706" s="22"/>
      <c r="AD3706" s="22"/>
      <c r="AE3706" s="22"/>
      <c r="AF3706" s="22"/>
    </row>
    <row r="3707" spans="1:32" x14ac:dyDescent="0.25">
      <c r="A3707" s="16"/>
      <c r="B3707" s="16"/>
      <c r="C3707" s="66"/>
      <c r="D3707" s="66"/>
      <c r="E3707" s="67"/>
      <c r="F3707" s="4"/>
      <c r="G3707" s="4"/>
      <c r="H3707" s="4"/>
      <c r="K3707" s="4"/>
      <c r="L3707" s="4"/>
      <c r="M3707" s="16"/>
      <c r="N3707" s="16"/>
      <c r="T3707" s="59"/>
      <c r="U3707" s="59"/>
      <c r="Z3707" s="22"/>
      <c r="AA3707" s="22"/>
      <c r="AB3707" s="22"/>
      <c r="AC3707" s="22"/>
      <c r="AD3707" s="22"/>
      <c r="AE3707" s="22"/>
      <c r="AF3707" s="22"/>
    </row>
    <row r="3708" spans="1:32" x14ac:dyDescent="0.25">
      <c r="A3708" s="16"/>
      <c r="B3708" s="16"/>
      <c r="C3708" s="66"/>
      <c r="D3708" s="66"/>
      <c r="E3708" s="67"/>
      <c r="F3708" s="4"/>
      <c r="G3708" s="4"/>
      <c r="H3708" s="4"/>
      <c r="K3708" s="4"/>
      <c r="L3708" s="4"/>
      <c r="M3708" s="16"/>
      <c r="N3708" s="16"/>
      <c r="T3708" s="59"/>
      <c r="U3708" s="59"/>
      <c r="Z3708" s="22"/>
      <c r="AA3708" s="22"/>
      <c r="AB3708" s="22"/>
      <c r="AC3708" s="22"/>
      <c r="AD3708" s="22"/>
      <c r="AE3708" s="22"/>
      <c r="AF3708" s="22"/>
    </row>
    <row r="3709" spans="1:32" x14ac:dyDescent="0.25">
      <c r="A3709" s="16"/>
      <c r="B3709" s="16"/>
      <c r="C3709" s="66"/>
      <c r="D3709" s="66"/>
      <c r="E3709" s="67"/>
      <c r="F3709" s="4"/>
      <c r="G3709" s="4"/>
      <c r="H3709" s="4"/>
      <c r="K3709" s="4"/>
      <c r="L3709" s="4"/>
      <c r="M3709" s="16"/>
      <c r="N3709" s="16"/>
      <c r="T3709" s="59"/>
      <c r="U3709" s="59"/>
      <c r="Z3709" s="22"/>
      <c r="AA3709" s="22"/>
      <c r="AB3709" s="22"/>
      <c r="AC3709" s="22"/>
      <c r="AD3709" s="22"/>
      <c r="AE3709" s="22"/>
      <c r="AF3709" s="22"/>
    </row>
    <row r="3710" spans="1:32" x14ac:dyDescent="0.25">
      <c r="A3710" s="16"/>
      <c r="B3710" s="16"/>
      <c r="C3710" s="66"/>
      <c r="D3710" s="66"/>
      <c r="E3710" s="67"/>
      <c r="F3710" s="4"/>
      <c r="G3710" s="4"/>
      <c r="H3710" s="4"/>
      <c r="K3710" s="4"/>
      <c r="L3710" s="4"/>
      <c r="M3710" s="16"/>
      <c r="N3710" s="16"/>
      <c r="T3710" s="59"/>
      <c r="U3710" s="59"/>
      <c r="Z3710" s="22"/>
      <c r="AA3710" s="22"/>
      <c r="AB3710" s="22"/>
      <c r="AC3710" s="22"/>
      <c r="AD3710" s="22"/>
      <c r="AE3710" s="22"/>
      <c r="AF3710" s="22"/>
    </row>
    <row r="3711" spans="1:32" x14ac:dyDescent="0.25">
      <c r="A3711" s="16"/>
      <c r="B3711" s="16"/>
      <c r="C3711" s="66"/>
      <c r="D3711" s="66"/>
      <c r="E3711" s="67"/>
      <c r="F3711" s="4"/>
      <c r="G3711" s="4"/>
      <c r="H3711" s="4"/>
      <c r="K3711" s="4"/>
      <c r="L3711" s="4"/>
      <c r="M3711" s="16"/>
      <c r="N3711" s="16"/>
      <c r="T3711" s="59"/>
      <c r="U3711" s="59"/>
      <c r="Z3711" s="22"/>
      <c r="AA3711" s="22"/>
      <c r="AB3711" s="22"/>
      <c r="AC3711" s="22"/>
      <c r="AD3711" s="22"/>
      <c r="AE3711" s="22"/>
      <c r="AF3711" s="22"/>
    </row>
    <row r="3712" spans="1:32" x14ac:dyDescent="0.25">
      <c r="A3712" s="16"/>
      <c r="B3712" s="16"/>
      <c r="C3712" s="66"/>
      <c r="D3712" s="66"/>
      <c r="E3712" s="67"/>
      <c r="F3712" s="4"/>
      <c r="G3712" s="4"/>
      <c r="H3712" s="4"/>
      <c r="K3712" s="4"/>
      <c r="L3712" s="4"/>
      <c r="M3712" s="16"/>
      <c r="N3712" s="16"/>
      <c r="T3712" s="59"/>
      <c r="U3712" s="59"/>
      <c r="Z3712" s="22"/>
      <c r="AA3712" s="22"/>
      <c r="AB3712" s="22"/>
      <c r="AC3712" s="22"/>
      <c r="AD3712" s="22"/>
      <c r="AE3712" s="22"/>
      <c r="AF3712" s="22"/>
    </row>
    <row r="3713" spans="1:32" x14ac:dyDescent="0.25">
      <c r="A3713" s="16"/>
      <c r="B3713" s="16"/>
      <c r="C3713" s="66"/>
      <c r="D3713" s="66"/>
      <c r="E3713" s="67"/>
      <c r="F3713" s="4"/>
      <c r="G3713" s="4"/>
      <c r="H3713" s="4"/>
      <c r="K3713" s="4"/>
      <c r="L3713" s="4"/>
      <c r="M3713" s="16"/>
      <c r="N3713" s="16"/>
      <c r="T3713" s="59"/>
      <c r="U3713" s="59"/>
      <c r="Z3713" s="22"/>
      <c r="AA3713" s="22"/>
      <c r="AB3713" s="22"/>
      <c r="AC3713" s="22"/>
      <c r="AD3713" s="22"/>
      <c r="AE3713" s="22"/>
      <c r="AF3713" s="22"/>
    </row>
    <row r="3714" spans="1:32" x14ac:dyDescent="0.25">
      <c r="A3714" s="16"/>
      <c r="B3714" s="16"/>
      <c r="C3714" s="66"/>
      <c r="D3714" s="66"/>
      <c r="E3714" s="67"/>
      <c r="F3714" s="4"/>
      <c r="G3714" s="4"/>
      <c r="H3714" s="4"/>
      <c r="K3714" s="4"/>
      <c r="L3714" s="4"/>
      <c r="M3714" s="16"/>
      <c r="N3714" s="16"/>
      <c r="T3714" s="59"/>
      <c r="U3714" s="59"/>
      <c r="Z3714" s="22"/>
      <c r="AA3714" s="22"/>
      <c r="AB3714" s="22"/>
      <c r="AC3714" s="22"/>
      <c r="AD3714" s="22"/>
      <c r="AE3714" s="22"/>
      <c r="AF3714" s="22"/>
    </row>
    <row r="3715" spans="1:32" x14ac:dyDescent="0.25">
      <c r="A3715" s="16"/>
      <c r="B3715" s="16"/>
      <c r="C3715" s="66"/>
      <c r="D3715" s="66"/>
      <c r="E3715" s="67"/>
      <c r="F3715" s="4"/>
      <c r="G3715" s="4"/>
      <c r="H3715" s="4"/>
      <c r="K3715" s="4"/>
      <c r="L3715" s="4"/>
      <c r="M3715" s="16"/>
      <c r="N3715" s="16"/>
      <c r="T3715" s="59"/>
      <c r="U3715" s="59"/>
      <c r="Z3715" s="22"/>
      <c r="AA3715" s="22"/>
      <c r="AB3715" s="22"/>
      <c r="AC3715" s="22"/>
      <c r="AD3715" s="22"/>
      <c r="AE3715" s="22"/>
      <c r="AF3715" s="22"/>
    </row>
    <row r="3716" spans="1:32" x14ac:dyDescent="0.25">
      <c r="A3716" s="16"/>
      <c r="B3716" s="16"/>
      <c r="C3716" s="66"/>
      <c r="D3716" s="66"/>
      <c r="E3716" s="67"/>
      <c r="F3716" s="4"/>
      <c r="G3716" s="4"/>
      <c r="H3716" s="4"/>
      <c r="K3716" s="4"/>
      <c r="L3716" s="4"/>
      <c r="M3716" s="16"/>
      <c r="N3716" s="16"/>
      <c r="T3716" s="59"/>
      <c r="U3716" s="59"/>
      <c r="Z3716" s="22"/>
      <c r="AA3716" s="22"/>
      <c r="AB3716" s="22"/>
      <c r="AC3716" s="22"/>
      <c r="AD3716" s="22"/>
      <c r="AE3716" s="22"/>
      <c r="AF3716" s="22"/>
    </row>
    <row r="3717" spans="1:32" x14ac:dyDescent="0.25">
      <c r="A3717" s="16"/>
      <c r="B3717" s="16"/>
      <c r="C3717" s="66"/>
      <c r="D3717" s="66"/>
      <c r="E3717" s="67"/>
      <c r="F3717" s="4"/>
      <c r="G3717" s="4"/>
      <c r="H3717" s="4"/>
      <c r="K3717" s="4"/>
      <c r="L3717" s="4"/>
      <c r="M3717" s="16"/>
      <c r="N3717" s="16"/>
      <c r="T3717" s="59"/>
      <c r="U3717" s="59"/>
      <c r="Z3717" s="22"/>
      <c r="AA3717" s="22"/>
      <c r="AB3717" s="22"/>
      <c r="AC3717" s="22"/>
      <c r="AD3717" s="22"/>
      <c r="AE3717" s="22"/>
      <c r="AF3717" s="22"/>
    </row>
    <row r="3718" spans="1:32" x14ac:dyDescent="0.25">
      <c r="A3718" s="16"/>
      <c r="B3718" s="16"/>
      <c r="C3718" s="66"/>
      <c r="D3718" s="66"/>
      <c r="E3718" s="67"/>
      <c r="F3718" s="4"/>
      <c r="G3718" s="4"/>
      <c r="H3718" s="4"/>
      <c r="K3718" s="4"/>
      <c r="L3718" s="4"/>
      <c r="M3718" s="16"/>
      <c r="N3718" s="16"/>
      <c r="T3718" s="59"/>
      <c r="U3718" s="59"/>
      <c r="Z3718" s="22"/>
      <c r="AA3718" s="22"/>
      <c r="AB3718" s="22"/>
      <c r="AC3718" s="22"/>
      <c r="AD3718" s="22"/>
      <c r="AE3718" s="22"/>
      <c r="AF3718" s="22"/>
    </row>
    <row r="3719" spans="1:32" x14ac:dyDescent="0.25">
      <c r="A3719" s="16"/>
      <c r="B3719" s="16"/>
      <c r="C3719" s="66"/>
      <c r="D3719" s="66"/>
      <c r="E3719" s="67"/>
      <c r="F3719" s="4"/>
      <c r="G3719" s="4"/>
      <c r="H3719" s="4"/>
      <c r="K3719" s="4"/>
      <c r="L3719" s="4"/>
      <c r="M3719" s="16"/>
      <c r="N3719" s="16"/>
      <c r="T3719" s="59"/>
      <c r="U3719" s="59"/>
      <c r="Z3719" s="22"/>
      <c r="AA3719" s="22"/>
      <c r="AB3719" s="22"/>
      <c r="AC3719" s="22"/>
      <c r="AD3719" s="22"/>
      <c r="AE3719" s="22"/>
      <c r="AF3719" s="22"/>
    </row>
    <row r="3720" spans="1:32" x14ac:dyDescent="0.25">
      <c r="A3720" s="16"/>
      <c r="B3720" s="16"/>
      <c r="C3720" s="66"/>
      <c r="D3720" s="66"/>
      <c r="E3720" s="67"/>
      <c r="F3720" s="4"/>
      <c r="G3720" s="4"/>
      <c r="H3720" s="4"/>
      <c r="K3720" s="4"/>
      <c r="L3720" s="4"/>
      <c r="M3720" s="16"/>
      <c r="N3720" s="16"/>
      <c r="T3720" s="59"/>
      <c r="U3720" s="59"/>
      <c r="Z3720" s="22"/>
      <c r="AA3720" s="22"/>
      <c r="AB3720" s="22"/>
      <c r="AC3720" s="22"/>
      <c r="AD3720" s="22"/>
      <c r="AE3720" s="22"/>
      <c r="AF3720" s="22"/>
    </row>
    <row r="3721" spans="1:32" x14ac:dyDescent="0.25">
      <c r="A3721" s="16"/>
      <c r="B3721" s="16"/>
      <c r="C3721" s="66"/>
      <c r="D3721" s="66"/>
      <c r="E3721" s="67"/>
      <c r="F3721" s="4"/>
      <c r="G3721" s="4"/>
      <c r="H3721" s="4"/>
      <c r="K3721" s="4"/>
      <c r="L3721" s="4"/>
      <c r="M3721" s="16"/>
      <c r="N3721" s="16"/>
      <c r="T3721" s="59"/>
      <c r="U3721" s="59"/>
      <c r="Z3721" s="22"/>
      <c r="AA3721" s="22"/>
      <c r="AB3721" s="22"/>
      <c r="AC3721" s="22"/>
      <c r="AD3721" s="22"/>
      <c r="AE3721" s="22"/>
      <c r="AF3721" s="22"/>
    </row>
    <row r="3722" spans="1:32" x14ac:dyDescent="0.25">
      <c r="A3722" s="16"/>
      <c r="B3722" s="16"/>
      <c r="C3722" s="66"/>
      <c r="D3722" s="66"/>
      <c r="E3722" s="67"/>
      <c r="F3722" s="4"/>
      <c r="G3722" s="4"/>
      <c r="H3722" s="4"/>
      <c r="K3722" s="4"/>
      <c r="L3722" s="4"/>
      <c r="M3722" s="16"/>
      <c r="N3722" s="16"/>
      <c r="T3722" s="59"/>
      <c r="U3722" s="59"/>
      <c r="Z3722" s="22"/>
      <c r="AA3722" s="22"/>
      <c r="AB3722" s="22"/>
      <c r="AC3722" s="22"/>
      <c r="AD3722" s="22"/>
      <c r="AE3722" s="22"/>
      <c r="AF3722" s="22"/>
    </row>
    <row r="3723" spans="1:32" x14ac:dyDescent="0.25">
      <c r="A3723" s="16"/>
      <c r="B3723" s="16"/>
      <c r="C3723" s="66"/>
      <c r="D3723" s="66"/>
      <c r="E3723" s="67"/>
      <c r="F3723" s="4"/>
      <c r="G3723" s="4"/>
      <c r="H3723" s="4"/>
      <c r="K3723" s="4"/>
      <c r="L3723" s="4"/>
      <c r="M3723" s="16"/>
      <c r="N3723" s="16"/>
      <c r="T3723" s="59"/>
      <c r="U3723" s="59"/>
      <c r="Z3723" s="22"/>
      <c r="AA3723" s="22"/>
      <c r="AB3723" s="22"/>
      <c r="AC3723" s="22"/>
      <c r="AD3723" s="22"/>
      <c r="AE3723" s="22"/>
      <c r="AF3723" s="22"/>
    </row>
    <row r="3724" spans="1:32" x14ac:dyDescent="0.25">
      <c r="A3724" s="16"/>
      <c r="B3724" s="16"/>
      <c r="C3724" s="66"/>
      <c r="D3724" s="66"/>
      <c r="E3724" s="67"/>
      <c r="F3724" s="4"/>
      <c r="G3724" s="4"/>
      <c r="H3724" s="4"/>
      <c r="K3724" s="4"/>
      <c r="L3724" s="4"/>
      <c r="M3724" s="16"/>
      <c r="N3724" s="16"/>
      <c r="T3724" s="59"/>
      <c r="U3724" s="59"/>
      <c r="Z3724" s="22"/>
      <c r="AA3724" s="22"/>
      <c r="AB3724" s="22"/>
      <c r="AC3724" s="22"/>
      <c r="AD3724" s="22"/>
      <c r="AE3724" s="22"/>
      <c r="AF3724" s="22"/>
    </row>
    <row r="3725" spans="1:32" x14ac:dyDescent="0.25">
      <c r="A3725" s="16"/>
      <c r="B3725" s="16"/>
      <c r="C3725" s="66"/>
      <c r="D3725" s="66"/>
      <c r="E3725" s="67"/>
      <c r="F3725" s="4"/>
      <c r="G3725" s="4"/>
      <c r="H3725" s="4"/>
      <c r="K3725" s="4"/>
      <c r="L3725" s="4"/>
      <c r="M3725" s="16"/>
      <c r="N3725" s="16"/>
      <c r="T3725" s="59"/>
      <c r="U3725" s="59"/>
      <c r="Z3725" s="22"/>
      <c r="AA3725" s="22"/>
      <c r="AB3725" s="22"/>
      <c r="AC3725" s="22"/>
      <c r="AD3725" s="22"/>
      <c r="AE3725" s="22"/>
      <c r="AF3725" s="22"/>
    </row>
    <row r="3726" spans="1:32" x14ac:dyDescent="0.25">
      <c r="A3726" s="16"/>
      <c r="B3726" s="16"/>
      <c r="C3726" s="66"/>
      <c r="D3726" s="66"/>
      <c r="E3726" s="67"/>
      <c r="F3726" s="4"/>
      <c r="G3726" s="4"/>
      <c r="H3726" s="4"/>
      <c r="K3726" s="4"/>
      <c r="L3726" s="4"/>
      <c r="M3726" s="16"/>
      <c r="N3726" s="16"/>
      <c r="T3726" s="59"/>
      <c r="U3726" s="59"/>
      <c r="Z3726" s="22"/>
      <c r="AA3726" s="22"/>
      <c r="AB3726" s="22"/>
      <c r="AC3726" s="22"/>
      <c r="AD3726" s="22"/>
      <c r="AE3726" s="22"/>
      <c r="AF3726" s="22"/>
    </row>
    <row r="3727" spans="1:32" x14ac:dyDescent="0.25">
      <c r="A3727" s="16"/>
      <c r="B3727" s="16"/>
      <c r="C3727" s="66"/>
      <c r="D3727" s="66"/>
      <c r="E3727" s="67"/>
      <c r="F3727" s="4"/>
      <c r="G3727" s="4"/>
      <c r="H3727" s="4"/>
      <c r="K3727" s="4"/>
      <c r="L3727" s="4"/>
      <c r="M3727" s="16"/>
      <c r="N3727" s="16"/>
      <c r="T3727" s="59"/>
      <c r="U3727" s="59"/>
      <c r="Z3727" s="22"/>
      <c r="AA3727" s="22"/>
      <c r="AB3727" s="22"/>
      <c r="AC3727" s="22"/>
      <c r="AD3727" s="22"/>
      <c r="AE3727" s="22"/>
      <c r="AF3727" s="22"/>
    </row>
    <row r="3728" spans="1:32" x14ac:dyDescent="0.25">
      <c r="A3728" s="16"/>
      <c r="B3728" s="16"/>
      <c r="C3728" s="66"/>
      <c r="D3728" s="66"/>
      <c r="E3728" s="67"/>
      <c r="F3728" s="4"/>
      <c r="G3728" s="4"/>
      <c r="H3728" s="4"/>
      <c r="K3728" s="4"/>
      <c r="L3728" s="4"/>
      <c r="M3728" s="16"/>
      <c r="N3728" s="16"/>
      <c r="T3728" s="59"/>
      <c r="U3728" s="59"/>
      <c r="Z3728" s="22"/>
      <c r="AA3728" s="22"/>
      <c r="AB3728" s="22"/>
      <c r="AC3728" s="22"/>
      <c r="AD3728" s="22"/>
      <c r="AE3728" s="22"/>
      <c r="AF3728" s="22"/>
    </row>
    <row r="3729" spans="1:32" x14ac:dyDescent="0.25">
      <c r="A3729" s="16"/>
      <c r="B3729" s="16"/>
      <c r="C3729" s="66"/>
      <c r="D3729" s="66"/>
      <c r="E3729" s="67"/>
      <c r="F3729" s="4"/>
      <c r="G3729" s="4"/>
      <c r="H3729" s="4"/>
      <c r="K3729" s="4"/>
      <c r="L3729" s="4"/>
      <c r="M3729" s="16"/>
      <c r="N3729" s="16"/>
      <c r="T3729" s="59"/>
      <c r="U3729" s="59"/>
      <c r="Z3729" s="22"/>
      <c r="AA3729" s="22"/>
      <c r="AB3729" s="22"/>
      <c r="AC3729" s="22"/>
      <c r="AD3729" s="22"/>
      <c r="AE3729" s="22"/>
      <c r="AF3729" s="22"/>
    </row>
    <row r="3730" spans="1:32" x14ac:dyDescent="0.25">
      <c r="A3730" s="16"/>
      <c r="B3730" s="16"/>
      <c r="C3730" s="66"/>
      <c r="D3730" s="66"/>
      <c r="E3730" s="67"/>
      <c r="F3730" s="4"/>
      <c r="G3730" s="4"/>
      <c r="H3730" s="4"/>
      <c r="K3730" s="4"/>
      <c r="L3730" s="4"/>
      <c r="M3730" s="16"/>
      <c r="N3730" s="16"/>
      <c r="T3730" s="59"/>
      <c r="U3730" s="59"/>
      <c r="Z3730" s="22"/>
      <c r="AA3730" s="22"/>
      <c r="AB3730" s="22"/>
      <c r="AC3730" s="22"/>
      <c r="AD3730" s="22"/>
      <c r="AE3730" s="22"/>
      <c r="AF3730" s="22"/>
    </row>
    <row r="3731" spans="1:32" x14ac:dyDescent="0.25">
      <c r="A3731" s="16"/>
      <c r="B3731" s="16"/>
      <c r="C3731" s="66"/>
      <c r="D3731" s="66"/>
      <c r="E3731" s="67"/>
      <c r="F3731" s="4"/>
      <c r="G3731" s="4"/>
      <c r="H3731" s="4"/>
      <c r="K3731" s="4"/>
      <c r="L3731" s="4"/>
      <c r="M3731" s="16"/>
      <c r="N3731" s="16"/>
      <c r="T3731" s="59"/>
      <c r="U3731" s="59"/>
      <c r="Z3731" s="22"/>
      <c r="AA3731" s="22"/>
      <c r="AB3731" s="22"/>
      <c r="AC3731" s="22"/>
      <c r="AD3731" s="22"/>
      <c r="AE3731" s="22"/>
      <c r="AF3731" s="22"/>
    </row>
    <row r="3732" spans="1:32" x14ac:dyDescent="0.25">
      <c r="A3732" s="16"/>
      <c r="B3732" s="16"/>
      <c r="C3732" s="66"/>
      <c r="D3732" s="66"/>
      <c r="E3732" s="67"/>
      <c r="F3732" s="4"/>
      <c r="G3732" s="4"/>
      <c r="H3732" s="4"/>
      <c r="K3732" s="4"/>
      <c r="L3732" s="4"/>
      <c r="M3732" s="16"/>
      <c r="N3732" s="16"/>
      <c r="T3732" s="59"/>
      <c r="U3732" s="59"/>
      <c r="Z3732" s="22"/>
      <c r="AA3732" s="22"/>
      <c r="AB3732" s="22"/>
      <c r="AC3732" s="22"/>
      <c r="AD3732" s="22"/>
      <c r="AE3732" s="22"/>
      <c r="AF3732" s="22"/>
    </row>
    <row r="3733" spans="1:32" x14ac:dyDescent="0.25">
      <c r="A3733" s="16"/>
      <c r="B3733" s="16"/>
      <c r="C3733" s="66"/>
      <c r="D3733" s="66"/>
      <c r="E3733" s="67"/>
      <c r="F3733" s="4"/>
      <c r="G3733" s="4"/>
      <c r="H3733" s="4"/>
      <c r="K3733" s="4"/>
      <c r="L3733" s="4"/>
      <c r="M3733" s="16"/>
      <c r="N3733" s="16"/>
      <c r="T3733" s="59"/>
      <c r="U3733" s="59"/>
      <c r="Z3733" s="22"/>
      <c r="AA3733" s="22"/>
      <c r="AB3733" s="22"/>
      <c r="AC3733" s="22"/>
      <c r="AD3733" s="22"/>
      <c r="AE3733" s="22"/>
      <c r="AF3733" s="22"/>
    </row>
    <row r="3734" spans="1:32" x14ac:dyDescent="0.25">
      <c r="A3734" s="16"/>
      <c r="B3734" s="16"/>
      <c r="C3734" s="66"/>
      <c r="D3734" s="66"/>
      <c r="E3734" s="67"/>
      <c r="F3734" s="4"/>
      <c r="G3734" s="4"/>
      <c r="H3734" s="4"/>
      <c r="K3734" s="4"/>
      <c r="L3734" s="4"/>
      <c r="M3734" s="16"/>
      <c r="N3734" s="16"/>
      <c r="T3734" s="59"/>
      <c r="U3734" s="59"/>
      <c r="Z3734" s="22"/>
      <c r="AA3734" s="22"/>
      <c r="AB3734" s="22"/>
      <c r="AC3734" s="22"/>
      <c r="AD3734" s="22"/>
      <c r="AE3734" s="22"/>
      <c r="AF3734" s="22"/>
    </row>
    <row r="3735" spans="1:32" x14ac:dyDescent="0.25">
      <c r="A3735" s="16"/>
      <c r="B3735" s="16"/>
      <c r="C3735" s="66"/>
      <c r="D3735" s="66"/>
      <c r="E3735" s="67"/>
      <c r="F3735" s="4"/>
      <c r="G3735" s="4"/>
      <c r="H3735" s="4"/>
      <c r="K3735" s="4"/>
      <c r="L3735" s="4"/>
      <c r="M3735" s="16"/>
      <c r="N3735" s="16"/>
      <c r="T3735" s="59"/>
      <c r="U3735" s="59"/>
      <c r="Z3735" s="22"/>
      <c r="AA3735" s="22"/>
      <c r="AB3735" s="22"/>
      <c r="AC3735" s="22"/>
      <c r="AD3735" s="22"/>
      <c r="AE3735" s="22"/>
      <c r="AF3735" s="22"/>
    </row>
    <row r="3736" spans="1:32" x14ac:dyDescent="0.25">
      <c r="A3736" s="16"/>
      <c r="B3736" s="16"/>
      <c r="C3736" s="66"/>
      <c r="D3736" s="66"/>
      <c r="E3736" s="67"/>
      <c r="F3736" s="4"/>
      <c r="G3736" s="4"/>
      <c r="H3736" s="4"/>
      <c r="K3736" s="4"/>
      <c r="L3736" s="4"/>
      <c r="M3736" s="16"/>
      <c r="N3736" s="16"/>
      <c r="T3736" s="59"/>
      <c r="U3736" s="59"/>
      <c r="Z3736" s="22"/>
      <c r="AA3736" s="22"/>
      <c r="AB3736" s="22"/>
      <c r="AC3736" s="22"/>
      <c r="AD3736" s="22"/>
      <c r="AE3736" s="22"/>
      <c r="AF3736" s="22"/>
    </row>
    <row r="3737" spans="1:32" x14ac:dyDescent="0.25">
      <c r="A3737" s="16"/>
      <c r="B3737" s="16"/>
      <c r="C3737" s="66"/>
      <c r="D3737" s="66"/>
      <c r="E3737" s="67"/>
      <c r="F3737" s="4"/>
      <c r="G3737" s="4"/>
      <c r="H3737" s="4"/>
      <c r="K3737" s="4"/>
      <c r="L3737" s="4"/>
      <c r="M3737" s="16"/>
      <c r="N3737" s="16"/>
      <c r="T3737" s="59"/>
      <c r="U3737" s="59"/>
      <c r="Z3737" s="22"/>
      <c r="AA3737" s="22"/>
      <c r="AB3737" s="22"/>
      <c r="AC3737" s="22"/>
      <c r="AD3737" s="22"/>
      <c r="AE3737" s="22"/>
      <c r="AF3737" s="22"/>
    </row>
    <row r="3738" spans="1:32" x14ac:dyDescent="0.25">
      <c r="A3738" s="16"/>
      <c r="B3738" s="16"/>
      <c r="C3738" s="66"/>
      <c r="D3738" s="66"/>
      <c r="E3738" s="67"/>
      <c r="F3738" s="4"/>
      <c r="G3738" s="4"/>
      <c r="H3738" s="4"/>
      <c r="K3738" s="4"/>
      <c r="L3738" s="4"/>
      <c r="M3738" s="16"/>
      <c r="N3738" s="16"/>
      <c r="T3738" s="59"/>
      <c r="U3738" s="59"/>
      <c r="Z3738" s="22"/>
      <c r="AA3738" s="22"/>
      <c r="AB3738" s="22"/>
      <c r="AC3738" s="22"/>
      <c r="AD3738" s="22"/>
      <c r="AE3738" s="22"/>
      <c r="AF3738" s="22"/>
    </row>
    <row r="3739" spans="1:32" x14ac:dyDescent="0.25">
      <c r="A3739" s="16"/>
      <c r="B3739" s="16"/>
      <c r="C3739" s="66"/>
      <c r="D3739" s="66"/>
      <c r="E3739" s="67"/>
      <c r="F3739" s="4"/>
      <c r="G3739" s="4"/>
      <c r="H3739" s="4"/>
      <c r="K3739" s="4"/>
      <c r="L3739" s="4"/>
      <c r="M3739" s="16"/>
      <c r="N3739" s="16"/>
      <c r="T3739" s="59"/>
      <c r="U3739" s="59"/>
      <c r="Z3739" s="22"/>
      <c r="AA3739" s="22"/>
      <c r="AB3739" s="22"/>
      <c r="AC3739" s="22"/>
      <c r="AD3739" s="22"/>
      <c r="AE3739" s="22"/>
      <c r="AF3739" s="22"/>
    </row>
    <row r="3740" spans="1:32" x14ac:dyDescent="0.25">
      <c r="A3740" s="16"/>
      <c r="B3740" s="16"/>
      <c r="C3740" s="66"/>
      <c r="D3740" s="66"/>
      <c r="E3740" s="67"/>
      <c r="F3740" s="4"/>
      <c r="G3740" s="4"/>
      <c r="H3740" s="4"/>
      <c r="K3740" s="4"/>
      <c r="L3740" s="4"/>
      <c r="M3740" s="16"/>
      <c r="N3740" s="16"/>
      <c r="T3740" s="59"/>
      <c r="U3740" s="59"/>
      <c r="Z3740" s="22"/>
      <c r="AA3740" s="22"/>
      <c r="AB3740" s="22"/>
      <c r="AC3740" s="22"/>
      <c r="AD3740" s="22"/>
      <c r="AE3740" s="22"/>
      <c r="AF3740" s="22"/>
    </row>
    <row r="3741" spans="1:32" x14ac:dyDescent="0.25">
      <c r="A3741" s="16"/>
      <c r="B3741" s="16"/>
      <c r="C3741" s="66"/>
      <c r="D3741" s="66"/>
      <c r="E3741" s="67"/>
      <c r="F3741" s="4"/>
      <c r="G3741" s="4"/>
      <c r="H3741" s="4"/>
      <c r="K3741" s="4"/>
      <c r="L3741" s="4"/>
      <c r="M3741" s="16"/>
      <c r="N3741" s="16"/>
      <c r="T3741" s="59"/>
      <c r="U3741" s="59"/>
      <c r="Z3741" s="22"/>
      <c r="AA3741" s="22"/>
      <c r="AB3741" s="22"/>
      <c r="AC3741" s="22"/>
      <c r="AD3741" s="22"/>
      <c r="AE3741" s="22"/>
      <c r="AF3741" s="22"/>
    </row>
    <row r="3742" spans="1:32" x14ac:dyDescent="0.25">
      <c r="A3742" s="16"/>
      <c r="B3742" s="16"/>
      <c r="C3742" s="66"/>
      <c r="D3742" s="66"/>
      <c r="E3742" s="67"/>
      <c r="F3742" s="4"/>
      <c r="G3742" s="4"/>
      <c r="H3742" s="4"/>
      <c r="K3742" s="4"/>
      <c r="L3742" s="4"/>
      <c r="M3742" s="16"/>
      <c r="N3742" s="16"/>
      <c r="T3742" s="59"/>
      <c r="U3742" s="59"/>
      <c r="Z3742" s="22"/>
      <c r="AA3742" s="22"/>
      <c r="AB3742" s="22"/>
      <c r="AC3742" s="22"/>
      <c r="AD3742" s="22"/>
      <c r="AE3742" s="22"/>
      <c r="AF3742" s="22"/>
    </row>
    <row r="3743" spans="1:32" x14ac:dyDescent="0.25">
      <c r="A3743" s="16"/>
      <c r="B3743" s="16"/>
      <c r="C3743" s="66"/>
      <c r="D3743" s="66"/>
      <c r="E3743" s="67"/>
      <c r="F3743" s="4"/>
      <c r="G3743" s="4"/>
      <c r="H3743" s="4"/>
      <c r="K3743" s="4"/>
      <c r="L3743" s="4"/>
      <c r="M3743" s="16"/>
      <c r="N3743" s="16"/>
      <c r="T3743" s="59"/>
      <c r="U3743" s="59"/>
      <c r="Z3743" s="22"/>
      <c r="AA3743" s="22"/>
      <c r="AB3743" s="22"/>
      <c r="AC3743" s="22"/>
      <c r="AD3743" s="22"/>
      <c r="AE3743" s="22"/>
      <c r="AF3743" s="22"/>
    </row>
    <row r="3744" spans="1:32" x14ac:dyDescent="0.25">
      <c r="A3744" s="16"/>
      <c r="B3744" s="16"/>
      <c r="C3744" s="66"/>
      <c r="D3744" s="66"/>
      <c r="E3744" s="67"/>
      <c r="F3744" s="4"/>
      <c r="G3744" s="4"/>
      <c r="H3744" s="4"/>
      <c r="K3744" s="4"/>
      <c r="L3744" s="4"/>
      <c r="M3744" s="16"/>
      <c r="N3744" s="16"/>
      <c r="T3744" s="59"/>
      <c r="U3744" s="59"/>
      <c r="Z3744" s="22"/>
      <c r="AA3744" s="22"/>
      <c r="AB3744" s="22"/>
      <c r="AC3744" s="22"/>
      <c r="AD3744" s="22"/>
      <c r="AE3744" s="22"/>
      <c r="AF3744" s="22"/>
    </row>
    <row r="3745" spans="1:32" x14ac:dyDescent="0.25">
      <c r="A3745" s="16"/>
      <c r="B3745" s="16"/>
      <c r="C3745" s="66"/>
      <c r="D3745" s="66"/>
      <c r="E3745" s="67"/>
      <c r="F3745" s="4"/>
      <c r="G3745" s="4"/>
      <c r="H3745" s="4"/>
      <c r="K3745" s="4"/>
      <c r="L3745" s="4"/>
      <c r="M3745" s="16"/>
      <c r="N3745" s="16"/>
      <c r="T3745" s="59"/>
      <c r="U3745" s="59"/>
      <c r="Z3745" s="22"/>
      <c r="AA3745" s="22"/>
      <c r="AB3745" s="22"/>
      <c r="AC3745" s="22"/>
      <c r="AD3745" s="22"/>
      <c r="AE3745" s="22"/>
      <c r="AF3745" s="22"/>
    </row>
    <row r="3746" spans="1:32" x14ac:dyDescent="0.25">
      <c r="A3746" s="16"/>
      <c r="B3746" s="16"/>
      <c r="C3746" s="66"/>
      <c r="D3746" s="66"/>
      <c r="E3746" s="67"/>
      <c r="F3746" s="4"/>
      <c r="G3746" s="4"/>
      <c r="H3746" s="4"/>
      <c r="K3746" s="4"/>
      <c r="L3746" s="4"/>
      <c r="M3746" s="16"/>
      <c r="N3746" s="16"/>
      <c r="T3746" s="59"/>
      <c r="U3746" s="59"/>
      <c r="Z3746" s="22"/>
      <c r="AA3746" s="22"/>
      <c r="AB3746" s="22"/>
      <c r="AC3746" s="22"/>
      <c r="AD3746" s="22"/>
      <c r="AE3746" s="22"/>
      <c r="AF3746" s="22"/>
    </row>
    <row r="3747" spans="1:32" x14ac:dyDescent="0.25">
      <c r="A3747" s="16"/>
      <c r="B3747" s="16"/>
      <c r="C3747" s="66"/>
      <c r="D3747" s="66"/>
      <c r="E3747" s="67"/>
      <c r="F3747" s="4"/>
      <c r="G3747" s="4"/>
      <c r="H3747" s="4"/>
      <c r="K3747" s="4"/>
      <c r="L3747" s="4"/>
      <c r="M3747" s="16"/>
      <c r="N3747" s="16"/>
      <c r="T3747" s="59"/>
      <c r="U3747" s="59"/>
      <c r="Z3747" s="22"/>
      <c r="AA3747" s="22"/>
      <c r="AB3747" s="22"/>
      <c r="AC3747" s="22"/>
      <c r="AD3747" s="22"/>
      <c r="AE3747" s="22"/>
      <c r="AF3747" s="22"/>
    </row>
    <row r="3748" spans="1:32" x14ac:dyDescent="0.25">
      <c r="A3748" s="16"/>
      <c r="B3748" s="16"/>
      <c r="C3748" s="66"/>
      <c r="D3748" s="66"/>
      <c r="E3748" s="67"/>
      <c r="F3748" s="4"/>
      <c r="G3748" s="4"/>
      <c r="H3748" s="4"/>
      <c r="K3748" s="4"/>
      <c r="L3748" s="4"/>
      <c r="M3748" s="16"/>
      <c r="N3748" s="16"/>
      <c r="T3748" s="59"/>
      <c r="U3748" s="59"/>
      <c r="Z3748" s="22"/>
      <c r="AA3748" s="22"/>
      <c r="AB3748" s="22"/>
      <c r="AC3748" s="22"/>
      <c r="AD3748" s="22"/>
      <c r="AE3748" s="22"/>
      <c r="AF3748" s="22"/>
    </row>
    <row r="3749" spans="1:32" x14ac:dyDescent="0.25">
      <c r="A3749" s="16"/>
      <c r="B3749" s="16"/>
      <c r="C3749" s="66"/>
      <c r="D3749" s="66"/>
      <c r="E3749" s="67"/>
      <c r="F3749" s="4"/>
      <c r="G3749" s="4"/>
      <c r="H3749" s="4"/>
      <c r="K3749" s="4"/>
      <c r="L3749" s="4"/>
      <c r="M3749" s="16"/>
      <c r="N3749" s="16"/>
      <c r="T3749" s="59"/>
      <c r="U3749" s="59"/>
      <c r="Z3749" s="22"/>
      <c r="AA3749" s="22"/>
      <c r="AB3749" s="22"/>
      <c r="AC3749" s="22"/>
      <c r="AD3749" s="22"/>
      <c r="AE3749" s="22"/>
      <c r="AF3749" s="22"/>
    </row>
    <row r="3750" spans="1:32" x14ac:dyDescent="0.25">
      <c r="A3750" s="16"/>
      <c r="B3750" s="16"/>
      <c r="C3750" s="66"/>
      <c r="D3750" s="66"/>
      <c r="E3750" s="67"/>
      <c r="F3750" s="4"/>
      <c r="G3750" s="4"/>
      <c r="H3750" s="4"/>
      <c r="K3750" s="4"/>
      <c r="L3750" s="4"/>
      <c r="M3750" s="16"/>
      <c r="N3750" s="16"/>
      <c r="T3750" s="59"/>
      <c r="U3750" s="59"/>
      <c r="Z3750" s="22"/>
      <c r="AA3750" s="22"/>
      <c r="AB3750" s="22"/>
      <c r="AC3750" s="22"/>
      <c r="AD3750" s="22"/>
      <c r="AE3750" s="22"/>
      <c r="AF3750" s="22"/>
    </row>
    <row r="3751" spans="1:32" x14ac:dyDescent="0.25">
      <c r="A3751" s="16"/>
      <c r="B3751" s="16"/>
      <c r="C3751" s="66"/>
      <c r="D3751" s="66"/>
      <c r="E3751" s="67"/>
      <c r="F3751" s="4"/>
      <c r="G3751" s="4"/>
      <c r="H3751" s="4"/>
      <c r="K3751" s="4"/>
      <c r="L3751" s="4"/>
      <c r="M3751" s="16"/>
      <c r="N3751" s="16"/>
      <c r="T3751" s="59"/>
      <c r="U3751" s="59"/>
      <c r="Z3751" s="22"/>
      <c r="AA3751" s="22"/>
      <c r="AB3751" s="22"/>
      <c r="AC3751" s="22"/>
      <c r="AD3751" s="22"/>
      <c r="AE3751" s="22"/>
      <c r="AF3751" s="22"/>
    </row>
    <row r="3752" spans="1:32" x14ac:dyDescent="0.25">
      <c r="A3752" s="16"/>
      <c r="B3752" s="16"/>
      <c r="C3752" s="66"/>
      <c r="D3752" s="66"/>
      <c r="E3752" s="67"/>
      <c r="F3752" s="4"/>
      <c r="G3752" s="4"/>
      <c r="H3752" s="4"/>
      <c r="K3752" s="4"/>
      <c r="L3752" s="4"/>
      <c r="M3752" s="16"/>
      <c r="N3752" s="16"/>
      <c r="T3752" s="59"/>
      <c r="U3752" s="59"/>
      <c r="Z3752" s="22"/>
      <c r="AA3752" s="22"/>
      <c r="AB3752" s="22"/>
      <c r="AC3752" s="22"/>
      <c r="AD3752" s="22"/>
      <c r="AE3752" s="22"/>
      <c r="AF3752" s="22"/>
    </row>
    <row r="3753" spans="1:32" x14ac:dyDescent="0.25">
      <c r="A3753" s="16"/>
      <c r="B3753" s="16"/>
      <c r="C3753" s="66"/>
      <c r="D3753" s="66"/>
      <c r="E3753" s="67"/>
      <c r="F3753" s="4"/>
      <c r="G3753" s="4"/>
      <c r="H3753" s="4"/>
      <c r="K3753" s="4"/>
      <c r="L3753" s="4"/>
      <c r="M3753" s="16"/>
      <c r="N3753" s="16"/>
      <c r="T3753" s="59"/>
      <c r="U3753" s="59"/>
      <c r="Z3753" s="22"/>
      <c r="AA3753" s="22"/>
      <c r="AB3753" s="22"/>
      <c r="AC3753" s="22"/>
      <c r="AD3753" s="22"/>
      <c r="AE3753" s="22"/>
      <c r="AF3753" s="22"/>
    </row>
    <row r="3754" spans="1:32" x14ac:dyDescent="0.25">
      <c r="A3754" s="16"/>
      <c r="B3754" s="16"/>
      <c r="C3754" s="66"/>
      <c r="D3754" s="66"/>
      <c r="E3754" s="67"/>
      <c r="F3754" s="4"/>
      <c r="G3754" s="4"/>
      <c r="H3754" s="4"/>
      <c r="K3754" s="4"/>
      <c r="L3754" s="4"/>
      <c r="M3754" s="16"/>
      <c r="N3754" s="16"/>
      <c r="T3754" s="59"/>
      <c r="U3754" s="59"/>
      <c r="Z3754" s="22"/>
      <c r="AA3754" s="22"/>
      <c r="AB3754" s="22"/>
      <c r="AC3754" s="22"/>
      <c r="AD3754" s="22"/>
      <c r="AE3754" s="22"/>
      <c r="AF3754" s="22"/>
    </row>
    <row r="3755" spans="1:32" x14ac:dyDescent="0.25">
      <c r="A3755" s="16"/>
      <c r="B3755" s="16"/>
      <c r="C3755" s="66"/>
      <c r="D3755" s="66"/>
      <c r="E3755" s="67"/>
      <c r="F3755" s="4"/>
      <c r="G3755" s="4"/>
      <c r="H3755" s="4"/>
      <c r="K3755" s="4"/>
      <c r="L3755" s="4"/>
      <c r="M3755" s="16"/>
      <c r="N3755" s="16"/>
      <c r="T3755" s="59"/>
      <c r="U3755" s="59"/>
      <c r="Z3755" s="22"/>
      <c r="AA3755" s="22"/>
      <c r="AB3755" s="22"/>
      <c r="AC3755" s="22"/>
      <c r="AD3755" s="22"/>
      <c r="AE3755" s="22"/>
      <c r="AF3755" s="22"/>
    </row>
    <row r="3756" spans="1:32" x14ac:dyDescent="0.25">
      <c r="A3756" s="16"/>
      <c r="B3756" s="16"/>
      <c r="C3756" s="66"/>
      <c r="D3756" s="66"/>
      <c r="E3756" s="67"/>
      <c r="F3756" s="4"/>
      <c r="G3756" s="4"/>
      <c r="H3756" s="4"/>
      <c r="K3756" s="4"/>
      <c r="L3756" s="4"/>
      <c r="M3756" s="16"/>
      <c r="N3756" s="16"/>
      <c r="T3756" s="59"/>
      <c r="U3756" s="59"/>
      <c r="Z3756" s="22"/>
      <c r="AA3756" s="22"/>
      <c r="AB3756" s="22"/>
      <c r="AC3756" s="22"/>
      <c r="AD3756" s="22"/>
      <c r="AE3756" s="22"/>
      <c r="AF3756" s="22"/>
    </row>
    <row r="3757" spans="1:32" x14ac:dyDescent="0.25">
      <c r="A3757" s="16"/>
      <c r="B3757" s="16"/>
      <c r="C3757" s="66"/>
      <c r="D3757" s="66"/>
      <c r="E3757" s="67"/>
      <c r="F3757" s="4"/>
      <c r="G3757" s="4"/>
      <c r="H3757" s="4"/>
      <c r="K3757" s="4"/>
      <c r="L3757" s="4"/>
      <c r="M3757" s="16"/>
      <c r="N3757" s="16"/>
      <c r="T3757" s="59"/>
      <c r="U3757" s="59"/>
      <c r="Z3757" s="22"/>
      <c r="AA3757" s="22"/>
      <c r="AB3757" s="22"/>
      <c r="AC3757" s="22"/>
      <c r="AD3757" s="22"/>
      <c r="AE3757" s="22"/>
      <c r="AF3757" s="22"/>
    </row>
    <row r="3758" spans="1:32" x14ac:dyDescent="0.25">
      <c r="A3758" s="16"/>
      <c r="B3758" s="16"/>
      <c r="C3758" s="66"/>
      <c r="D3758" s="66"/>
      <c r="E3758" s="67"/>
      <c r="F3758" s="4"/>
      <c r="G3758" s="4"/>
      <c r="H3758" s="4"/>
      <c r="K3758" s="4"/>
      <c r="L3758" s="4"/>
      <c r="M3758" s="16"/>
      <c r="N3758" s="16"/>
      <c r="T3758" s="59"/>
      <c r="U3758" s="59"/>
      <c r="Z3758" s="22"/>
      <c r="AA3758" s="22"/>
      <c r="AB3758" s="22"/>
      <c r="AC3758" s="22"/>
      <c r="AD3758" s="22"/>
      <c r="AE3758" s="22"/>
      <c r="AF3758" s="22"/>
    </row>
    <row r="3759" spans="1:32" x14ac:dyDescent="0.25">
      <c r="A3759" s="16"/>
      <c r="B3759" s="16"/>
      <c r="C3759" s="66"/>
      <c r="D3759" s="66"/>
      <c r="E3759" s="67"/>
      <c r="F3759" s="4"/>
      <c r="G3759" s="4"/>
      <c r="H3759" s="4"/>
      <c r="K3759" s="4"/>
      <c r="L3759" s="4"/>
      <c r="M3759" s="16"/>
      <c r="N3759" s="16"/>
      <c r="T3759" s="59"/>
      <c r="U3759" s="59"/>
      <c r="Z3759" s="22"/>
      <c r="AA3759" s="22"/>
      <c r="AB3759" s="22"/>
      <c r="AC3759" s="22"/>
      <c r="AD3759" s="22"/>
      <c r="AE3759" s="22"/>
      <c r="AF3759" s="22"/>
    </row>
    <row r="3760" spans="1:32" x14ac:dyDescent="0.25">
      <c r="A3760" s="16"/>
      <c r="B3760" s="16"/>
      <c r="C3760" s="66"/>
      <c r="D3760" s="66"/>
      <c r="E3760" s="67"/>
      <c r="F3760" s="4"/>
      <c r="G3760" s="4"/>
      <c r="H3760" s="4"/>
      <c r="K3760" s="4"/>
      <c r="L3760" s="4"/>
      <c r="M3760" s="16"/>
      <c r="N3760" s="16"/>
      <c r="T3760" s="59"/>
      <c r="U3760" s="59"/>
      <c r="Z3760" s="22"/>
      <c r="AA3760" s="22"/>
      <c r="AB3760" s="22"/>
      <c r="AC3760" s="22"/>
      <c r="AD3760" s="22"/>
      <c r="AE3760" s="22"/>
      <c r="AF3760" s="22"/>
    </row>
    <row r="3761" spans="1:32" x14ac:dyDescent="0.25">
      <c r="A3761" s="16"/>
      <c r="B3761" s="16"/>
      <c r="C3761" s="66"/>
      <c r="D3761" s="66"/>
      <c r="E3761" s="67"/>
      <c r="F3761" s="4"/>
      <c r="G3761" s="4"/>
      <c r="H3761" s="4"/>
      <c r="K3761" s="4"/>
      <c r="L3761" s="4"/>
      <c r="M3761" s="16"/>
      <c r="N3761" s="16"/>
      <c r="T3761" s="59"/>
      <c r="U3761" s="59"/>
      <c r="Z3761" s="22"/>
      <c r="AA3761" s="22"/>
      <c r="AB3761" s="22"/>
      <c r="AC3761" s="22"/>
      <c r="AD3761" s="22"/>
      <c r="AE3761" s="22"/>
      <c r="AF3761" s="22"/>
    </row>
    <row r="3762" spans="1:32" x14ac:dyDescent="0.25">
      <c r="A3762" s="16"/>
      <c r="B3762" s="16"/>
      <c r="C3762" s="66"/>
      <c r="D3762" s="66"/>
      <c r="E3762" s="67"/>
      <c r="F3762" s="4"/>
      <c r="G3762" s="4"/>
      <c r="H3762" s="4"/>
      <c r="K3762" s="4"/>
      <c r="L3762" s="4"/>
      <c r="M3762" s="16"/>
      <c r="N3762" s="16"/>
      <c r="T3762" s="59"/>
      <c r="U3762" s="59"/>
      <c r="Z3762" s="22"/>
      <c r="AA3762" s="22"/>
      <c r="AB3762" s="22"/>
      <c r="AC3762" s="22"/>
      <c r="AD3762" s="22"/>
      <c r="AE3762" s="22"/>
      <c r="AF3762" s="22"/>
    </row>
    <row r="3763" spans="1:32" x14ac:dyDescent="0.25">
      <c r="A3763" s="16"/>
      <c r="B3763" s="16"/>
      <c r="C3763" s="66"/>
      <c r="D3763" s="66"/>
      <c r="E3763" s="67"/>
      <c r="F3763" s="4"/>
      <c r="G3763" s="4"/>
      <c r="H3763" s="4"/>
      <c r="K3763" s="4"/>
      <c r="L3763" s="4"/>
      <c r="M3763" s="16"/>
      <c r="N3763" s="16"/>
      <c r="T3763" s="59"/>
      <c r="U3763" s="59"/>
      <c r="Z3763" s="22"/>
      <c r="AA3763" s="22"/>
      <c r="AB3763" s="22"/>
      <c r="AC3763" s="22"/>
      <c r="AD3763" s="22"/>
      <c r="AE3763" s="22"/>
      <c r="AF3763" s="22"/>
    </row>
    <row r="3764" spans="1:32" x14ac:dyDescent="0.25">
      <c r="A3764" s="16"/>
      <c r="B3764" s="16"/>
      <c r="C3764" s="66"/>
      <c r="D3764" s="66"/>
      <c r="E3764" s="67"/>
      <c r="F3764" s="4"/>
      <c r="G3764" s="4"/>
      <c r="H3764" s="4"/>
      <c r="K3764" s="4"/>
      <c r="L3764" s="4"/>
      <c r="M3764" s="16"/>
      <c r="N3764" s="16"/>
      <c r="T3764" s="59"/>
      <c r="U3764" s="59"/>
      <c r="Z3764" s="22"/>
      <c r="AA3764" s="22"/>
      <c r="AB3764" s="22"/>
      <c r="AC3764" s="22"/>
      <c r="AD3764" s="22"/>
      <c r="AE3764" s="22"/>
      <c r="AF3764" s="22"/>
    </row>
    <row r="3765" spans="1:32" x14ac:dyDescent="0.25">
      <c r="A3765" s="16"/>
      <c r="B3765" s="16"/>
      <c r="C3765" s="66"/>
      <c r="D3765" s="66"/>
      <c r="E3765" s="67"/>
      <c r="F3765" s="4"/>
      <c r="G3765" s="4"/>
      <c r="H3765" s="4"/>
      <c r="K3765" s="4"/>
      <c r="L3765" s="4"/>
      <c r="M3765" s="16"/>
      <c r="N3765" s="16"/>
      <c r="T3765" s="59"/>
      <c r="U3765" s="59"/>
      <c r="Z3765" s="22"/>
      <c r="AA3765" s="22"/>
      <c r="AB3765" s="22"/>
      <c r="AC3765" s="22"/>
      <c r="AD3765" s="22"/>
      <c r="AE3765" s="22"/>
      <c r="AF3765" s="22"/>
    </row>
    <row r="3766" spans="1:32" x14ac:dyDescent="0.25">
      <c r="A3766" s="16"/>
      <c r="B3766" s="16"/>
      <c r="C3766" s="66"/>
      <c r="D3766" s="66"/>
      <c r="E3766" s="67"/>
      <c r="F3766" s="4"/>
      <c r="G3766" s="4"/>
      <c r="H3766" s="4"/>
      <c r="K3766" s="4"/>
      <c r="L3766" s="4"/>
      <c r="M3766" s="16"/>
      <c r="N3766" s="16"/>
      <c r="T3766" s="59"/>
      <c r="U3766" s="59"/>
      <c r="Z3766" s="22"/>
      <c r="AA3766" s="22"/>
      <c r="AB3766" s="22"/>
      <c r="AC3766" s="22"/>
      <c r="AD3766" s="22"/>
      <c r="AE3766" s="22"/>
      <c r="AF3766" s="22"/>
    </row>
    <row r="3767" spans="1:32" x14ac:dyDescent="0.25">
      <c r="A3767" s="16"/>
      <c r="B3767" s="16"/>
      <c r="C3767" s="66"/>
      <c r="D3767" s="66"/>
      <c r="E3767" s="67"/>
      <c r="F3767" s="4"/>
      <c r="G3767" s="4"/>
      <c r="H3767" s="4"/>
      <c r="K3767" s="4"/>
      <c r="L3767" s="4"/>
      <c r="M3767" s="16"/>
      <c r="N3767" s="16"/>
      <c r="T3767" s="59"/>
      <c r="U3767" s="59"/>
      <c r="Z3767" s="22"/>
      <c r="AA3767" s="22"/>
      <c r="AB3767" s="22"/>
      <c r="AC3767" s="22"/>
      <c r="AD3767" s="22"/>
      <c r="AE3767" s="22"/>
      <c r="AF3767" s="22"/>
    </row>
    <row r="3768" spans="1:32" x14ac:dyDescent="0.25">
      <c r="A3768" s="16"/>
      <c r="B3768" s="16"/>
      <c r="C3768" s="66"/>
      <c r="D3768" s="66"/>
      <c r="E3768" s="67"/>
      <c r="F3768" s="4"/>
      <c r="G3768" s="4"/>
      <c r="H3768" s="4"/>
      <c r="K3768" s="4"/>
      <c r="L3768" s="4"/>
      <c r="M3768" s="16"/>
      <c r="N3768" s="16"/>
      <c r="T3768" s="59"/>
      <c r="U3768" s="59"/>
      <c r="Z3768" s="22"/>
      <c r="AA3768" s="22"/>
      <c r="AB3768" s="22"/>
      <c r="AC3768" s="22"/>
      <c r="AD3768" s="22"/>
      <c r="AE3768" s="22"/>
      <c r="AF3768" s="22"/>
    </row>
    <row r="3769" spans="1:32" x14ac:dyDescent="0.25">
      <c r="A3769" s="16"/>
      <c r="B3769" s="16"/>
      <c r="C3769" s="66"/>
      <c r="D3769" s="66"/>
      <c r="E3769" s="67"/>
      <c r="F3769" s="4"/>
      <c r="G3769" s="4"/>
      <c r="H3769" s="4"/>
      <c r="K3769" s="4"/>
      <c r="L3769" s="4"/>
      <c r="M3769" s="16"/>
      <c r="N3769" s="16"/>
      <c r="T3769" s="59"/>
      <c r="U3769" s="59"/>
      <c r="Z3769" s="22"/>
      <c r="AA3769" s="22"/>
      <c r="AB3769" s="22"/>
      <c r="AC3769" s="22"/>
      <c r="AD3769" s="22"/>
      <c r="AE3769" s="22"/>
      <c r="AF3769" s="22"/>
    </row>
    <row r="3770" spans="1:32" x14ac:dyDescent="0.25">
      <c r="A3770" s="16"/>
      <c r="B3770" s="16"/>
      <c r="C3770" s="66"/>
      <c r="D3770" s="66"/>
      <c r="E3770" s="67"/>
      <c r="F3770" s="4"/>
      <c r="G3770" s="4"/>
      <c r="H3770" s="4"/>
      <c r="K3770" s="4"/>
      <c r="L3770" s="4"/>
      <c r="M3770" s="16"/>
      <c r="N3770" s="16"/>
      <c r="T3770" s="59"/>
      <c r="U3770" s="59"/>
      <c r="Z3770" s="22"/>
      <c r="AA3770" s="22"/>
      <c r="AB3770" s="22"/>
      <c r="AC3770" s="22"/>
      <c r="AD3770" s="22"/>
      <c r="AE3770" s="22"/>
      <c r="AF3770" s="22"/>
    </row>
    <row r="3771" spans="1:32" x14ac:dyDescent="0.25">
      <c r="A3771" s="16"/>
      <c r="B3771" s="16"/>
      <c r="C3771" s="66"/>
      <c r="D3771" s="66"/>
      <c r="E3771" s="67"/>
      <c r="F3771" s="4"/>
      <c r="G3771" s="4"/>
      <c r="H3771" s="4"/>
      <c r="K3771" s="4"/>
      <c r="L3771" s="4"/>
      <c r="M3771" s="16"/>
      <c r="N3771" s="16"/>
      <c r="T3771" s="59"/>
      <c r="U3771" s="59"/>
      <c r="Z3771" s="22"/>
      <c r="AA3771" s="22"/>
      <c r="AB3771" s="22"/>
      <c r="AC3771" s="22"/>
      <c r="AD3771" s="22"/>
      <c r="AE3771" s="22"/>
      <c r="AF3771" s="22"/>
    </row>
    <row r="3772" spans="1:32" x14ac:dyDescent="0.25">
      <c r="A3772" s="16"/>
      <c r="B3772" s="16"/>
      <c r="C3772" s="66"/>
      <c r="D3772" s="66"/>
      <c r="E3772" s="67"/>
      <c r="F3772" s="4"/>
      <c r="G3772" s="4"/>
      <c r="H3772" s="4"/>
      <c r="K3772" s="4"/>
      <c r="L3772" s="4"/>
      <c r="M3772" s="16"/>
      <c r="N3772" s="16"/>
      <c r="T3772" s="59"/>
      <c r="U3772" s="59"/>
      <c r="Z3772" s="22"/>
      <c r="AA3772" s="22"/>
      <c r="AB3772" s="22"/>
      <c r="AC3772" s="22"/>
      <c r="AD3772" s="22"/>
      <c r="AE3772" s="22"/>
      <c r="AF3772" s="22"/>
    </row>
    <row r="3773" spans="1:32" x14ac:dyDescent="0.25">
      <c r="A3773" s="16"/>
      <c r="B3773" s="16"/>
      <c r="C3773" s="66"/>
      <c r="D3773" s="66"/>
      <c r="E3773" s="67"/>
      <c r="F3773" s="4"/>
      <c r="G3773" s="4"/>
      <c r="H3773" s="4"/>
      <c r="K3773" s="4"/>
      <c r="L3773" s="4"/>
      <c r="M3773" s="16"/>
      <c r="N3773" s="16"/>
      <c r="T3773" s="59"/>
      <c r="U3773" s="59"/>
      <c r="Z3773" s="22"/>
      <c r="AA3773" s="22"/>
      <c r="AB3773" s="22"/>
      <c r="AC3773" s="22"/>
      <c r="AD3773" s="22"/>
      <c r="AE3773" s="22"/>
      <c r="AF3773" s="22"/>
    </row>
    <row r="3774" spans="1:32" x14ac:dyDescent="0.25">
      <c r="A3774" s="16"/>
      <c r="B3774" s="16"/>
      <c r="C3774" s="66"/>
      <c r="D3774" s="66"/>
      <c r="E3774" s="67"/>
      <c r="F3774" s="4"/>
      <c r="G3774" s="4"/>
      <c r="H3774" s="4"/>
      <c r="K3774" s="4"/>
      <c r="L3774" s="4"/>
      <c r="M3774" s="16"/>
      <c r="N3774" s="16"/>
      <c r="T3774" s="59"/>
      <c r="U3774" s="59"/>
      <c r="Z3774" s="22"/>
      <c r="AA3774" s="22"/>
      <c r="AB3774" s="22"/>
      <c r="AC3774" s="22"/>
      <c r="AD3774" s="22"/>
      <c r="AE3774" s="22"/>
      <c r="AF3774" s="22"/>
    </row>
    <row r="3775" spans="1:32" x14ac:dyDescent="0.25">
      <c r="A3775" s="16"/>
      <c r="B3775" s="16"/>
      <c r="C3775" s="66"/>
      <c r="D3775" s="66"/>
      <c r="E3775" s="67"/>
      <c r="F3775" s="4"/>
      <c r="G3775" s="4"/>
      <c r="H3775" s="4"/>
      <c r="K3775" s="4"/>
      <c r="L3775" s="4"/>
      <c r="M3775" s="16"/>
      <c r="N3775" s="16"/>
      <c r="T3775" s="59"/>
      <c r="U3775" s="59"/>
      <c r="Z3775" s="22"/>
      <c r="AA3775" s="22"/>
      <c r="AB3775" s="22"/>
      <c r="AC3775" s="22"/>
      <c r="AD3775" s="22"/>
      <c r="AE3775" s="22"/>
      <c r="AF3775" s="22"/>
    </row>
    <row r="3776" spans="1:32" x14ac:dyDescent="0.25">
      <c r="A3776" s="16"/>
      <c r="B3776" s="16"/>
      <c r="C3776" s="66"/>
      <c r="D3776" s="66"/>
      <c r="E3776" s="67"/>
      <c r="F3776" s="4"/>
      <c r="G3776" s="4"/>
      <c r="H3776" s="4"/>
      <c r="K3776" s="4"/>
      <c r="L3776" s="4"/>
      <c r="M3776" s="16"/>
      <c r="N3776" s="16"/>
      <c r="T3776" s="59"/>
      <c r="U3776" s="59"/>
      <c r="Z3776" s="22"/>
      <c r="AA3776" s="22"/>
      <c r="AB3776" s="22"/>
      <c r="AC3776" s="22"/>
      <c r="AD3776" s="22"/>
      <c r="AE3776" s="22"/>
      <c r="AF3776" s="22"/>
    </row>
    <row r="3777" spans="1:32" x14ac:dyDescent="0.25">
      <c r="A3777" s="16"/>
      <c r="B3777" s="16"/>
      <c r="C3777" s="66"/>
      <c r="D3777" s="66"/>
      <c r="E3777" s="67"/>
      <c r="F3777" s="4"/>
      <c r="G3777" s="4"/>
      <c r="H3777" s="4"/>
      <c r="K3777" s="4"/>
      <c r="L3777" s="4"/>
      <c r="M3777" s="16"/>
      <c r="N3777" s="16"/>
      <c r="T3777" s="59"/>
      <c r="U3777" s="59"/>
      <c r="Z3777" s="22"/>
      <c r="AA3777" s="22"/>
      <c r="AB3777" s="22"/>
      <c r="AC3777" s="22"/>
      <c r="AD3777" s="22"/>
      <c r="AE3777" s="22"/>
      <c r="AF3777" s="22"/>
    </row>
    <row r="3778" spans="1:32" x14ac:dyDescent="0.25">
      <c r="A3778" s="16"/>
      <c r="B3778" s="16"/>
      <c r="C3778" s="66"/>
      <c r="D3778" s="66"/>
      <c r="E3778" s="67"/>
      <c r="F3778" s="4"/>
      <c r="G3778" s="4"/>
      <c r="H3778" s="4"/>
      <c r="K3778" s="4"/>
      <c r="L3778" s="4"/>
      <c r="M3778" s="16"/>
      <c r="N3778" s="16"/>
      <c r="T3778" s="59"/>
      <c r="U3778" s="59"/>
      <c r="Z3778" s="22"/>
      <c r="AA3778" s="22"/>
      <c r="AB3778" s="22"/>
      <c r="AC3778" s="22"/>
      <c r="AD3778" s="22"/>
      <c r="AE3778" s="22"/>
      <c r="AF3778" s="22"/>
    </row>
    <row r="3779" spans="1:32" x14ac:dyDescent="0.25">
      <c r="A3779" s="16"/>
      <c r="B3779" s="16"/>
      <c r="C3779" s="66"/>
      <c r="D3779" s="66"/>
      <c r="E3779" s="67"/>
      <c r="F3779" s="4"/>
      <c r="G3779" s="4"/>
      <c r="H3779" s="4"/>
      <c r="K3779" s="4"/>
      <c r="L3779" s="4"/>
      <c r="M3779" s="16"/>
      <c r="N3779" s="16"/>
      <c r="T3779" s="59"/>
      <c r="U3779" s="59"/>
      <c r="Z3779" s="22"/>
      <c r="AA3779" s="22"/>
      <c r="AB3779" s="22"/>
      <c r="AC3779" s="22"/>
      <c r="AD3779" s="22"/>
      <c r="AE3779" s="22"/>
      <c r="AF3779" s="22"/>
    </row>
    <row r="3780" spans="1:32" x14ac:dyDescent="0.25">
      <c r="A3780" s="16"/>
      <c r="B3780" s="16"/>
      <c r="C3780" s="66"/>
      <c r="D3780" s="66"/>
      <c r="E3780" s="67"/>
      <c r="F3780" s="4"/>
      <c r="G3780" s="4"/>
      <c r="H3780" s="4"/>
      <c r="K3780" s="4"/>
      <c r="L3780" s="4"/>
      <c r="M3780" s="16"/>
      <c r="N3780" s="16"/>
      <c r="T3780" s="59"/>
      <c r="U3780" s="59"/>
      <c r="Z3780" s="22"/>
      <c r="AA3780" s="22"/>
      <c r="AB3780" s="22"/>
      <c r="AC3780" s="22"/>
      <c r="AD3780" s="22"/>
      <c r="AE3780" s="22"/>
      <c r="AF3780" s="22"/>
    </row>
    <row r="3781" spans="1:32" x14ac:dyDescent="0.25">
      <c r="A3781" s="16"/>
      <c r="B3781" s="16"/>
      <c r="C3781" s="66"/>
      <c r="D3781" s="66"/>
      <c r="E3781" s="67"/>
      <c r="F3781" s="4"/>
      <c r="G3781" s="4"/>
      <c r="H3781" s="4"/>
      <c r="K3781" s="4"/>
      <c r="L3781" s="4"/>
      <c r="M3781" s="16"/>
      <c r="N3781" s="16"/>
      <c r="T3781" s="59"/>
      <c r="U3781" s="59"/>
      <c r="Z3781" s="22"/>
      <c r="AA3781" s="22"/>
      <c r="AB3781" s="22"/>
      <c r="AC3781" s="22"/>
      <c r="AD3781" s="22"/>
      <c r="AE3781" s="22"/>
      <c r="AF3781" s="22"/>
    </row>
    <row r="3782" spans="1:32" x14ac:dyDescent="0.25">
      <c r="A3782" s="16"/>
      <c r="B3782" s="16"/>
      <c r="C3782" s="66"/>
      <c r="D3782" s="66"/>
      <c r="E3782" s="67"/>
      <c r="F3782" s="4"/>
      <c r="G3782" s="4"/>
      <c r="H3782" s="4"/>
      <c r="K3782" s="4"/>
      <c r="L3782" s="4"/>
      <c r="M3782" s="16"/>
      <c r="N3782" s="16"/>
      <c r="T3782" s="59"/>
      <c r="U3782" s="59"/>
      <c r="Z3782" s="22"/>
      <c r="AA3782" s="22"/>
      <c r="AB3782" s="22"/>
      <c r="AC3782" s="22"/>
      <c r="AD3782" s="22"/>
      <c r="AE3782" s="22"/>
      <c r="AF3782" s="22"/>
    </row>
    <row r="3783" spans="1:32" x14ac:dyDescent="0.25">
      <c r="A3783" s="16"/>
      <c r="B3783" s="16"/>
      <c r="C3783" s="66"/>
      <c r="D3783" s="66"/>
      <c r="E3783" s="67"/>
      <c r="F3783" s="4"/>
      <c r="G3783" s="4"/>
      <c r="H3783" s="4"/>
      <c r="K3783" s="4"/>
      <c r="L3783" s="4"/>
      <c r="M3783" s="16"/>
      <c r="N3783" s="16"/>
      <c r="T3783" s="59"/>
      <c r="U3783" s="59"/>
      <c r="Z3783" s="22"/>
      <c r="AA3783" s="22"/>
      <c r="AB3783" s="22"/>
      <c r="AC3783" s="22"/>
      <c r="AD3783" s="22"/>
      <c r="AE3783" s="22"/>
      <c r="AF3783" s="22"/>
    </row>
    <row r="3784" spans="1:32" x14ac:dyDescent="0.25">
      <c r="A3784" s="16"/>
      <c r="B3784" s="16"/>
      <c r="C3784" s="66"/>
      <c r="D3784" s="66"/>
      <c r="E3784" s="67"/>
      <c r="F3784" s="4"/>
      <c r="G3784" s="4"/>
      <c r="H3784" s="4"/>
      <c r="K3784" s="4"/>
      <c r="L3784" s="4"/>
      <c r="M3784" s="16"/>
      <c r="N3784" s="16"/>
      <c r="T3784" s="59"/>
      <c r="U3784" s="59"/>
      <c r="Z3784" s="22"/>
      <c r="AA3784" s="22"/>
      <c r="AB3784" s="22"/>
      <c r="AC3784" s="22"/>
      <c r="AD3784" s="22"/>
      <c r="AE3784" s="22"/>
      <c r="AF3784" s="22"/>
    </row>
    <row r="3785" spans="1:32" x14ac:dyDescent="0.25">
      <c r="A3785" s="16"/>
      <c r="B3785" s="16"/>
      <c r="C3785" s="66"/>
      <c r="D3785" s="66"/>
      <c r="E3785" s="67"/>
      <c r="F3785" s="4"/>
      <c r="G3785" s="4"/>
      <c r="H3785" s="4"/>
      <c r="K3785" s="4"/>
      <c r="L3785" s="4"/>
      <c r="M3785" s="16"/>
      <c r="N3785" s="16"/>
      <c r="T3785" s="59"/>
      <c r="U3785" s="59"/>
      <c r="Z3785" s="22"/>
      <c r="AA3785" s="22"/>
      <c r="AB3785" s="22"/>
      <c r="AC3785" s="22"/>
      <c r="AD3785" s="22"/>
      <c r="AE3785" s="22"/>
      <c r="AF3785" s="22"/>
    </row>
    <row r="3786" spans="1:32" x14ac:dyDescent="0.25">
      <c r="A3786" s="16"/>
      <c r="B3786" s="16"/>
      <c r="C3786" s="66"/>
      <c r="D3786" s="66"/>
      <c r="E3786" s="67"/>
      <c r="F3786" s="4"/>
      <c r="G3786" s="4"/>
      <c r="H3786" s="4"/>
      <c r="K3786" s="4"/>
      <c r="L3786" s="4"/>
      <c r="M3786" s="16"/>
      <c r="N3786" s="16"/>
      <c r="T3786" s="59"/>
      <c r="U3786" s="59"/>
      <c r="Z3786" s="22"/>
      <c r="AA3786" s="22"/>
      <c r="AB3786" s="22"/>
      <c r="AC3786" s="22"/>
      <c r="AD3786" s="22"/>
      <c r="AE3786" s="22"/>
      <c r="AF3786" s="22"/>
    </row>
    <row r="3787" spans="1:32" x14ac:dyDescent="0.25">
      <c r="A3787" s="16"/>
      <c r="B3787" s="16"/>
      <c r="C3787" s="66"/>
      <c r="D3787" s="66"/>
      <c r="E3787" s="67"/>
      <c r="F3787" s="4"/>
      <c r="G3787" s="4"/>
      <c r="H3787" s="4"/>
      <c r="K3787" s="4"/>
      <c r="L3787" s="4"/>
      <c r="M3787" s="16"/>
      <c r="N3787" s="16"/>
      <c r="T3787" s="59"/>
      <c r="U3787" s="59"/>
      <c r="Z3787" s="22"/>
      <c r="AA3787" s="22"/>
      <c r="AB3787" s="22"/>
      <c r="AC3787" s="22"/>
      <c r="AD3787" s="22"/>
      <c r="AE3787" s="22"/>
      <c r="AF3787" s="22"/>
    </row>
    <row r="3788" spans="1:32" x14ac:dyDescent="0.25">
      <c r="A3788" s="16"/>
      <c r="B3788" s="16"/>
      <c r="C3788" s="66"/>
      <c r="D3788" s="66"/>
      <c r="E3788" s="67"/>
      <c r="F3788" s="4"/>
      <c r="G3788" s="4"/>
      <c r="H3788" s="4"/>
      <c r="K3788" s="4"/>
      <c r="L3788" s="4"/>
      <c r="M3788" s="16"/>
      <c r="N3788" s="16"/>
      <c r="T3788" s="59"/>
      <c r="U3788" s="59"/>
      <c r="Z3788" s="22"/>
      <c r="AA3788" s="22"/>
      <c r="AB3788" s="22"/>
      <c r="AC3788" s="22"/>
      <c r="AD3788" s="22"/>
      <c r="AE3788" s="22"/>
      <c r="AF3788" s="22"/>
    </row>
    <row r="3789" spans="1:32" x14ac:dyDescent="0.25">
      <c r="A3789" s="16"/>
      <c r="B3789" s="16"/>
      <c r="C3789" s="66"/>
      <c r="D3789" s="66"/>
      <c r="E3789" s="67"/>
      <c r="F3789" s="4"/>
      <c r="G3789" s="4"/>
      <c r="H3789" s="4"/>
      <c r="K3789" s="4"/>
      <c r="L3789" s="4"/>
      <c r="M3789" s="16"/>
      <c r="N3789" s="16"/>
      <c r="T3789" s="59"/>
      <c r="U3789" s="59"/>
      <c r="Z3789" s="22"/>
      <c r="AA3789" s="22"/>
      <c r="AB3789" s="22"/>
      <c r="AC3789" s="22"/>
      <c r="AD3789" s="22"/>
      <c r="AE3789" s="22"/>
      <c r="AF3789" s="22"/>
    </row>
    <row r="3790" spans="1:32" x14ac:dyDescent="0.25">
      <c r="A3790" s="16"/>
      <c r="B3790" s="16"/>
      <c r="C3790" s="66"/>
      <c r="D3790" s="66"/>
      <c r="E3790" s="67"/>
      <c r="F3790" s="4"/>
      <c r="G3790" s="4"/>
      <c r="H3790" s="4"/>
      <c r="K3790" s="4"/>
      <c r="L3790" s="4"/>
      <c r="M3790" s="16"/>
      <c r="N3790" s="16"/>
      <c r="T3790" s="59"/>
      <c r="U3790" s="59"/>
      <c r="Z3790" s="22"/>
      <c r="AA3790" s="22"/>
      <c r="AB3790" s="22"/>
      <c r="AC3790" s="22"/>
      <c r="AD3790" s="22"/>
      <c r="AE3790" s="22"/>
      <c r="AF3790" s="22"/>
    </row>
    <row r="3791" spans="1:32" x14ac:dyDescent="0.25">
      <c r="A3791" s="16"/>
      <c r="B3791" s="16"/>
      <c r="C3791" s="66"/>
      <c r="D3791" s="66"/>
      <c r="E3791" s="67"/>
      <c r="F3791" s="4"/>
      <c r="G3791" s="4"/>
      <c r="H3791" s="4"/>
      <c r="K3791" s="4"/>
      <c r="L3791" s="4"/>
      <c r="M3791" s="16"/>
      <c r="N3791" s="16"/>
      <c r="T3791" s="59"/>
      <c r="U3791" s="59"/>
      <c r="Z3791" s="22"/>
      <c r="AA3791" s="22"/>
      <c r="AB3791" s="22"/>
      <c r="AC3791" s="22"/>
      <c r="AD3791" s="22"/>
      <c r="AE3791" s="22"/>
      <c r="AF3791" s="22"/>
    </row>
    <row r="3792" spans="1:32" x14ac:dyDescent="0.25">
      <c r="A3792" s="16"/>
      <c r="B3792" s="16"/>
      <c r="C3792" s="66"/>
      <c r="D3792" s="66"/>
      <c r="E3792" s="67"/>
      <c r="F3792" s="4"/>
      <c r="G3792" s="4"/>
      <c r="H3792" s="4"/>
      <c r="K3792" s="4"/>
      <c r="L3792" s="4"/>
      <c r="M3792" s="16"/>
      <c r="N3792" s="16"/>
      <c r="T3792" s="59"/>
      <c r="U3792" s="59"/>
      <c r="Z3792" s="22"/>
      <c r="AA3792" s="22"/>
      <c r="AB3792" s="22"/>
      <c r="AC3792" s="22"/>
      <c r="AD3792" s="22"/>
      <c r="AE3792" s="22"/>
      <c r="AF3792" s="22"/>
    </row>
    <row r="3793" spans="1:32" x14ac:dyDescent="0.25">
      <c r="A3793" s="16"/>
      <c r="B3793" s="16"/>
      <c r="C3793" s="66"/>
      <c r="D3793" s="66"/>
      <c r="E3793" s="67"/>
      <c r="F3793" s="4"/>
      <c r="G3793" s="4"/>
      <c r="H3793" s="4"/>
      <c r="K3793" s="4"/>
      <c r="L3793" s="4"/>
      <c r="M3793" s="16"/>
      <c r="N3793" s="16"/>
      <c r="T3793" s="59"/>
      <c r="U3793" s="59"/>
      <c r="Z3793" s="22"/>
      <c r="AA3793" s="22"/>
      <c r="AB3793" s="22"/>
      <c r="AC3793" s="22"/>
      <c r="AD3793" s="22"/>
      <c r="AE3793" s="22"/>
      <c r="AF3793" s="22"/>
    </row>
    <row r="3794" spans="1:32" x14ac:dyDescent="0.25">
      <c r="A3794" s="16"/>
      <c r="B3794" s="16"/>
      <c r="C3794" s="66"/>
      <c r="D3794" s="66"/>
      <c r="E3794" s="67"/>
      <c r="F3794" s="4"/>
      <c r="G3794" s="4"/>
      <c r="H3794" s="4"/>
      <c r="K3794" s="4"/>
      <c r="L3794" s="4"/>
      <c r="M3794" s="16"/>
      <c r="N3794" s="16"/>
      <c r="T3794" s="59"/>
      <c r="U3794" s="59"/>
      <c r="Z3794" s="22"/>
      <c r="AA3794" s="22"/>
      <c r="AB3794" s="22"/>
      <c r="AC3794" s="22"/>
      <c r="AD3794" s="22"/>
      <c r="AE3794" s="22"/>
      <c r="AF3794" s="22"/>
    </row>
    <row r="3795" spans="1:32" x14ac:dyDescent="0.25">
      <c r="A3795" s="16"/>
      <c r="B3795" s="16"/>
      <c r="C3795" s="66"/>
      <c r="D3795" s="66"/>
      <c r="E3795" s="67"/>
      <c r="F3795" s="4"/>
      <c r="G3795" s="4"/>
      <c r="H3795" s="4"/>
      <c r="K3795" s="4"/>
      <c r="L3795" s="4"/>
      <c r="M3795" s="16"/>
      <c r="N3795" s="16"/>
      <c r="T3795" s="59"/>
      <c r="U3795" s="59"/>
      <c r="Z3795" s="22"/>
      <c r="AA3795" s="22"/>
      <c r="AB3795" s="22"/>
      <c r="AC3795" s="22"/>
      <c r="AD3795" s="22"/>
      <c r="AE3795" s="22"/>
      <c r="AF3795" s="22"/>
    </row>
    <row r="3796" spans="1:32" x14ac:dyDescent="0.25">
      <c r="A3796" s="16"/>
      <c r="B3796" s="16"/>
      <c r="C3796" s="66"/>
      <c r="D3796" s="66"/>
      <c r="E3796" s="67"/>
      <c r="F3796" s="4"/>
      <c r="G3796" s="4"/>
      <c r="H3796" s="4"/>
      <c r="K3796" s="4"/>
      <c r="L3796" s="4"/>
      <c r="M3796" s="16"/>
      <c r="N3796" s="16"/>
      <c r="T3796" s="59"/>
      <c r="U3796" s="59"/>
      <c r="Z3796" s="22"/>
      <c r="AA3796" s="22"/>
      <c r="AB3796" s="22"/>
      <c r="AC3796" s="22"/>
      <c r="AD3796" s="22"/>
      <c r="AE3796" s="22"/>
      <c r="AF3796" s="22"/>
    </row>
    <row r="3797" spans="1:32" x14ac:dyDescent="0.25">
      <c r="A3797" s="16"/>
      <c r="B3797" s="16"/>
      <c r="C3797" s="66"/>
      <c r="D3797" s="66"/>
      <c r="E3797" s="67"/>
      <c r="F3797" s="4"/>
      <c r="G3797" s="4"/>
      <c r="H3797" s="4"/>
      <c r="K3797" s="4"/>
      <c r="L3797" s="4"/>
      <c r="M3797" s="16"/>
      <c r="N3797" s="16"/>
      <c r="T3797" s="59"/>
      <c r="U3797" s="59"/>
      <c r="Z3797" s="22"/>
      <c r="AA3797" s="22"/>
      <c r="AB3797" s="22"/>
      <c r="AC3797" s="22"/>
      <c r="AD3797" s="22"/>
      <c r="AE3797" s="22"/>
      <c r="AF3797" s="22"/>
    </row>
    <row r="3798" spans="1:32" x14ac:dyDescent="0.25">
      <c r="A3798" s="16"/>
      <c r="B3798" s="16"/>
      <c r="C3798" s="66"/>
      <c r="D3798" s="66"/>
      <c r="E3798" s="67"/>
      <c r="F3798" s="4"/>
      <c r="G3798" s="4"/>
      <c r="H3798" s="4"/>
      <c r="K3798" s="4"/>
      <c r="L3798" s="4"/>
      <c r="M3798" s="16"/>
      <c r="N3798" s="16"/>
      <c r="T3798" s="59"/>
      <c r="U3798" s="59"/>
      <c r="Z3798" s="22"/>
      <c r="AA3798" s="22"/>
      <c r="AB3798" s="22"/>
      <c r="AC3798" s="22"/>
      <c r="AD3798" s="22"/>
      <c r="AE3798" s="22"/>
      <c r="AF3798" s="22"/>
    </row>
    <row r="3799" spans="1:32" x14ac:dyDescent="0.25">
      <c r="A3799" s="16"/>
      <c r="B3799" s="16"/>
      <c r="C3799" s="66"/>
      <c r="D3799" s="66"/>
      <c r="E3799" s="67"/>
      <c r="F3799" s="4"/>
      <c r="G3799" s="4"/>
      <c r="H3799" s="4"/>
      <c r="K3799" s="4"/>
      <c r="L3799" s="4"/>
      <c r="M3799" s="16"/>
      <c r="N3799" s="16"/>
      <c r="T3799" s="59"/>
      <c r="U3799" s="59"/>
      <c r="Z3799" s="22"/>
      <c r="AA3799" s="22"/>
      <c r="AB3799" s="22"/>
      <c r="AC3799" s="22"/>
      <c r="AD3799" s="22"/>
      <c r="AE3799" s="22"/>
      <c r="AF3799" s="22"/>
    </row>
    <row r="3800" spans="1:32" x14ac:dyDescent="0.25">
      <c r="A3800" s="16"/>
      <c r="B3800" s="16"/>
      <c r="C3800" s="66"/>
      <c r="D3800" s="66"/>
      <c r="E3800" s="67"/>
      <c r="F3800" s="4"/>
      <c r="G3800" s="4"/>
      <c r="H3800" s="4"/>
      <c r="K3800" s="4"/>
      <c r="L3800" s="4"/>
      <c r="M3800" s="16"/>
      <c r="N3800" s="16"/>
      <c r="T3800" s="59"/>
      <c r="U3800" s="59"/>
      <c r="Z3800" s="22"/>
      <c r="AA3800" s="22"/>
      <c r="AB3800" s="22"/>
      <c r="AC3800" s="22"/>
      <c r="AD3800" s="22"/>
      <c r="AE3800" s="22"/>
      <c r="AF3800" s="22"/>
    </row>
    <row r="3801" spans="1:32" x14ac:dyDescent="0.25">
      <c r="A3801" s="16"/>
      <c r="B3801" s="16"/>
      <c r="C3801" s="66"/>
      <c r="D3801" s="66"/>
      <c r="E3801" s="67"/>
      <c r="F3801" s="4"/>
      <c r="G3801" s="4"/>
      <c r="H3801" s="4"/>
      <c r="K3801" s="4"/>
      <c r="L3801" s="4"/>
      <c r="M3801" s="16"/>
      <c r="N3801" s="16"/>
      <c r="T3801" s="59"/>
      <c r="U3801" s="59"/>
      <c r="Z3801" s="22"/>
      <c r="AA3801" s="22"/>
      <c r="AB3801" s="22"/>
      <c r="AC3801" s="22"/>
      <c r="AD3801" s="22"/>
      <c r="AE3801" s="22"/>
      <c r="AF3801" s="22"/>
    </row>
    <row r="3802" spans="1:32" x14ac:dyDescent="0.25">
      <c r="A3802" s="16"/>
      <c r="B3802" s="16"/>
      <c r="C3802" s="66"/>
      <c r="D3802" s="66"/>
      <c r="E3802" s="67"/>
      <c r="F3802" s="4"/>
      <c r="G3802" s="4"/>
      <c r="H3802" s="4"/>
      <c r="K3802" s="4"/>
      <c r="L3802" s="4"/>
      <c r="M3802" s="16"/>
      <c r="N3802" s="16"/>
      <c r="T3802" s="59"/>
      <c r="U3802" s="59"/>
      <c r="Z3802" s="22"/>
      <c r="AA3802" s="22"/>
      <c r="AB3802" s="22"/>
      <c r="AC3802" s="22"/>
      <c r="AD3802" s="22"/>
      <c r="AE3802" s="22"/>
      <c r="AF3802" s="22"/>
    </row>
    <row r="3803" spans="1:32" x14ac:dyDescent="0.25">
      <c r="A3803" s="16"/>
      <c r="B3803" s="16"/>
      <c r="C3803" s="66"/>
      <c r="D3803" s="66"/>
      <c r="E3803" s="67"/>
      <c r="F3803" s="4"/>
      <c r="G3803" s="4"/>
      <c r="H3803" s="4"/>
      <c r="K3803" s="4"/>
      <c r="L3803" s="4"/>
      <c r="M3803" s="16"/>
      <c r="N3803" s="16"/>
      <c r="T3803" s="59"/>
      <c r="U3803" s="59"/>
      <c r="Z3803" s="22"/>
      <c r="AA3803" s="22"/>
      <c r="AB3803" s="22"/>
      <c r="AC3803" s="22"/>
      <c r="AD3803" s="22"/>
      <c r="AE3803" s="22"/>
      <c r="AF3803" s="22"/>
    </row>
    <row r="3804" spans="1:32" x14ac:dyDescent="0.25">
      <c r="A3804" s="16"/>
      <c r="B3804" s="16"/>
      <c r="C3804" s="66"/>
      <c r="D3804" s="66"/>
      <c r="E3804" s="67"/>
      <c r="F3804" s="4"/>
      <c r="G3804" s="4"/>
      <c r="H3804" s="4"/>
      <c r="K3804" s="4"/>
      <c r="L3804" s="4"/>
      <c r="M3804" s="16"/>
      <c r="N3804" s="16"/>
      <c r="T3804" s="59"/>
      <c r="U3804" s="59"/>
      <c r="Z3804" s="22"/>
      <c r="AA3804" s="22"/>
      <c r="AB3804" s="22"/>
      <c r="AC3804" s="22"/>
      <c r="AD3804" s="22"/>
      <c r="AE3804" s="22"/>
      <c r="AF3804" s="22"/>
    </row>
    <row r="3805" spans="1:32" x14ac:dyDescent="0.25">
      <c r="A3805" s="16"/>
      <c r="B3805" s="16"/>
      <c r="C3805" s="66"/>
      <c r="D3805" s="66"/>
      <c r="E3805" s="67"/>
      <c r="F3805" s="4"/>
      <c r="G3805" s="4"/>
      <c r="H3805" s="4"/>
      <c r="K3805" s="4"/>
      <c r="L3805" s="4"/>
      <c r="M3805" s="16"/>
      <c r="N3805" s="16"/>
      <c r="T3805" s="59"/>
      <c r="U3805" s="59"/>
      <c r="Z3805" s="22"/>
      <c r="AA3805" s="22"/>
      <c r="AB3805" s="22"/>
      <c r="AC3805" s="22"/>
      <c r="AD3805" s="22"/>
      <c r="AE3805" s="22"/>
      <c r="AF3805" s="22"/>
    </row>
    <row r="3806" spans="1:32" x14ac:dyDescent="0.25">
      <c r="A3806" s="16"/>
      <c r="B3806" s="16"/>
      <c r="C3806" s="66"/>
      <c r="D3806" s="66"/>
      <c r="E3806" s="67"/>
      <c r="F3806" s="4"/>
      <c r="G3806" s="4"/>
      <c r="H3806" s="4"/>
      <c r="K3806" s="4"/>
      <c r="L3806" s="4"/>
      <c r="M3806" s="16"/>
      <c r="N3806" s="16"/>
      <c r="T3806" s="59"/>
      <c r="U3806" s="59"/>
      <c r="Z3806" s="22"/>
      <c r="AA3806" s="22"/>
      <c r="AB3806" s="22"/>
      <c r="AC3806" s="22"/>
      <c r="AD3806" s="22"/>
      <c r="AE3806" s="22"/>
      <c r="AF3806" s="22"/>
    </row>
    <row r="3807" spans="1:32" x14ac:dyDescent="0.25">
      <c r="A3807" s="16"/>
      <c r="B3807" s="16"/>
      <c r="C3807" s="66"/>
      <c r="D3807" s="66"/>
      <c r="E3807" s="67"/>
      <c r="F3807" s="4"/>
      <c r="G3807" s="4"/>
      <c r="H3807" s="4"/>
      <c r="K3807" s="4"/>
      <c r="L3807" s="4"/>
      <c r="M3807" s="16"/>
      <c r="N3807" s="16"/>
      <c r="T3807" s="59"/>
      <c r="U3807" s="59"/>
      <c r="Z3807" s="22"/>
      <c r="AA3807" s="22"/>
      <c r="AB3807" s="22"/>
      <c r="AC3807" s="22"/>
      <c r="AD3807" s="22"/>
      <c r="AE3807" s="22"/>
      <c r="AF3807" s="22"/>
    </row>
    <row r="3808" spans="1:32" x14ac:dyDescent="0.25">
      <c r="A3808" s="16"/>
      <c r="B3808" s="16"/>
      <c r="C3808" s="66"/>
      <c r="D3808" s="66"/>
      <c r="E3808" s="67"/>
      <c r="F3808" s="4"/>
      <c r="G3808" s="4"/>
      <c r="H3808" s="4"/>
      <c r="K3808" s="4"/>
      <c r="L3808" s="4"/>
      <c r="M3808" s="16"/>
      <c r="N3808" s="16"/>
      <c r="T3808" s="59"/>
      <c r="U3808" s="59"/>
      <c r="Z3808" s="22"/>
      <c r="AA3808" s="22"/>
      <c r="AB3808" s="22"/>
      <c r="AC3808" s="22"/>
      <c r="AD3808" s="22"/>
      <c r="AE3808" s="22"/>
      <c r="AF3808" s="22"/>
    </row>
    <row r="3809" spans="1:32" x14ac:dyDescent="0.25">
      <c r="A3809" s="16"/>
      <c r="B3809" s="16"/>
      <c r="C3809" s="66"/>
      <c r="D3809" s="66"/>
      <c r="E3809" s="67"/>
      <c r="F3809" s="4"/>
      <c r="G3809" s="4"/>
      <c r="H3809" s="4"/>
      <c r="K3809" s="4"/>
      <c r="L3809" s="4"/>
      <c r="M3809" s="16"/>
      <c r="N3809" s="16"/>
      <c r="T3809" s="59"/>
      <c r="U3809" s="59"/>
      <c r="Z3809" s="22"/>
      <c r="AA3809" s="22"/>
      <c r="AB3809" s="22"/>
      <c r="AC3809" s="22"/>
      <c r="AD3809" s="22"/>
      <c r="AE3809" s="22"/>
      <c r="AF3809" s="22"/>
    </row>
    <row r="3810" spans="1:32" x14ac:dyDescent="0.25">
      <c r="A3810" s="16"/>
      <c r="B3810" s="16"/>
      <c r="C3810" s="66"/>
      <c r="D3810" s="66"/>
      <c r="E3810" s="67"/>
      <c r="F3810" s="4"/>
      <c r="G3810" s="4"/>
      <c r="H3810" s="4"/>
      <c r="K3810" s="4"/>
      <c r="L3810" s="4"/>
      <c r="M3810" s="16"/>
      <c r="N3810" s="16"/>
      <c r="T3810" s="59"/>
      <c r="U3810" s="59"/>
      <c r="Z3810" s="22"/>
      <c r="AA3810" s="22"/>
      <c r="AB3810" s="22"/>
      <c r="AC3810" s="22"/>
      <c r="AD3810" s="22"/>
      <c r="AE3810" s="22"/>
      <c r="AF3810" s="22"/>
    </row>
    <row r="3811" spans="1:32" x14ac:dyDescent="0.25">
      <c r="A3811" s="16"/>
      <c r="B3811" s="16"/>
      <c r="C3811" s="66"/>
      <c r="D3811" s="66"/>
      <c r="E3811" s="67"/>
      <c r="F3811" s="4"/>
      <c r="G3811" s="4"/>
      <c r="H3811" s="4"/>
      <c r="K3811" s="4"/>
      <c r="L3811" s="4"/>
      <c r="M3811" s="16"/>
      <c r="N3811" s="16"/>
      <c r="T3811" s="59"/>
      <c r="U3811" s="59"/>
      <c r="Z3811" s="22"/>
      <c r="AA3811" s="22"/>
      <c r="AB3811" s="22"/>
      <c r="AC3811" s="22"/>
      <c r="AD3811" s="22"/>
      <c r="AE3811" s="22"/>
      <c r="AF3811" s="22"/>
    </row>
    <row r="3812" spans="1:32" x14ac:dyDescent="0.25">
      <c r="A3812" s="16"/>
      <c r="B3812" s="16"/>
      <c r="C3812" s="66"/>
      <c r="D3812" s="66"/>
      <c r="E3812" s="67"/>
      <c r="F3812" s="4"/>
      <c r="G3812" s="4"/>
      <c r="H3812" s="4"/>
      <c r="K3812" s="4"/>
      <c r="L3812" s="4"/>
      <c r="M3812" s="16"/>
      <c r="N3812" s="16"/>
      <c r="T3812" s="59"/>
      <c r="U3812" s="59"/>
      <c r="Z3812" s="22"/>
      <c r="AA3812" s="22"/>
      <c r="AB3812" s="22"/>
      <c r="AC3812" s="22"/>
      <c r="AD3812" s="22"/>
      <c r="AE3812" s="22"/>
      <c r="AF3812" s="22"/>
    </row>
    <row r="3813" spans="1:32" x14ac:dyDescent="0.25">
      <c r="A3813" s="16"/>
      <c r="B3813" s="16"/>
      <c r="C3813" s="66"/>
      <c r="D3813" s="66"/>
      <c r="E3813" s="67"/>
      <c r="F3813" s="4"/>
      <c r="G3813" s="4"/>
      <c r="H3813" s="4"/>
      <c r="K3813" s="4"/>
      <c r="L3813" s="4"/>
      <c r="M3813" s="16"/>
      <c r="N3813" s="16"/>
      <c r="T3813" s="59"/>
      <c r="U3813" s="59"/>
      <c r="Z3813" s="22"/>
      <c r="AA3813" s="22"/>
      <c r="AB3813" s="22"/>
      <c r="AC3813" s="22"/>
      <c r="AD3813" s="22"/>
      <c r="AE3813" s="22"/>
      <c r="AF3813" s="22"/>
    </row>
    <row r="3814" spans="1:32" x14ac:dyDescent="0.25">
      <c r="A3814" s="16"/>
      <c r="B3814" s="16"/>
      <c r="C3814" s="66"/>
      <c r="D3814" s="66"/>
      <c r="E3814" s="67"/>
      <c r="F3814" s="4"/>
      <c r="G3814" s="4"/>
      <c r="H3814" s="4"/>
      <c r="K3814" s="4"/>
      <c r="L3814" s="4"/>
      <c r="M3814" s="16"/>
      <c r="N3814" s="16"/>
      <c r="T3814" s="59"/>
      <c r="U3814" s="59"/>
      <c r="Z3814" s="22"/>
      <c r="AA3814" s="22"/>
      <c r="AB3814" s="22"/>
      <c r="AC3814" s="22"/>
      <c r="AD3814" s="22"/>
      <c r="AE3814" s="22"/>
      <c r="AF3814" s="22"/>
    </row>
    <row r="3815" spans="1:32" x14ac:dyDescent="0.25">
      <c r="A3815" s="16"/>
      <c r="B3815" s="16"/>
      <c r="C3815" s="66"/>
      <c r="D3815" s="66"/>
      <c r="E3815" s="67"/>
      <c r="F3815" s="4"/>
      <c r="G3815" s="4"/>
      <c r="H3815" s="4"/>
      <c r="K3815" s="4"/>
      <c r="L3815" s="4"/>
      <c r="M3815" s="16"/>
      <c r="N3815" s="16"/>
      <c r="T3815" s="59"/>
      <c r="U3815" s="59"/>
      <c r="Z3815" s="22"/>
      <c r="AA3815" s="22"/>
      <c r="AB3815" s="22"/>
      <c r="AC3815" s="22"/>
      <c r="AD3815" s="22"/>
      <c r="AE3815" s="22"/>
      <c r="AF3815" s="22"/>
    </row>
    <row r="3816" spans="1:32" x14ac:dyDescent="0.25">
      <c r="A3816" s="16"/>
      <c r="B3816" s="16"/>
      <c r="C3816" s="66"/>
      <c r="D3816" s="66"/>
      <c r="E3816" s="67"/>
      <c r="F3816" s="4"/>
      <c r="G3816" s="4"/>
      <c r="H3816" s="4"/>
      <c r="K3816" s="4"/>
      <c r="L3816" s="4"/>
      <c r="M3816" s="16"/>
      <c r="N3816" s="16"/>
      <c r="T3816" s="59"/>
      <c r="U3816" s="59"/>
      <c r="Z3816" s="22"/>
      <c r="AA3816" s="22"/>
      <c r="AB3816" s="22"/>
      <c r="AC3816" s="22"/>
      <c r="AD3816" s="22"/>
      <c r="AE3816" s="22"/>
      <c r="AF3816" s="22"/>
    </row>
    <row r="3817" spans="1:32" x14ac:dyDescent="0.25">
      <c r="A3817" s="16"/>
      <c r="B3817" s="16"/>
      <c r="C3817" s="66"/>
      <c r="D3817" s="66"/>
      <c r="E3817" s="67"/>
      <c r="F3817" s="4"/>
      <c r="G3817" s="4"/>
      <c r="H3817" s="4"/>
      <c r="K3817" s="4"/>
      <c r="L3817" s="4"/>
      <c r="M3817" s="16"/>
      <c r="N3817" s="16"/>
      <c r="T3817" s="59"/>
      <c r="U3817" s="59"/>
      <c r="Z3817" s="22"/>
      <c r="AA3817" s="22"/>
      <c r="AB3817" s="22"/>
      <c r="AC3817" s="22"/>
      <c r="AD3817" s="22"/>
      <c r="AE3817" s="22"/>
      <c r="AF3817" s="22"/>
    </row>
    <row r="3818" spans="1:32" x14ac:dyDescent="0.25">
      <c r="A3818" s="16"/>
      <c r="B3818" s="16"/>
      <c r="C3818" s="66"/>
      <c r="D3818" s="66"/>
      <c r="E3818" s="67"/>
      <c r="F3818" s="4"/>
      <c r="G3818" s="4"/>
      <c r="H3818" s="4"/>
      <c r="K3818" s="4"/>
      <c r="L3818" s="4"/>
      <c r="M3818" s="16"/>
      <c r="N3818" s="16"/>
      <c r="T3818" s="59"/>
      <c r="U3818" s="59"/>
      <c r="Z3818" s="22"/>
      <c r="AA3818" s="22"/>
      <c r="AB3818" s="22"/>
      <c r="AC3818" s="22"/>
      <c r="AD3818" s="22"/>
      <c r="AE3818" s="22"/>
      <c r="AF3818" s="22"/>
    </row>
    <row r="3819" spans="1:32" x14ac:dyDescent="0.25">
      <c r="A3819" s="16"/>
      <c r="B3819" s="16"/>
      <c r="C3819" s="66"/>
      <c r="D3819" s="66"/>
      <c r="E3819" s="67"/>
      <c r="F3819" s="4"/>
      <c r="G3819" s="4"/>
      <c r="H3819" s="4"/>
      <c r="K3819" s="4"/>
      <c r="L3819" s="4"/>
      <c r="M3819" s="16"/>
      <c r="N3819" s="16"/>
      <c r="T3819" s="59"/>
      <c r="U3819" s="59"/>
      <c r="Z3819" s="22"/>
      <c r="AA3819" s="22"/>
      <c r="AB3819" s="22"/>
      <c r="AC3819" s="22"/>
      <c r="AD3819" s="22"/>
      <c r="AE3819" s="22"/>
      <c r="AF3819" s="22"/>
    </row>
    <row r="3820" spans="1:32" x14ac:dyDescent="0.25">
      <c r="A3820" s="16"/>
      <c r="B3820" s="16"/>
      <c r="C3820" s="66"/>
      <c r="D3820" s="66"/>
      <c r="E3820" s="67"/>
      <c r="F3820" s="4"/>
      <c r="G3820" s="4"/>
      <c r="H3820" s="4"/>
      <c r="K3820" s="4"/>
      <c r="L3820" s="4"/>
      <c r="M3820" s="16"/>
      <c r="N3820" s="16"/>
      <c r="T3820" s="59"/>
      <c r="U3820" s="59"/>
      <c r="Z3820" s="22"/>
      <c r="AA3820" s="22"/>
      <c r="AB3820" s="22"/>
      <c r="AC3820" s="22"/>
      <c r="AD3820" s="22"/>
      <c r="AE3820" s="22"/>
      <c r="AF3820" s="22"/>
    </row>
    <row r="3821" spans="1:32" x14ac:dyDescent="0.25">
      <c r="A3821" s="16"/>
      <c r="B3821" s="16"/>
      <c r="C3821" s="66"/>
      <c r="D3821" s="66"/>
      <c r="E3821" s="67"/>
      <c r="F3821" s="4"/>
      <c r="G3821" s="4"/>
      <c r="H3821" s="4"/>
      <c r="K3821" s="4"/>
      <c r="L3821" s="4"/>
      <c r="M3821" s="16"/>
      <c r="N3821" s="16"/>
      <c r="T3821" s="59"/>
      <c r="U3821" s="59"/>
      <c r="Z3821" s="22"/>
      <c r="AA3821" s="22"/>
      <c r="AB3821" s="22"/>
      <c r="AC3821" s="22"/>
      <c r="AD3821" s="22"/>
      <c r="AE3821" s="22"/>
      <c r="AF3821" s="22"/>
    </row>
    <row r="3822" spans="1:32" x14ac:dyDescent="0.25">
      <c r="A3822" s="16"/>
      <c r="B3822" s="16"/>
      <c r="C3822" s="66"/>
      <c r="D3822" s="66"/>
      <c r="E3822" s="67"/>
      <c r="F3822" s="4"/>
      <c r="G3822" s="4"/>
      <c r="H3822" s="4"/>
      <c r="K3822" s="4"/>
      <c r="L3822" s="4"/>
      <c r="M3822" s="16"/>
      <c r="N3822" s="16"/>
      <c r="T3822" s="59"/>
      <c r="U3822" s="59"/>
      <c r="Z3822" s="22"/>
      <c r="AA3822" s="22"/>
      <c r="AB3822" s="22"/>
      <c r="AC3822" s="22"/>
      <c r="AD3822" s="22"/>
      <c r="AE3822" s="22"/>
      <c r="AF3822" s="22"/>
    </row>
    <row r="3823" spans="1:32" x14ac:dyDescent="0.25">
      <c r="A3823" s="16"/>
      <c r="B3823" s="16"/>
      <c r="C3823" s="66"/>
      <c r="D3823" s="66"/>
      <c r="E3823" s="67"/>
      <c r="F3823" s="4"/>
      <c r="G3823" s="4"/>
      <c r="H3823" s="4"/>
      <c r="K3823" s="4"/>
      <c r="L3823" s="4"/>
      <c r="M3823" s="16"/>
      <c r="N3823" s="16"/>
      <c r="T3823" s="59"/>
      <c r="U3823" s="59"/>
      <c r="Z3823" s="22"/>
      <c r="AA3823" s="22"/>
      <c r="AB3823" s="22"/>
      <c r="AC3823" s="22"/>
      <c r="AD3823" s="22"/>
      <c r="AE3823" s="22"/>
      <c r="AF3823" s="22"/>
    </row>
    <row r="3824" spans="1:32" x14ac:dyDescent="0.25">
      <c r="A3824" s="16"/>
      <c r="B3824" s="16"/>
      <c r="C3824" s="66"/>
      <c r="D3824" s="66"/>
      <c r="E3824" s="67"/>
      <c r="F3824" s="4"/>
      <c r="G3824" s="4"/>
      <c r="H3824" s="4"/>
      <c r="K3824" s="4"/>
      <c r="L3824" s="4"/>
      <c r="M3824" s="16"/>
      <c r="N3824" s="16"/>
      <c r="T3824" s="59"/>
      <c r="U3824" s="59"/>
      <c r="Z3824" s="22"/>
      <c r="AA3824" s="22"/>
      <c r="AB3824" s="22"/>
      <c r="AC3824" s="22"/>
      <c r="AD3824" s="22"/>
      <c r="AE3824" s="22"/>
      <c r="AF3824" s="22"/>
    </row>
    <row r="3825" spans="1:32" x14ac:dyDescent="0.25">
      <c r="A3825" s="16"/>
      <c r="B3825" s="16"/>
      <c r="C3825" s="66"/>
      <c r="D3825" s="66"/>
      <c r="E3825" s="67"/>
      <c r="F3825" s="4"/>
      <c r="G3825" s="4"/>
      <c r="H3825" s="4"/>
      <c r="K3825" s="4"/>
      <c r="L3825" s="4"/>
      <c r="M3825" s="16"/>
      <c r="N3825" s="16"/>
      <c r="T3825" s="59"/>
      <c r="U3825" s="59"/>
      <c r="Z3825" s="22"/>
      <c r="AA3825" s="22"/>
      <c r="AB3825" s="22"/>
      <c r="AC3825" s="22"/>
      <c r="AD3825" s="22"/>
      <c r="AE3825" s="22"/>
      <c r="AF3825" s="22"/>
    </row>
    <row r="3826" spans="1:32" x14ac:dyDescent="0.25">
      <c r="A3826" s="16"/>
      <c r="B3826" s="16"/>
      <c r="C3826" s="66"/>
      <c r="D3826" s="66"/>
      <c r="E3826" s="67"/>
      <c r="F3826" s="4"/>
      <c r="G3826" s="4"/>
      <c r="H3826" s="4"/>
      <c r="K3826" s="4"/>
      <c r="L3826" s="4"/>
      <c r="M3826" s="16"/>
      <c r="N3826" s="16"/>
      <c r="T3826" s="59"/>
      <c r="U3826" s="59"/>
      <c r="Z3826" s="22"/>
      <c r="AA3826" s="22"/>
      <c r="AB3826" s="22"/>
      <c r="AC3826" s="22"/>
      <c r="AD3826" s="22"/>
      <c r="AE3826" s="22"/>
      <c r="AF3826" s="22"/>
    </row>
    <row r="3827" spans="1:32" x14ac:dyDescent="0.25">
      <c r="A3827" s="16"/>
      <c r="B3827" s="16"/>
      <c r="C3827" s="66"/>
      <c r="D3827" s="66"/>
      <c r="E3827" s="67"/>
      <c r="F3827" s="4"/>
      <c r="G3827" s="4"/>
      <c r="H3827" s="4"/>
      <c r="K3827" s="4"/>
      <c r="L3827" s="4"/>
      <c r="M3827" s="16"/>
      <c r="N3827" s="16"/>
      <c r="T3827" s="59"/>
      <c r="U3827" s="59"/>
      <c r="Z3827" s="22"/>
      <c r="AA3827" s="22"/>
      <c r="AB3827" s="22"/>
      <c r="AC3827" s="22"/>
      <c r="AD3827" s="22"/>
      <c r="AE3827" s="22"/>
      <c r="AF3827" s="22"/>
    </row>
    <row r="3828" spans="1:32" x14ac:dyDescent="0.25">
      <c r="A3828" s="16"/>
      <c r="B3828" s="16"/>
      <c r="C3828" s="66"/>
      <c r="D3828" s="66"/>
      <c r="E3828" s="67"/>
      <c r="F3828" s="4"/>
      <c r="G3828" s="4"/>
      <c r="H3828" s="4"/>
      <c r="K3828" s="4"/>
      <c r="L3828" s="4"/>
      <c r="M3828" s="16"/>
      <c r="N3828" s="16"/>
      <c r="T3828" s="59"/>
      <c r="U3828" s="59"/>
      <c r="Z3828" s="22"/>
      <c r="AA3828" s="22"/>
      <c r="AB3828" s="22"/>
      <c r="AC3828" s="22"/>
      <c r="AD3828" s="22"/>
      <c r="AE3828" s="22"/>
      <c r="AF3828" s="22"/>
    </row>
    <row r="3829" spans="1:32" x14ac:dyDescent="0.25">
      <c r="A3829" s="16"/>
      <c r="B3829" s="16"/>
      <c r="C3829" s="66"/>
      <c r="D3829" s="66"/>
      <c r="E3829" s="67"/>
      <c r="F3829" s="4"/>
      <c r="G3829" s="4"/>
      <c r="H3829" s="4"/>
      <c r="K3829" s="4"/>
      <c r="L3829" s="4"/>
      <c r="M3829" s="16"/>
      <c r="N3829" s="16"/>
      <c r="T3829" s="59"/>
      <c r="U3829" s="59"/>
      <c r="Z3829" s="22"/>
      <c r="AA3829" s="22"/>
      <c r="AB3829" s="22"/>
      <c r="AC3829" s="22"/>
      <c r="AD3829" s="22"/>
      <c r="AE3829" s="22"/>
      <c r="AF3829" s="22"/>
    </row>
    <row r="3830" spans="1:32" x14ac:dyDescent="0.25">
      <c r="A3830" s="16"/>
      <c r="B3830" s="16"/>
      <c r="C3830" s="66"/>
      <c r="D3830" s="66"/>
      <c r="E3830" s="67"/>
      <c r="F3830" s="4"/>
      <c r="G3830" s="4"/>
      <c r="H3830" s="4"/>
      <c r="K3830" s="4"/>
      <c r="L3830" s="4"/>
      <c r="M3830" s="16"/>
      <c r="N3830" s="16"/>
      <c r="T3830" s="59"/>
      <c r="U3830" s="59"/>
      <c r="Z3830" s="22"/>
      <c r="AA3830" s="22"/>
      <c r="AB3830" s="22"/>
      <c r="AC3830" s="22"/>
      <c r="AD3830" s="22"/>
      <c r="AE3830" s="22"/>
      <c r="AF3830" s="22"/>
    </row>
    <row r="3831" spans="1:32" x14ac:dyDescent="0.25">
      <c r="A3831" s="16"/>
      <c r="B3831" s="16"/>
      <c r="C3831" s="66"/>
      <c r="D3831" s="66"/>
      <c r="E3831" s="67"/>
      <c r="F3831" s="4"/>
      <c r="G3831" s="4"/>
      <c r="H3831" s="4"/>
      <c r="K3831" s="4"/>
      <c r="L3831" s="4"/>
      <c r="M3831" s="16"/>
      <c r="N3831" s="16"/>
      <c r="T3831" s="59"/>
      <c r="U3831" s="59"/>
      <c r="Z3831" s="22"/>
      <c r="AA3831" s="22"/>
      <c r="AB3831" s="22"/>
      <c r="AC3831" s="22"/>
      <c r="AD3831" s="22"/>
      <c r="AE3831" s="22"/>
      <c r="AF3831" s="22"/>
    </row>
    <row r="3832" spans="1:32" x14ac:dyDescent="0.25">
      <c r="A3832" s="16"/>
      <c r="B3832" s="16"/>
      <c r="C3832" s="66"/>
      <c r="D3832" s="66"/>
      <c r="E3832" s="67"/>
      <c r="F3832" s="4"/>
      <c r="G3832" s="4"/>
      <c r="H3832" s="4"/>
      <c r="K3832" s="4"/>
      <c r="L3832" s="4"/>
      <c r="M3832" s="16"/>
      <c r="N3832" s="16"/>
      <c r="T3832" s="59"/>
      <c r="U3832" s="59"/>
      <c r="Z3832" s="22"/>
      <c r="AA3832" s="22"/>
      <c r="AB3832" s="22"/>
      <c r="AC3832" s="22"/>
      <c r="AD3832" s="22"/>
      <c r="AE3832" s="22"/>
      <c r="AF3832" s="22"/>
    </row>
    <row r="3833" spans="1:32" x14ac:dyDescent="0.25">
      <c r="A3833" s="16"/>
      <c r="B3833" s="16"/>
      <c r="C3833" s="66"/>
      <c r="D3833" s="66"/>
      <c r="E3833" s="67"/>
      <c r="F3833" s="4"/>
      <c r="G3833" s="4"/>
      <c r="H3833" s="4"/>
      <c r="K3833" s="4"/>
      <c r="L3833" s="4"/>
      <c r="M3833" s="16"/>
      <c r="N3833" s="16"/>
      <c r="T3833" s="59"/>
      <c r="U3833" s="59"/>
      <c r="Z3833" s="22"/>
      <c r="AA3833" s="22"/>
      <c r="AB3833" s="22"/>
      <c r="AC3833" s="22"/>
      <c r="AD3833" s="22"/>
      <c r="AE3833" s="22"/>
      <c r="AF3833" s="22"/>
    </row>
    <row r="3834" spans="1:32" x14ac:dyDescent="0.25">
      <c r="A3834" s="16"/>
      <c r="B3834" s="16"/>
      <c r="C3834" s="66"/>
      <c r="D3834" s="66"/>
      <c r="E3834" s="67"/>
      <c r="F3834" s="4"/>
      <c r="G3834" s="4"/>
      <c r="H3834" s="4"/>
      <c r="K3834" s="4"/>
      <c r="L3834" s="4"/>
      <c r="M3834" s="16"/>
      <c r="N3834" s="16"/>
      <c r="T3834" s="59"/>
      <c r="U3834" s="59"/>
      <c r="Z3834" s="22"/>
      <c r="AA3834" s="22"/>
      <c r="AB3834" s="22"/>
      <c r="AC3834" s="22"/>
      <c r="AD3834" s="22"/>
      <c r="AE3834" s="22"/>
      <c r="AF3834" s="22"/>
    </row>
    <row r="3835" spans="1:32" x14ac:dyDescent="0.25">
      <c r="A3835" s="16"/>
      <c r="B3835" s="16"/>
      <c r="C3835" s="66"/>
      <c r="D3835" s="66"/>
      <c r="E3835" s="67"/>
      <c r="F3835" s="4"/>
      <c r="G3835" s="4"/>
      <c r="H3835" s="4"/>
      <c r="K3835" s="4"/>
      <c r="L3835" s="4"/>
      <c r="M3835" s="16"/>
      <c r="N3835" s="16"/>
      <c r="T3835" s="59"/>
      <c r="U3835" s="59"/>
      <c r="Z3835" s="22"/>
      <c r="AA3835" s="22"/>
      <c r="AB3835" s="22"/>
      <c r="AC3835" s="22"/>
      <c r="AD3835" s="22"/>
      <c r="AE3835" s="22"/>
      <c r="AF3835" s="22"/>
    </row>
    <row r="3836" spans="1:32" x14ac:dyDescent="0.25">
      <c r="A3836" s="16"/>
      <c r="B3836" s="16"/>
      <c r="C3836" s="66"/>
      <c r="D3836" s="66"/>
      <c r="E3836" s="67"/>
      <c r="F3836" s="4"/>
      <c r="G3836" s="4"/>
      <c r="H3836" s="4"/>
      <c r="K3836" s="4"/>
      <c r="L3836" s="4"/>
      <c r="M3836" s="16"/>
      <c r="N3836" s="16"/>
      <c r="T3836" s="59"/>
      <c r="U3836" s="59"/>
      <c r="Z3836" s="22"/>
      <c r="AA3836" s="22"/>
      <c r="AB3836" s="22"/>
      <c r="AC3836" s="22"/>
      <c r="AD3836" s="22"/>
      <c r="AE3836" s="22"/>
      <c r="AF3836" s="22"/>
    </row>
    <row r="3837" spans="1:32" x14ac:dyDescent="0.25">
      <c r="A3837" s="16"/>
      <c r="B3837" s="16"/>
      <c r="C3837" s="66"/>
      <c r="D3837" s="66"/>
      <c r="E3837" s="67"/>
      <c r="F3837" s="4"/>
      <c r="G3837" s="4"/>
      <c r="H3837" s="4"/>
      <c r="K3837" s="4"/>
      <c r="L3837" s="4"/>
      <c r="M3837" s="16"/>
      <c r="N3837" s="16"/>
      <c r="T3837" s="59"/>
      <c r="U3837" s="59"/>
      <c r="Z3837" s="22"/>
      <c r="AA3837" s="22"/>
      <c r="AB3837" s="22"/>
      <c r="AC3837" s="22"/>
      <c r="AD3837" s="22"/>
      <c r="AE3837" s="22"/>
      <c r="AF3837" s="22"/>
    </row>
    <row r="3838" spans="1:32" x14ac:dyDescent="0.25">
      <c r="A3838" s="16"/>
      <c r="B3838" s="16"/>
      <c r="C3838" s="66"/>
      <c r="D3838" s="66"/>
      <c r="E3838" s="67"/>
      <c r="F3838" s="4"/>
      <c r="G3838" s="4"/>
      <c r="H3838" s="4"/>
      <c r="K3838" s="4"/>
      <c r="L3838" s="4"/>
      <c r="M3838" s="16"/>
      <c r="N3838" s="16"/>
      <c r="T3838" s="59"/>
      <c r="U3838" s="59"/>
      <c r="Z3838" s="22"/>
      <c r="AA3838" s="22"/>
      <c r="AB3838" s="22"/>
      <c r="AC3838" s="22"/>
      <c r="AD3838" s="22"/>
      <c r="AE3838" s="22"/>
      <c r="AF3838" s="22"/>
    </row>
    <row r="3839" spans="1:32" x14ac:dyDescent="0.25">
      <c r="A3839" s="16"/>
      <c r="B3839" s="16"/>
      <c r="C3839" s="66"/>
      <c r="D3839" s="66"/>
      <c r="E3839" s="67"/>
      <c r="F3839" s="4"/>
      <c r="G3839" s="4"/>
      <c r="H3839" s="4"/>
      <c r="K3839" s="4"/>
      <c r="L3839" s="4"/>
      <c r="M3839" s="16"/>
      <c r="N3839" s="16"/>
      <c r="T3839" s="59"/>
      <c r="U3839" s="59"/>
      <c r="Z3839" s="22"/>
      <c r="AA3839" s="22"/>
      <c r="AB3839" s="22"/>
      <c r="AC3839" s="22"/>
      <c r="AD3839" s="22"/>
      <c r="AE3839" s="22"/>
      <c r="AF3839" s="22"/>
    </row>
    <row r="3840" spans="1:32" x14ac:dyDescent="0.25">
      <c r="A3840" s="16"/>
      <c r="B3840" s="16"/>
      <c r="C3840" s="66"/>
      <c r="D3840" s="66"/>
      <c r="E3840" s="67"/>
      <c r="F3840" s="4"/>
      <c r="G3840" s="4"/>
      <c r="H3840" s="4"/>
      <c r="K3840" s="4"/>
      <c r="L3840" s="4"/>
      <c r="M3840" s="16"/>
      <c r="N3840" s="16"/>
      <c r="T3840" s="59"/>
      <c r="U3840" s="59"/>
      <c r="Z3840" s="22"/>
      <c r="AA3840" s="22"/>
      <c r="AB3840" s="22"/>
      <c r="AC3840" s="22"/>
      <c r="AD3840" s="22"/>
      <c r="AE3840" s="22"/>
      <c r="AF3840" s="22"/>
    </row>
    <row r="3841" spans="1:32" x14ac:dyDescent="0.25">
      <c r="A3841" s="16"/>
      <c r="B3841" s="16"/>
      <c r="C3841" s="66"/>
      <c r="D3841" s="66"/>
      <c r="E3841" s="67"/>
      <c r="F3841" s="4"/>
      <c r="G3841" s="4"/>
      <c r="H3841" s="4"/>
      <c r="K3841" s="4"/>
      <c r="L3841" s="4"/>
      <c r="M3841" s="16"/>
      <c r="N3841" s="16"/>
      <c r="T3841" s="59"/>
      <c r="U3841" s="59"/>
      <c r="Z3841" s="22"/>
      <c r="AA3841" s="22"/>
      <c r="AB3841" s="22"/>
      <c r="AC3841" s="22"/>
      <c r="AD3841" s="22"/>
      <c r="AE3841" s="22"/>
      <c r="AF3841" s="22"/>
    </row>
    <row r="3842" spans="1:32" x14ac:dyDescent="0.25">
      <c r="A3842" s="16"/>
      <c r="B3842" s="16"/>
      <c r="C3842" s="66"/>
      <c r="D3842" s="66"/>
      <c r="E3842" s="67"/>
      <c r="F3842" s="4"/>
      <c r="G3842" s="4"/>
      <c r="H3842" s="4"/>
      <c r="K3842" s="4"/>
      <c r="L3842" s="4"/>
      <c r="M3842" s="16"/>
      <c r="N3842" s="16"/>
      <c r="T3842" s="59"/>
      <c r="U3842" s="59"/>
      <c r="Z3842" s="22"/>
      <c r="AA3842" s="22"/>
      <c r="AB3842" s="22"/>
      <c r="AC3842" s="22"/>
      <c r="AD3842" s="22"/>
      <c r="AE3842" s="22"/>
      <c r="AF3842" s="22"/>
    </row>
    <row r="3843" spans="1:32" x14ac:dyDescent="0.25">
      <c r="A3843" s="16"/>
      <c r="B3843" s="16"/>
      <c r="C3843" s="66"/>
      <c r="D3843" s="66"/>
      <c r="E3843" s="67"/>
      <c r="F3843" s="4"/>
      <c r="G3843" s="4"/>
      <c r="H3843" s="4"/>
      <c r="K3843" s="4"/>
      <c r="L3843" s="4"/>
      <c r="M3843" s="16"/>
      <c r="N3843" s="16"/>
      <c r="T3843" s="59"/>
      <c r="U3843" s="59"/>
      <c r="Z3843" s="22"/>
      <c r="AA3843" s="22"/>
      <c r="AB3843" s="22"/>
      <c r="AC3843" s="22"/>
      <c r="AD3843" s="22"/>
      <c r="AE3843" s="22"/>
      <c r="AF3843" s="22"/>
    </row>
    <row r="3844" spans="1:32" x14ac:dyDescent="0.25">
      <c r="A3844" s="16"/>
      <c r="B3844" s="16"/>
      <c r="C3844" s="66"/>
      <c r="D3844" s="66"/>
      <c r="E3844" s="67"/>
      <c r="F3844" s="4"/>
      <c r="G3844" s="4"/>
      <c r="H3844" s="4"/>
      <c r="K3844" s="4"/>
      <c r="L3844" s="4"/>
      <c r="M3844" s="16"/>
      <c r="N3844" s="16"/>
      <c r="T3844" s="59"/>
      <c r="U3844" s="59"/>
      <c r="Z3844" s="22"/>
      <c r="AA3844" s="22"/>
      <c r="AB3844" s="22"/>
      <c r="AC3844" s="22"/>
      <c r="AD3844" s="22"/>
      <c r="AE3844" s="22"/>
      <c r="AF3844" s="22"/>
    </row>
    <row r="3845" spans="1:32" x14ac:dyDescent="0.25">
      <c r="A3845" s="16"/>
      <c r="B3845" s="16"/>
      <c r="C3845" s="66"/>
      <c r="D3845" s="66"/>
      <c r="E3845" s="67"/>
      <c r="F3845" s="4"/>
      <c r="G3845" s="4"/>
      <c r="H3845" s="4"/>
      <c r="K3845" s="4"/>
      <c r="L3845" s="4"/>
      <c r="M3845" s="16"/>
      <c r="N3845" s="16"/>
      <c r="T3845" s="59"/>
      <c r="U3845" s="59"/>
      <c r="Z3845" s="22"/>
      <c r="AA3845" s="22"/>
      <c r="AB3845" s="22"/>
      <c r="AC3845" s="22"/>
      <c r="AD3845" s="22"/>
      <c r="AE3845" s="22"/>
      <c r="AF3845" s="22"/>
    </row>
    <row r="3846" spans="1:32" x14ac:dyDescent="0.25">
      <c r="A3846" s="16"/>
      <c r="B3846" s="16"/>
      <c r="C3846" s="66"/>
      <c r="D3846" s="66"/>
      <c r="E3846" s="67"/>
      <c r="F3846" s="4"/>
      <c r="G3846" s="4"/>
      <c r="H3846" s="4"/>
      <c r="K3846" s="4"/>
      <c r="L3846" s="4"/>
      <c r="M3846" s="16"/>
      <c r="N3846" s="16"/>
      <c r="T3846" s="59"/>
      <c r="U3846" s="59"/>
      <c r="Z3846" s="22"/>
      <c r="AA3846" s="22"/>
      <c r="AB3846" s="22"/>
      <c r="AC3846" s="22"/>
      <c r="AD3846" s="22"/>
      <c r="AE3846" s="22"/>
      <c r="AF3846" s="22"/>
    </row>
    <row r="3847" spans="1:32" x14ac:dyDescent="0.25">
      <c r="A3847" s="16"/>
      <c r="B3847" s="16"/>
      <c r="C3847" s="66"/>
      <c r="D3847" s="66"/>
      <c r="E3847" s="67"/>
      <c r="F3847" s="4"/>
      <c r="G3847" s="4"/>
      <c r="H3847" s="4"/>
      <c r="K3847" s="4"/>
      <c r="L3847" s="4"/>
      <c r="M3847" s="16"/>
      <c r="N3847" s="16"/>
      <c r="T3847" s="59"/>
      <c r="U3847" s="59"/>
      <c r="Z3847" s="22"/>
      <c r="AA3847" s="22"/>
      <c r="AB3847" s="22"/>
      <c r="AC3847" s="22"/>
      <c r="AD3847" s="22"/>
      <c r="AE3847" s="22"/>
      <c r="AF3847" s="22"/>
    </row>
    <row r="3848" spans="1:32" x14ac:dyDescent="0.25">
      <c r="A3848" s="16"/>
      <c r="B3848" s="16"/>
      <c r="C3848" s="66"/>
      <c r="D3848" s="66"/>
      <c r="E3848" s="67"/>
      <c r="F3848" s="4"/>
      <c r="G3848" s="4"/>
      <c r="H3848" s="4"/>
      <c r="K3848" s="4"/>
      <c r="L3848" s="4"/>
      <c r="M3848" s="16"/>
      <c r="N3848" s="16"/>
      <c r="T3848" s="59"/>
      <c r="U3848" s="59"/>
      <c r="Z3848" s="22"/>
      <c r="AA3848" s="22"/>
      <c r="AB3848" s="22"/>
      <c r="AC3848" s="22"/>
      <c r="AD3848" s="22"/>
      <c r="AE3848" s="22"/>
      <c r="AF3848" s="22"/>
    </row>
    <row r="3849" spans="1:32" x14ac:dyDescent="0.25">
      <c r="A3849" s="16"/>
      <c r="B3849" s="16"/>
      <c r="C3849" s="66"/>
      <c r="D3849" s="66"/>
      <c r="E3849" s="67"/>
      <c r="F3849" s="4"/>
      <c r="G3849" s="4"/>
      <c r="H3849" s="4"/>
      <c r="K3849" s="4"/>
      <c r="L3849" s="4"/>
      <c r="M3849" s="16"/>
      <c r="N3849" s="16"/>
      <c r="T3849" s="59"/>
      <c r="U3849" s="59"/>
      <c r="Z3849" s="22"/>
      <c r="AA3849" s="22"/>
      <c r="AB3849" s="22"/>
      <c r="AC3849" s="22"/>
      <c r="AD3849" s="22"/>
      <c r="AE3849" s="22"/>
      <c r="AF3849" s="22"/>
    </row>
    <row r="3850" spans="1:32" x14ac:dyDescent="0.25">
      <c r="A3850" s="16"/>
      <c r="B3850" s="16"/>
      <c r="C3850" s="66"/>
      <c r="D3850" s="66"/>
      <c r="E3850" s="67"/>
      <c r="F3850" s="4"/>
      <c r="G3850" s="4"/>
      <c r="H3850" s="4"/>
      <c r="K3850" s="4"/>
      <c r="L3850" s="4"/>
      <c r="M3850" s="16"/>
      <c r="N3850" s="16"/>
      <c r="T3850" s="59"/>
      <c r="U3850" s="59"/>
      <c r="Z3850" s="22"/>
      <c r="AA3850" s="22"/>
      <c r="AB3850" s="22"/>
      <c r="AC3850" s="22"/>
      <c r="AD3850" s="22"/>
      <c r="AE3850" s="22"/>
      <c r="AF3850" s="22"/>
    </row>
    <row r="3851" spans="1:32" x14ac:dyDescent="0.25">
      <c r="A3851" s="16"/>
      <c r="B3851" s="16"/>
      <c r="C3851" s="66"/>
      <c r="D3851" s="66"/>
      <c r="E3851" s="67"/>
      <c r="F3851" s="4"/>
      <c r="G3851" s="4"/>
      <c r="H3851" s="4"/>
      <c r="K3851" s="4"/>
      <c r="L3851" s="4"/>
      <c r="M3851" s="16"/>
      <c r="N3851" s="16"/>
      <c r="T3851" s="59"/>
      <c r="U3851" s="59"/>
      <c r="Z3851" s="22"/>
      <c r="AA3851" s="22"/>
      <c r="AB3851" s="22"/>
      <c r="AC3851" s="22"/>
      <c r="AD3851" s="22"/>
      <c r="AE3851" s="22"/>
      <c r="AF3851" s="22"/>
    </row>
    <row r="3852" spans="1:32" x14ac:dyDescent="0.25">
      <c r="A3852" s="16"/>
      <c r="B3852" s="16"/>
      <c r="C3852" s="66"/>
      <c r="D3852" s="66"/>
      <c r="E3852" s="67"/>
      <c r="F3852" s="4"/>
      <c r="G3852" s="4"/>
      <c r="H3852" s="4"/>
      <c r="K3852" s="4"/>
      <c r="L3852" s="4"/>
      <c r="M3852" s="16"/>
      <c r="N3852" s="16"/>
      <c r="T3852" s="59"/>
      <c r="U3852" s="59"/>
      <c r="Z3852" s="22"/>
      <c r="AA3852" s="22"/>
      <c r="AB3852" s="22"/>
      <c r="AC3852" s="22"/>
      <c r="AD3852" s="22"/>
      <c r="AE3852" s="22"/>
      <c r="AF3852" s="22"/>
    </row>
    <row r="3853" spans="1:32" x14ac:dyDescent="0.25">
      <c r="A3853" s="16"/>
      <c r="B3853" s="16"/>
      <c r="C3853" s="66"/>
      <c r="D3853" s="66"/>
      <c r="E3853" s="67"/>
      <c r="F3853" s="4"/>
      <c r="G3853" s="4"/>
      <c r="H3853" s="4"/>
      <c r="K3853" s="4"/>
      <c r="L3853" s="4"/>
      <c r="M3853" s="16"/>
      <c r="N3853" s="16"/>
      <c r="T3853" s="59"/>
      <c r="U3853" s="59"/>
      <c r="Z3853" s="22"/>
      <c r="AA3853" s="22"/>
      <c r="AB3853" s="22"/>
      <c r="AC3853" s="22"/>
      <c r="AD3853" s="22"/>
      <c r="AE3853" s="22"/>
      <c r="AF3853" s="22"/>
    </row>
    <row r="3854" spans="1:32" x14ac:dyDescent="0.25">
      <c r="A3854" s="16"/>
      <c r="B3854" s="16"/>
      <c r="C3854" s="66"/>
      <c r="D3854" s="66"/>
      <c r="E3854" s="67"/>
      <c r="F3854" s="4"/>
      <c r="G3854" s="4"/>
      <c r="H3854" s="4"/>
      <c r="K3854" s="4"/>
      <c r="L3854" s="4"/>
      <c r="M3854" s="16"/>
      <c r="N3854" s="16"/>
      <c r="T3854" s="59"/>
      <c r="U3854" s="59"/>
      <c r="Z3854" s="22"/>
      <c r="AA3854" s="22"/>
      <c r="AB3854" s="22"/>
      <c r="AC3854" s="22"/>
      <c r="AD3854" s="22"/>
      <c r="AE3854" s="22"/>
      <c r="AF3854" s="22"/>
    </row>
    <row r="3855" spans="1:32" x14ac:dyDescent="0.25">
      <c r="A3855" s="16"/>
      <c r="B3855" s="16"/>
      <c r="C3855" s="66"/>
      <c r="D3855" s="66"/>
      <c r="E3855" s="67"/>
      <c r="F3855" s="4"/>
      <c r="G3855" s="4"/>
      <c r="H3855" s="4"/>
      <c r="K3855" s="4"/>
      <c r="L3855" s="4"/>
      <c r="M3855" s="16"/>
      <c r="N3855" s="16"/>
      <c r="T3855" s="59"/>
      <c r="U3855" s="59"/>
      <c r="Z3855" s="22"/>
      <c r="AA3855" s="22"/>
      <c r="AB3855" s="22"/>
      <c r="AC3855" s="22"/>
      <c r="AD3855" s="22"/>
      <c r="AE3855" s="22"/>
      <c r="AF3855" s="22"/>
    </row>
    <row r="3856" spans="1:32" x14ac:dyDescent="0.25">
      <c r="A3856" s="16"/>
      <c r="B3856" s="16"/>
      <c r="C3856" s="66"/>
      <c r="D3856" s="66"/>
      <c r="E3856" s="67"/>
      <c r="F3856" s="4"/>
      <c r="G3856" s="4"/>
      <c r="H3856" s="4"/>
      <c r="K3856" s="4"/>
      <c r="L3856" s="4"/>
      <c r="M3856" s="16"/>
      <c r="N3856" s="16"/>
      <c r="T3856" s="59"/>
      <c r="U3856" s="59"/>
      <c r="Z3856" s="22"/>
      <c r="AA3856" s="22"/>
      <c r="AB3856" s="22"/>
      <c r="AC3856" s="22"/>
      <c r="AD3856" s="22"/>
      <c r="AE3856" s="22"/>
      <c r="AF3856" s="22"/>
    </row>
    <row r="3857" spans="1:32" x14ac:dyDescent="0.25">
      <c r="A3857" s="16"/>
      <c r="B3857" s="16"/>
      <c r="C3857" s="66"/>
      <c r="D3857" s="66"/>
      <c r="E3857" s="67"/>
      <c r="F3857" s="4"/>
      <c r="G3857" s="4"/>
      <c r="H3857" s="4"/>
      <c r="K3857" s="4"/>
      <c r="L3857" s="4"/>
      <c r="M3857" s="16"/>
      <c r="N3857" s="16"/>
      <c r="T3857" s="59"/>
      <c r="U3857" s="59"/>
      <c r="Z3857" s="22"/>
      <c r="AA3857" s="22"/>
      <c r="AB3857" s="22"/>
      <c r="AC3857" s="22"/>
      <c r="AD3857" s="22"/>
      <c r="AE3857" s="22"/>
      <c r="AF3857" s="22"/>
    </row>
    <row r="3858" spans="1:32" x14ac:dyDescent="0.25">
      <c r="A3858" s="16"/>
      <c r="B3858" s="16"/>
      <c r="C3858" s="66"/>
      <c r="D3858" s="66"/>
      <c r="E3858" s="67"/>
      <c r="F3858" s="4"/>
      <c r="G3858" s="4"/>
      <c r="H3858" s="4"/>
      <c r="K3858" s="4"/>
      <c r="L3858" s="4"/>
      <c r="M3858" s="16"/>
      <c r="N3858" s="16"/>
      <c r="T3858" s="59"/>
      <c r="U3858" s="59"/>
      <c r="Z3858" s="22"/>
      <c r="AA3858" s="22"/>
      <c r="AB3858" s="22"/>
      <c r="AC3858" s="22"/>
      <c r="AD3858" s="22"/>
      <c r="AE3858" s="22"/>
      <c r="AF3858" s="22"/>
    </row>
    <row r="3859" spans="1:32" x14ac:dyDescent="0.25">
      <c r="A3859" s="16"/>
      <c r="B3859" s="16"/>
      <c r="C3859" s="66"/>
      <c r="D3859" s="66"/>
      <c r="E3859" s="67"/>
      <c r="F3859" s="4"/>
      <c r="G3859" s="4"/>
      <c r="H3859" s="4"/>
      <c r="K3859" s="4"/>
      <c r="L3859" s="4"/>
      <c r="M3859" s="16"/>
      <c r="N3859" s="16"/>
      <c r="T3859" s="59"/>
      <c r="U3859" s="59"/>
      <c r="Z3859" s="22"/>
      <c r="AA3859" s="22"/>
      <c r="AB3859" s="22"/>
      <c r="AC3859" s="22"/>
      <c r="AD3859" s="22"/>
      <c r="AE3859" s="22"/>
      <c r="AF3859" s="22"/>
    </row>
    <row r="3860" spans="1:32" x14ac:dyDescent="0.25">
      <c r="A3860" s="16"/>
      <c r="B3860" s="16"/>
      <c r="C3860" s="66"/>
      <c r="D3860" s="66"/>
      <c r="E3860" s="67"/>
      <c r="F3860" s="4"/>
      <c r="G3860" s="4"/>
      <c r="H3860" s="4"/>
      <c r="K3860" s="4"/>
      <c r="L3860" s="4"/>
      <c r="M3860" s="16"/>
      <c r="N3860" s="16"/>
      <c r="T3860" s="59"/>
      <c r="U3860" s="59"/>
      <c r="Z3860" s="22"/>
      <c r="AA3860" s="22"/>
      <c r="AB3860" s="22"/>
      <c r="AC3860" s="22"/>
      <c r="AD3860" s="22"/>
      <c r="AE3860" s="22"/>
      <c r="AF3860" s="22"/>
    </row>
    <row r="3861" spans="1:32" x14ac:dyDescent="0.25">
      <c r="A3861" s="16"/>
      <c r="B3861" s="16"/>
      <c r="C3861" s="66"/>
      <c r="D3861" s="66"/>
      <c r="E3861" s="67"/>
      <c r="F3861" s="4"/>
      <c r="G3861" s="4"/>
      <c r="H3861" s="4"/>
      <c r="K3861" s="4"/>
      <c r="L3861" s="4"/>
      <c r="M3861" s="16"/>
      <c r="N3861" s="16"/>
      <c r="T3861" s="59"/>
      <c r="U3861" s="59"/>
      <c r="Z3861" s="22"/>
      <c r="AA3861" s="22"/>
      <c r="AB3861" s="22"/>
      <c r="AC3861" s="22"/>
      <c r="AD3861" s="22"/>
      <c r="AE3861" s="22"/>
      <c r="AF3861" s="22"/>
    </row>
    <row r="3862" spans="1:32" x14ac:dyDescent="0.25">
      <c r="A3862" s="16"/>
      <c r="B3862" s="16"/>
      <c r="C3862" s="66"/>
      <c r="D3862" s="66"/>
      <c r="E3862" s="67"/>
      <c r="F3862" s="4"/>
      <c r="G3862" s="4"/>
      <c r="H3862" s="4"/>
      <c r="K3862" s="4"/>
      <c r="L3862" s="4"/>
      <c r="M3862" s="16"/>
      <c r="N3862" s="16"/>
      <c r="T3862" s="59"/>
      <c r="U3862" s="59"/>
      <c r="Z3862" s="22"/>
      <c r="AA3862" s="22"/>
      <c r="AB3862" s="22"/>
      <c r="AC3862" s="22"/>
      <c r="AD3862" s="22"/>
      <c r="AE3862" s="22"/>
      <c r="AF3862" s="22"/>
    </row>
    <row r="3863" spans="1:32" x14ac:dyDescent="0.25">
      <c r="A3863" s="16"/>
      <c r="B3863" s="16"/>
      <c r="C3863" s="66"/>
      <c r="D3863" s="66"/>
      <c r="E3863" s="67"/>
      <c r="F3863" s="4"/>
      <c r="G3863" s="4"/>
      <c r="H3863" s="4"/>
      <c r="K3863" s="4"/>
      <c r="L3863" s="4"/>
      <c r="M3863" s="16"/>
      <c r="N3863" s="16"/>
      <c r="T3863" s="59"/>
      <c r="U3863" s="59"/>
      <c r="Z3863" s="22"/>
      <c r="AA3863" s="22"/>
      <c r="AB3863" s="22"/>
      <c r="AC3863" s="22"/>
      <c r="AD3863" s="22"/>
      <c r="AE3863" s="22"/>
      <c r="AF3863" s="22"/>
    </row>
    <row r="3864" spans="1:32" x14ac:dyDescent="0.25">
      <c r="A3864" s="16"/>
      <c r="B3864" s="16"/>
      <c r="C3864" s="66"/>
      <c r="D3864" s="66"/>
      <c r="E3864" s="67"/>
      <c r="F3864" s="4"/>
      <c r="G3864" s="4"/>
      <c r="H3864" s="4"/>
      <c r="K3864" s="4"/>
      <c r="L3864" s="4"/>
      <c r="M3864" s="16"/>
      <c r="N3864" s="16"/>
      <c r="T3864" s="59"/>
      <c r="U3864" s="59"/>
      <c r="Z3864" s="22"/>
      <c r="AA3864" s="22"/>
      <c r="AB3864" s="22"/>
      <c r="AC3864" s="22"/>
      <c r="AD3864" s="22"/>
      <c r="AE3864" s="22"/>
      <c r="AF3864" s="22"/>
    </row>
    <row r="3865" spans="1:32" x14ac:dyDescent="0.25">
      <c r="A3865" s="16"/>
      <c r="B3865" s="16"/>
      <c r="C3865" s="66"/>
      <c r="D3865" s="66"/>
      <c r="E3865" s="67"/>
      <c r="F3865" s="4"/>
      <c r="G3865" s="4"/>
      <c r="H3865" s="4"/>
      <c r="K3865" s="4"/>
      <c r="L3865" s="4"/>
      <c r="M3865" s="16"/>
      <c r="N3865" s="16"/>
      <c r="T3865" s="59"/>
      <c r="U3865" s="59"/>
      <c r="Z3865" s="22"/>
      <c r="AA3865" s="22"/>
      <c r="AB3865" s="22"/>
      <c r="AC3865" s="22"/>
      <c r="AD3865" s="22"/>
      <c r="AE3865" s="22"/>
      <c r="AF3865" s="22"/>
    </row>
    <row r="3866" spans="1:32" x14ac:dyDescent="0.25">
      <c r="A3866" s="16"/>
      <c r="B3866" s="16"/>
      <c r="C3866" s="66"/>
      <c r="D3866" s="66"/>
      <c r="E3866" s="67"/>
      <c r="F3866" s="4"/>
      <c r="G3866" s="4"/>
      <c r="H3866" s="4"/>
      <c r="K3866" s="4"/>
      <c r="L3866" s="4"/>
      <c r="M3866" s="16"/>
      <c r="N3866" s="16"/>
      <c r="T3866" s="59"/>
      <c r="U3866" s="59"/>
      <c r="Z3866" s="22"/>
      <c r="AA3866" s="22"/>
      <c r="AB3866" s="22"/>
      <c r="AC3866" s="22"/>
      <c r="AD3866" s="22"/>
      <c r="AE3866" s="22"/>
      <c r="AF3866" s="22"/>
    </row>
    <row r="3867" spans="1:32" x14ac:dyDescent="0.25">
      <c r="A3867" s="16"/>
      <c r="B3867" s="16"/>
      <c r="C3867" s="66"/>
      <c r="D3867" s="66"/>
      <c r="E3867" s="67"/>
      <c r="F3867" s="4"/>
      <c r="G3867" s="4"/>
      <c r="H3867" s="4"/>
      <c r="K3867" s="4"/>
      <c r="L3867" s="4"/>
      <c r="M3867" s="16"/>
      <c r="N3867" s="16"/>
      <c r="T3867" s="59"/>
      <c r="U3867" s="59"/>
      <c r="Z3867" s="22"/>
      <c r="AA3867" s="22"/>
      <c r="AB3867" s="22"/>
      <c r="AC3867" s="22"/>
      <c r="AD3867" s="22"/>
      <c r="AE3867" s="22"/>
      <c r="AF3867" s="22"/>
    </row>
    <row r="3868" spans="1:32" x14ac:dyDescent="0.25">
      <c r="A3868" s="16"/>
      <c r="B3868" s="16"/>
      <c r="C3868" s="66"/>
      <c r="D3868" s="66"/>
      <c r="E3868" s="67"/>
      <c r="F3868" s="4"/>
      <c r="G3868" s="4"/>
      <c r="H3868" s="4"/>
      <c r="K3868" s="4"/>
      <c r="L3868" s="4"/>
      <c r="M3868" s="16"/>
      <c r="N3868" s="16"/>
      <c r="T3868" s="59"/>
      <c r="U3868" s="59"/>
      <c r="V3868" s="18"/>
      <c r="Z3868" s="22"/>
      <c r="AA3868" s="22"/>
      <c r="AB3868" s="22"/>
      <c r="AC3868" s="22"/>
      <c r="AD3868" s="22"/>
      <c r="AE3868" s="22"/>
      <c r="AF3868" s="22"/>
    </row>
    <row r="3869" spans="1:32" x14ac:dyDescent="0.25">
      <c r="A3869" s="16"/>
      <c r="B3869" s="16"/>
      <c r="C3869" s="66"/>
      <c r="D3869" s="66"/>
      <c r="E3869" s="67"/>
      <c r="F3869" s="4"/>
      <c r="G3869" s="4"/>
      <c r="H3869" s="4"/>
      <c r="K3869" s="4"/>
      <c r="L3869" s="4"/>
      <c r="M3869" s="16"/>
      <c r="N3869" s="16"/>
      <c r="T3869" s="59"/>
      <c r="U3869" s="59"/>
      <c r="V3869" s="18"/>
      <c r="Z3869" s="22"/>
      <c r="AA3869" s="22"/>
      <c r="AB3869" s="22"/>
      <c r="AC3869" s="22"/>
      <c r="AD3869" s="22"/>
      <c r="AE3869" s="22"/>
      <c r="AF3869" s="22"/>
    </row>
    <row r="3870" spans="1:32" x14ac:dyDescent="0.25">
      <c r="A3870" s="16"/>
      <c r="B3870" s="16"/>
      <c r="C3870" s="66"/>
      <c r="D3870" s="66"/>
      <c r="E3870" s="67"/>
      <c r="F3870" s="4"/>
      <c r="G3870" s="4"/>
      <c r="H3870" s="4"/>
      <c r="K3870" s="4"/>
      <c r="L3870" s="4"/>
      <c r="M3870" s="16"/>
      <c r="N3870" s="16"/>
      <c r="T3870" s="59"/>
      <c r="U3870" s="59"/>
      <c r="V3870" s="18"/>
      <c r="Z3870" s="22"/>
      <c r="AA3870" s="22"/>
      <c r="AB3870" s="22"/>
      <c r="AC3870" s="22"/>
      <c r="AD3870" s="22"/>
      <c r="AE3870" s="22"/>
      <c r="AF3870" s="22"/>
    </row>
    <row r="3871" spans="1:32" x14ac:dyDescent="0.25">
      <c r="A3871" s="16"/>
      <c r="B3871" s="16"/>
      <c r="C3871" s="66"/>
      <c r="D3871" s="66"/>
      <c r="E3871" s="67"/>
      <c r="F3871" s="4"/>
      <c r="G3871" s="4"/>
      <c r="H3871" s="4"/>
      <c r="K3871" s="4"/>
      <c r="L3871" s="4"/>
      <c r="M3871" s="16"/>
      <c r="N3871" s="16"/>
      <c r="T3871" s="59"/>
      <c r="U3871" s="59"/>
      <c r="V3871" s="18"/>
      <c r="Z3871" s="22"/>
      <c r="AA3871" s="22"/>
      <c r="AB3871" s="22"/>
      <c r="AC3871" s="22"/>
      <c r="AD3871" s="22"/>
      <c r="AE3871" s="22"/>
      <c r="AF3871" s="22"/>
    </row>
    <row r="3872" spans="1:32" x14ac:dyDescent="0.25">
      <c r="A3872" s="16"/>
      <c r="B3872" s="16"/>
      <c r="C3872" s="66"/>
      <c r="D3872" s="66"/>
      <c r="E3872" s="67"/>
      <c r="F3872" s="4"/>
      <c r="G3872" s="4"/>
      <c r="H3872" s="4"/>
      <c r="K3872" s="4"/>
      <c r="L3872" s="4"/>
      <c r="M3872" s="16"/>
      <c r="N3872" s="16"/>
      <c r="T3872" s="59"/>
      <c r="U3872" s="59"/>
      <c r="V3872" s="18"/>
      <c r="Z3872" s="22"/>
      <c r="AA3872" s="22"/>
      <c r="AB3872" s="22"/>
      <c r="AC3872" s="22"/>
      <c r="AD3872" s="22"/>
      <c r="AE3872" s="22"/>
      <c r="AF3872" s="22"/>
    </row>
    <row r="3873" spans="1:32" x14ac:dyDescent="0.25">
      <c r="A3873" s="16"/>
      <c r="B3873" s="16"/>
      <c r="C3873" s="66"/>
      <c r="D3873" s="66"/>
      <c r="E3873" s="67"/>
      <c r="F3873" s="4"/>
      <c r="G3873" s="4"/>
      <c r="H3873" s="4"/>
      <c r="K3873" s="4"/>
      <c r="L3873" s="4"/>
      <c r="M3873" s="16"/>
      <c r="N3873" s="16"/>
      <c r="T3873" s="59"/>
      <c r="U3873" s="59"/>
      <c r="V3873" s="18"/>
      <c r="Z3873" s="22"/>
      <c r="AA3873" s="22"/>
      <c r="AB3873" s="22"/>
      <c r="AC3873" s="22"/>
      <c r="AD3873" s="22"/>
      <c r="AE3873" s="22"/>
      <c r="AF3873" s="22"/>
    </row>
    <row r="3874" spans="1:32" x14ac:dyDescent="0.25">
      <c r="A3874" s="16"/>
      <c r="B3874" s="16"/>
      <c r="C3874" s="66"/>
      <c r="D3874" s="66"/>
      <c r="E3874" s="67"/>
      <c r="F3874" s="4"/>
      <c r="G3874" s="4"/>
      <c r="H3874" s="4"/>
      <c r="K3874" s="4"/>
      <c r="L3874" s="4"/>
      <c r="M3874" s="16"/>
      <c r="N3874" s="16"/>
      <c r="T3874" s="59"/>
      <c r="U3874" s="59"/>
      <c r="V3874" s="18"/>
      <c r="Z3874" s="22"/>
      <c r="AA3874" s="22"/>
      <c r="AB3874" s="22"/>
      <c r="AC3874" s="22"/>
      <c r="AD3874" s="22"/>
      <c r="AE3874" s="22"/>
      <c r="AF3874" s="22"/>
    </row>
    <row r="3875" spans="1:32" x14ac:dyDescent="0.25">
      <c r="A3875" s="16"/>
      <c r="B3875" s="16"/>
      <c r="C3875" s="66"/>
      <c r="D3875" s="66"/>
      <c r="E3875" s="67"/>
      <c r="F3875" s="4"/>
      <c r="G3875" s="4"/>
      <c r="H3875" s="4"/>
      <c r="K3875" s="4"/>
      <c r="L3875" s="4"/>
      <c r="M3875" s="16"/>
      <c r="N3875" s="16"/>
      <c r="T3875" s="59"/>
      <c r="U3875" s="59"/>
      <c r="V3875" s="18"/>
      <c r="Z3875" s="22"/>
      <c r="AA3875" s="22"/>
      <c r="AB3875" s="22"/>
      <c r="AC3875" s="22"/>
      <c r="AD3875" s="22"/>
      <c r="AE3875" s="22"/>
      <c r="AF3875" s="22"/>
    </row>
    <row r="3876" spans="1:32" x14ac:dyDescent="0.25">
      <c r="A3876" s="16"/>
      <c r="B3876" s="16"/>
      <c r="C3876" s="66"/>
      <c r="D3876" s="66"/>
      <c r="E3876" s="67"/>
      <c r="F3876" s="4"/>
      <c r="G3876" s="4"/>
      <c r="H3876" s="4"/>
      <c r="K3876" s="4"/>
      <c r="L3876" s="4"/>
      <c r="M3876" s="16"/>
      <c r="N3876" s="16"/>
      <c r="T3876" s="59"/>
      <c r="U3876" s="59"/>
      <c r="V3876" s="18"/>
      <c r="Z3876" s="22"/>
      <c r="AA3876" s="22"/>
      <c r="AB3876" s="22"/>
      <c r="AC3876" s="22"/>
      <c r="AD3876" s="22"/>
      <c r="AE3876" s="22"/>
      <c r="AF3876" s="22"/>
    </row>
    <row r="3877" spans="1:32" x14ac:dyDescent="0.25">
      <c r="A3877" s="16"/>
      <c r="B3877" s="16"/>
      <c r="C3877" s="66"/>
      <c r="D3877" s="66"/>
      <c r="E3877" s="67"/>
      <c r="F3877" s="4"/>
      <c r="G3877" s="4"/>
      <c r="H3877" s="4"/>
      <c r="K3877" s="4"/>
      <c r="L3877" s="4"/>
      <c r="M3877" s="16"/>
      <c r="N3877" s="16"/>
      <c r="T3877" s="59"/>
      <c r="U3877" s="59"/>
      <c r="V3877" s="18"/>
      <c r="Z3877" s="22"/>
      <c r="AA3877" s="22"/>
      <c r="AB3877" s="22"/>
      <c r="AC3877" s="22"/>
      <c r="AD3877" s="22"/>
      <c r="AE3877" s="22"/>
      <c r="AF3877" s="22"/>
    </row>
    <row r="3878" spans="1:32" x14ac:dyDescent="0.25">
      <c r="A3878" s="16"/>
      <c r="B3878" s="16"/>
      <c r="C3878" s="66"/>
      <c r="D3878" s="66"/>
      <c r="E3878" s="67"/>
      <c r="F3878" s="4"/>
      <c r="G3878" s="4"/>
      <c r="H3878" s="4"/>
      <c r="K3878" s="4"/>
      <c r="L3878" s="4"/>
      <c r="M3878" s="16"/>
      <c r="N3878" s="16"/>
      <c r="T3878" s="59"/>
      <c r="U3878" s="59"/>
      <c r="V3878" s="18"/>
      <c r="Z3878" s="22"/>
      <c r="AA3878" s="22"/>
      <c r="AB3878" s="22"/>
      <c r="AC3878" s="22"/>
      <c r="AD3878" s="22"/>
      <c r="AE3878" s="22"/>
      <c r="AF3878" s="22"/>
    </row>
    <row r="3879" spans="1:32" x14ac:dyDescent="0.25">
      <c r="A3879" s="16"/>
      <c r="B3879" s="16"/>
      <c r="C3879" s="66"/>
      <c r="D3879" s="66"/>
      <c r="E3879" s="67"/>
      <c r="F3879" s="4"/>
      <c r="G3879" s="4"/>
      <c r="H3879" s="4"/>
      <c r="K3879" s="4"/>
      <c r="L3879" s="4"/>
      <c r="M3879" s="16"/>
      <c r="N3879" s="16"/>
      <c r="T3879" s="59"/>
      <c r="U3879" s="59"/>
      <c r="V3879" s="18"/>
      <c r="Z3879" s="22"/>
      <c r="AA3879" s="22"/>
      <c r="AB3879" s="22"/>
      <c r="AC3879" s="22"/>
      <c r="AD3879" s="22"/>
      <c r="AE3879" s="22"/>
      <c r="AF3879" s="22"/>
    </row>
    <row r="3880" spans="1:32" x14ac:dyDescent="0.25">
      <c r="A3880" s="16"/>
      <c r="B3880" s="16"/>
      <c r="C3880" s="66"/>
      <c r="D3880" s="66"/>
      <c r="E3880" s="67"/>
      <c r="F3880" s="4"/>
      <c r="G3880" s="4"/>
      <c r="H3880" s="4"/>
      <c r="K3880" s="4"/>
      <c r="L3880" s="4"/>
      <c r="M3880" s="16"/>
      <c r="N3880" s="16"/>
      <c r="T3880" s="59"/>
      <c r="U3880" s="59"/>
      <c r="V3880" s="18"/>
      <c r="Z3880" s="22"/>
      <c r="AA3880" s="22"/>
      <c r="AB3880" s="22"/>
      <c r="AC3880" s="22"/>
      <c r="AD3880" s="22"/>
      <c r="AE3880" s="22"/>
      <c r="AF3880" s="22"/>
    </row>
    <row r="3881" spans="1:32" x14ac:dyDescent="0.25">
      <c r="A3881" s="16"/>
      <c r="B3881" s="16"/>
      <c r="C3881" s="66"/>
      <c r="D3881" s="66"/>
      <c r="E3881" s="67"/>
      <c r="F3881" s="4"/>
      <c r="G3881" s="4"/>
      <c r="H3881" s="4"/>
      <c r="K3881" s="4"/>
      <c r="L3881" s="4"/>
      <c r="M3881" s="16"/>
      <c r="N3881" s="16"/>
      <c r="T3881" s="59"/>
      <c r="U3881" s="59"/>
      <c r="V3881" s="18"/>
      <c r="Z3881" s="22"/>
      <c r="AA3881" s="22"/>
      <c r="AB3881" s="22"/>
      <c r="AC3881" s="22"/>
      <c r="AD3881" s="22"/>
      <c r="AE3881" s="22"/>
      <c r="AF3881" s="22"/>
    </row>
    <row r="3882" spans="1:32" x14ac:dyDescent="0.25">
      <c r="A3882" s="16"/>
      <c r="B3882" s="16"/>
      <c r="C3882" s="66"/>
      <c r="D3882" s="66"/>
      <c r="E3882" s="67"/>
      <c r="F3882" s="4"/>
      <c r="G3882" s="4"/>
      <c r="H3882" s="4"/>
      <c r="K3882" s="4"/>
      <c r="L3882" s="4"/>
      <c r="M3882" s="16"/>
      <c r="N3882" s="16"/>
      <c r="T3882" s="59"/>
      <c r="U3882" s="59"/>
      <c r="V3882" s="18"/>
      <c r="Z3882" s="22"/>
      <c r="AA3882" s="22"/>
      <c r="AB3882" s="22"/>
      <c r="AC3882" s="22"/>
      <c r="AD3882" s="22"/>
      <c r="AE3882" s="22"/>
      <c r="AF3882" s="22"/>
    </row>
    <row r="3883" spans="1:32" x14ac:dyDescent="0.25">
      <c r="A3883" s="16"/>
      <c r="B3883" s="16"/>
      <c r="C3883" s="66"/>
      <c r="D3883" s="66"/>
      <c r="E3883" s="67"/>
      <c r="F3883" s="4"/>
      <c r="G3883" s="4"/>
      <c r="H3883" s="4"/>
      <c r="K3883" s="4"/>
      <c r="L3883" s="4"/>
      <c r="M3883" s="16"/>
      <c r="N3883" s="16"/>
      <c r="T3883" s="59"/>
      <c r="U3883" s="59"/>
      <c r="V3883" s="18"/>
      <c r="Z3883" s="22"/>
      <c r="AA3883" s="22"/>
      <c r="AB3883" s="22"/>
      <c r="AC3883" s="22"/>
      <c r="AD3883" s="22"/>
      <c r="AE3883" s="22"/>
      <c r="AF3883" s="22"/>
    </row>
    <row r="3884" spans="1:32" x14ac:dyDescent="0.25">
      <c r="A3884" s="16"/>
      <c r="B3884" s="16"/>
      <c r="C3884" s="66"/>
      <c r="D3884" s="66"/>
      <c r="E3884" s="67"/>
      <c r="F3884" s="4"/>
      <c r="G3884" s="4"/>
      <c r="H3884" s="4"/>
      <c r="K3884" s="4"/>
      <c r="L3884" s="4"/>
      <c r="M3884" s="16"/>
      <c r="N3884" s="16"/>
      <c r="T3884" s="59"/>
      <c r="U3884" s="59"/>
      <c r="V3884" s="18"/>
      <c r="Z3884" s="22"/>
      <c r="AA3884" s="22"/>
      <c r="AB3884" s="22"/>
      <c r="AC3884" s="22"/>
      <c r="AD3884" s="22"/>
      <c r="AE3884" s="22"/>
      <c r="AF3884" s="22"/>
    </row>
    <row r="3885" spans="1:32" x14ac:dyDescent="0.25">
      <c r="A3885" s="16"/>
      <c r="B3885" s="16"/>
      <c r="C3885" s="66"/>
      <c r="D3885" s="66"/>
      <c r="E3885" s="67"/>
      <c r="F3885" s="4"/>
      <c r="G3885" s="4"/>
      <c r="H3885" s="4"/>
      <c r="K3885" s="4"/>
      <c r="L3885" s="4"/>
      <c r="M3885" s="16"/>
      <c r="N3885" s="16"/>
      <c r="T3885" s="59"/>
      <c r="U3885" s="59"/>
      <c r="V3885" s="18"/>
      <c r="Z3885" s="22"/>
      <c r="AA3885" s="22"/>
      <c r="AB3885" s="22"/>
      <c r="AC3885" s="22"/>
      <c r="AD3885" s="22"/>
      <c r="AE3885" s="22"/>
      <c r="AF3885" s="22"/>
    </row>
    <row r="3886" spans="1:32" x14ac:dyDescent="0.25">
      <c r="A3886" s="16"/>
      <c r="B3886" s="16"/>
      <c r="C3886" s="66"/>
      <c r="D3886" s="66"/>
      <c r="E3886" s="67"/>
      <c r="F3886" s="4"/>
      <c r="G3886" s="4"/>
      <c r="H3886" s="4"/>
      <c r="K3886" s="4"/>
      <c r="L3886" s="4"/>
      <c r="M3886" s="16"/>
      <c r="N3886" s="16"/>
      <c r="T3886" s="59"/>
      <c r="U3886" s="59"/>
      <c r="V3886" s="18"/>
      <c r="Z3886" s="22"/>
      <c r="AA3886" s="22"/>
      <c r="AB3886" s="22"/>
      <c r="AC3886" s="22"/>
      <c r="AD3886" s="22"/>
      <c r="AE3886" s="22"/>
      <c r="AF3886" s="22"/>
    </row>
    <row r="3887" spans="1:32" x14ac:dyDescent="0.25">
      <c r="A3887" s="16"/>
      <c r="B3887" s="16"/>
      <c r="C3887" s="66"/>
      <c r="D3887" s="66"/>
      <c r="E3887" s="67"/>
      <c r="F3887" s="4"/>
      <c r="G3887" s="4"/>
      <c r="H3887" s="4"/>
      <c r="K3887" s="4"/>
      <c r="L3887" s="4"/>
      <c r="M3887" s="16"/>
      <c r="N3887" s="16"/>
      <c r="T3887" s="59"/>
      <c r="U3887" s="59"/>
      <c r="V3887" s="18"/>
      <c r="Z3887" s="22"/>
      <c r="AA3887" s="22"/>
      <c r="AB3887" s="22"/>
      <c r="AC3887" s="22"/>
      <c r="AD3887" s="22"/>
      <c r="AE3887" s="22"/>
      <c r="AF3887" s="22"/>
    </row>
    <row r="3888" spans="1:32" x14ac:dyDescent="0.25">
      <c r="A3888" s="16"/>
      <c r="B3888" s="16"/>
      <c r="C3888" s="66"/>
      <c r="D3888" s="66"/>
      <c r="E3888" s="67"/>
      <c r="F3888" s="4"/>
      <c r="G3888" s="4"/>
      <c r="H3888" s="4"/>
      <c r="K3888" s="4"/>
      <c r="L3888" s="4"/>
      <c r="M3888" s="16"/>
      <c r="N3888" s="16"/>
      <c r="T3888" s="59"/>
      <c r="U3888" s="59"/>
      <c r="V3888" s="18"/>
      <c r="Z3888" s="22"/>
      <c r="AA3888" s="22"/>
      <c r="AB3888" s="22"/>
      <c r="AC3888" s="22"/>
      <c r="AD3888" s="22"/>
      <c r="AE3888" s="22"/>
      <c r="AF3888" s="22"/>
    </row>
    <row r="3889" spans="1:32" x14ac:dyDescent="0.25">
      <c r="A3889" s="16"/>
      <c r="B3889" s="16"/>
      <c r="C3889" s="66"/>
      <c r="D3889" s="66"/>
      <c r="E3889" s="67"/>
      <c r="F3889" s="4"/>
      <c r="G3889" s="4"/>
      <c r="H3889" s="4"/>
      <c r="K3889" s="4"/>
      <c r="L3889" s="4"/>
      <c r="M3889" s="16"/>
      <c r="N3889" s="16"/>
      <c r="T3889" s="59"/>
      <c r="U3889" s="59"/>
      <c r="V3889" s="18"/>
      <c r="Z3889" s="22"/>
      <c r="AA3889" s="22"/>
      <c r="AB3889" s="22"/>
      <c r="AC3889" s="22"/>
      <c r="AD3889" s="22"/>
      <c r="AE3889" s="22"/>
      <c r="AF3889" s="22"/>
    </row>
    <row r="3890" spans="1:32" x14ac:dyDescent="0.25">
      <c r="A3890" s="16"/>
      <c r="B3890" s="16"/>
      <c r="C3890" s="66"/>
      <c r="D3890" s="66"/>
      <c r="E3890" s="67"/>
      <c r="F3890" s="4"/>
      <c r="G3890" s="4"/>
      <c r="H3890" s="4"/>
      <c r="K3890" s="4"/>
      <c r="L3890" s="4"/>
      <c r="M3890" s="16"/>
      <c r="N3890" s="16"/>
      <c r="T3890" s="59"/>
      <c r="U3890" s="59"/>
      <c r="V3890" s="18"/>
      <c r="Z3890" s="22"/>
      <c r="AA3890" s="22"/>
      <c r="AB3890" s="22"/>
      <c r="AC3890" s="22"/>
      <c r="AD3890" s="22"/>
      <c r="AE3890" s="22"/>
      <c r="AF3890" s="22"/>
    </row>
    <row r="3891" spans="1:32" x14ac:dyDescent="0.25">
      <c r="A3891" s="16"/>
      <c r="B3891" s="16"/>
      <c r="C3891" s="66"/>
      <c r="D3891" s="66"/>
      <c r="E3891" s="67"/>
      <c r="F3891" s="4"/>
      <c r="G3891" s="4"/>
      <c r="H3891" s="4"/>
      <c r="K3891" s="4"/>
      <c r="L3891" s="4"/>
      <c r="M3891" s="16"/>
      <c r="N3891" s="16"/>
      <c r="T3891" s="59"/>
      <c r="U3891" s="59"/>
      <c r="V3891" s="18"/>
      <c r="Z3891" s="22"/>
      <c r="AA3891" s="22"/>
      <c r="AB3891" s="22"/>
      <c r="AC3891" s="22"/>
      <c r="AD3891" s="22"/>
      <c r="AE3891" s="22"/>
      <c r="AF3891" s="22"/>
    </row>
    <row r="3892" spans="1:32" x14ac:dyDescent="0.25">
      <c r="A3892" s="16"/>
      <c r="B3892" s="16"/>
      <c r="C3892" s="66"/>
      <c r="D3892" s="66"/>
      <c r="E3892" s="67"/>
      <c r="F3892" s="4"/>
      <c r="G3892" s="4"/>
      <c r="H3892" s="4"/>
      <c r="K3892" s="4"/>
      <c r="L3892" s="4"/>
      <c r="M3892" s="16"/>
      <c r="N3892" s="16"/>
      <c r="T3892" s="59"/>
      <c r="U3892" s="59"/>
      <c r="V3892" s="18"/>
      <c r="Z3892" s="22"/>
      <c r="AA3892" s="22"/>
      <c r="AB3892" s="22"/>
      <c r="AC3892" s="22"/>
      <c r="AD3892" s="22"/>
      <c r="AE3892" s="22"/>
      <c r="AF3892" s="22"/>
    </row>
    <row r="3893" spans="1:32" x14ac:dyDescent="0.25">
      <c r="A3893" s="16"/>
      <c r="B3893" s="16"/>
      <c r="C3893" s="66"/>
      <c r="D3893" s="66"/>
      <c r="E3893" s="67"/>
      <c r="F3893" s="4"/>
      <c r="G3893" s="4"/>
      <c r="H3893" s="4"/>
      <c r="K3893" s="4"/>
      <c r="L3893" s="4"/>
      <c r="M3893" s="16"/>
      <c r="N3893" s="16"/>
      <c r="T3893" s="59"/>
      <c r="U3893" s="59"/>
      <c r="V3893" s="18"/>
      <c r="Z3893" s="22"/>
      <c r="AA3893" s="22"/>
      <c r="AB3893" s="22"/>
      <c r="AC3893" s="22"/>
      <c r="AD3893" s="22"/>
      <c r="AE3893" s="22"/>
      <c r="AF3893" s="22"/>
    </row>
    <row r="3894" spans="1:32" x14ac:dyDescent="0.25">
      <c r="A3894" s="16"/>
      <c r="B3894" s="16"/>
      <c r="C3894" s="66"/>
      <c r="D3894" s="66"/>
      <c r="E3894" s="67"/>
      <c r="F3894" s="4"/>
      <c r="G3894" s="4"/>
      <c r="H3894" s="4"/>
      <c r="K3894" s="4"/>
      <c r="L3894" s="4"/>
      <c r="M3894" s="16"/>
      <c r="N3894" s="16"/>
      <c r="T3894" s="59"/>
      <c r="U3894" s="59"/>
      <c r="V3894" s="18"/>
      <c r="Z3894" s="22"/>
      <c r="AA3894" s="22"/>
      <c r="AB3894" s="22"/>
      <c r="AC3894" s="22"/>
      <c r="AD3894" s="22"/>
      <c r="AE3894" s="22"/>
      <c r="AF3894" s="22"/>
    </row>
    <row r="3895" spans="1:32" x14ac:dyDescent="0.25">
      <c r="A3895" s="16"/>
      <c r="B3895" s="16"/>
      <c r="C3895" s="66"/>
      <c r="D3895" s="66"/>
      <c r="E3895" s="67"/>
      <c r="F3895" s="4"/>
      <c r="G3895" s="4"/>
      <c r="H3895" s="4"/>
      <c r="K3895" s="4"/>
      <c r="L3895" s="4"/>
      <c r="M3895" s="16"/>
      <c r="N3895" s="16"/>
      <c r="T3895" s="59"/>
      <c r="U3895" s="59"/>
      <c r="V3895" s="18"/>
      <c r="Z3895" s="22"/>
      <c r="AA3895" s="22"/>
      <c r="AB3895" s="22"/>
      <c r="AC3895" s="22"/>
      <c r="AD3895" s="22"/>
      <c r="AE3895" s="22"/>
      <c r="AF3895" s="22"/>
    </row>
    <row r="3896" spans="1:32" x14ac:dyDescent="0.25">
      <c r="A3896" s="16"/>
      <c r="B3896" s="16"/>
      <c r="C3896" s="66"/>
      <c r="D3896" s="66"/>
      <c r="E3896" s="67"/>
      <c r="F3896" s="4"/>
      <c r="G3896" s="4"/>
      <c r="H3896" s="4"/>
      <c r="K3896" s="4"/>
      <c r="L3896" s="4"/>
      <c r="M3896" s="16"/>
      <c r="N3896" s="16"/>
      <c r="T3896" s="59"/>
      <c r="U3896" s="59"/>
      <c r="V3896" s="18"/>
      <c r="Z3896" s="22"/>
      <c r="AA3896" s="22"/>
      <c r="AB3896" s="22"/>
      <c r="AC3896" s="22"/>
      <c r="AD3896" s="22"/>
      <c r="AE3896" s="22"/>
      <c r="AF3896" s="22"/>
    </row>
    <row r="3897" spans="1:32" x14ac:dyDescent="0.25">
      <c r="A3897" s="16"/>
      <c r="B3897" s="16"/>
      <c r="C3897" s="66"/>
      <c r="D3897" s="66"/>
      <c r="E3897" s="67"/>
      <c r="F3897" s="4"/>
      <c r="G3897" s="4"/>
      <c r="H3897" s="4"/>
      <c r="K3897" s="4"/>
      <c r="L3897" s="4"/>
      <c r="M3897" s="16"/>
      <c r="N3897" s="16"/>
      <c r="T3897" s="59"/>
      <c r="U3897" s="59"/>
      <c r="V3897" s="18"/>
      <c r="Z3897" s="22"/>
      <c r="AA3897" s="22"/>
      <c r="AB3897" s="22"/>
      <c r="AC3897" s="22"/>
      <c r="AD3897" s="22"/>
      <c r="AE3897" s="22"/>
      <c r="AF3897" s="22"/>
    </row>
    <row r="3898" spans="1:32" x14ac:dyDescent="0.25">
      <c r="A3898" s="16"/>
      <c r="B3898" s="16"/>
      <c r="C3898" s="66"/>
      <c r="D3898" s="66"/>
      <c r="E3898" s="67"/>
      <c r="F3898" s="4"/>
      <c r="G3898" s="4"/>
      <c r="H3898" s="4"/>
      <c r="K3898" s="4"/>
      <c r="L3898" s="4"/>
      <c r="M3898" s="16"/>
      <c r="N3898" s="16"/>
      <c r="T3898" s="59"/>
      <c r="U3898" s="59"/>
      <c r="V3898" s="18"/>
      <c r="Z3898" s="22"/>
      <c r="AA3898" s="22"/>
      <c r="AB3898" s="22"/>
      <c r="AC3898" s="22"/>
      <c r="AD3898" s="22"/>
      <c r="AE3898" s="22"/>
      <c r="AF3898" s="22"/>
    </row>
    <row r="3899" spans="1:32" x14ac:dyDescent="0.25">
      <c r="A3899" s="16"/>
      <c r="B3899" s="16"/>
      <c r="C3899" s="66"/>
      <c r="D3899" s="66"/>
      <c r="E3899" s="67"/>
      <c r="F3899" s="4"/>
      <c r="G3899" s="4"/>
      <c r="H3899" s="4"/>
      <c r="K3899" s="4"/>
      <c r="L3899" s="4"/>
      <c r="M3899" s="16"/>
      <c r="N3899" s="16"/>
      <c r="T3899" s="59"/>
      <c r="U3899" s="59"/>
      <c r="V3899" s="18"/>
      <c r="Z3899" s="22"/>
      <c r="AA3899" s="22"/>
      <c r="AB3899" s="22"/>
      <c r="AC3899" s="22"/>
      <c r="AD3899" s="22"/>
      <c r="AE3899" s="22"/>
      <c r="AF3899" s="22"/>
    </row>
    <row r="3900" spans="1:32" x14ac:dyDescent="0.25">
      <c r="A3900" s="16"/>
      <c r="B3900" s="16"/>
      <c r="C3900" s="66"/>
      <c r="D3900" s="66"/>
      <c r="E3900" s="67"/>
      <c r="F3900" s="4"/>
      <c r="G3900" s="4"/>
      <c r="H3900" s="4"/>
      <c r="K3900" s="4"/>
      <c r="L3900" s="4"/>
      <c r="M3900" s="16"/>
      <c r="N3900" s="16"/>
      <c r="T3900" s="59"/>
      <c r="U3900" s="59"/>
      <c r="V3900" s="18"/>
      <c r="Z3900" s="22"/>
      <c r="AA3900" s="22"/>
      <c r="AB3900" s="22"/>
      <c r="AC3900" s="22"/>
      <c r="AD3900" s="22"/>
      <c r="AE3900" s="22"/>
      <c r="AF3900" s="22"/>
    </row>
    <row r="3901" spans="1:32" x14ac:dyDescent="0.25">
      <c r="A3901" s="16"/>
      <c r="B3901" s="16"/>
      <c r="C3901" s="66"/>
      <c r="D3901" s="66"/>
      <c r="E3901" s="67"/>
      <c r="F3901" s="4"/>
      <c r="G3901" s="4"/>
      <c r="H3901" s="4"/>
      <c r="K3901" s="4"/>
      <c r="L3901" s="4"/>
      <c r="M3901" s="16"/>
      <c r="N3901" s="16"/>
      <c r="T3901" s="59"/>
      <c r="U3901" s="59"/>
      <c r="V3901" s="18"/>
      <c r="Z3901" s="22"/>
      <c r="AA3901" s="22"/>
      <c r="AB3901" s="22"/>
      <c r="AC3901" s="22"/>
      <c r="AD3901" s="22"/>
      <c r="AE3901" s="22"/>
      <c r="AF3901" s="22"/>
    </row>
    <row r="3902" spans="1:32" x14ac:dyDescent="0.25">
      <c r="A3902" s="16"/>
      <c r="B3902" s="16"/>
      <c r="C3902" s="66"/>
      <c r="D3902" s="66"/>
      <c r="E3902" s="67"/>
      <c r="F3902" s="4"/>
      <c r="G3902" s="4"/>
      <c r="H3902" s="4"/>
      <c r="K3902" s="4"/>
      <c r="L3902" s="4"/>
      <c r="M3902" s="16"/>
      <c r="N3902" s="16"/>
      <c r="T3902" s="59"/>
      <c r="U3902" s="59"/>
      <c r="V3902" s="18"/>
      <c r="Z3902" s="22"/>
      <c r="AA3902" s="22"/>
      <c r="AB3902" s="22"/>
      <c r="AC3902" s="22"/>
      <c r="AD3902" s="22"/>
      <c r="AE3902" s="22"/>
      <c r="AF3902" s="22"/>
    </row>
    <row r="3903" spans="1:32" x14ac:dyDescent="0.25">
      <c r="A3903" s="16"/>
      <c r="B3903" s="16"/>
      <c r="C3903" s="66"/>
      <c r="D3903" s="66"/>
      <c r="E3903" s="67"/>
      <c r="F3903" s="4"/>
      <c r="G3903" s="4"/>
      <c r="H3903" s="4"/>
      <c r="K3903" s="4"/>
      <c r="L3903" s="4"/>
      <c r="M3903" s="16"/>
      <c r="N3903" s="16"/>
      <c r="T3903" s="59"/>
      <c r="U3903" s="59"/>
      <c r="V3903" s="18"/>
      <c r="Z3903" s="22"/>
      <c r="AA3903" s="22"/>
      <c r="AB3903" s="22"/>
      <c r="AC3903" s="22"/>
      <c r="AD3903" s="22"/>
      <c r="AE3903" s="22"/>
      <c r="AF3903" s="22"/>
    </row>
    <row r="3904" spans="1:32" x14ac:dyDescent="0.25">
      <c r="A3904" s="16"/>
      <c r="B3904" s="16"/>
      <c r="C3904" s="66"/>
      <c r="D3904" s="66"/>
      <c r="E3904" s="67"/>
      <c r="F3904" s="4"/>
      <c r="G3904" s="4"/>
      <c r="H3904" s="4"/>
      <c r="K3904" s="4"/>
      <c r="L3904" s="4"/>
      <c r="M3904" s="16"/>
      <c r="N3904" s="16"/>
      <c r="T3904" s="59"/>
      <c r="U3904" s="59"/>
      <c r="V3904" s="18"/>
      <c r="Z3904" s="22"/>
      <c r="AA3904" s="22"/>
      <c r="AB3904" s="22"/>
      <c r="AC3904" s="22"/>
      <c r="AD3904" s="22"/>
      <c r="AE3904" s="22"/>
      <c r="AF3904" s="22"/>
    </row>
    <row r="3905" spans="1:32" x14ac:dyDescent="0.25">
      <c r="A3905" s="16"/>
      <c r="B3905" s="16"/>
      <c r="C3905" s="66"/>
      <c r="D3905" s="66"/>
      <c r="E3905" s="67"/>
      <c r="F3905" s="4"/>
      <c r="G3905" s="4"/>
      <c r="H3905" s="4"/>
      <c r="K3905" s="4"/>
      <c r="L3905" s="4"/>
      <c r="M3905" s="16"/>
      <c r="N3905" s="16"/>
      <c r="T3905" s="59"/>
      <c r="U3905" s="59"/>
      <c r="V3905" s="18"/>
      <c r="Z3905" s="22"/>
      <c r="AA3905" s="22"/>
      <c r="AB3905" s="22"/>
      <c r="AC3905" s="22"/>
      <c r="AD3905" s="22"/>
      <c r="AE3905" s="22"/>
      <c r="AF3905" s="22"/>
    </row>
    <row r="3906" spans="1:32" x14ac:dyDescent="0.25">
      <c r="A3906" s="16"/>
      <c r="B3906" s="16"/>
      <c r="C3906" s="66"/>
      <c r="D3906" s="66"/>
      <c r="E3906" s="67"/>
      <c r="F3906" s="4"/>
      <c r="G3906" s="4"/>
      <c r="H3906" s="4"/>
      <c r="K3906" s="4"/>
      <c r="L3906" s="4"/>
      <c r="M3906" s="16"/>
      <c r="N3906" s="16"/>
      <c r="T3906" s="59"/>
      <c r="U3906" s="59"/>
      <c r="V3906" s="18"/>
      <c r="Z3906" s="22"/>
      <c r="AA3906" s="22"/>
      <c r="AB3906" s="22"/>
      <c r="AC3906" s="22"/>
      <c r="AD3906" s="22"/>
      <c r="AE3906" s="22"/>
      <c r="AF3906" s="22"/>
    </row>
    <row r="3907" spans="1:32" x14ac:dyDescent="0.25">
      <c r="A3907" s="16"/>
      <c r="B3907" s="16"/>
      <c r="C3907" s="66"/>
      <c r="D3907" s="66"/>
      <c r="E3907" s="67"/>
      <c r="F3907" s="4"/>
      <c r="G3907" s="4"/>
      <c r="H3907" s="4"/>
      <c r="K3907" s="4"/>
      <c r="L3907" s="4"/>
      <c r="M3907" s="16"/>
      <c r="N3907" s="16"/>
      <c r="T3907" s="59"/>
      <c r="U3907" s="59"/>
      <c r="V3907" s="18"/>
      <c r="Z3907" s="22"/>
      <c r="AA3907" s="22"/>
      <c r="AB3907" s="22"/>
      <c r="AC3907" s="22"/>
      <c r="AD3907" s="22"/>
      <c r="AE3907" s="22"/>
      <c r="AF3907" s="22"/>
    </row>
    <row r="3908" spans="1:32" x14ac:dyDescent="0.25">
      <c r="A3908" s="16"/>
      <c r="B3908" s="16"/>
      <c r="C3908" s="66"/>
      <c r="D3908" s="66"/>
      <c r="E3908" s="67"/>
      <c r="F3908" s="4"/>
      <c r="G3908" s="4"/>
      <c r="H3908" s="4"/>
      <c r="K3908" s="4"/>
      <c r="L3908" s="4"/>
      <c r="M3908" s="16"/>
      <c r="N3908" s="16"/>
      <c r="T3908" s="59"/>
      <c r="U3908" s="59"/>
      <c r="V3908" s="18"/>
      <c r="Z3908" s="22"/>
      <c r="AA3908" s="22"/>
      <c r="AB3908" s="22"/>
      <c r="AC3908" s="22"/>
      <c r="AD3908" s="22"/>
      <c r="AE3908" s="22"/>
      <c r="AF3908" s="22"/>
    </row>
    <row r="3909" spans="1:32" x14ac:dyDescent="0.25">
      <c r="A3909" s="16"/>
      <c r="B3909" s="16"/>
      <c r="C3909" s="66"/>
      <c r="D3909" s="66"/>
      <c r="E3909" s="67"/>
      <c r="F3909" s="4"/>
      <c r="G3909" s="4"/>
      <c r="H3909" s="4"/>
      <c r="K3909" s="4"/>
      <c r="L3909" s="4"/>
      <c r="M3909" s="16"/>
      <c r="N3909" s="16"/>
      <c r="T3909" s="59"/>
      <c r="U3909" s="59"/>
      <c r="V3909" s="18"/>
      <c r="Z3909" s="22"/>
      <c r="AA3909" s="22"/>
      <c r="AB3909" s="22"/>
      <c r="AC3909" s="22"/>
      <c r="AD3909" s="22"/>
      <c r="AE3909" s="22"/>
      <c r="AF3909" s="22"/>
    </row>
    <row r="3910" spans="1:32" x14ac:dyDescent="0.25">
      <c r="A3910" s="16"/>
      <c r="B3910" s="16"/>
      <c r="C3910" s="66"/>
      <c r="D3910" s="66"/>
      <c r="E3910" s="67"/>
      <c r="F3910" s="4"/>
      <c r="G3910" s="4"/>
      <c r="H3910" s="4"/>
      <c r="K3910" s="4"/>
      <c r="L3910" s="4"/>
      <c r="M3910" s="16"/>
      <c r="N3910" s="16"/>
      <c r="T3910" s="59"/>
      <c r="U3910" s="59"/>
      <c r="V3910" s="18"/>
      <c r="Z3910" s="22"/>
      <c r="AA3910" s="22"/>
      <c r="AB3910" s="22"/>
      <c r="AC3910" s="22"/>
      <c r="AD3910" s="22"/>
      <c r="AE3910" s="22"/>
      <c r="AF3910" s="22"/>
    </row>
    <row r="3911" spans="1:32" x14ac:dyDescent="0.25">
      <c r="A3911" s="16"/>
      <c r="B3911" s="16"/>
      <c r="C3911" s="66"/>
      <c r="D3911" s="66"/>
      <c r="E3911" s="67"/>
      <c r="F3911" s="4"/>
      <c r="G3911" s="4"/>
      <c r="H3911" s="4"/>
      <c r="K3911" s="4"/>
      <c r="L3911" s="4"/>
      <c r="M3911" s="16"/>
      <c r="N3911" s="16"/>
      <c r="T3911" s="59"/>
      <c r="U3911" s="59"/>
      <c r="V3911" s="18"/>
      <c r="Z3911" s="22"/>
      <c r="AA3911" s="22"/>
      <c r="AB3911" s="22"/>
      <c r="AC3911" s="22"/>
      <c r="AD3911" s="22"/>
      <c r="AE3911" s="22"/>
      <c r="AF3911" s="22"/>
    </row>
    <row r="3912" spans="1:32" x14ac:dyDescent="0.25">
      <c r="A3912" s="16"/>
      <c r="B3912" s="16"/>
      <c r="C3912" s="66"/>
      <c r="D3912" s="66"/>
      <c r="E3912" s="67"/>
      <c r="F3912" s="4"/>
      <c r="G3912" s="4"/>
      <c r="H3912" s="4"/>
      <c r="K3912" s="4"/>
      <c r="L3912" s="4"/>
      <c r="M3912" s="16"/>
      <c r="N3912" s="16"/>
      <c r="T3912" s="59"/>
      <c r="U3912" s="59"/>
      <c r="V3912" s="18"/>
      <c r="Z3912" s="22"/>
      <c r="AA3912" s="22"/>
      <c r="AB3912" s="22"/>
      <c r="AC3912" s="22"/>
      <c r="AD3912" s="22"/>
      <c r="AE3912" s="22"/>
      <c r="AF3912" s="22"/>
    </row>
    <row r="3913" spans="1:32" x14ac:dyDescent="0.25">
      <c r="A3913" s="16"/>
      <c r="B3913" s="16"/>
      <c r="C3913" s="66"/>
      <c r="D3913" s="66"/>
      <c r="E3913" s="67"/>
      <c r="F3913" s="4"/>
      <c r="G3913" s="4"/>
      <c r="H3913" s="4"/>
      <c r="K3913" s="4"/>
      <c r="L3913" s="4"/>
      <c r="M3913" s="16"/>
      <c r="N3913" s="16"/>
      <c r="T3913" s="59"/>
      <c r="U3913" s="59"/>
      <c r="V3913" s="18"/>
      <c r="Z3913" s="22"/>
      <c r="AA3913" s="22"/>
      <c r="AB3913" s="22"/>
      <c r="AC3913" s="22"/>
      <c r="AD3913" s="22"/>
      <c r="AE3913" s="22"/>
      <c r="AF3913" s="22"/>
    </row>
    <row r="3914" spans="1:32" x14ac:dyDescent="0.25">
      <c r="A3914" s="16"/>
      <c r="B3914" s="16"/>
      <c r="C3914" s="66"/>
      <c r="D3914" s="66"/>
      <c r="E3914" s="67"/>
      <c r="F3914" s="4"/>
      <c r="G3914" s="4"/>
      <c r="H3914" s="4"/>
      <c r="K3914" s="4"/>
      <c r="L3914" s="4"/>
      <c r="M3914" s="16"/>
      <c r="N3914" s="16"/>
      <c r="T3914" s="59"/>
      <c r="U3914" s="59"/>
      <c r="V3914" s="18"/>
      <c r="Z3914" s="22"/>
      <c r="AA3914" s="22"/>
      <c r="AB3914" s="22"/>
      <c r="AC3914" s="22"/>
      <c r="AD3914" s="22"/>
      <c r="AE3914" s="22"/>
      <c r="AF3914" s="22"/>
    </row>
    <row r="3915" spans="1:32" x14ac:dyDescent="0.25">
      <c r="A3915" s="16"/>
      <c r="B3915" s="16"/>
      <c r="C3915" s="66"/>
      <c r="D3915" s="66"/>
      <c r="E3915" s="67"/>
      <c r="F3915" s="4"/>
      <c r="G3915" s="4"/>
      <c r="H3915" s="4"/>
      <c r="K3915" s="4"/>
      <c r="L3915" s="4"/>
      <c r="M3915" s="16"/>
      <c r="N3915" s="16"/>
      <c r="T3915" s="59"/>
      <c r="U3915" s="59"/>
      <c r="V3915" s="18"/>
      <c r="Z3915" s="22"/>
      <c r="AA3915" s="22"/>
      <c r="AB3915" s="22"/>
      <c r="AC3915" s="22"/>
      <c r="AD3915" s="22"/>
      <c r="AE3915" s="22"/>
      <c r="AF3915" s="22"/>
    </row>
    <row r="3916" spans="1:32" x14ac:dyDescent="0.25">
      <c r="A3916" s="16"/>
      <c r="B3916" s="16"/>
      <c r="C3916" s="66"/>
      <c r="D3916" s="66"/>
      <c r="E3916" s="67"/>
      <c r="F3916" s="4"/>
      <c r="G3916" s="4"/>
      <c r="H3916" s="4"/>
      <c r="K3916" s="4"/>
      <c r="L3916" s="4"/>
      <c r="M3916" s="16"/>
      <c r="N3916" s="16"/>
      <c r="T3916" s="59"/>
      <c r="U3916" s="59"/>
      <c r="V3916" s="18"/>
      <c r="Z3916" s="22"/>
      <c r="AA3916" s="22"/>
      <c r="AB3916" s="22"/>
      <c r="AC3916" s="22"/>
      <c r="AD3916" s="22"/>
      <c r="AE3916" s="22"/>
      <c r="AF3916" s="22"/>
    </row>
    <row r="3917" spans="1:32" x14ac:dyDescent="0.25">
      <c r="A3917" s="16"/>
      <c r="B3917" s="16"/>
      <c r="C3917" s="66"/>
      <c r="D3917" s="66"/>
      <c r="E3917" s="67"/>
      <c r="F3917" s="4"/>
      <c r="G3917" s="4"/>
      <c r="H3917" s="4"/>
      <c r="K3917" s="4"/>
      <c r="L3917" s="4"/>
      <c r="M3917" s="16"/>
      <c r="N3917" s="16"/>
      <c r="T3917" s="59"/>
      <c r="U3917" s="59"/>
      <c r="V3917" s="18"/>
      <c r="Z3917" s="22"/>
      <c r="AA3917" s="22"/>
      <c r="AB3917" s="22"/>
      <c r="AC3917" s="22"/>
      <c r="AD3917" s="22"/>
      <c r="AE3917" s="22"/>
      <c r="AF3917" s="22"/>
    </row>
    <row r="3918" spans="1:32" x14ac:dyDescent="0.25">
      <c r="A3918" s="16"/>
      <c r="B3918" s="16"/>
      <c r="C3918" s="66"/>
      <c r="D3918" s="66"/>
      <c r="E3918" s="67"/>
      <c r="F3918" s="4"/>
      <c r="G3918" s="4"/>
      <c r="H3918" s="4"/>
      <c r="K3918" s="4"/>
      <c r="L3918" s="4"/>
      <c r="M3918" s="16"/>
      <c r="N3918" s="16"/>
      <c r="T3918" s="59"/>
      <c r="U3918" s="59"/>
      <c r="V3918" s="18"/>
      <c r="Z3918" s="22"/>
      <c r="AA3918" s="22"/>
      <c r="AB3918" s="22"/>
      <c r="AC3918" s="22"/>
      <c r="AD3918" s="22"/>
      <c r="AE3918" s="22"/>
      <c r="AF3918" s="22"/>
    </row>
    <row r="3919" spans="1:32" x14ac:dyDescent="0.25">
      <c r="A3919" s="16"/>
      <c r="B3919" s="16"/>
      <c r="C3919" s="66"/>
      <c r="D3919" s="66"/>
      <c r="E3919" s="67"/>
      <c r="F3919" s="4"/>
      <c r="G3919" s="4"/>
      <c r="H3919" s="4"/>
      <c r="K3919" s="4"/>
      <c r="L3919" s="4"/>
      <c r="M3919" s="16"/>
      <c r="N3919" s="16"/>
      <c r="T3919" s="59"/>
      <c r="U3919" s="59"/>
      <c r="V3919" s="18"/>
      <c r="Z3919" s="22"/>
      <c r="AA3919" s="22"/>
      <c r="AB3919" s="22"/>
      <c r="AC3919" s="22"/>
      <c r="AD3919" s="22"/>
      <c r="AE3919" s="22"/>
      <c r="AF3919" s="22"/>
    </row>
    <row r="3920" spans="1:32" x14ac:dyDescent="0.25">
      <c r="A3920" s="16"/>
      <c r="B3920" s="16"/>
      <c r="C3920" s="66"/>
      <c r="D3920" s="66"/>
      <c r="E3920" s="67"/>
      <c r="F3920" s="4"/>
      <c r="G3920" s="4"/>
      <c r="H3920" s="4"/>
      <c r="K3920" s="4"/>
      <c r="L3920" s="4"/>
      <c r="M3920" s="16"/>
      <c r="N3920" s="16"/>
      <c r="T3920" s="59"/>
      <c r="U3920" s="59"/>
      <c r="V3920" s="18"/>
      <c r="Z3920" s="22"/>
      <c r="AA3920" s="22"/>
      <c r="AB3920" s="22"/>
      <c r="AC3920" s="22"/>
      <c r="AD3920" s="22"/>
      <c r="AE3920" s="22"/>
      <c r="AF3920" s="22"/>
    </row>
    <row r="3921" spans="1:32" x14ac:dyDescent="0.25">
      <c r="A3921" s="16"/>
      <c r="B3921" s="16"/>
      <c r="C3921" s="66"/>
      <c r="D3921" s="66"/>
      <c r="E3921" s="67"/>
      <c r="F3921" s="4"/>
      <c r="G3921" s="4"/>
      <c r="H3921" s="4"/>
      <c r="K3921" s="4"/>
      <c r="L3921" s="4"/>
      <c r="M3921" s="16"/>
      <c r="N3921" s="16"/>
      <c r="T3921" s="59"/>
      <c r="U3921" s="59"/>
      <c r="V3921" s="18"/>
      <c r="Z3921" s="22"/>
      <c r="AA3921" s="22"/>
      <c r="AB3921" s="22"/>
      <c r="AC3921" s="22"/>
      <c r="AD3921" s="22"/>
      <c r="AE3921" s="22"/>
      <c r="AF3921" s="22"/>
    </row>
    <row r="3922" spans="1:32" x14ac:dyDescent="0.25">
      <c r="A3922" s="16"/>
      <c r="B3922" s="16"/>
      <c r="C3922" s="66"/>
      <c r="D3922" s="66"/>
      <c r="E3922" s="67"/>
      <c r="F3922" s="4"/>
      <c r="G3922" s="4"/>
      <c r="H3922" s="4"/>
      <c r="K3922" s="4"/>
      <c r="L3922" s="4"/>
      <c r="M3922" s="16"/>
      <c r="N3922" s="16"/>
      <c r="T3922" s="59"/>
      <c r="U3922" s="59"/>
      <c r="V3922" s="18"/>
      <c r="Z3922" s="22"/>
      <c r="AA3922" s="22"/>
      <c r="AB3922" s="22"/>
      <c r="AC3922" s="22"/>
      <c r="AD3922" s="22"/>
      <c r="AE3922" s="22"/>
      <c r="AF3922" s="22"/>
    </row>
    <row r="3923" spans="1:32" x14ac:dyDescent="0.25">
      <c r="A3923" s="16"/>
      <c r="B3923" s="16"/>
      <c r="C3923" s="66"/>
      <c r="D3923" s="66"/>
      <c r="E3923" s="67"/>
      <c r="F3923" s="4"/>
      <c r="G3923" s="4"/>
      <c r="H3923" s="4"/>
      <c r="K3923" s="4"/>
      <c r="L3923" s="4"/>
      <c r="M3923" s="16"/>
      <c r="N3923" s="16"/>
      <c r="T3923" s="59"/>
      <c r="U3923" s="59"/>
      <c r="V3923" s="18"/>
      <c r="Z3923" s="22"/>
      <c r="AA3923" s="22"/>
      <c r="AB3923" s="22"/>
      <c r="AC3923" s="22"/>
      <c r="AD3923" s="22"/>
      <c r="AE3923" s="22"/>
      <c r="AF3923" s="22"/>
    </row>
    <row r="3924" spans="1:32" x14ac:dyDescent="0.25">
      <c r="A3924" s="16"/>
      <c r="B3924" s="16"/>
      <c r="C3924" s="66"/>
      <c r="D3924" s="66"/>
      <c r="E3924" s="67"/>
      <c r="F3924" s="4"/>
      <c r="G3924" s="4"/>
      <c r="H3924" s="4"/>
      <c r="K3924" s="4"/>
      <c r="L3924" s="4"/>
      <c r="M3924" s="16"/>
      <c r="N3924" s="16"/>
      <c r="T3924" s="59"/>
      <c r="U3924" s="59"/>
      <c r="V3924" s="18"/>
      <c r="Z3924" s="22"/>
      <c r="AA3924" s="22"/>
      <c r="AB3924" s="22"/>
      <c r="AC3924" s="22"/>
      <c r="AD3924" s="22"/>
      <c r="AE3924" s="22"/>
      <c r="AF3924" s="22"/>
    </row>
    <row r="3925" spans="1:32" x14ac:dyDescent="0.25">
      <c r="A3925" s="16"/>
      <c r="B3925" s="16"/>
      <c r="C3925" s="66"/>
      <c r="D3925" s="66"/>
      <c r="E3925" s="67"/>
      <c r="F3925" s="4"/>
      <c r="G3925" s="4"/>
      <c r="H3925" s="4"/>
      <c r="K3925" s="4"/>
      <c r="L3925" s="4"/>
      <c r="M3925" s="16"/>
      <c r="N3925" s="16"/>
      <c r="T3925" s="59"/>
      <c r="U3925" s="59"/>
      <c r="V3925" s="18"/>
      <c r="Z3925" s="22"/>
      <c r="AA3925" s="22"/>
      <c r="AB3925" s="22"/>
      <c r="AC3925" s="22"/>
      <c r="AD3925" s="22"/>
      <c r="AE3925" s="22"/>
      <c r="AF3925" s="22"/>
    </row>
    <row r="3926" spans="1:32" x14ac:dyDescent="0.25">
      <c r="A3926" s="16"/>
      <c r="B3926" s="16"/>
      <c r="C3926" s="66"/>
      <c r="D3926" s="66"/>
      <c r="E3926" s="67"/>
      <c r="F3926" s="4"/>
      <c r="G3926" s="4"/>
      <c r="H3926" s="4"/>
      <c r="K3926" s="4"/>
      <c r="L3926" s="4"/>
      <c r="M3926" s="16"/>
      <c r="N3926" s="16"/>
      <c r="T3926" s="59"/>
      <c r="U3926" s="59"/>
      <c r="V3926" s="18"/>
      <c r="Z3926" s="22"/>
      <c r="AA3926" s="22"/>
      <c r="AB3926" s="22"/>
      <c r="AC3926" s="22"/>
      <c r="AD3926" s="22"/>
      <c r="AE3926" s="22"/>
      <c r="AF3926" s="22"/>
    </row>
    <row r="3927" spans="1:32" x14ac:dyDescent="0.25">
      <c r="A3927" s="16"/>
      <c r="B3927" s="16"/>
      <c r="C3927" s="66"/>
      <c r="D3927" s="66"/>
      <c r="E3927" s="67"/>
      <c r="F3927" s="4"/>
      <c r="G3927" s="4"/>
      <c r="H3927" s="4"/>
      <c r="K3927" s="4"/>
      <c r="L3927" s="4"/>
      <c r="M3927" s="16"/>
      <c r="N3927" s="16"/>
      <c r="T3927" s="59"/>
      <c r="U3927" s="59"/>
      <c r="V3927" s="18"/>
      <c r="Z3927" s="22"/>
      <c r="AA3927" s="22"/>
      <c r="AB3927" s="22"/>
      <c r="AC3927" s="22"/>
      <c r="AD3927" s="22"/>
      <c r="AE3927" s="22"/>
      <c r="AF3927" s="22"/>
    </row>
    <row r="3928" spans="1:32" x14ac:dyDescent="0.25">
      <c r="A3928" s="16"/>
      <c r="B3928" s="16"/>
      <c r="C3928" s="66"/>
      <c r="D3928" s="66"/>
      <c r="E3928" s="67"/>
      <c r="F3928" s="4"/>
      <c r="G3928" s="4"/>
      <c r="H3928" s="4"/>
      <c r="K3928" s="4"/>
      <c r="L3928" s="4"/>
      <c r="M3928" s="16"/>
      <c r="N3928" s="16"/>
      <c r="T3928" s="59"/>
      <c r="U3928" s="59"/>
      <c r="V3928" s="18"/>
      <c r="Z3928" s="22"/>
      <c r="AA3928" s="22"/>
      <c r="AB3928" s="22"/>
      <c r="AC3928" s="22"/>
      <c r="AD3928" s="22"/>
      <c r="AE3928" s="22"/>
      <c r="AF3928" s="22"/>
    </row>
    <row r="3929" spans="1:32" x14ac:dyDescent="0.25">
      <c r="A3929" s="16"/>
      <c r="B3929" s="16"/>
      <c r="C3929" s="66"/>
      <c r="D3929" s="66"/>
      <c r="E3929" s="67"/>
      <c r="F3929" s="4"/>
      <c r="G3929" s="4"/>
      <c r="H3929" s="4"/>
      <c r="K3929" s="4"/>
      <c r="L3929" s="4"/>
      <c r="M3929" s="16"/>
      <c r="N3929" s="16"/>
      <c r="T3929" s="59"/>
      <c r="U3929" s="59"/>
      <c r="V3929" s="18"/>
      <c r="Z3929" s="22"/>
      <c r="AA3929" s="22"/>
      <c r="AB3929" s="22"/>
      <c r="AC3929" s="22"/>
      <c r="AD3929" s="22"/>
      <c r="AE3929" s="22"/>
      <c r="AF3929" s="22"/>
    </row>
    <row r="3930" spans="1:32" x14ac:dyDescent="0.25">
      <c r="A3930" s="16"/>
      <c r="B3930" s="16"/>
      <c r="C3930" s="66"/>
      <c r="D3930" s="66"/>
      <c r="E3930" s="67"/>
      <c r="F3930" s="4"/>
      <c r="G3930" s="4"/>
      <c r="H3930" s="4"/>
      <c r="K3930" s="4"/>
      <c r="L3930" s="4"/>
      <c r="M3930" s="16"/>
      <c r="N3930" s="16"/>
      <c r="T3930" s="59"/>
      <c r="U3930" s="59"/>
      <c r="V3930" s="18"/>
      <c r="Z3930" s="22"/>
      <c r="AA3930" s="22"/>
      <c r="AB3930" s="22"/>
      <c r="AC3930" s="22"/>
      <c r="AD3930" s="22"/>
      <c r="AE3930" s="22"/>
      <c r="AF3930" s="22"/>
    </row>
    <row r="3931" spans="1:32" x14ac:dyDescent="0.25">
      <c r="A3931" s="16"/>
      <c r="B3931" s="16"/>
      <c r="C3931" s="66"/>
      <c r="D3931" s="66"/>
      <c r="E3931" s="67"/>
      <c r="F3931" s="4"/>
      <c r="G3931" s="4"/>
      <c r="H3931" s="4"/>
      <c r="K3931" s="4"/>
      <c r="L3931" s="4"/>
      <c r="M3931" s="16"/>
      <c r="N3931" s="16"/>
      <c r="T3931" s="59"/>
      <c r="U3931" s="59"/>
      <c r="V3931" s="18"/>
      <c r="Z3931" s="22"/>
      <c r="AA3931" s="22"/>
      <c r="AB3931" s="22"/>
      <c r="AC3931" s="22"/>
      <c r="AD3931" s="22"/>
      <c r="AE3931" s="22"/>
      <c r="AF3931" s="22"/>
    </row>
    <row r="3932" spans="1:32" x14ac:dyDescent="0.25">
      <c r="A3932" s="16"/>
      <c r="B3932" s="16"/>
      <c r="C3932" s="66"/>
      <c r="D3932" s="66"/>
      <c r="E3932" s="67"/>
      <c r="F3932" s="4"/>
      <c r="G3932" s="4"/>
      <c r="H3932" s="4"/>
      <c r="K3932" s="4"/>
      <c r="L3932" s="4"/>
      <c r="M3932" s="16"/>
      <c r="N3932" s="16"/>
      <c r="T3932" s="59"/>
      <c r="U3932" s="59"/>
      <c r="V3932" s="18"/>
      <c r="Z3932" s="22"/>
      <c r="AA3932" s="22"/>
      <c r="AB3932" s="22"/>
      <c r="AC3932" s="22"/>
      <c r="AD3932" s="22"/>
      <c r="AE3932" s="22"/>
      <c r="AF3932" s="22"/>
    </row>
    <row r="3933" spans="1:32" x14ac:dyDescent="0.25">
      <c r="A3933" s="16"/>
      <c r="B3933" s="16"/>
      <c r="C3933" s="66"/>
      <c r="D3933" s="66"/>
      <c r="E3933" s="67"/>
      <c r="F3933" s="4"/>
      <c r="G3933" s="4"/>
      <c r="H3933" s="4"/>
      <c r="K3933" s="4"/>
      <c r="L3933" s="4"/>
      <c r="M3933" s="16"/>
      <c r="N3933" s="16"/>
      <c r="T3933" s="59"/>
      <c r="U3933" s="59"/>
      <c r="V3933" s="18"/>
      <c r="Z3933" s="22"/>
      <c r="AA3933" s="22"/>
      <c r="AB3933" s="22"/>
      <c r="AC3933" s="22"/>
      <c r="AD3933" s="22"/>
      <c r="AE3933" s="22"/>
      <c r="AF3933" s="22"/>
    </row>
    <row r="3934" spans="1:32" x14ac:dyDescent="0.25">
      <c r="A3934" s="16"/>
      <c r="B3934" s="16"/>
      <c r="C3934" s="66"/>
      <c r="D3934" s="66"/>
      <c r="E3934" s="67"/>
      <c r="F3934" s="4"/>
      <c r="G3934" s="4"/>
      <c r="H3934" s="4"/>
      <c r="K3934" s="4"/>
      <c r="L3934" s="4"/>
      <c r="M3934" s="16"/>
      <c r="N3934" s="16"/>
      <c r="T3934" s="59"/>
      <c r="U3934" s="59"/>
      <c r="V3934" s="18"/>
      <c r="Z3934" s="22"/>
      <c r="AA3934" s="22"/>
      <c r="AB3934" s="22"/>
      <c r="AC3934" s="22"/>
      <c r="AD3934" s="22"/>
      <c r="AE3934" s="22"/>
      <c r="AF3934" s="22"/>
    </row>
    <row r="3935" spans="1:32" x14ac:dyDescent="0.25">
      <c r="A3935" s="16"/>
      <c r="B3935" s="16"/>
      <c r="C3935" s="66"/>
      <c r="D3935" s="66"/>
      <c r="E3935" s="67"/>
      <c r="F3935" s="4"/>
      <c r="G3935" s="4"/>
      <c r="H3935" s="4"/>
      <c r="K3935" s="4"/>
      <c r="L3935" s="4"/>
      <c r="M3935" s="16"/>
      <c r="N3935" s="16"/>
      <c r="T3935" s="59"/>
      <c r="U3935" s="59"/>
      <c r="V3935" s="18"/>
      <c r="Z3935" s="22"/>
      <c r="AA3935" s="22"/>
      <c r="AB3935" s="22"/>
      <c r="AC3935" s="22"/>
      <c r="AD3935" s="22"/>
      <c r="AE3935" s="22"/>
      <c r="AF3935" s="22"/>
    </row>
    <row r="3936" spans="1:32" x14ac:dyDescent="0.25">
      <c r="A3936" s="16"/>
      <c r="B3936" s="16"/>
      <c r="C3936" s="66"/>
      <c r="D3936" s="66"/>
      <c r="E3936" s="67"/>
      <c r="F3936" s="4"/>
      <c r="G3936" s="4"/>
      <c r="H3936" s="4"/>
      <c r="K3936" s="4"/>
      <c r="L3936" s="4"/>
      <c r="M3936" s="16"/>
      <c r="N3936" s="16"/>
      <c r="T3936" s="59"/>
      <c r="U3936" s="59"/>
      <c r="V3936" s="18"/>
      <c r="Z3936" s="22"/>
      <c r="AA3936" s="22"/>
      <c r="AB3936" s="22"/>
      <c r="AC3936" s="22"/>
      <c r="AD3936" s="22"/>
      <c r="AE3936" s="22"/>
      <c r="AF3936" s="22"/>
    </row>
    <row r="3937" spans="1:32" x14ac:dyDescent="0.25">
      <c r="A3937" s="16"/>
      <c r="B3937" s="16"/>
      <c r="C3937" s="66"/>
      <c r="D3937" s="66"/>
      <c r="E3937" s="67"/>
      <c r="F3937" s="4"/>
      <c r="G3937" s="4"/>
      <c r="H3937" s="4"/>
      <c r="K3937" s="4"/>
      <c r="L3937" s="4"/>
      <c r="M3937" s="16"/>
      <c r="N3937" s="16"/>
      <c r="T3937" s="59"/>
      <c r="U3937" s="59"/>
      <c r="V3937" s="18"/>
      <c r="Z3937" s="22"/>
      <c r="AA3937" s="22"/>
      <c r="AB3937" s="22"/>
      <c r="AC3937" s="22"/>
      <c r="AD3937" s="22"/>
      <c r="AE3937" s="22"/>
      <c r="AF3937" s="22"/>
    </row>
    <row r="3938" spans="1:32" x14ac:dyDescent="0.25">
      <c r="A3938" s="16"/>
      <c r="B3938" s="16"/>
      <c r="C3938" s="66"/>
      <c r="D3938" s="66"/>
      <c r="E3938" s="67"/>
      <c r="F3938" s="4"/>
      <c r="G3938" s="4"/>
      <c r="H3938" s="4"/>
      <c r="K3938" s="4"/>
      <c r="L3938" s="4"/>
      <c r="M3938" s="16"/>
      <c r="N3938" s="16"/>
      <c r="T3938" s="59"/>
      <c r="U3938" s="59"/>
      <c r="V3938" s="18"/>
      <c r="Z3938" s="22"/>
      <c r="AA3938" s="22"/>
      <c r="AB3938" s="22"/>
      <c r="AC3938" s="22"/>
      <c r="AD3938" s="22"/>
      <c r="AE3938" s="22"/>
      <c r="AF3938" s="22"/>
    </row>
    <row r="3939" spans="1:32" x14ac:dyDescent="0.25">
      <c r="A3939" s="16"/>
      <c r="B3939" s="16"/>
      <c r="C3939" s="66"/>
      <c r="D3939" s="66"/>
      <c r="E3939" s="67"/>
      <c r="F3939" s="4"/>
      <c r="G3939" s="4"/>
      <c r="H3939" s="4"/>
      <c r="K3939" s="4"/>
      <c r="L3939" s="4"/>
      <c r="M3939" s="16"/>
      <c r="N3939" s="16"/>
      <c r="T3939" s="59"/>
      <c r="U3939" s="59"/>
      <c r="V3939" s="18"/>
      <c r="Z3939" s="22"/>
      <c r="AA3939" s="22"/>
      <c r="AB3939" s="22"/>
      <c r="AC3939" s="22"/>
      <c r="AD3939" s="22"/>
      <c r="AE3939" s="22"/>
      <c r="AF3939" s="22"/>
    </row>
    <row r="3940" spans="1:32" x14ac:dyDescent="0.25">
      <c r="A3940" s="16"/>
      <c r="B3940" s="16"/>
      <c r="C3940" s="66"/>
      <c r="D3940" s="66"/>
      <c r="E3940" s="67"/>
      <c r="F3940" s="4"/>
      <c r="G3940" s="4"/>
      <c r="H3940" s="4"/>
      <c r="K3940" s="4"/>
      <c r="L3940" s="4"/>
      <c r="M3940" s="16"/>
      <c r="N3940" s="16"/>
      <c r="T3940" s="59"/>
      <c r="U3940" s="59"/>
      <c r="V3940" s="18"/>
      <c r="Z3940" s="22"/>
      <c r="AA3940" s="22"/>
      <c r="AB3940" s="22"/>
      <c r="AC3940" s="22"/>
      <c r="AD3940" s="22"/>
      <c r="AE3940" s="22"/>
      <c r="AF3940" s="22"/>
    </row>
    <row r="3941" spans="1:32" x14ac:dyDescent="0.25">
      <c r="A3941" s="16"/>
      <c r="B3941" s="16"/>
      <c r="C3941" s="66"/>
      <c r="D3941" s="66"/>
      <c r="E3941" s="67"/>
      <c r="F3941" s="4"/>
      <c r="G3941" s="4"/>
      <c r="H3941" s="4"/>
      <c r="K3941" s="4"/>
      <c r="L3941" s="4"/>
      <c r="M3941" s="16"/>
      <c r="N3941" s="16"/>
      <c r="T3941" s="59"/>
      <c r="U3941" s="59"/>
      <c r="V3941" s="18"/>
      <c r="Z3941" s="22"/>
      <c r="AA3941" s="22"/>
      <c r="AB3941" s="22"/>
      <c r="AC3941" s="22"/>
      <c r="AD3941" s="22"/>
      <c r="AE3941" s="22"/>
      <c r="AF3941" s="22"/>
    </row>
    <row r="3942" spans="1:32" x14ac:dyDescent="0.25">
      <c r="A3942" s="16"/>
      <c r="B3942" s="16"/>
      <c r="C3942" s="66"/>
      <c r="D3942" s="66"/>
      <c r="E3942" s="67"/>
      <c r="F3942" s="4"/>
      <c r="G3942" s="4"/>
      <c r="H3942" s="4"/>
      <c r="K3942" s="4"/>
      <c r="L3942" s="4"/>
      <c r="M3942" s="16"/>
      <c r="N3942" s="16"/>
      <c r="T3942" s="59"/>
      <c r="U3942" s="59"/>
      <c r="V3942" s="18"/>
      <c r="Z3942" s="22"/>
      <c r="AA3942" s="22"/>
      <c r="AB3942" s="22"/>
      <c r="AC3942" s="22"/>
      <c r="AD3942" s="22"/>
      <c r="AE3942" s="22"/>
      <c r="AF3942" s="22"/>
    </row>
    <row r="3943" spans="1:32" x14ac:dyDescent="0.25">
      <c r="A3943" s="16"/>
      <c r="B3943" s="16"/>
      <c r="C3943" s="66"/>
      <c r="D3943" s="66"/>
      <c r="E3943" s="67"/>
      <c r="F3943" s="4"/>
      <c r="G3943" s="4"/>
      <c r="H3943" s="4"/>
      <c r="K3943" s="4"/>
      <c r="L3943" s="4"/>
      <c r="M3943" s="16"/>
      <c r="N3943" s="16"/>
      <c r="T3943" s="59"/>
      <c r="U3943" s="59"/>
      <c r="V3943" s="18"/>
      <c r="Z3943" s="22"/>
      <c r="AA3943" s="22"/>
      <c r="AB3943" s="22"/>
      <c r="AC3943" s="22"/>
      <c r="AD3943" s="22"/>
      <c r="AE3943" s="22"/>
      <c r="AF3943" s="22"/>
    </row>
    <row r="3944" spans="1:32" x14ac:dyDescent="0.25">
      <c r="A3944" s="16"/>
      <c r="B3944" s="16"/>
      <c r="C3944" s="66"/>
      <c r="D3944" s="66"/>
      <c r="E3944" s="67"/>
      <c r="F3944" s="4"/>
      <c r="G3944" s="4"/>
      <c r="H3944" s="4"/>
      <c r="K3944" s="4"/>
      <c r="L3944" s="4"/>
      <c r="M3944" s="16"/>
      <c r="N3944" s="16"/>
      <c r="T3944" s="59"/>
      <c r="U3944" s="59"/>
      <c r="V3944" s="18"/>
      <c r="Z3944" s="22"/>
      <c r="AA3944" s="22"/>
      <c r="AB3944" s="22"/>
      <c r="AC3944" s="22"/>
      <c r="AD3944" s="22"/>
      <c r="AE3944" s="22"/>
      <c r="AF3944" s="22"/>
    </row>
    <row r="3945" spans="1:32" x14ac:dyDescent="0.25">
      <c r="A3945" s="16"/>
      <c r="B3945" s="16"/>
      <c r="C3945" s="66"/>
      <c r="D3945" s="66"/>
      <c r="E3945" s="67"/>
      <c r="F3945" s="4"/>
      <c r="G3945" s="4"/>
      <c r="H3945" s="4"/>
      <c r="K3945" s="4"/>
      <c r="L3945" s="4"/>
      <c r="M3945" s="16"/>
      <c r="N3945" s="16"/>
      <c r="T3945" s="59"/>
      <c r="U3945" s="59"/>
      <c r="V3945" s="18"/>
      <c r="Z3945" s="22"/>
      <c r="AA3945" s="22"/>
      <c r="AB3945" s="22"/>
      <c r="AC3945" s="22"/>
      <c r="AD3945" s="22"/>
      <c r="AE3945" s="22"/>
      <c r="AF3945" s="22"/>
    </row>
    <row r="3946" spans="1:32" x14ac:dyDescent="0.25">
      <c r="A3946" s="16"/>
      <c r="B3946" s="16"/>
      <c r="C3946" s="66"/>
      <c r="D3946" s="66"/>
      <c r="E3946" s="67"/>
      <c r="F3946" s="4"/>
      <c r="G3946" s="4"/>
      <c r="H3946" s="4"/>
      <c r="K3946" s="4"/>
      <c r="L3946" s="4"/>
      <c r="M3946" s="16"/>
      <c r="N3946" s="16"/>
      <c r="T3946" s="59"/>
      <c r="U3946" s="59"/>
      <c r="V3946" s="18"/>
      <c r="Z3946" s="22"/>
      <c r="AA3946" s="22"/>
      <c r="AB3946" s="22"/>
      <c r="AC3946" s="22"/>
      <c r="AD3946" s="22"/>
      <c r="AE3946" s="22"/>
      <c r="AF3946" s="22"/>
    </row>
    <row r="3947" spans="1:32" x14ac:dyDescent="0.25">
      <c r="A3947" s="16"/>
      <c r="B3947" s="16"/>
      <c r="C3947" s="66"/>
      <c r="D3947" s="66"/>
      <c r="E3947" s="67"/>
      <c r="F3947" s="4"/>
      <c r="G3947" s="4"/>
      <c r="H3947" s="4"/>
      <c r="K3947" s="4"/>
      <c r="L3947" s="4"/>
      <c r="M3947" s="16"/>
      <c r="N3947" s="16"/>
      <c r="T3947" s="59"/>
      <c r="U3947" s="59"/>
      <c r="V3947" s="18"/>
      <c r="Z3947" s="22"/>
      <c r="AA3947" s="22"/>
      <c r="AB3947" s="22"/>
      <c r="AC3947" s="22"/>
      <c r="AD3947" s="22"/>
      <c r="AE3947" s="22"/>
      <c r="AF3947" s="22"/>
    </row>
    <row r="3948" spans="1:32" x14ac:dyDescent="0.25">
      <c r="A3948" s="16"/>
      <c r="B3948" s="16"/>
      <c r="C3948" s="66"/>
      <c r="D3948" s="66"/>
      <c r="E3948" s="67"/>
      <c r="F3948" s="4"/>
      <c r="G3948" s="4"/>
      <c r="H3948" s="4"/>
      <c r="K3948" s="4"/>
      <c r="L3948" s="4"/>
      <c r="M3948" s="16"/>
      <c r="N3948" s="16"/>
      <c r="T3948" s="59"/>
      <c r="U3948" s="59"/>
      <c r="V3948" s="18"/>
      <c r="Z3948" s="22"/>
      <c r="AA3948" s="22"/>
      <c r="AB3948" s="22"/>
      <c r="AC3948" s="22"/>
      <c r="AD3948" s="22"/>
      <c r="AE3948" s="22"/>
      <c r="AF3948" s="22"/>
    </row>
    <row r="3949" spans="1:32" x14ac:dyDescent="0.25">
      <c r="A3949" s="16"/>
      <c r="B3949" s="16"/>
      <c r="C3949" s="66"/>
      <c r="D3949" s="66"/>
      <c r="E3949" s="67"/>
      <c r="F3949" s="4"/>
      <c r="G3949" s="4"/>
      <c r="H3949" s="4"/>
      <c r="K3949" s="4"/>
      <c r="L3949" s="4"/>
      <c r="M3949" s="16"/>
      <c r="N3949" s="16"/>
      <c r="T3949" s="59"/>
      <c r="U3949" s="59"/>
      <c r="V3949" s="18"/>
      <c r="Z3949" s="22"/>
      <c r="AA3949" s="22"/>
      <c r="AB3949" s="22"/>
      <c r="AC3949" s="22"/>
      <c r="AD3949" s="22"/>
      <c r="AE3949" s="22"/>
      <c r="AF3949" s="22"/>
    </row>
    <row r="3950" spans="1:32" x14ac:dyDescent="0.25">
      <c r="A3950" s="16"/>
      <c r="B3950" s="16"/>
      <c r="C3950" s="66"/>
      <c r="D3950" s="66"/>
      <c r="E3950" s="67"/>
      <c r="F3950" s="4"/>
      <c r="G3950" s="4"/>
      <c r="H3950" s="4"/>
      <c r="K3950" s="4"/>
      <c r="L3950" s="4"/>
      <c r="M3950" s="16"/>
      <c r="N3950" s="16"/>
      <c r="T3950" s="59"/>
      <c r="U3950" s="59"/>
      <c r="V3950" s="18"/>
      <c r="Z3950" s="22"/>
      <c r="AA3950" s="22"/>
      <c r="AB3950" s="22"/>
      <c r="AC3950" s="22"/>
      <c r="AD3950" s="22"/>
      <c r="AE3950" s="22"/>
      <c r="AF3950" s="22"/>
    </row>
    <row r="3951" spans="1:32" x14ac:dyDescent="0.25">
      <c r="A3951" s="16"/>
      <c r="B3951" s="16"/>
      <c r="C3951" s="66"/>
      <c r="D3951" s="66"/>
      <c r="E3951" s="67"/>
      <c r="F3951" s="4"/>
      <c r="G3951" s="4"/>
      <c r="H3951" s="4"/>
      <c r="K3951" s="4"/>
      <c r="L3951" s="4"/>
      <c r="M3951" s="16"/>
      <c r="N3951" s="16"/>
      <c r="T3951" s="59"/>
      <c r="U3951" s="59"/>
      <c r="V3951" s="18"/>
      <c r="Z3951" s="22"/>
      <c r="AA3951" s="22"/>
      <c r="AB3951" s="22"/>
      <c r="AC3951" s="22"/>
      <c r="AD3951" s="22"/>
      <c r="AE3951" s="22"/>
      <c r="AF3951" s="22"/>
    </row>
    <row r="3952" spans="1:32" x14ac:dyDescent="0.25">
      <c r="A3952" s="16"/>
      <c r="B3952" s="16"/>
      <c r="C3952" s="66"/>
      <c r="D3952" s="66"/>
      <c r="E3952" s="67"/>
      <c r="F3952" s="4"/>
      <c r="G3952" s="4"/>
      <c r="H3952" s="4"/>
      <c r="K3952" s="4"/>
      <c r="L3952" s="4"/>
      <c r="M3952" s="16"/>
      <c r="N3952" s="16"/>
      <c r="T3952" s="59"/>
      <c r="U3952" s="59"/>
      <c r="V3952" s="18"/>
      <c r="Z3952" s="22"/>
      <c r="AA3952" s="22"/>
      <c r="AB3952" s="22"/>
      <c r="AC3952" s="22"/>
      <c r="AD3952" s="22"/>
      <c r="AE3952" s="22"/>
      <c r="AF3952" s="22"/>
    </row>
    <row r="3953" spans="1:32" x14ac:dyDescent="0.25">
      <c r="A3953" s="16"/>
      <c r="B3953" s="16"/>
      <c r="C3953" s="66"/>
      <c r="D3953" s="66"/>
      <c r="E3953" s="67"/>
      <c r="F3953" s="4"/>
      <c r="G3953" s="4"/>
      <c r="H3953" s="4"/>
      <c r="K3953" s="4"/>
      <c r="L3953" s="4"/>
      <c r="M3953" s="16"/>
      <c r="N3953" s="16"/>
      <c r="T3953" s="59"/>
      <c r="U3953" s="59"/>
      <c r="V3953" s="18"/>
      <c r="Z3953" s="22"/>
      <c r="AA3953" s="22"/>
      <c r="AB3953" s="22"/>
      <c r="AC3953" s="22"/>
      <c r="AD3953" s="22"/>
      <c r="AE3953" s="22"/>
      <c r="AF3953" s="22"/>
    </row>
    <row r="3954" spans="1:32" x14ac:dyDescent="0.25">
      <c r="A3954" s="16"/>
      <c r="B3954" s="16"/>
      <c r="C3954" s="66"/>
      <c r="D3954" s="66"/>
      <c r="E3954" s="67"/>
      <c r="F3954" s="4"/>
      <c r="G3954" s="4"/>
      <c r="H3954" s="4"/>
      <c r="K3954" s="4"/>
      <c r="L3954" s="4"/>
      <c r="M3954" s="16"/>
      <c r="N3954" s="16"/>
      <c r="T3954" s="59"/>
      <c r="U3954" s="59"/>
      <c r="V3954" s="18"/>
      <c r="Z3954" s="22"/>
      <c r="AA3954" s="22"/>
      <c r="AB3954" s="22"/>
      <c r="AC3954" s="22"/>
      <c r="AD3954" s="22"/>
      <c r="AE3954" s="22"/>
      <c r="AF3954" s="22"/>
    </row>
    <row r="3955" spans="1:32" x14ac:dyDescent="0.25">
      <c r="A3955" s="16"/>
      <c r="B3955" s="16"/>
      <c r="C3955" s="66"/>
      <c r="D3955" s="66"/>
      <c r="E3955" s="67"/>
      <c r="F3955" s="4"/>
      <c r="G3955" s="4"/>
      <c r="H3955" s="4"/>
      <c r="K3955" s="4"/>
      <c r="L3955" s="4"/>
      <c r="M3955" s="16"/>
      <c r="N3955" s="16"/>
      <c r="T3955" s="59"/>
      <c r="U3955" s="59"/>
      <c r="V3955" s="18"/>
      <c r="Z3955" s="22"/>
      <c r="AA3955" s="22"/>
      <c r="AB3955" s="22"/>
      <c r="AC3955" s="22"/>
      <c r="AD3955" s="22"/>
      <c r="AE3955" s="22"/>
      <c r="AF3955" s="22"/>
    </row>
    <row r="3956" spans="1:32" x14ac:dyDescent="0.25">
      <c r="A3956" s="16"/>
      <c r="B3956" s="16"/>
      <c r="C3956" s="66"/>
      <c r="D3956" s="66"/>
      <c r="E3956" s="67"/>
      <c r="F3956" s="4"/>
      <c r="G3956" s="4"/>
      <c r="H3956" s="4"/>
      <c r="K3956" s="4"/>
      <c r="L3956" s="4"/>
      <c r="M3956" s="16"/>
      <c r="N3956" s="16"/>
      <c r="T3956" s="59"/>
      <c r="U3956" s="59"/>
      <c r="V3956" s="18"/>
      <c r="Z3956" s="22"/>
      <c r="AA3956" s="22"/>
      <c r="AB3956" s="22"/>
      <c r="AC3956" s="22"/>
      <c r="AD3956" s="22"/>
      <c r="AE3956" s="22"/>
      <c r="AF3956" s="22"/>
    </row>
    <row r="3957" spans="1:32" x14ac:dyDescent="0.25">
      <c r="A3957" s="16"/>
      <c r="B3957" s="16"/>
      <c r="C3957" s="66"/>
      <c r="D3957" s="66"/>
      <c r="E3957" s="67"/>
      <c r="F3957" s="4"/>
      <c r="G3957" s="4"/>
      <c r="H3957" s="4"/>
      <c r="K3957" s="4"/>
      <c r="L3957" s="4"/>
      <c r="M3957" s="16"/>
      <c r="N3957" s="16"/>
      <c r="T3957" s="59"/>
      <c r="U3957" s="59"/>
      <c r="V3957" s="18"/>
      <c r="Z3957" s="22"/>
      <c r="AA3957" s="22"/>
      <c r="AB3957" s="22"/>
      <c r="AC3957" s="22"/>
      <c r="AD3957" s="22"/>
      <c r="AE3957" s="22"/>
      <c r="AF3957" s="22"/>
    </row>
    <row r="3958" spans="1:32" x14ac:dyDescent="0.25">
      <c r="A3958" s="16"/>
      <c r="B3958" s="16"/>
      <c r="C3958" s="66"/>
      <c r="D3958" s="66"/>
      <c r="E3958" s="67"/>
      <c r="F3958" s="4"/>
      <c r="G3958" s="4"/>
      <c r="H3958" s="4"/>
      <c r="K3958" s="4"/>
      <c r="L3958" s="4"/>
      <c r="M3958" s="16"/>
      <c r="N3958" s="16"/>
      <c r="T3958" s="59"/>
      <c r="U3958" s="59"/>
      <c r="V3958" s="18"/>
      <c r="Z3958" s="22"/>
      <c r="AA3958" s="22"/>
      <c r="AB3958" s="22"/>
      <c r="AC3958" s="22"/>
      <c r="AD3958" s="22"/>
      <c r="AE3958" s="22"/>
      <c r="AF3958" s="22"/>
    </row>
    <row r="3959" spans="1:32" x14ac:dyDescent="0.25">
      <c r="A3959" s="16"/>
      <c r="B3959" s="16"/>
      <c r="C3959" s="66"/>
      <c r="D3959" s="66"/>
      <c r="E3959" s="67"/>
      <c r="F3959" s="4"/>
      <c r="G3959" s="4"/>
      <c r="H3959" s="4"/>
      <c r="K3959" s="4"/>
      <c r="L3959" s="4"/>
      <c r="M3959" s="16"/>
      <c r="N3959" s="16"/>
      <c r="T3959" s="59"/>
      <c r="U3959" s="59"/>
      <c r="V3959" s="18"/>
      <c r="Z3959" s="22"/>
      <c r="AA3959" s="22"/>
      <c r="AB3959" s="22"/>
      <c r="AC3959" s="22"/>
      <c r="AD3959" s="22"/>
      <c r="AE3959" s="22"/>
      <c r="AF3959" s="22"/>
    </row>
    <row r="3960" spans="1:32" x14ac:dyDescent="0.25">
      <c r="A3960" s="16"/>
      <c r="B3960" s="16"/>
      <c r="C3960" s="66"/>
      <c r="D3960" s="66"/>
      <c r="E3960" s="67"/>
      <c r="F3960" s="4"/>
      <c r="G3960" s="4"/>
      <c r="H3960" s="4"/>
      <c r="K3960" s="4"/>
      <c r="L3960" s="4"/>
      <c r="M3960" s="16"/>
      <c r="N3960" s="16"/>
      <c r="T3960" s="59"/>
      <c r="U3960" s="59"/>
      <c r="V3960" s="18"/>
      <c r="Z3960" s="22"/>
      <c r="AA3960" s="22"/>
      <c r="AB3960" s="22"/>
      <c r="AC3960" s="22"/>
      <c r="AD3960" s="22"/>
      <c r="AE3960" s="22"/>
      <c r="AF3960" s="22"/>
    </row>
    <row r="3961" spans="1:32" x14ac:dyDescent="0.25">
      <c r="A3961" s="16"/>
      <c r="B3961" s="16"/>
      <c r="C3961" s="66"/>
      <c r="D3961" s="66"/>
      <c r="E3961" s="67"/>
      <c r="F3961" s="4"/>
      <c r="G3961" s="4"/>
      <c r="H3961" s="4"/>
      <c r="K3961" s="4"/>
      <c r="L3961" s="4"/>
      <c r="M3961" s="16"/>
      <c r="N3961" s="16"/>
      <c r="T3961" s="59"/>
      <c r="U3961" s="59"/>
      <c r="V3961" s="18"/>
      <c r="Z3961" s="22"/>
      <c r="AA3961" s="22"/>
      <c r="AB3961" s="22"/>
      <c r="AC3961" s="22"/>
      <c r="AD3961" s="22"/>
      <c r="AE3961" s="22"/>
      <c r="AF3961" s="22"/>
    </row>
    <row r="3962" spans="1:32" x14ac:dyDescent="0.25">
      <c r="A3962" s="16"/>
      <c r="B3962" s="16"/>
      <c r="C3962" s="66"/>
      <c r="D3962" s="66"/>
      <c r="E3962" s="67"/>
      <c r="F3962" s="4"/>
      <c r="G3962" s="4"/>
      <c r="H3962" s="4"/>
      <c r="K3962" s="4"/>
      <c r="L3962" s="4"/>
      <c r="M3962" s="16"/>
      <c r="N3962" s="16"/>
      <c r="T3962" s="59"/>
      <c r="U3962" s="59"/>
      <c r="V3962" s="18"/>
      <c r="Z3962" s="22"/>
      <c r="AA3962" s="22"/>
      <c r="AB3962" s="22"/>
      <c r="AC3962" s="22"/>
      <c r="AD3962" s="22"/>
      <c r="AE3962" s="22"/>
      <c r="AF3962" s="22"/>
    </row>
    <row r="3963" spans="1:32" x14ac:dyDescent="0.25">
      <c r="A3963" s="16"/>
      <c r="B3963" s="16"/>
      <c r="C3963" s="66"/>
      <c r="D3963" s="66"/>
      <c r="E3963" s="67"/>
      <c r="F3963" s="4"/>
      <c r="G3963" s="4"/>
      <c r="H3963" s="4"/>
      <c r="K3963" s="4"/>
      <c r="L3963" s="4"/>
      <c r="M3963" s="16"/>
      <c r="N3963" s="16"/>
      <c r="T3963" s="59"/>
      <c r="U3963" s="59"/>
      <c r="V3963" s="18"/>
      <c r="Z3963" s="22"/>
      <c r="AA3963" s="22"/>
      <c r="AB3963" s="22"/>
      <c r="AC3963" s="22"/>
      <c r="AD3963" s="22"/>
      <c r="AE3963" s="22"/>
      <c r="AF3963" s="22"/>
    </row>
    <row r="3964" spans="1:32" x14ac:dyDescent="0.25">
      <c r="A3964" s="16"/>
      <c r="B3964" s="16"/>
      <c r="C3964" s="66"/>
      <c r="D3964" s="66"/>
      <c r="E3964" s="67"/>
      <c r="F3964" s="4"/>
      <c r="G3964" s="4"/>
      <c r="H3964" s="4"/>
      <c r="K3964" s="4"/>
      <c r="L3964" s="4"/>
      <c r="M3964" s="16"/>
      <c r="N3964" s="16"/>
      <c r="T3964" s="59"/>
      <c r="U3964" s="59"/>
      <c r="V3964" s="18"/>
      <c r="Z3964" s="22"/>
      <c r="AA3964" s="22"/>
      <c r="AB3964" s="22"/>
      <c r="AC3964" s="22"/>
      <c r="AD3964" s="22"/>
      <c r="AE3964" s="22"/>
      <c r="AF3964" s="22"/>
    </row>
    <row r="3965" spans="1:32" x14ac:dyDescent="0.25">
      <c r="A3965" s="16"/>
      <c r="B3965" s="16"/>
      <c r="C3965" s="66"/>
      <c r="D3965" s="66"/>
      <c r="E3965" s="67"/>
      <c r="F3965" s="4"/>
      <c r="G3965" s="4"/>
      <c r="H3965" s="4"/>
      <c r="K3965" s="4"/>
      <c r="L3965" s="4"/>
      <c r="M3965" s="16"/>
      <c r="N3965" s="16"/>
      <c r="T3965" s="59"/>
      <c r="U3965" s="59"/>
      <c r="V3965" s="18"/>
      <c r="Z3965" s="22"/>
      <c r="AA3965" s="22"/>
      <c r="AB3965" s="22"/>
      <c r="AC3965" s="22"/>
      <c r="AD3965" s="22"/>
      <c r="AE3965" s="22"/>
      <c r="AF3965" s="22"/>
    </row>
    <row r="3966" spans="1:32" x14ac:dyDescent="0.25">
      <c r="A3966" s="16"/>
      <c r="B3966" s="16"/>
      <c r="C3966" s="66"/>
      <c r="D3966" s="66"/>
      <c r="E3966" s="67"/>
      <c r="F3966" s="4"/>
      <c r="G3966" s="4"/>
      <c r="H3966" s="4"/>
      <c r="K3966" s="4"/>
      <c r="L3966" s="4"/>
      <c r="M3966" s="16"/>
      <c r="N3966" s="16"/>
      <c r="T3966" s="59"/>
      <c r="U3966" s="59"/>
      <c r="V3966" s="18"/>
      <c r="Z3966" s="22"/>
      <c r="AA3966" s="22"/>
      <c r="AB3966" s="22"/>
      <c r="AC3966" s="22"/>
      <c r="AD3966" s="22"/>
      <c r="AE3966" s="22"/>
      <c r="AF3966" s="22"/>
    </row>
    <row r="3967" spans="1:32" x14ac:dyDescent="0.25">
      <c r="A3967" s="16"/>
      <c r="B3967" s="16"/>
      <c r="C3967" s="66"/>
      <c r="D3967" s="66"/>
      <c r="E3967" s="67"/>
      <c r="F3967" s="4"/>
      <c r="G3967" s="4"/>
      <c r="H3967" s="4"/>
      <c r="K3967" s="4"/>
      <c r="L3967" s="4"/>
      <c r="M3967" s="16"/>
      <c r="N3967" s="16"/>
      <c r="T3967" s="59"/>
      <c r="U3967" s="59"/>
      <c r="V3967" s="18"/>
      <c r="Z3967" s="22"/>
      <c r="AA3967" s="22"/>
      <c r="AB3967" s="22"/>
      <c r="AC3967" s="22"/>
      <c r="AD3967" s="22"/>
      <c r="AE3967" s="22"/>
      <c r="AF3967" s="22"/>
    </row>
    <row r="3968" spans="1:32" x14ac:dyDescent="0.25">
      <c r="A3968" s="16"/>
      <c r="B3968" s="16"/>
      <c r="C3968" s="66"/>
      <c r="D3968" s="66"/>
      <c r="E3968" s="67"/>
      <c r="F3968" s="4"/>
      <c r="G3968" s="4"/>
      <c r="H3968" s="4"/>
      <c r="K3968" s="4"/>
      <c r="L3968" s="4"/>
      <c r="M3968" s="16"/>
      <c r="N3968" s="16"/>
      <c r="T3968" s="59"/>
      <c r="U3968" s="59"/>
      <c r="V3968" s="18"/>
      <c r="Z3968" s="22"/>
      <c r="AA3968" s="22"/>
      <c r="AB3968" s="22"/>
      <c r="AC3968" s="22"/>
      <c r="AD3968" s="22"/>
      <c r="AE3968" s="22"/>
      <c r="AF3968" s="22"/>
    </row>
    <row r="3969" spans="1:32" x14ac:dyDescent="0.25">
      <c r="A3969" s="16"/>
      <c r="B3969" s="16"/>
      <c r="C3969" s="66"/>
      <c r="D3969" s="66"/>
      <c r="E3969" s="67"/>
      <c r="F3969" s="4"/>
      <c r="G3969" s="4"/>
      <c r="H3969" s="4"/>
      <c r="K3969" s="4"/>
      <c r="L3969" s="4"/>
      <c r="M3969" s="16"/>
      <c r="N3969" s="16"/>
      <c r="T3969" s="59"/>
      <c r="U3969" s="59"/>
      <c r="V3969" s="18"/>
      <c r="Z3969" s="22"/>
      <c r="AA3969" s="22"/>
      <c r="AB3969" s="22"/>
      <c r="AC3969" s="22"/>
      <c r="AD3969" s="22"/>
      <c r="AE3969" s="22"/>
      <c r="AF3969" s="22"/>
    </row>
    <row r="3970" spans="1:32" x14ac:dyDescent="0.25">
      <c r="A3970" s="16"/>
      <c r="B3970" s="16"/>
      <c r="C3970" s="66"/>
      <c r="D3970" s="66"/>
      <c r="E3970" s="67"/>
      <c r="F3970" s="4"/>
      <c r="G3970" s="4"/>
      <c r="H3970" s="4"/>
      <c r="K3970" s="4"/>
      <c r="L3970" s="4"/>
      <c r="M3970" s="16"/>
      <c r="N3970" s="16"/>
      <c r="T3970" s="59"/>
      <c r="U3970" s="59"/>
      <c r="V3970" s="18"/>
      <c r="Z3970" s="22"/>
      <c r="AA3970" s="22"/>
      <c r="AB3970" s="22"/>
      <c r="AC3970" s="22"/>
      <c r="AD3970" s="22"/>
      <c r="AE3970" s="22"/>
      <c r="AF3970" s="22"/>
    </row>
    <row r="3971" spans="1:32" x14ac:dyDescent="0.25">
      <c r="A3971" s="16"/>
      <c r="B3971" s="16"/>
      <c r="C3971" s="66"/>
      <c r="D3971" s="66"/>
      <c r="E3971" s="67"/>
      <c r="F3971" s="4"/>
      <c r="G3971" s="4"/>
      <c r="H3971" s="4"/>
      <c r="K3971" s="4"/>
      <c r="L3971" s="4"/>
      <c r="M3971" s="16"/>
      <c r="N3971" s="16"/>
      <c r="T3971" s="59"/>
      <c r="U3971" s="59"/>
      <c r="V3971" s="18"/>
      <c r="Z3971" s="22"/>
      <c r="AA3971" s="22"/>
      <c r="AB3971" s="22"/>
      <c r="AC3971" s="22"/>
      <c r="AD3971" s="22"/>
      <c r="AE3971" s="22"/>
      <c r="AF3971" s="22"/>
    </row>
    <row r="3972" spans="1:32" x14ac:dyDescent="0.25">
      <c r="A3972" s="16"/>
      <c r="B3972" s="16"/>
      <c r="C3972" s="66"/>
      <c r="D3972" s="66"/>
      <c r="E3972" s="67"/>
      <c r="F3972" s="4"/>
      <c r="G3972" s="4"/>
      <c r="H3972" s="4"/>
      <c r="K3972" s="4"/>
      <c r="L3972" s="4"/>
      <c r="M3972" s="16"/>
      <c r="N3972" s="16"/>
      <c r="T3972" s="59"/>
      <c r="U3972" s="59"/>
      <c r="V3972" s="18"/>
      <c r="Z3972" s="22"/>
      <c r="AA3972" s="22"/>
      <c r="AB3972" s="22"/>
      <c r="AC3972" s="22"/>
      <c r="AD3972" s="22"/>
      <c r="AE3972" s="22"/>
      <c r="AF3972" s="22"/>
    </row>
    <row r="3973" spans="1:32" x14ac:dyDescent="0.25">
      <c r="A3973" s="16"/>
      <c r="B3973" s="16"/>
      <c r="C3973" s="66"/>
      <c r="D3973" s="66"/>
      <c r="E3973" s="67"/>
      <c r="F3973" s="4"/>
      <c r="G3973" s="4"/>
      <c r="H3973" s="4"/>
      <c r="K3973" s="4"/>
      <c r="L3973" s="4"/>
      <c r="M3973" s="16"/>
      <c r="N3973" s="16"/>
      <c r="T3973" s="59"/>
      <c r="U3973" s="59"/>
      <c r="V3973" s="18"/>
      <c r="Z3973" s="22"/>
      <c r="AA3973" s="22"/>
      <c r="AB3973" s="22"/>
      <c r="AC3973" s="22"/>
      <c r="AD3973" s="22"/>
      <c r="AE3973" s="22"/>
      <c r="AF3973" s="22"/>
    </row>
    <row r="3974" spans="1:32" x14ac:dyDescent="0.25">
      <c r="A3974" s="16"/>
      <c r="B3974" s="16"/>
      <c r="C3974" s="66"/>
      <c r="D3974" s="66"/>
      <c r="E3974" s="67"/>
      <c r="F3974" s="4"/>
      <c r="G3974" s="4"/>
      <c r="H3974" s="4"/>
      <c r="K3974" s="4"/>
      <c r="L3974" s="4"/>
      <c r="M3974" s="16"/>
      <c r="N3974" s="16"/>
      <c r="T3974" s="59"/>
      <c r="U3974" s="59"/>
      <c r="V3974" s="18"/>
      <c r="Z3974" s="22"/>
      <c r="AA3974" s="22"/>
      <c r="AB3974" s="22"/>
      <c r="AC3974" s="22"/>
      <c r="AD3974" s="22"/>
      <c r="AE3974" s="22"/>
      <c r="AF3974" s="22"/>
    </row>
    <row r="3975" spans="1:32" x14ac:dyDescent="0.25">
      <c r="A3975" s="16"/>
      <c r="B3975" s="16"/>
      <c r="C3975" s="66"/>
      <c r="D3975" s="66"/>
      <c r="E3975" s="67"/>
      <c r="F3975" s="4"/>
      <c r="G3975" s="4"/>
      <c r="H3975" s="4"/>
      <c r="K3975" s="4"/>
      <c r="L3975" s="4"/>
      <c r="M3975" s="16"/>
      <c r="N3975" s="16"/>
      <c r="T3975" s="59"/>
      <c r="U3975" s="59"/>
      <c r="V3975" s="18"/>
      <c r="Z3975" s="22"/>
      <c r="AA3975" s="22"/>
      <c r="AB3975" s="22"/>
      <c r="AC3975" s="22"/>
      <c r="AD3975" s="22"/>
      <c r="AE3975" s="22"/>
      <c r="AF3975" s="22"/>
    </row>
    <row r="3976" spans="1:32" x14ac:dyDescent="0.25">
      <c r="A3976" s="16"/>
      <c r="B3976" s="16"/>
      <c r="C3976" s="66"/>
      <c r="D3976" s="66"/>
      <c r="E3976" s="67"/>
      <c r="F3976" s="4"/>
      <c r="G3976" s="4"/>
      <c r="H3976" s="4"/>
      <c r="K3976" s="4"/>
      <c r="L3976" s="4"/>
      <c r="M3976" s="16"/>
      <c r="N3976" s="16"/>
      <c r="T3976" s="59"/>
      <c r="U3976" s="59"/>
      <c r="V3976" s="18"/>
      <c r="Z3976" s="22"/>
      <c r="AA3976" s="22"/>
      <c r="AB3976" s="22"/>
      <c r="AC3976" s="22"/>
      <c r="AD3976" s="22"/>
      <c r="AE3976" s="22"/>
      <c r="AF3976" s="22"/>
    </row>
    <row r="3977" spans="1:32" x14ac:dyDescent="0.25">
      <c r="A3977" s="16"/>
      <c r="B3977" s="16"/>
      <c r="C3977" s="66"/>
      <c r="D3977" s="66"/>
      <c r="E3977" s="67"/>
      <c r="F3977" s="4"/>
      <c r="G3977" s="4"/>
      <c r="H3977" s="4"/>
      <c r="K3977" s="4"/>
      <c r="L3977" s="4"/>
      <c r="M3977" s="16"/>
      <c r="N3977" s="16"/>
      <c r="T3977" s="59"/>
      <c r="U3977" s="59"/>
      <c r="V3977" s="18"/>
      <c r="Z3977" s="22"/>
      <c r="AA3977" s="22"/>
      <c r="AB3977" s="22"/>
      <c r="AC3977" s="22"/>
      <c r="AD3977" s="22"/>
      <c r="AE3977" s="22"/>
      <c r="AF3977" s="22"/>
    </row>
    <row r="3978" spans="1:32" x14ac:dyDescent="0.25">
      <c r="A3978" s="16"/>
      <c r="B3978" s="16"/>
      <c r="C3978" s="66"/>
      <c r="D3978" s="66"/>
      <c r="E3978" s="67"/>
      <c r="F3978" s="4"/>
      <c r="G3978" s="4"/>
      <c r="H3978" s="4"/>
      <c r="K3978" s="4"/>
      <c r="L3978" s="4"/>
      <c r="M3978" s="16"/>
      <c r="N3978" s="16"/>
      <c r="T3978" s="59"/>
      <c r="U3978" s="59"/>
      <c r="V3978" s="18"/>
      <c r="Z3978" s="22"/>
      <c r="AA3978" s="22"/>
      <c r="AB3978" s="22"/>
      <c r="AC3978" s="22"/>
      <c r="AD3978" s="22"/>
      <c r="AE3978" s="22"/>
      <c r="AF3978" s="22"/>
    </row>
    <row r="3979" spans="1:32" x14ac:dyDescent="0.25">
      <c r="A3979" s="16"/>
      <c r="B3979" s="16"/>
      <c r="C3979" s="66"/>
      <c r="D3979" s="66"/>
      <c r="E3979" s="67"/>
      <c r="F3979" s="4"/>
      <c r="G3979" s="4"/>
      <c r="H3979" s="4"/>
      <c r="K3979" s="4"/>
      <c r="L3979" s="4"/>
      <c r="M3979" s="16"/>
      <c r="N3979" s="16"/>
      <c r="T3979" s="59"/>
      <c r="U3979" s="59"/>
      <c r="V3979" s="18"/>
      <c r="Z3979" s="22"/>
      <c r="AA3979" s="22"/>
      <c r="AB3979" s="22"/>
      <c r="AC3979" s="22"/>
      <c r="AD3979" s="22"/>
      <c r="AE3979" s="22"/>
      <c r="AF3979" s="22"/>
    </row>
    <row r="3980" spans="1:32" x14ac:dyDescent="0.25">
      <c r="A3980" s="16"/>
      <c r="B3980" s="16"/>
      <c r="C3980" s="66"/>
      <c r="D3980" s="66"/>
      <c r="E3980" s="67"/>
      <c r="F3980" s="4"/>
      <c r="G3980" s="4"/>
      <c r="H3980" s="4"/>
      <c r="K3980" s="4"/>
      <c r="L3980" s="4"/>
      <c r="M3980" s="16"/>
      <c r="N3980" s="16"/>
      <c r="T3980" s="59"/>
      <c r="U3980" s="59"/>
      <c r="V3980" s="18"/>
      <c r="Z3980" s="22"/>
      <c r="AA3980" s="22"/>
      <c r="AB3980" s="22"/>
      <c r="AC3980" s="22"/>
      <c r="AD3980" s="22"/>
      <c r="AE3980" s="22"/>
      <c r="AF3980" s="22"/>
    </row>
    <row r="3981" spans="1:32" x14ac:dyDescent="0.25">
      <c r="A3981" s="16"/>
      <c r="B3981" s="16"/>
      <c r="C3981" s="66"/>
      <c r="D3981" s="66"/>
      <c r="E3981" s="67"/>
      <c r="F3981" s="4"/>
      <c r="G3981" s="4"/>
      <c r="H3981" s="4"/>
      <c r="K3981" s="4"/>
      <c r="L3981" s="4"/>
      <c r="M3981" s="16"/>
      <c r="N3981" s="16"/>
      <c r="T3981" s="59"/>
      <c r="U3981" s="59"/>
      <c r="V3981" s="18"/>
      <c r="Z3981" s="22"/>
      <c r="AA3981" s="22"/>
      <c r="AB3981" s="22"/>
      <c r="AC3981" s="22"/>
      <c r="AD3981" s="22"/>
      <c r="AE3981" s="22"/>
      <c r="AF3981" s="22"/>
    </row>
    <row r="3982" spans="1:32" x14ac:dyDescent="0.25">
      <c r="A3982" s="16"/>
      <c r="B3982" s="16"/>
      <c r="C3982" s="66"/>
      <c r="D3982" s="66"/>
      <c r="E3982" s="67"/>
      <c r="F3982" s="4"/>
      <c r="G3982" s="4"/>
      <c r="H3982" s="4"/>
      <c r="K3982" s="4"/>
      <c r="L3982" s="4"/>
      <c r="M3982" s="16"/>
      <c r="N3982" s="16"/>
      <c r="T3982" s="59"/>
      <c r="U3982" s="59"/>
      <c r="V3982" s="18"/>
      <c r="Z3982" s="22"/>
      <c r="AA3982" s="22"/>
      <c r="AB3982" s="22"/>
      <c r="AC3982" s="22"/>
      <c r="AD3982" s="22"/>
      <c r="AE3982" s="22"/>
      <c r="AF3982" s="22"/>
    </row>
    <row r="3983" spans="1:32" x14ac:dyDescent="0.25">
      <c r="A3983" s="16"/>
      <c r="B3983" s="16"/>
      <c r="C3983" s="66"/>
      <c r="D3983" s="66"/>
      <c r="E3983" s="67"/>
      <c r="F3983" s="4"/>
      <c r="G3983" s="4"/>
      <c r="H3983" s="4"/>
      <c r="K3983" s="4"/>
      <c r="L3983" s="4"/>
      <c r="M3983" s="16"/>
      <c r="N3983" s="16"/>
      <c r="T3983" s="59"/>
      <c r="U3983" s="59"/>
      <c r="V3983" s="18"/>
      <c r="Z3983" s="22"/>
      <c r="AA3983" s="22"/>
      <c r="AB3983" s="22"/>
      <c r="AC3983" s="22"/>
      <c r="AD3983" s="22"/>
      <c r="AE3983" s="22"/>
      <c r="AF3983" s="22"/>
    </row>
    <row r="3984" spans="1:32" x14ac:dyDescent="0.25">
      <c r="A3984" s="16"/>
      <c r="B3984" s="16"/>
      <c r="C3984" s="66"/>
      <c r="D3984" s="66"/>
      <c r="E3984" s="67"/>
      <c r="F3984" s="4"/>
      <c r="G3984" s="4"/>
      <c r="H3984" s="4"/>
      <c r="K3984" s="4"/>
      <c r="L3984" s="4"/>
      <c r="M3984" s="16"/>
      <c r="N3984" s="16"/>
      <c r="T3984" s="59"/>
      <c r="U3984" s="59"/>
      <c r="V3984" s="18"/>
      <c r="Z3984" s="22"/>
      <c r="AA3984" s="22"/>
      <c r="AB3984" s="22"/>
      <c r="AC3984" s="22"/>
      <c r="AD3984" s="22"/>
      <c r="AE3984" s="22"/>
      <c r="AF3984" s="22"/>
    </row>
    <row r="3985" spans="1:32" x14ac:dyDescent="0.25">
      <c r="A3985" s="16"/>
      <c r="B3985" s="16"/>
      <c r="C3985" s="66"/>
      <c r="D3985" s="66"/>
      <c r="E3985" s="67"/>
      <c r="F3985" s="4"/>
      <c r="G3985" s="4"/>
      <c r="H3985" s="4"/>
      <c r="K3985" s="4"/>
      <c r="L3985" s="4"/>
      <c r="M3985" s="16"/>
      <c r="N3985" s="16"/>
      <c r="T3985" s="59"/>
      <c r="U3985" s="59"/>
      <c r="V3985" s="18"/>
      <c r="Z3985" s="22"/>
      <c r="AA3985" s="22"/>
      <c r="AB3985" s="22"/>
      <c r="AC3985" s="22"/>
      <c r="AD3985" s="22"/>
      <c r="AE3985" s="22"/>
      <c r="AF3985" s="22"/>
    </row>
    <row r="3986" spans="1:32" x14ac:dyDescent="0.25">
      <c r="A3986" s="16"/>
      <c r="B3986" s="16"/>
      <c r="C3986" s="66"/>
      <c r="D3986" s="66"/>
      <c r="E3986" s="67"/>
      <c r="F3986" s="4"/>
      <c r="G3986" s="4"/>
      <c r="H3986" s="4"/>
      <c r="K3986" s="4"/>
      <c r="L3986" s="4"/>
      <c r="M3986" s="16"/>
      <c r="N3986" s="16"/>
      <c r="T3986" s="59"/>
      <c r="U3986" s="59"/>
      <c r="V3986" s="18"/>
      <c r="Z3986" s="22"/>
      <c r="AA3986" s="22"/>
      <c r="AB3986" s="22"/>
      <c r="AC3986" s="22"/>
      <c r="AD3986" s="22"/>
      <c r="AE3986" s="22"/>
      <c r="AF3986" s="22"/>
    </row>
    <row r="3987" spans="1:32" x14ac:dyDescent="0.25">
      <c r="A3987" s="16"/>
      <c r="B3987" s="16"/>
      <c r="C3987" s="66"/>
      <c r="D3987" s="66"/>
      <c r="E3987" s="67"/>
      <c r="F3987" s="4"/>
      <c r="G3987" s="4"/>
      <c r="H3987" s="4"/>
      <c r="K3987" s="4"/>
      <c r="L3987" s="4"/>
      <c r="M3987" s="16"/>
      <c r="N3987" s="16"/>
      <c r="T3987" s="59"/>
      <c r="U3987" s="59"/>
      <c r="V3987" s="18"/>
      <c r="Z3987" s="22"/>
      <c r="AA3987" s="22"/>
      <c r="AB3987" s="22"/>
      <c r="AC3987" s="22"/>
      <c r="AD3987" s="22"/>
      <c r="AE3987" s="22"/>
      <c r="AF3987" s="22"/>
    </row>
    <row r="3988" spans="1:32" x14ac:dyDescent="0.25">
      <c r="A3988" s="16"/>
      <c r="B3988" s="16"/>
      <c r="C3988" s="66"/>
      <c r="D3988" s="66"/>
      <c r="E3988" s="67"/>
      <c r="F3988" s="4"/>
      <c r="G3988" s="4"/>
      <c r="H3988" s="4"/>
      <c r="K3988" s="4"/>
      <c r="L3988" s="4"/>
      <c r="M3988" s="16"/>
      <c r="N3988" s="16"/>
      <c r="T3988" s="59"/>
      <c r="U3988" s="59"/>
      <c r="V3988" s="18"/>
      <c r="Z3988" s="22"/>
      <c r="AA3988" s="22"/>
      <c r="AB3988" s="22"/>
      <c r="AC3988" s="22"/>
      <c r="AD3988" s="22"/>
      <c r="AE3988" s="22"/>
      <c r="AF3988" s="22"/>
    </row>
    <row r="3989" spans="1:32" x14ac:dyDescent="0.25">
      <c r="A3989" s="16"/>
      <c r="B3989" s="16"/>
      <c r="C3989" s="66"/>
      <c r="D3989" s="66"/>
      <c r="E3989" s="67"/>
      <c r="F3989" s="4"/>
      <c r="G3989" s="4"/>
      <c r="H3989" s="4"/>
      <c r="K3989" s="4"/>
      <c r="L3989" s="4"/>
      <c r="M3989" s="16"/>
      <c r="N3989" s="16"/>
      <c r="T3989" s="59"/>
      <c r="U3989" s="59"/>
      <c r="V3989" s="18"/>
      <c r="Z3989" s="22"/>
      <c r="AA3989" s="22"/>
      <c r="AB3989" s="22"/>
      <c r="AC3989" s="22"/>
      <c r="AD3989" s="22"/>
      <c r="AE3989" s="22"/>
      <c r="AF3989" s="22"/>
    </row>
    <row r="3990" spans="1:32" x14ac:dyDescent="0.25">
      <c r="A3990" s="16"/>
      <c r="B3990" s="16"/>
      <c r="C3990" s="66"/>
      <c r="D3990" s="66"/>
      <c r="E3990" s="67"/>
      <c r="F3990" s="4"/>
      <c r="G3990" s="4"/>
      <c r="H3990" s="4"/>
      <c r="K3990" s="4"/>
      <c r="L3990" s="4"/>
      <c r="M3990" s="16"/>
      <c r="N3990" s="16"/>
      <c r="T3990" s="59"/>
      <c r="U3990" s="59"/>
      <c r="V3990" s="18"/>
      <c r="Z3990" s="22"/>
      <c r="AA3990" s="22"/>
      <c r="AB3990" s="22"/>
      <c r="AC3990" s="22"/>
      <c r="AD3990" s="22"/>
      <c r="AE3990" s="22"/>
      <c r="AF3990" s="22"/>
    </row>
    <row r="3991" spans="1:32" x14ac:dyDescent="0.25">
      <c r="A3991" s="16"/>
      <c r="B3991" s="16"/>
      <c r="C3991" s="66"/>
      <c r="D3991" s="66"/>
      <c r="E3991" s="67"/>
      <c r="F3991" s="4"/>
      <c r="G3991" s="4"/>
      <c r="H3991" s="4"/>
      <c r="K3991" s="4"/>
      <c r="L3991" s="4"/>
      <c r="M3991" s="16"/>
      <c r="N3991" s="16"/>
      <c r="T3991" s="59"/>
      <c r="U3991" s="59"/>
      <c r="V3991" s="18"/>
      <c r="Z3991" s="22"/>
      <c r="AA3991" s="22"/>
      <c r="AB3991" s="22"/>
      <c r="AC3991" s="22"/>
      <c r="AD3991" s="22"/>
      <c r="AE3991" s="22"/>
      <c r="AF3991" s="22"/>
    </row>
    <row r="3992" spans="1:32" x14ac:dyDescent="0.25">
      <c r="A3992" s="16"/>
      <c r="B3992" s="16"/>
      <c r="C3992" s="66"/>
      <c r="D3992" s="66"/>
      <c r="E3992" s="67"/>
      <c r="F3992" s="4"/>
      <c r="G3992" s="4"/>
      <c r="H3992" s="4"/>
      <c r="K3992" s="4"/>
      <c r="L3992" s="4"/>
      <c r="M3992" s="16"/>
      <c r="N3992" s="16"/>
      <c r="T3992" s="59"/>
      <c r="U3992" s="59"/>
      <c r="V3992" s="18"/>
      <c r="Z3992" s="22"/>
      <c r="AA3992" s="22"/>
      <c r="AB3992" s="22"/>
      <c r="AC3992" s="22"/>
      <c r="AD3992" s="22"/>
      <c r="AE3992" s="22"/>
      <c r="AF3992" s="22"/>
    </row>
    <row r="3993" spans="1:32" x14ac:dyDescent="0.25">
      <c r="A3993" s="16"/>
      <c r="B3993" s="16"/>
      <c r="C3993" s="66"/>
      <c r="D3993" s="66"/>
      <c r="E3993" s="67"/>
      <c r="F3993" s="4"/>
      <c r="G3993" s="4"/>
      <c r="H3993" s="4"/>
      <c r="K3993" s="4"/>
      <c r="L3993" s="4"/>
      <c r="M3993" s="16"/>
      <c r="N3993" s="16"/>
      <c r="T3993" s="59"/>
      <c r="U3993" s="59"/>
      <c r="V3993" s="18"/>
      <c r="Z3993" s="22"/>
      <c r="AA3993" s="22"/>
      <c r="AB3993" s="22"/>
      <c r="AC3993" s="22"/>
      <c r="AD3993" s="22"/>
      <c r="AE3993" s="22"/>
      <c r="AF3993" s="22"/>
    </row>
    <row r="3994" spans="1:32" x14ac:dyDescent="0.25">
      <c r="A3994" s="16"/>
      <c r="B3994" s="16"/>
      <c r="C3994" s="66"/>
      <c r="D3994" s="66"/>
      <c r="E3994" s="67"/>
      <c r="F3994" s="4"/>
      <c r="G3994" s="4"/>
      <c r="H3994" s="4"/>
      <c r="K3994" s="4"/>
      <c r="L3994" s="4"/>
      <c r="M3994" s="16"/>
      <c r="N3994" s="16"/>
      <c r="T3994" s="59"/>
      <c r="U3994" s="59"/>
      <c r="V3994" s="18"/>
      <c r="Z3994" s="22"/>
      <c r="AA3994" s="22"/>
      <c r="AB3994" s="22"/>
      <c r="AC3994" s="22"/>
      <c r="AD3994" s="22"/>
      <c r="AE3994" s="22"/>
      <c r="AF3994" s="22"/>
    </row>
    <row r="3995" spans="1:32" x14ac:dyDescent="0.25">
      <c r="A3995" s="16"/>
      <c r="B3995" s="16"/>
      <c r="C3995" s="66"/>
      <c r="D3995" s="66"/>
      <c r="E3995" s="67"/>
      <c r="F3995" s="4"/>
      <c r="G3995" s="4"/>
      <c r="H3995" s="4"/>
      <c r="K3995" s="4"/>
      <c r="L3995" s="4"/>
      <c r="M3995" s="16"/>
      <c r="N3995" s="16"/>
      <c r="T3995" s="59"/>
      <c r="U3995" s="59"/>
      <c r="V3995" s="18"/>
      <c r="Z3995" s="22"/>
      <c r="AA3995" s="22"/>
      <c r="AB3995" s="22"/>
      <c r="AC3995" s="22"/>
      <c r="AD3995" s="22"/>
      <c r="AE3995" s="22"/>
      <c r="AF3995" s="22"/>
    </row>
    <row r="3996" spans="1:32" x14ac:dyDescent="0.25">
      <c r="A3996" s="16"/>
      <c r="B3996" s="16"/>
      <c r="C3996" s="66"/>
      <c r="D3996" s="66"/>
      <c r="E3996" s="67"/>
      <c r="F3996" s="4"/>
      <c r="G3996" s="4"/>
      <c r="H3996" s="4"/>
      <c r="K3996" s="4"/>
      <c r="L3996" s="4"/>
      <c r="M3996" s="16"/>
      <c r="N3996" s="16"/>
      <c r="T3996" s="59"/>
      <c r="U3996" s="59"/>
      <c r="V3996" s="18"/>
      <c r="Z3996" s="22"/>
      <c r="AA3996" s="22"/>
      <c r="AB3996" s="22"/>
      <c r="AC3996" s="22"/>
      <c r="AD3996" s="22"/>
      <c r="AE3996" s="22"/>
      <c r="AF3996" s="22"/>
    </row>
    <row r="3997" spans="1:32" x14ac:dyDescent="0.25">
      <c r="A3997" s="16"/>
      <c r="B3997" s="16"/>
      <c r="C3997" s="66"/>
      <c r="D3997" s="66"/>
      <c r="E3997" s="67"/>
      <c r="F3997" s="4"/>
      <c r="G3997" s="4"/>
      <c r="H3997" s="4"/>
      <c r="K3997" s="4"/>
      <c r="L3997" s="4"/>
      <c r="M3997" s="16"/>
      <c r="N3997" s="16"/>
      <c r="T3997" s="59"/>
      <c r="U3997" s="59"/>
      <c r="V3997" s="18"/>
      <c r="Z3997" s="22"/>
      <c r="AA3997" s="22"/>
      <c r="AB3997" s="22"/>
      <c r="AC3997" s="22"/>
      <c r="AD3997" s="22"/>
      <c r="AE3997" s="22"/>
      <c r="AF3997" s="22"/>
    </row>
    <row r="3998" spans="1:32" x14ac:dyDescent="0.25">
      <c r="A3998" s="16"/>
      <c r="B3998" s="16"/>
      <c r="C3998" s="66"/>
      <c r="D3998" s="66"/>
      <c r="E3998" s="67"/>
      <c r="F3998" s="4"/>
      <c r="G3998" s="4"/>
      <c r="H3998" s="4"/>
      <c r="K3998" s="4"/>
      <c r="L3998" s="4"/>
      <c r="M3998" s="16"/>
      <c r="N3998" s="16"/>
      <c r="T3998" s="59"/>
      <c r="U3998" s="59"/>
      <c r="V3998" s="18"/>
      <c r="Z3998" s="22"/>
      <c r="AA3998" s="22"/>
      <c r="AB3998" s="22"/>
      <c r="AC3998" s="22"/>
      <c r="AD3998" s="22"/>
      <c r="AE3998" s="22"/>
      <c r="AF3998" s="22"/>
    </row>
    <row r="3999" spans="1:32" x14ac:dyDescent="0.25">
      <c r="A3999" s="16"/>
      <c r="B3999" s="16"/>
      <c r="C3999" s="66"/>
      <c r="D3999" s="66"/>
      <c r="E3999" s="67"/>
      <c r="F3999" s="4"/>
      <c r="G3999" s="4"/>
      <c r="H3999" s="4"/>
      <c r="K3999" s="4"/>
      <c r="L3999" s="4"/>
      <c r="M3999" s="16"/>
      <c r="N3999" s="16"/>
      <c r="T3999" s="59"/>
      <c r="U3999" s="59"/>
      <c r="V3999" s="18"/>
      <c r="Z3999" s="22"/>
      <c r="AA3999" s="22"/>
      <c r="AB3999" s="22"/>
      <c r="AC3999" s="22"/>
      <c r="AD3999" s="22"/>
      <c r="AE3999" s="22"/>
      <c r="AF3999" s="22"/>
    </row>
    <row r="4000" spans="1:32" x14ac:dyDescent="0.25">
      <c r="A4000" s="16"/>
      <c r="B4000" s="16"/>
      <c r="C4000" s="66"/>
      <c r="D4000" s="66"/>
      <c r="E4000" s="67"/>
      <c r="F4000" s="4"/>
      <c r="G4000" s="4"/>
      <c r="H4000" s="4"/>
      <c r="K4000" s="4"/>
      <c r="L4000" s="4"/>
      <c r="M4000" s="16"/>
      <c r="N4000" s="16"/>
      <c r="T4000" s="59"/>
      <c r="U4000" s="59"/>
      <c r="V4000" s="18"/>
      <c r="Z4000" s="22"/>
      <c r="AA4000" s="22"/>
      <c r="AB4000" s="22"/>
      <c r="AC4000" s="22"/>
      <c r="AD4000" s="22"/>
      <c r="AE4000" s="22"/>
      <c r="AF4000" s="22"/>
    </row>
    <row r="4001" spans="1:32" x14ac:dyDescent="0.25">
      <c r="A4001" s="16"/>
      <c r="B4001" s="16"/>
      <c r="C4001" s="66"/>
      <c r="D4001" s="66"/>
      <c r="E4001" s="67"/>
      <c r="F4001" s="4"/>
      <c r="G4001" s="4"/>
      <c r="H4001" s="4"/>
      <c r="K4001" s="4"/>
      <c r="L4001" s="4"/>
      <c r="M4001" s="16"/>
      <c r="N4001" s="16"/>
      <c r="T4001" s="59"/>
      <c r="U4001" s="59"/>
      <c r="V4001" s="18"/>
      <c r="Z4001" s="22"/>
      <c r="AA4001" s="22"/>
      <c r="AB4001" s="22"/>
      <c r="AC4001" s="22"/>
      <c r="AD4001" s="22"/>
      <c r="AE4001" s="22"/>
      <c r="AF4001" s="22"/>
    </row>
    <row r="4002" spans="1:32" x14ac:dyDescent="0.25">
      <c r="A4002" s="16"/>
      <c r="B4002" s="16"/>
      <c r="C4002" s="66"/>
      <c r="D4002" s="66"/>
      <c r="E4002" s="67"/>
      <c r="F4002" s="4"/>
      <c r="G4002" s="4"/>
      <c r="H4002" s="4"/>
      <c r="K4002" s="4"/>
      <c r="L4002" s="4"/>
      <c r="M4002" s="16"/>
      <c r="N4002" s="16"/>
      <c r="T4002" s="59"/>
      <c r="U4002" s="59"/>
      <c r="V4002" s="18"/>
      <c r="Z4002" s="22"/>
      <c r="AA4002" s="22"/>
      <c r="AB4002" s="22"/>
      <c r="AC4002" s="22"/>
      <c r="AD4002" s="22"/>
      <c r="AE4002" s="22"/>
      <c r="AF4002" s="22"/>
    </row>
    <row r="4003" spans="1:32" x14ac:dyDescent="0.25">
      <c r="A4003" s="16"/>
      <c r="B4003" s="16"/>
      <c r="C4003" s="66"/>
      <c r="D4003" s="66"/>
      <c r="E4003" s="67"/>
      <c r="F4003" s="4"/>
      <c r="G4003" s="4"/>
      <c r="H4003" s="4"/>
      <c r="K4003" s="4"/>
      <c r="L4003" s="4"/>
      <c r="M4003" s="16"/>
      <c r="N4003" s="16"/>
      <c r="T4003" s="59"/>
      <c r="U4003" s="59"/>
      <c r="V4003" s="18"/>
      <c r="Z4003" s="22"/>
      <c r="AA4003" s="22"/>
      <c r="AB4003" s="22"/>
      <c r="AC4003" s="22"/>
      <c r="AD4003" s="22"/>
      <c r="AE4003" s="22"/>
      <c r="AF4003" s="22"/>
    </row>
    <row r="4004" spans="1:32" x14ac:dyDescent="0.25">
      <c r="A4004" s="16"/>
      <c r="B4004" s="16"/>
      <c r="C4004" s="66"/>
      <c r="D4004" s="66"/>
      <c r="E4004" s="67"/>
      <c r="F4004" s="4"/>
      <c r="G4004" s="4"/>
      <c r="H4004" s="4"/>
      <c r="K4004" s="4"/>
      <c r="L4004" s="4"/>
      <c r="M4004" s="16"/>
      <c r="N4004" s="16"/>
      <c r="T4004" s="59"/>
      <c r="U4004" s="59"/>
      <c r="V4004" s="18"/>
      <c r="Z4004" s="22"/>
      <c r="AA4004" s="22"/>
      <c r="AB4004" s="22"/>
      <c r="AC4004" s="22"/>
      <c r="AD4004" s="22"/>
      <c r="AE4004" s="22"/>
      <c r="AF4004" s="22"/>
    </row>
    <row r="4005" spans="1:32" x14ac:dyDescent="0.25">
      <c r="A4005" s="16"/>
      <c r="B4005" s="16"/>
      <c r="C4005" s="66"/>
      <c r="D4005" s="66"/>
      <c r="E4005" s="67"/>
      <c r="F4005" s="4"/>
      <c r="G4005" s="4"/>
      <c r="H4005" s="4"/>
      <c r="K4005" s="4"/>
      <c r="L4005" s="4"/>
      <c r="M4005" s="16"/>
      <c r="N4005" s="16"/>
      <c r="T4005" s="59"/>
      <c r="U4005" s="59"/>
      <c r="V4005" s="18"/>
      <c r="Z4005" s="22"/>
      <c r="AA4005" s="22"/>
      <c r="AB4005" s="22"/>
      <c r="AC4005" s="22"/>
      <c r="AD4005" s="22"/>
      <c r="AE4005" s="22"/>
      <c r="AF4005" s="22"/>
    </row>
    <row r="4006" spans="1:32" x14ac:dyDescent="0.25">
      <c r="A4006" s="16"/>
      <c r="B4006" s="16"/>
      <c r="C4006" s="66"/>
      <c r="D4006" s="66"/>
      <c r="E4006" s="67"/>
      <c r="F4006" s="4"/>
      <c r="G4006" s="4"/>
      <c r="H4006" s="4"/>
      <c r="K4006" s="4"/>
      <c r="L4006" s="4"/>
      <c r="M4006" s="16"/>
      <c r="N4006" s="16"/>
      <c r="T4006" s="59"/>
      <c r="U4006" s="59"/>
      <c r="V4006" s="18"/>
      <c r="Z4006" s="22"/>
      <c r="AA4006" s="22"/>
      <c r="AB4006" s="22"/>
      <c r="AC4006" s="22"/>
      <c r="AD4006" s="22"/>
      <c r="AE4006" s="22"/>
      <c r="AF4006" s="22"/>
    </row>
    <row r="4007" spans="1:32" x14ac:dyDescent="0.25">
      <c r="A4007" s="16"/>
      <c r="B4007" s="16"/>
      <c r="C4007" s="66"/>
      <c r="D4007" s="66"/>
      <c r="E4007" s="67"/>
      <c r="F4007" s="4"/>
      <c r="G4007" s="4"/>
      <c r="H4007" s="4"/>
      <c r="K4007" s="4"/>
      <c r="L4007" s="4"/>
      <c r="M4007" s="16"/>
      <c r="N4007" s="16"/>
      <c r="T4007" s="59"/>
      <c r="U4007" s="59"/>
      <c r="V4007" s="18"/>
      <c r="Z4007" s="22"/>
      <c r="AA4007" s="22"/>
      <c r="AB4007" s="22"/>
      <c r="AC4007" s="22"/>
      <c r="AD4007" s="22"/>
      <c r="AE4007" s="22"/>
      <c r="AF4007" s="22"/>
    </row>
    <row r="4008" spans="1:32" x14ac:dyDescent="0.25">
      <c r="A4008" s="16"/>
      <c r="B4008" s="16"/>
      <c r="C4008" s="66"/>
      <c r="D4008" s="66"/>
      <c r="E4008" s="67"/>
      <c r="F4008" s="4"/>
      <c r="G4008" s="4"/>
      <c r="H4008" s="4"/>
      <c r="K4008" s="4"/>
      <c r="L4008" s="4"/>
      <c r="M4008" s="16"/>
      <c r="N4008" s="16"/>
      <c r="T4008" s="59"/>
      <c r="U4008" s="59"/>
      <c r="V4008" s="18"/>
      <c r="Z4008" s="22"/>
      <c r="AA4008" s="22"/>
      <c r="AB4008" s="22"/>
      <c r="AC4008" s="22"/>
      <c r="AD4008" s="22"/>
      <c r="AE4008" s="22"/>
      <c r="AF4008" s="22"/>
    </row>
    <row r="4009" spans="1:32" x14ac:dyDescent="0.25">
      <c r="A4009" s="16"/>
      <c r="B4009" s="16"/>
      <c r="C4009" s="66"/>
      <c r="D4009" s="66"/>
      <c r="E4009" s="67"/>
      <c r="F4009" s="4"/>
      <c r="G4009" s="4"/>
      <c r="H4009" s="4"/>
      <c r="K4009" s="4"/>
      <c r="L4009" s="4"/>
      <c r="M4009" s="16"/>
      <c r="N4009" s="16"/>
      <c r="T4009" s="59"/>
      <c r="U4009" s="59"/>
      <c r="V4009" s="18"/>
      <c r="Z4009" s="22"/>
      <c r="AA4009" s="22"/>
      <c r="AB4009" s="22"/>
      <c r="AC4009" s="22"/>
      <c r="AD4009" s="22"/>
      <c r="AE4009" s="22"/>
      <c r="AF4009" s="22"/>
    </row>
    <row r="4010" spans="1:32" x14ac:dyDescent="0.25">
      <c r="A4010" s="16"/>
      <c r="B4010" s="16"/>
      <c r="C4010" s="66"/>
      <c r="D4010" s="66"/>
      <c r="E4010" s="67"/>
      <c r="F4010" s="4"/>
      <c r="G4010" s="4"/>
      <c r="H4010" s="4"/>
      <c r="K4010" s="4"/>
      <c r="L4010" s="4"/>
      <c r="M4010" s="16"/>
      <c r="N4010" s="16"/>
      <c r="T4010" s="59"/>
      <c r="U4010" s="59"/>
      <c r="V4010" s="18"/>
      <c r="Z4010" s="22"/>
      <c r="AA4010" s="22"/>
      <c r="AB4010" s="22"/>
      <c r="AC4010" s="22"/>
      <c r="AD4010" s="22"/>
      <c r="AE4010" s="22"/>
      <c r="AF4010" s="22"/>
    </row>
    <row r="4011" spans="1:32" x14ac:dyDescent="0.25">
      <c r="A4011" s="16"/>
      <c r="B4011" s="16"/>
      <c r="C4011" s="66"/>
      <c r="D4011" s="66"/>
      <c r="E4011" s="67"/>
      <c r="F4011" s="4"/>
      <c r="G4011" s="4"/>
      <c r="H4011" s="4"/>
      <c r="K4011" s="4"/>
      <c r="L4011" s="4"/>
      <c r="M4011" s="16"/>
      <c r="N4011" s="16"/>
      <c r="T4011" s="59"/>
      <c r="U4011" s="59"/>
      <c r="Z4011" s="22"/>
      <c r="AA4011" s="22"/>
      <c r="AB4011" s="22"/>
      <c r="AC4011" s="22"/>
      <c r="AD4011" s="22"/>
      <c r="AE4011" s="22"/>
      <c r="AF4011" s="22"/>
    </row>
    <row r="4012" spans="1:32" x14ac:dyDescent="0.25">
      <c r="A4012" s="16"/>
      <c r="B4012" s="16"/>
      <c r="C4012" s="66"/>
      <c r="D4012" s="66"/>
      <c r="E4012" s="67"/>
      <c r="F4012" s="4"/>
      <c r="G4012" s="4"/>
      <c r="H4012" s="4"/>
      <c r="K4012" s="4"/>
      <c r="L4012" s="4"/>
      <c r="M4012" s="16"/>
      <c r="N4012" s="16"/>
      <c r="T4012" s="59"/>
      <c r="U4012" s="59"/>
      <c r="Z4012" s="22"/>
      <c r="AA4012" s="22"/>
      <c r="AB4012" s="22"/>
      <c r="AC4012" s="22"/>
      <c r="AD4012" s="22"/>
      <c r="AE4012" s="22"/>
      <c r="AF4012" s="22"/>
    </row>
    <row r="4013" spans="1:32" x14ac:dyDescent="0.25">
      <c r="A4013" s="16"/>
      <c r="B4013" s="16"/>
      <c r="C4013" s="66"/>
      <c r="D4013" s="66"/>
      <c r="E4013" s="67"/>
      <c r="F4013" s="4"/>
      <c r="G4013" s="4"/>
      <c r="H4013" s="4"/>
      <c r="K4013" s="4"/>
      <c r="L4013" s="4"/>
      <c r="M4013" s="16"/>
      <c r="N4013" s="16"/>
      <c r="T4013" s="59"/>
      <c r="U4013" s="59"/>
      <c r="Z4013" s="22"/>
      <c r="AA4013" s="22"/>
      <c r="AB4013" s="22"/>
      <c r="AC4013" s="22"/>
      <c r="AD4013" s="22"/>
      <c r="AE4013" s="22"/>
      <c r="AF4013" s="22"/>
    </row>
    <row r="4014" spans="1:32" x14ac:dyDescent="0.25">
      <c r="A4014" s="16"/>
      <c r="B4014" s="16"/>
      <c r="C4014" s="66"/>
      <c r="D4014" s="66"/>
      <c r="E4014" s="67"/>
      <c r="F4014" s="4"/>
      <c r="G4014" s="4"/>
      <c r="H4014" s="4"/>
      <c r="K4014" s="4"/>
      <c r="L4014" s="4"/>
      <c r="M4014" s="16"/>
      <c r="N4014" s="16"/>
      <c r="T4014" s="59"/>
      <c r="U4014" s="59"/>
      <c r="Z4014" s="22"/>
      <c r="AA4014" s="22"/>
      <c r="AB4014" s="22"/>
      <c r="AC4014" s="22"/>
      <c r="AD4014" s="22"/>
      <c r="AE4014" s="22"/>
      <c r="AF4014" s="22"/>
    </row>
    <row r="4015" spans="1:32" x14ac:dyDescent="0.25">
      <c r="A4015" s="16"/>
      <c r="B4015" s="16"/>
      <c r="C4015" s="66"/>
      <c r="D4015" s="66"/>
      <c r="E4015" s="67"/>
      <c r="F4015" s="4"/>
      <c r="G4015" s="4"/>
      <c r="H4015" s="4"/>
      <c r="K4015" s="4"/>
      <c r="L4015" s="4"/>
      <c r="M4015" s="16"/>
      <c r="N4015" s="16"/>
      <c r="T4015" s="59"/>
      <c r="U4015" s="59"/>
      <c r="Z4015" s="22"/>
      <c r="AA4015" s="22"/>
      <c r="AB4015" s="22"/>
      <c r="AC4015" s="22"/>
      <c r="AD4015" s="22"/>
      <c r="AE4015" s="22"/>
      <c r="AF4015" s="22"/>
    </row>
    <row r="4016" spans="1:32" x14ac:dyDescent="0.25">
      <c r="A4016" s="16"/>
      <c r="B4016" s="16"/>
      <c r="C4016" s="66"/>
      <c r="D4016" s="66"/>
      <c r="E4016" s="67"/>
      <c r="F4016" s="4"/>
      <c r="G4016" s="4"/>
      <c r="H4016" s="4"/>
      <c r="K4016" s="4"/>
      <c r="L4016" s="4"/>
      <c r="M4016" s="16"/>
      <c r="N4016" s="16"/>
      <c r="T4016" s="59"/>
      <c r="U4016" s="59"/>
      <c r="Z4016" s="22"/>
      <c r="AA4016" s="22"/>
      <c r="AB4016" s="22"/>
      <c r="AC4016" s="22"/>
      <c r="AD4016" s="22"/>
      <c r="AE4016" s="22"/>
      <c r="AF4016" s="22"/>
    </row>
    <row r="4017" spans="1:32" x14ac:dyDescent="0.25">
      <c r="A4017" s="16"/>
      <c r="B4017" s="16"/>
      <c r="C4017" s="66"/>
      <c r="D4017" s="66"/>
      <c r="E4017" s="67"/>
      <c r="F4017" s="4"/>
      <c r="G4017" s="4"/>
      <c r="H4017" s="4"/>
      <c r="K4017" s="4"/>
      <c r="L4017" s="4"/>
      <c r="M4017" s="16"/>
      <c r="N4017" s="16"/>
      <c r="T4017" s="59"/>
      <c r="U4017" s="59"/>
      <c r="Z4017" s="22"/>
      <c r="AA4017" s="22"/>
      <c r="AB4017" s="22"/>
      <c r="AC4017" s="22"/>
      <c r="AD4017" s="22"/>
      <c r="AE4017" s="22"/>
      <c r="AF4017" s="22"/>
    </row>
    <row r="4018" spans="1:32" x14ac:dyDescent="0.25">
      <c r="A4018" s="16"/>
      <c r="B4018" s="16"/>
      <c r="C4018" s="66"/>
      <c r="D4018" s="66"/>
      <c r="E4018" s="67"/>
      <c r="F4018" s="4"/>
      <c r="G4018" s="4"/>
      <c r="H4018" s="4"/>
      <c r="K4018" s="4"/>
      <c r="L4018" s="4"/>
      <c r="M4018" s="16"/>
      <c r="N4018" s="16"/>
      <c r="T4018" s="59"/>
      <c r="U4018" s="59"/>
      <c r="Z4018" s="22"/>
      <c r="AA4018" s="22"/>
      <c r="AB4018" s="22"/>
      <c r="AC4018" s="22"/>
      <c r="AD4018" s="22"/>
      <c r="AE4018" s="22"/>
      <c r="AF4018" s="22"/>
    </row>
    <row r="4019" spans="1:32" x14ac:dyDescent="0.25">
      <c r="A4019" s="16"/>
      <c r="B4019" s="16"/>
      <c r="C4019" s="66"/>
      <c r="D4019" s="66"/>
      <c r="E4019" s="67"/>
      <c r="F4019" s="4"/>
      <c r="G4019" s="4"/>
      <c r="H4019" s="4"/>
      <c r="K4019" s="4"/>
      <c r="L4019" s="4"/>
      <c r="M4019" s="16"/>
      <c r="N4019" s="16"/>
      <c r="T4019" s="59"/>
      <c r="U4019" s="59"/>
      <c r="Z4019" s="22"/>
      <c r="AA4019" s="22"/>
      <c r="AB4019" s="22"/>
      <c r="AC4019" s="22"/>
      <c r="AD4019" s="22"/>
      <c r="AE4019" s="22"/>
      <c r="AF4019" s="22"/>
    </row>
    <row r="4020" spans="1:32" x14ac:dyDescent="0.25">
      <c r="A4020" s="16"/>
      <c r="B4020" s="16"/>
      <c r="C4020" s="66"/>
      <c r="D4020" s="66"/>
      <c r="E4020" s="67"/>
      <c r="F4020" s="4"/>
      <c r="G4020" s="4"/>
      <c r="H4020" s="4"/>
      <c r="K4020" s="4"/>
      <c r="L4020" s="4"/>
      <c r="M4020" s="16"/>
      <c r="N4020" s="16"/>
      <c r="T4020" s="59"/>
      <c r="U4020" s="59"/>
      <c r="Z4020" s="22"/>
      <c r="AA4020" s="22"/>
      <c r="AB4020" s="22"/>
      <c r="AC4020" s="22"/>
      <c r="AD4020" s="22"/>
      <c r="AE4020" s="22"/>
      <c r="AF4020" s="22"/>
    </row>
    <row r="4021" spans="1:32" x14ac:dyDescent="0.25">
      <c r="A4021" s="16"/>
      <c r="B4021" s="16"/>
      <c r="C4021" s="66"/>
      <c r="D4021" s="66"/>
      <c r="E4021" s="67"/>
      <c r="F4021" s="4"/>
      <c r="G4021" s="4"/>
      <c r="H4021" s="4"/>
      <c r="K4021" s="4"/>
      <c r="L4021" s="4"/>
      <c r="M4021" s="16"/>
      <c r="N4021" s="16"/>
      <c r="T4021" s="59"/>
      <c r="U4021" s="59"/>
      <c r="Z4021" s="22"/>
      <c r="AA4021" s="22"/>
      <c r="AB4021" s="22"/>
      <c r="AC4021" s="22"/>
      <c r="AD4021" s="22"/>
      <c r="AE4021" s="22"/>
      <c r="AF4021" s="22"/>
    </row>
    <row r="4022" spans="1:32" x14ac:dyDescent="0.25">
      <c r="A4022" s="16"/>
      <c r="B4022" s="16"/>
      <c r="C4022" s="66"/>
      <c r="D4022" s="66"/>
      <c r="E4022" s="67"/>
      <c r="F4022" s="4"/>
      <c r="G4022" s="4"/>
      <c r="H4022" s="4"/>
      <c r="K4022" s="4"/>
      <c r="L4022" s="4"/>
      <c r="M4022" s="16"/>
      <c r="N4022" s="16"/>
      <c r="T4022" s="59"/>
      <c r="U4022" s="59"/>
      <c r="Z4022" s="22"/>
      <c r="AA4022" s="22"/>
      <c r="AB4022" s="22"/>
      <c r="AC4022" s="22"/>
      <c r="AD4022" s="22"/>
      <c r="AE4022" s="22"/>
      <c r="AF4022" s="22"/>
    </row>
    <row r="4023" spans="1:32" x14ac:dyDescent="0.25">
      <c r="A4023" s="16"/>
      <c r="B4023" s="16"/>
      <c r="C4023" s="66"/>
      <c r="D4023" s="66"/>
      <c r="E4023" s="67"/>
      <c r="F4023" s="4"/>
      <c r="G4023" s="4"/>
      <c r="H4023" s="4"/>
      <c r="K4023" s="4"/>
      <c r="L4023" s="4"/>
      <c r="M4023" s="16"/>
      <c r="N4023" s="16"/>
      <c r="T4023" s="59"/>
      <c r="U4023" s="59"/>
      <c r="Z4023" s="22"/>
      <c r="AA4023" s="22"/>
      <c r="AB4023" s="22"/>
      <c r="AC4023" s="22"/>
      <c r="AD4023" s="22"/>
      <c r="AE4023" s="22"/>
      <c r="AF4023" s="22"/>
    </row>
    <row r="4024" spans="1:32" x14ac:dyDescent="0.25">
      <c r="A4024" s="16"/>
      <c r="B4024" s="16"/>
      <c r="C4024" s="66"/>
      <c r="D4024" s="66"/>
      <c r="E4024" s="67"/>
      <c r="F4024" s="4"/>
      <c r="G4024" s="4"/>
      <c r="H4024" s="4"/>
      <c r="K4024" s="4"/>
      <c r="L4024" s="4"/>
      <c r="M4024" s="16"/>
      <c r="N4024" s="16"/>
      <c r="T4024" s="59"/>
      <c r="U4024" s="59"/>
      <c r="Z4024" s="22"/>
      <c r="AA4024" s="22"/>
      <c r="AB4024" s="22"/>
      <c r="AC4024" s="22"/>
      <c r="AD4024" s="22"/>
      <c r="AE4024" s="22"/>
      <c r="AF4024" s="22"/>
    </row>
    <row r="4025" spans="1:32" x14ac:dyDescent="0.25">
      <c r="A4025" s="16"/>
      <c r="B4025" s="16"/>
      <c r="C4025" s="66"/>
      <c r="D4025" s="66"/>
      <c r="E4025" s="67"/>
      <c r="F4025" s="4"/>
      <c r="G4025" s="4"/>
      <c r="H4025" s="4"/>
      <c r="K4025" s="4"/>
      <c r="L4025" s="4"/>
      <c r="M4025" s="16"/>
      <c r="N4025" s="16"/>
      <c r="T4025" s="59"/>
      <c r="U4025" s="59"/>
      <c r="V4025" s="18"/>
      <c r="Z4025" s="22"/>
      <c r="AA4025" s="22"/>
      <c r="AB4025" s="22"/>
      <c r="AC4025" s="22"/>
      <c r="AD4025" s="22"/>
      <c r="AE4025" s="22"/>
      <c r="AF4025" s="22"/>
    </row>
    <row r="4026" spans="1:32" x14ac:dyDescent="0.25">
      <c r="A4026" s="16"/>
      <c r="B4026" s="16"/>
      <c r="C4026" s="66"/>
      <c r="D4026" s="66"/>
      <c r="E4026" s="67"/>
      <c r="F4026" s="4"/>
      <c r="G4026" s="4"/>
      <c r="H4026" s="4"/>
      <c r="K4026" s="4"/>
      <c r="L4026" s="4"/>
      <c r="M4026" s="16"/>
      <c r="N4026" s="16"/>
      <c r="T4026" s="59"/>
      <c r="U4026" s="59"/>
      <c r="V4026" s="18"/>
      <c r="Z4026" s="22"/>
      <c r="AA4026" s="22"/>
      <c r="AB4026" s="22"/>
      <c r="AC4026" s="22"/>
      <c r="AD4026" s="22"/>
      <c r="AE4026" s="22"/>
      <c r="AF4026" s="22"/>
    </row>
    <row r="4027" spans="1:32" x14ac:dyDescent="0.25">
      <c r="A4027" s="16"/>
      <c r="B4027" s="16"/>
      <c r="C4027" s="66"/>
      <c r="D4027" s="66"/>
      <c r="E4027" s="67"/>
      <c r="F4027" s="4"/>
      <c r="G4027" s="4"/>
      <c r="H4027" s="4"/>
      <c r="K4027" s="4"/>
      <c r="L4027" s="4"/>
      <c r="M4027" s="16"/>
      <c r="N4027" s="16"/>
      <c r="T4027" s="59"/>
      <c r="U4027" s="59"/>
      <c r="V4027" s="18"/>
      <c r="Z4027" s="22"/>
      <c r="AA4027" s="22"/>
      <c r="AB4027" s="22"/>
      <c r="AC4027" s="22"/>
      <c r="AD4027" s="22"/>
      <c r="AE4027" s="22"/>
      <c r="AF4027" s="22"/>
    </row>
    <row r="4028" spans="1:32" x14ac:dyDescent="0.25">
      <c r="A4028" s="16"/>
      <c r="B4028" s="16"/>
      <c r="C4028" s="66"/>
      <c r="D4028" s="66"/>
      <c r="E4028" s="67"/>
      <c r="F4028" s="4"/>
      <c r="G4028" s="4"/>
      <c r="H4028" s="4"/>
      <c r="K4028" s="4"/>
      <c r="L4028" s="4"/>
      <c r="M4028" s="16"/>
      <c r="N4028" s="16"/>
      <c r="T4028" s="59"/>
      <c r="U4028" s="59"/>
      <c r="V4028" s="18"/>
      <c r="Z4028" s="22"/>
      <c r="AA4028" s="22"/>
      <c r="AB4028" s="22"/>
      <c r="AC4028" s="22"/>
      <c r="AD4028" s="22"/>
      <c r="AE4028" s="22"/>
      <c r="AF4028" s="22"/>
    </row>
    <row r="4029" spans="1:32" x14ac:dyDescent="0.25">
      <c r="A4029" s="16"/>
      <c r="B4029" s="16"/>
      <c r="C4029" s="66"/>
      <c r="D4029" s="66"/>
      <c r="E4029" s="67"/>
      <c r="F4029" s="4"/>
      <c r="G4029" s="4"/>
      <c r="H4029" s="4"/>
      <c r="K4029" s="4"/>
      <c r="L4029" s="4"/>
      <c r="M4029" s="16"/>
      <c r="N4029" s="16"/>
      <c r="T4029" s="59"/>
      <c r="U4029" s="59"/>
      <c r="V4029" s="18"/>
      <c r="Z4029" s="22"/>
      <c r="AA4029" s="22"/>
      <c r="AB4029" s="22"/>
      <c r="AC4029" s="22"/>
      <c r="AD4029" s="22"/>
      <c r="AE4029" s="22"/>
      <c r="AF4029" s="22"/>
    </row>
    <row r="4030" spans="1:32" x14ac:dyDescent="0.25">
      <c r="A4030" s="16"/>
      <c r="B4030" s="16"/>
      <c r="C4030" s="66"/>
      <c r="D4030" s="66"/>
      <c r="E4030" s="67"/>
      <c r="F4030" s="4"/>
      <c r="G4030" s="4"/>
      <c r="H4030" s="4"/>
      <c r="K4030" s="4"/>
      <c r="L4030" s="4"/>
      <c r="M4030" s="16"/>
      <c r="N4030" s="16"/>
      <c r="T4030" s="59"/>
      <c r="U4030" s="59"/>
      <c r="V4030" s="18"/>
      <c r="Z4030" s="22"/>
      <c r="AA4030" s="22"/>
      <c r="AB4030" s="22"/>
      <c r="AC4030" s="22"/>
      <c r="AD4030" s="22"/>
      <c r="AE4030" s="22"/>
      <c r="AF4030" s="22"/>
    </row>
    <row r="4031" spans="1:32" x14ac:dyDescent="0.25">
      <c r="A4031" s="16"/>
      <c r="B4031" s="16"/>
      <c r="C4031" s="66"/>
      <c r="D4031" s="66"/>
      <c r="E4031" s="67"/>
      <c r="F4031" s="4"/>
      <c r="G4031" s="4"/>
      <c r="H4031" s="4"/>
      <c r="K4031" s="4"/>
      <c r="L4031" s="4"/>
      <c r="M4031" s="16"/>
      <c r="N4031" s="16"/>
      <c r="T4031" s="59"/>
      <c r="U4031" s="59"/>
      <c r="V4031" s="18"/>
      <c r="Z4031" s="22"/>
      <c r="AA4031" s="22"/>
      <c r="AB4031" s="22"/>
      <c r="AC4031" s="22"/>
      <c r="AD4031" s="22"/>
      <c r="AE4031" s="22"/>
      <c r="AF4031" s="22"/>
    </row>
    <row r="4032" spans="1:32" x14ac:dyDescent="0.25">
      <c r="A4032" s="16"/>
      <c r="B4032" s="16"/>
      <c r="C4032" s="66"/>
      <c r="D4032" s="66"/>
      <c r="E4032" s="67"/>
      <c r="F4032" s="4"/>
      <c r="G4032" s="4"/>
      <c r="H4032" s="4"/>
      <c r="K4032" s="4"/>
      <c r="L4032" s="4"/>
      <c r="M4032" s="16"/>
      <c r="N4032" s="16"/>
      <c r="T4032" s="59"/>
      <c r="U4032" s="59"/>
      <c r="V4032" s="18"/>
      <c r="Z4032" s="22"/>
      <c r="AA4032" s="22"/>
      <c r="AB4032" s="22"/>
      <c r="AC4032" s="22"/>
      <c r="AD4032" s="22"/>
      <c r="AE4032" s="22"/>
      <c r="AF4032" s="22"/>
    </row>
    <row r="4033" spans="1:32" x14ac:dyDescent="0.25">
      <c r="A4033" s="16"/>
      <c r="B4033" s="16"/>
      <c r="C4033" s="66"/>
      <c r="D4033" s="66"/>
      <c r="E4033" s="67"/>
      <c r="F4033" s="4"/>
      <c r="G4033" s="4"/>
      <c r="H4033" s="4"/>
      <c r="K4033" s="4"/>
      <c r="L4033" s="4"/>
      <c r="M4033" s="16"/>
      <c r="N4033" s="16"/>
      <c r="T4033" s="59"/>
      <c r="U4033" s="59"/>
      <c r="V4033" s="18"/>
      <c r="Z4033" s="22"/>
      <c r="AA4033" s="22"/>
      <c r="AB4033" s="22"/>
      <c r="AC4033" s="22"/>
      <c r="AD4033" s="22"/>
      <c r="AE4033" s="22"/>
      <c r="AF4033" s="22"/>
    </row>
    <row r="4034" spans="1:32" x14ac:dyDescent="0.25">
      <c r="A4034" s="16"/>
      <c r="B4034" s="16"/>
      <c r="C4034" s="66"/>
      <c r="D4034" s="66"/>
      <c r="E4034" s="67"/>
      <c r="F4034" s="4"/>
      <c r="G4034" s="4"/>
      <c r="H4034" s="4"/>
      <c r="K4034" s="4"/>
      <c r="L4034" s="4"/>
      <c r="M4034" s="16"/>
      <c r="N4034" s="16"/>
      <c r="T4034" s="59"/>
      <c r="U4034" s="59"/>
      <c r="V4034" s="18"/>
      <c r="Z4034" s="22"/>
      <c r="AA4034" s="22"/>
      <c r="AB4034" s="22"/>
      <c r="AC4034" s="22"/>
      <c r="AD4034" s="22"/>
      <c r="AE4034" s="22"/>
      <c r="AF4034" s="22"/>
    </row>
    <row r="4035" spans="1:32" x14ac:dyDescent="0.25">
      <c r="A4035" s="16"/>
      <c r="B4035" s="16"/>
      <c r="C4035" s="66"/>
      <c r="D4035" s="66"/>
      <c r="E4035" s="67"/>
      <c r="F4035" s="4"/>
      <c r="G4035" s="4"/>
      <c r="H4035" s="4"/>
      <c r="K4035" s="4"/>
      <c r="L4035" s="4"/>
      <c r="M4035" s="16"/>
      <c r="N4035" s="16"/>
      <c r="T4035" s="59"/>
      <c r="U4035" s="59"/>
      <c r="V4035" s="18"/>
      <c r="Z4035" s="22"/>
      <c r="AA4035" s="22"/>
      <c r="AB4035" s="22"/>
      <c r="AC4035" s="22"/>
      <c r="AD4035" s="22"/>
      <c r="AE4035" s="22"/>
      <c r="AF4035" s="22"/>
    </row>
    <row r="4036" spans="1:32" x14ac:dyDescent="0.25">
      <c r="A4036" s="16"/>
      <c r="B4036" s="16"/>
      <c r="C4036" s="66"/>
      <c r="D4036" s="66"/>
      <c r="E4036" s="67"/>
      <c r="F4036" s="4"/>
      <c r="G4036" s="4"/>
      <c r="H4036" s="4"/>
      <c r="K4036" s="4"/>
      <c r="L4036" s="4"/>
      <c r="M4036" s="16"/>
      <c r="N4036" s="16"/>
      <c r="T4036" s="59"/>
      <c r="U4036" s="59"/>
      <c r="V4036" s="18"/>
      <c r="Z4036" s="22"/>
      <c r="AA4036" s="22"/>
      <c r="AB4036" s="22"/>
      <c r="AC4036" s="22"/>
      <c r="AD4036" s="22"/>
      <c r="AE4036" s="22"/>
      <c r="AF4036" s="22"/>
    </row>
    <row r="4037" spans="1:32" x14ac:dyDescent="0.25">
      <c r="A4037" s="16"/>
      <c r="B4037" s="16"/>
      <c r="C4037" s="66"/>
      <c r="D4037" s="66"/>
      <c r="E4037" s="67"/>
      <c r="F4037" s="4"/>
      <c r="G4037" s="4"/>
      <c r="H4037" s="4"/>
      <c r="K4037" s="4"/>
      <c r="L4037" s="4"/>
      <c r="M4037" s="16"/>
      <c r="N4037" s="16"/>
      <c r="T4037" s="59"/>
      <c r="U4037" s="59"/>
      <c r="V4037" s="18"/>
      <c r="Z4037" s="22"/>
      <c r="AA4037" s="22"/>
      <c r="AB4037" s="22"/>
      <c r="AC4037" s="22"/>
      <c r="AD4037" s="22"/>
      <c r="AE4037" s="22"/>
      <c r="AF4037" s="22"/>
    </row>
    <row r="4038" spans="1:32" x14ac:dyDescent="0.25">
      <c r="A4038" s="16"/>
      <c r="B4038" s="16"/>
      <c r="C4038" s="66"/>
      <c r="D4038" s="66"/>
      <c r="E4038" s="67"/>
      <c r="F4038" s="4"/>
      <c r="G4038" s="4"/>
      <c r="H4038" s="4"/>
      <c r="K4038" s="4"/>
      <c r="L4038" s="4"/>
      <c r="M4038" s="16"/>
      <c r="N4038" s="16"/>
      <c r="T4038" s="59"/>
      <c r="U4038" s="59"/>
      <c r="V4038" s="18"/>
      <c r="Z4038" s="22"/>
      <c r="AA4038" s="22"/>
      <c r="AB4038" s="22"/>
      <c r="AC4038" s="22"/>
      <c r="AD4038" s="22"/>
      <c r="AE4038" s="22"/>
      <c r="AF4038" s="22"/>
    </row>
    <row r="4039" spans="1:32" x14ac:dyDescent="0.25">
      <c r="A4039" s="16"/>
      <c r="B4039" s="16"/>
      <c r="C4039" s="66"/>
      <c r="D4039" s="66"/>
      <c r="E4039" s="67"/>
      <c r="F4039" s="4"/>
      <c r="G4039" s="4"/>
      <c r="H4039" s="4"/>
      <c r="K4039" s="4"/>
      <c r="L4039" s="4"/>
      <c r="M4039" s="16"/>
      <c r="N4039" s="16"/>
      <c r="T4039" s="59"/>
      <c r="U4039" s="59"/>
      <c r="V4039" s="18"/>
      <c r="Z4039" s="22"/>
      <c r="AA4039" s="22"/>
      <c r="AB4039" s="22"/>
      <c r="AC4039" s="22"/>
      <c r="AD4039" s="22"/>
      <c r="AE4039" s="22"/>
      <c r="AF4039" s="22"/>
    </row>
    <row r="4040" spans="1:32" x14ac:dyDescent="0.25">
      <c r="A4040" s="16"/>
      <c r="B4040" s="16"/>
      <c r="C4040" s="66"/>
      <c r="D4040" s="66"/>
      <c r="E4040" s="67"/>
      <c r="F4040" s="4"/>
      <c r="G4040" s="4"/>
      <c r="H4040" s="4"/>
      <c r="K4040" s="4"/>
      <c r="L4040" s="4"/>
      <c r="M4040" s="16"/>
      <c r="N4040" s="16"/>
      <c r="T4040" s="59"/>
      <c r="U4040" s="59"/>
      <c r="V4040" s="18"/>
      <c r="Z4040" s="22"/>
      <c r="AA4040" s="22"/>
      <c r="AB4040" s="22"/>
      <c r="AC4040" s="22"/>
      <c r="AD4040" s="22"/>
      <c r="AE4040" s="22"/>
      <c r="AF4040" s="22"/>
    </row>
    <row r="4041" spans="1:32" x14ac:dyDescent="0.25">
      <c r="A4041" s="16"/>
      <c r="B4041" s="16"/>
      <c r="C4041" s="66"/>
      <c r="D4041" s="66"/>
      <c r="E4041" s="67"/>
      <c r="F4041" s="4"/>
      <c r="G4041" s="4"/>
      <c r="H4041" s="4"/>
      <c r="K4041" s="4"/>
      <c r="L4041" s="4"/>
      <c r="M4041" s="16"/>
      <c r="N4041" s="16"/>
      <c r="T4041" s="59"/>
      <c r="U4041" s="59"/>
      <c r="V4041" s="18"/>
      <c r="Z4041" s="22"/>
      <c r="AA4041" s="22"/>
      <c r="AB4041" s="22"/>
      <c r="AC4041" s="22"/>
      <c r="AD4041" s="22"/>
      <c r="AE4041" s="22"/>
      <c r="AF4041" s="22"/>
    </row>
    <row r="4042" spans="1:32" x14ac:dyDescent="0.25">
      <c r="A4042" s="16"/>
      <c r="B4042" s="16"/>
      <c r="C4042" s="66"/>
      <c r="D4042" s="66"/>
      <c r="E4042" s="67"/>
      <c r="F4042" s="4"/>
      <c r="G4042" s="4"/>
      <c r="H4042" s="4"/>
      <c r="K4042" s="4"/>
      <c r="L4042" s="4"/>
      <c r="M4042" s="16"/>
      <c r="N4042" s="16"/>
      <c r="T4042" s="59"/>
      <c r="U4042" s="59"/>
      <c r="V4042" s="18"/>
      <c r="Z4042" s="22"/>
      <c r="AA4042" s="22"/>
      <c r="AB4042" s="22"/>
      <c r="AC4042" s="22"/>
      <c r="AD4042" s="22"/>
      <c r="AE4042" s="22"/>
      <c r="AF4042" s="22"/>
    </row>
    <row r="4043" spans="1:32" x14ac:dyDescent="0.25">
      <c r="A4043" s="16"/>
      <c r="B4043" s="16"/>
      <c r="C4043" s="66"/>
      <c r="D4043" s="66"/>
      <c r="E4043" s="67"/>
      <c r="F4043" s="4"/>
      <c r="G4043" s="4"/>
      <c r="H4043" s="4"/>
      <c r="K4043" s="4"/>
      <c r="L4043" s="4"/>
      <c r="M4043" s="16"/>
      <c r="N4043" s="16"/>
      <c r="T4043" s="59"/>
      <c r="U4043" s="59"/>
      <c r="V4043" s="18"/>
      <c r="Z4043" s="22"/>
      <c r="AA4043" s="22"/>
      <c r="AB4043" s="22"/>
      <c r="AC4043" s="22"/>
      <c r="AD4043" s="22"/>
      <c r="AE4043" s="22"/>
      <c r="AF4043" s="22"/>
    </row>
    <row r="4044" spans="1:32" x14ac:dyDescent="0.25">
      <c r="A4044" s="16"/>
      <c r="B4044" s="16"/>
      <c r="C4044" s="66"/>
      <c r="D4044" s="66"/>
      <c r="E4044" s="67"/>
      <c r="F4044" s="4"/>
      <c r="G4044" s="4"/>
      <c r="H4044" s="4"/>
      <c r="K4044" s="4"/>
      <c r="L4044" s="4"/>
      <c r="M4044" s="16"/>
      <c r="N4044" s="16"/>
      <c r="T4044" s="59"/>
      <c r="U4044" s="59"/>
      <c r="V4044" s="18"/>
      <c r="Z4044" s="22"/>
      <c r="AA4044" s="22"/>
      <c r="AB4044" s="22"/>
      <c r="AC4044" s="22"/>
      <c r="AD4044" s="22"/>
      <c r="AE4044" s="22"/>
      <c r="AF4044" s="22"/>
    </row>
    <row r="4045" spans="1:32" x14ac:dyDescent="0.25">
      <c r="A4045" s="16"/>
      <c r="B4045" s="16"/>
      <c r="C4045" s="66"/>
      <c r="D4045" s="66"/>
      <c r="E4045" s="67"/>
      <c r="F4045" s="4"/>
      <c r="G4045" s="4"/>
      <c r="H4045" s="4"/>
      <c r="K4045" s="4"/>
      <c r="L4045" s="4"/>
      <c r="M4045" s="16"/>
      <c r="N4045" s="16"/>
      <c r="T4045" s="59"/>
      <c r="U4045" s="59"/>
      <c r="V4045" s="18"/>
      <c r="Z4045" s="22"/>
      <c r="AA4045" s="22"/>
      <c r="AB4045" s="22"/>
      <c r="AC4045" s="22"/>
      <c r="AD4045" s="22"/>
      <c r="AE4045" s="22"/>
      <c r="AF4045" s="22"/>
    </row>
    <row r="4046" spans="1:32" x14ac:dyDescent="0.25">
      <c r="A4046" s="16"/>
      <c r="B4046" s="16"/>
      <c r="C4046" s="66"/>
      <c r="D4046" s="66"/>
      <c r="E4046" s="67"/>
      <c r="F4046" s="4"/>
      <c r="G4046" s="4"/>
      <c r="H4046" s="4"/>
      <c r="K4046" s="4"/>
      <c r="L4046" s="4"/>
      <c r="M4046" s="16"/>
      <c r="N4046" s="16"/>
      <c r="T4046" s="59"/>
      <c r="U4046" s="59"/>
      <c r="V4046" s="18"/>
      <c r="Z4046" s="22"/>
      <c r="AA4046" s="22"/>
      <c r="AB4046" s="22"/>
      <c r="AC4046" s="22"/>
      <c r="AD4046" s="22"/>
      <c r="AE4046" s="22"/>
      <c r="AF4046" s="22"/>
    </row>
    <row r="4047" spans="1:32" x14ac:dyDescent="0.25">
      <c r="A4047" s="16"/>
      <c r="B4047" s="16"/>
      <c r="C4047" s="66"/>
      <c r="D4047" s="66"/>
      <c r="E4047" s="67"/>
      <c r="F4047" s="4"/>
      <c r="G4047" s="4"/>
      <c r="H4047" s="4"/>
      <c r="K4047" s="4"/>
      <c r="L4047" s="4"/>
      <c r="M4047" s="16"/>
      <c r="N4047" s="16"/>
      <c r="T4047" s="59"/>
      <c r="U4047" s="59"/>
      <c r="V4047" s="18"/>
      <c r="Z4047" s="22"/>
      <c r="AA4047" s="22"/>
      <c r="AB4047" s="22"/>
      <c r="AC4047" s="22"/>
      <c r="AD4047" s="22"/>
      <c r="AE4047" s="22"/>
      <c r="AF4047" s="22"/>
    </row>
    <row r="4048" spans="1:32" x14ac:dyDescent="0.25">
      <c r="A4048" s="16"/>
      <c r="B4048" s="16"/>
      <c r="C4048" s="66"/>
      <c r="D4048" s="66"/>
      <c r="E4048" s="67"/>
      <c r="F4048" s="4"/>
      <c r="G4048" s="4"/>
      <c r="H4048" s="4"/>
      <c r="K4048" s="4"/>
      <c r="L4048" s="4"/>
      <c r="M4048" s="16"/>
      <c r="N4048" s="16"/>
      <c r="T4048" s="59"/>
      <c r="U4048" s="59"/>
      <c r="V4048" s="18"/>
      <c r="Z4048" s="22"/>
      <c r="AA4048" s="22"/>
      <c r="AB4048" s="22"/>
      <c r="AC4048" s="22"/>
      <c r="AD4048" s="22"/>
      <c r="AE4048" s="22"/>
      <c r="AF4048" s="22"/>
    </row>
    <row r="4049" spans="1:32" x14ac:dyDescent="0.25">
      <c r="A4049" s="16"/>
      <c r="B4049" s="16"/>
      <c r="C4049" s="66"/>
      <c r="D4049" s="66"/>
      <c r="E4049" s="67"/>
      <c r="F4049" s="4"/>
      <c r="G4049" s="4"/>
      <c r="H4049" s="4"/>
      <c r="K4049" s="4"/>
      <c r="L4049" s="4"/>
      <c r="M4049" s="16"/>
      <c r="N4049" s="16"/>
      <c r="T4049" s="59"/>
      <c r="U4049" s="59"/>
      <c r="V4049" s="18"/>
      <c r="Z4049" s="22"/>
      <c r="AA4049" s="22"/>
      <c r="AB4049" s="22"/>
      <c r="AC4049" s="22"/>
      <c r="AD4049" s="22"/>
      <c r="AE4049" s="22"/>
      <c r="AF4049" s="22"/>
    </row>
    <row r="4050" spans="1:32" x14ac:dyDescent="0.25">
      <c r="A4050" s="16"/>
      <c r="B4050" s="16"/>
      <c r="C4050" s="66"/>
      <c r="D4050" s="66"/>
      <c r="E4050" s="67"/>
      <c r="F4050" s="4"/>
      <c r="G4050" s="4"/>
      <c r="H4050" s="4"/>
      <c r="K4050" s="4"/>
      <c r="L4050" s="4"/>
      <c r="M4050" s="16"/>
      <c r="N4050" s="16"/>
      <c r="T4050" s="59"/>
      <c r="U4050" s="59"/>
      <c r="V4050" s="18"/>
      <c r="Z4050" s="22"/>
      <c r="AA4050" s="22"/>
      <c r="AB4050" s="22"/>
      <c r="AC4050" s="22"/>
      <c r="AD4050" s="22"/>
      <c r="AE4050" s="22"/>
      <c r="AF4050" s="22"/>
    </row>
    <row r="4051" spans="1:32" x14ac:dyDescent="0.25">
      <c r="A4051" s="16"/>
      <c r="B4051" s="16"/>
      <c r="C4051" s="66"/>
      <c r="D4051" s="66"/>
      <c r="E4051" s="67"/>
      <c r="F4051" s="4"/>
      <c r="G4051" s="4"/>
      <c r="H4051" s="4"/>
      <c r="K4051" s="4"/>
      <c r="L4051" s="4"/>
      <c r="M4051" s="16"/>
      <c r="N4051" s="16"/>
      <c r="T4051" s="59"/>
      <c r="U4051" s="59"/>
      <c r="V4051" s="18"/>
      <c r="Z4051" s="22"/>
      <c r="AA4051" s="22"/>
      <c r="AB4051" s="22"/>
      <c r="AC4051" s="22"/>
      <c r="AD4051" s="22"/>
      <c r="AE4051" s="22"/>
      <c r="AF4051" s="22"/>
    </row>
    <row r="4052" spans="1:32" x14ac:dyDescent="0.25">
      <c r="A4052" s="16"/>
      <c r="B4052" s="16"/>
      <c r="C4052" s="66"/>
      <c r="D4052" s="66"/>
      <c r="E4052" s="67"/>
      <c r="F4052" s="4"/>
      <c r="G4052" s="4"/>
      <c r="H4052" s="4"/>
      <c r="K4052" s="4"/>
      <c r="L4052" s="4"/>
      <c r="M4052" s="16"/>
      <c r="N4052" s="16"/>
      <c r="T4052" s="59"/>
      <c r="U4052" s="59"/>
      <c r="V4052" s="18"/>
      <c r="Z4052" s="22"/>
      <c r="AA4052" s="22"/>
      <c r="AB4052" s="22"/>
      <c r="AC4052" s="22"/>
      <c r="AD4052" s="22"/>
      <c r="AE4052" s="22"/>
      <c r="AF4052" s="22"/>
    </row>
    <row r="4053" spans="1:32" x14ac:dyDescent="0.25">
      <c r="A4053" s="16"/>
      <c r="B4053" s="16"/>
      <c r="C4053" s="66"/>
      <c r="D4053" s="66"/>
      <c r="E4053" s="67"/>
      <c r="F4053" s="4"/>
      <c r="G4053" s="4"/>
      <c r="H4053" s="4"/>
      <c r="K4053" s="4"/>
      <c r="L4053" s="4"/>
      <c r="M4053" s="16"/>
      <c r="N4053" s="16"/>
      <c r="T4053" s="59"/>
      <c r="U4053" s="59"/>
      <c r="V4053" s="18"/>
      <c r="Z4053" s="22"/>
      <c r="AA4053" s="22"/>
      <c r="AB4053" s="22"/>
      <c r="AC4053" s="22"/>
      <c r="AD4053" s="22"/>
      <c r="AE4053" s="22"/>
      <c r="AF4053" s="22"/>
    </row>
    <row r="4054" spans="1:32" x14ac:dyDescent="0.25">
      <c r="A4054" s="16"/>
      <c r="B4054" s="16"/>
      <c r="C4054" s="66"/>
      <c r="D4054" s="66"/>
      <c r="E4054" s="67"/>
      <c r="F4054" s="4"/>
      <c r="G4054" s="4"/>
      <c r="H4054" s="4"/>
      <c r="K4054" s="4"/>
      <c r="L4054" s="4"/>
      <c r="M4054" s="16"/>
      <c r="N4054" s="16"/>
      <c r="T4054" s="59"/>
      <c r="U4054" s="59"/>
      <c r="V4054" s="18"/>
      <c r="Z4054" s="22"/>
      <c r="AA4054" s="22"/>
      <c r="AB4054" s="22"/>
      <c r="AC4054" s="22"/>
      <c r="AD4054" s="22"/>
      <c r="AE4054" s="22"/>
      <c r="AF4054" s="22"/>
    </row>
    <row r="4055" spans="1:32" x14ac:dyDescent="0.25">
      <c r="A4055" s="16"/>
      <c r="B4055" s="16"/>
      <c r="C4055" s="66"/>
      <c r="D4055" s="66"/>
      <c r="E4055" s="67"/>
      <c r="F4055" s="4"/>
      <c r="G4055" s="4"/>
      <c r="H4055" s="4"/>
      <c r="K4055" s="4"/>
      <c r="L4055" s="4"/>
      <c r="M4055" s="16"/>
      <c r="N4055" s="16"/>
      <c r="T4055" s="59"/>
      <c r="U4055" s="59"/>
      <c r="V4055" s="18"/>
      <c r="Z4055" s="22"/>
      <c r="AA4055" s="22"/>
      <c r="AB4055" s="22"/>
      <c r="AC4055" s="22"/>
      <c r="AD4055" s="22"/>
      <c r="AE4055" s="22"/>
      <c r="AF4055" s="22"/>
    </row>
    <row r="4056" spans="1:32" x14ac:dyDescent="0.25">
      <c r="A4056" s="16"/>
      <c r="B4056" s="16"/>
      <c r="C4056" s="66"/>
      <c r="D4056" s="66"/>
      <c r="E4056" s="67"/>
      <c r="F4056" s="4"/>
      <c r="G4056" s="4"/>
      <c r="H4056" s="4"/>
      <c r="K4056" s="4"/>
      <c r="L4056" s="4"/>
      <c r="M4056" s="16"/>
      <c r="N4056" s="16"/>
      <c r="T4056" s="59"/>
      <c r="U4056" s="59"/>
      <c r="V4056" s="18"/>
      <c r="Z4056" s="22"/>
      <c r="AA4056" s="22"/>
      <c r="AB4056" s="22"/>
      <c r="AC4056" s="22"/>
      <c r="AD4056" s="22"/>
      <c r="AE4056" s="22"/>
      <c r="AF4056" s="22"/>
    </row>
    <row r="4057" spans="1:32" x14ac:dyDescent="0.25">
      <c r="A4057" s="16"/>
      <c r="B4057" s="16"/>
      <c r="C4057" s="66"/>
      <c r="D4057" s="66"/>
      <c r="E4057" s="67"/>
      <c r="F4057" s="4"/>
      <c r="G4057" s="4"/>
      <c r="H4057" s="4"/>
      <c r="K4057" s="4"/>
      <c r="L4057" s="4"/>
      <c r="M4057" s="16"/>
      <c r="N4057" s="16"/>
      <c r="T4057" s="59"/>
      <c r="U4057" s="59"/>
      <c r="V4057" s="18"/>
      <c r="Z4057" s="22"/>
      <c r="AA4057" s="22"/>
      <c r="AB4057" s="22"/>
      <c r="AC4057" s="22"/>
      <c r="AD4057" s="22"/>
      <c r="AE4057" s="22"/>
      <c r="AF4057" s="22"/>
    </row>
    <row r="4058" spans="1:32" x14ac:dyDescent="0.25">
      <c r="A4058" s="16"/>
      <c r="B4058" s="16"/>
      <c r="C4058" s="66"/>
      <c r="D4058" s="66"/>
      <c r="E4058" s="67"/>
      <c r="F4058" s="4"/>
      <c r="G4058" s="4"/>
      <c r="H4058" s="4"/>
      <c r="K4058" s="4"/>
      <c r="L4058" s="4"/>
      <c r="M4058" s="16"/>
      <c r="N4058" s="16"/>
      <c r="T4058" s="59"/>
      <c r="U4058" s="59"/>
      <c r="V4058" s="18"/>
      <c r="Z4058" s="22"/>
      <c r="AA4058" s="22"/>
      <c r="AB4058" s="22"/>
      <c r="AC4058" s="22"/>
      <c r="AD4058" s="22"/>
      <c r="AE4058" s="22"/>
      <c r="AF4058" s="22"/>
    </row>
    <row r="4059" spans="1:32" x14ac:dyDescent="0.25">
      <c r="A4059" s="16"/>
      <c r="B4059" s="16"/>
      <c r="C4059" s="66"/>
      <c r="D4059" s="66"/>
      <c r="E4059" s="67"/>
      <c r="F4059" s="4"/>
      <c r="G4059" s="4"/>
      <c r="H4059" s="4"/>
      <c r="K4059" s="4"/>
      <c r="L4059" s="4"/>
      <c r="M4059" s="16"/>
      <c r="N4059" s="16"/>
      <c r="T4059" s="59"/>
      <c r="U4059" s="59"/>
      <c r="V4059" s="18"/>
      <c r="Z4059" s="22"/>
      <c r="AA4059" s="22"/>
      <c r="AB4059" s="22"/>
      <c r="AC4059" s="22"/>
      <c r="AD4059" s="22"/>
      <c r="AE4059" s="22"/>
      <c r="AF4059" s="22"/>
    </row>
    <row r="4060" spans="1:32" x14ac:dyDescent="0.25">
      <c r="A4060" s="16"/>
      <c r="B4060" s="16"/>
      <c r="C4060" s="66"/>
      <c r="D4060" s="66"/>
      <c r="E4060" s="67"/>
      <c r="F4060" s="4"/>
      <c r="G4060" s="4"/>
      <c r="H4060" s="4"/>
      <c r="K4060" s="4"/>
      <c r="L4060" s="4"/>
      <c r="M4060" s="16"/>
      <c r="N4060" s="16"/>
      <c r="T4060" s="59"/>
      <c r="U4060" s="59"/>
      <c r="V4060" s="18"/>
      <c r="Z4060" s="22"/>
      <c r="AA4060" s="22"/>
      <c r="AB4060" s="22"/>
      <c r="AC4060" s="22"/>
      <c r="AD4060" s="22"/>
      <c r="AE4060" s="22"/>
      <c r="AF4060" s="22"/>
    </row>
    <row r="4061" spans="1:32" x14ac:dyDescent="0.25">
      <c r="A4061" s="16"/>
      <c r="B4061" s="16"/>
      <c r="C4061" s="66"/>
      <c r="D4061" s="66"/>
      <c r="E4061" s="67"/>
      <c r="F4061" s="4"/>
      <c r="G4061" s="4"/>
      <c r="H4061" s="4"/>
      <c r="K4061" s="4"/>
      <c r="L4061" s="4"/>
      <c r="M4061" s="16"/>
      <c r="N4061" s="16"/>
      <c r="T4061" s="59"/>
      <c r="U4061" s="59"/>
      <c r="V4061" s="18"/>
      <c r="Z4061" s="22"/>
      <c r="AA4061" s="22"/>
      <c r="AB4061" s="22"/>
      <c r="AC4061" s="22"/>
      <c r="AD4061" s="22"/>
      <c r="AE4061" s="22"/>
      <c r="AF4061" s="22"/>
    </row>
    <row r="4062" spans="1:32" x14ac:dyDescent="0.25">
      <c r="A4062" s="16"/>
      <c r="B4062" s="16"/>
      <c r="C4062" s="66"/>
      <c r="D4062" s="66"/>
      <c r="E4062" s="67"/>
      <c r="F4062" s="4"/>
      <c r="G4062" s="4"/>
      <c r="H4062" s="4"/>
      <c r="K4062" s="4"/>
      <c r="L4062" s="4"/>
      <c r="M4062" s="16"/>
      <c r="N4062" s="16"/>
      <c r="T4062" s="59"/>
      <c r="U4062" s="59"/>
      <c r="V4062" s="18"/>
      <c r="Z4062" s="22"/>
      <c r="AA4062" s="22"/>
      <c r="AB4062" s="22"/>
      <c r="AC4062" s="22"/>
      <c r="AD4062" s="22"/>
      <c r="AE4062" s="22"/>
      <c r="AF4062" s="22"/>
    </row>
    <row r="4063" spans="1:32" x14ac:dyDescent="0.25">
      <c r="A4063" s="16"/>
      <c r="B4063" s="16"/>
      <c r="C4063" s="66"/>
      <c r="D4063" s="66"/>
      <c r="E4063" s="67"/>
      <c r="F4063" s="4"/>
      <c r="G4063" s="4"/>
      <c r="H4063" s="4"/>
      <c r="K4063" s="4"/>
      <c r="L4063" s="4"/>
      <c r="M4063" s="16"/>
      <c r="N4063" s="16"/>
      <c r="T4063" s="59"/>
      <c r="U4063" s="59"/>
      <c r="V4063" s="18"/>
      <c r="Z4063" s="22"/>
      <c r="AA4063" s="22"/>
      <c r="AB4063" s="22"/>
      <c r="AC4063" s="22"/>
      <c r="AD4063" s="22"/>
      <c r="AE4063" s="22"/>
      <c r="AF4063" s="22"/>
    </row>
    <row r="4064" spans="1:32" x14ac:dyDescent="0.25">
      <c r="A4064" s="16"/>
      <c r="B4064" s="16"/>
      <c r="C4064" s="66"/>
      <c r="D4064" s="66"/>
      <c r="E4064" s="67"/>
      <c r="F4064" s="4"/>
      <c r="G4064" s="4"/>
      <c r="H4064" s="4"/>
      <c r="K4064" s="4"/>
      <c r="L4064" s="4"/>
      <c r="M4064" s="16"/>
      <c r="N4064" s="16"/>
      <c r="T4064" s="59"/>
      <c r="U4064" s="59"/>
      <c r="V4064" s="18"/>
      <c r="Z4064" s="22"/>
      <c r="AA4064" s="22"/>
      <c r="AB4064" s="22"/>
      <c r="AC4064" s="22"/>
      <c r="AD4064" s="22"/>
      <c r="AE4064" s="22"/>
      <c r="AF4064" s="22"/>
    </row>
    <row r="4065" spans="1:32" x14ac:dyDescent="0.25">
      <c r="A4065" s="16"/>
      <c r="B4065" s="16"/>
      <c r="C4065" s="66"/>
      <c r="D4065" s="66"/>
      <c r="E4065" s="67"/>
      <c r="F4065" s="4"/>
      <c r="G4065" s="4"/>
      <c r="H4065" s="4"/>
      <c r="K4065" s="4"/>
      <c r="L4065" s="4"/>
      <c r="M4065" s="16"/>
      <c r="N4065" s="16"/>
      <c r="T4065" s="59"/>
      <c r="U4065" s="59"/>
      <c r="V4065" s="18"/>
      <c r="Z4065" s="22"/>
      <c r="AA4065" s="22"/>
      <c r="AB4065" s="22"/>
      <c r="AC4065" s="22"/>
      <c r="AD4065" s="22"/>
      <c r="AE4065" s="22"/>
      <c r="AF4065" s="22"/>
    </row>
    <row r="4066" spans="1:32" x14ac:dyDescent="0.25">
      <c r="A4066" s="16"/>
      <c r="B4066" s="16"/>
      <c r="C4066" s="66"/>
      <c r="D4066" s="66"/>
      <c r="E4066" s="67"/>
      <c r="F4066" s="4"/>
      <c r="G4066" s="4"/>
      <c r="H4066" s="4"/>
      <c r="K4066" s="4"/>
      <c r="L4066" s="4"/>
      <c r="M4066" s="16"/>
      <c r="N4066" s="16"/>
      <c r="T4066" s="59"/>
      <c r="U4066" s="59"/>
      <c r="V4066" s="18"/>
      <c r="Z4066" s="22"/>
      <c r="AA4066" s="22"/>
      <c r="AB4066" s="22"/>
      <c r="AC4066" s="22"/>
      <c r="AD4066" s="22"/>
      <c r="AE4066" s="22"/>
      <c r="AF4066" s="22"/>
    </row>
    <row r="4067" spans="1:32" x14ac:dyDescent="0.25">
      <c r="A4067" s="16"/>
      <c r="B4067" s="16"/>
      <c r="C4067" s="66"/>
      <c r="D4067" s="66"/>
      <c r="E4067" s="67"/>
      <c r="F4067" s="4"/>
      <c r="G4067" s="4"/>
      <c r="H4067" s="4"/>
      <c r="K4067" s="4"/>
      <c r="L4067" s="4"/>
      <c r="M4067" s="16"/>
      <c r="N4067" s="16"/>
      <c r="T4067" s="59"/>
      <c r="U4067" s="59"/>
      <c r="V4067" s="18"/>
      <c r="Z4067" s="22"/>
      <c r="AA4067" s="22"/>
      <c r="AB4067" s="22"/>
      <c r="AC4067" s="22"/>
      <c r="AD4067" s="22"/>
      <c r="AE4067" s="22"/>
      <c r="AF4067" s="22"/>
    </row>
    <row r="4068" spans="1:32" x14ac:dyDescent="0.25">
      <c r="A4068" s="16"/>
      <c r="B4068" s="16"/>
      <c r="C4068" s="66"/>
      <c r="D4068" s="66"/>
      <c r="E4068" s="67"/>
      <c r="F4068" s="4"/>
      <c r="G4068" s="4"/>
      <c r="H4068" s="4"/>
      <c r="K4068" s="4"/>
      <c r="L4068" s="4"/>
      <c r="M4068" s="16"/>
      <c r="N4068" s="16"/>
      <c r="T4068" s="59"/>
      <c r="U4068" s="59"/>
      <c r="V4068" s="18"/>
      <c r="Z4068" s="22"/>
      <c r="AA4068" s="22"/>
      <c r="AB4068" s="22"/>
      <c r="AC4068" s="22"/>
      <c r="AD4068" s="22"/>
      <c r="AE4068" s="22"/>
      <c r="AF4068" s="22"/>
    </row>
    <row r="4069" spans="1:32" x14ac:dyDescent="0.25">
      <c r="A4069" s="16"/>
      <c r="B4069" s="16"/>
      <c r="C4069" s="66"/>
      <c r="D4069" s="66"/>
      <c r="E4069" s="67"/>
      <c r="F4069" s="4"/>
      <c r="G4069" s="4"/>
      <c r="H4069" s="4"/>
      <c r="K4069" s="4"/>
      <c r="L4069" s="4"/>
      <c r="M4069" s="16"/>
      <c r="N4069" s="16"/>
      <c r="T4069" s="59"/>
      <c r="U4069" s="59"/>
      <c r="V4069" s="18"/>
      <c r="Z4069" s="22"/>
      <c r="AA4069" s="22"/>
      <c r="AB4069" s="22"/>
      <c r="AC4069" s="22"/>
      <c r="AD4069" s="22"/>
      <c r="AE4069" s="22"/>
      <c r="AF4069" s="22"/>
    </row>
    <row r="4070" spans="1:32" x14ac:dyDescent="0.25">
      <c r="A4070" s="16"/>
      <c r="B4070" s="16"/>
      <c r="C4070" s="66"/>
      <c r="D4070" s="66"/>
      <c r="E4070" s="67"/>
      <c r="F4070" s="4"/>
      <c r="G4070" s="4"/>
      <c r="H4070" s="4"/>
      <c r="K4070" s="4"/>
      <c r="L4070" s="4"/>
      <c r="M4070" s="16"/>
      <c r="N4070" s="16"/>
      <c r="T4070" s="59"/>
      <c r="U4070" s="59"/>
      <c r="V4070" s="18"/>
      <c r="Z4070" s="22"/>
      <c r="AA4070" s="22"/>
      <c r="AB4070" s="22"/>
      <c r="AC4070" s="22"/>
      <c r="AD4070" s="22"/>
      <c r="AE4070" s="22"/>
      <c r="AF4070" s="22"/>
    </row>
    <row r="4071" spans="1:32" x14ac:dyDescent="0.25">
      <c r="A4071" s="16"/>
      <c r="B4071" s="16"/>
      <c r="C4071" s="66"/>
      <c r="D4071" s="66"/>
      <c r="E4071" s="67"/>
      <c r="F4071" s="4"/>
      <c r="G4071" s="4"/>
      <c r="H4071" s="4"/>
      <c r="K4071" s="4"/>
      <c r="L4071" s="4"/>
      <c r="M4071" s="16"/>
      <c r="N4071" s="16"/>
      <c r="T4071" s="59"/>
      <c r="U4071" s="59"/>
      <c r="V4071" s="18"/>
      <c r="Z4071" s="22"/>
      <c r="AA4071" s="22"/>
      <c r="AB4071" s="22"/>
      <c r="AC4071" s="22"/>
      <c r="AD4071" s="22"/>
      <c r="AE4071" s="22"/>
      <c r="AF4071" s="22"/>
    </row>
    <row r="4072" spans="1:32" x14ac:dyDescent="0.25">
      <c r="A4072" s="16"/>
      <c r="B4072" s="16"/>
      <c r="C4072" s="66"/>
      <c r="D4072" s="66"/>
      <c r="E4072" s="67"/>
      <c r="F4072" s="4"/>
      <c r="G4072" s="4"/>
      <c r="H4072" s="4"/>
      <c r="K4072" s="4"/>
      <c r="L4072" s="4"/>
      <c r="M4072" s="16"/>
      <c r="N4072" s="16"/>
      <c r="T4072" s="59"/>
      <c r="U4072" s="59"/>
      <c r="V4072" s="18"/>
      <c r="Z4072" s="22"/>
      <c r="AA4072" s="22"/>
      <c r="AB4072" s="22"/>
      <c r="AC4072" s="22"/>
      <c r="AD4072" s="22"/>
      <c r="AE4072" s="22"/>
      <c r="AF4072" s="22"/>
    </row>
    <row r="4073" spans="1:32" x14ac:dyDescent="0.25">
      <c r="A4073" s="16"/>
      <c r="B4073" s="16"/>
      <c r="C4073" s="66"/>
      <c r="D4073" s="66"/>
      <c r="E4073" s="67"/>
      <c r="F4073" s="4"/>
      <c r="G4073" s="4"/>
      <c r="H4073" s="4"/>
      <c r="K4073" s="4"/>
      <c r="L4073" s="4"/>
      <c r="M4073" s="16"/>
      <c r="N4073" s="16"/>
      <c r="T4073" s="59"/>
      <c r="U4073" s="59"/>
      <c r="V4073" s="18"/>
      <c r="Z4073" s="22"/>
      <c r="AA4073" s="22"/>
      <c r="AB4073" s="22"/>
      <c r="AC4073" s="22"/>
      <c r="AD4073" s="22"/>
      <c r="AE4073" s="22"/>
      <c r="AF4073" s="22"/>
    </row>
    <row r="4074" spans="1:32" x14ac:dyDescent="0.25">
      <c r="A4074" s="16"/>
      <c r="B4074" s="16"/>
      <c r="C4074" s="66"/>
      <c r="D4074" s="66"/>
      <c r="E4074" s="67"/>
      <c r="F4074" s="4"/>
      <c r="G4074" s="4"/>
      <c r="H4074" s="4"/>
      <c r="K4074" s="4"/>
      <c r="L4074" s="4"/>
      <c r="M4074" s="16"/>
      <c r="N4074" s="16"/>
      <c r="T4074" s="59"/>
      <c r="U4074" s="59"/>
      <c r="V4074" s="18"/>
      <c r="Z4074" s="22"/>
      <c r="AA4074" s="22"/>
      <c r="AB4074" s="22"/>
      <c r="AC4074" s="22"/>
      <c r="AD4074" s="22"/>
      <c r="AE4074" s="22"/>
      <c r="AF4074" s="22"/>
    </row>
    <row r="4075" spans="1:32" x14ac:dyDescent="0.25">
      <c r="A4075" s="16"/>
      <c r="B4075" s="16"/>
      <c r="C4075" s="66"/>
      <c r="D4075" s="66"/>
      <c r="E4075" s="67"/>
      <c r="F4075" s="4"/>
      <c r="G4075" s="4"/>
      <c r="H4075" s="4"/>
      <c r="K4075" s="4"/>
      <c r="L4075" s="4"/>
      <c r="M4075" s="16"/>
      <c r="N4075" s="16"/>
      <c r="T4075" s="59"/>
      <c r="U4075" s="59"/>
      <c r="V4075" s="18"/>
      <c r="Z4075" s="22"/>
      <c r="AA4075" s="22"/>
      <c r="AB4075" s="22"/>
      <c r="AC4075" s="22"/>
      <c r="AD4075" s="22"/>
      <c r="AE4075" s="22"/>
      <c r="AF4075" s="22"/>
    </row>
    <row r="4076" spans="1:32" x14ac:dyDescent="0.25">
      <c r="A4076" s="16"/>
      <c r="B4076" s="16"/>
      <c r="C4076" s="66"/>
      <c r="D4076" s="66"/>
      <c r="E4076" s="67"/>
      <c r="F4076" s="4"/>
      <c r="G4076" s="4"/>
      <c r="H4076" s="4"/>
      <c r="K4076" s="4"/>
      <c r="L4076" s="4"/>
      <c r="M4076" s="16"/>
      <c r="N4076" s="16"/>
      <c r="T4076" s="59"/>
      <c r="U4076" s="59"/>
      <c r="V4076" s="18"/>
      <c r="Z4076" s="22"/>
      <c r="AA4076" s="22"/>
      <c r="AB4076" s="22"/>
      <c r="AC4076" s="22"/>
      <c r="AD4076" s="22"/>
      <c r="AE4076" s="22"/>
      <c r="AF4076" s="22"/>
    </row>
    <row r="4077" spans="1:32" x14ac:dyDescent="0.25">
      <c r="A4077" s="16"/>
      <c r="B4077" s="16"/>
      <c r="C4077" s="66"/>
      <c r="D4077" s="66"/>
      <c r="E4077" s="67"/>
      <c r="F4077" s="4"/>
      <c r="G4077" s="4"/>
      <c r="H4077" s="4"/>
      <c r="K4077" s="4"/>
      <c r="L4077" s="4"/>
      <c r="M4077" s="16"/>
      <c r="N4077" s="16"/>
      <c r="T4077" s="59"/>
      <c r="U4077" s="59"/>
      <c r="V4077" s="18"/>
      <c r="Z4077" s="22"/>
      <c r="AA4077" s="22"/>
      <c r="AB4077" s="22"/>
      <c r="AC4077" s="22"/>
      <c r="AD4077" s="22"/>
      <c r="AE4077" s="22"/>
      <c r="AF4077" s="22"/>
    </row>
    <row r="4078" spans="1:32" x14ac:dyDescent="0.25">
      <c r="A4078" s="16"/>
      <c r="B4078" s="16"/>
      <c r="C4078" s="66"/>
      <c r="D4078" s="66"/>
      <c r="E4078" s="67"/>
      <c r="F4078" s="4"/>
      <c r="G4078" s="4"/>
      <c r="H4078" s="4"/>
      <c r="K4078" s="4"/>
      <c r="L4078" s="4"/>
      <c r="M4078" s="16"/>
      <c r="N4078" s="16"/>
      <c r="T4078" s="59"/>
      <c r="U4078" s="59"/>
      <c r="V4078" s="18"/>
      <c r="Z4078" s="22"/>
      <c r="AA4078" s="22"/>
      <c r="AB4078" s="22"/>
      <c r="AC4078" s="22"/>
      <c r="AD4078" s="22"/>
      <c r="AE4078" s="22"/>
      <c r="AF4078" s="22"/>
    </row>
    <row r="4079" spans="1:32" x14ac:dyDescent="0.25">
      <c r="A4079" s="16"/>
      <c r="B4079" s="16"/>
      <c r="C4079" s="66"/>
      <c r="D4079" s="66"/>
      <c r="E4079" s="67"/>
      <c r="F4079" s="4"/>
      <c r="G4079" s="4"/>
      <c r="H4079" s="4"/>
      <c r="K4079" s="4"/>
      <c r="L4079" s="4"/>
      <c r="M4079" s="16"/>
      <c r="N4079" s="16"/>
      <c r="T4079" s="59"/>
      <c r="U4079" s="59"/>
      <c r="V4079" s="18"/>
      <c r="Z4079" s="22"/>
      <c r="AA4079" s="22"/>
      <c r="AB4079" s="22"/>
      <c r="AC4079" s="22"/>
      <c r="AD4079" s="22"/>
      <c r="AE4079" s="22"/>
      <c r="AF4079" s="22"/>
    </row>
    <row r="4080" spans="1:32" x14ac:dyDescent="0.25">
      <c r="A4080" s="16"/>
      <c r="B4080" s="16"/>
      <c r="C4080" s="66"/>
      <c r="D4080" s="66"/>
      <c r="E4080" s="67"/>
      <c r="F4080" s="4"/>
      <c r="G4080" s="4"/>
      <c r="H4080" s="4"/>
      <c r="K4080" s="4"/>
      <c r="L4080" s="4"/>
      <c r="M4080" s="16"/>
      <c r="N4080" s="16"/>
      <c r="T4080" s="59"/>
      <c r="U4080" s="59"/>
      <c r="V4080" s="18"/>
      <c r="Z4080" s="22"/>
      <c r="AA4080" s="22"/>
      <c r="AB4080" s="22"/>
      <c r="AC4080" s="22"/>
      <c r="AD4080" s="22"/>
      <c r="AE4080" s="22"/>
      <c r="AF4080" s="22"/>
    </row>
    <row r="4081" spans="1:32" x14ac:dyDescent="0.25">
      <c r="A4081" s="16"/>
      <c r="B4081" s="16"/>
      <c r="C4081" s="66"/>
      <c r="D4081" s="66"/>
      <c r="E4081" s="67"/>
      <c r="F4081" s="4"/>
      <c r="G4081" s="4"/>
      <c r="H4081" s="4"/>
      <c r="K4081" s="4"/>
      <c r="L4081" s="4"/>
      <c r="M4081" s="16"/>
      <c r="N4081" s="16"/>
      <c r="T4081" s="59"/>
      <c r="U4081" s="59"/>
      <c r="V4081" s="18"/>
      <c r="Z4081" s="22"/>
      <c r="AA4081" s="22"/>
      <c r="AB4081" s="22"/>
      <c r="AC4081" s="22"/>
      <c r="AD4081" s="22"/>
      <c r="AE4081" s="22"/>
      <c r="AF4081" s="22"/>
    </row>
    <row r="4082" spans="1:32" x14ac:dyDescent="0.25">
      <c r="A4082" s="16"/>
      <c r="B4082" s="16"/>
      <c r="C4082" s="66"/>
      <c r="D4082" s="66"/>
      <c r="E4082" s="67"/>
      <c r="F4082" s="4"/>
      <c r="G4082" s="4"/>
      <c r="H4082" s="4"/>
      <c r="K4082" s="4"/>
      <c r="L4082" s="4"/>
      <c r="M4082" s="16"/>
      <c r="N4082" s="16"/>
      <c r="T4082" s="59"/>
      <c r="U4082" s="59"/>
      <c r="V4082" s="18"/>
      <c r="Z4082" s="22"/>
      <c r="AA4082" s="22"/>
      <c r="AB4082" s="22"/>
      <c r="AC4082" s="22"/>
      <c r="AD4082" s="22"/>
      <c r="AE4082" s="22"/>
      <c r="AF4082" s="22"/>
    </row>
    <row r="4083" spans="1:32" x14ac:dyDescent="0.25">
      <c r="A4083" s="16"/>
      <c r="B4083" s="16"/>
      <c r="C4083" s="66"/>
      <c r="D4083" s="66"/>
      <c r="E4083" s="67"/>
      <c r="F4083" s="4"/>
      <c r="G4083" s="4"/>
      <c r="H4083" s="4"/>
      <c r="K4083" s="4"/>
      <c r="L4083" s="4"/>
      <c r="M4083" s="16"/>
      <c r="N4083" s="16"/>
      <c r="T4083" s="59"/>
      <c r="U4083" s="59"/>
      <c r="V4083" s="18"/>
      <c r="Z4083" s="22"/>
      <c r="AA4083" s="22"/>
      <c r="AB4083" s="22"/>
      <c r="AC4083" s="22"/>
      <c r="AD4083" s="22"/>
      <c r="AE4083" s="22"/>
      <c r="AF4083" s="22"/>
    </row>
    <row r="4084" spans="1:32" x14ac:dyDescent="0.25">
      <c r="A4084" s="16"/>
      <c r="B4084" s="16"/>
      <c r="C4084" s="66"/>
      <c r="D4084" s="66"/>
      <c r="E4084" s="67"/>
      <c r="F4084" s="4"/>
      <c r="G4084" s="4"/>
      <c r="H4084" s="4"/>
      <c r="K4084" s="4"/>
      <c r="L4084" s="4"/>
      <c r="M4084" s="16"/>
      <c r="N4084" s="16"/>
      <c r="T4084" s="59"/>
      <c r="U4084" s="59"/>
      <c r="V4084" s="18"/>
      <c r="Z4084" s="22"/>
      <c r="AA4084" s="22"/>
      <c r="AB4084" s="22"/>
      <c r="AC4084" s="22"/>
      <c r="AD4084" s="22"/>
      <c r="AE4084" s="22"/>
      <c r="AF4084" s="22"/>
    </row>
    <row r="4085" spans="1:32" x14ac:dyDescent="0.25">
      <c r="A4085" s="16"/>
      <c r="B4085" s="16"/>
      <c r="C4085" s="66"/>
      <c r="D4085" s="66"/>
      <c r="E4085" s="67"/>
      <c r="F4085" s="4"/>
      <c r="G4085" s="4"/>
      <c r="H4085" s="4"/>
      <c r="K4085" s="4"/>
      <c r="L4085" s="4"/>
      <c r="M4085" s="16"/>
      <c r="N4085" s="16"/>
      <c r="T4085" s="59"/>
      <c r="U4085" s="59"/>
      <c r="V4085" s="18"/>
      <c r="Z4085" s="22"/>
      <c r="AA4085" s="22"/>
      <c r="AB4085" s="22"/>
      <c r="AC4085" s="22"/>
      <c r="AD4085" s="22"/>
      <c r="AE4085" s="22"/>
      <c r="AF4085" s="22"/>
    </row>
    <row r="4086" spans="1:32" x14ac:dyDescent="0.25">
      <c r="A4086" s="16"/>
      <c r="B4086" s="16"/>
      <c r="C4086" s="66"/>
      <c r="D4086" s="66"/>
      <c r="E4086" s="67"/>
      <c r="F4086" s="4"/>
      <c r="G4086" s="4"/>
      <c r="H4086" s="4"/>
      <c r="K4086" s="4"/>
      <c r="L4086" s="4"/>
      <c r="M4086" s="16"/>
      <c r="N4086" s="16"/>
      <c r="T4086" s="59"/>
      <c r="U4086" s="59"/>
      <c r="V4086" s="18"/>
      <c r="Z4086" s="22"/>
      <c r="AA4086" s="22"/>
      <c r="AB4086" s="22"/>
      <c r="AC4086" s="22"/>
      <c r="AD4086" s="22"/>
      <c r="AE4086" s="22"/>
      <c r="AF4086" s="22"/>
    </row>
    <row r="4087" spans="1:32" x14ac:dyDescent="0.25">
      <c r="A4087" s="16"/>
      <c r="B4087" s="16"/>
      <c r="C4087" s="66"/>
      <c r="D4087" s="66"/>
      <c r="E4087" s="67"/>
      <c r="F4087" s="4"/>
      <c r="G4087" s="4"/>
      <c r="H4087" s="4"/>
      <c r="K4087" s="4"/>
      <c r="L4087" s="4"/>
      <c r="M4087" s="16"/>
      <c r="N4087" s="16"/>
      <c r="T4087" s="59"/>
      <c r="U4087" s="59"/>
      <c r="V4087" s="18"/>
      <c r="Z4087" s="22"/>
      <c r="AA4087" s="22"/>
      <c r="AB4087" s="22"/>
      <c r="AC4087" s="22"/>
      <c r="AD4087" s="22"/>
      <c r="AE4087" s="22"/>
      <c r="AF4087" s="22"/>
    </row>
    <row r="4088" spans="1:32" x14ac:dyDescent="0.25">
      <c r="A4088" s="16"/>
      <c r="B4088" s="16"/>
      <c r="C4088" s="66"/>
      <c r="D4088" s="66"/>
      <c r="E4088" s="67"/>
      <c r="F4088" s="4"/>
      <c r="G4088" s="4"/>
      <c r="H4088" s="4"/>
      <c r="K4088" s="4"/>
      <c r="L4088" s="4"/>
      <c r="M4088" s="16"/>
      <c r="N4088" s="16"/>
      <c r="T4088" s="59"/>
      <c r="U4088" s="59"/>
      <c r="V4088" s="18"/>
      <c r="Z4088" s="22"/>
      <c r="AA4088" s="22"/>
      <c r="AB4088" s="22"/>
      <c r="AC4088" s="22"/>
      <c r="AD4088" s="22"/>
      <c r="AE4088" s="22"/>
      <c r="AF4088" s="22"/>
    </row>
    <row r="4089" spans="1:32" x14ac:dyDescent="0.25">
      <c r="A4089" s="16"/>
      <c r="B4089" s="16"/>
      <c r="C4089" s="66"/>
      <c r="D4089" s="66"/>
      <c r="E4089" s="67"/>
      <c r="F4089" s="4"/>
      <c r="G4089" s="4"/>
      <c r="H4089" s="4"/>
      <c r="K4089" s="4"/>
      <c r="L4089" s="4"/>
      <c r="M4089" s="16"/>
      <c r="N4089" s="16"/>
      <c r="T4089" s="59"/>
      <c r="U4089" s="59"/>
      <c r="V4089" s="18"/>
      <c r="Z4089" s="22"/>
      <c r="AA4089" s="22"/>
      <c r="AB4089" s="22"/>
      <c r="AC4089" s="22"/>
      <c r="AD4089" s="22"/>
      <c r="AE4089" s="22"/>
      <c r="AF4089" s="22"/>
    </row>
    <row r="4090" spans="1:32" x14ac:dyDescent="0.25">
      <c r="A4090" s="16"/>
      <c r="B4090" s="16"/>
      <c r="C4090" s="66"/>
      <c r="D4090" s="66"/>
      <c r="E4090" s="67"/>
      <c r="F4090" s="4"/>
      <c r="G4090" s="4"/>
      <c r="H4090" s="4"/>
      <c r="K4090" s="4"/>
      <c r="L4090" s="4"/>
      <c r="M4090" s="16"/>
      <c r="N4090" s="16"/>
      <c r="T4090" s="59"/>
      <c r="U4090" s="59"/>
      <c r="V4090" s="18"/>
      <c r="Z4090" s="22"/>
      <c r="AA4090" s="22"/>
      <c r="AB4090" s="22"/>
      <c r="AC4090" s="22"/>
      <c r="AD4090" s="22"/>
      <c r="AE4090" s="22"/>
      <c r="AF4090" s="22"/>
    </row>
    <row r="4091" spans="1:32" x14ac:dyDescent="0.25">
      <c r="A4091" s="16"/>
      <c r="B4091" s="16"/>
      <c r="C4091" s="66"/>
      <c r="D4091" s="66"/>
      <c r="E4091" s="67"/>
      <c r="F4091" s="4"/>
      <c r="G4091" s="4"/>
      <c r="H4091" s="4"/>
      <c r="K4091" s="4"/>
      <c r="L4091" s="4"/>
      <c r="M4091" s="16"/>
      <c r="N4091" s="16"/>
      <c r="T4091" s="59"/>
      <c r="U4091" s="59"/>
      <c r="V4091" s="18"/>
      <c r="Z4091" s="22"/>
      <c r="AA4091" s="22"/>
      <c r="AB4091" s="22"/>
      <c r="AC4091" s="22"/>
      <c r="AD4091" s="22"/>
      <c r="AE4091" s="22"/>
      <c r="AF4091" s="22"/>
    </row>
    <row r="4092" spans="1:32" x14ac:dyDescent="0.25">
      <c r="A4092" s="16"/>
      <c r="B4092" s="16"/>
      <c r="C4092" s="66"/>
      <c r="D4092" s="66"/>
      <c r="E4092" s="67"/>
      <c r="F4092" s="4"/>
      <c r="G4092" s="4"/>
      <c r="H4092" s="4"/>
      <c r="K4092" s="4"/>
      <c r="L4092" s="4"/>
      <c r="M4092" s="16"/>
      <c r="N4092" s="16"/>
      <c r="T4092" s="59"/>
      <c r="U4092" s="59"/>
      <c r="V4092" s="18"/>
      <c r="Z4092" s="22"/>
      <c r="AA4092" s="22"/>
      <c r="AB4092" s="22"/>
      <c r="AC4092" s="22"/>
      <c r="AD4092" s="22"/>
      <c r="AE4092" s="22"/>
      <c r="AF4092" s="22"/>
    </row>
    <row r="4093" spans="1:32" x14ac:dyDescent="0.25">
      <c r="A4093" s="16"/>
      <c r="B4093" s="16"/>
      <c r="C4093" s="66"/>
      <c r="D4093" s="66"/>
      <c r="E4093" s="67"/>
      <c r="F4093" s="4"/>
      <c r="G4093" s="4"/>
      <c r="H4093" s="4"/>
      <c r="K4093" s="4"/>
      <c r="L4093" s="4"/>
      <c r="M4093" s="16"/>
      <c r="N4093" s="16"/>
      <c r="T4093" s="59"/>
      <c r="U4093" s="59"/>
      <c r="V4093" s="18"/>
      <c r="Z4093" s="22"/>
      <c r="AA4093" s="22"/>
      <c r="AB4093" s="22"/>
      <c r="AC4093" s="22"/>
      <c r="AD4093" s="22"/>
      <c r="AE4093" s="22"/>
      <c r="AF4093" s="22"/>
    </row>
    <row r="4094" spans="1:32" x14ac:dyDescent="0.25">
      <c r="A4094" s="16"/>
      <c r="B4094" s="16"/>
      <c r="C4094" s="66"/>
      <c r="D4094" s="66"/>
      <c r="E4094" s="67"/>
      <c r="F4094" s="4"/>
      <c r="G4094" s="4"/>
      <c r="H4094" s="4"/>
      <c r="K4094" s="4"/>
      <c r="L4094" s="4"/>
      <c r="M4094" s="16"/>
      <c r="N4094" s="16"/>
      <c r="T4094" s="59"/>
      <c r="U4094" s="59"/>
      <c r="V4094" s="18"/>
      <c r="Z4094" s="22"/>
      <c r="AA4094" s="22"/>
      <c r="AB4094" s="22"/>
      <c r="AC4094" s="22"/>
      <c r="AD4094" s="22"/>
      <c r="AE4094" s="22"/>
      <c r="AF4094" s="22"/>
    </row>
    <row r="4095" spans="1:32" x14ac:dyDescent="0.25">
      <c r="A4095" s="16"/>
      <c r="B4095" s="16"/>
      <c r="C4095" s="66"/>
      <c r="D4095" s="66"/>
      <c r="E4095" s="67"/>
      <c r="F4095" s="4"/>
      <c r="G4095" s="4"/>
      <c r="H4095" s="4"/>
      <c r="K4095" s="4"/>
      <c r="L4095" s="4"/>
      <c r="M4095" s="16"/>
      <c r="N4095" s="16"/>
      <c r="T4095" s="59"/>
      <c r="U4095" s="59"/>
      <c r="V4095" s="18"/>
      <c r="Z4095" s="22"/>
      <c r="AA4095" s="22"/>
      <c r="AB4095" s="22"/>
      <c r="AC4095" s="22"/>
      <c r="AD4095" s="22"/>
      <c r="AE4095" s="22"/>
      <c r="AF4095" s="22"/>
    </row>
    <row r="4096" spans="1:32" x14ac:dyDescent="0.25">
      <c r="A4096" s="16"/>
      <c r="B4096" s="16"/>
      <c r="C4096" s="66"/>
      <c r="D4096" s="66"/>
      <c r="E4096" s="67"/>
      <c r="F4096" s="4"/>
      <c r="G4096" s="4"/>
      <c r="H4096" s="4"/>
      <c r="K4096" s="4"/>
      <c r="L4096" s="4"/>
      <c r="M4096" s="16"/>
      <c r="N4096" s="16"/>
      <c r="T4096" s="59"/>
      <c r="U4096" s="59"/>
      <c r="V4096" s="18"/>
      <c r="Z4096" s="22"/>
      <c r="AA4096" s="22"/>
      <c r="AB4096" s="22"/>
      <c r="AC4096" s="22"/>
      <c r="AD4096" s="22"/>
      <c r="AE4096" s="22"/>
      <c r="AF4096" s="22"/>
    </row>
    <row r="4097" spans="1:32" x14ac:dyDescent="0.25">
      <c r="A4097" s="16"/>
      <c r="B4097" s="16"/>
      <c r="C4097" s="66"/>
      <c r="D4097" s="66"/>
      <c r="E4097" s="67"/>
      <c r="F4097" s="4"/>
      <c r="G4097" s="4"/>
      <c r="H4097" s="4"/>
      <c r="K4097" s="4"/>
      <c r="L4097" s="4"/>
      <c r="M4097" s="16"/>
      <c r="N4097" s="16"/>
      <c r="T4097" s="59"/>
      <c r="U4097" s="59"/>
      <c r="V4097" s="18"/>
      <c r="Z4097" s="22"/>
      <c r="AA4097" s="22"/>
      <c r="AB4097" s="22"/>
      <c r="AC4097" s="22"/>
      <c r="AD4097" s="22"/>
      <c r="AE4097" s="22"/>
      <c r="AF4097" s="22"/>
    </row>
    <row r="4098" spans="1:32" x14ac:dyDescent="0.25">
      <c r="A4098" s="16"/>
      <c r="B4098" s="16"/>
      <c r="C4098" s="66"/>
      <c r="D4098" s="66"/>
      <c r="E4098" s="67"/>
      <c r="F4098" s="4"/>
      <c r="G4098" s="4"/>
      <c r="H4098" s="4"/>
      <c r="K4098" s="4"/>
      <c r="L4098" s="4"/>
      <c r="M4098" s="16"/>
      <c r="N4098" s="16"/>
      <c r="T4098" s="59"/>
      <c r="U4098" s="59"/>
      <c r="V4098" s="18"/>
      <c r="Z4098" s="22"/>
      <c r="AA4098" s="22"/>
      <c r="AB4098" s="22"/>
      <c r="AC4098" s="22"/>
      <c r="AD4098" s="22"/>
      <c r="AE4098" s="22"/>
      <c r="AF4098" s="22"/>
    </row>
    <row r="4099" spans="1:32" x14ac:dyDescent="0.25">
      <c r="A4099" s="16"/>
      <c r="B4099" s="16"/>
      <c r="C4099" s="66"/>
      <c r="D4099" s="66"/>
      <c r="E4099" s="67"/>
      <c r="F4099" s="4"/>
      <c r="G4099" s="4"/>
      <c r="H4099" s="4"/>
      <c r="K4099" s="4"/>
      <c r="L4099" s="4"/>
      <c r="M4099" s="16"/>
      <c r="N4099" s="16"/>
      <c r="T4099" s="59"/>
      <c r="U4099" s="59"/>
      <c r="V4099" s="18"/>
      <c r="Z4099" s="22"/>
      <c r="AA4099" s="22"/>
      <c r="AB4099" s="22"/>
      <c r="AC4099" s="22"/>
      <c r="AD4099" s="22"/>
      <c r="AE4099" s="22"/>
      <c r="AF4099" s="22"/>
    </row>
    <row r="4100" spans="1:32" x14ac:dyDescent="0.25">
      <c r="A4100" s="16"/>
      <c r="B4100" s="16"/>
      <c r="C4100" s="66"/>
      <c r="D4100" s="66"/>
      <c r="E4100" s="67"/>
      <c r="F4100" s="4"/>
      <c r="G4100" s="4"/>
      <c r="H4100" s="4"/>
      <c r="K4100" s="4"/>
      <c r="L4100" s="4"/>
      <c r="M4100" s="16"/>
      <c r="N4100" s="16"/>
      <c r="T4100" s="59"/>
      <c r="U4100" s="59"/>
      <c r="V4100" s="18"/>
      <c r="Z4100" s="22"/>
      <c r="AA4100" s="22"/>
      <c r="AB4100" s="22"/>
      <c r="AC4100" s="22"/>
      <c r="AD4100" s="22"/>
      <c r="AE4100" s="22"/>
      <c r="AF4100" s="22"/>
    </row>
    <row r="4101" spans="1:32" x14ac:dyDescent="0.25">
      <c r="A4101" s="16"/>
      <c r="B4101" s="16"/>
      <c r="C4101" s="66"/>
      <c r="D4101" s="66"/>
      <c r="E4101" s="67"/>
      <c r="F4101" s="4"/>
      <c r="G4101" s="4"/>
      <c r="H4101" s="4"/>
      <c r="K4101" s="4"/>
      <c r="L4101" s="4"/>
      <c r="M4101" s="16"/>
      <c r="N4101" s="16"/>
      <c r="T4101" s="59"/>
      <c r="U4101" s="59"/>
      <c r="V4101" s="18"/>
      <c r="Z4101" s="22"/>
      <c r="AA4101" s="22"/>
      <c r="AB4101" s="22"/>
      <c r="AC4101" s="22"/>
      <c r="AD4101" s="22"/>
      <c r="AE4101" s="22"/>
      <c r="AF4101" s="22"/>
    </row>
    <row r="4102" spans="1:32" x14ac:dyDescent="0.25">
      <c r="A4102" s="16"/>
      <c r="B4102" s="16"/>
      <c r="C4102" s="66"/>
      <c r="D4102" s="66"/>
      <c r="E4102" s="67"/>
      <c r="F4102" s="4"/>
      <c r="G4102" s="4"/>
      <c r="H4102" s="4"/>
      <c r="K4102" s="4"/>
      <c r="L4102" s="4"/>
      <c r="M4102" s="16"/>
      <c r="N4102" s="16"/>
      <c r="T4102" s="59"/>
      <c r="U4102" s="59"/>
      <c r="V4102" s="18"/>
      <c r="Z4102" s="22"/>
      <c r="AA4102" s="22"/>
      <c r="AB4102" s="22"/>
      <c r="AC4102" s="22"/>
      <c r="AD4102" s="22"/>
      <c r="AE4102" s="22"/>
      <c r="AF4102" s="22"/>
    </row>
    <row r="4103" spans="1:32" x14ac:dyDescent="0.25">
      <c r="A4103" s="16"/>
      <c r="B4103" s="16"/>
      <c r="C4103" s="66"/>
      <c r="D4103" s="66"/>
      <c r="E4103" s="67"/>
      <c r="F4103" s="4"/>
      <c r="G4103" s="4"/>
      <c r="H4103" s="4"/>
      <c r="K4103" s="4"/>
      <c r="L4103" s="4"/>
      <c r="M4103" s="16"/>
      <c r="N4103" s="16"/>
      <c r="T4103" s="59"/>
      <c r="U4103" s="59"/>
      <c r="V4103" s="18"/>
      <c r="Z4103" s="22"/>
      <c r="AA4103" s="22"/>
      <c r="AB4103" s="22"/>
      <c r="AC4103" s="22"/>
      <c r="AD4103" s="22"/>
      <c r="AE4103" s="22"/>
      <c r="AF4103" s="22"/>
    </row>
    <row r="4104" spans="1:32" x14ac:dyDescent="0.25">
      <c r="A4104" s="16"/>
      <c r="B4104" s="16"/>
      <c r="C4104" s="66"/>
      <c r="D4104" s="66"/>
      <c r="E4104" s="67"/>
      <c r="F4104" s="4"/>
      <c r="G4104" s="4"/>
      <c r="H4104" s="4"/>
      <c r="K4104" s="4"/>
      <c r="L4104" s="4"/>
      <c r="M4104" s="16"/>
      <c r="N4104" s="16"/>
      <c r="T4104" s="59"/>
      <c r="U4104" s="59"/>
      <c r="V4104" s="18"/>
      <c r="Z4104" s="22"/>
      <c r="AA4104" s="22"/>
      <c r="AB4104" s="22"/>
      <c r="AC4104" s="22"/>
      <c r="AD4104" s="22"/>
      <c r="AE4104" s="22"/>
      <c r="AF4104" s="22"/>
    </row>
    <row r="4105" spans="1:32" x14ac:dyDescent="0.25">
      <c r="A4105" s="16"/>
      <c r="B4105" s="16"/>
      <c r="C4105" s="66"/>
      <c r="D4105" s="66"/>
      <c r="E4105" s="67"/>
      <c r="F4105" s="4"/>
      <c r="G4105" s="4"/>
      <c r="H4105" s="4"/>
      <c r="K4105" s="4"/>
      <c r="L4105" s="4"/>
      <c r="M4105" s="16"/>
      <c r="N4105" s="16"/>
      <c r="T4105" s="59"/>
      <c r="U4105" s="59"/>
      <c r="V4105" s="18"/>
      <c r="Z4105" s="22"/>
      <c r="AA4105" s="22"/>
      <c r="AB4105" s="22"/>
      <c r="AC4105" s="22"/>
      <c r="AD4105" s="22"/>
      <c r="AE4105" s="22"/>
      <c r="AF4105" s="22"/>
    </row>
    <row r="4106" spans="1:32" x14ac:dyDescent="0.25">
      <c r="A4106" s="16"/>
      <c r="B4106" s="16"/>
      <c r="C4106" s="66"/>
      <c r="D4106" s="66"/>
      <c r="E4106" s="67"/>
      <c r="F4106" s="4"/>
      <c r="G4106" s="4"/>
      <c r="H4106" s="4"/>
      <c r="K4106" s="4"/>
      <c r="L4106" s="4"/>
      <c r="M4106" s="16"/>
      <c r="N4106" s="16"/>
      <c r="T4106" s="59"/>
      <c r="U4106" s="59"/>
      <c r="V4106" s="18"/>
      <c r="Z4106" s="22"/>
      <c r="AA4106" s="22"/>
      <c r="AB4106" s="22"/>
      <c r="AC4106" s="22"/>
      <c r="AD4106" s="22"/>
      <c r="AE4106" s="22"/>
      <c r="AF4106" s="22"/>
    </row>
    <row r="4107" spans="1:32" x14ac:dyDescent="0.25">
      <c r="A4107" s="16"/>
      <c r="B4107" s="16"/>
      <c r="C4107" s="66"/>
      <c r="D4107" s="66"/>
      <c r="E4107" s="67"/>
      <c r="F4107" s="4"/>
      <c r="G4107" s="4"/>
      <c r="H4107" s="4"/>
      <c r="K4107" s="4"/>
      <c r="L4107" s="4"/>
      <c r="M4107" s="16"/>
      <c r="N4107" s="16"/>
      <c r="T4107" s="59"/>
      <c r="U4107" s="59"/>
      <c r="V4107" s="18"/>
      <c r="Z4107" s="22"/>
      <c r="AA4107" s="22"/>
      <c r="AB4107" s="22"/>
      <c r="AC4107" s="22"/>
      <c r="AD4107" s="22"/>
      <c r="AE4107" s="22"/>
      <c r="AF4107" s="22"/>
    </row>
    <row r="4108" spans="1:32" x14ac:dyDescent="0.25">
      <c r="A4108" s="16"/>
      <c r="B4108" s="16"/>
      <c r="C4108" s="66"/>
      <c r="D4108" s="66"/>
      <c r="E4108" s="67"/>
      <c r="F4108" s="4"/>
      <c r="G4108" s="4"/>
      <c r="H4108" s="4"/>
      <c r="K4108" s="4"/>
      <c r="L4108" s="4"/>
      <c r="M4108" s="16"/>
      <c r="N4108" s="16"/>
      <c r="T4108" s="59"/>
      <c r="U4108" s="59"/>
      <c r="V4108" s="18"/>
      <c r="Z4108" s="22"/>
      <c r="AA4108" s="22"/>
      <c r="AB4108" s="22"/>
      <c r="AC4108" s="22"/>
      <c r="AD4108" s="22"/>
      <c r="AE4108" s="22"/>
      <c r="AF4108" s="22"/>
    </row>
    <row r="4109" spans="1:32" x14ac:dyDescent="0.25">
      <c r="A4109" s="16"/>
      <c r="B4109" s="16"/>
      <c r="C4109" s="66"/>
      <c r="D4109" s="66"/>
      <c r="E4109" s="67"/>
      <c r="F4109" s="4"/>
      <c r="G4109" s="4"/>
      <c r="H4109" s="4"/>
      <c r="K4109" s="4"/>
      <c r="L4109" s="4"/>
      <c r="M4109" s="16"/>
      <c r="N4109" s="16"/>
      <c r="T4109" s="59"/>
      <c r="U4109" s="59"/>
      <c r="V4109" s="18"/>
      <c r="Z4109" s="22"/>
      <c r="AA4109" s="22"/>
      <c r="AB4109" s="22"/>
      <c r="AC4109" s="22"/>
      <c r="AD4109" s="22"/>
      <c r="AE4109" s="22"/>
      <c r="AF4109" s="22"/>
    </row>
    <row r="4110" spans="1:32" x14ac:dyDescent="0.25">
      <c r="A4110" s="16"/>
      <c r="B4110" s="16"/>
      <c r="C4110" s="66"/>
      <c r="D4110" s="66"/>
      <c r="E4110" s="67"/>
      <c r="F4110" s="4"/>
      <c r="G4110" s="4"/>
      <c r="H4110" s="4"/>
      <c r="K4110" s="4"/>
      <c r="L4110" s="4"/>
      <c r="M4110" s="16"/>
      <c r="N4110" s="16"/>
      <c r="T4110" s="59"/>
      <c r="U4110" s="59"/>
      <c r="V4110" s="18"/>
      <c r="Z4110" s="22"/>
      <c r="AA4110" s="22"/>
      <c r="AB4110" s="22"/>
      <c r="AC4110" s="22"/>
      <c r="AD4110" s="22"/>
      <c r="AE4110" s="22"/>
      <c r="AF4110" s="22"/>
    </row>
    <row r="4111" spans="1:32" x14ac:dyDescent="0.25">
      <c r="A4111" s="16"/>
      <c r="B4111" s="16"/>
      <c r="C4111" s="66"/>
      <c r="D4111" s="66"/>
      <c r="E4111" s="67"/>
      <c r="F4111" s="4"/>
      <c r="G4111" s="4"/>
      <c r="H4111" s="4"/>
      <c r="K4111" s="4"/>
      <c r="L4111" s="4"/>
      <c r="M4111" s="16"/>
      <c r="N4111" s="16"/>
      <c r="T4111" s="59"/>
      <c r="U4111" s="59"/>
      <c r="V4111" s="18"/>
      <c r="Z4111" s="22"/>
      <c r="AA4111" s="22"/>
      <c r="AB4111" s="22"/>
      <c r="AC4111" s="22"/>
      <c r="AD4111" s="22"/>
      <c r="AE4111" s="22"/>
      <c r="AF4111" s="22"/>
    </row>
    <row r="4112" spans="1:32" x14ac:dyDescent="0.25">
      <c r="A4112" s="16"/>
      <c r="B4112" s="16"/>
      <c r="C4112" s="66"/>
      <c r="D4112" s="66"/>
      <c r="E4112" s="67"/>
      <c r="F4112" s="4"/>
      <c r="G4112" s="4"/>
      <c r="H4112" s="4"/>
      <c r="K4112" s="4"/>
      <c r="L4112" s="4"/>
      <c r="M4112" s="16"/>
      <c r="N4112" s="16"/>
      <c r="T4112" s="59"/>
      <c r="U4112" s="59"/>
      <c r="V4112" s="18"/>
      <c r="Z4112" s="22"/>
      <c r="AA4112" s="22"/>
      <c r="AB4112" s="22"/>
      <c r="AC4112" s="22"/>
      <c r="AD4112" s="22"/>
      <c r="AE4112" s="22"/>
      <c r="AF4112" s="22"/>
    </row>
    <row r="4113" spans="1:32" x14ac:dyDescent="0.25">
      <c r="A4113" s="16"/>
      <c r="B4113" s="16"/>
      <c r="C4113" s="66"/>
      <c r="D4113" s="66"/>
      <c r="E4113" s="67"/>
      <c r="F4113" s="4"/>
      <c r="G4113" s="4"/>
      <c r="H4113" s="4"/>
      <c r="K4113" s="4"/>
      <c r="L4113" s="4"/>
      <c r="M4113" s="16"/>
      <c r="N4113" s="16"/>
      <c r="T4113" s="59"/>
      <c r="U4113" s="59"/>
      <c r="V4113" s="18"/>
      <c r="Z4113" s="22"/>
      <c r="AA4113" s="22"/>
      <c r="AB4113" s="22"/>
      <c r="AC4113" s="22"/>
      <c r="AD4113" s="22"/>
      <c r="AE4113" s="22"/>
      <c r="AF4113" s="22"/>
    </row>
    <row r="4114" spans="1:32" x14ac:dyDescent="0.25">
      <c r="A4114" s="16"/>
      <c r="B4114" s="16"/>
      <c r="C4114" s="66"/>
      <c r="D4114" s="66"/>
      <c r="E4114" s="67"/>
      <c r="F4114" s="4"/>
      <c r="G4114" s="4"/>
      <c r="H4114" s="4"/>
      <c r="K4114" s="4"/>
      <c r="L4114" s="4"/>
      <c r="M4114" s="16"/>
      <c r="N4114" s="16"/>
      <c r="T4114" s="59"/>
      <c r="U4114" s="59"/>
      <c r="V4114" s="18"/>
      <c r="Z4114" s="22"/>
      <c r="AA4114" s="22"/>
      <c r="AB4114" s="22"/>
      <c r="AC4114" s="22"/>
      <c r="AD4114" s="22"/>
      <c r="AE4114" s="22"/>
      <c r="AF4114" s="22"/>
    </row>
    <row r="4115" spans="1:32" x14ac:dyDescent="0.25">
      <c r="A4115" s="16"/>
      <c r="B4115" s="16"/>
      <c r="C4115" s="66"/>
      <c r="D4115" s="66"/>
      <c r="E4115" s="67"/>
      <c r="F4115" s="4"/>
      <c r="G4115" s="4"/>
      <c r="H4115" s="4"/>
      <c r="K4115" s="4"/>
      <c r="L4115" s="4"/>
      <c r="M4115" s="16"/>
      <c r="N4115" s="16"/>
      <c r="T4115" s="59"/>
      <c r="U4115" s="59"/>
      <c r="V4115" s="18"/>
      <c r="Z4115" s="22"/>
      <c r="AA4115" s="22"/>
      <c r="AB4115" s="22"/>
      <c r="AC4115" s="22"/>
      <c r="AD4115" s="22"/>
      <c r="AE4115" s="22"/>
      <c r="AF4115" s="22"/>
    </row>
    <row r="4116" spans="1:32" x14ac:dyDescent="0.25">
      <c r="A4116" s="16"/>
      <c r="B4116" s="16"/>
      <c r="C4116" s="66"/>
      <c r="D4116" s="66"/>
      <c r="E4116" s="67"/>
      <c r="F4116" s="4"/>
      <c r="G4116" s="4"/>
      <c r="H4116" s="4"/>
      <c r="K4116" s="4"/>
      <c r="L4116" s="4"/>
      <c r="M4116" s="16"/>
      <c r="N4116" s="16"/>
      <c r="T4116" s="59"/>
      <c r="U4116" s="59"/>
      <c r="V4116" s="18"/>
      <c r="Z4116" s="22"/>
      <c r="AA4116" s="22"/>
      <c r="AB4116" s="22"/>
      <c r="AC4116" s="22"/>
      <c r="AD4116" s="22"/>
      <c r="AE4116" s="22"/>
      <c r="AF4116" s="22"/>
    </row>
    <row r="4117" spans="1:32" x14ac:dyDescent="0.25">
      <c r="A4117" s="16"/>
      <c r="B4117" s="16"/>
      <c r="C4117" s="66"/>
      <c r="D4117" s="66"/>
      <c r="E4117" s="67"/>
      <c r="F4117" s="4"/>
      <c r="G4117" s="4"/>
      <c r="H4117" s="4"/>
      <c r="K4117" s="4"/>
      <c r="L4117" s="4"/>
      <c r="M4117" s="16"/>
      <c r="N4117" s="16"/>
      <c r="T4117" s="59"/>
      <c r="U4117" s="59"/>
      <c r="V4117" s="18"/>
      <c r="Z4117" s="22"/>
      <c r="AA4117" s="22"/>
      <c r="AB4117" s="22"/>
      <c r="AC4117" s="22"/>
      <c r="AD4117" s="22"/>
      <c r="AE4117" s="22"/>
      <c r="AF4117" s="22"/>
    </row>
    <row r="4118" spans="1:32" x14ac:dyDescent="0.25">
      <c r="A4118" s="16"/>
      <c r="B4118" s="16"/>
      <c r="C4118" s="66"/>
      <c r="D4118" s="66"/>
      <c r="E4118" s="67"/>
      <c r="F4118" s="4"/>
      <c r="G4118" s="4"/>
      <c r="H4118" s="4"/>
      <c r="K4118" s="4"/>
      <c r="L4118" s="4"/>
      <c r="M4118" s="16"/>
      <c r="N4118" s="16"/>
      <c r="T4118" s="59"/>
      <c r="U4118" s="59"/>
      <c r="V4118" s="18"/>
      <c r="Z4118" s="22"/>
      <c r="AA4118" s="22"/>
      <c r="AB4118" s="22"/>
      <c r="AC4118" s="22"/>
      <c r="AD4118" s="22"/>
      <c r="AE4118" s="22"/>
      <c r="AF4118" s="22"/>
    </row>
    <row r="4119" spans="1:32" x14ac:dyDescent="0.25">
      <c r="A4119" s="16"/>
      <c r="B4119" s="16"/>
      <c r="C4119" s="66"/>
      <c r="D4119" s="66"/>
      <c r="E4119" s="67"/>
      <c r="F4119" s="4"/>
      <c r="G4119" s="4"/>
      <c r="H4119" s="4"/>
      <c r="K4119" s="4"/>
      <c r="L4119" s="4"/>
      <c r="M4119" s="16"/>
      <c r="N4119" s="16"/>
      <c r="T4119" s="59"/>
      <c r="U4119" s="59"/>
      <c r="V4119" s="18"/>
      <c r="Z4119" s="22"/>
      <c r="AA4119" s="22"/>
      <c r="AB4119" s="22"/>
      <c r="AC4119" s="22"/>
      <c r="AD4119" s="22"/>
      <c r="AE4119" s="22"/>
      <c r="AF4119" s="22"/>
    </row>
    <row r="4120" spans="1:32" x14ac:dyDescent="0.25">
      <c r="A4120" s="16"/>
      <c r="B4120" s="16"/>
      <c r="C4120" s="66"/>
      <c r="D4120" s="66"/>
      <c r="E4120" s="67"/>
      <c r="F4120" s="4"/>
      <c r="G4120" s="4"/>
      <c r="H4120" s="4"/>
      <c r="K4120" s="4"/>
      <c r="L4120" s="4"/>
      <c r="M4120" s="16"/>
      <c r="N4120" s="16"/>
      <c r="T4120" s="59"/>
      <c r="U4120" s="59"/>
      <c r="V4120" s="18"/>
      <c r="Z4120" s="22"/>
      <c r="AA4120" s="22"/>
      <c r="AB4120" s="22"/>
      <c r="AC4120" s="22"/>
      <c r="AD4120" s="22"/>
      <c r="AE4120" s="22"/>
      <c r="AF4120" s="22"/>
    </row>
    <row r="4121" spans="1:32" x14ac:dyDescent="0.25">
      <c r="A4121" s="16"/>
      <c r="B4121" s="16"/>
      <c r="C4121" s="66"/>
      <c r="D4121" s="66"/>
      <c r="E4121" s="67"/>
      <c r="F4121" s="4"/>
      <c r="G4121" s="4"/>
      <c r="H4121" s="4"/>
      <c r="K4121" s="4"/>
      <c r="L4121" s="4"/>
      <c r="M4121" s="16"/>
      <c r="N4121" s="16"/>
      <c r="T4121" s="59"/>
      <c r="U4121" s="59"/>
      <c r="V4121" s="18"/>
      <c r="Z4121" s="22"/>
      <c r="AA4121" s="22"/>
      <c r="AB4121" s="22"/>
      <c r="AC4121" s="22"/>
      <c r="AD4121" s="22"/>
      <c r="AE4121" s="22"/>
      <c r="AF4121" s="22"/>
    </row>
    <row r="4122" spans="1:32" x14ac:dyDescent="0.25">
      <c r="A4122" s="16"/>
      <c r="B4122" s="16"/>
      <c r="C4122" s="66"/>
      <c r="D4122" s="66"/>
      <c r="E4122" s="67"/>
      <c r="F4122" s="4"/>
      <c r="G4122" s="4"/>
      <c r="H4122" s="4"/>
      <c r="K4122" s="4"/>
      <c r="L4122" s="4"/>
      <c r="M4122" s="16"/>
      <c r="N4122" s="16"/>
      <c r="T4122" s="59"/>
      <c r="U4122" s="59"/>
      <c r="V4122" s="18"/>
      <c r="Z4122" s="22"/>
      <c r="AA4122" s="22"/>
      <c r="AB4122" s="22"/>
      <c r="AC4122" s="22"/>
      <c r="AD4122" s="22"/>
      <c r="AE4122" s="22"/>
      <c r="AF4122" s="22"/>
    </row>
    <row r="4123" spans="1:32" x14ac:dyDescent="0.25">
      <c r="A4123" s="16"/>
      <c r="B4123" s="16"/>
      <c r="C4123" s="66"/>
      <c r="D4123" s="66"/>
      <c r="E4123" s="67"/>
      <c r="F4123" s="4"/>
      <c r="G4123" s="4"/>
      <c r="H4123" s="4"/>
      <c r="K4123" s="4"/>
      <c r="L4123" s="4"/>
      <c r="M4123" s="16"/>
      <c r="N4123" s="16"/>
      <c r="T4123" s="59"/>
      <c r="U4123" s="59"/>
      <c r="V4123" s="18"/>
      <c r="Z4123" s="22"/>
      <c r="AA4123" s="22"/>
      <c r="AB4123" s="22"/>
      <c r="AC4123" s="22"/>
      <c r="AD4123" s="22"/>
      <c r="AE4123" s="22"/>
      <c r="AF4123" s="22"/>
    </row>
    <row r="4124" spans="1:32" x14ac:dyDescent="0.25">
      <c r="A4124" s="16"/>
      <c r="B4124" s="16"/>
      <c r="C4124" s="66"/>
      <c r="D4124" s="66"/>
      <c r="E4124" s="67"/>
      <c r="F4124" s="4"/>
      <c r="G4124" s="4"/>
      <c r="H4124" s="4"/>
      <c r="K4124" s="4"/>
      <c r="L4124" s="4"/>
      <c r="M4124" s="16"/>
      <c r="N4124" s="16"/>
      <c r="T4124" s="59"/>
      <c r="U4124" s="59"/>
      <c r="V4124" s="18"/>
      <c r="Z4124" s="22"/>
      <c r="AA4124" s="22"/>
      <c r="AB4124" s="22"/>
      <c r="AC4124" s="22"/>
      <c r="AD4124" s="22"/>
      <c r="AE4124" s="22"/>
      <c r="AF4124" s="22"/>
    </row>
    <row r="4125" spans="1:32" x14ac:dyDescent="0.25">
      <c r="A4125" s="16"/>
      <c r="B4125" s="16"/>
      <c r="C4125" s="66"/>
      <c r="D4125" s="66"/>
      <c r="E4125" s="67"/>
      <c r="F4125" s="4"/>
      <c r="G4125" s="4"/>
      <c r="H4125" s="4"/>
      <c r="K4125" s="4"/>
      <c r="L4125" s="4"/>
      <c r="M4125" s="16"/>
      <c r="N4125" s="16"/>
      <c r="T4125" s="59"/>
      <c r="U4125" s="59"/>
      <c r="V4125" s="18"/>
      <c r="Z4125" s="22"/>
      <c r="AA4125" s="22"/>
      <c r="AB4125" s="22"/>
      <c r="AC4125" s="22"/>
      <c r="AD4125" s="22"/>
      <c r="AE4125" s="22"/>
      <c r="AF4125" s="22"/>
    </row>
    <row r="4126" spans="1:32" x14ac:dyDescent="0.25">
      <c r="A4126" s="16"/>
      <c r="B4126" s="16"/>
      <c r="C4126" s="66"/>
      <c r="D4126" s="66"/>
      <c r="E4126" s="67"/>
      <c r="F4126" s="4"/>
      <c r="G4126" s="4"/>
      <c r="H4126" s="4"/>
      <c r="K4126" s="4"/>
      <c r="L4126" s="4"/>
      <c r="M4126" s="16"/>
      <c r="N4126" s="16"/>
      <c r="T4126" s="59"/>
      <c r="U4126" s="59"/>
      <c r="V4126" s="18"/>
      <c r="Z4126" s="22"/>
      <c r="AA4126" s="22"/>
      <c r="AB4126" s="22"/>
      <c r="AC4126" s="22"/>
      <c r="AD4126" s="22"/>
      <c r="AE4126" s="22"/>
      <c r="AF4126" s="22"/>
    </row>
    <row r="4127" spans="1:32" x14ac:dyDescent="0.25">
      <c r="A4127" s="16"/>
      <c r="B4127" s="16"/>
      <c r="C4127" s="66"/>
      <c r="D4127" s="66"/>
      <c r="E4127" s="67"/>
      <c r="F4127" s="4"/>
      <c r="G4127" s="4"/>
      <c r="H4127" s="4"/>
      <c r="K4127" s="4"/>
      <c r="L4127" s="4"/>
      <c r="M4127" s="16"/>
      <c r="N4127" s="16"/>
      <c r="T4127" s="59"/>
      <c r="U4127" s="59"/>
      <c r="V4127" s="18"/>
      <c r="Z4127" s="22"/>
      <c r="AA4127" s="22"/>
      <c r="AB4127" s="22"/>
      <c r="AC4127" s="22"/>
      <c r="AD4127" s="22"/>
      <c r="AE4127" s="22"/>
      <c r="AF4127" s="22"/>
    </row>
    <row r="4128" spans="1:32" x14ac:dyDescent="0.25">
      <c r="A4128" s="16"/>
      <c r="B4128" s="16"/>
      <c r="C4128" s="66"/>
      <c r="D4128" s="66"/>
      <c r="E4128" s="67"/>
      <c r="F4128" s="4"/>
      <c r="G4128" s="4"/>
      <c r="H4128" s="4"/>
      <c r="K4128" s="4"/>
      <c r="L4128" s="4"/>
      <c r="M4128" s="16"/>
      <c r="N4128" s="16"/>
      <c r="T4128" s="59"/>
      <c r="U4128" s="59"/>
      <c r="V4128" s="18"/>
      <c r="Z4128" s="22"/>
      <c r="AA4128" s="22"/>
      <c r="AB4128" s="22"/>
      <c r="AC4128" s="22"/>
      <c r="AD4128" s="22"/>
      <c r="AE4128" s="22"/>
      <c r="AF4128" s="22"/>
    </row>
    <row r="4129" spans="1:32" x14ac:dyDescent="0.25">
      <c r="A4129" s="16"/>
      <c r="B4129" s="16"/>
      <c r="C4129" s="66"/>
      <c r="D4129" s="66"/>
      <c r="E4129" s="67"/>
      <c r="F4129" s="4"/>
      <c r="G4129" s="4"/>
      <c r="H4129" s="4"/>
      <c r="K4129" s="4"/>
      <c r="L4129" s="4"/>
      <c r="M4129" s="16"/>
      <c r="N4129" s="16"/>
      <c r="T4129" s="59"/>
      <c r="U4129" s="59"/>
      <c r="V4129" s="18"/>
      <c r="Z4129" s="22"/>
      <c r="AA4129" s="22"/>
      <c r="AB4129" s="22"/>
      <c r="AC4129" s="22"/>
      <c r="AD4129" s="22"/>
      <c r="AE4129" s="22"/>
      <c r="AF4129" s="22"/>
    </row>
    <row r="4130" spans="1:32" x14ac:dyDescent="0.25">
      <c r="A4130" s="16"/>
      <c r="B4130" s="16"/>
      <c r="C4130" s="66"/>
      <c r="D4130" s="66"/>
      <c r="E4130" s="67"/>
      <c r="F4130" s="4"/>
      <c r="G4130" s="4"/>
      <c r="H4130" s="4"/>
      <c r="K4130" s="4"/>
      <c r="L4130" s="4"/>
      <c r="M4130" s="16"/>
      <c r="N4130" s="16"/>
      <c r="T4130" s="59"/>
      <c r="U4130" s="59"/>
      <c r="V4130" s="18"/>
      <c r="Z4130" s="22"/>
      <c r="AA4130" s="22"/>
      <c r="AB4130" s="22"/>
      <c r="AC4130" s="22"/>
      <c r="AD4130" s="22"/>
      <c r="AE4130" s="22"/>
      <c r="AF4130" s="22"/>
    </row>
    <row r="4131" spans="1:32" x14ac:dyDescent="0.25">
      <c r="A4131" s="16"/>
      <c r="B4131" s="16"/>
      <c r="C4131" s="66"/>
      <c r="D4131" s="66"/>
      <c r="E4131" s="67"/>
      <c r="F4131" s="4"/>
      <c r="G4131" s="4"/>
      <c r="H4131" s="4"/>
      <c r="K4131" s="4"/>
      <c r="L4131" s="4"/>
      <c r="M4131" s="16"/>
      <c r="N4131" s="16"/>
      <c r="T4131" s="59"/>
      <c r="U4131" s="59"/>
      <c r="V4131" s="18"/>
      <c r="Z4131" s="22"/>
      <c r="AA4131" s="22"/>
      <c r="AB4131" s="22"/>
      <c r="AC4131" s="22"/>
      <c r="AD4131" s="22"/>
      <c r="AE4131" s="22"/>
      <c r="AF4131" s="22"/>
    </row>
    <row r="4132" spans="1:32" x14ac:dyDescent="0.25">
      <c r="A4132" s="16"/>
      <c r="B4132" s="16"/>
      <c r="C4132" s="66"/>
      <c r="D4132" s="66"/>
      <c r="E4132" s="67"/>
      <c r="F4132" s="4"/>
      <c r="G4132" s="4"/>
      <c r="H4132" s="4"/>
      <c r="K4132" s="4"/>
      <c r="L4132" s="4"/>
      <c r="M4132" s="16"/>
      <c r="N4132" s="16"/>
      <c r="T4132" s="59"/>
      <c r="U4132" s="59"/>
      <c r="V4132" s="18"/>
      <c r="Z4132" s="22"/>
      <c r="AA4132" s="22"/>
      <c r="AB4132" s="22"/>
      <c r="AC4132" s="22"/>
      <c r="AD4132" s="22"/>
      <c r="AE4132" s="22"/>
      <c r="AF4132" s="22"/>
    </row>
    <row r="4133" spans="1:32" x14ac:dyDescent="0.25">
      <c r="A4133" s="16"/>
      <c r="B4133" s="16"/>
      <c r="C4133" s="66"/>
      <c r="D4133" s="66"/>
      <c r="E4133" s="67"/>
      <c r="F4133" s="4"/>
      <c r="G4133" s="4"/>
      <c r="H4133" s="4"/>
      <c r="K4133" s="4"/>
      <c r="L4133" s="4"/>
      <c r="M4133" s="16"/>
      <c r="N4133" s="16"/>
      <c r="T4133" s="59"/>
      <c r="U4133" s="59"/>
      <c r="V4133" s="18"/>
      <c r="Z4133" s="22"/>
      <c r="AA4133" s="22"/>
      <c r="AB4133" s="22"/>
      <c r="AC4133" s="22"/>
      <c r="AD4133" s="22"/>
      <c r="AE4133" s="22"/>
      <c r="AF4133" s="22"/>
    </row>
    <row r="4134" spans="1:32" x14ac:dyDescent="0.25">
      <c r="A4134" s="16"/>
      <c r="B4134" s="16"/>
      <c r="C4134" s="66"/>
      <c r="D4134" s="66"/>
      <c r="E4134" s="67"/>
      <c r="F4134" s="4"/>
      <c r="G4134" s="4"/>
      <c r="H4134" s="4"/>
      <c r="K4134" s="4"/>
      <c r="L4134" s="4"/>
      <c r="M4134" s="16"/>
      <c r="N4134" s="16"/>
      <c r="T4134" s="59"/>
      <c r="U4134" s="59"/>
      <c r="V4134" s="18"/>
      <c r="Z4134" s="22"/>
      <c r="AA4134" s="22"/>
      <c r="AB4134" s="22"/>
      <c r="AC4134" s="22"/>
      <c r="AD4134" s="22"/>
      <c r="AE4134" s="22"/>
      <c r="AF4134" s="22"/>
    </row>
    <row r="4135" spans="1:32" x14ac:dyDescent="0.25">
      <c r="A4135" s="16"/>
      <c r="B4135" s="16"/>
      <c r="C4135" s="66"/>
      <c r="D4135" s="66"/>
      <c r="E4135" s="67"/>
      <c r="F4135" s="4"/>
      <c r="G4135" s="4"/>
      <c r="H4135" s="4"/>
      <c r="K4135" s="4"/>
      <c r="L4135" s="4"/>
      <c r="M4135" s="16"/>
      <c r="N4135" s="16"/>
      <c r="T4135" s="59"/>
      <c r="U4135" s="59"/>
      <c r="V4135" s="18"/>
      <c r="Z4135" s="22"/>
      <c r="AA4135" s="22"/>
      <c r="AB4135" s="22"/>
      <c r="AC4135" s="22"/>
      <c r="AD4135" s="22"/>
      <c r="AE4135" s="22"/>
      <c r="AF4135" s="22"/>
    </row>
    <row r="4136" spans="1:32" x14ac:dyDescent="0.25">
      <c r="A4136" s="16"/>
      <c r="B4136" s="16"/>
      <c r="C4136" s="66"/>
      <c r="D4136" s="66"/>
      <c r="E4136" s="67"/>
      <c r="F4136" s="4"/>
      <c r="G4136" s="4"/>
      <c r="H4136" s="4"/>
      <c r="K4136" s="4"/>
      <c r="L4136" s="4"/>
      <c r="M4136" s="16"/>
      <c r="N4136" s="16"/>
      <c r="T4136" s="59"/>
      <c r="U4136" s="59"/>
      <c r="V4136" s="18"/>
      <c r="Z4136" s="22"/>
      <c r="AA4136" s="22"/>
      <c r="AB4136" s="22"/>
      <c r="AC4136" s="22"/>
      <c r="AD4136" s="22"/>
      <c r="AE4136" s="22"/>
      <c r="AF4136" s="22"/>
    </row>
    <row r="4137" spans="1:32" x14ac:dyDescent="0.25">
      <c r="A4137" s="16"/>
      <c r="B4137" s="16"/>
      <c r="C4137" s="66"/>
      <c r="D4137" s="66"/>
      <c r="E4137" s="67"/>
      <c r="F4137" s="4"/>
      <c r="G4137" s="4"/>
      <c r="H4137" s="4"/>
      <c r="K4137" s="4"/>
      <c r="L4137" s="4"/>
      <c r="M4137" s="16"/>
      <c r="N4137" s="16"/>
      <c r="T4137" s="59"/>
      <c r="U4137" s="59"/>
      <c r="V4137" s="18"/>
      <c r="Z4137" s="22"/>
      <c r="AA4137" s="22"/>
      <c r="AB4137" s="22"/>
      <c r="AC4137" s="22"/>
      <c r="AD4137" s="22"/>
      <c r="AE4137" s="22"/>
      <c r="AF4137" s="22"/>
    </row>
    <row r="4138" spans="1:32" x14ac:dyDescent="0.25">
      <c r="A4138" s="16"/>
      <c r="B4138" s="16"/>
      <c r="C4138" s="66"/>
      <c r="D4138" s="66"/>
      <c r="E4138" s="67"/>
      <c r="F4138" s="4"/>
      <c r="G4138" s="4"/>
      <c r="H4138" s="4"/>
      <c r="K4138" s="4"/>
      <c r="L4138" s="4"/>
      <c r="M4138" s="16"/>
      <c r="N4138" s="16"/>
      <c r="T4138" s="59"/>
      <c r="U4138" s="59"/>
      <c r="V4138" s="18"/>
      <c r="Z4138" s="22"/>
      <c r="AA4138" s="22"/>
      <c r="AB4138" s="22"/>
      <c r="AC4138" s="22"/>
      <c r="AD4138" s="22"/>
      <c r="AE4138" s="22"/>
      <c r="AF4138" s="22"/>
    </row>
    <row r="4139" spans="1:32" x14ac:dyDescent="0.25">
      <c r="A4139" s="16"/>
      <c r="B4139" s="16"/>
      <c r="C4139" s="66"/>
      <c r="D4139" s="66"/>
      <c r="E4139" s="67"/>
      <c r="F4139" s="4"/>
      <c r="G4139" s="4"/>
      <c r="H4139" s="4"/>
      <c r="K4139" s="4"/>
      <c r="L4139" s="4"/>
      <c r="M4139" s="16"/>
      <c r="N4139" s="16"/>
      <c r="T4139" s="59"/>
      <c r="U4139" s="59"/>
      <c r="V4139" s="18"/>
      <c r="Z4139" s="22"/>
      <c r="AA4139" s="22"/>
      <c r="AB4139" s="22"/>
      <c r="AC4139" s="22"/>
      <c r="AD4139" s="22"/>
      <c r="AE4139" s="22"/>
      <c r="AF4139" s="22"/>
    </row>
    <row r="4140" spans="1:32" x14ac:dyDescent="0.25">
      <c r="A4140" s="16"/>
      <c r="B4140" s="16"/>
      <c r="C4140" s="66"/>
      <c r="D4140" s="66"/>
      <c r="E4140" s="67"/>
      <c r="F4140" s="4"/>
      <c r="G4140" s="4"/>
      <c r="H4140" s="4"/>
      <c r="K4140" s="4"/>
      <c r="L4140" s="4"/>
      <c r="M4140" s="16"/>
      <c r="N4140" s="16"/>
      <c r="T4140" s="59"/>
      <c r="U4140" s="59"/>
      <c r="V4140" s="18"/>
      <c r="Z4140" s="22"/>
      <c r="AA4140" s="22"/>
      <c r="AB4140" s="22"/>
      <c r="AC4140" s="22"/>
      <c r="AD4140" s="22"/>
      <c r="AE4140" s="22"/>
      <c r="AF4140" s="22"/>
    </row>
    <row r="4141" spans="1:32" x14ac:dyDescent="0.25">
      <c r="A4141" s="16"/>
      <c r="B4141" s="16"/>
      <c r="C4141" s="66"/>
      <c r="D4141" s="66"/>
      <c r="E4141" s="67"/>
      <c r="F4141" s="4"/>
      <c r="G4141" s="4"/>
      <c r="H4141" s="4"/>
      <c r="K4141" s="4"/>
      <c r="L4141" s="4"/>
      <c r="M4141" s="16"/>
      <c r="N4141" s="16"/>
      <c r="T4141" s="59"/>
      <c r="U4141" s="59"/>
      <c r="V4141" s="18"/>
      <c r="Z4141" s="22"/>
      <c r="AA4141" s="22"/>
      <c r="AB4141" s="22"/>
      <c r="AC4141" s="22"/>
      <c r="AD4141" s="22"/>
      <c r="AE4141" s="22"/>
      <c r="AF4141" s="22"/>
    </row>
    <row r="4142" spans="1:32" x14ac:dyDescent="0.25">
      <c r="A4142" s="16"/>
      <c r="B4142" s="16"/>
      <c r="C4142" s="66"/>
      <c r="D4142" s="66"/>
      <c r="E4142" s="67"/>
      <c r="F4142" s="4"/>
      <c r="G4142" s="4"/>
      <c r="H4142" s="4"/>
      <c r="K4142" s="4"/>
      <c r="L4142" s="4"/>
      <c r="M4142" s="16"/>
      <c r="N4142" s="16"/>
      <c r="T4142" s="59"/>
      <c r="U4142" s="59"/>
      <c r="V4142" s="18"/>
      <c r="Z4142" s="22"/>
      <c r="AA4142" s="22"/>
      <c r="AB4142" s="22"/>
      <c r="AC4142" s="22"/>
      <c r="AD4142" s="22"/>
      <c r="AE4142" s="22"/>
      <c r="AF4142" s="22"/>
    </row>
    <row r="4143" spans="1:32" x14ac:dyDescent="0.25">
      <c r="A4143" s="16"/>
      <c r="B4143" s="16"/>
      <c r="C4143" s="66"/>
      <c r="D4143" s="66"/>
      <c r="E4143" s="67"/>
      <c r="F4143" s="4"/>
      <c r="G4143" s="4"/>
      <c r="H4143" s="4"/>
      <c r="K4143" s="4"/>
      <c r="L4143" s="4"/>
      <c r="M4143" s="16"/>
      <c r="N4143" s="16"/>
      <c r="T4143" s="59"/>
      <c r="U4143" s="59"/>
      <c r="V4143" s="18"/>
      <c r="Z4143" s="22"/>
      <c r="AA4143" s="22"/>
      <c r="AB4143" s="22"/>
      <c r="AC4143" s="22"/>
      <c r="AD4143" s="22"/>
      <c r="AE4143" s="22"/>
      <c r="AF4143" s="22"/>
    </row>
    <row r="4144" spans="1:32" x14ac:dyDescent="0.25">
      <c r="A4144" s="16"/>
      <c r="B4144" s="16"/>
      <c r="C4144" s="66"/>
      <c r="D4144" s="66"/>
      <c r="E4144" s="67"/>
      <c r="F4144" s="4"/>
      <c r="G4144" s="4"/>
      <c r="H4144" s="4"/>
      <c r="K4144" s="4"/>
      <c r="L4144" s="4"/>
      <c r="M4144" s="16"/>
      <c r="N4144" s="16"/>
      <c r="T4144" s="59"/>
      <c r="U4144" s="59"/>
      <c r="V4144" s="18"/>
      <c r="Z4144" s="22"/>
      <c r="AA4144" s="22"/>
      <c r="AB4144" s="22"/>
      <c r="AC4144" s="22"/>
      <c r="AD4144" s="22"/>
      <c r="AE4144" s="22"/>
      <c r="AF4144" s="22"/>
    </row>
    <row r="4145" spans="1:32" x14ac:dyDescent="0.25">
      <c r="A4145" s="16"/>
      <c r="B4145" s="16"/>
      <c r="C4145" s="66"/>
      <c r="D4145" s="66"/>
      <c r="E4145" s="67"/>
      <c r="F4145" s="4"/>
      <c r="G4145" s="4"/>
      <c r="H4145" s="4"/>
      <c r="K4145" s="4"/>
      <c r="L4145" s="4"/>
      <c r="M4145" s="16"/>
      <c r="N4145" s="16"/>
      <c r="T4145" s="59"/>
      <c r="U4145" s="59"/>
      <c r="V4145" s="18"/>
      <c r="Z4145" s="22"/>
      <c r="AA4145" s="22"/>
      <c r="AB4145" s="22"/>
      <c r="AC4145" s="22"/>
      <c r="AD4145" s="22"/>
      <c r="AE4145" s="22"/>
      <c r="AF4145" s="22"/>
    </row>
    <row r="4146" spans="1:32" x14ac:dyDescent="0.25">
      <c r="A4146" s="16"/>
      <c r="B4146" s="16"/>
      <c r="C4146" s="66"/>
      <c r="D4146" s="66"/>
      <c r="E4146" s="67"/>
      <c r="F4146" s="4"/>
      <c r="G4146" s="4"/>
      <c r="H4146" s="4"/>
      <c r="K4146" s="4"/>
      <c r="L4146" s="4"/>
      <c r="M4146" s="16"/>
      <c r="N4146" s="16"/>
      <c r="T4146" s="59"/>
      <c r="U4146" s="59"/>
      <c r="V4146" s="18"/>
      <c r="Z4146" s="22"/>
      <c r="AA4146" s="22"/>
      <c r="AB4146" s="22"/>
      <c r="AC4146" s="22"/>
      <c r="AD4146" s="22"/>
      <c r="AE4146" s="22"/>
      <c r="AF4146" s="22"/>
    </row>
    <row r="4147" spans="1:32" x14ac:dyDescent="0.25">
      <c r="A4147" s="16"/>
      <c r="B4147" s="16"/>
      <c r="C4147" s="66"/>
      <c r="D4147" s="66"/>
      <c r="E4147" s="67"/>
      <c r="F4147" s="4"/>
      <c r="G4147" s="4"/>
      <c r="H4147" s="4"/>
      <c r="K4147" s="4"/>
      <c r="L4147" s="4"/>
      <c r="M4147" s="16"/>
      <c r="N4147" s="16"/>
      <c r="T4147" s="59"/>
      <c r="U4147" s="59"/>
      <c r="V4147" s="18"/>
      <c r="Z4147" s="22"/>
      <c r="AA4147" s="22"/>
      <c r="AB4147" s="22"/>
      <c r="AC4147" s="22"/>
      <c r="AD4147" s="22"/>
      <c r="AE4147" s="22"/>
      <c r="AF4147" s="22"/>
    </row>
    <row r="4148" spans="1:32" x14ac:dyDescent="0.25">
      <c r="A4148" s="16"/>
      <c r="B4148" s="16"/>
      <c r="C4148" s="66"/>
      <c r="D4148" s="66"/>
      <c r="E4148" s="67"/>
      <c r="F4148" s="4"/>
      <c r="G4148" s="4"/>
      <c r="H4148" s="4"/>
      <c r="K4148" s="4"/>
      <c r="L4148" s="4"/>
      <c r="M4148" s="16"/>
      <c r="N4148" s="16"/>
      <c r="T4148" s="59"/>
      <c r="U4148" s="59"/>
      <c r="V4148" s="18"/>
      <c r="Z4148" s="22"/>
      <c r="AA4148" s="22"/>
      <c r="AB4148" s="22"/>
      <c r="AC4148" s="22"/>
      <c r="AD4148" s="22"/>
      <c r="AE4148" s="22"/>
      <c r="AF4148" s="22"/>
    </row>
    <row r="4149" spans="1:32" x14ac:dyDescent="0.25">
      <c r="A4149" s="16"/>
      <c r="B4149" s="16"/>
      <c r="C4149" s="66"/>
      <c r="D4149" s="66"/>
      <c r="E4149" s="67"/>
      <c r="F4149" s="4"/>
      <c r="G4149" s="4"/>
      <c r="H4149" s="4"/>
      <c r="K4149" s="4"/>
      <c r="L4149" s="4"/>
      <c r="M4149" s="16"/>
      <c r="N4149" s="16"/>
      <c r="T4149" s="59"/>
      <c r="U4149" s="59"/>
      <c r="V4149" s="18"/>
      <c r="Z4149" s="22"/>
      <c r="AA4149" s="22"/>
      <c r="AB4149" s="22"/>
      <c r="AC4149" s="22"/>
      <c r="AD4149" s="22"/>
      <c r="AE4149" s="22"/>
      <c r="AF4149" s="22"/>
    </row>
    <row r="4150" spans="1:32" x14ac:dyDescent="0.25">
      <c r="A4150" s="16"/>
      <c r="B4150" s="16"/>
      <c r="C4150" s="66"/>
      <c r="D4150" s="66"/>
      <c r="E4150" s="67"/>
      <c r="F4150" s="4"/>
      <c r="G4150" s="4"/>
      <c r="H4150" s="4"/>
      <c r="K4150" s="4"/>
      <c r="L4150" s="4"/>
      <c r="M4150" s="16"/>
      <c r="N4150" s="16"/>
      <c r="T4150" s="59"/>
      <c r="U4150" s="59"/>
      <c r="V4150" s="18"/>
      <c r="Z4150" s="22"/>
      <c r="AA4150" s="22"/>
      <c r="AB4150" s="22"/>
      <c r="AC4150" s="22"/>
      <c r="AD4150" s="22"/>
      <c r="AE4150" s="22"/>
      <c r="AF4150" s="22"/>
    </row>
    <row r="4151" spans="1:32" x14ac:dyDescent="0.25">
      <c r="A4151" s="16"/>
      <c r="B4151" s="16"/>
      <c r="C4151" s="66"/>
      <c r="D4151" s="66"/>
      <c r="E4151" s="67"/>
      <c r="F4151" s="4"/>
      <c r="G4151" s="4"/>
      <c r="H4151" s="4"/>
      <c r="K4151" s="4"/>
      <c r="L4151" s="4"/>
      <c r="M4151" s="16"/>
      <c r="N4151" s="16"/>
      <c r="T4151" s="59"/>
      <c r="U4151" s="59"/>
      <c r="V4151" s="18"/>
      <c r="Z4151" s="22"/>
      <c r="AA4151" s="22"/>
      <c r="AB4151" s="22"/>
      <c r="AC4151" s="22"/>
      <c r="AD4151" s="22"/>
      <c r="AE4151" s="22"/>
      <c r="AF4151" s="22"/>
    </row>
    <row r="4152" spans="1:32" x14ac:dyDescent="0.25">
      <c r="A4152" s="16"/>
      <c r="B4152" s="16"/>
      <c r="C4152" s="66"/>
      <c r="D4152" s="66"/>
      <c r="E4152" s="67"/>
      <c r="F4152" s="4"/>
      <c r="G4152" s="4"/>
      <c r="H4152" s="4"/>
      <c r="K4152" s="4"/>
      <c r="L4152" s="4"/>
      <c r="M4152" s="16"/>
      <c r="N4152" s="16"/>
      <c r="T4152" s="59"/>
      <c r="U4152" s="59"/>
      <c r="V4152" s="18"/>
      <c r="Z4152" s="22"/>
      <c r="AA4152" s="22"/>
      <c r="AB4152" s="22"/>
      <c r="AC4152" s="22"/>
      <c r="AD4152" s="22"/>
      <c r="AE4152" s="22"/>
      <c r="AF4152" s="22"/>
    </row>
    <row r="4153" spans="1:32" x14ac:dyDescent="0.25">
      <c r="A4153" s="16"/>
      <c r="B4153" s="16"/>
      <c r="C4153" s="66"/>
      <c r="D4153" s="66"/>
      <c r="E4153" s="67"/>
      <c r="F4153" s="4"/>
      <c r="G4153" s="4"/>
      <c r="H4153" s="4"/>
      <c r="K4153" s="4"/>
      <c r="L4153" s="4"/>
      <c r="M4153" s="16"/>
      <c r="N4153" s="16"/>
      <c r="T4153" s="59"/>
      <c r="U4153" s="59"/>
      <c r="V4153" s="18"/>
      <c r="Z4153" s="22"/>
      <c r="AA4153" s="22"/>
      <c r="AB4153" s="22"/>
      <c r="AC4153" s="22"/>
      <c r="AD4153" s="22"/>
      <c r="AE4153" s="22"/>
      <c r="AF4153" s="22"/>
    </row>
    <row r="4154" spans="1:32" x14ac:dyDescent="0.25">
      <c r="A4154" s="16"/>
      <c r="B4154" s="16"/>
      <c r="C4154" s="66"/>
      <c r="D4154" s="66"/>
      <c r="E4154" s="67"/>
      <c r="F4154" s="4"/>
      <c r="G4154" s="4"/>
      <c r="H4154" s="4"/>
      <c r="K4154" s="4"/>
      <c r="L4154" s="4"/>
      <c r="M4154" s="16"/>
      <c r="N4154" s="16"/>
      <c r="T4154" s="59"/>
      <c r="U4154" s="59"/>
      <c r="V4154" s="18"/>
      <c r="Z4154" s="22"/>
      <c r="AA4154" s="22"/>
      <c r="AB4154" s="22"/>
      <c r="AC4154" s="22"/>
      <c r="AD4154" s="22"/>
      <c r="AE4154" s="22"/>
      <c r="AF4154" s="22"/>
    </row>
    <row r="4155" spans="1:32" x14ac:dyDescent="0.25">
      <c r="A4155" s="16"/>
      <c r="B4155" s="16"/>
      <c r="C4155" s="66"/>
      <c r="D4155" s="66"/>
      <c r="E4155" s="67"/>
      <c r="F4155" s="4"/>
      <c r="G4155" s="4"/>
      <c r="H4155" s="4"/>
      <c r="K4155" s="4"/>
      <c r="L4155" s="4"/>
      <c r="M4155" s="16"/>
      <c r="N4155" s="16"/>
      <c r="T4155" s="59"/>
      <c r="U4155" s="59"/>
      <c r="V4155" s="18"/>
      <c r="Z4155" s="22"/>
      <c r="AA4155" s="22"/>
      <c r="AB4155" s="22"/>
      <c r="AC4155" s="22"/>
      <c r="AD4155" s="22"/>
      <c r="AE4155" s="22"/>
      <c r="AF4155" s="22"/>
    </row>
    <row r="4156" spans="1:32" x14ac:dyDescent="0.25">
      <c r="A4156" s="16"/>
      <c r="B4156" s="16"/>
      <c r="C4156" s="66"/>
      <c r="D4156" s="66"/>
      <c r="E4156" s="67"/>
      <c r="F4156" s="4"/>
      <c r="G4156" s="4"/>
      <c r="H4156" s="4"/>
      <c r="K4156" s="4"/>
      <c r="L4156" s="4"/>
      <c r="M4156" s="16"/>
      <c r="N4156" s="16"/>
      <c r="T4156" s="59"/>
      <c r="U4156" s="59"/>
      <c r="V4156" s="18"/>
      <c r="Z4156" s="22"/>
      <c r="AA4156" s="22"/>
      <c r="AB4156" s="22"/>
      <c r="AC4156" s="22"/>
      <c r="AD4156" s="22"/>
      <c r="AE4156" s="22"/>
      <c r="AF4156" s="22"/>
    </row>
    <row r="4157" spans="1:32" x14ac:dyDescent="0.25">
      <c r="A4157" s="16"/>
      <c r="B4157" s="16"/>
      <c r="C4157" s="66"/>
      <c r="D4157" s="66"/>
      <c r="E4157" s="67"/>
      <c r="F4157" s="4"/>
      <c r="G4157" s="4"/>
      <c r="H4157" s="4"/>
      <c r="K4157" s="4"/>
      <c r="L4157" s="4"/>
      <c r="M4157" s="16"/>
      <c r="N4157" s="16"/>
      <c r="T4157" s="59"/>
      <c r="U4157" s="59"/>
      <c r="V4157" s="18"/>
      <c r="Z4157" s="22"/>
      <c r="AA4157" s="22"/>
      <c r="AB4157" s="22"/>
      <c r="AC4157" s="22"/>
      <c r="AD4157" s="22"/>
      <c r="AE4157" s="22"/>
      <c r="AF4157" s="22"/>
    </row>
    <row r="4158" spans="1:32" x14ac:dyDescent="0.25">
      <c r="A4158" s="16"/>
      <c r="B4158" s="16"/>
      <c r="C4158" s="66"/>
      <c r="D4158" s="66"/>
      <c r="E4158" s="67"/>
      <c r="F4158" s="4"/>
      <c r="G4158" s="4"/>
      <c r="H4158" s="4"/>
      <c r="K4158" s="4"/>
      <c r="L4158" s="4"/>
      <c r="M4158" s="16"/>
      <c r="N4158" s="16"/>
      <c r="T4158" s="59"/>
      <c r="U4158" s="59"/>
      <c r="V4158" s="18"/>
      <c r="Z4158" s="22"/>
      <c r="AA4158" s="22"/>
      <c r="AB4158" s="22"/>
      <c r="AC4158" s="22"/>
      <c r="AD4158" s="22"/>
      <c r="AE4158" s="22"/>
      <c r="AF4158" s="22"/>
    </row>
    <row r="4159" spans="1:32" x14ac:dyDescent="0.25">
      <c r="A4159" s="16"/>
      <c r="B4159" s="16"/>
      <c r="C4159" s="66"/>
      <c r="D4159" s="66"/>
      <c r="E4159" s="67"/>
      <c r="F4159" s="4"/>
      <c r="G4159" s="4"/>
      <c r="H4159" s="4"/>
      <c r="K4159" s="4"/>
      <c r="L4159" s="4"/>
      <c r="M4159" s="16"/>
      <c r="N4159" s="16"/>
      <c r="T4159" s="59"/>
      <c r="U4159" s="59"/>
      <c r="V4159" s="18"/>
      <c r="Z4159" s="22"/>
      <c r="AA4159" s="22"/>
      <c r="AB4159" s="22"/>
      <c r="AC4159" s="22"/>
      <c r="AD4159" s="22"/>
      <c r="AE4159" s="22"/>
      <c r="AF4159" s="22"/>
    </row>
    <row r="4160" spans="1:32" x14ac:dyDescent="0.25">
      <c r="A4160" s="16"/>
      <c r="B4160" s="16"/>
      <c r="C4160" s="66"/>
      <c r="D4160" s="66"/>
      <c r="E4160" s="67"/>
      <c r="F4160" s="4"/>
      <c r="G4160" s="4"/>
      <c r="H4160" s="4"/>
      <c r="K4160" s="4"/>
      <c r="L4160" s="4"/>
      <c r="M4160" s="16"/>
      <c r="N4160" s="16"/>
      <c r="T4160" s="59"/>
      <c r="U4160" s="59"/>
      <c r="V4160" s="18"/>
      <c r="Z4160" s="22"/>
      <c r="AA4160" s="22"/>
      <c r="AB4160" s="22"/>
      <c r="AC4160" s="22"/>
      <c r="AD4160" s="22"/>
      <c r="AE4160" s="22"/>
      <c r="AF4160" s="22"/>
    </row>
    <row r="4161" spans="1:32" x14ac:dyDescent="0.25">
      <c r="A4161" s="16"/>
      <c r="B4161" s="16"/>
      <c r="C4161" s="66"/>
      <c r="D4161" s="66"/>
      <c r="E4161" s="67"/>
      <c r="F4161" s="4"/>
      <c r="G4161" s="4"/>
      <c r="H4161" s="4"/>
      <c r="K4161" s="4"/>
      <c r="L4161" s="4"/>
      <c r="M4161" s="16"/>
      <c r="N4161" s="16"/>
      <c r="T4161" s="59"/>
      <c r="U4161" s="59"/>
      <c r="V4161" s="18"/>
      <c r="Z4161" s="22"/>
      <c r="AA4161" s="22"/>
      <c r="AB4161" s="22"/>
      <c r="AC4161" s="22"/>
      <c r="AD4161" s="22"/>
      <c r="AE4161" s="22"/>
      <c r="AF4161" s="22"/>
    </row>
    <row r="4162" spans="1:32" x14ac:dyDescent="0.25">
      <c r="A4162" s="16"/>
      <c r="B4162" s="16"/>
      <c r="C4162" s="66"/>
      <c r="D4162" s="66"/>
      <c r="E4162" s="67"/>
      <c r="F4162" s="4"/>
      <c r="G4162" s="4"/>
      <c r="H4162" s="4"/>
      <c r="K4162" s="4"/>
      <c r="L4162" s="4"/>
      <c r="M4162" s="16"/>
      <c r="N4162" s="16"/>
      <c r="T4162" s="59"/>
      <c r="U4162" s="59"/>
      <c r="V4162" s="18"/>
      <c r="Z4162" s="22"/>
      <c r="AA4162" s="22"/>
      <c r="AB4162" s="22"/>
      <c r="AC4162" s="22"/>
      <c r="AD4162" s="22"/>
      <c r="AE4162" s="22"/>
      <c r="AF4162" s="22"/>
    </row>
    <row r="4163" spans="1:32" x14ac:dyDescent="0.25">
      <c r="A4163" s="16"/>
      <c r="B4163" s="16"/>
      <c r="C4163" s="66"/>
      <c r="D4163" s="66"/>
      <c r="E4163" s="67"/>
      <c r="F4163" s="4"/>
      <c r="G4163" s="4"/>
      <c r="H4163" s="4"/>
      <c r="K4163" s="4"/>
      <c r="L4163" s="4"/>
      <c r="M4163" s="16"/>
      <c r="N4163" s="16"/>
      <c r="T4163" s="59"/>
      <c r="U4163" s="59"/>
      <c r="V4163" s="18"/>
      <c r="Z4163" s="22"/>
      <c r="AA4163" s="22"/>
      <c r="AB4163" s="22"/>
      <c r="AC4163" s="22"/>
      <c r="AD4163" s="22"/>
      <c r="AE4163" s="22"/>
      <c r="AF4163" s="22"/>
    </row>
    <row r="4164" spans="1:32" x14ac:dyDescent="0.25">
      <c r="A4164" s="16"/>
      <c r="B4164" s="16"/>
      <c r="C4164" s="66"/>
      <c r="D4164" s="66"/>
      <c r="E4164" s="67"/>
      <c r="F4164" s="4"/>
      <c r="G4164" s="4"/>
      <c r="H4164" s="4"/>
      <c r="K4164" s="4"/>
      <c r="L4164" s="4"/>
      <c r="M4164" s="16"/>
      <c r="N4164" s="16"/>
      <c r="T4164" s="59"/>
      <c r="U4164" s="59"/>
      <c r="V4164" s="18"/>
      <c r="Z4164" s="22"/>
      <c r="AA4164" s="22"/>
      <c r="AB4164" s="22"/>
      <c r="AC4164" s="22"/>
      <c r="AD4164" s="22"/>
      <c r="AE4164" s="22"/>
      <c r="AF4164" s="22"/>
    </row>
    <row r="4165" spans="1:32" x14ac:dyDescent="0.25">
      <c r="A4165" s="16"/>
      <c r="B4165" s="16"/>
      <c r="C4165" s="66"/>
      <c r="D4165" s="66"/>
      <c r="E4165" s="67"/>
      <c r="F4165" s="4"/>
      <c r="G4165" s="4"/>
      <c r="H4165" s="4"/>
      <c r="K4165" s="4"/>
      <c r="L4165" s="4"/>
      <c r="M4165" s="16"/>
      <c r="N4165" s="16"/>
      <c r="T4165" s="59"/>
      <c r="U4165" s="59"/>
      <c r="V4165" s="18"/>
      <c r="Z4165" s="22"/>
      <c r="AA4165" s="22"/>
      <c r="AB4165" s="22"/>
      <c r="AC4165" s="22"/>
      <c r="AD4165" s="22"/>
      <c r="AE4165" s="22"/>
      <c r="AF4165" s="22"/>
    </row>
    <row r="4166" spans="1:32" x14ac:dyDescent="0.25">
      <c r="A4166" s="16"/>
      <c r="B4166" s="16"/>
      <c r="C4166" s="66"/>
      <c r="D4166" s="66"/>
      <c r="E4166" s="67"/>
      <c r="F4166" s="4"/>
      <c r="G4166" s="4"/>
      <c r="H4166" s="4"/>
      <c r="K4166" s="4"/>
      <c r="L4166" s="4"/>
      <c r="M4166" s="16"/>
      <c r="N4166" s="16"/>
      <c r="T4166" s="59"/>
      <c r="U4166" s="59"/>
      <c r="V4166" s="18"/>
      <c r="Z4166" s="22"/>
      <c r="AA4166" s="22"/>
      <c r="AB4166" s="22"/>
      <c r="AC4166" s="22"/>
      <c r="AD4166" s="22"/>
      <c r="AE4166" s="22"/>
      <c r="AF4166" s="22"/>
    </row>
    <row r="4167" spans="1:32" x14ac:dyDescent="0.25">
      <c r="A4167" s="16"/>
      <c r="B4167" s="16"/>
      <c r="C4167" s="66"/>
      <c r="D4167" s="66"/>
      <c r="E4167" s="67"/>
      <c r="F4167" s="4"/>
      <c r="G4167" s="4"/>
      <c r="H4167" s="4"/>
      <c r="K4167" s="4"/>
      <c r="L4167" s="4"/>
      <c r="M4167" s="16"/>
      <c r="N4167" s="16"/>
      <c r="T4167" s="59"/>
      <c r="U4167" s="59"/>
      <c r="V4167" s="18"/>
      <c r="Z4167" s="22"/>
      <c r="AA4167" s="22"/>
      <c r="AB4167" s="22"/>
      <c r="AC4167" s="22"/>
      <c r="AD4167" s="22"/>
      <c r="AE4167" s="22"/>
      <c r="AF4167" s="22"/>
    </row>
    <row r="4168" spans="1:32" x14ac:dyDescent="0.25">
      <c r="A4168" s="16"/>
      <c r="B4168" s="16"/>
      <c r="C4168" s="66"/>
      <c r="D4168" s="66"/>
      <c r="E4168" s="67"/>
      <c r="F4168" s="4"/>
      <c r="G4168" s="4"/>
      <c r="H4168" s="4"/>
      <c r="K4168" s="4"/>
      <c r="L4168" s="4"/>
      <c r="M4168" s="16"/>
      <c r="N4168" s="16"/>
      <c r="T4168" s="59"/>
      <c r="U4168" s="59"/>
      <c r="V4168" s="18"/>
      <c r="Z4168" s="22"/>
      <c r="AA4168" s="22"/>
      <c r="AB4168" s="22"/>
      <c r="AC4168" s="22"/>
      <c r="AD4168" s="22"/>
      <c r="AE4168" s="22"/>
      <c r="AF4168" s="22"/>
    </row>
    <row r="4169" spans="1:32" x14ac:dyDescent="0.25">
      <c r="A4169" s="16"/>
      <c r="B4169" s="16"/>
      <c r="C4169" s="66"/>
      <c r="D4169" s="66"/>
      <c r="E4169" s="67"/>
      <c r="F4169" s="4"/>
      <c r="G4169" s="4"/>
      <c r="H4169" s="4"/>
      <c r="K4169" s="4"/>
      <c r="L4169" s="4"/>
      <c r="M4169" s="16"/>
      <c r="N4169" s="16"/>
      <c r="T4169" s="59"/>
      <c r="U4169" s="59"/>
      <c r="V4169" s="18"/>
      <c r="Z4169" s="22"/>
      <c r="AA4169" s="22"/>
      <c r="AB4169" s="22"/>
      <c r="AC4169" s="22"/>
      <c r="AD4169" s="22"/>
      <c r="AE4169" s="22"/>
      <c r="AF4169" s="22"/>
    </row>
    <row r="4170" spans="1:32" x14ac:dyDescent="0.25">
      <c r="A4170" s="16"/>
      <c r="B4170" s="16"/>
      <c r="C4170" s="66"/>
      <c r="D4170" s="66"/>
      <c r="E4170" s="67"/>
      <c r="F4170" s="4"/>
      <c r="G4170" s="4"/>
      <c r="H4170" s="4"/>
      <c r="K4170" s="4"/>
      <c r="L4170" s="4"/>
      <c r="M4170" s="16"/>
      <c r="N4170" s="16"/>
      <c r="T4170" s="59"/>
      <c r="U4170" s="59"/>
      <c r="V4170" s="18"/>
      <c r="Z4170" s="22"/>
      <c r="AA4170" s="22"/>
      <c r="AB4170" s="22"/>
      <c r="AC4170" s="22"/>
      <c r="AD4170" s="22"/>
      <c r="AE4170" s="22"/>
      <c r="AF4170" s="22"/>
    </row>
    <row r="4171" spans="1:32" x14ac:dyDescent="0.25">
      <c r="A4171" s="16"/>
      <c r="B4171" s="16"/>
      <c r="C4171" s="66"/>
      <c r="D4171" s="66"/>
      <c r="E4171" s="67"/>
      <c r="F4171" s="4"/>
      <c r="G4171" s="4"/>
      <c r="H4171" s="4"/>
      <c r="K4171" s="4"/>
      <c r="L4171" s="4"/>
      <c r="M4171" s="16"/>
      <c r="N4171" s="16"/>
      <c r="T4171" s="59"/>
      <c r="U4171" s="59"/>
      <c r="V4171" s="18"/>
      <c r="Z4171" s="22"/>
      <c r="AA4171" s="22"/>
      <c r="AB4171" s="22"/>
      <c r="AC4171" s="22"/>
      <c r="AD4171" s="22"/>
      <c r="AE4171" s="22"/>
      <c r="AF4171" s="22"/>
    </row>
    <row r="4172" spans="1:32" x14ac:dyDescent="0.25">
      <c r="A4172" s="16"/>
      <c r="B4172" s="16"/>
      <c r="C4172" s="66"/>
      <c r="D4172" s="66"/>
      <c r="E4172" s="67"/>
      <c r="F4172" s="4"/>
      <c r="G4172" s="4"/>
      <c r="H4172" s="4"/>
      <c r="K4172" s="4"/>
      <c r="L4172" s="4"/>
      <c r="M4172" s="16"/>
      <c r="N4172" s="16"/>
      <c r="T4172" s="59"/>
      <c r="U4172" s="59"/>
      <c r="V4172" s="18"/>
      <c r="Z4172" s="22"/>
      <c r="AA4172" s="22"/>
      <c r="AB4172" s="22"/>
      <c r="AC4172" s="22"/>
      <c r="AD4172" s="22"/>
      <c r="AE4172" s="22"/>
      <c r="AF4172" s="22"/>
    </row>
    <row r="4173" spans="1:32" x14ac:dyDescent="0.25">
      <c r="A4173" s="16"/>
      <c r="B4173" s="16"/>
      <c r="C4173" s="66"/>
      <c r="D4173" s="66"/>
      <c r="E4173" s="67"/>
      <c r="F4173" s="4"/>
      <c r="G4173" s="4"/>
      <c r="H4173" s="4"/>
      <c r="K4173" s="4"/>
      <c r="L4173" s="4"/>
      <c r="M4173" s="16"/>
      <c r="N4173" s="16"/>
      <c r="T4173" s="59"/>
      <c r="U4173" s="59"/>
      <c r="V4173" s="18"/>
      <c r="Z4173" s="22"/>
      <c r="AA4173" s="22"/>
      <c r="AB4173" s="22"/>
      <c r="AC4173" s="22"/>
      <c r="AD4173" s="22"/>
      <c r="AE4173" s="22"/>
      <c r="AF4173" s="22"/>
    </row>
    <row r="4174" spans="1:32" x14ac:dyDescent="0.25">
      <c r="A4174" s="16"/>
      <c r="B4174" s="16"/>
      <c r="C4174" s="66"/>
      <c r="D4174" s="66"/>
      <c r="E4174" s="67"/>
      <c r="F4174" s="4"/>
      <c r="G4174" s="4"/>
      <c r="H4174" s="4"/>
      <c r="K4174" s="4"/>
      <c r="L4174" s="4"/>
      <c r="M4174" s="16"/>
      <c r="N4174" s="16"/>
      <c r="T4174" s="59"/>
      <c r="U4174" s="59"/>
      <c r="V4174" s="18"/>
      <c r="Z4174" s="22"/>
      <c r="AA4174" s="22"/>
      <c r="AB4174" s="22"/>
      <c r="AC4174" s="22"/>
      <c r="AD4174" s="22"/>
      <c r="AE4174" s="22"/>
      <c r="AF4174" s="22"/>
    </row>
    <row r="4175" spans="1:32" x14ac:dyDescent="0.25">
      <c r="A4175" s="16"/>
      <c r="B4175" s="16"/>
      <c r="C4175" s="66"/>
      <c r="D4175" s="66"/>
      <c r="E4175" s="67"/>
      <c r="F4175" s="4"/>
      <c r="G4175" s="4"/>
      <c r="H4175" s="4"/>
      <c r="K4175" s="4"/>
      <c r="L4175" s="4"/>
      <c r="M4175" s="16"/>
      <c r="N4175" s="16"/>
      <c r="T4175" s="59"/>
      <c r="U4175" s="59"/>
      <c r="V4175" s="18"/>
      <c r="Z4175" s="22"/>
      <c r="AA4175" s="22"/>
      <c r="AB4175" s="22"/>
      <c r="AC4175" s="22"/>
      <c r="AD4175" s="22"/>
      <c r="AE4175" s="22"/>
      <c r="AF4175" s="22"/>
    </row>
    <row r="4176" spans="1:32" x14ac:dyDescent="0.25">
      <c r="A4176" s="16"/>
      <c r="B4176" s="16"/>
      <c r="C4176" s="66"/>
      <c r="D4176" s="66"/>
      <c r="E4176" s="67"/>
      <c r="F4176" s="4"/>
      <c r="G4176" s="4"/>
      <c r="H4176" s="4"/>
      <c r="K4176" s="4"/>
      <c r="L4176" s="4"/>
      <c r="M4176" s="16"/>
      <c r="N4176" s="16"/>
      <c r="T4176" s="59"/>
      <c r="U4176" s="59"/>
      <c r="V4176" s="18"/>
      <c r="Z4176" s="22"/>
      <c r="AA4176" s="22"/>
      <c r="AB4176" s="22"/>
      <c r="AC4176" s="22"/>
      <c r="AD4176" s="22"/>
      <c r="AE4176" s="22"/>
      <c r="AF4176" s="22"/>
    </row>
    <row r="4177" spans="1:32" x14ac:dyDescent="0.25">
      <c r="A4177" s="16"/>
      <c r="B4177" s="16"/>
      <c r="C4177" s="66"/>
      <c r="D4177" s="66"/>
      <c r="E4177" s="67"/>
      <c r="F4177" s="4"/>
      <c r="G4177" s="4"/>
      <c r="H4177" s="4"/>
      <c r="K4177" s="4"/>
      <c r="L4177" s="4"/>
      <c r="M4177" s="16"/>
      <c r="N4177" s="16"/>
      <c r="T4177" s="59"/>
      <c r="U4177" s="59"/>
      <c r="V4177" s="18"/>
      <c r="Z4177" s="22"/>
      <c r="AA4177" s="22"/>
      <c r="AB4177" s="22"/>
      <c r="AC4177" s="22"/>
      <c r="AD4177" s="22"/>
      <c r="AE4177" s="22"/>
      <c r="AF4177" s="22"/>
    </row>
    <row r="4178" spans="1:32" x14ac:dyDescent="0.25">
      <c r="A4178" s="16"/>
      <c r="B4178" s="16"/>
      <c r="C4178" s="66"/>
      <c r="D4178" s="66"/>
      <c r="E4178" s="67"/>
      <c r="F4178" s="4"/>
      <c r="G4178" s="4"/>
      <c r="H4178" s="4"/>
      <c r="K4178" s="4"/>
      <c r="L4178" s="4"/>
      <c r="M4178" s="16"/>
      <c r="N4178" s="16"/>
      <c r="T4178" s="59"/>
      <c r="U4178" s="59"/>
      <c r="V4178" s="18"/>
      <c r="Z4178" s="22"/>
      <c r="AA4178" s="22"/>
      <c r="AB4178" s="22"/>
      <c r="AC4178" s="22"/>
      <c r="AD4178" s="22"/>
      <c r="AE4178" s="22"/>
      <c r="AF4178" s="22"/>
    </row>
    <row r="4179" spans="1:32" x14ac:dyDescent="0.25">
      <c r="A4179" s="16"/>
      <c r="B4179" s="16"/>
      <c r="C4179" s="66"/>
      <c r="D4179" s="66"/>
      <c r="E4179" s="67"/>
      <c r="F4179" s="4"/>
      <c r="G4179" s="4"/>
      <c r="H4179" s="4"/>
      <c r="K4179" s="4"/>
      <c r="L4179" s="4"/>
      <c r="M4179" s="16"/>
      <c r="N4179" s="16"/>
      <c r="T4179" s="59"/>
      <c r="U4179" s="59"/>
      <c r="V4179" s="18"/>
      <c r="Z4179" s="22"/>
      <c r="AA4179" s="22"/>
      <c r="AB4179" s="22"/>
      <c r="AC4179" s="22"/>
      <c r="AD4179" s="22"/>
      <c r="AE4179" s="22"/>
      <c r="AF4179" s="22"/>
    </row>
    <row r="4180" spans="1:32" x14ac:dyDescent="0.25">
      <c r="A4180" s="16"/>
      <c r="B4180" s="16"/>
      <c r="C4180" s="66"/>
      <c r="D4180" s="66"/>
      <c r="E4180" s="67"/>
      <c r="F4180" s="4"/>
      <c r="G4180" s="4"/>
      <c r="H4180" s="4"/>
      <c r="K4180" s="4"/>
      <c r="L4180" s="4"/>
      <c r="M4180" s="16"/>
      <c r="N4180" s="16"/>
      <c r="T4180" s="59"/>
      <c r="U4180" s="59"/>
      <c r="V4180" s="18"/>
      <c r="Z4180" s="22"/>
      <c r="AA4180" s="22"/>
      <c r="AB4180" s="22"/>
      <c r="AC4180" s="22"/>
      <c r="AD4180" s="22"/>
      <c r="AE4180" s="22"/>
      <c r="AF4180" s="22"/>
    </row>
    <row r="4181" spans="1:32" x14ac:dyDescent="0.25">
      <c r="A4181" s="16"/>
      <c r="B4181" s="16"/>
      <c r="C4181" s="66"/>
      <c r="D4181" s="66"/>
      <c r="E4181" s="67"/>
      <c r="F4181" s="4"/>
      <c r="G4181" s="4"/>
      <c r="H4181" s="4"/>
      <c r="K4181" s="4"/>
      <c r="L4181" s="4"/>
      <c r="M4181" s="16"/>
      <c r="N4181" s="16"/>
      <c r="T4181" s="59"/>
      <c r="U4181" s="59"/>
      <c r="V4181" s="18"/>
      <c r="Z4181" s="22"/>
      <c r="AA4181" s="22"/>
      <c r="AB4181" s="22"/>
      <c r="AC4181" s="22"/>
      <c r="AD4181" s="22"/>
      <c r="AE4181" s="22"/>
      <c r="AF4181" s="22"/>
    </row>
    <row r="4182" spans="1:32" x14ac:dyDescent="0.25">
      <c r="A4182" s="16"/>
      <c r="B4182" s="16"/>
      <c r="C4182" s="66"/>
      <c r="D4182" s="66"/>
      <c r="E4182" s="67"/>
      <c r="F4182" s="4"/>
      <c r="G4182" s="4"/>
      <c r="H4182" s="4"/>
      <c r="K4182" s="4"/>
      <c r="L4182" s="4"/>
      <c r="M4182" s="16"/>
      <c r="N4182" s="16"/>
      <c r="T4182" s="59"/>
      <c r="U4182" s="59"/>
      <c r="V4182" s="18"/>
      <c r="Z4182" s="22"/>
      <c r="AA4182" s="22"/>
      <c r="AB4182" s="22"/>
      <c r="AC4182" s="22"/>
      <c r="AD4182" s="22"/>
      <c r="AE4182" s="22"/>
      <c r="AF4182" s="22"/>
    </row>
    <row r="4183" spans="1:32" x14ac:dyDescent="0.25">
      <c r="A4183" s="16"/>
      <c r="B4183" s="16"/>
      <c r="C4183" s="66"/>
      <c r="D4183" s="66"/>
      <c r="E4183" s="67"/>
      <c r="F4183" s="4"/>
      <c r="G4183" s="4"/>
      <c r="H4183" s="4"/>
      <c r="K4183" s="4"/>
      <c r="L4183" s="4"/>
      <c r="M4183" s="16"/>
      <c r="N4183" s="16"/>
      <c r="T4183" s="59"/>
      <c r="U4183" s="59"/>
      <c r="V4183" s="18"/>
      <c r="Z4183" s="22"/>
      <c r="AA4183" s="22"/>
      <c r="AB4183" s="22"/>
      <c r="AC4183" s="22"/>
      <c r="AD4183" s="22"/>
      <c r="AE4183" s="22"/>
      <c r="AF4183" s="22"/>
    </row>
    <row r="4184" spans="1:32" x14ac:dyDescent="0.25">
      <c r="A4184" s="16"/>
      <c r="B4184" s="16"/>
      <c r="C4184" s="66"/>
      <c r="D4184" s="66"/>
      <c r="E4184" s="67"/>
      <c r="F4184" s="4"/>
      <c r="G4184" s="4"/>
      <c r="H4184" s="4"/>
      <c r="K4184" s="4"/>
      <c r="L4184" s="4"/>
      <c r="M4184" s="16"/>
      <c r="N4184" s="16"/>
      <c r="T4184" s="59"/>
      <c r="U4184" s="59"/>
      <c r="V4184" s="18"/>
      <c r="Z4184" s="22"/>
      <c r="AA4184" s="22"/>
      <c r="AB4184" s="22"/>
      <c r="AC4184" s="22"/>
      <c r="AD4184" s="22"/>
      <c r="AE4184" s="22"/>
      <c r="AF4184" s="22"/>
    </row>
    <row r="4185" spans="1:32" x14ac:dyDescent="0.25">
      <c r="A4185" s="16"/>
      <c r="B4185" s="16"/>
      <c r="C4185" s="66"/>
      <c r="D4185" s="66"/>
      <c r="E4185" s="67"/>
      <c r="F4185" s="4"/>
      <c r="G4185" s="4"/>
      <c r="H4185" s="4"/>
      <c r="K4185" s="4"/>
      <c r="L4185" s="4"/>
      <c r="M4185" s="16"/>
      <c r="N4185" s="16"/>
      <c r="T4185" s="59"/>
      <c r="U4185" s="59"/>
      <c r="V4185" s="18"/>
      <c r="Z4185" s="22"/>
      <c r="AA4185" s="22"/>
      <c r="AB4185" s="22"/>
      <c r="AC4185" s="22"/>
      <c r="AD4185" s="22"/>
      <c r="AE4185" s="22"/>
      <c r="AF4185" s="22"/>
    </row>
    <row r="4186" spans="1:32" x14ac:dyDescent="0.25">
      <c r="A4186" s="16"/>
      <c r="B4186" s="16"/>
      <c r="C4186" s="66"/>
      <c r="D4186" s="66"/>
      <c r="E4186" s="67"/>
      <c r="F4186" s="4"/>
      <c r="G4186" s="4"/>
      <c r="H4186" s="4"/>
      <c r="K4186" s="4"/>
      <c r="L4186" s="4"/>
      <c r="M4186" s="16"/>
      <c r="N4186" s="16"/>
      <c r="T4186" s="59"/>
      <c r="U4186" s="59"/>
      <c r="V4186" s="18"/>
      <c r="Z4186" s="22"/>
      <c r="AA4186" s="22"/>
      <c r="AB4186" s="22"/>
      <c r="AC4186" s="22"/>
      <c r="AD4186" s="22"/>
      <c r="AE4186" s="22"/>
      <c r="AF4186" s="22"/>
    </row>
    <row r="4187" spans="1:32" x14ac:dyDescent="0.25">
      <c r="A4187" s="16"/>
      <c r="B4187" s="16"/>
      <c r="C4187" s="66"/>
      <c r="D4187" s="66"/>
      <c r="E4187" s="67"/>
      <c r="F4187" s="4"/>
      <c r="G4187" s="4"/>
      <c r="H4187" s="4"/>
      <c r="K4187" s="4"/>
      <c r="L4187" s="4"/>
      <c r="M4187" s="16"/>
      <c r="N4187" s="16"/>
      <c r="T4187" s="59"/>
      <c r="U4187" s="59"/>
      <c r="V4187" s="18"/>
      <c r="Z4187" s="22"/>
      <c r="AA4187" s="22"/>
      <c r="AB4187" s="22"/>
      <c r="AC4187" s="22"/>
      <c r="AD4187" s="22"/>
      <c r="AE4187" s="22"/>
      <c r="AF4187" s="22"/>
    </row>
    <row r="4188" spans="1:32" x14ac:dyDescent="0.25">
      <c r="A4188" s="16"/>
      <c r="B4188" s="16"/>
      <c r="C4188" s="66"/>
      <c r="D4188" s="66"/>
      <c r="E4188" s="67"/>
      <c r="F4188" s="4"/>
      <c r="G4188" s="4"/>
      <c r="H4188" s="4"/>
      <c r="K4188" s="4"/>
      <c r="L4188" s="4"/>
      <c r="M4188" s="16"/>
      <c r="N4188" s="16"/>
      <c r="T4188" s="59"/>
      <c r="U4188" s="59"/>
      <c r="V4188" s="18"/>
      <c r="Z4188" s="22"/>
      <c r="AA4188" s="22"/>
      <c r="AB4188" s="22"/>
      <c r="AC4188" s="22"/>
      <c r="AD4188" s="22"/>
      <c r="AE4188" s="22"/>
      <c r="AF4188" s="22"/>
    </row>
    <row r="4189" spans="1:32" x14ac:dyDescent="0.25">
      <c r="A4189" s="16"/>
      <c r="B4189" s="16"/>
      <c r="C4189" s="66"/>
      <c r="D4189" s="66"/>
      <c r="E4189" s="67"/>
      <c r="F4189" s="4"/>
      <c r="G4189" s="4"/>
      <c r="H4189" s="4"/>
      <c r="K4189" s="4"/>
      <c r="L4189" s="4"/>
      <c r="M4189" s="16"/>
      <c r="N4189" s="16"/>
      <c r="T4189" s="59"/>
      <c r="U4189" s="59"/>
      <c r="V4189" s="18"/>
      <c r="Z4189" s="22"/>
      <c r="AA4189" s="22"/>
      <c r="AB4189" s="22"/>
      <c r="AC4189" s="22"/>
      <c r="AD4189" s="22"/>
      <c r="AE4189" s="22"/>
      <c r="AF4189" s="22"/>
    </row>
    <row r="4190" spans="1:32" x14ac:dyDescent="0.25">
      <c r="A4190" s="16"/>
      <c r="B4190" s="16"/>
      <c r="C4190" s="66"/>
      <c r="D4190" s="66"/>
      <c r="E4190" s="67"/>
      <c r="F4190" s="4"/>
      <c r="G4190" s="4"/>
      <c r="H4190" s="4"/>
      <c r="K4190" s="4"/>
      <c r="L4190" s="4"/>
      <c r="M4190" s="16"/>
      <c r="N4190" s="16"/>
      <c r="T4190" s="59"/>
      <c r="U4190" s="59"/>
      <c r="V4190" s="18"/>
      <c r="Z4190" s="22"/>
      <c r="AA4190" s="22"/>
      <c r="AB4190" s="22"/>
      <c r="AC4190" s="22"/>
      <c r="AD4190" s="22"/>
      <c r="AE4190" s="22"/>
      <c r="AF4190" s="22"/>
    </row>
    <row r="4191" spans="1:32" x14ac:dyDescent="0.25">
      <c r="A4191" s="16"/>
      <c r="B4191" s="16"/>
      <c r="C4191" s="66"/>
      <c r="D4191" s="66"/>
      <c r="E4191" s="67"/>
      <c r="F4191" s="4"/>
      <c r="G4191" s="4"/>
      <c r="H4191" s="4"/>
      <c r="K4191" s="4"/>
      <c r="L4191" s="4"/>
      <c r="M4191" s="16"/>
      <c r="N4191" s="16"/>
      <c r="T4191" s="59"/>
      <c r="U4191" s="59"/>
      <c r="V4191" s="18"/>
      <c r="Z4191" s="22"/>
      <c r="AA4191" s="22"/>
      <c r="AB4191" s="22"/>
      <c r="AC4191" s="22"/>
      <c r="AD4191" s="22"/>
      <c r="AE4191" s="22"/>
      <c r="AF4191" s="22"/>
    </row>
    <row r="4192" spans="1:32" x14ac:dyDescent="0.25">
      <c r="A4192" s="16"/>
      <c r="B4192" s="16"/>
      <c r="C4192" s="66"/>
      <c r="D4192" s="66"/>
      <c r="E4192" s="67"/>
      <c r="F4192" s="4"/>
      <c r="G4192" s="4"/>
      <c r="H4192" s="4"/>
      <c r="K4192" s="4"/>
      <c r="L4192" s="4"/>
      <c r="M4192" s="16"/>
      <c r="N4192" s="16"/>
      <c r="T4192" s="59"/>
      <c r="U4192" s="59"/>
      <c r="V4192" s="18"/>
      <c r="Z4192" s="22"/>
      <c r="AA4192" s="22"/>
      <c r="AB4192" s="22"/>
      <c r="AC4192" s="22"/>
      <c r="AD4192" s="22"/>
      <c r="AE4192" s="22"/>
      <c r="AF4192" s="22"/>
    </row>
    <row r="4193" spans="1:32" x14ac:dyDescent="0.25">
      <c r="A4193" s="16"/>
      <c r="B4193" s="16"/>
      <c r="C4193" s="66"/>
      <c r="D4193" s="66"/>
      <c r="E4193" s="67"/>
      <c r="F4193" s="4"/>
      <c r="G4193" s="4"/>
      <c r="H4193" s="4"/>
      <c r="K4193" s="4"/>
      <c r="L4193" s="4"/>
      <c r="M4193" s="16"/>
      <c r="N4193" s="16"/>
      <c r="T4193" s="59"/>
      <c r="U4193" s="59"/>
      <c r="V4193" s="18"/>
      <c r="Z4193" s="22"/>
      <c r="AA4193" s="22"/>
      <c r="AB4193" s="22"/>
      <c r="AC4193" s="22"/>
      <c r="AD4193" s="22"/>
      <c r="AE4193" s="22"/>
      <c r="AF4193" s="22"/>
    </row>
    <row r="4194" spans="1:32" x14ac:dyDescent="0.25">
      <c r="A4194" s="16"/>
      <c r="B4194" s="16"/>
      <c r="C4194" s="66"/>
      <c r="D4194" s="66"/>
      <c r="E4194" s="67"/>
      <c r="F4194" s="4"/>
      <c r="G4194" s="4"/>
      <c r="H4194" s="4"/>
      <c r="K4194" s="4"/>
      <c r="L4194" s="4"/>
      <c r="M4194" s="16"/>
      <c r="N4194" s="16"/>
      <c r="T4194" s="59"/>
      <c r="U4194" s="59"/>
      <c r="V4194" s="18"/>
      <c r="Z4194" s="22"/>
      <c r="AA4194" s="22"/>
      <c r="AB4194" s="22"/>
      <c r="AC4194" s="22"/>
      <c r="AD4194" s="22"/>
      <c r="AE4194" s="22"/>
      <c r="AF4194" s="22"/>
    </row>
    <row r="4195" spans="1:32" x14ac:dyDescent="0.25">
      <c r="A4195" s="16"/>
      <c r="B4195" s="16"/>
      <c r="C4195" s="66"/>
      <c r="D4195" s="66"/>
      <c r="E4195" s="67"/>
      <c r="F4195" s="4"/>
      <c r="G4195" s="4"/>
      <c r="H4195" s="4"/>
      <c r="K4195" s="4"/>
      <c r="L4195" s="4"/>
      <c r="M4195" s="16"/>
      <c r="N4195" s="16"/>
      <c r="T4195" s="59"/>
      <c r="U4195" s="59"/>
      <c r="V4195" s="18"/>
      <c r="Z4195" s="22"/>
      <c r="AA4195" s="22"/>
      <c r="AB4195" s="22"/>
      <c r="AC4195" s="22"/>
      <c r="AD4195" s="22"/>
      <c r="AE4195" s="22"/>
      <c r="AF4195" s="22"/>
    </row>
    <row r="4196" spans="1:32" x14ac:dyDescent="0.25">
      <c r="A4196" s="16"/>
      <c r="B4196" s="16"/>
      <c r="C4196" s="66"/>
      <c r="D4196" s="66"/>
      <c r="E4196" s="67"/>
      <c r="F4196" s="4"/>
      <c r="G4196" s="4"/>
      <c r="H4196" s="4"/>
      <c r="K4196" s="4"/>
      <c r="L4196" s="4"/>
      <c r="M4196" s="16"/>
      <c r="N4196" s="16"/>
      <c r="T4196" s="59"/>
      <c r="U4196" s="59"/>
      <c r="V4196" s="18"/>
      <c r="Z4196" s="22"/>
      <c r="AA4196" s="22"/>
      <c r="AB4196" s="22"/>
      <c r="AC4196" s="22"/>
      <c r="AD4196" s="22"/>
      <c r="AE4196" s="22"/>
      <c r="AF4196" s="22"/>
    </row>
    <row r="4197" spans="1:32" x14ac:dyDescent="0.25">
      <c r="A4197" s="16"/>
      <c r="B4197" s="16"/>
      <c r="C4197" s="66"/>
      <c r="D4197" s="66"/>
      <c r="E4197" s="67"/>
      <c r="F4197" s="4"/>
      <c r="G4197" s="4"/>
      <c r="H4197" s="4"/>
      <c r="K4197" s="4"/>
      <c r="L4197" s="4"/>
      <c r="M4197" s="16"/>
      <c r="N4197" s="16"/>
      <c r="T4197" s="59"/>
      <c r="U4197" s="59"/>
      <c r="V4197" s="18"/>
      <c r="Z4197" s="22"/>
      <c r="AA4197" s="22"/>
      <c r="AB4197" s="22"/>
      <c r="AC4197" s="22"/>
      <c r="AD4197" s="22"/>
      <c r="AE4197" s="22"/>
      <c r="AF4197" s="22"/>
    </row>
    <row r="4198" spans="1:32" x14ac:dyDescent="0.25">
      <c r="A4198" s="16"/>
      <c r="B4198" s="16"/>
      <c r="C4198" s="66"/>
      <c r="D4198" s="66"/>
      <c r="E4198" s="67"/>
      <c r="F4198" s="4"/>
      <c r="G4198" s="4"/>
      <c r="H4198" s="4"/>
      <c r="K4198" s="4"/>
      <c r="L4198" s="4"/>
      <c r="M4198" s="16"/>
      <c r="N4198" s="16"/>
      <c r="T4198" s="59"/>
      <c r="U4198" s="59"/>
      <c r="V4198" s="18"/>
      <c r="Z4198" s="22"/>
      <c r="AA4198" s="22"/>
      <c r="AB4198" s="22"/>
      <c r="AC4198" s="22"/>
      <c r="AD4198" s="22"/>
      <c r="AE4198" s="22"/>
      <c r="AF4198" s="22"/>
    </row>
    <row r="4199" spans="1:32" x14ac:dyDescent="0.25">
      <c r="A4199" s="16"/>
      <c r="B4199" s="16"/>
      <c r="C4199" s="66"/>
      <c r="D4199" s="66"/>
      <c r="E4199" s="67"/>
      <c r="F4199" s="4"/>
      <c r="G4199" s="4"/>
      <c r="H4199" s="4"/>
      <c r="K4199" s="4"/>
      <c r="L4199" s="4"/>
      <c r="M4199" s="16"/>
      <c r="N4199" s="16"/>
      <c r="T4199" s="59"/>
      <c r="U4199" s="59"/>
      <c r="V4199" s="18"/>
      <c r="Z4199" s="22"/>
      <c r="AA4199" s="22"/>
      <c r="AB4199" s="22"/>
      <c r="AC4199" s="22"/>
      <c r="AD4199" s="22"/>
      <c r="AE4199" s="22"/>
      <c r="AF4199" s="22"/>
    </row>
    <row r="4200" spans="1:32" x14ac:dyDescent="0.25">
      <c r="A4200" s="16"/>
      <c r="B4200" s="16"/>
      <c r="C4200" s="66"/>
      <c r="D4200" s="66"/>
      <c r="E4200" s="67"/>
      <c r="F4200" s="4"/>
      <c r="G4200" s="4"/>
      <c r="H4200" s="4"/>
      <c r="K4200" s="4"/>
      <c r="L4200" s="4"/>
      <c r="M4200" s="16"/>
      <c r="N4200" s="16"/>
      <c r="T4200" s="59"/>
      <c r="U4200" s="59"/>
      <c r="V4200" s="18"/>
      <c r="Z4200" s="22"/>
      <c r="AA4200" s="22"/>
      <c r="AB4200" s="22"/>
      <c r="AC4200" s="22"/>
      <c r="AD4200" s="22"/>
      <c r="AE4200" s="22"/>
      <c r="AF4200" s="22"/>
    </row>
    <row r="4201" spans="1:32" x14ac:dyDescent="0.25">
      <c r="A4201" s="16"/>
      <c r="B4201" s="16"/>
      <c r="C4201" s="66"/>
      <c r="D4201" s="66"/>
      <c r="E4201" s="67"/>
      <c r="F4201" s="4"/>
      <c r="G4201" s="4"/>
      <c r="H4201" s="4"/>
      <c r="K4201" s="4"/>
      <c r="L4201" s="4"/>
      <c r="M4201" s="16"/>
      <c r="N4201" s="16"/>
      <c r="T4201" s="59"/>
      <c r="U4201" s="59"/>
      <c r="V4201" s="18"/>
      <c r="Z4201" s="22"/>
      <c r="AA4201" s="22"/>
      <c r="AB4201" s="22"/>
      <c r="AC4201" s="22"/>
      <c r="AD4201" s="22"/>
      <c r="AE4201" s="22"/>
      <c r="AF4201" s="22"/>
    </row>
    <row r="4202" spans="1:32" x14ac:dyDescent="0.25">
      <c r="A4202" s="16"/>
      <c r="B4202" s="16"/>
      <c r="C4202" s="66"/>
      <c r="D4202" s="66"/>
      <c r="E4202" s="67"/>
      <c r="F4202" s="4"/>
      <c r="G4202" s="4"/>
      <c r="H4202" s="4"/>
      <c r="K4202" s="4"/>
      <c r="L4202" s="4"/>
      <c r="M4202" s="16"/>
      <c r="N4202" s="16"/>
      <c r="T4202" s="59"/>
      <c r="U4202" s="59"/>
      <c r="V4202" s="18"/>
      <c r="Z4202" s="22"/>
      <c r="AA4202" s="22"/>
      <c r="AB4202" s="22"/>
      <c r="AC4202" s="22"/>
      <c r="AD4202" s="22"/>
      <c r="AE4202" s="22"/>
      <c r="AF4202" s="22"/>
    </row>
    <row r="4203" spans="1:32" x14ac:dyDescent="0.25">
      <c r="A4203" s="16"/>
      <c r="B4203" s="16"/>
      <c r="C4203" s="66"/>
      <c r="D4203" s="66"/>
      <c r="E4203" s="67"/>
      <c r="F4203" s="4"/>
      <c r="G4203" s="4"/>
      <c r="H4203" s="4"/>
      <c r="K4203" s="4"/>
      <c r="L4203" s="4"/>
      <c r="M4203" s="16"/>
      <c r="N4203" s="16"/>
      <c r="T4203" s="59"/>
      <c r="U4203" s="59"/>
      <c r="V4203" s="18"/>
      <c r="Z4203" s="22"/>
      <c r="AA4203" s="22"/>
      <c r="AB4203" s="22"/>
      <c r="AC4203" s="22"/>
      <c r="AD4203" s="22"/>
      <c r="AE4203" s="22"/>
      <c r="AF4203" s="22"/>
    </row>
    <row r="4204" spans="1:32" x14ac:dyDescent="0.25">
      <c r="A4204" s="16"/>
      <c r="B4204" s="16"/>
      <c r="C4204" s="66"/>
      <c r="D4204" s="66"/>
      <c r="E4204" s="67"/>
      <c r="F4204" s="4"/>
      <c r="G4204" s="4"/>
      <c r="H4204" s="4"/>
      <c r="K4204" s="4"/>
      <c r="L4204" s="4"/>
      <c r="M4204" s="16"/>
      <c r="N4204" s="16"/>
      <c r="T4204" s="59"/>
      <c r="U4204" s="59"/>
      <c r="V4204" s="18"/>
      <c r="Z4204" s="22"/>
      <c r="AA4204" s="22"/>
      <c r="AB4204" s="22"/>
      <c r="AC4204" s="22"/>
      <c r="AD4204" s="22"/>
      <c r="AE4204" s="22"/>
      <c r="AF4204" s="22"/>
    </row>
    <row r="4205" spans="1:32" x14ac:dyDescent="0.25">
      <c r="A4205" s="16"/>
      <c r="B4205" s="16"/>
      <c r="C4205" s="66"/>
      <c r="D4205" s="66"/>
      <c r="E4205" s="67"/>
      <c r="F4205" s="4"/>
      <c r="G4205" s="4"/>
      <c r="H4205" s="4"/>
      <c r="K4205" s="4"/>
      <c r="L4205" s="4"/>
      <c r="M4205" s="16"/>
      <c r="N4205" s="16"/>
      <c r="T4205" s="59"/>
      <c r="U4205" s="59"/>
      <c r="V4205" s="18"/>
      <c r="Z4205" s="22"/>
      <c r="AA4205" s="22"/>
      <c r="AB4205" s="22"/>
      <c r="AC4205" s="22"/>
      <c r="AD4205" s="22"/>
      <c r="AE4205" s="22"/>
      <c r="AF4205" s="22"/>
    </row>
    <row r="4206" spans="1:32" x14ac:dyDescent="0.25">
      <c r="A4206" s="16"/>
      <c r="B4206" s="16"/>
      <c r="C4206" s="66"/>
      <c r="D4206" s="66"/>
      <c r="E4206" s="67"/>
      <c r="F4206" s="4"/>
      <c r="G4206" s="4"/>
      <c r="H4206" s="4"/>
      <c r="K4206" s="4"/>
      <c r="L4206" s="4"/>
      <c r="M4206" s="16"/>
      <c r="N4206" s="16"/>
      <c r="T4206" s="59"/>
      <c r="U4206" s="59"/>
      <c r="V4206" s="18"/>
      <c r="Z4206" s="22"/>
      <c r="AA4206" s="22"/>
      <c r="AB4206" s="22"/>
      <c r="AC4206" s="22"/>
      <c r="AD4206" s="22"/>
      <c r="AE4206" s="22"/>
      <c r="AF4206" s="22"/>
    </row>
    <row r="4207" spans="1:32" x14ac:dyDescent="0.25">
      <c r="A4207" s="16"/>
      <c r="B4207" s="16"/>
      <c r="C4207" s="66"/>
      <c r="D4207" s="66"/>
      <c r="E4207" s="67"/>
      <c r="F4207" s="4"/>
      <c r="G4207" s="4"/>
      <c r="H4207" s="4"/>
      <c r="K4207" s="4"/>
      <c r="L4207" s="4"/>
      <c r="M4207" s="16"/>
      <c r="N4207" s="16"/>
      <c r="T4207" s="59"/>
      <c r="U4207" s="59"/>
      <c r="V4207" s="18"/>
      <c r="Z4207" s="22"/>
      <c r="AA4207" s="22"/>
      <c r="AB4207" s="22"/>
      <c r="AC4207" s="22"/>
      <c r="AD4207" s="22"/>
      <c r="AE4207" s="22"/>
      <c r="AF4207" s="22"/>
    </row>
    <row r="4208" spans="1:32" x14ac:dyDescent="0.25">
      <c r="A4208" s="16"/>
      <c r="B4208" s="16"/>
      <c r="C4208" s="66"/>
      <c r="D4208" s="66"/>
      <c r="E4208" s="67"/>
      <c r="F4208" s="4"/>
      <c r="G4208" s="4"/>
      <c r="H4208" s="4"/>
      <c r="K4208" s="4"/>
      <c r="L4208" s="4"/>
      <c r="M4208" s="16"/>
      <c r="N4208" s="16"/>
      <c r="T4208" s="59"/>
      <c r="U4208" s="59"/>
      <c r="V4208" s="18"/>
      <c r="Z4208" s="22"/>
      <c r="AA4208" s="22"/>
      <c r="AB4208" s="22"/>
      <c r="AC4208" s="22"/>
      <c r="AD4208" s="22"/>
      <c r="AE4208" s="22"/>
      <c r="AF4208" s="22"/>
    </row>
    <row r="4209" spans="1:32" x14ac:dyDescent="0.25">
      <c r="A4209" s="16"/>
      <c r="B4209" s="16"/>
      <c r="C4209" s="66"/>
      <c r="D4209" s="66"/>
      <c r="E4209" s="67"/>
      <c r="F4209" s="4"/>
      <c r="G4209" s="4"/>
      <c r="H4209" s="4"/>
      <c r="K4209" s="4"/>
      <c r="L4209" s="4"/>
      <c r="M4209" s="16"/>
      <c r="N4209" s="16"/>
      <c r="T4209" s="59"/>
      <c r="U4209" s="59"/>
      <c r="V4209" s="18"/>
      <c r="Z4209" s="22"/>
      <c r="AA4209" s="22"/>
      <c r="AB4209" s="22"/>
      <c r="AC4209" s="22"/>
      <c r="AD4209" s="22"/>
      <c r="AE4209" s="22"/>
      <c r="AF4209" s="22"/>
    </row>
    <row r="4210" spans="1:32" x14ac:dyDescent="0.25">
      <c r="A4210" s="16"/>
      <c r="B4210" s="16"/>
      <c r="C4210" s="66"/>
      <c r="D4210" s="66"/>
      <c r="E4210" s="67"/>
      <c r="F4210" s="4"/>
      <c r="G4210" s="4"/>
      <c r="H4210" s="4"/>
      <c r="K4210" s="4"/>
      <c r="L4210" s="4"/>
      <c r="M4210" s="16"/>
      <c r="N4210" s="16"/>
      <c r="T4210" s="59"/>
      <c r="U4210" s="59"/>
      <c r="V4210" s="18"/>
      <c r="Z4210" s="22"/>
      <c r="AA4210" s="22"/>
      <c r="AB4210" s="22"/>
      <c r="AC4210" s="22"/>
      <c r="AD4210" s="22"/>
      <c r="AE4210" s="22"/>
      <c r="AF4210" s="22"/>
    </row>
    <row r="4211" spans="1:32" x14ac:dyDescent="0.25">
      <c r="A4211" s="16"/>
      <c r="B4211" s="16"/>
      <c r="C4211" s="66"/>
      <c r="D4211" s="66"/>
      <c r="E4211" s="67"/>
      <c r="F4211" s="4"/>
      <c r="G4211" s="4"/>
      <c r="H4211" s="4"/>
      <c r="K4211" s="4"/>
      <c r="L4211" s="4"/>
      <c r="M4211" s="16"/>
      <c r="N4211" s="16"/>
      <c r="T4211" s="59"/>
      <c r="U4211" s="59"/>
      <c r="V4211" s="18"/>
      <c r="Z4211" s="22"/>
      <c r="AA4211" s="22"/>
      <c r="AB4211" s="22"/>
      <c r="AC4211" s="22"/>
      <c r="AD4211" s="22"/>
      <c r="AE4211" s="22"/>
      <c r="AF4211" s="22"/>
    </row>
    <row r="4212" spans="1:32" x14ac:dyDescent="0.25">
      <c r="A4212" s="16"/>
      <c r="B4212" s="16"/>
      <c r="C4212" s="66"/>
      <c r="D4212" s="66"/>
      <c r="E4212" s="67"/>
      <c r="F4212" s="4"/>
      <c r="G4212" s="4"/>
      <c r="H4212" s="4"/>
      <c r="K4212" s="4"/>
      <c r="L4212" s="4"/>
      <c r="M4212" s="16"/>
      <c r="N4212" s="16"/>
      <c r="T4212" s="59"/>
      <c r="U4212" s="59"/>
      <c r="V4212" s="18"/>
      <c r="Z4212" s="22"/>
      <c r="AA4212" s="22"/>
      <c r="AB4212" s="22"/>
      <c r="AC4212" s="22"/>
      <c r="AD4212" s="22"/>
      <c r="AE4212" s="22"/>
      <c r="AF4212" s="22"/>
    </row>
    <row r="4213" spans="1:32" x14ac:dyDescent="0.25">
      <c r="A4213" s="16"/>
      <c r="B4213" s="16"/>
      <c r="C4213" s="66"/>
      <c r="D4213" s="66"/>
      <c r="E4213" s="67"/>
      <c r="F4213" s="4"/>
      <c r="G4213" s="4"/>
      <c r="H4213" s="4"/>
      <c r="K4213" s="4"/>
      <c r="L4213" s="4"/>
      <c r="M4213" s="16"/>
      <c r="N4213" s="16"/>
      <c r="T4213" s="59"/>
      <c r="U4213" s="59"/>
      <c r="V4213" s="18"/>
      <c r="Z4213" s="22"/>
      <c r="AA4213" s="22"/>
      <c r="AB4213" s="22"/>
      <c r="AC4213" s="22"/>
      <c r="AD4213" s="22"/>
      <c r="AE4213" s="22"/>
      <c r="AF4213" s="22"/>
    </row>
    <row r="4214" spans="1:32" x14ac:dyDescent="0.25">
      <c r="A4214" s="16"/>
      <c r="B4214" s="16"/>
      <c r="C4214" s="66"/>
      <c r="D4214" s="66"/>
      <c r="E4214" s="67"/>
      <c r="F4214" s="4"/>
      <c r="G4214" s="4"/>
      <c r="H4214" s="4"/>
      <c r="K4214" s="4"/>
      <c r="L4214" s="4"/>
      <c r="M4214" s="16"/>
      <c r="N4214" s="16"/>
      <c r="T4214" s="59"/>
      <c r="U4214" s="59"/>
      <c r="V4214" s="18"/>
      <c r="Z4214" s="22"/>
      <c r="AA4214" s="22"/>
      <c r="AB4214" s="22"/>
      <c r="AC4214" s="22"/>
      <c r="AD4214" s="22"/>
      <c r="AE4214" s="22"/>
      <c r="AF4214" s="22"/>
    </row>
    <row r="4215" spans="1:32" x14ac:dyDescent="0.25">
      <c r="A4215" s="16"/>
      <c r="B4215" s="16"/>
      <c r="C4215" s="66"/>
      <c r="D4215" s="66"/>
      <c r="E4215" s="67"/>
      <c r="F4215" s="4"/>
      <c r="G4215" s="4"/>
      <c r="H4215" s="4"/>
      <c r="K4215" s="4"/>
      <c r="L4215" s="4"/>
      <c r="M4215" s="16"/>
      <c r="N4215" s="16"/>
      <c r="T4215" s="59"/>
      <c r="U4215" s="59"/>
      <c r="V4215" s="18"/>
      <c r="Z4215" s="22"/>
      <c r="AA4215" s="22"/>
      <c r="AB4215" s="22"/>
      <c r="AC4215" s="22"/>
      <c r="AD4215" s="22"/>
      <c r="AE4215" s="22"/>
      <c r="AF4215" s="22"/>
    </row>
    <row r="4216" spans="1:32" x14ac:dyDescent="0.25">
      <c r="A4216" s="16"/>
      <c r="B4216" s="16"/>
      <c r="C4216" s="66"/>
      <c r="D4216" s="66"/>
      <c r="E4216" s="67"/>
      <c r="F4216" s="4"/>
      <c r="G4216" s="4"/>
      <c r="H4216" s="4"/>
      <c r="K4216" s="4"/>
      <c r="L4216" s="4"/>
      <c r="M4216" s="16"/>
      <c r="N4216" s="16"/>
      <c r="T4216" s="59"/>
      <c r="U4216" s="59"/>
      <c r="V4216" s="18"/>
      <c r="Z4216" s="22"/>
      <c r="AA4216" s="22"/>
      <c r="AB4216" s="22"/>
      <c r="AC4216" s="22"/>
      <c r="AD4216" s="22"/>
      <c r="AE4216" s="22"/>
      <c r="AF4216" s="22"/>
    </row>
    <row r="4217" spans="1:32" x14ac:dyDescent="0.25">
      <c r="A4217" s="16"/>
      <c r="B4217" s="16"/>
      <c r="C4217" s="66"/>
      <c r="D4217" s="66"/>
      <c r="E4217" s="67"/>
      <c r="F4217" s="4"/>
      <c r="G4217" s="4"/>
      <c r="H4217" s="4"/>
      <c r="K4217" s="4"/>
      <c r="L4217" s="4"/>
      <c r="M4217" s="16"/>
      <c r="N4217" s="16"/>
      <c r="T4217" s="59"/>
      <c r="U4217" s="59"/>
      <c r="V4217" s="18"/>
      <c r="Z4217" s="22"/>
      <c r="AA4217" s="22"/>
      <c r="AB4217" s="22"/>
      <c r="AC4217" s="22"/>
      <c r="AD4217" s="22"/>
      <c r="AE4217" s="22"/>
      <c r="AF4217" s="22"/>
    </row>
    <row r="4218" spans="1:32" x14ac:dyDescent="0.25">
      <c r="A4218" s="16"/>
      <c r="B4218" s="16"/>
      <c r="C4218" s="66"/>
      <c r="D4218" s="66"/>
      <c r="E4218" s="67"/>
      <c r="F4218" s="4"/>
      <c r="G4218" s="4"/>
      <c r="H4218" s="4"/>
      <c r="K4218" s="4"/>
      <c r="L4218" s="4"/>
      <c r="M4218" s="16"/>
      <c r="N4218" s="16"/>
      <c r="T4218" s="59"/>
      <c r="U4218" s="59"/>
      <c r="V4218" s="18"/>
      <c r="Z4218" s="22"/>
      <c r="AA4218" s="22"/>
      <c r="AB4218" s="22"/>
      <c r="AC4218" s="22"/>
      <c r="AD4218" s="22"/>
      <c r="AE4218" s="22"/>
      <c r="AF4218" s="22"/>
    </row>
    <row r="4219" spans="1:32" x14ac:dyDescent="0.25">
      <c r="A4219" s="16"/>
      <c r="B4219" s="16"/>
      <c r="C4219" s="66"/>
      <c r="D4219" s="66"/>
      <c r="E4219" s="67"/>
      <c r="F4219" s="4"/>
      <c r="G4219" s="4"/>
      <c r="H4219" s="4"/>
      <c r="K4219" s="4"/>
      <c r="L4219" s="4"/>
      <c r="M4219" s="16"/>
      <c r="N4219" s="16"/>
      <c r="T4219" s="59"/>
      <c r="U4219" s="59"/>
      <c r="V4219" s="18"/>
      <c r="Z4219" s="22"/>
      <c r="AA4219" s="22"/>
      <c r="AB4219" s="22"/>
      <c r="AC4219" s="22"/>
      <c r="AD4219" s="22"/>
      <c r="AE4219" s="22"/>
      <c r="AF4219" s="22"/>
    </row>
    <row r="4220" spans="1:32" x14ac:dyDescent="0.25">
      <c r="A4220" s="16"/>
      <c r="B4220" s="16"/>
      <c r="C4220" s="66"/>
      <c r="D4220" s="66"/>
      <c r="E4220" s="67"/>
      <c r="F4220" s="4"/>
      <c r="G4220" s="4"/>
      <c r="H4220" s="4"/>
      <c r="K4220" s="4"/>
      <c r="L4220" s="4"/>
      <c r="M4220" s="16"/>
      <c r="N4220" s="16"/>
      <c r="T4220" s="59"/>
      <c r="U4220" s="59"/>
      <c r="V4220" s="18"/>
      <c r="Z4220" s="22"/>
      <c r="AA4220" s="22"/>
      <c r="AB4220" s="22"/>
      <c r="AC4220" s="22"/>
      <c r="AD4220" s="22"/>
      <c r="AE4220" s="22"/>
      <c r="AF4220" s="22"/>
    </row>
    <row r="4221" spans="1:32" x14ac:dyDescent="0.25">
      <c r="A4221" s="16"/>
      <c r="B4221" s="16"/>
      <c r="C4221" s="66"/>
      <c r="D4221" s="66"/>
      <c r="E4221" s="67"/>
      <c r="F4221" s="4"/>
      <c r="G4221" s="4"/>
      <c r="H4221" s="4"/>
      <c r="K4221" s="4"/>
      <c r="L4221" s="4"/>
      <c r="M4221" s="16"/>
      <c r="N4221" s="16"/>
      <c r="T4221" s="59"/>
      <c r="U4221" s="59"/>
      <c r="V4221" s="18"/>
      <c r="Z4221" s="22"/>
      <c r="AA4221" s="22"/>
      <c r="AB4221" s="22"/>
      <c r="AC4221" s="22"/>
      <c r="AD4221" s="22"/>
      <c r="AE4221" s="22"/>
      <c r="AF4221" s="22"/>
    </row>
    <row r="4222" spans="1:32" x14ac:dyDescent="0.25">
      <c r="A4222" s="16"/>
      <c r="B4222" s="16"/>
      <c r="C4222" s="66"/>
      <c r="D4222" s="66"/>
      <c r="E4222" s="67"/>
      <c r="F4222" s="4"/>
      <c r="G4222" s="4"/>
      <c r="H4222" s="4"/>
      <c r="K4222" s="4"/>
      <c r="L4222" s="4"/>
      <c r="M4222" s="16"/>
      <c r="N4222" s="16"/>
      <c r="T4222" s="59"/>
      <c r="U4222" s="59"/>
      <c r="V4222" s="18"/>
      <c r="Z4222" s="22"/>
      <c r="AA4222" s="22"/>
      <c r="AB4222" s="22"/>
      <c r="AC4222" s="22"/>
      <c r="AD4222" s="22"/>
      <c r="AE4222" s="22"/>
      <c r="AF4222" s="22"/>
    </row>
    <row r="4223" spans="1:32" x14ac:dyDescent="0.25">
      <c r="A4223" s="16"/>
      <c r="B4223" s="16"/>
      <c r="C4223" s="66"/>
      <c r="D4223" s="66"/>
      <c r="E4223" s="67"/>
      <c r="F4223" s="4"/>
      <c r="G4223" s="4"/>
      <c r="H4223" s="4"/>
      <c r="K4223" s="4"/>
      <c r="L4223" s="4"/>
      <c r="M4223" s="16"/>
      <c r="N4223" s="16"/>
      <c r="T4223" s="59"/>
      <c r="U4223" s="59"/>
      <c r="V4223" s="18"/>
      <c r="Z4223" s="22"/>
      <c r="AA4223" s="22"/>
      <c r="AB4223" s="22"/>
      <c r="AC4223" s="22"/>
      <c r="AD4223" s="22"/>
      <c r="AE4223" s="22"/>
      <c r="AF4223" s="22"/>
    </row>
    <row r="4224" spans="1:32" x14ac:dyDescent="0.25">
      <c r="A4224" s="16"/>
      <c r="B4224" s="16"/>
      <c r="C4224" s="66"/>
      <c r="D4224" s="66"/>
      <c r="E4224" s="67"/>
      <c r="F4224" s="4"/>
      <c r="G4224" s="4"/>
      <c r="H4224" s="4"/>
      <c r="K4224" s="4"/>
      <c r="L4224" s="4"/>
      <c r="M4224" s="16"/>
      <c r="N4224" s="16"/>
      <c r="T4224" s="59"/>
      <c r="U4224" s="59"/>
      <c r="V4224" s="18"/>
      <c r="Z4224" s="22"/>
      <c r="AA4224" s="22"/>
      <c r="AB4224" s="22"/>
      <c r="AC4224" s="22"/>
      <c r="AD4224" s="22"/>
      <c r="AE4224" s="22"/>
      <c r="AF4224" s="22"/>
    </row>
    <row r="4225" spans="1:32" x14ac:dyDescent="0.25">
      <c r="A4225" s="16"/>
      <c r="B4225" s="16"/>
      <c r="C4225" s="66"/>
      <c r="D4225" s="66"/>
      <c r="E4225" s="67"/>
      <c r="F4225" s="4"/>
      <c r="G4225" s="4"/>
      <c r="H4225" s="4"/>
      <c r="K4225" s="4"/>
      <c r="L4225" s="4"/>
      <c r="M4225" s="16"/>
      <c r="N4225" s="16"/>
      <c r="T4225" s="59"/>
      <c r="U4225" s="59"/>
      <c r="V4225" s="18"/>
      <c r="Z4225" s="22"/>
      <c r="AA4225" s="22"/>
      <c r="AB4225" s="22"/>
      <c r="AC4225" s="22"/>
      <c r="AD4225" s="22"/>
      <c r="AE4225" s="22"/>
      <c r="AF4225" s="22"/>
    </row>
    <row r="4226" spans="1:32" x14ac:dyDescent="0.25">
      <c r="A4226" s="16"/>
      <c r="B4226" s="16"/>
      <c r="C4226" s="66"/>
      <c r="D4226" s="66"/>
      <c r="E4226" s="67"/>
      <c r="F4226" s="4"/>
      <c r="G4226" s="4"/>
      <c r="H4226" s="4"/>
      <c r="K4226" s="4"/>
      <c r="L4226" s="4"/>
      <c r="M4226" s="16"/>
      <c r="N4226" s="16"/>
      <c r="T4226" s="59"/>
      <c r="U4226" s="59"/>
      <c r="V4226" s="18"/>
      <c r="Z4226" s="22"/>
      <c r="AA4226" s="22"/>
      <c r="AB4226" s="22"/>
      <c r="AC4226" s="22"/>
      <c r="AD4226" s="22"/>
      <c r="AE4226" s="22"/>
      <c r="AF4226" s="22"/>
    </row>
    <row r="4227" spans="1:32" x14ac:dyDescent="0.25">
      <c r="A4227" s="16"/>
      <c r="B4227" s="16"/>
      <c r="C4227" s="66"/>
      <c r="D4227" s="66"/>
      <c r="E4227" s="67"/>
      <c r="F4227" s="4"/>
      <c r="G4227" s="4"/>
      <c r="H4227" s="4"/>
      <c r="K4227" s="4"/>
      <c r="L4227" s="4"/>
      <c r="M4227" s="16"/>
      <c r="N4227" s="16"/>
      <c r="T4227" s="59"/>
      <c r="U4227" s="59"/>
      <c r="V4227" s="18"/>
      <c r="Z4227" s="22"/>
      <c r="AA4227" s="22"/>
      <c r="AB4227" s="22"/>
      <c r="AC4227" s="22"/>
      <c r="AD4227" s="22"/>
      <c r="AE4227" s="22"/>
      <c r="AF4227" s="22"/>
    </row>
    <row r="4228" spans="1:32" x14ac:dyDescent="0.25">
      <c r="A4228" s="16"/>
      <c r="B4228" s="16"/>
      <c r="C4228" s="66"/>
      <c r="D4228" s="66"/>
      <c r="E4228" s="67"/>
      <c r="F4228" s="4"/>
      <c r="G4228" s="4"/>
      <c r="H4228" s="4"/>
      <c r="K4228" s="4"/>
      <c r="L4228" s="4"/>
      <c r="M4228" s="16"/>
      <c r="N4228" s="16"/>
      <c r="T4228" s="59"/>
      <c r="U4228" s="59"/>
      <c r="V4228" s="18"/>
      <c r="Z4228" s="22"/>
      <c r="AA4228" s="22"/>
      <c r="AB4228" s="22"/>
      <c r="AC4228" s="22"/>
      <c r="AD4228" s="22"/>
      <c r="AE4228" s="22"/>
      <c r="AF4228" s="22"/>
    </row>
    <row r="4229" spans="1:32" x14ac:dyDescent="0.25">
      <c r="A4229" s="16"/>
      <c r="B4229" s="16"/>
      <c r="C4229" s="66"/>
      <c r="D4229" s="66"/>
      <c r="E4229" s="67"/>
      <c r="F4229" s="4"/>
      <c r="G4229" s="4"/>
      <c r="H4229" s="4"/>
      <c r="K4229" s="4"/>
      <c r="L4229" s="4"/>
      <c r="M4229" s="16"/>
      <c r="N4229" s="16"/>
      <c r="T4229" s="59"/>
      <c r="U4229" s="59"/>
      <c r="V4229" s="18"/>
      <c r="Z4229" s="22"/>
      <c r="AA4229" s="22"/>
      <c r="AB4229" s="22"/>
      <c r="AC4229" s="22"/>
      <c r="AD4229" s="22"/>
      <c r="AE4229" s="22"/>
      <c r="AF4229" s="22"/>
    </row>
    <row r="4230" spans="1:32" x14ac:dyDescent="0.25">
      <c r="A4230" s="16"/>
      <c r="B4230" s="16"/>
      <c r="C4230" s="66"/>
      <c r="D4230" s="66"/>
      <c r="E4230" s="67"/>
      <c r="F4230" s="4"/>
      <c r="G4230" s="4"/>
      <c r="H4230" s="4"/>
      <c r="K4230" s="4"/>
      <c r="L4230" s="4"/>
      <c r="M4230" s="16"/>
      <c r="N4230" s="16"/>
      <c r="T4230" s="59"/>
      <c r="U4230" s="59"/>
      <c r="V4230" s="18"/>
      <c r="Z4230" s="22"/>
      <c r="AA4230" s="22"/>
      <c r="AB4230" s="22"/>
      <c r="AC4230" s="22"/>
      <c r="AD4230" s="22"/>
      <c r="AE4230" s="22"/>
      <c r="AF4230" s="22"/>
    </row>
    <row r="4231" spans="1:32" x14ac:dyDescent="0.25">
      <c r="A4231" s="16"/>
      <c r="B4231" s="16"/>
      <c r="C4231" s="66"/>
      <c r="D4231" s="66"/>
      <c r="E4231" s="67"/>
      <c r="F4231" s="4"/>
      <c r="G4231" s="4"/>
      <c r="H4231" s="4"/>
      <c r="K4231" s="4"/>
      <c r="L4231" s="4"/>
      <c r="M4231" s="16"/>
      <c r="N4231" s="16"/>
      <c r="T4231" s="59"/>
      <c r="U4231" s="59"/>
      <c r="V4231" s="18"/>
      <c r="Z4231" s="22"/>
      <c r="AA4231" s="22"/>
      <c r="AB4231" s="22"/>
      <c r="AC4231" s="22"/>
      <c r="AD4231" s="22"/>
      <c r="AE4231" s="22"/>
      <c r="AF4231" s="22"/>
    </row>
    <row r="4232" spans="1:32" x14ac:dyDescent="0.25">
      <c r="A4232" s="16"/>
      <c r="B4232" s="16"/>
      <c r="C4232" s="66"/>
      <c r="D4232" s="66"/>
      <c r="E4232" s="67"/>
      <c r="F4232" s="4"/>
      <c r="G4232" s="4"/>
      <c r="H4232" s="4"/>
      <c r="K4232" s="4"/>
      <c r="L4232" s="4"/>
      <c r="M4232" s="16"/>
      <c r="N4232" s="16"/>
      <c r="T4232" s="59"/>
      <c r="U4232" s="59"/>
      <c r="V4232" s="18"/>
      <c r="Z4232" s="22"/>
      <c r="AA4232" s="22"/>
      <c r="AB4232" s="22"/>
      <c r="AC4232" s="22"/>
      <c r="AD4232" s="22"/>
      <c r="AE4232" s="22"/>
      <c r="AF4232" s="22"/>
    </row>
    <row r="4233" spans="1:32" x14ac:dyDescent="0.25">
      <c r="A4233" s="16"/>
      <c r="B4233" s="16"/>
      <c r="C4233" s="66"/>
      <c r="D4233" s="66"/>
      <c r="E4233" s="67"/>
      <c r="F4233" s="4"/>
      <c r="G4233" s="4"/>
      <c r="H4233" s="4"/>
      <c r="K4233" s="4"/>
      <c r="L4233" s="4"/>
      <c r="M4233" s="16"/>
      <c r="N4233" s="16"/>
      <c r="T4233" s="59"/>
      <c r="U4233" s="59"/>
      <c r="V4233" s="18"/>
      <c r="Z4233" s="22"/>
      <c r="AA4233" s="22"/>
      <c r="AB4233" s="22"/>
      <c r="AC4233" s="22"/>
      <c r="AD4233" s="22"/>
      <c r="AE4233" s="22"/>
      <c r="AF4233" s="22"/>
    </row>
    <row r="4234" spans="1:32" x14ac:dyDescent="0.25">
      <c r="A4234" s="16"/>
      <c r="B4234" s="16"/>
      <c r="C4234" s="66"/>
      <c r="D4234" s="66"/>
      <c r="E4234" s="67"/>
      <c r="F4234" s="4"/>
      <c r="G4234" s="4"/>
      <c r="H4234" s="4"/>
      <c r="K4234" s="4"/>
      <c r="L4234" s="4"/>
      <c r="M4234" s="16"/>
      <c r="N4234" s="16"/>
      <c r="T4234" s="59"/>
      <c r="U4234" s="59"/>
      <c r="V4234" s="18"/>
      <c r="Z4234" s="22"/>
      <c r="AA4234" s="22"/>
      <c r="AB4234" s="22"/>
      <c r="AC4234" s="22"/>
      <c r="AD4234" s="22"/>
      <c r="AE4234" s="22"/>
      <c r="AF4234" s="22"/>
    </row>
    <row r="4235" spans="1:32" x14ac:dyDescent="0.25">
      <c r="A4235" s="16"/>
      <c r="B4235" s="16"/>
      <c r="C4235" s="66"/>
      <c r="D4235" s="66"/>
      <c r="E4235" s="67"/>
      <c r="F4235" s="4"/>
      <c r="G4235" s="4"/>
      <c r="H4235" s="4"/>
      <c r="K4235" s="4"/>
      <c r="L4235" s="4"/>
      <c r="M4235" s="16"/>
      <c r="N4235" s="16"/>
      <c r="T4235" s="59"/>
      <c r="U4235" s="59"/>
      <c r="V4235" s="18"/>
      <c r="Z4235" s="22"/>
      <c r="AA4235" s="22"/>
      <c r="AB4235" s="22"/>
      <c r="AC4235" s="22"/>
      <c r="AD4235" s="22"/>
      <c r="AE4235" s="22"/>
      <c r="AF4235" s="22"/>
    </row>
    <row r="4236" spans="1:32" x14ac:dyDescent="0.25">
      <c r="A4236" s="16"/>
      <c r="B4236" s="16"/>
      <c r="C4236" s="66"/>
      <c r="D4236" s="66"/>
      <c r="E4236" s="67"/>
      <c r="F4236" s="4"/>
      <c r="G4236" s="4"/>
      <c r="H4236" s="4"/>
      <c r="K4236" s="4"/>
      <c r="L4236" s="4"/>
      <c r="M4236" s="16"/>
      <c r="N4236" s="16"/>
      <c r="T4236" s="59"/>
      <c r="U4236" s="59"/>
      <c r="V4236" s="18"/>
      <c r="Z4236" s="22"/>
      <c r="AA4236" s="22"/>
      <c r="AB4236" s="22"/>
      <c r="AC4236" s="22"/>
      <c r="AD4236" s="22"/>
      <c r="AE4236" s="22"/>
      <c r="AF4236" s="22"/>
    </row>
    <row r="4237" spans="1:32" x14ac:dyDescent="0.25">
      <c r="A4237" s="16"/>
      <c r="B4237" s="16"/>
      <c r="C4237" s="66"/>
      <c r="D4237" s="66"/>
      <c r="E4237" s="67"/>
      <c r="F4237" s="4"/>
      <c r="G4237" s="4"/>
      <c r="H4237" s="4"/>
      <c r="K4237" s="4"/>
      <c r="L4237" s="4"/>
      <c r="M4237" s="16"/>
      <c r="N4237" s="16"/>
      <c r="T4237" s="59"/>
      <c r="U4237" s="59"/>
      <c r="V4237" s="18"/>
      <c r="Z4237" s="22"/>
      <c r="AA4237" s="22"/>
      <c r="AB4237" s="22"/>
      <c r="AC4237" s="22"/>
      <c r="AD4237" s="22"/>
      <c r="AE4237" s="22"/>
      <c r="AF4237" s="22"/>
    </row>
    <row r="4238" spans="1:32" x14ac:dyDescent="0.25">
      <c r="A4238" s="16"/>
      <c r="B4238" s="16"/>
      <c r="C4238" s="66"/>
      <c r="D4238" s="66"/>
      <c r="E4238" s="67"/>
      <c r="F4238" s="4"/>
      <c r="G4238" s="4"/>
      <c r="H4238" s="4"/>
      <c r="K4238" s="4"/>
      <c r="L4238" s="4"/>
      <c r="M4238" s="16"/>
      <c r="N4238" s="16"/>
      <c r="T4238" s="59"/>
      <c r="U4238" s="59"/>
      <c r="V4238" s="18"/>
      <c r="Z4238" s="22"/>
      <c r="AA4238" s="22"/>
      <c r="AB4238" s="22"/>
      <c r="AC4238" s="22"/>
      <c r="AD4238" s="22"/>
      <c r="AE4238" s="22"/>
      <c r="AF4238" s="22"/>
    </row>
    <row r="4239" spans="1:32" x14ac:dyDescent="0.25">
      <c r="A4239" s="16"/>
      <c r="B4239" s="16"/>
      <c r="C4239" s="66"/>
      <c r="D4239" s="66"/>
      <c r="E4239" s="67"/>
      <c r="F4239" s="4"/>
      <c r="G4239" s="4"/>
      <c r="H4239" s="4"/>
      <c r="K4239" s="4"/>
      <c r="L4239" s="4"/>
      <c r="M4239" s="16"/>
      <c r="N4239" s="16"/>
      <c r="T4239" s="59"/>
      <c r="U4239" s="59"/>
      <c r="V4239" s="18"/>
      <c r="Z4239" s="22"/>
      <c r="AA4239" s="22"/>
      <c r="AB4239" s="22"/>
      <c r="AC4239" s="22"/>
      <c r="AD4239" s="22"/>
      <c r="AE4239" s="22"/>
      <c r="AF4239" s="22"/>
    </row>
    <row r="4240" spans="1:32" x14ac:dyDescent="0.25">
      <c r="A4240" s="16"/>
      <c r="B4240" s="16"/>
      <c r="C4240" s="66"/>
      <c r="D4240" s="66"/>
      <c r="E4240" s="67"/>
      <c r="F4240" s="4"/>
      <c r="G4240" s="4"/>
      <c r="H4240" s="4"/>
      <c r="K4240" s="4"/>
      <c r="L4240" s="4"/>
      <c r="M4240" s="16"/>
      <c r="N4240" s="16"/>
      <c r="T4240" s="59"/>
      <c r="U4240" s="59"/>
      <c r="V4240" s="18"/>
      <c r="Z4240" s="22"/>
      <c r="AA4240" s="22"/>
      <c r="AB4240" s="22"/>
      <c r="AC4240" s="22"/>
      <c r="AD4240" s="22"/>
      <c r="AE4240" s="22"/>
      <c r="AF4240" s="22"/>
    </row>
    <row r="4241" spans="1:32" x14ac:dyDescent="0.25">
      <c r="A4241" s="16"/>
      <c r="B4241" s="16"/>
      <c r="C4241" s="66"/>
      <c r="D4241" s="66"/>
      <c r="E4241" s="67"/>
      <c r="F4241" s="4"/>
      <c r="G4241" s="4"/>
      <c r="H4241" s="4"/>
      <c r="K4241" s="4"/>
      <c r="L4241" s="4"/>
      <c r="M4241" s="16"/>
      <c r="N4241" s="16"/>
      <c r="T4241" s="59"/>
      <c r="U4241" s="59"/>
      <c r="V4241" s="18"/>
      <c r="Z4241" s="22"/>
      <c r="AA4241" s="22"/>
      <c r="AB4241" s="22"/>
      <c r="AC4241" s="22"/>
      <c r="AD4241" s="22"/>
      <c r="AE4241" s="22"/>
      <c r="AF4241" s="22"/>
    </row>
    <row r="4242" spans="1:32" x14ac:dyDescent="0.25">
      <c r="A4242" s="16"/>
      <c r="B4242" s="16"/>
      <c r="C4242" s="66"/>
      <c r="D4242" s="66"/>
      <c r="E4242" s="67"/>
      <c r="F4242" s="4"/>
      <c r="G4242" s="4"/>
      <c r="H4242" s="4"/>
      <c r="K4242" s="4"/>
      <c r="L4242" s="4"/>
      <c r="M4242" s="16"/>
      <c r="N4242" s="16"/>
      <c r="T4242" s="59"/>
      <c r="U4242" s="59"/>
      <c r="V4242" s="18"/>
      <c r="Z4242" s="22"/>
      <c r="AA4242" s="22"/>
      <c r="AB4242" s="22"/>
      <c r="AC4242" s="22"/>
      <c r="AD4242" s="22"/>
      <c r="AE4242" s="22"/>
      <c r="AF4242" s="22"/>
    </row>
    <row r="4243" spans="1:32" x14ac:dyDescent="0.25">
      <c r="A4243" s="16"/>
      <c r="B4243" s="16"/>
      <c r="C4243" s="66"/>
      <c r="D4243" s="66"/>
      <c r="E4243" s="67"/>
      <c r="F4243" s="4"/>
      <c r="G4243" s="4"/>
      <c r="H4243" s="4"/>
      <c r="K4243" s="4"/>
      <c r="L4243" s="4"/>
      <c r="M4243" s="16"/>
      <c r="N4243" s="16"/>
      <c r="T4243" s="59"/>
      <c r="U4243" s="59"/>
      <c r="V4243" s="18"/>
      <c r="Z4243" s="22"/>
      <c r="AA4243" s="22"/>
      <c r="AB4243" s="22"/>
      <c r="AC4243" s="22"/>
      <c r="AD4243" s="22"/>
      <c r="AE4243" s="22"/>
      <c r="AF4243" s="22"/>
    </row>
    <row r="4244" spans="1:32" x14ac:dyDescent="0.25">
      <c r="A4244" s="16"/>
      <c r="B4244" s="16"/>
      <c r="C4244" s="66"/>
      <c r="D4244" s="66"/>
      <c r="E4244" s="67"/>
      <c r="F4244" s="4"/>
      <c r="G4244" s="4"/>
      <c r="H4244" s="4"/>
      <c r="K4244" s="4"/>
      <c r="L4244" s="4"/>
      <c r="M4244" s="16"/>
      <c r="N4244" s="16"/>
      <c r="T4244" s="59"/>
      <c r="U4244" s="59"/>
      <c r="V4244" s="18"/>
      <c r="Z4244" s="22"/>
      <c r="AA4244" s="22"/>
      <c r="AB4244" s="22"/>
      <c r="AC4244" s="22"/>
      <c r="AD4244" s="22"/>
      <c r="AE4244" s="22"/>
      <c r="AF4244" s="22"/>
    </row>
    <row r="4245" spans="1:32" x14ac:dyDescent="0.25">
      <c r="A4245" s="16"/>
      <c r="B4245" s="16"/>
      <c r="C4245" s="66"/>
      <c r="D4245" s="66"/>
      <c r="E4245" s="67"/>
      <c r="F4245" s="4"/>
      <c r="G4245" s="4"/>
      <c r="H4245" s="4"/>
      <c r="K4245" s="4"/>
      <c r="L4245" s="4"/>
      <c r="M4245" s="16"/>
      <c r="N4245" s="16"/>
      <c r="T4245" s="59"/>
      <c r="U4245" s="59"/>
      <c r="V4245" s="18"/>
      <c r="Z4245" s="22"/>
      <c r="AA4245" s="22"/>
      <c r="AB4245" s="22"/>
      <c r="AC4245" s="22"/>
      <c r="AD4245" s="22"/>
      <c r="AE4245" s="22"/>
      <c r="AF4245" s="22"/>
    </row>
    <row r="4246" spans="1:32" x14ac:dyDescent="0.25">
      <c r="A4246" s="16"/>
      <c r="B4246" s="16"/>
      <c r="C4246" s="66"/>
      <c r="D4246" s="66"/>
      <c r="E4246" s="67"/>
      <c r="F4246" s="4"/>
      <c r="G4246" s="4"/>
      <c r="H4246" s="4"/>
      <c r="K4246" s="4"/>
      <c r="L4246" s="4"/>
      <c r="M4246" s="16"/>
      <c r="N4246" s="16"/>
      <c r="T4246" s="59"/>
      <c r="U4246" s="59"/>
      <c r="V4246" s="18"/>
      <c r="Z4246" s="22"/>
      <c r="AA4246" s="22"/>
      <c r="AB4246" s="22"/>
      <c r="AC4246" s="22"/>
      <c r="AD4246" s="22"/>
      <c r="AE4246" s="22"/>
      <c r="AF4246" s="22"/>
    </row>
    <row r="4247" spans="1:32" x14ac:dyDescent="0.25">
      <c r="A4247" s="16"/>
      <c r="B4247" s="16"/>
      <c r="C4247" s="66"/>
      <c r="D4247" s="66"/>
      <c r="E4247" s="67"/>
      <c r="F4247" s="4"/>
      <c r="G4247" s="4"/>
      <c r="H4247" s="4"/>
      <c r="K4247" s="4"/>
      <c r="L4247" s="4"/>
      <c r="M4247" s="16"/>
      <c r="N4247" s="16"/>
      <c r="T4247" s="59"/>
      <c r="U4247" s="59"/>
      <c r="V4247" s="18"/>
      <c r="Z4247" s="22"/>
      <c r="AA4247" s="22"/>
      <c r="AB4247" s="22"/>
      <c r="AC4247" s="22"/>
      <c r="AD4247" s="22"/>
      <c r="AE4247" s="22"/>
      <c r="AF4247" s="22"/>
    </row>
    <row r="4248" spans="1:32" x14ac:dyDescent="0.25">
      <c r="A4248" s="16"/>
      <c r="B4248" s="16"/>
      <c r="C4248" s="66"/>
      <c r="D4248" s="66"/>
      <c r="E4248" s="67"/>
      <c r="F4248" s="4"/>
      <c r="G4248" s="4"/>
      <c r="H4248" s="4"/>
      <c r="K4248" s="4"/>
      <c r="L4248" s="4"/>
      <c r="M4248" s="16"/>
      <c r="N4248" s="16"/>
      <c r="T4248" s="59"/>
      <c r="U4248" s="59"/>
      <c r="V4248" s="18"/>
      <c r="Z4248" s="22"/>
      <c r="AA4248" s="22"/>
      <c r="AB4248" s="22"/>
      <c r="AC4248" s="22"/>
      <c r="AD4248" s="22"/>
      <c r="AE4248" s="22"/>
      <c r="AF4248" s="22"/>
    </row>
    <row r="4249" spans="1:32" x14ac:dyDescent="0.25">
      <c r="A4249" s="16"/>
      <c r="B4249" s="16"/>
      <c r="C4249" s="66"/>
      <c r="D4249" s="66"/>
      <c r="E4249" s="67"/>
      <c r="F4249" s="4"/>
      <c r="G4249" s="4"/>
      <c r="H4249" s="4"/>
      <c r="K4249" s="4"/>
      <c r="L4249" s="4"/>
      <c r="M4249" s="16"/>
      <c r="N4249" s="16"/>
      <c r="T4249" s="59"/>
      <c r="U4249" s="59"/>
      <c r="V4249" s="18"/>
      <c r="Z4249" s="22"/>
      <c r="AA4249" s="22"/>
      <c r="AB4249" s="22"/>
      <c r="AC4249" s="22"/>
      <c r="AD4249" s="22"/>
      <c r="AE4249" s="22"/>
      <c r="AF4249" s="22"/>
    </row>
    <row r="4250" spans="1:32" x14ac:dyDescent="0.25">
      <c r="A4250" s="16"/>
      <c r="B4250" s="16"/>
      <c r="C4250" s="66"/>
      <c r="D4250" s="66"/>
      <c r="E4250" s="67"/>
      <c r="F4250" s="4"/>
      <c r="G4250" s="4"/>
      <c r="H4250" s="4"/>
      <c r="K4250" s="4"/>
      <c r="L4250" s="4"/>
      <c r="M4250" s="16"/>
      <c r="N4250" s="16"/>
      <c r="T4250" s="59"/>
      <c r="U4250" s="59"/>
      <c r="V4250" s="18"/>
      <c r="Z4250" s="22"/>
      <c r="AA4250" s="22"/>
      <c r="AB4250" s="22"/>
      <c r="AC4250" s="22"/>
      <c r="AD4250" s="22"/>
      <c r="AE4250" s="22"/>
      <c r="AF4250" s="22"/>
    </row>
    <row r="4251" spans="1:32" x14ac:dyDescent="0.25">
      <c r="A4251" s="16"/>
      <c r="B4251" s="16"/>
      <c r="C4251" s="66"/>
      <c r="D4251" s="66"/>
      <c r="E4251" s="67"/>
      <c r="F4251" s="4"/>
      <c r="G4251" s="4"/>
      <c r="H4251" s="4"/>
      <c r="K4251" s="4"/>
      <c r="L4251" s="4"/>
      <c r="M4251" s="16"/>
      <c r="N4251" s="16"/>
      <c r="T4251" s="59"/>
      <c r="U4251" s="59"/>
      <c r="V4251" s="18"/>
      <c r="Z4251" s="22"/>
      <c r="AA4251" s="22"/>
      <c r="AB4251" s="22"/>
      <c r="AC4251" s="22"/>
      <c r="AD4251" s="22"/>
      <c r="AE4251" s="22"/>
      <c r="AF4251" s="22"/>
    </row>
    <row r="4252" spans="1:32" x14ac:dyDescent="0.25">
      <c r="A4252" s="16"/>
      <c r="B4252" s="16"/>
      <c r="C4252" s="66"/>
      <c r="D4252" s="66"/>
      <c r="E4252" s="67"/>
      <c r="F4252" s="4"/>
      <c r="G4252" s="4"/>
      <c r="H4252" s="4"/>
      <c r="K4252" s="4"/>
      <c r="L4252" s="4"/>
      <c r="M4252" s="16"/>
      <c r="N4252" s="16"/>
      <c r="T4252" s="59"/>
      <c r="U4252" s="59"/>
      <c r="V4252" s="18"/>
      <c r="Z4252" s="22"/>
      <c r="AA4252" s="22"/>
      <c r="AB4252" s="22"/>
      <c r="AC4252" s="22"/>
      <c r="AD4252" s="22"/>
      <c r="AE4252" s="22"/>
      <c r="AF4252" s="22"/>
    </row>
    <row r="4253" spans="1:32" x14ac:dyDescent="0.25">
      <c r="A4253" s="16"/>
      <c r="B4253" s="16"/>
      <c r="C4253" s="66"/>
      <c r="D4253" s="66"/>
      <c r="E4253" s="67"/>
      <c r="F4253" s="4"/>
      <c r="G4253" s="4"/>
      <c r="H4253" s="4"/>
      <c r="K4253" s="4"/>
      <c r="L4253" s="4"/>
      <c r="M4253" s="16"/>
      <c r="N4253" s="16"/>
      <c r="T4253" s="59"/>
      <c r="U4253" s="59"/>
      <c r="V4253" s="18"/>
      <c r="Z4253" s="22"/>
      <c r="AA4253" s="22"/>
      <c r="AB4253" s="22"/>
      <c r="AC4253" s="22"/>
      <c r="AD4253" s="22"/>
      <c r="AE4253" s="22"/>
      <c r="AF4253" s="22"/>
    </row>
    <row r="4254" spans="1:32" x14ac:dyDescent="0.25">
      <c r="A4254" s="16"/>
      <c r="B4254" s="16"/>
      <c r="C4254" s="66"/>
      <c r="D4254" s="66"/>
      <c r="E4254" s="67"/>
      <c r="F4254" s="4"/>
      <c r="G4254" s="4"/>
      <c r="H4254" s="4"/>
      <c r="K4254" s="4"/>
      <c r="L4254" s="4"/>
      <c r="M4254" s="16"/>
      <c r="N4254" s="16"/>
      <c r="T4254" s="59"/>
      <c r="U4254" s="59"/>
      <c r="V4254" s="18"/>
      <c r="Z4254" s="22"/>
      <c r="AA4254" s="22"/>
      <c r="AB4254" s="22"/>
      <c r="AC4254" s="22"/>
      <c r="AD4254" s="22"/>
      <c r="AE4254" s="22"/>
      <c r="AF4254" s="22"/>
    </row>
    <row r="4255" spans="1:32" x14ac:dyDescent="0.25">
      <c r="A4255" s="16"/>
      <c r="B4255" s="16"/>
      <c r="C4255" s="66"/>
      <c r="D4255" s="66"/>
      <c r="E4255" s="67"/>
      <c r="F4255" s="4"/>
      <c r="G4255" s="4"/>
      <c r="H4255" s="4"/>
      <c r="K4255" s="4"/>
      <c r="L4255" s="4"/>
      <c r="M4255" s="16"/>
      <c r="N4255" s="16"/>
      <c r="T4255" s="59"/>
      <c r="U4255" s="59"/>
      <c r="V4255" s="18"/>
      <c r="Z4255" s="22"/>
      <c r="AA4255" s="22"/>
      <c r="AB4255" s="22"/>
      <c r="AC4255" s="22"/>
      <c r="AD4255" s="22"/>
      <c r="AE4255" s="22"/>
      <c r="AF4255" s="22"/>
    </row>
    <row r="4256" spans="1:32" x14ac:dyDescent="0.25">
      <c r="A4256" s="16"/>
      <c r="B4256" s="16"/>
      <c r="C4256" s="66"/>
      <c r="D4256" s="66"/>
      <c r="E4256" s="67"/>
      <c r="F4256" s="4"/>
      <c r="G4256" s="4"/>
      <c r="H4256" s="4"/>
      <c r="K4256" s="4"/>
      <c r="L4256" s="4"/>
      <c r="M4256" s="16"/>
      <c r="N4256" s="16"/>
      <c r="T4256" s="59"/>
      <c r="U4256" s="59"/>
      <c r="V4256" s="18"/>
      <c r="Z4256" s="22"/>
      <c r="AA4256" s="22"/>
      <c r="AB4256" s="22"/>
      <c r="AC4256" s="22"/>
      <c r="AD4256" s="22"/>
      <c r="AE4256" s="22"/>
      <c r="AF4256" s="22"/>
    </row>
  </sheetData>
  <mergeCells count="7">
    <mergeCell ref="A1:B1"/>
    <mergeCell ref="C1:D1"/>
    <mergeCell ref="O1:P1"/>
    <mergeCell ref="G1:H1"/>
    <mergeCell ref="I1:J1"/>
    <mergeCell ref="K1:L1"/>
    <mergeCell ref="M1:N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4256"/>
  <sheetViews>
    <sheetView zoomScale="80" zoomScaleNormal="80" workbookViewId="0">
      <pane ySplit="1" topLeftCell="A407" activePane="bottomLeft" state="frozen"/>
      <selection pane="bottomLeft" activeCell="O448" sqref="O448"/>
    </sheetView>
  </sheetViews>
  <sheetFormatPr defaultRowHeight="15" x14ac:dyDescent="0.25"/>
  <cols>
    <col min="2" max="3" width="7.7109375" customWidth="1"/>
    <col min="12" max="12" width="10.28515625" customWidth="1"/>
    <col min="13" max="14" width="11.7109375" customWidth="1"/>
    <col min="15" max="15" width="11.140625" customWidth="1"/>
    <col min="25" max="25" width="14.28515625" customWidth="1"/>
    <col min="27" max="28" width="9.140625" style="14"/>
    <col min="29" max="29" width="12" customWidth="1"/>
    <col min="30" max="30" width="9.140625" style="24"/>
    <col min="31" max="31" width="9.140625" style="58"/>
  </cols>
  <sheetData>
    <row r="1" spans="1:34" x14ac:dyDescent="0.25">
      <c r="A1" s="136" t="s">
        <v>3</v>
      </c>
      <c r="B1" s="144"/>
      <c r="C1" s="137"/>
      <c r="D1" s="138" t="s">
        <v>4</v>
      </c>
      <c r="E1" s="141"/>
      <c r="F1" s="141"/>
      <c r="G1" s="1" t="s">
        <v>1</v>
      </c>
      <c r="H1" s="1" t="s">
        <v>81</v>
      </c>
      <c r="I1" s="141" t="s">
        <v>2</v>
      </c>
      <c r="J1" s="141"/>
      <c r="K1" s="139"/>
      <c r="L1" s="138" t="s">
        <v>0</v>
      </c>
      <c r="M1" s="141"/>
      <c r="N1" s="139"/>
      <c r="O1" s="138" t="s">
        <v>101</v>
      </c>
      <c r="P1" s="141"/>
      <c r="Q1" s="139"/>
      <c r="R1" s="142" t="s">
        <v>5</v>
      </c>
      <c r="S1" s="143"/>
      <c r="T1" s="143"/>
      <c r="U1" s="140" t="s">
        <v>6</v>
      </c>
      <c r="V1" s="140"/>
      <c r="W1" s="140"/>
      <c r="X1" s="1" t="s">
        <v>97</v>
      </c>
      <c r="Y1" s="1" t="s">
        <v>98</v>
      </c>
      <c r="Z1" s="1" t="s">
        <v>65</v>
      </c>
      <c r="AA1" s="17" t="s">
        <v>83</v>
      </c>
      <c r="AB1" s="17" t="s">
        <v>82</v>
      </c>
      <c r="AC1" s="1" t="s">
        <v>80</v>
      </c>
      <c r="AD1" s="114" t="s">
        <v>72</v>
      </c>
      <c r="AE1" s="63" t="s">
        <v>565</v>
      </c>
      <c r="AF1" s="127" t="s">
        <v>566</v>
      </c>
      <c r="AG1" s="127" t="s">
        <v>567</v>
      </c>
      <c r="AH1" s="129" t="s">
        <v>572</v>
      </c>
    </row>
    <row r="2" spans="1:34" x14ac:dyDescent="0.25">
      <c r="A2" s="7">
        <v>50</v>
      </c>
      <c r="B2" s="7">
        <v>50</v>
      </c>
      <c r="C2" s="7"/>
      <c r="D2" s="8">
        <f>(100/A2)</f>
        <v>2</v>
      </c>
      <c r="E2" s="9">
        <f>(100/B2)</f>
        <v>2</v>
      </c>
      <c r="F2" s="27"/>
      <c r="G2" s="28">
        <v>3.7128117398625982E-2</v>
      </c>
      <c r="H2" s="11">
        <f>(G2/100%) + 1</f>
        <v>1.037128117398626</v>
      </c>
      <c r="I2" s="11">
        <f t="shared" ref="I2:I65" si="0">D2/H2</f>
        <v>1.9284020618556703</v>
      </c>
      <c r="J2" s="11">
        <f t="shared" ref="J2:J65" si="1">E2/H2</f>
        <v>1.9284020618556703</v>
      </c>
      <c r="K2" s="11"/>
      <c r="L2" s="12">
        <v>2.09</v>
      </c>
      <c r="M2" s="12">
        <v>1.79</v>
      </c>
      <c r="N2" s="12"/>
      <c r="O2" s="11">
        <f>(L2*H2)</f>
        <v>2.1675977653631282</v>
      </c>
      <c r="P2" s="11">
        <f>(M2*H2)</f>
        <v>1.8564593301435406</v>
      </c>
      <c r="Q2" s="11"/>
      <c r="R2" s="13">
        <f>(1/O2)</f>
        <v>0.46134020618556709</v>
      </c>
      <c r="S2" s="13">
        <f>(1/P2)</f>
        <v>0.53865979381443296</v>
      </c>
      <c r="T2" s="13"/>
      <c r="U2" s="12">
        <f>(I2/L2)</f>
        <v>0.92268041237113418</v>
      </c>
      <c r="V2" s="12">
        <f>(J2/M2)</f>
        <v>1.0773195876288661</v>
      </c>
      <c r="W2" s="12"/>
      <c r="X2" t="s">
        <v>104</v>
      </c>
      <c r="Y2" t="s">
        <v>105</v>
      </c>
      <c r="Z2" t="s">
        <v>106</v>
      </c>
      <c r="AA2" s="15" t="s">
        <v>107</v>
      </c>
      <c r="AB2" s="15" t="s">
        <v>108</v>
      </c>
      <c r="AC2" s="18">
        <v>43831</v>
      </c>
      <c r="AD2" s="24" t="s">
        <v>108</v>
      </c>
      <c r="AE2" s="15" t="s">
        <v>108</v>
      </c>
      <c r="AF2">
        <v>0</v>
      </c>
      <c r="AG2">
        <v>0</v>
      </c>
      <c r="AH2">
        <f>AF2-AG2</f>
        <v>0</v>
      </c>
    </row>
    <row r="3" spans="1:34" x14ac:dyDescent="0.25">
      <c r="A3" s="16">
        <v>0.29126551135084555</v>
      </c>
      <c r="B3" s="16">
        <v>0.26609018713051985</v>
      </c>
      <c r="C3" s="16">
        <v>0.40381129888048206</v>
      </c>
      <c r="D3" s="2">
        <f t="shared" ref="D3:F18" si="2">(100%/A3)</f>
        <v>3.4332935449931945</v>
      </c>
      <c r="E3" s="3">
        <f t="shared" si="2"/>
        <v>3.7581243065889165</v>
      </c>
      <c r="F3" s="3">
        <f t="shared" si="2"/>
        <v>2.4764042085310116</v>
      </c>
      <c r="G3" s="67">
        <v>4.8679342573285211E-2</v>
      </c>
      <c r="H3" s="4">
        <f t="shared" ref="H3:H66" si="3">(G3/100%) + 1</f>
        <v>1.0486793425732852</v>
      </c>
      <c r="I3" s="4">
        <f t="shared" si="0"/>
        <v>3.2739212127211941</v>
      </c>
      <c r="J3" s="4">
        <f t="shared" si="1"/>
        <v>3.5836734395540799</v>
      </c>
      <c r="K3" s="4">
        <f t="shared" ref="K3:K66" si="4">F3/H3</f>
        <v>2.3614503576034274</v>
      </c>
      <c r="L3">
        <v>1.61</v>
      </c>
      <c r="M3">
        <v>4.12</v>
      </c>
      <c r="N3">
        <v>5.41</v>
      </c>
      <c r="O3" s="4">
        <f t="shared" ref="O3:O66" si="5">(L3*H3)</f>
        <v>1.6883737415429894</v>
      </c>
      <c r="P3" s="4">
        <f t="shared" ref="P3:P66" si="6">(M3*H3)</f>
        <v>4.3205588914019355</v>
      </c>
      <c r="Q3" s="4">
        <f t="shared" ref="Q3:Q66" si="7">(N3*H3)</f>
        <v>5.6733552433214731</v>
      </c>
      <c r="R3" s="5">
        <f t="shared" ref="R3:T18" si="8">(1/O3)</f>
        <v>0.59228592307181294</v>
      </c>
      <c r="S3" s="5">
        <f t="shared" si="8"/>
        <v>0.23145153789942205</v>
      </c>
      <c r="T3" s="5">
        <f t="shared" si="8"/>
        <v>0.17626253902876504</v>
      </c>
      <c r="U3">
        <f t="shared" ref="U3:W18" si="9">(L3/I3)</f>
        <v>0.4917650411818591</v>
      </c>
      <c r="V3">
        <f t="shared" si="9"/>
        <v>1.1496583239215725</v>
      </c>
      <c r="W3">
        <f t="shared" si="9"/>
        <v>2.2909649498160376</v>
      </c>
      <c r="X3" t="s">
        <v>357</v>
      </c>
      <c r="Y3" t="s">
        <v>290</v>
      </c>
      <c r="Z3" t="s">
        <v>539</v>
      </c>
      <c r="AA3" s="59" t="s">
        <v>90</v>
      </c>
      <c r="AB3" s="59" t="s">
        <v>75</v>
      </c>
      <c r="AC3" t="s">
        <v>540</v>
      </c>
      <c r="AD3" s="59" t="s">
        <v>77</v>
      </c>
      <c r="AE3" t="s">
        <v>541</v>
      </c>
      <c r="AF3">
        <v>-3</v>
      </c>
      <c r="AG3">
        <v>-4</v>
      </c>
      <c r="AH3">
        <f t="shared" ref="AH3:AH66" si="10">AF3-AG3</f>
        <v>1</v>
      </c>
    </row>
    <row r="4" spans="1:34" s="22" customFormat="1" x14ac:dyDescent="0.25">
      <c r="A4" s="19">
        <v>0.23024107252034398</v>
      </c>
      <c r="B4" s="19">
        <v>0.42448014217077912</v>
      </c>
      <c r="C4" s="19">
        <v>0.32950964704779784</v>
      </c>
      <c r="D4" s="20">
        <f t="shared" si="2"/>
        <v>4.343273721988246</v>
      </c>
      <c r="E4" s="21">
        <f t="shared" si="2"/>
        <v>2.3558228068951097</v>
      </c>
      <c r="F4" s="21">
        <f t="shared" si="2"/>
        <v>3.0348125129548711</v>
      </c>
      <c r="G4" s="120">
        <v>3.3459260527801238E-2</v>
      </c>
      <c r="H4" s="6">
        <f t="shared" si="3"/>
        <v>1.0334592605278012</v>
      </c>
      <c r="I4" s="6">
        <f t="shared" si="0"/>
        <v>4.2026559612713505</v>
      </c>
      <c r="J4" s="6">
        <f t="shared" si="1"/>
        <v>2.2795507252912515</v>
      </c>
      <c r="K4" s="6">
        <f t="shared" si="4"/>
        <v>2.936557471462351</v>
      </c>
      <c r="L4" s="22">
        <v>2.68</v>
      </c>
      <c r="M4" s="22">
        <v>3.09</v>
      </c>
      <c r="N4" s="22">
        <v>2.97</v>
      </c>
      <c r="O4" s="6">
        <f t="shared" si="5"/>
        <v>2.7696708182145073</v>
      </c>
      <c r="P4" s="6">
        <f t="shared" si="6"/>
        <v>3.1933891150309055</v>
      </c>
      <c r="Q4" s="6">
        <f t="shared" si="7"/>
        <v>3.0693740037675701</v>
      </c>
      <c r="R4" s="23">
        <f t="shared" si="8"/>
        <v>0.36105373729743767</v>
      </c>
      <c r="S4" s="23">
        <f t="shared" si="8"/>
        <v>0.31314693073046379</v>
      </c>
      <c r="T4" s="23">
        <f t="shared" si="8"/>
        <v>0.32579933197209859</v>
      </c>
      <c r="U4" s="22">
        <f t="shared" si="9"/>
        <v>0.63769197971400693</v>
      </c>
      <c r="V4" s="22">
        <f t="shared" si="9"/>
        <v>1.3555302655549373</v>
      </c>
      <c r="W4" s="22">
        <f t="shared" si="9"/>
        <v>1.0113883446391381</v>
      </c>
      <c r="X4" s="22" t="s">
        <v>455</v>
      </c>
      <c r="Y4" s="22" t="s">
        <v>372</v>
      </c>
      <c r="Z4" s="22" t="s">
        <v>542</v>
      </c>
      <c r="AA4" s="24" t="s">
        <v>85</v>
      </c>
      <c r="AB4" s="24" t="s">
        <v>76</v>
      </c>
      <c r="AC4" s="22" t="s">
        <v>540</v>
      </c>
      <c r="AD4" s="24" t="s">
        <v>78</v>
      </c>
      <c r="AE4" s="22" t="s">
        <v>541</v>
      </c>
      <c r="AF4" s="22">
        <v>-4</v>
      </c>
      <c r="AG4" s="22">
        <v>4</v>
      </c>
      <c r="AH4">
        <f t="shared" si="10"/>
        <v>-8</v>
      </c>
    </row>
    <row r="5" spans="1:34" x14ac:dyDescent="0.25">
      <c r="A5" s="16">
        <v>0.2868525908301221</v>
      </c>
      <c r="B5" s="16">
        <v>0.35843531505081316</v>
      </c>
      <c r="C5" s="16">
        <v>0.3341125586753716</v>
      </c>
      <c r="D5" s="2">
        <f t="shared" si="2"/>
        <v>3.4861110966650228</v>
      </c>
      <c r="E5" s="3">
        <f t="shared" si="2"/>
        <v>2.7899036674392312</v>
      </c>
      <c r="F5" s="3">
        <f t="shared" si="2"/>
        <v>2.9930033278743462</v>
      </c>
      <c r="G5" s="67">
        <v>3.3803872426163561E-2</v>
      </c>
      <c r="H5" s="4">
        <f t="shared" si="3"/>
        <v>1.0338038724261636</v>
      </c>
      <c r="I5" s="4">
        <f t="shared" si="0"/>
        <v>3.3721203698760647</v>
      </c>
      <c r="J5" s="4">
        <f t="shared" si="1"/>
        <v>2.6986779038579121</v>
      </c>
      <c r="K5" s="4">
        <f t="shared" si="4"/>
        <v>2.8951365028748359</v>
      </c>
      <c r="L5">
        <v>2.2400000000000002</v>
      </c>
      <c r="M5">
        <v>3.23</v>
      </c>
      <c r="N5">
        <v>3.6</v>
      </c>
      <c r="O5" s="4">
        <f t="shared" si="5"/>
        <v>2.3157206742346066</v>
      </c>
      <c r="P5" s="4">
        <f t="shared" si="6"/>
        <v>3.3391865079365082</v>
      </c>
      <c r="Q5" s="4">
        <f t="shared" si="7"/>
        <v>3.7216939407341889</v>
      </c>
      <c r="R5" s="5">
        <f t="shared" si="8"/>
        <v>0.43183101102231192</v>
      </c>
      <c r="S5" s="5">
        <f t="shared" si="8"/>
        <v>0.29947413767491604</v>
      </c>
      <c r="T5" s="5">
        <f t="shared" si="8"/>
        <v>0.26869485130277188</v>
      </c>
      <c r="U5">
        <f t="shared" si="9"/>
        <v>0.66427047504307413</v>
      </c>
      <c r="V5">
        <f t="shared" si="9"/>
        <v>1.1968823679856471</v>
      </c>
      <c r="W5">
        <f t="shared" si="9"/>
        <v>1.2434646851453266</v>
      </c>
      <c r="X5" t="s">
        <v>451</v>
      </c>
      <c r="Y5" t="s">
        <v>274</v>
      </c>
      <c r="Z5" t="s">
        <v>264</v>
      </c>
      <c r="AA5" s="59" t="s">
        <v>90</v>
      </c>
      <c r="AB5" s="59" t="s">
        <v>75</v>
      </c>
      <c r="AC5" t="s">
        <v>540</v>
      </c>
      <c r="AD5" s="59" t="s">
        <v>99</v>
      </c>
      <c r="AE5" t="s">
        <v>543</v>
      </c>
      <c r="AF5">
        <v>-2</v>
      </c>
      <c r="AG5">
        <v>1</v>
      </c>
      <c r="AH5">
        <f t="shared" si="10"/>
        <v>-3</v>
      </c>
    </row>
    <row r="6" spans="1:34" x14ac:dyDescent="0.25">
      <c r="A6" s="16">
        <v>0.47682618512162145</v>
      </c>
      <c r="B6" s="16">
        <v>0.26759347402245287</v>
      </c>
      <c r="C6" s="16">
        <v>0.2419969771012323</v>
      </c>
      <c r="D6" s="2">
        <f t="shared" si="2"/>
        <v>2.0972002612334211</v>
      </c>
      <c r="E6" s="3">
        <f t="shared" si="2"/>
        <v>3.7370119120173064</v>
      </c>
      <c r="F6" s="3">
        <f t="shared" si="2"/>
        <v>4.1322830226167637</v>
      </c>
      <c r="G6" s="67">
        <v>3.4689580885232996E-2</v>
      </c>
      <c r="H6" s="4">
        <f t="shared" si="3"/>
        <v>1.034689580885233</v>
      </c>
      <c r="I6" s="4">
        <f t="shared" si="0"/>
        <v>2.0268883537409863</v>
      </c>
      <c r="J6" s="4">
        <f t="shared" si="1"/>
        <v>3.6117227630919895</v>
      </c>
      <c r="K6" s="4">
        <f t="shared" si="4"/>
        <v>3.9937417936318367</v>
      </c>
      <c r="L6">
        <v>2.2200000000000002</v>
      </c>
      <c r="M6">
        <v>3.2</v>
      </c>
      <c r="N6">
        <v>3.68</v>
      </c>
      <c r="O6" s="4">
        <f t="shared" si="5"/>
        <v>2.2970108695652174</v>
      </c>
      <c r="P6" s="4">
        <f t="shared" si="6"/>
        <v>3.3110066588327456</v>
      </c>
      <c r="Q6" s="4">
        <f t="shared" si="7"/>
        <v>3.8076576576576575</v>
      </c>
      <c r="R6" s="5">
        <f t="shared" si="8"/>
        <v>0.4353483970188099</v>
      </c>
      <c r="S6" s="5">
        <f t="shared" si="8"/>
        <v>0.30202295043179939</v>
      </c>
      <c r="T6" s="5">
        <f t="shared" si="8"/>
        <v>0.26262865254939077</v>
      </c>
      <c r="U6">
        <f t="shared" si="9"/>
        <v>1.095274930117681</v>
      </c>
      <c r="V6">
        <f t="shared" si="9"/>
        <v>0.88600377434852884</v>
      </c>
      <c r="W6">
        <f t="shared" si="9"/>
        <v>0.92144164298951203</v>
      </c>
      <c r="X6" t="s">
        <v>293</v>
      </c>
      <c r="Y6" t="s">
        <v>296</v>
      </c>
      <c r="Z6" t="s">
        <v>264</v>
      </c>
      <c r="AA6" s="59" t="s">
        <v>90</v>
      </c>
      <c r="AB6" s="59" t="s">
        <v>75</v>
      </c>
      <c r="AC6" t="s">
        <v>540</v>
      </c>
      <c r="AD6" s="59" t="s">
        <v>76</v>
      </c>
      <c r="AE6" t="s">
        <v>544</v>
      </c>
      <c r="AF6">
        <v>-6</v>
      </c>
      <c r="AG6">
        <v>2</v>
      </c>
      <c r="AH6">
        <f t="shared" si="10"/>
        <v>-8</v>
      </c>
    </row>
    <row r="7" spans="1:34" x14ac:dyDescent="0.25">
      <c r="A7" s="16">
        <v>0.43580794196243205</v>
      </c>
      <c r="B7" s="16">
        <v>0.20285135034355412</v>
      </c>
      <c r="C7" s="16">
        <v>0.33367811388948571</v>
      </c>
      <c r="D7" s="2">
        <f t="shared" si="2"/>
        <v>2.2945887481926683</v>
      </c>
      <c r="E7" s="3">
        <f t="shared" si="2"/>
        <v>4.9297182311400691</v>
      </c>
      <c r="F7" s="3">
        <f t="shared" si="2"/>
        <v>2.9969001812663096</v>
      </c>
      <c r="G7" s="67">
        <v>2.8031347221675329E-2</v>
      </c>
      <c r="H7" s="4">
        <f t="shared" si="3"/>
        <v>1.0280313472216753</v>
      </c>
      <c r="I7" s="4">
        <f t="shared" si="0"/>
        <v>2.23202216001871</v>
      </c>
      <c r="J7" s="4">
        <f t="shared" si="1"/>
        <v>4.7952995251195096</v>
      </c>
      <c r="K7" s="4">
        <f t="shared" si="4"/>
        <v>2.9151836559902926</v>
      </c>
      <c r="L7">
        <v>2.0099999999999998</v>
      </c>
      <c r="M7">
        <v>3.75</v>
      </c>
      <c r="N7">
        <v>3.79</v>
      </c>
      <c r="O7" s="4">
        <f t="shared" si="5"/>
        <v>2.0663430079155671</v>
      </c>
      <c r="P7" s="4">
        <f t="shared" si="6"/>
        <v>3.8551175520812824</v>
      </c>
      <c r="Q7" s="4">
        <f t="shared" si="7"/>
        <v>3.8962388059701496</v>
      </c>
      <c r="R7" s="5">
        <f t="shared" si="8"/>
        <v>0.4839467581951723</v>
      </c>
      <c r="S7" s="5">
        <f t="shared" si="8"/>
        <v>0.25939546239261235</v>
      </c>
      <c r="T7" s="5">
        <f t="shared" si="8"/>
        <v>0.25665777941221535</v>
      </c>
      <c r="U7">
        <f t="shared" si="9"/>
        <v>0.90052869366814481</v>
      </c>
      <c r="V7">
        <f t="shared" si="9"/>
        <v>0.78201580117282488</v>
      </c>
      <c r="W7">
        <f t="shared" si="9"/>
        <v>1.3000896160391415</v>
      </c>
      <c r="X7" t="s">
        <v>392</v>
      </c>
      <c r="Y7" t="s">
        <v>396</v>
      </c>
      <c r="Z7" t="s">
        <v>270</v>
      </c>
      <c r="AA7" s="59" t="s">
        <v>90</v>
      </c>
      <c r="AB7" s="59" t="s">
        <v>74</v>
      </c>
      <c r="AC7" t="s">
        <v>540</v>
      </c>
      <c r="AD7" s="59" t="s">
        <v>96</v>
      </c>
      <c r="AE7" t="s">
        <v>544</v>
      </c>
      <c r="AF7">
        <v>4</v>
      </c>
      <c r="AG7">
        <v>2</v>
      </c>
      <c r="AH7">
        <f t="shared" si="10"/>
        <v>2</v>
      </c>
    </row>
    <row r="8" spans="1:34" x14ac:dyDescent="0.25">
      <c r="A8" s="16" t="e">
        <v>#N/A</v>
      </c>
      <c r="B8" s="16" t="e">
        <v>#N/A</v>
      </c>
      <c r="C8" s="16" t="e">
        <v>#N/A</v>
      </c>
      <c r="D8" s="2" t="e">
        <f t="shared" si="2"/>
        <v>#N/A</v>
      </c>
      <c r="E8" s="3" t="e">
        <f t="shared" si="2"/>
        <v>#N/A</v>
      </c>
      <c r="F8" s="3" t="e">
        <f t="shared" si="2"/>
        <v>#N/A</v>
      </c>
      <c r="G8" s="67">
        <v>2.2730313897417753E-2</v>
      </c>
      <c r="H8" s="4">
        <f t="shared" si="3"/>
        <v>1.0227303138974178</v>
      </c>
      <c r="I8" s="4" t="e">
        <f t="shared" si="0"/>
        <v>#N/A</v>
      </c>
      <c r="J8" s="4" t="e">
        <f t="shared" si="1"/>
        <v>#N/A</v>
      </c>
      <c r="K8" s="4" t="e">
        <f t="shared" si="4"/>
        <v>#N/A</v>
      </c>
      <c r="L8">
        <v>3.14</v>
      </c>
      <c r="M8">
        <v>3.52</v>
      </c>
      <c r="N8">
        <v>2.38</v>
      </c>
      <c r="O8" s="4">
        <f t="shared" si="5"/>
        <v>3.2113731856378918</v>
      </c>
      <c r="P8" s="4">
        <f t="shared" si="6"/>
        <v>3.6000107049189105</v>
      </c>
      <c r="Q8" s="4">
        <f t="shared" si="7"/>
        <v>2.4340981470758543</v>
      </c>
      <c r="R8" s="5">
        <f t="shared" si="8"/>
        <v>0.31139327078903939</v>
      </c>
      <c r="S8" s="5">
        <f t="shared" si="8"/>
        <v>0.27777695178340445</v>
      </c>
      <c r="T8" s="5">
        <f t="shared" si="8"/>
        <v>0.41082977742755611</v>
      </c>
      <c r="U8" t="e">
        <f t="shared" si="9"/>
        <v>#N/A</v>
      </c>
      <c r="V8" t="e">
        <f t="shared" si="9"/>
        <v>#N/A</v>
      </c>
      <c r="W8" t="e">
        <f t="shared" si="9"/>
        <v>#N/A</v>
      </c>
      <c r="X8" t="s">
        <v>545</v>
      </c>
      <c r="Y8" t="s">
        <v>546</v>
      </c>
      <c r="Z8" t="s">
        <v>266</v>
      </c>
      <c r="AA8" s="59" t="e">
        <v>#N/A</v>
      </c>
      <c r="AB8" s="59" t="e">
        <v>#N/A</v>
      </c>
      <c r="AC8" t="s">
        <v>540</v>
      </c>
      <c r="AD8" s="59" t="s">
        <v>77</v>
      </c>
      <c r="AE8" t="s">
        <v>547</v>
      </c>
      <c r="AF8">
        <v>1</v>
      </c>
      <c r="AG8">
        <v>2</v>
      </c>
      <c r="AH8">
        <f t="shared" si="10"/>
        <v>-1</v>
      </c>
    </row>
    <row r="9" spans="1:34" x14ac:dyDescent="0.25">
      <c r="A9" s="16">
        <v>0.31838088301913431</v>
      </c>
      <c r="B9" s="16">
        <v>0.26635976955360552</v>
      </c>
      <c r="C9" s="16">
        <v>0.38090072398322317</v>
      </c>
      <c r="D9" s="2">
        <f t="shared" si="2"/>
        <v>3.1408920991650784</v>
      </c>
      <c r="E9" s="3">
        <f t="shared" si="2"/>
        <v>3.7543207132064578</v>
      </c>
      <c r="F9" s="3">
        <f t="shared" si="2"/>
        <v>2.6253559970761442</v>
      </c>
      <c r="G9" s="67">
        <v>2.8683588822481454E-2</v>
      </c>
      <c r="H9" s="4">
        <f t="shared" si="3"/>
        <v>1.0286835888224815</v>
      </c>
      <c r="I9" s="4">
        <f t="shared" si="0"/>
        <v>3.0533121489382467</v>
      </c>
      <c r="J9" s="4">
        <f t="shared" si="1"/>
        <v>3.6496360533018435</v>
      </c>
      <c r="K9" s="4">
        <f t="shared" si="4"/>
        <v>2.5521511430753452</v>
      </c>
      <c r="L9">
        <v>2.2599999999999998</v>
      </c>
      <c r="M9">
        <v>3.52</v>
      </c>
      <c r="N9">
        <v>3.31</v>
      </c>
      <c r="O9" s="4">
        <f t="shared" si="5"/>
        <v>2.3248249107388079</v>
      </c>
      <c r="P9" s="4">
        <f t="shared" si="6"/>
        <v>3.6209662326551348</v>
      </c>
      <c r="Q9" s="4">
        <f t="shared" si="7"/>
        <v>3.4049426790024135</v>
      </c>
      <c r="R9" s="5">
        <f t="shared" si="8"/>
        <v>0.43013991951858827</v>
      </c>
      <c r="S9" s="5">
        <f t="shared" si="8"/>
        <v>0.27616938014545722</v>
      </c>
      <c r="T9" s="5">
        <f t="shared" si="8"/>
        <v>0.29369070033595451</v>
      </c>
      <c r="U9">
        <f t="shared" si="9"/>
        <v>0.74017980794590166</v>
      </c>
      <c r="V9">
        <f t="shared" si="9"/>
        <v>0.96447973129140885</v>
      </c>
      <c r="W9">
        <f t="shared" si="9"/>
        <v>1.2969451315533946</v>
      </c>
      <c r="X9" t="s">
        <v>498</v>
      </c>
      <c r="Y9" t="s">
        <v>507</v>
      </c>
      <c r="Z9" t="s">
        <v>266</v>
      </c>
      <c r="AA9" s="59" t="s">
        <v>90</v>
      </c>
      <c r="AB9" s="59" t="s">
        <v>75</v>
      </c>
      <c r="AC9" t="s">
        <v>540</v>
      </c>
      <c r="AD9" s="59" t="s">
        <v>79</v>
      </c>
      <c r="AE9" t="s">
        <v>548</v>
      </c>
      <c r="AF9">
        <v>4</v>
      </c>
      <c r="AG9">
        <v>-1</v>
      </c>
      <c r="AH9">
        <f t="shared" si="10"/>
        <v>5</v>
      </c>
    </row>
    <row r="10" spans="1:34" x14ac:dyDescent="0.25">
      <c r="A10" s="16">
        <v>0.56752144250572245</v>
      </c>
      <c r="B10" s="16">
        <v>0.24074469397542764</v>
      </c>
      <c r="C10" s="16">
        <v>0.18350737955175089</v>
      </c>
      <c r="D10" s="2">
        <f t="shared" si="2"/>
        <v>1.7620479599586527</v>
      </c>
      <c r="E10" s="3">
        <f t="shared" si="2"/>
        <v>4.1537779441239442</v>
      </c>
      <c r="F10" s="3">
        <f t="shared" si="2"/>
        <v>5.449372131206256</v>
      </c>
      <c r="G10" s="67">
        <v>3.231899781263059E-2</v>
      </c>
      <c r="H10" s="4">
        <f t="shared" si="3"/>
        <v>1.0323189978126306</v>
      </c>
      <c r="I10" s="4">
        <f t="shared" si="0"/>
        <v>1.706883205377637</v>
      </c>
      <c r="J10" s="4">
        <f t="shared" si="1"/>
        <v>4.0237348657976257</v>
      </c>
      <c r="K10" s="4">
        <f t="shared" si="4"/>
        <v>5.278767651038943</v>
      </c>
      <c r="L10">
        <v>1.34</v>
      </c>
      <c r="M10">
        <v>5.45</v>
      </c>
      <c r="N10">
        <v>9.75</v>
      </c>
      <c r="O10" s="4">
        <f t="shared" si="5"/>
        <v>1.383307457068925</v>
      </c>
      <c r="P10" s="4">
        <f t="shared" si="6"/>
        <v>5.6261385380788367</v>
      </c>
      <c r="Q10" s="4">
        <f t="shared" si="7"/>
        <v>10.065110228673149</v>
      </c>
      <c r="R10" s="5">
        <f t="shared" si="8"/>
        <v>0.72290508873485659</v>
      </c>
      <c r="S10" s="5">
        <f t="shared" si="8"/>
        <v>0.17774180163389133</v>
      </c>
      <c r="T10" s="5">
        <f t="shared" si="8"/>
        <v>9.9353109631252073E-2</v>
      </c>
      <c r="U10">
        <f t="shared" si="9"/>
        <v>0.78505664346467896</v>
      </c>
      <c r="V10">
        <f t="shared" si="9"/>
        <v>1.3544630006131495</v>
      </c>
      <c r="W10">
        <f t="shared" si="9"/>
        <v>1.8470220029633335</v>
      </c>
      <c r="X10" t="s">
        <v>495</v>
      </c>
      <c r="Y10" t="s">
        <v>506</v>
      </c>
      <c r="Z10" t="s">
        <v>266</v>
      </c>
      <c r="AA10" s="59" t="s">
        <v>84</v>
      </c>
      <c r="AB10" s="59" t="s">
        <v>86</v>
      </c>
      <c r="AC10" t="s">
        <v>540</v>
      </c>
      <c r="AD10" s="59" t="s">
        <v>164</v>
      </c>
      <c r="AE10" t="s">
        <v>549</v>
      </c>
      <c r="AF10">
        <v>-6</v>
      </c>
      <c r="AG10">
        <v>-12</v>
      </c>
      <c r="AH10">
        <f t="shared" si="10"/>
        <v>6</v>
      </c>
    </row>
    <row r="11" spans="1:34" x14ac:dyDescent="0.25">
      <c r="A11" s="16">
        <v>0.55803947840489188</v>
      </c>
      <c r="B11" s="16">
        <v>0.23692228756277026</v>
      </c>
      <c r="C11" s="16">
        <v>0.1954834660841912</v>
      </c>
      <c r="D11" s="2">
        <f t="shared" si="2"/>
        <v>1.7919879125011271</v>
      </c>
      <c r="E11" s="3">
        <f t="shared" si="2"/>
        <v>4.2207932832619628</v>
      </c>
      <c r="F11" s="3">
        <f t="shared" si="2"/>
        <v>5.1155221463554268</v>
      </c>
      <c r="G11" s="67">
        <v>2.9602608847608236E-2</v>
      </c>
      <c r="H11" s="4">
        <f t="shared" si="3"/>
        <v>1.0296026088476082</v>
      </c>
      <c r="I11" s="4">
        <f t="shared" si="0"/>
        <v>1.7404655904153403</v>
      </c>
      <c r="J11" s="4">
        <f t="shared" si="1"/>
        <v>4.0994391884710968</v>
      </c>
      <c r="K11" s="4">
        <f t="shared" si="4"/>
        <v>4.9684432638345974</v>
      </c>
      <c r="L11">
        <v>1.52</v>
      </c>
      <c r="M11">
        <v>4.46</v>
      </c>
      <c r="N11">
        <v>6.78</v>
      </c>
      <c r="O11" s="4">
        <f t="shared" si="5"/>
        <v>1.5649959654483645</v>
      </c>
      <c r="P11" s="4">
        <f t="shared" si="6"/>
        <v>4.5920276354603331</v>
      </c>
      <c r="Q11" s="4">
        <f t="shared" si="7"/>
        <v>6.9807056879867844</v>
      </c>
      <c r="R11" s="5">
        <f t="shared" si="8"/>
        <v>0.63897928306384122</v>
      </c>
      <c r="S11" s="5">
        <f t="shared" si="8"/>
        <v>0.21776872427287861</v>
      </c>
      <c r="T11" s="5">
        <f t="shared" si="8"/>
        <v>0.14325199266328004</v>
      </c>
      <c r="U11">
        <f t="shared" si="9"/>
        <v>0.87332953226456556</v>
      </c>
      <c r="V11">
        <f t="shared" si="9"/>
        <v>1.0879536919447208</v>
      </c>
      <c r="W11">
        <f t="shared" si="9"/>
        <v>1.364612543601285</v>
      </c>
      <c r="X11" t="s">
        <v>503</v>
      </c>
      <c r="Y11" t="s">
        <v>501</v>
      </c>
      <c r="Z11" t="s">
        <v>266</v>
      </c>
      <c r="AA11" s="59" t="s">
        <v>84</v>
      </c>
      <c r="AB11" s="59" t="s">
        <v>86</v>
      </c>
      <c r="AC11" t="s">
        <v>540</v>
      </c>
      <c r="AD11" s="59" t="s">
        <v>86</v>
      </c>
      <c r="AE11" t="s">
        <v>549</v>
      </c>
      <c r="AF11">
        <v>7</v>
      </c>
      <c r="AG11">
        <v>-1</v>
      </c>
      <c r="AH11">
        <f t="shared" si="10"/>
        <v>8</v>
      </c>
    </row>
    <row r="12" spans="1:34" x14ac:dyDescent="0.25">
      <c r="A12" s="16">
        <v>0.47592470882965993</v>
      </c>
      <c r="B12" s="16">
        <v>0.28746082365098319</v>
      </c>
      <c r="C12" s="16">
        <v>0.22568721742038489</v>
      </c>
      <c r="D12" s="2">
        <f t="shared" si="2"/>
        <v>2.1011726885521171</v>
      </c>
      <c r="E12" s="3">
        <f t="shared" si="2"/>
        <v>3.4787349013308924</v>
      </c>
      <c r="F12" s="3">
        <f t="shared" si="2"/>
        <v>4.4309111141962108</v>
      </c>
      <c r="G12" s="67">
        <v>2.9189713979126397E-2</v>
      </c>
      <c r="H12" s="4">
        <f t="shared" si="3"/>
        <v>1.0291897139791264</v>
      </c>
      <c r="I12" s="4">
        <f t="shared" si="0"/>
        <v>2.0415795649845876</v>
      </c>
      <c r="J12" s="4">
        <f t="shared" si="1"/>
        <v>3.3800715787191074</v>
      </c>
      <c r="K12" s="4">
        <f t="shared" si="4"/>
        <v>4.3052423222003524</v>
      </c>
      <c r="L12">
        <v>3.5</v>
      </c>
      <c r="M12">
        <v>3.71</v>
      </c>
      <c r="N12">
        <v>2.11</v>
      </c>
      <c r="O12" s="4">
        <f t="shared" si="5"/>
        <v>3.6021639989269425</v>
      </c>
      <c r="P12" s="4">
        <f t="shared" si="6"/>
        <v>3.8182938388625587</v>
      </c>
      <c r="Q12" s="4">
        <f t="shared" si="7"/>
        <v>2.1715902964959564</v>
      </c>
      <c r="R12" s="5">
        <f t="shared" si="8"/>
        <v>0.2776109028622496</v>
      </c>
      <c r="S12" s="5">
        <f t="shared" si="8"/>
        <v>0.26189707817193358</v>
      </c>
      <c r="T12" s="5">
        <f t="shared" si="8"/>
        <v>0.46049201896581693</v>
      </c>
      <c r="U12">
        <f t="shared" si="9"/>
        <v>1.7143588523459885</v>
      </c>
      <c r="V12">
        <f t="shared" si="9"/>
        <v>1.0976098918609056</v>
      </c>
      <c r="W12">
        <f t="shared" si="9"/>
        <v>0.49010017139328099</v>
      </c>
      <c r="X12" t="s">
        <v>497</v>
      </c>
      <c r="Y12" t="s">
        <v>496</v>
      </c>
      <c r="Z12" t="s">
        <v>266</v>
      </c>
      <c r="AA12" s="59" t="s">
        <v>90</v>
      </c>
      <c r="AB12" s="59" t="s">
        <v>75</v>
      </c>
      <c r="AC12" t="s">
        <v>540</v>
      </c>
      <c r="AD12" s="59" t="s">
        <v>75</v>
      </c>
      <c r="AE12" t="s">
        <v>548</v>
      </c>
      <c r="AF12">
        <v>4</v>
      </c>
      <c r="AG12">
        <v>0</v>
      </c>
      <c r="AH12">
        <f t="shared" si="10"/>
        <v>4</v>
      </c>
    </row>
    <row r="13" spans="1:34" x14ac:dyDescent="0.25">
      <c r="A13" s="16">
        <v>0.23845773633875411</v>
      </c>
      <c r="B13" s="16">
        <v>0.22487798701946388</v>
      </c>
      <c r="C13" s="16">
        <v>0.48174931430010326</v>
      </c>
      <c r="D13" s="2">
        <f t="shared" si="2"/>
        <v>4.1936152517165377</v>
      </c>
      <c r="E13" s="3">
        <f t="shared" si="2"/>
        <v>4.4468558850691196</v>
      </c>
      <c r="F13" s="3">
        <f t="shared" si="2"/>
        <v>2.0757683930548474</v>
      </c>
      <c r="G13" s="67">
        <v>2.813852813852824E-2</v>
      </c>
      <c r="H13" s="4">
        <f t="shared" si="3"/>
        <v>1.0281385281385282</v>
      </c>
      <c r="I13" s="4">
        <f t="shared" si="0"/>
        <v>4.0788426237748219</v>
      </c>
      <c r="J13" s="4">
        <f t="shared" si="1"/>
        <v>4.3251524608461747</v>
      </c>
      <c r="K13" s="4">
        <f t="shared" si="4"/>
        <v>2.0189578896659777</v>
      </c>
      <c r="L13">
        <v>2.52</v>
      </c>
      <c r="M13">
        <v>3.52</v>
      </c>
      <c r="N13">
        <v>2.88</v>
      </c>
      <c r="O13" s="4">
        <f t="shared" si="5"/>
        <v>2.5909090909090913</v>
      </c>
      <c r="P13" s="4">
        <f t="shared" si="6"/>
        <v>3.6190476190476195</v>
      </c>
      <c r="Q13" s="4">
        <f t="shared" si="7"/>
        <v>2.9610389610389611</v>
      </c>
      <c r="R13" s="5">
        <f t="shared" si="8"/>
        <v>0.38596491228070168</v>
      </c>
      <c r="S13" s="5">
        <f t="shared" si="8"/>
        <v>0.27631578947368418</v>
      </c>
      <c r="T13" s="5">
        <f t="shared" si="8"/>
        <v>0.33771929824561403</v>
      </c>
      <c r="U13">
        <f t="shared" si="9"/>
        <v>0.61782231687768108</v>
      </c>
      <c r="V13">
        <f t="shared" si="9"/>
        <v>0.81384414349901224</v>
      </c>
      <c r="W13">
        <f t="shared" si="9"/>
        <v>1.4264784890964097</v>
      </c>
      <c r="X13" t="s">
        <v>502</v>
      </c>
      <c r="Y13" t="s">
        <v>504</v>
      </c>
      <c r="Z13" t="s">
        <v>266</v>
      </c>
      <c r="AA13" s="59" t="s">
        <v>85</v>
      </c>
      <c r="AB13" s="59" t="s">
        <v>79</v>
      </c>
      <c r="AC13" t="s">
        <v>540</v>
      </c>
      <c r="AD13" s="59" t="s">
        <v>73</v>
      </c>
      <c r="AE13" t="s">
        <v>543</v>
      </c>
      <c r="AF13">
        <v>1</v>
      </c>
      <c r="AG13">
        <v>1</v>
      </c>
      <c r="AH13">
        <f t="shared" si="10"/>
        <v>0</v>
      </c>
    </row>
    <row r="14" spans="1:34" x14ac:dyDescent="0.25">
      <c r="A14" s="16">
        <v>0.18803263244979004</v>
      </c>
      <c r="B14" s="16">
        <v>0.34850611236842594</v>
      </c>
      <c r="C14" s="16">
        <v>0.42708566233120998</v>
      </c>
      <c r="D14" s="2">
        <f t="shared" si="2"/>
        <v>5.3182258152293214</v>
      </c>
      <c r="E14" s="3">
        <f t="shared" si="2"/>
        <v>2.8693901326552411</v>
      </c>
      <c r="F14" s="3">
        <f t="shared" si="2"/>
        <v>2.3414506460872202</v>
      </c>
      <c r="G14" s="67">
        <v>3.7445026229637524E-2</v>
      </c>
      <c r="H14" s="4">
        <f t="shared" si="3"/>
        <v>1.0374450262296375</v>
      </c>
      <c r="I14" s="4">
        <f t="shared" si="0"/>
        <v>5.1262724103630113</v>
      </c>
      <c r="J14" s="4">
        <f t="shared" si="1"/>
        <v>2.7658237883537784</v>
      </c>
      <c r="K14" s="4">
        <f t="shared" si="4"/>
        <v>2.2569394877690052</v>
      </c>
      <c r="L14">
        <v>6.26</v>
      </c>
      <c r="M14">
        <v>3.84</v>
      </c>
      <c r="N14">
        <v>1.62</v>
      </c>
      <c r="O14" s="4">
        <f t="shared" si="5"/>
        <v>6.4944058641975309</v>
      </c>
      <c r="P14" s="4">
        <f t="shared" si="6"/>
        <v>3.9837889007218079</v>
      </c>
      <c r="Q14" s="4">
        <f t="shared" si="7"/>
        <v>1.6806609424920129</v>
      </c>
      <c r="R14" s="5">
        <f t="shared" si="8"/>
        <v>0.1539786734784804</v>
      </c>
      <c r="S14" s="5">
        <f t="shared" si="8"/>
        <v>0.25101731666023108</v>
      </c>
      <c r="T14" s="5">
        <f t="shared" si="8"/>
        <v>0.59500400986128843</v>
      </c>
      <c r="U14">
        <f t="shared" si="9"/>
        <v>1.2211602308424154</v>
      </c>
      <c r="V14">
        <f t="shared" si="9"/>
        <v>1.3883747822870425</v>
      </c>
      <c r="W14">
        <f t="shared" si="9"/>
        <v>0.71778619177839698</v>
      </c>
      <c r="X14" t="s">
        <v>339</v>
      </c>
      <c r="Y14" t="s">
        <v>468</v>
      </c>
      <c r="Z14" t="s">
        <v>262</v>
      </c>
      <c r="AA14" s="59" t="s">
        <v>90</v>
      </c>
      <c r="AB14" s="59" t="s">
        <v>75</v>
      </c>
      <c r="AC14" t="s">
        <v>540</v>
      </c>
      <c r="AD14" s="59" t="s">
        <v>77</v>
      </c>
      <c r="AE14" t="s">
        <v>543</v>
      </c>
      <c r="AF14">
        <v>-10</v>
      </c>
      <c r="AG14">
        <v>0</v>
      </c>
      <c r="AH14">
        <f t="shared" si="10"/>
        <v>-10</v>
      </c>
    </row>
    <row r="15" spans="1:34" x14ac:dyDescent="0.25">
      <c r="A15" s="16">
        <v>0.14243117605297392</v>
      </c>
      <c r="B15" s="16">
        <v>0.23854557373691981</v>
      </c>
      <c r="C15" s="16">
        <v>0.54151269517410627</v>
      </c>
      <c r="D15" s="2">
        <f t="shared" si="2"/>
        <v>7.0209347961016171</v>
      </c>
      <c r="E15" s="3">
        <f t="shared" si="2"/>
        <v>4.1920710761242246</v>
      </c>
      <c r="F15" s="3">
        <f t="shared" si="2"/>
        <v>1.8466787739454227</v>
      </c>
      <c r="G15" s="67">
        <v>3.2535379473457304E-2</v>
      </c>
      <c r="H15" s="4">
        <f t="shared" si="3"/>
        <v>1.0325353794734573</v>
      </c>
      <c r="I15" s="4">
        <f t="shared" si="0"/>
        <v>6.7997038510021337</v>
      </c>
      <c r="J15" s="4">
        <f t="shared" si="1"/>
        <v>4.0599781464747258</v>
      </c>
      <c r="K15" s="4">
        <f t="shared" si="4"/>
        <v>1.7884895865622918</v>
      </c>
      <c r="L15">
        <v>3.37</v>
      </c>
      <c r="M15">
        <v>2.91</v>
      </c>
      <c r="N15">
        <v>2.5499999999999998</v>
      </c>
      <c r="O15" s="4">
        <f t="shared" si="5"/>
        <v>3.4796442288255514</v>
      </c>
      <c r="P15" s="4">
        <f t="shared" si="6"/>
        <v>3.0046779542677609</v>
      </c>
      <c r="Q15" s="4">
        <f t="shared" si="7"/>
        <v>2.6329652176573157</v>
      </c>
      <c r="R15" s="5">
        <f t="shared" si="8"/>
        <v>0.28738570216918979</v>
      </c>
      <c r="S15" s="5">
        <f t="shared" si="8"/>
        <v>0.33281436986603768</v>
      </c>
      <c r="T15" s="5">
        <f t="shared" si="8"/>
        <v>0.37979992796477247</v>
      </c>
      <c r="U15">
        <f t="shared" si="9"/>
        <v>0.49560981975756674</v>
      </c>
      <c r="V15">
        <f t="shared" si="9"/>
        <v>0.71675262649547744</v>
      </c>
      <c r="W15">
        <f t="shared" si="9"/>
        <v>1.4257840913132904</v>
      </c>
      <c r="X15" t="s">
        <v>467</v>
      </c>
      <c r="Y15" t="s">
        <v>286</v>
      </c>
      <c r="Z15" t="s">
        <v>262</v>
      </c>
      <c r="AA15" s="59" t="s">
        <v>85</v>
      </c>
      <c r="AB15" s="59" t="s">
        <v>79</v>
      </c>
      <c r="AC15" t="s">
        <v>540</v>
      </c>
      <c r="AD15" s="59" t="s">
        <v>74</v>
      </c>
      <c r="AE15" t="s">
        <v>541</v>
      </c>
      <c r="AF15">
        <v>-1</v>
      </c>
      <c r="AG15">
        <v>2</v>
      </c>
      <c r="AH15">
        <f t="shared" si="10"/>
        <v>-3</v>
      </c>
    </row>
    <row r="16" spans="1:34" x14ac:dyDescent="0.25">
      <c r="A16" s="16">
        <v>0.54930835362582398</v>
      </c>
      <c r="B16" s="16">
        <v>0.22549898686425054</v>
      </c>
      <c r="C16" s="16">
        <v>0.21332132191430739</v>
      </c>
      <c r="D16" s="2">
        <f t="shared" si="2"/>
        <v>1.8204711313769255</v>
      </c>
      <c r="E16" s="3">
        <f t="shared" si="2"/>
        <v>4.4346097244418923</v>
      </c>
      <c r="F16" s="3">
        <f t="shared" si="2"/>
        <v>4.687763937641952</v>
      </c>
      <c r="G16" s="67">
        <v>3.0328761471630994E-2</v>
      </c>
      <c r="H16" s="4">
        <f t="shared" si="3"/>
        <v>1.030328761471631</v>
      </c>
      <c r="I16" s="4">
        <f t="shared" si="0"/>
        <v>1.7668837359996867</v>
      </c>
      <c r="J16" s="4">
        <f t="shared" si="1"/>
        <v>4.3040725351662372</v>
      </c>
      <c r="K16" s="4">
        <f t="shared" si="4"/>
        <v>4.5497748999517027</v>
      </c>
      <c r="L16">
        <v>1.1499999999999999</v>
      </c>
      <c r="M16">
        <v>9</v>
      </c>
      <c r="N16">
        <v>20.14</v>
      </c>
      <c r="O16" s="4">
        <f t="shared" si="5"/>
        <v>1.1848780756923756</v>
      </c>
      <c r="P16" s="4">
        <f t="shared" si="6"/>
        <v>9.2729588532446794</v>
      </c>
      <c r="Q16" s="4">
        <f t="shared" si="7"/>
        <v>20.750821256038648</v>
      </c>
      <c r="R16" s="5">
        <f t="shared" si="8"/>
        <v>0.84396869223498516</v>
      </c>
      <c r="S16" s="5">
        <f t="shared" si="8"/>
        <v>0.10784044400780365</v>
      </c>
      <c r="T16" s="5">
        <f t="shared" si="8"/>
        <v>4.8190863757211169E-2</v>
      </c>
      <c r="U16">
        <f t="shared" si="9"/>
        <v>0.65086342500591321</v>
      </c>
      <c r="V16">
        <f t="shared" si="9"/>
        <v>2.0910428266405576</v>
      </c>
      <c r="W16">
        <f t="shared" si="9"/>
        <v>4.426592621145673</v>
      </c>
      <c r="X16" t="s">
        <v>342</v>
      </c>
      <c r="Y16" t="s">
        <v>471</v>
      </c>
      <c r="Z16" t="s">
        <v>267</v>
      </c>
      <c r="AA16" s="59" t="s">
        <v>84</v>
      </c>
      <c r="AB16" s="59" t="s">
        <v>86</v>
      </c>
      <c r="AC16" t="s">
        <v>540</v>
      </c>
      <c r="AD16" s="59" t="s">
        <v>109</v>
      </c>
      <c r="AE16" t="s">
        <v>550</v>
      </c>
      <c r="AF16">
        <v>8</v>
      </c>
      <c r="AG16">
        <v>-9</v>
      </c>
      <c r="AH16">
        <f t="shared" si="10"/>
        <v>17</v>
      </c>
    </row>
    <row r="17" spans="1:34" x14ac:dyDescent="0.25">
      <c r="A17" s="16">
        <v>0.43849084044714287</v>
      </c>
      <c r="B17" s="16">
        <v>0.24742125614140817</v>
      </c>
      <c r="C17" s="16">
        <v>0.29345995642544126</v>
      </c>
      <c r="D17" s="2">
        <f t="shared" si="2"/>
        <v>2.2805493473484386</v>
      </c>
      <c r="E17" s="3">
        <f t="shared" si="2"/>
        <v>4.0416899323656814</v>
      </c>
      <c r="F17" s="3">
        <f t="shared" si="2"/>
        <v>3.4076199430434655</v>
      </c>
      <c r="G17" s="67">
        <v>3.3084480857464627E-2</v>
      </c>
      <c r="H17" s="4">
        <f t="shared" si="3"/>
        <v>1.0330844808574646</v>
      </c>
      <c r="I17" s="4">
        <f t="shared" si="0"/>
        <v>2.2075148640850482</v>
      </c>
      <c r="J17" s="4">
        <f t="shared" si="1"/>
        <v>3.9122550064938166</v>
      </c>
      <c r="K17" s="4">
        <f t="shared" si="4"/>
        <v>3.2984910781111783</v>
      </c>
      <c r="L17">
        <v>2.06</v>
      </c>
      <c r="M17">
        <v>3.76</v>
      </c>
      <c r="N17">
        <v>3.55</v>
      </c>
      <c r="O17" s="4">
        <f t="shared" si="5"/>
        <v>2.1281540305663773</v>
      </c>
      <c r="P17" s="4">
        <f t="shared" si="6"/>
        <v>3.8843976480240667</v>
      </c>
      <c r="Q17" s="4">
        <f t="shared" si="7"/>
        <v>3.6674499070439994</v>
      </c>
      <c r="R17" s="5">
        <f t="shared" si="8"/>
        <v>0.46989080002534617</v>
      </c>
      <c r="S17" s="5">
        <f t="shared" si="8"/>
        <v>0.25744017235431205</v>
      </c>
      <c r="T17" s="5">
        <f t="shared" si="8"/>
        <v>0.27266902762034173</v>
      </c>
      <c r="U17">
        <f t="shared" si="9"/>
        <v>0.93317604946402533</v>
      </c>
      <c r="V17">
        <f t="shared" si="9"/>
        <v>0.96108254542684612</v>
      </c>
      <c r="W17">
        <f t="shared" si="9"/>
        <v>1.0762496899136207</v>
      </c>
      <c r="X17" t="s">
        <v>485</v>
      </c>
      <c r="Y17" t="s">
        <v>360</v>
      </c>
      <c r="Z17" t="s">
        <v>264</v>
      </c>
      <c r="AA17" s="59" t="s">
        <v>84</v>
      </c>
      <c r="AB17" s="59" t="s">
        <v>86</v>
      </c>
      <c r="AC17" t="s">
        <v>551</v>
      </c>
      <c r="AD17" s="59" t="s">
        <v>73</v>
      </c>
      <c r="AE17" t="s">
        <v>541</v>
      </c>
      <c r="AF17">
        <v>-5</v>
      </c>
      <c r="AG17">
        <v>-3</v>
      </c>
      <c r="AH17">
        <f t="shared" si="10"/>
        <v>-2</v>
      </c>
    </row>
    <row r="18" spans="1:34" x14ac:dyDescent="0.25">
      <c r="A18" s="16">
        <v>0.50988157745507068</v>
      </c>
      <c r="B18" s="16">
        <v>0.35554065409223168</v>
      </c>
      <c r="C18" s="16">
        <v>0.13246767006393501</v>
      </c>
      <c r="D18" s="2">
        <f t="shared" si="2"/>
        <v>1.9612397156830346</v>
      </c>
      <c r="E18" s="3">
        <f t="shared" si="2"/>
        <v>2.8126178778435489</v>
      </c>
      <c r="F18" s="3">
        <f t="shared" si="2"/>
        <v>7.5490117665491807</v>
      </c>
      <c r="G18" s="67">
        <v>3.3708840274119911E-2</v>
      </c>
      <c r="H18" s="4">
        <f t="shared" si="3"/>
        <v>1.0337088402741199</v>
      </c>
      <c r="I18" s="4">
        <f t="shared" si="0"/>
        <v>1.8972844569685126</v>
      </c>
      <c r="J18" s="4">
        <f t="shared" si="1"/>
        <v>2.720899510831015</v>
      </c>
      <c r="K18" s="4">
        <f t="shared" si="4"/>
        <v>7.3028414505455199</v>
      </c>
      <c r="L18">
        <v>2.4900000000000002</v>
      </c>
      <c r="M18">
        <v>3.11</v>
      </c>
      <c r="N18">
        <v>3.22</v>
      </c>
      <c r="O18" s="4">
        <f t="shared" si="5"/>
        <v>2.5739350122825586</v>
      </c>
      <c r="P18" s="4">
        <f t="shared" si="6"/>
        <v>3.2148344932525128</v>
      </c>
      <c r="Q18" s="4">
        <f t="shared" si="7"/>
        <v>3.3285424656826663</v>
      </c>
      <c r="R18" s="5">
        <f t="shared" si="8"/>
        <v>0.38851019751007726</v>
      </c>
      <c r="S18" s="5">
        <f t="shared" si="8"/>
        <v>0.31105800379424192</v>
      </c>
      <c r="T18" s="5">
        <f t="shared" si="8"/>
        <v>0.30043179869568087</v>
      </c>
      <c r="U18">
        <f t="shared" si="9"/>
        <v>1.3124020443294679</v>
      </c>
      <c r="V18">
        <f t="shared" si="9"/>
        <v>1.1430043585292666</v>
      </c>
      <c r="W18">
        <f t="shared" si="9"/>
        <v>0.4409242651378481</v>
      </c>
      <c r="X18" t="s">
        <v>453</v>
      </c>
      <c r="Y18" t="s">
        <v>364</v>
      </c>
      <c r="Z18" t="s">
        <v>264</v>
      </c>
      <c r="AA18" s="59" t="s">
        <v>84</v>
      </c>
      <c r="AB18" s="59" t="s">
        <v>78</v>
      </c>
      <c r="AC18" t="s">
        <v>551</v>
      </c>
      <c r="AD18" s="59" t="s">
        <v>75</v>
      </c>
      <c r="AE18" t="s">
        <v>544</v>
      </c>
      <c r="AF18">
        <v>2</v>
      </c>
      <c r="AG18">
        <v>4</v>
      </c>
      <c r="AH18">
        <f t="shared" si="10"/>
        <v>-2</v>
      </c>
    </row>
    <row r="19" spans="1:34" ht="14.25" customHeight="1" x14ac:dyDescent="0.25">
      <c r="A19" s="16">
        <v>0.68138449646189014</v>
      </c>
      <c r="B19" s="16">
        <v>0.18918568641978581</v>
      </c>
      <c r="C19" s="16">
        <v>0.12322643261778615</v>
      </c>
      <c r="D19" s="2">
        <f t="shared" ref="D19:F82" si="11">(100%/A19)</f>
        <v>1.4676001658278559</v>
      </c>
      <c r="E19" s="3">
        <f t="shared" si="11"/>
        <v>5.2858121506142437</v>
      </c>
      <c r="F19" s="3">
        <f t="shared" si="11"/>
        <v>8.1151420093586548</v>
      </c>
      <c r="G19" s="67">
        <v>4.4131952425063403E-2</v>
      </c>
      <c r="H19" s="4">
        <f t="shared" si="3"/>
        <v>1.0441319524250634</v>
      </c>
      <c r="I19" s="4">
        <f t="shared" si="0"/>
        <v>1.4055696336265358</v>
      </c>
      <c r="J19" s="4">
        <f t="shared" si="1"/>
        <v>5.0623986157473739</v>
      </c>
      <c r="K19" s="4">
        <f t="shared" si="4"/>
        <v>7.7721421995665558</v>
      </c>
      <c r="L19">
        <v>2.15</v>
      </c>
      <c r="M19">
        <v>3.78</v>
      </c>
      <c r="N19">
        <v>3.18</v>
      </c>
      <c r="O19" s="4">
        <f t="shared" si="5"/>
        <v>2.2448836977138864</v>
      </c>
      <c r="P19" s="4">
        <f t="shared" si="6"/>
        <v>3.9468187801667396</v>
      </c>
      <c r="Q19" s="4">
        <f t="shared" si="7"/>
        <v>3.3203396087117016</v>
      </c>
      <c r="R19" s="5">
        <f t="shared" ref="R19:T82" si="12">(1/O19)</f>
        <v>0.4454573753724374</v>
      </c>
      <c r="S19" s="5">
        <f t="shared" si="12"/>
        <v>0.25336861297638635</v>
      </c>
      <c r="T19" s="5">
        <f t="shared" si="12"/>
        <v>0.30117401165117624</v>
      </c>
      <c r="U19">
        <f t="shared" ref="U19:W82" si="13">(L19/I19)</f>
        <v>1.5296289479822824</v>
      </c>
      <c r="V19">
        <f t="shared" si="13"/>
        <v>0.74668162010034633</v>
      </c>
      <c r="W19">
        <f t="shared" si="13"/>
        <v>0.40915360506107895</v>
      </c>
      <c r="X19" t="s">
        <v>363</v>
      </c>
      <c r="Y19" t="s">
        <v>273</v>
      </c>
      <c r="Z19" t="s">
        <v>264</v>
      </c>
      <c r="AA19" s="59" t="s">
        <v>84</v>
      </c>
      <c r="AB19" s="59" t="s">
        <v>86</v>
      </c>
      <c r="AC19" t="s">
        <v>551</v>
      </c>
      <c r="AD19" s="59" t="s">
        <v>89</v>
      </c>
      <c r="AE19" t="s">
        <v>550</v>
      </c>
      <c r="AF19">
        <v>-3</v>
      </c>
      <c r="AG19">
        <v>-6</v>
      </c>
      <c r="AH19">
        <f t="shared" si="10"/>
        <v>3</v>
      </c>
    </row>
    <row r="20" spans="1:34" x14ac:dyDescent="0.25">
      <c r="A20" s="16">
        <v>0.48891120686783196</v>
      </c>
      <c r="B20" s="16">
        <v>0.30845801766155528</v>
      </c>
      <c r="C20" s="16">
        <v>0.19548012298934664</v>
      </c>
      <c r="D20" s="2">
        <f t="shared" si="11"/>
        <v>2.0453611738753441</v>
      </c>
      <c r="E20" s="3">
        <f t="shared" si="11"/>
        <v>3.2419322654702878</v>
      </c>
      <c r="F20" s="3">
        <f t="shared" si="11"/>
        <v>5.1156096318524336</v>
      </c>
      <c r="G20" s="67">
        <v>5.2962626139924085E-2</v>
      </c>
      <c r="H20" s="4">
        <f t="shared" si="3"/>
        <v>1.0529626261399241</v>
      </c>
      <c r="I20" s="4">
        <f t="shared" si="0"/>
        <v>1.9424822145620428</v>
      </c>
      <c r="J20" s="4">
        <f t="shared" si="1"/>
        <v>3.0788673643194246</v>
      </c>
      <c r="K20" s="4">
        <f t="shared" si="4"/>
        <v>4.8583012396231435</v>
      </c>
      <c r="L20">
        <v>1.36</v>
      </c>
      <c r="M20">
        <v>4.92</v>
      </c>
      <c r="N20">
        <v>8.74</v>
      </c>
      <c r="O20" s="4">
        <f t="shared" si="5"/>
        <v>1.4320291715502969</v>
      </c>
      <c r="P20" s="4">
        <f t="shared" si="6"/>
        <v>5.1805761206084266</v>
      </c>
      <c r="Q20" s="4">
        <f t="shared" si="7"/>
        <v>9.2028933524629366</v>
      </c>
      <c r="R20" s="5">
        <f t="shared" si="12"/>
        <v>0.69830979694178474</v>
      </c>
      <c r="S20" s="5">
        <f t="shared" si="12"/>
        <v>0.19302872435789173</v>
      </c>
      <c r="T20" s="5">
        <f t="shared" si="12"/>
        <v>0.10866147870032349</v>
      </c>
      <c r="U20">
        <f t="shared" si="13"/>
        <v>0.70013511053259725</v>
      </c>
      <c r="V20">
        <f t="shared" si="13"/>
        <v>1.5979902405076656</v>
      </c>
      <c r="W20">
        <f t="shared" si="13"/>
        <v>1.7989827243972953</v>
      </c>
      <c r="X20" t="s">
        <v>358</v>
      </c>
      <c r="Y20" t="s">
        <v>362</v>
      </c>
      <c r="Z20" t="s">
        <v>264</v>
      </c>
      <c r="AA20" s="59" t="s">
        <v>90</v>
      </c>
      <c r="AB20" s="59" t="s">
        <v>75</v>
      </c>
      <c r="AC20" t="s">
        <v>551</v>
      </c>
      <c r="AD20" s="59" t="s">
        <v>94</v>
      </c>
      <c r="AE20" t="s">
        <v>550</v>
      </c>
      <c r="AF20">
        <v>6</v>
      </c>
      <c r="AG20">
        <v>0</v>
      </c>
      <c r="AH20">
        <f t="shared" si="10"/>
        <v>6</v>
      </c>
    </row>
    <row r="21" spans="1:34" x14ac:dyDescent="0.25">
      <c r="A21" s="16">
        <v>0.46448665945665701</v>
      </c>
      <c r="B21" s="16">
        <v>0.30228201857505055</v>
      </c>
      <c r="C21" s="16">
        <v>0.22316547097837111</v>
      </c>
      <c r="D21" s="2">
        <f t="shared" si="11"/>
        <v>2.1529143617811779</v>
      </c>
      <c r="E21" s="3">
        <f t="shared" si="11"/>
        <v>3.3081689897201745</v>
      </c>
      <c r="F21" s="3">
        <f t="shared" si="11"/>
        <v>4.4809799455800157</v>
      </c>
      <c r="G21" s="67">
        <v>3.430732741077569E-2</v>
      </c>
      <c r="H21" s="4">
        <f t="shared" si="3"/>
        <v>1.0343073274107757</v>
      </c>
      <c r="I21" s="4">
        <f t="shared" si="0"/>
        <v>2.0815035383831781</v>
      </c>
      <c r="J21" s="4">
        <f t="shared" si="1"/>
        <v>3.1984390925680191</v>
      </c>
      <c r="K21" s="4">
        <f t="shared" si="4"/>
        <v>4.3323486422526249</v>
      </c>
      <c r="L21">
        <v>1.4</v>
      </c>
      <c r="M21">
        <v>5.2</v>
      </c>
      <c r="N21">
        <v>7.83</v>
      </c>
      <c r="O21" s="4">
        <f t="shared" si="5"/>
        <v>1.4480302583750859</v>
      </c>
      <c r="P21" s="4">
        <f t="shared" si="6"/>
        <v>5.3783981025360337</v>
      </c>
      <c r="Q21" s="4">
        <f t="shared" si="7"/>
        <v>8.0986263736263737</v>
      </c>
      <c r="R21" s="5">
        <f t="shared" si="12"/>
        <v>0.6905933037077242</v>
      </c>
      <c r="S21" s="5">
        <f t="shared" si="12"/>
        <v>0.18592896638284881</v>
      </c>
      <c r="T21" s="5">
        <f t="shared" si="12"/>
        <v>0.12347772990942704</v>
      </c>
      <c r="U21">
        <f t="shared" si="13"/>
        <v>0.67259073750480358</v>
      </c>
      <c r="V21">
        <f t="shared" si="13"/>
        <v>1.625793035134814</v>
      </c>
      <c r="W21">
        <f t="shared" si="13"/>
        <v>1.8073337689481876</v>
      </c>
      <c r="X21" t="s">
        <v>299</v>
      </c>
      <c r="Y21" t="s">
        <v>297</v>
      </c>
      <c r="Z21" t="s">
        <v>257</v>
      </c>
      <c r="AA21" s="59" t="s">
        <v>90</v>
      </c>
      <c r="AB21" s="59" t="s">
        <v>75</v>
      </c>
      <c r="AC21" t="s">
        <v>551</v>
      </c>
      <c r="AD21" s="59" t="s">
        <v>78</v>
      </c>
      <c r="AE21" t="s">
        <v>549</v>
      </c>
      <c r="AF21">
        <v>-2</v>
      </c>
      <c r="AG21">
        <v>-7</v>
      </c>
      <c r="AH21">
        <f t="shared" si="10"/>
        <v>5</v>
      </c>
    </row>
    <row r="22" spans="1:34" x14ac:dyDescent="0.25">
      <c r="A22" s="16">
        <v>0.34554493321013968</v>
      </c>
      <c r="B22" s="16">
        <v>0.22533542481643409</v>
      </c>
      <c r="C22" s="16">
        <v>0.39420111318415385</v>
      </c>
      <c r="D22" s="2">
        <f t="shared" si="11"/>
        <v>2.893979635904139</v>
      </c>
      <c r="E22" s="3">
        <f t="shared" si="11"/>
        <v>4.4378286317592277</v>
      </c>
      <c r="F22" s="3">
        <f t="shared" si="11"/>
        <v>2.536776195081019</v>
      </c>
      <c r="G22" s="67">
        <v>2.8435311400496044E-2</v>
      </c>
      <c r="H22" s="4">
        <f t="shared" si="3"/>
        <v>1.028435311400496</v>
      </c>
      <c r="I22" s="4">
        <f t="shared" si="0"/>
        <v>2.813963701774489</v>
      </c>
      <c r="J22" s="4">
        <f t="shared" si="1"/>
        <v>4.315126661409467</v>
      </c>
      <c r="K22" s="4">
        <f t="shared" si="4"/>
        <v>2.4666366148265602</v>
      </c>
      <c r="L22">
        <v>2.65</v>
      </c>
      <c r="M22">
        <v>3.58</v>
      </c>
      <c r="N22">
        <v>2.69</v>
      </c>
      <c r="O22" s="4">
        <f t="shared" si="5"/>
        <v>2.7253535752113143</v>
      </c>
      <c r="P22" s="4">
        <f t="shared" si="6"/>
        <v>3.6817984148137759</v>
      </c>
      <c r="Q22" s="4">
        <f t="shared" si="7"/>
        <v>2.7664909876673343</v>
      </c>
      <c r="R22" s="5">
        <f t="shared" si="12"/>
        <v>0.36692486769261251</v>
      </c>
      <c r="S22" s="5">
        <f t="shared" si="12"/>
        <v>0.27160639647637519</v>
      </c>
      <c r="T22" s="5">
        <f t="shared" si="12"/>
        <v>0.3614687358310123</v>
      </c>
      <c r="U22">
        <f t="shared" si="13"/>
        <v>0.94173211912040888</v>
      </c>
      <c r="V22">
        <f t="shared" si="13"/>
        <v>0.82963960989053576</v>
      </c>
      <c r="W22">
        <f t="shared" si="13"/>
        <v>1.0905538269523927</v>
      </c>
      <c r="X22" t="s">
        <v>369</v>
      </c>
      <c r="Y22" t="s">
        <v>300</v>
      </c>
      <c r="Z22" t="s">
        <v>257</v>
      </c>
      <c r="AA22" s="59" t="s">
        <v>90</v>
      </c>
      <c r="AB22" s="59" t="s">
        <v>74</v>
      </c>
      <c r="AC22" t="s">
        <v>551</v>
      </c>
      <c r="AD22" s="59" t="s">
        <v>78</v>
      </c>
      <c r="AE22" t="s">
        <v>543</v>
      </c>
      <c r="AF22">
        <v>-5</v>
      </c>
      <c r="AG22">
        <v>0</v>
      </c>
      <c r="AH22">
        <f t="shared" si="10"/>
        <v>-5</v>
      </c>
    </row>
    <row r="23" spans="1:34" x14ac:dyDescent="0.25">
      <c r="A23" s="16">
        <v>0.81602700178759502</v>
      </c>
      <c r="B23" s="16">
        <v>8.658963508624945E-2</v>
      </c>
      <c r="C23" s="16">
        <v>2.0415065170527297E-2</v>
      </c>
      <c r="D23" s="2">
        <f t="shared" si="11"/>
        <v>1.2254496454276542</v>
      </c>
      <c r="E23" s="3">
        <f t="shared" si="11"/>
        <v>11.548726345871867</v>
      </c>
      <c r="F23" s="3">
        <f t="shared" si="11"/>
        <v>48.983434128031796</v>
      </c>
      <c r="G23" s="67">
        <v>3.188858943699624E-2</v>
      </c>
      <c r="H23" s="4">
        <f t="shared" si="3"/>
        <v>1.0318885894369962</v>
      </c>
      <c r="I23" s="4">
        <f t="shared" si="0"/>
        <v>1.1875794130994954</v>
      </c>
      <c r="J23" s="4">
        <f t="shared" si="1"/>
        <v>11.191834529513415</v>
      </c>
      <c r="K23" s="4">
        <f t="shared" si="4"/>
        <v>47.469692590318701</v>
      </c>
      <c r="L23">
        <v>1.1100000000000001</v>
      </c>
      <c r="M23">
        <v>10.58</v>
      </c>
      <c r="N23">
        <v>27.42</v>
      </c>
      <c r="O23" s="4">
        <f t="shared" si="5"/>
        <v>1.1453963342750659</v>
      </c>
      <c r="P23" s="4">
        <f t="shared" si="6"/>
        <v>10.91738127624342</v>
      </c>
      <c r="Q23" s="4">
        <f t="shared" si="7"/>
        <v>28.294385122362439</v>
      </c>
      <c r="R23" s="5">
        <f t="shared" si="12"/>
        <v>0.87306024131193949</v>
      </c>
      <c r="S23" s="5">
        <f t="shared" si="12"/>
        <v>9.1597057453332034E-2</v>
      </c>
      <c r="T23" s="5">
        <f t="shared" si="12"/>
        <v>3.5342701234728408E-2</v>
      </c>
      <c r="U23">
        <f t="shared" si="13"/>
        <v>0.93467433651698395</v>
      </c>
      <c r="V23">
        <f t="shared" si="13"/>
        <v>0.9453320608073702</v>
      </c>
      <c r="W23">
        <f t="shared" si="13"/>
        <v>0.57763171623302711</v>
      </c>
      <c r="X23" t="s">
        <v>276</v>
      </c>
      <c r="Y23" t="s">
        <v>302</v>
      </c>
      <c r="Z23" t="s">
        <v>257</v>
      </c>
      <c r="AA23" s="59" t="s">
        <v>84</v>
      </c>
      <c r="AB23" s="59" t="s">
        <v>99</v>
      </c>
      <c r="AC23" t="s">
        <v>551</v>
      </c>
      <c r="AD23" s="59" t="s">
        <v>73</v>
      </c>
      <c r="AE23" t="s">
        <v>550</v>
      </c>
      <c r="AF23">
        <v>8</v>
      </c>
      <c r="AG23">
        <v>-2</v>
      </c>
      <c r="AH23">
        <f t="shared" si="10"/>
        <v>10</v>
      </c>
    </row>
    <row r="24" spans="1:34" x14ac:dyDescent="0.25">
      <c r="A24" s="16">
        <v>0.8153758533209573</v>
      </c>
      <c r="B24" s="16">
        <v>0.12667784947518151</v>
      </c>
      <c r="C24" s="16">
        <v>4.6266401281124706E-2</v>
      </c>
      <c r="D24" s="2">
        <f t="shared" si="11"/>
        <v>1.2264282734484766</v>
      </c>
      <c r="E24" s="3">
        <f t="shared" si="11"/>
        <v>7.8940399141834039</v>
      </c>
      <c r="F24" s="3">
        <f t="shared" si="11"/>
        <v>21.613956830655205</v>
      </c>
      <c r="G24" s="67">
        <v>4.0847184864839514E-2</v>
      </c>
      <c r="H24" s="4">
        <f t="shared" si="3"/>
        <v>1.0408471848648395</v>
      </c>
      <c r="I24" s="4">
        <f t="shared" si="0"/>
        <v>1.1782981126165375</v>
      </c>
      <c r="J24" s="4">
        <f t="shared" si="1"/>
        <v>7.5842448622354626</v>
      </c>
      <c r="K24" s="4">
        <f t="shared" si="4"/>
        <v>20.765735013696474</v>
      </c>
      <c r="L24">
        <v>1.28</v>
      </c>
      <c r="M24">
        <v>5.66</v>
      </c>
      <c r="N24">
        <v>12.06</v>
      </c>
      <c r="O24" s="4">
        <f t="shared" si="5"/>
        <v>1.3322843966269946</v>
      </c>
      <c r="P24" s="4">
        <f t="shared" si="6"/>
        <v>5.8911950663349915</v>
      </c>
      <c r="Q24" s="4">
        <f t="shared" si="7"/>
        <v>12.552617049469966</v>
      </c>
      <c r="R24" s="5">
        <f t="shared" si="12"/>
        <v>0.75059049143842393</v>
      </c>
      <c r="S24" s="5">
        <f t="shared" si="12"/>
        <v>0.16974484612035029</v>
      </c>
      <c r="T24" s="5">
        <f t="shared" si="12"/>
        <v>7.9664662441225748E-2</v>
      </c>
      <c r="U24">
        <f t="shared" si="13"/>
        <v>1.0863125267659324</v>
      </c>
      <c r="V24">
        <f t="shared" si="13"/>
        <v>0.746283921842116</v>
      </c>
      <c r="W24">
        <f t="shared" si="13"/>
        <v>0.58076441753906494</v>
      </c>
      <c r="X24" t="s">
        <v>371</v>
      </c>
      <c r="Y24" t="s">
        <v>457</v>
      </c>
      <c r="Z24" t="s">
        <v>268</v>
      </c>
      <c r="AA24" s="59" t="s">
        <v>84</v>
      </c>
      <c r="AB24" s="59" t="s">
        <v>89</v>
      </c>
      <c r="AC24" t="s">
        <v>551</v>
      </c>
      <c r="AD24" s="59" t="s">
        <v>94</v>
      </c>
      <c r="AE24" t="s">
        <v>550</v>
      </c>
      <c r="AF24">
        <v>3</v>
      </c>
      <c r="AG24">
        <v>-5</v>
      </c>
      <c r="AH24">
        <f t="shared" si="10"/>
        <v>8</v>
      </c>
    </row>
    <row r="25" spans="1:34" x14ac:dyDescent="0.25">
      <c r="A25" s="16">
        <v>0.30087338488389914</v>
      </c>
      <c r="B25" s="16">
        <v>0.32207503829630196</v>
      </c>
      <c r="C25" s="16">
        <v>0.35112802447700614</v>
      </c>
      <c r="D25" s="2">
        <f t="shared" si="11"/>
        <v>3.3236572267297073</v>
      </c>
      <c r="E25" s="3">
        <f t="shared" si="11"/>
        <v>3.1048665096486676</v>
      </c>
      <c r="F25" s="3">
        <f t="shared" si="11"/>
        <v>2.8479640766055847</v>
      </c>
      <c r="G25" s="67">
        <v>3.4614146810806101E-2</v>
      </c>
      <c r="H25" s="4">
        <f t="shared" si="3"/>
        <v>1.0346141468108061</v>
      </c>
      <c r="I25" s="4">
        <f t="shared" si="0"/>
        <v>3.2124606424287423</v>
      </c>
      <c r="J25" s="4">
        <f t="shared" si="1"/>
        <v>3.0009898078616128</v>
      </c>
      <c r="K25" s="4">
        <f t="shared" si="4"/>
        <v>2.7526823264348574</v>
      </c>
      <c r="L25">
        <v>5.4</v>
      </c>
      <c r="M25">
        <v>3.99</v>
      </c>
      <c r="N25">
        <v>1.67</v>
      </c>
      <c r="O25" s="4">
        <f t="shared" si="5"/>
        <v>5.5869163927783534</v>
      </c>
      <c r="P25" s="4">
        <f t="shared" si="6"/>
        <v>4.1281104457751168</v>
      </c>
      <c r="Q25" s="4">
        <f t="shared" si="7"/>
        <v>1.7278056251740461</v>
      </c>
      <c r="R25" s="5">
        <f t="shared" si="12"/>
        <v>0.17898961246182235</v>
      </c>
      <c r="S25" s="5">
        <f t="shared" si="12"/>
        <v>0.24224158077539867</v>
      </c>
      <c r="T25" s="5">
        <f t="shared" si="12"/>
        <v>0.57876880676277898</v>
      </c>
      <c r="U25">
        <f t="shared" si="13"/>
        <v>1.6809544461585668</v>
      </c>
      <c r="V25">
        <f t="shared" si="13"/>
        <v>1.3295613299143849</v>
      </c>
      <c r="W25">
        <f t="shared" si="13"/>
        <v>0.60668097584762137</v>
      </c>
      <c r="X25" t="s">
        <v>458</v>
      </c>
      <c r="Y25" t="s">
        <v>303</v>
      </c>
      <c r="Z25" t="s">
        <v>268</v>
      </c>
      <c r="AA25" s="59" t="s">
        <v>90</v>
      </c>
      <c r="AB25" s="59" t="s">
        <v>75</v>
      </c>
      <c r="AC25" t="s">
        <v>551</v>
      </c>
      <c r="AD25" s="59" t="s">
        <v>102</v>
      </c>
      <c r="AE25" t="s">
        <v>549</v>
      </c>
      <c r="AF25">
        <v>-5</v>
      </c>
      <c r="AG25">
        <v>-6</v>
      </c>
      <c r="AH25">
        <f t="shared" si="10"/>
        <v>1</v>
      </c>
    </row>
    <row r="26" spans="1:34" x14ac:dyDescent="0.25">
      <c r="A26" s="16">
        <v>0.35859301392160675</v>
      </c>
      <c r="B26" s="16">
        <v>0.28687366279432458</v>
      </c>
      <c r="C26" s="16">
        <v>0.3296904739449289</v>
      </c>
      <c r="D26" s="2">
        <f t="shared" si="11"/>
        <v>2.7886767482274863</v>
      </c>
      <c r="E26" s="3">
        <f t="shared" si="11"/>
        <v>3.4858550285146066</v>
      </c>
      <c r="F26" s="3">
        <f t="shared" si="11"/>
        <v>3.0331479949494651</v>
      </c>
      <c r="G26" s="67">
        <v>3.2454887810462907E-2</v>
      </c>
      <c r="H26" s="4">
        <f t="shared" si="3"/>
        <v>1.0324548878104629</v>
      </c>
      <c r="I26" s="4">
        <f t="shared" si="0"/>
        <v>2.7010155902709321</v>
      </c>
      <c r="J26" s="4">
        <f t="shared" si="1"/>
        <v>3.3762782952261414</v>
      </c>
      <c r="K26" s="4">
        <f t="shared" si="4"/>
        <v>2.9378019618676912</v>
      </c>
      <c r="L26">
        <v>2.73</v>
      </c>
      <c r="M26">
        <v>3.35</v>
      </c>
      <c r="N26">
        <v>2.72</v>
      </c>
      <c r="O26" s="4">
        <f t="shared" si="5"/>
        <v>2.8186018437225635</v>
      </c>
      <c r="P26" s="4">
        <f t="shared" si="6"/>
        <v>3.458723874165051</v>
      </c>
      <c r="Q26" s="4">
        <f t="shared" si="7"/>
        <v>2.8082772948444594</v>
      </c>
      <c r="R26" s="5">
        <f t="shared" si="12"/>
        <v>0.35478583192838875</v>
      </c>
      <c r="S26" s="5">
        <f t="shared" si="12"/>
        <v>0.28912397646701526</v>
      </c>
      <c r="T26" s="5">
        <f t="shared" si="12"/>
        <v>0.35609019160459598</v>
      </c>
      <c r="U26">
        <f t="shared" si="13"/>
        <v>1.0107309301854717</v>
      </c>
      <c r="V26">
        <f t="shared" si="13"/>
        <v>0.99221678637590471</v>
      </c>
      <c r="W26">
        <f t="shared" si="13"/>
        <v>0.92586227230605278</v>
      </c>
      <c r="X26" t="s">
        <v>375</v>
      </c>
      <c r="Y26" t="s">
        <v>305</v>
      </c>
      <c r="Z26" t="s">
        <v>268</v>
      </c>
      <c r="AA26" s="59" t="s">
        <v>90</v>
      </c>
      <c r="AB26" s="59" t="s">
        <v>75</v>
      </c>
      <c r="AC26" t="s">
        <v>551</v>
      </c>
      <c r="AD26" s="59" t="s">
        <v>78</v>
      </c>
      <c r="AE26" t="s">
        <v>543</v>
      </c>
      <c r="AF26">
        <v>0</v>
      </c>
      <c r="AG26">
        <v>7</v>
      </c>
      <c r="AH26">
        <f t="shared" si="10"/>
        <v>-7</v>
      </c>
    </row>
    <row r="27" spans="1:34" x14ac:dyDescent="0.25">
      <c r="A27" s="16">
        <v>5.558095165890381E-2</v>
      </c>
      <c r="B27" s="16">
        <v>0.12274786588638628</v>
      </c>
      <c r="C27" s="16">
        <v>0.67674465741551326</v>
      </c>
      <c r="D27" s="2">
        <f t="shared" si="11"/>
        <v>17.991775422215259</v>
      </c>
      <c r="E27" s="3">
        <f t="shared" si="11"/>
        <v>8.1467811499516092</v>
      </c>
      <c r="F27" s="3">
        <f t="shared" si="11"/>
        <v>1.477662201012415</v>
      </c>
      <c r="G27" s="67">
        <v>2.8416973801834944E-2</v>
      </c>
      <c r="H27" s="4">
        <f t="shared" si="3"/>
        <v>1.0284169738018349</v>
      </c>
      <c r="I27" s="4">
        <f t="shared" si="0"/>
        <v>17.494630952757966</v>
      </c>
      <c r="J27" s="4">
        <f t="shared" si="1"/>
        <v>7.921671226248554</v>
      </c>
      <c r="K27" s="4">
        <f t="shared" si="4"/>
        <v>1.4368317896872294</v>
      </c>
      <c r="L27">
        <v>3.72</v>
      </c>
      <c r="M27">
        <v>3.78</v>
      </c>
      <c r="N27">
        <v>2.02</v>
      </c>
      <c r="O27" s="4">
        <f t="shared" si="5"/>
        <v>3.8257111425428261</v>
      </c>
      <c r="P27" s="4">
        <f t="shared" si="6"/>
        <v>3.8874161609709357</v>
      </c>
      <c r="Q27" s="4">
        <f t="shared" si="7"/>
        <v>2.0774022870797064</v>
      </c>
      <c r="R27" s="5">
        <f t="shared" si="12"/>
        <v>0.26138931109559216</v>
      </c>
      <c r="S27" s="5">
        <f t="shared" si="12"/>
        <v>0.25724027441153513</v>
      </c>
      <c r="T27" s="5">
        <f t="shared" si="12"/>
        <v>0.48137041449287271</v>
      </c>
      <c r="U27">
        <f t="shared" si="13"/>
        <v>0.21263666607460249</v>
      </c>
      <c r="V27">
        <f t="shared" si="13"/>
        <v>0.47717203757143112</v>
      </c>
      <c r="W27">
        <f t="shared" si="13"/>
        <v>1.4058708990839597</v>
      </c>
      <c r="X27" t="s">
        <v>324</v>
      </c>
      <c r="Y27" t="s">
        <v>528</v>
      </c>
      <c r="Z27" t="s">
        <v>261</v>
      </c>
      <c r="AA27" s="59" t="s">
        <v>85</v>
      </c>
      <c r="AB27" s="59" t="s">
        <v>102</v>
      </c>
      <c r="AC27" t="s">
        <v>551</v>
      </c>
      <c r="AD27" s="59" t="s">
        <v>91</v>
      </c>
      <c r="AE27" t="s">
        <v>544</v>
      </c>
      <c r="AF27">
        <v>0</v>
      </c>
      <c r="AG27">
        <v>3</v>
      </c>
      <c r="AH27">
        <f t="shared" si="10"/>
        <v>-3</v>
      </c>
    </row>
    <row r="28" spans="1:34" x14ac:dyDescent="0.25">
      <c r="A28" s="16">
        <v>0.6388484896878146</v>
      </c>
      <c r="B28" s="16">
        <v>0.19476667708493053</v>
      </c>
      <c r="C28" s="16">
        <v>0.15716257770412045</v>
      </c>
      <c r="D28" s="2">
        <f t="shared" si="11"/>
        <v>1.5653163717874155</v>
      </c>
      <c r="E28" s="3">
        <f t="shared" si="11"/>
        <v>5.1343485187865943</v>
      </c>
      <c r="F28" s="3">
        <f t="shared" si="11"/>
        <v>6.3628378626025945</v>
      </c>
      <c r="G28" s="67">
        <v>2.9386485873488244E-2</v>
      </c>
      <c r="H28" s="4">
        <f t="shared" si="3"/>
        <v>1.0293864858734882</v>
      </c>
      <c r="I28" s="4">
        <f t="shared" si="0"/>
        <v>1.5206303883610466</v>
      </c>
      <c r="J28" s="4">
        <f t="shared" si="1"/>
        <v>4.9877753295253644</v>
      </c>
      <c r="K28" s="4">
        <f t="shared" si="4"/>
        <v>6.181194284091843</v>
      </c>
      <c r="L28">
        <v>2.11</v>
      </c>
      <c r="M28">
        <v>3.48</v>
      </c>
      <c r="N28">
        <v>3.73</v>
      </c>
      <c r="O28" s="4">
        <f t="shared" si="5"/>
        <v>2.1720054851930599</v>
      </c>
      <c r="P28" s="4">
        <f t="shared" si="6"/>
        <v>3.5822649708397392</v>
      </c>
      <c r="Q28" s="4">
        <f t="shared" si="7"/>
        <v>3.8396115923081111</v>
      </c>
      <c r="R28" s="5">
        <f t="shared" si="12"/>
        <v>0.46040399382836478</v>
      </c>
      <c r="S28" s="5">
        <f t="shared" si="12"/>
        <v>0.27915299625800272</v>
      </c>
      <c r="T28" s="5">
        <f t="shared" si="12"/>
        <v>0.26044300991363262</v>
      </c>
      <c r="U28">
        <f t="shared" si="13"/>
        <v>1.3875824238092354</v>
      </c>
      <c r="V28">
        <f t="shared" si="13"/>
        <v>0.69770584480820153</v>
      </c>
      <c r="W28">
        <f t="shared" si="13"/>
        <v>0.60344325522976527</v>
      </c>
      <c r="X28" t="s">
        <v>529</v>
      </c>
      <c r="Y28" t="s">
        <v>531</v>
      </c>
      <c r="Z28" t="s">
        <v>261</v>
      </c>
      <c r="AA28" s="59" t="s">
        <v>84</v>
      </c>
      <c r="AB28" s="59" t="s">
        <v>86</v>
      </c>
      <c r="AC28" t="s">
        <v>551</v>
      </c>
      <c r="AD28" s="59" t="s">
        <v>77</v>
      </c>
      <c r="AE28" t="s">
        <v>544</v>
      </c>
      <c r="AF28">
        <v>-7</v>
      </c>
      <c r="AG28">
        <v>0</v>
      </c>
      <c r="AH28">
        <f t="shared" si="10"/>
        <v>-7</v>
      </c>
    </row>
    <row r="29" spans="1:34" x14ac:dyDescent="0.25">
      <c r="A29" s="16">
        <v>0.15498397398027308</v>
      </c>
      <c r="B29" s="16">
        <v>0.27614753659570662</v>
      </c>
      <c r="C29" s="16">
        <v>0.50568607332524362</v>
      </c>
      <c r="D29" s="2">
        <f t="shared" si="11"/>
        <v>6.4522800281742914</v>
      </c>
      <c r="E29" s="3">
        <f t="shared" si="11"/>
        <v>3.6212526547504513</v>
      </c>
      <c r="F29" s="3">
        <f t="shared" si="11"/>
        <v>1.9775114497899708</v>
      </c>
      <c r="G29" s="67">
        <v>2.9550798095278275E-2</v>
      </c>
      <c r="H29" s="4">
        <f t="shared" si="3"/>
        <v>1.0295507980952783</v>
      </c>
      <c r="I29" s="4">
        <f t="shared" si="0"/>
        <v>6.2670827317227475</v>
      </c>
      <c r="J29" s="4">
        <f t="shared" si="1"/>
        <v>3.5173132413184023</v>
      </c>
      <c r="K29" s="4">
        <f t="shared" si="4"/>
        <v>1.92075170399408</v>
      </c>
      <c r="L29">
        <v>4.83</v>
      </c>
      <c r="M29">
        <v>3.79</v>
      </c>
      <c r="N29">
        <v>1.79</v>
      </c>
      <c r="O29" s="4">
        <f t="shared" si="5"/>
        <v>4.972730354800194</v>
      </c>
      <c r="P29" s="4">
        <f t="shared" si="6"/>
        <v>3.9019975247811045</v>
      </c>
      <c r="Q29" s="4">
        <f t="shared" si="7"/>
        <v>1.8428959285905482</v>
      </c>
      <c r="R29" s="5">
        <f t="shared" si="12"/>
        <v>0.20109676750011118</v>
      </c>
      <c r="S29" s="5">
        <f t="shared" si="12"/>
        <v>0.25627899393813641</v>
      </c>
      <c r="T29" s="5">
        <f t="shared" si="12"/>
        <v>0.54262423856175246</v>
      </c>
      <c r="U29">
        <f t="shared" si="13"/>
        <v>0.77069351191926738</v>
      </c>
      <c r="V29">
        <f t="shared" si="13"/>
        <v>1.0775270042708467</v>
      </c>
      <c r="W29">
        <f t="shared" si="13"/>
        <v>0.93192680567603292</v>
      </c>
      <c r="X29" t="s">
        <v>321</v>
      </c>
      <c r="Y29" t="s">
        <v>525</v>
      </c>
      <c r="Z29" t="s">
        <v>261</v>
      </c>
      <c r="AA29" s="59" t="s">
        <v>90</v>
      </c>
      <c r="AB29" s="59" t="s">
        <v>75</v>
      </c>
      <c r="AC29" t="s">
        <v>551</v>
      </c>
      <c r="AD29" s="59" t="s">
        <v>102</v>
      </c>
      <c r="AE29" t="s">
        <v>548</v>
      </c>
      <c r="AF29">
        <v>0</v>
      </c>
      <c r="AG29">
        <v>2</v>
      </c>
      <c r="AH29">
        <f t="shared" si="10"/>
        <v>-2</v>
      </c>
    </row>
    <row r="30" spans="1:34" x14ac:dyDescent="0.25">
      <c r="A30" s="16">
        <v>0.5610645603371095</v>
      </c>
      <c r="B30" s="16">
        <v>0.2575443523739156</v>
      </c>
      <c r="C30" s="16">
        <v>0.17456702146902664</v>
      </c>
      <c r="D30" s="2">
        <f t="shared" si="11"/>
        <v>1.7823260827580358</v>
      </c>
      <c r="E30" s="3">
        <f t="shared" si="11"/>
        <v>3.8828263589649623</v>
      </c>
      <c r="F30" s="3">
        <f t="shared" si="11"/>
        <v>5.7284588554283697</v>
      </c>
      <c r="G30" s="67">
        <v>2.8203951982893827E-2</v>
      </c>
      <c r="H30" s="4">
        <f t="shared" si="3"/>
        <v>1.0282039519828938</v>
      </c>
      <c r="I30" s="4">
        <f t="shared" si="0"/>
        <v>1.7334363278032687</v>
      </c>
      <c r="J30" s="4">
        <f t="shared" si="1"/>
        <v>3.7763192326550801</v>
      </c>
      <c r="K30" s="4">
        <f t="shared" si="4"/>
        <v>5.5713254596824129</v>
      </c>
      <c r="L30">
        <v>2.44</v>
      </c>
      <c r="M30">
        <v>3.64</v>
      </c>
      <c r="N30">
        <v>2.91</v>
      </c>
      <c r="O30" s="4">
        <f t="shared" si="5"/>
        <v>2.5088176428382609</v>
      </c>
      <c r="P30" s="4">
        <f t="shared" si="6"/>
        <v>3.7426623852177339</v>
      </c>
      <c r="Q30" s="4">
        <f t="shared" si="7"/>
        <v>2.9920735002702212</v>
      </c>
      <c r="R30" s="5">
        <f t="shared" si="12"/>
        <v>0.39859413570955515</v>
      </c>
      <c r="S30" s="5">
        <f t="shared" si="12"/>
        <v>0.26718947558552597</v>
      </c>
      <c r="T30" s="5">
        <f t="shared" si="12"/>
        <v>0.33421638870491904</v>
      </c>
      <c r="U30">
        <f t="shared" si="13"/>
        <v>1.4076086677450321</v>
      </c>
      <c r="V30">
        <f t="shared" si="13"/>
        <v>0.96390156015511541</v>
      </c>
      <c r="W30">
        <f t="shared" si="13"/>
        <v>0.52231735895857745</v>
      </c>
      <c r="X30" t="s">
        <v>323</v>
      </c>
      <c r="Y30" t="s">
        <v>505</v>
      </c>
      <c r="Z30" t="s">
        <v>261</v>
      </c>
      <c r="AA30" s="59" t="s">
        <v>84</v>
      </c>
      <c r="AB30" s="59" t="s">
        <v>86</v>
      </c>
      <c r="AC30" t="s">
        <v>551</v>
      </c>
      <c r="AD30" s="59" t="s">
        <v>78</v>
      </c>
      <c r="AE30" t="s">
        <v>541</v>
      </c>
      <c r="AF30">
        <v>-5</v>
      </c>
      <c r="AG30">
        <v>1</v>
      </c>
      <c r="AH30">
        <f t="shared" si="10"/>
        <v>-6</v>
      </c>
    </row>
    <row r="31" spans="1:34" x14ac:dyDescent="0.25">
      <c r="A31" s="16">
        <v>0.38326716176293457</v>
      </c>
      <c r="B31" s="16">
        <v>0.24094566501750692</v>
      </c>
      <c r="C31" s="16">
        <v>0.3475263547254851</v>
      </c>
      <c r="D31" s="2">
        <f t="shared" si="11"/>
        <v>2.6091460468469205</v>
      </c>
      <c r="E31" s="3">
        <f t="shared" si="11"/>
        <v>4.1503133078876555</v>
      </c>
      <c r="F31" s="3">
        <f t="shared" si="11"/>
        <v>2.8774796109777374</v>
      </c>
      <c r="G31" s="67">
        <v>2.8716622310322348E-2</v>
      </c>
      <c r="H31" s="4">
        <f t="shared" si="3"/>
        <v>1.0287166223103223</v>
      </c>
      <c r="I31" s="4">
        <f t="shared" si="0"/>
        <v>2.5363117405328035</v>
      </c>
      <c r="J31" s="4">
        <f t="shared" si="1"/>
        <v>4.0344573207797092</v>
      </c>
      <c r="K31" s="4">
        <f t="shared" si="4"/>
        <v>2.797154773795147</v>
      </c>
      <c r="L31">
        <v>3.13</v>
      </c>
      <c r="M31">
        <v>4.21</v>
      </c>
      <c r="N31">
        <v>2.12</v>
      </c>
      <c r="O31" s="4">
        <f t="shared" si="5"/>
        <v>3.2198830278313086</v>
      </c>
      <c r="P31" s="4">
        <f t="shared" si="6"/>
        <v>4.3308969799264574</v>
      </c>
      <c r="Q31" s="4">
        <f t="shared" si="7"/>
        <v>2.1808792392978833</v>
      </c>
      <c r="R31" s="5">
        <f t="shared" si="12"/>
        <v>0.31057028822364741</v>
      </c>
      <c r="S31" s="5">
        <f t="shared" si="12"/>
        <v>0.23089905038955255</v>
      </c>
      <c r="T31" s="5">
        <f t="shared" si="12"/>
        <v>0.45853066138680015</v>
      </c>
      <c r="U31">
        <f t="shared" si="13"/>
        <v>1.23407542928555</v>
      </c>
      <c r="V31">
        <f t="shared" si="13"/>
        <v>1.0435108529506925</v>
      </c>
      <c r="W31">
        <f t="shared" si="13"/>
        <v>0.75791301212968232</v>
      </c>
      <c r="X31" t="s">
        <v>520</v>
      </c>
      <c r="Y31" t="s">
        <v>508</v>
      </c>
      <c r="Z31" t="s">
        <v>261</v>
      </c>
      <c r="AA31" s="59" t="s">
        <v>90</v>
      </c>
      <c r="AB31" s="59" t="s">
        <v>74</v>
      </c>
      <c r="AC31" t="s">
        <v>551</v>
      </c>
      <c r="AD31" s="59" t="s">
        <v>86</v>
      </c>
      <c r="AE31" t="s">
        <v>543</v>
      </c>
      <c r="AF31">
        <v>0</v>
      </c>
      <c r="AG31">
        <v>8</v>
      </c>
      <c r="AH31">
        <f t="shared" si="10"/>
        <v>-8</v>
      </c>
    </row>
    <row r="32" spans="1:34" x14ac:dyDescent="0.25">
      <c r="A32" s="16">
        <v>0.24910505296206106</v>
      </c>
      <c r="B32" s="16">
        <v>0.28165633961873987</v>
      </c>
      <c r="C32" s="16">
        <v>0.42624955721170477</v>
      </c>
      <c r="D32" s="2">
        <f t="shared" si="11"/>
        <v>4.0143705962973817</v>
      </c>
      <c r="E32" s="3">
        <f t="shared" si="11"/>
        <v>3.5504260310761544</v>
      </c>
      <c r="F32" s="3">
        <f t="shared" si="11"/>
        <v>2.3460434927873282</v>
      </c>
      <c r="G32" s="67">
        <v>2.8706408453243792E-2</v>
      </c>
      <c r="H32" s="4">
        <f t="shared" si="3"/>
        <v>1.0287064084532438</v>
      </c>
      <c r="I32" s="4">
        <f t="shared" si="0"/>
        <v>3.9023481950825629</v>
      </c>
      <c r="J32" s="4">
        <f t="shared" si="1"/>
        <v>3.4513501635656687</v>
      </c>
      <c r="K32" s="4">
        <f t="shared" si="4"/>
        <v>2.280576336950038</v>
      </c>
      <c r="L32">
        <v>3.16</v>
      </c>
      <c r="M32">
        <v>3.51</v>
      </c>
      <c r="N32">
        <v>2.34</v>
      </c>
      <c r="O32" s="4">
        <f t="shared" si="5"/>
        <v>3.2507122507122506</v>
      </c>
      <c r="P32" s="4">
        <f t="shared" si="6"/>
        <v>3.6107594936708853</v>
      </c>
      <c r="Q32" s="4">
        <f t="shared" si="7"/>
        <v>2.4071729957805905</v>
      </c>
      <c r="R32" s="5">
        <f t="shared" si="12"/>
        <v>0.30762489044697633</v>
      </c>
      <c r="S32" s="5">
        <f t="shared" si="12"/>
        <v>0.27695004382120952</v>
      </c>
      <c r="T32" s="5">
        <f t="shared" si="12"/>
        <v>0.41542506573181426</v>
      </c>
      <c r="U32">
        <f t="shared" si="13"/>
        <v>0.80976884737809596</v>
      </c>
      <c r="V32">
        <f t="shared" si="13"/>
        <v>1.0169933022309561</v>
      </c>
      <c r="W32">
        <f t="shared" si="13"/>
        <v>1.0260564235834495</v>
      </c>
      <c r="X32" t="s">
        <v>499</v>
      </c>
      <c r="Y32" t="s">
        <v>530</v>
      </c>
      <c r="Z32" t="s">
        <v>261</v>
      </c>
      <c r="AA32" s="59" t="s">
        <v>90</v>
      </c>
      <c r="AB32" s="59" t="s">
        <v>75</v>
      </c>
      <c r="AC32" t="s">
        <v>551</v>
      </c>
      <c r="AD32" s="59" t="s">
        <v>77</v>
      </c>
      <c r="AE32" t="s">
        <v>544</v>
      </c>
      <c r="AF32">
        <v>-3</v>
      </c>
      <c r="AG32">
        <v>-1</v>
      </c>
      <c r="AH32">
        <f t="shared" si="10"/>
        <v>-2</v>
      </c>
    </row>
    <row r="33" spans="1:34" x14ac:dyDescent="0.25">
      <c r="A33" s="16">
        <v>0.79474657241369395</v>
      </c>
      <c r="B33" s="16">
        <v>0.13595291755810876</v>
      </c>
      <c r="C33" s="16">
        <v>5.8052571620548624E-2</v>
      </c>
      <c r="D33" s="2">
        <f t="shared" si="11"/>
        <v>1.258262740237984</v>
      </c>
      <c r="E33" s="3">
        <f t="shared" si="11"/>
        <v>7.3554876052776264</v>
      </c>
      <c r="F33" s="3">
        <f t="shared" si="11"/>
        <v>17.225765751366545</v>
      </c>
      <c r="G33" s="67">
        <v>3.2623912887767004E-2</v>
      </c>
      <c r="H33" s="4">
        <f t="shared" si="3"/>
        <v>1.032623912887767</v>
      </c>
      <c r="I33" s="4">
        <f t="shared" si="0"/>
        <v>1.21851017058012</v>
      </c>
      <c r="J33" s="4">
        <f t="shared" si="1"/>
        <v>7.1231040783355111</v>
      </c>
      <c r="K33" s="4">
        <f t="shared" si="4"/>
        <v>16.681548370494461</v>
      </c>
      <c r="L33">
        <v>1.42</v>
      </c>
      <c r="M33">
        <v>4.83</v>
      </c>
      <c r="N33">
        <v>8.24</v>
      </c>
      <c r="O33" s="4">
        <f t="shared" si="5"/>
        <v>1.466325956300629</v>
      </c>
      <c r="P33" s="4">
        <f t="shared" si="6"/>
        <v>4.9875734992479144</v>
      </c>
      <c r="Q33" s="4">
        <f t="shared" si="7"/>
        <v>8.5088210421951995</v>
      </c>
      <c r="R33" s="5">
        <f t="shared" si="12"/>
        <v>0.68197660670406768</v>
      </c>
      <c r="S33" s="5">
        <f t="shared" si="12"/>
        <v>0.20049829845129938</v>
      </c>
      <c r="T33" s="5">
        <f t="shared" si="12"/>
        <v>0.11752509484463301</v>
      </c>
      <c r="U33">
        <f t="shared" si="13"/>
        <v>1.165357527811157</v>
      </c>
      <c r="V33">
        <f t="shared" si="13"/>
        <v>0.67807516875825979</v>
      </c>
      <c r="W33">
        <f t="shared" si="13"/>
        <v>0.49395894295846809</v>
      </c>
      <c r="X33" t="s">
        <v>322</v>
      </c>
      <c r="Y33" t="s">
        <v>489</v>
      </c>
      <c r="Z33" t="s">
        <v>261</v>
      </c>
      <c r="AA33" s="59" t="s">
        <v>84</v>
      </c>
      <c r="AB33" s="59" t="s">
        <v>89</v>
      </c>
      <c r="AC33" t="s">
        <v>551</v>
      </c>
      <c r="AD33" s="59" t="s">
        <v>73</v>
      </c>
      <c r="AE33" t="s">
        <v>548</v>
      </c>
      <c r="AF33">
        <v>4</v>
      </c>
      <c r="AG33">
        <v>0</v>
      </c>
      <c r="AH33">
        <f t="shared" si="10"/>
        <v>4</v>
      </c>
    </row>
    <row r="34" spans="1:34" x14ac:dyDescent="0.25">
      <c r="A34" s="16">
        <v>0.108667753016396</v>
      </c>
      <c r="B34" s="16">
        <v>0.21322025703809835</v>
      </c>
      <c r="C34" s="16">
        <v>0.58273267883968993</v>
      </c>
      <c r="D34" s="2">
        <f t="shared" si="11"/>
        <v>9.2023619909497718</v>
      </c>
      <c r="E34" s="3">
        <f t="shared" si="11"/>
        <v>4.6899859042066501</v>
      </c>
      <c r="F34" s="3">
        <f t="shared" si="11"/>
        <v>1.7160527224784325</v>
      </c>
      <c r="G34" s="67">
        <v>2.7099889718839698E-2</v>
      </c>
      <c r="H34" s="4">
        <f t="shared" si="3"/>
        <v>1.0270998897188397</v>
      </c>
      <c r="I34" s="4">
        <f t="shared" si="0"/>
        <v>8.9595589319641</v>
      </c>
      <c r="J34" s="4">
        <f t="shared" si="1"/>
        <v>4.5662412693769205</v>
      </c>
      <c r="K34" s="4">
        <f t="shared" si="4"/>
        <v>1.6707749067602258</v>
      </c>
      <c r="L34">
        <v>2.61</v>
      </c>
      <c r="M34">
        <v>3.37</v>
      </c>
      <c r="N34">
        <v>2.88</v>
      </c>
      <c r="O34" s="4">
        <f t="shared" si="5"/>
        <v>2.6807307121661714</v>
      </c>
      <c r="P34" s="4">
        <f t="shared" si="6"/>
        <v>3.4613266283524897</v>
      </c>
      <c r="Q34" s="4">
        <f t="shared" si="7"/>
        <v>2.9580476823902582</v>
      </c>
      <c r="R34" s="5">
        <f t="shared" si="12"/>
        <v>0.37303261959943279</v>
      </c>
      <c r="S34" s="5">
        <f t="shared" si="12"/>
        <v>0.28890656888858146</v>
      </c>
      <c r="T34" s="5">
        <f t="shared" si="12"/>
        <v>0.33806081151198597</v>
      </c>
      <c r="U34">
        <f t="shared" si="13"/>
        <v>0.29130898293314089</v>
      </c>
      <c r="V34">
        <f t="shared" si="13"/>
        <v>0.7380249533901323</v>
      </c>
      <c r="W34">
        <f t="shared" si="13"/>
        <v>1.7237510500948114</v>
      </c>
      <c r="X34" t="s">
        <v>521</v>
      </c>
      <c r="Y34" t="s">
        <v>527</v>
      </c>
      <c r="Z34" t="s">
        <v>261</v>
      </c>
      <c r="AA34" s="59" t="s">
        <v>85</v>
      </c>
      <c r="AB34" s="59" t="s">
        <v>79</v>
      </c>
      <c r="AC34" t="s">
        <v>551</v>
      </c>
      <c r="AD34" s="59" t="s">
        <v>78</v>
      </c>
      <c r="AE34" t="s">
        <v>541</v>
      </c>
      <c r="AF34">
        <v>-7</v>
      </c>
      <c r="AG34">
        <v>-3</v>
      </c>
      <c r="AH34">
        <f t="shared" si="10"/>
        <v>-4</v>
      </c>
    </row>
    <row r="35" spans="1:34" x14ac:dyDescent="0.25">
      <c r="A35" s="16">
        <v>0.18415049023489735</v>
      </c>
      <c r="B35" s="16">
        <v>0.18197505800110328</v>
      </c>
      <c r="C35" s="16">
        <v>0.56170148503844175</v>
      </c>
      <c r="D35" s="2">
        <f t="shared" si="11"/>
        <v>5.4303412319154143</v>
      </c>
      <c r="E35" s="3">
        <f t="shared" si="11"/>
        <v>5.4952585864483536</v>
      </c>
      <c r="F35" s="3">
        <f t="shared" si="11"/>
        <v>1.7803050670794682</v>
      </c>
      <c r="G35" s="67">
        <v>3.0009563016898166E-2</v>
      </c>
      <c r="H35" s="4">
        <f t="shared" si="3"/>
        <v>1.0300095630168982</v>
      </c>
      <c r="I35" s="4">
        <f t="shared" si="0"/>
        <v>5.2721270043454203</v>
      </c>
      <c r="J35" s="4">
        <f t="shared" si="1"/>
        <v>5.3351529769808552</v>
      </c>
      <c r="K35" s="4">
        <f t="shared" si="4"/>
        <v>1.7284354738075969</v>
      </c>
      <c r="L35">
        <v>4.09</v>
      </c>
      <c r="M35">
        <v>3.9</v>
      </c>
      <c r="N35">
        <v>1.89</v>
      </c>
      <c r="O35" s="4">
        <f t="shared" si="5"/>
        <v>4.2127391127391132</v>
      </c>
      <c r="P35" s="4">
        <f t="shared" si="6"/>
        <v>4.0170372957659026</v>
      </c>
      <c r="Q35" s="4">
        <f t="shared" si="7"/>
        <v>1.9467180741019374</v>
      </c>
      <c r="R35" s="5">
        <f t="shared" si="12"/>
        <v>0.2373752499830929</v>
      </c>
      <c r="S35" s="5">
        <f t="shared" si="12"/>
        <v>0.24893968523867949</v>
      </c>
      <c r="T35" s="5">
        <f t="shared" si="12"/>
        <v>0.51368506477822751</v>
      </c>
      <c r="U35">
        <f t="shared" si="13"/>
        <v>0.77577797284263417</v>
      </c>
      <c r="V35">
        <f t="shared" si="13"/>
        <v>0.73100059488959523</v>
      </c>
      <c r="W35">
        <f t="shared" si="13"/>
        <v>1.0934744331742337</v>
      </c>
      <c r="X35" t="s">
        <v>524</v>
      </c>
      <c r="Y35" t="s">
        <v>522</v>
      </c>
      <c r="Z35" t="s">
        <v>261</v>
      </c>
      <c r="AA35" s="59" t="s">
        <v>85</v>
      </c>
      <c r="AB35" s="59" t="s">
        <v>79</v>
      </c>
      <c r="AC35" t="s">
        <v>551</v>
      </c>
      <c r="AD35" s="59" t="s">
        <v>77</v>
      </c>
      <c r="AE35" t="s">
        <v>543</v>
      </c>
      <c r="AF35">
        <v>2</v>
      </c>
      <c r="AG35">
        <v>6</v>
      </c>
      <c r="AH35">
        <f t="shared" si="10"/>
        <v>-4</v>
      </c>
    </row>
    <row r="36" spans="1:34" x14ac:dyDescent="0.25">
      <c r="A36" s="16">
        <v>0.26291412116941698</v>
      </c>
      <c r="B36" s="16">
        <v>0.27491005980893046</v>
      </c>
      <c r="C36" s="16">
        <v>0.42015654088298887</v>
      </c>
      <c r="D36" s="2">
        <f t="shared" si="11"/>
        <v>3.8035233541359252</v>
      </c>
      <c r="E36" s="3">
        <f t="shared" si="11"/>
        <v>3.6375533172377383</v>
      </c>
      <c r="F36" s="3">
        <f t="shared" si="11"/>
        <v>2.3800652916135232</v>
      </c>
      <c r="G36" s="67">
        <v>2.8423628879741925E-2</v>
      </c>
      <c r="H36" s="4">
        <f t="shared" si="3"/>
        <v>1.0284236288797419</v>
      </c>
      <c r="I36" s="4">
        <f t="shared" si="0"/>
        <v>3.6984013662532136</v>
      </c>
      <c r="J36" s="4">
        <f t="shared" si="1"/>
        <v>3.5370184183730897</v>
      </c>
      <c r="K36" s="4">
        <f t="shared" si="4"/>
        <v>2.3142849160380723</v>
      </c>
      <c r="L36">
        <v>2</v>
      </c>
      <c r="M36">
        <v>3.56</v>
      </c>
      <c r="N36">
        <v>4.04</v>
      </c>
      <c r="O36" s="4">
        <f t="shared" si="5"/>
        <v>2.0568472577594838</v>
      </c>
      <c r="P36" s="4">
        <f t="shared" si="6"/>
        <v>3.6611881188118813</v>
      </c>
      <c r="Q36" s="4">
        <f t="shared" si="7"/>
        <v>4.1548314606741572</v>
      </c>
      <c r="R36" s="5">
        <f t="shared" si="12"/>
        <v>0.48618097247011738</v>
      </c>
      <c r="S36" s="5">
        <f t="shared" si="12"/>
        <v>0.27313537779220076</v>
      </c>
      <c r="T36" s="5">
        <f t="shared" si="12"/>
        <v>0.24068364973768186</v>
      </c>
      <c r="U36">
        <f t="shared" si="13"/>
        <v>0.54077418915356001</v>
      </c>
      <c r="V36">
        <f t="shared" si="13"/>
        <v>1.0064974447143198</v>
      </c>
      <c r="W36">
        <f t="shared" si="13"/>
        <v>1.7456796144686699</v>
      </c>
      <c r="X36" t="s">
        <v>523</v>
      </c>
      <c r="Y36" t="s">
        <v>526</v>
      </c>
      <c r="Z36" t="s">
        <v>261</v>
      </c>
      <c r="AA36" s="59" t="s">
        <v>90</v>
      </c>
      <c r="AB36" s="59" t="s">
        <v>75</v>
      </c>
      <c r="AC36" t="s">
        <v>551</v>
      </c>
      <c r="AD36" s="59" t="s">
        <v>73</v>
      </c>
      <c r="AE36" t="s">
        <v>544</v>
      </c>
      <c r="AF36">
        <v>-5</v>
      </c>
      <c r="AG36">
        <v>2</v>
      </c>
      <c r="AH36">
        <f t="shared" si="10"/>
        <v>-7</v>
      </c>
    </row>
    <row r="37" spans="1:34" x14ac:dyDescent="0.25">
      <c r="A37" s="16">
        <v>0.77513566153080538</v>
      </c>
      <c r="B37" s="16">
        <v>0.15326194390721853</v>
      </c>
      <c r="C37" s="16">
        <v>6.5628200857795832E-2</v>
      </c>
      <c r="D37" s="2">
        <f t="shared" si="11"/>
        <v>1.2900967529027281</v>
      </c>
      <c r="E37" s="3">
        <f t="shared" si="11"/>
        <v>6.5247769570597276</v>
      </c>
      <c r="F37" s="3">
        <f t="shared" si="11"/>
        <v>15.237352036616317</v>
      </c>
      <c r="G37" s="67">
        <v>3.250139331918267E-2</v>
      </c>
      <c r="H37" s="4">
        <f t="shared" si="3"/>
        <v>1.0325013933191827</v>
      </c>
      <c r="I37" s="4">
        <f t="shared" si="0"/>
        <v>1.2494866944009184</v>
      </c>
      <c r="J37" s="4">
        <f t="shared" si="1"/>
        <v>6.3193880408088594</v>
      </c>
      <c r="K37" s="4">
        <f t="shared" si="4"/>
        <v>14.757706028495317</v>
      </c>
      <c r="L37">
        <v>1.69</v>
      </c>
      <c r="M37">
        <v>4.16</v>
      </c>
      <c r="N37">
        <v>4.99</v>
      </c>
      <c r="O37" s="4">
        <f t="shared" si="5"/>
        <v>1.7449273547094186</v>
      </c>
      <c r="P37" s="4">
        <f t="shared" si="6"/>
        <v>4.2952057962078003</v>
      </c>
      <c r="Q37" s="4">
        <f t="shared" si="7"/>
        <v>5.1521819526627217</v>
      </c>
      <c r="R37" s="5">
        <f t="shared" si="12"/>
        <v>0.57308976061443495</v>
      </c>
      <c r="S37" s="5">
        <f t="shared" si="12"/>
        <v>0.23281771524961417</v>
      </c>
      <c r="T37" s="5">
        <f t="shared" si="12"/>
        <v>0.19409252413595091</v>
      </c>
      <c r="U37">
        <f t="shared" si="13"/>
        <v>1.3525554194158833</v>
      </c>
      <c r="V37">
        <f t="shared" si="13"/>
        <v>0.65829158980835978</v>
      </c>
      <c r="W37">
        <f t="shared" si="13"/>
        <v>0.33812843204525983</v>
      </c>
      <c r="X37" t="s">
        <v>532</v>
      </c>
      <c r="Y37" t="s">
        <v>510</v>
      </c>
      <c r="Z37" t="s">
        <v>260</v>
      </c>
      <c r="AA37" s="59" t="s">
        <v>84</v>
      </c>
      <c r="AB37" s="59" t="s">
        <v>86</v>
      </c>
      <c r="AC37" t="s">
        <v>551</v>
      </c>
      <c r="AD37" s="59" t="s">
        <v>79</v>
      </c>
      <c r="AE37" t="s">
        <v>549</v>
      </c>
      <c r="AF37">
        <v>0</v>
      </c>
      <c r="AG37">
        <v>-4</v>
      </c>
      <c r="AH37">
        <f t="shared" si="10"/>
        <v>4</v>
      </c>
    </row>
    <row r="38" spans="1:34" x14ac:dyDescent="0.25">
      <c r="A38" s="16">
        <v>0.62640108248940496</v>
      </c>
      <c r="B38" s="16">
        <v>0.18204023499135996</v>
      </c>
      <c r="C38" s="16">
        <v>0.17421794380613786</v>
      </c>
      <c r="D38" s="2">
        <f t="shared" si="11"/>
        <v>1.5964212514222693</v>
      </c>
      <c r="E38" s="3">
        <f t="shared" si="11"/>
        <v>5.4932910850585435</v>
      </c>
      <c r="F38" s="3">
        <f t="shared" si="11"/>
        <v>5.7399368753471025</v>
      </c>
      <c r="G38" s="67">
        <v>3.0662901151027322E-2</v>
      </c>
      <c r="H38" s="4">
        <f t="shared" si="3"/>
        <v>1.0306629011510273</v>
      </c>
      <c r="I38" s="4">
        <f t="shared" si="0"/>
        <v>1.5489266661673884</v>
      </c>
      <c r="J38" s="4">
        <f t="shared" si="1"/>
        <v>5.329862051815125</v>
      </c>
      <c r="K38" s="4">
        <f t="shared" si="4"/>
        <v>5.5691699671510788</v>
      </c>
      <c r="L38">
        <v>1.53</v>
      </c>
      <c r="M38">
        <v>4.6399999999999997</v>
      </c>
      <c r="N38">
        <v>6.19</v>
      </c>
      <c r="O38" s="4">
        <f t="shared" si="5"/>
        <v>1.5769142387610717</v>
      </c>
      <c r="P38" s="4">
        <f t="shared" si="6"/>
        <v>4.7822758613407661</v>
      </c>
      <c r="Q38" s="4">
        <f t="shared" si="7"/>
        <v>6.3798033581248594</v>
      </c>
      <c r="R38" s="5">
        <f t="shared" si="12"/>
        <v>0.63414989567578905</v>
      </c>
      <c r="S38" s="5">
        <f t="shared" si="12"/>
        <v>0.20910546128964599</v>
      </c>
      <c r="T38" s="5">
        <f t="shared" si="12"/>
        <v>0.15674464303456498</v>
      </c>
      <c r="U38">
        <f t="shared" si="13"/>
        <v>0.98778078615289133</v>
      </c>
      <c r="V38">
        <f t="shared" si="13"/>
        <v>0.87056662159198139</v>
      </c>
      <c r="W38">
        <f t="shared" si="13"/>
        <v>1.1114762229400064</v>
      </c>
      <c r="X38" t="s">
        <v>516</v>
      </c>
      <c r="Y38" t="s">
        <v>513</v>
      </c>
      <c r="Z38" t="s">
        <v>260</v>
      </c>
      <c r="AA38" s="59" t="s">
        <v>84</v>
      </c>
      <c r="AB38" s="59" t="s">
        <v>89</v>
      </c>
      <c r="AC38" t="s">
        <v>551</v>
      </c>
      <c r="AD38" s="59" t="s">
        <v>75</v>
      </c>
      <c r="AE38" t="s">
        <v>550</v>
      </c>
      <c r="AF38">
        <v>8</v>
      </c>
      <c r="AG38">
        <v>3</v>
      </c>
      <c r="AH38">
        <f t="shared" si="10"/>
        <v>5</v>
      </c>
    </row>
    <row r="39" spans="1:34" x14ac:dyDescent="0.25">
      <c r="A39" s="16">
        <v>0.19761524427227467</v>
      </c>
      <c r="B39" s="16">
        <v>0.32727389291175868</v>
      </c>
      <c r="C39" s="16">
        <v>0.43478023264643739</v>
      </c>
      <c r="D39" s="2">
        <f t="shared" si="11"/>
        <v>5.0603383543741094</v>
      </c>
      <c r="E39" s="3">
        <f t="shared" si="11"/>
        <v>3.055544672699039</v>
      </c>
      <c r="F39" s="3">
        <f t="shared" si="11"/>
        <v>2.3000125693690365</v>
      </c>
      <c r="G39" s="67">
        <v>2.7687868108860814E-2</v>
      </c>
      <c r="H39" s="4">
        <f t="shared" si="3"/>
        <v>1.0276878681088608</v>
      </c>
      <c r="I39" s="4">
        <f t="shared" si="0"/>
        <v>4.9240032031185548</v>
      </c>
      <c r="J39" s="4">
        <f t="shared" si="1"/>
        <v>2.9732224807925549</v>
      </c>
      <c r="K39" s="4">
        <f t="shared" si="4"/>
        <v>2.2380458510242929</v>
      </c>
      <c r="L39">
        <v>2.67</v>
      </c>
      <c r="M39">
        <v>3.16</v>
      </c>
      <c r="N39">
        <v>2.97</v>
      </c>
      <c r="O39" s="4">
        <f t="shared" si="5"/>
        <v>2.7439266078506583</v>
      </c>
      <c r="P39" s="4">
        <f t="shared" si="6"/>
        <v>3.2474936632240001</v>
      </c>
      <c r="Q39" s="4">
        <f t="shared" si="7"/>
        <v>3.0522329682833167</v>
      </c>
      <c r="R39" s="5">
        <f t="shared" si="12"/>
        <v>0.36444123437518205</v>
      </c>
      <c r="S39" s="5">
        <f t="shared" si="12"/>
        <v>0.30792977714611902</v>
      </c>
      <c r="T39" s="5">
        <f t="shared" si="12"/>
        <v>0.32762898847869898</v>
      </c>
      <c r="U39">
        <f t="shared" si="13"/>
        <v>0.54224172687560179</v>
      </c>
      <c r="V39">
        <f t="shared" si="13"/>
        <v>1.0628198933695863</v>
      </c>
      <c r="W39">
        <f t="shared" si="13"/>
        <v>1.3270505600413467</v>
      </c>
      <c r="X39" t="s">
        <v>408</v>
      </c>
      <c r="Y39" t="s">
        <v>336</v>
      </c>
      <c r="Z39" t="s">
        <v>259</v>
      </c>
      <c r="AA39" s="59" t="s">
        <v>90</v>
      </c>
      <c r="AB39" s="59" t="s">
        <v>75</v>
      </c>
      <c r="AC39" t="s">
        <v>551</v>
      </c>
      <c r="AD39" s="59" t="s">
        <v>79</v>
      </c>
      <c r="AE39" t="s">
        <v>541</v>
      </c>
      <c r="AF39">
        <v>-8</v>
      </c>
      <c r="AG39">
        <v>-4</v>
      </c>
      <c r="AH39">
        <f t="shared" si="10"/>
        <v>-4</v>
      </c>
    </row>
    <row r="40" spans="1:34" x14ac:dyDescent="0.25">
      <c r="A40" s="16">
        <v>0.51363133552695917</v>
      </c>
      <c r="B40" s="16">
        <v>0.26800296936294005</v>
      </c>
      <c r="C40" s="16">
        <v>0.208555619851643</v>
      </c>
      <c r="D40" s="2">
        <f t="shared" si="11"/>
        <v>1.9469217137502948</v>
      </c>
      <c r="E40" s="3">
        <f t="shared" si="11"/>
        <v>3.7313019418294622</v>
      </c>
      <c r="F40" s="3">
        <f t="shared" si="11"/>
        <v>4.7948839772879515</v>
      </c>
      <c r="G40" s="67">
        <v>3.9317431941761294E-2</v>
      </c>
      <c r="H40" s="4">
        <f t="shared" si="3"/>
        <v>1.0393174319417613</v>
      </c>
      <c r="I40" s="4">
        <f t="shared" si="0"/>
        <v>1.8732695651153011</v>
      </c>
      <c r="J40" s="4">
        <f t="shared" si="1"/>
        <v>3.59014659732807</v>
      </c>
      <c r="K40" s="4">
        <f t="shared" si="4"/>
        <v>4.6134932696449136</v>
      </c>
      <c r="L40">
        <v>2.44</v>
      </c>
      <c r="M40">
        <v>3.47</v>
      </c>
      <c r="N40">
        <v>2.93</v>
      </c>
      <c r="O40" s="4">
        <f t="shared" si="5"/>
        <v>2.5359345339378976</v>
      </c>
      <c r="P40" s="4">
        <f t="shared" si="6"/>
        <v>3.6064314888379121</v>
      </c>
      <c r="Q40" s="4">
        <f t="shared" si="7"/>
        <v>3.0452000755893609</v>
      </c>
      <c r="R40" s="5">
        <f t="shared" si="12"/>
        <v>0.39433194611974515</v>
      </c>
      <c r="S40" s="5">
        <f t="shared" si="12"/>
        <v>0.27728240591705416</v>
      </c>
      <c r="T40" s="5">
        <f t="shared" si="12"/>
        <v>0.32838564796320069</v>
      </c>
      <c r="U40">
        <f t="shared" si="13"/>
        <v>1.3025354414754591</v>
      </c>
      <c r="V40">
        <f t="shared" si="13"/>
        <v>0.96653434781256908</v>
      </c>
      <c r="W40">
        <f t="shared" si="13"/>
        <v>0.63509358933680926</v>
      </c>
      <c r="X40" t="s">
        <v>333</v>
      </c>
      <c r="Y40" t="s">
        <v>465</v>
      </c>
      <c r="Z40" t="s">
        <v>259</v>
      </c>
      <c r="AA40" s="59" t="s">
        <v>90</v>
      </c>
      <c r="AB40" s="59" t="s">
        <v>75</v>
      </c>
      <c r="AC40" t="s">
        <v>551</v>
      </c>
      <c r="AD40" s="59" t="s">
        <v>89</v>
      </c>
      <c r="AE40" t="s">
        <v>549</v>
      </c>
      <c r="AF40">
        <v>-1</v>
      </c>
      <c r="AG40">
        <v>-7</v>
      </c>
      <c r="AH40">
        <f t="shared" si="10"/>
        <v>6</v>
      </c>
    </row>
    <row r="41" spans="1:34" x14ac:dyDescent="0.25">
      <c r="A41" s="16">
        <v>0.18086150719943703</v>
      </c>
      <c r="B41" s="16">
        <v>0.22131450353959814</v>
      </c>
      <c r="C41" s="16">
        <v>0.52762994678300557</v>
      </c>
      <c r="D41" s="2">
        <f t="shared" si="11"/>
        <v>5.529092483439797</v>
      </c>
      <c r="E41" s="3">
        <f t="shared" si="11"/>
        <v>4.5184566940100135</v>
      </c>
      <c r="F41" s="3">
        <f t="shared" si="11"/>
        <v>1.8952677081675626</v>
      </c>
      <c r="G41" s="67">
        <v>4.0547752494560108E-2</v>
      </c>
      <c r="H41" s="4">
        <f t="shared" si="3"/>
        <v>1.0405477524945601</v>
      </c>
      <c r="I41" s="4">
        <f t="shared" si="0"/>
        <v>5.3136364671247538</v>
      </c>
      <c r="J41" s="4">
        <f t="shared" si="1"/>
        <v>4.3423828297910196</v>
      </c>
      <c r="K41" s="4">
        <f t="shared" si="4"/>
        <v>1.8214134849880144</v>
      </c>
      <c r="L41">
        <v>3.94</v>
      </c>
      <c r="M41">
        <v>3.55</v>
      </c>
      <c r="N41">
        <v>1.98</v>
      </c>
      <c r="O41" s="4">
        <f t="shared" si="5"/>
        <v>4.0997581448285665</v>
      </c>
      <c r="P41" s="4">
        <f t="shared" si="6"/>
        <v>3.6939445213556881</v>
      </c>
      <c r="Q41" s="4">
        <f t="shared" si="7"/>
        <v>2.060284549939229</v>
      </c>
      <c r="R41" s="5">
        <f t="shared" si="12"/>
        <v>0.24391682745027279</v>
      </c>
      <c r="S41" s="5">
        <f t="shared" si="12"/>
        <v>0.27071332398706333</v>
      </c>
      <c r="T41" s="5">
        <f t="shared" si="12"/>
        <v>0.48536984856266402</v>
      </c>
      <c r="U41">
        <f t="shared" si="13"/>
        <v>0.74148843722686242</v>
      </c>
      <c r="V41">
        <f t="shared" si="13"/>
        <v>0.81752349784665257</v>
      </c>
      <c r="W41">
        <f t="shared" si="13"/>
        <v>1.087067827442284</v>
      </c>
      <c r="X41" t="s">
        <v>280</v>
      </c>
      <c r="Y41" t="s">
        <v>334</v>
      </c>
      <c r="Z41" t="s">
        <v>259</v>
      </c>
      <c r="AA41" s="59" t="s">
        <v>85</v>
      </c>
      <c r="AB41" s="59" t="s">
        <v>79</v>
      </c>
      <c r="AC41" t="s">
        <v>551</v>
      </c>
      <c r="AD41" s="59" t="s">
        <v>93</v>
      </c>
      <c r="AE41" t="s">
        <v>544</v>
      </c>
      <c r="AF41">
        <v>5</v>
      </c>
      <c r="AG41">
        <v>11</v>
      </c>
      <c r="AH41">
        <f t="shared" si="10"/>
        <v>-6</v>
      </c>
    </row>
    <row r="42" spans="1:34" x14ac:dyDescent="0.25">
      <c r="A42" s="16">
        <v>0.54675105613291097</v>
      </c>
      <c r="B42" s="16">
        <v>0.37916694610939639</v>
      </c>
      <c r="C42" s="16">
        <v>7.3700275131182685E-2</v>
      </c>
      <c r="D42" s="2">
        <f t="shared" si="11"/>
        <v>1.8289859503388095</v>
      </c>
      <c r="E42" s="3">
        <f t="shared" si="11"/>
        <v>2.6373606936493941</v>
      </c>
      <c r="F42" s="3">
        <f t="shared" si="11"/>
        <v>13.568470378435515</v>
      </c>
      <c r="G42" s="67">
        <v>4.5333119673647282E-2</v>
      </c>
      <c r="H42" s="4">
        <f t="shared" si="3"/>
        <v>1.0453331196736473</v>
      </c>
      <c r="I42" s="4">
        <f t="shared" si="0"/>
        <v>1.7496680397056763</v>
      </c>
      <c r="J42" s="4">
        <f t="shared" si="1"/>
        <v>2.5229858731279626</v>
      </c>
      <c r="K42" s="4">
        <f t="shared" si="4"/>
        <v>12.980044469146437</v>
      </c>
      <c r="L42">
        <v>1.39</v>
      </c>
      <c r="M42">
        <v>4.68</v>
      </c>
      <c r="N42">
        <v>8.91</v>
      </c>
      <c r="O42" s="4">
        <f t="shared" si="5"/>
        <v>1.4530130363463696</v>
      </c>
      <c r="P42" s="4">
        <f t="shared" si="6"/>
        <v>4.8921590000726694</v>
      </c>
      <c r="Q42" s="4">
        <f t="shared" si="7"/>
        <v>9.3139180962921966</v>
      </c>
      <c r="R42" s="5">
        <f t="shared" si="12"/>
        <v>0.68822507092883356</v>
      </c>
      <c r="S42" s="5">
        <f t="shared" si="12"/>
        <v>0.20440872833142704</v>
      </c>
      <c r="T42" s="5">
        <f t="shared" si="12"/>
        <v>0.10736620073973946</v>
      </c>
      <c r="U42">
        <f t="shared" si="13"/>
        <v>0.79443641219726535</v>
      </c>
      <c r="V42">
        <f t="shared" si="13"/>
        <v>1.854944987939152</v>
      </c>
      <c r="W42">
        <f t="shared" si="13"/>
        <v>0.68643832624603629</v>
      </c>
      <c r="X42" t="s">
        <v>281</v>
      </c>
      <c r="Y42" t="s">
        <v>405</v>
      </c>
      <c r="Z42" t="s">
        <v>259</v>
      </c>
      <c r="AA42" s="59" t="s">
        <v>84</v>
      </c>
      <c r="AB42" s="59" t="s">
        <v>78</v>
      </c>
      <c r="AC42" t="s">
        <v>551</v>
      </c>
      <c r="AD42" s="59" t="s">
        <v>78</v>
      </c>
      <c r="AE42" t="s">
        <v>548</v>
      </c>
      <c r="AF42">
        <v>7</v>
      </c>
      <c r="AG42">
        <v>1</v>
      </c>
      <c r="AH42">
        <f t="shared" si="10"/>
        <v>6</v>
      </c>
    </row>
    <row r="43" spans="1:34" x14ac:dyDescent="0.25">
      <c r="A43" s="16">
        <v>0.63504861671979129</v>
      </c>
      <c r="B43" s="16">
        <v>0.27875955521235968</v>
      </c>
      <c r="C43" s="16">
        <v>8.5173079977159186E-2</v>
      </c>
      <c r="D43" s="2">
        <f t="shared" si="11"/>
        <v>1.5746825891303999</v>
      </c>
      <c r="E43" s="3">
        <f t="shared" si="11"/>
        <v>3.5873209771704424</v>
      </c>
      <c r="F43" s="3">
        <f t="shared" si="11"/>
        <v>11.740798856495143</v>
      </c>
      <c r="G43" s="67">
        <v>4.4836716681376787E-2</v>
      </c>
      <c r="H43" s="4">
        <f t="shared" si="3"/>
        <v>1.0448367166813768</v>
      </c>
      <c r="I43" s="4">
        <f t="shared" si="0"/>
        <v>1.5071087797641014</v>
      </c>
      <c r="J43" s="4">
        <f t="shared" si="1"/>
        <v>3.4333795126998745</v>
      </c>
      <c r="K43" s="4">
        <f t="shared" si="4"/>
        <v>11.236970015550767</v>
      </c>
      <c r="L43">
        <v>2.2000000000000002</v>
      </c>
      <c r="M43">
        <v>3.09</v>
      </c>
      <c r="N43">
        <v>3.75</v>
      </c>
      <c r="O43" s="4">
        <f t="shared" si="5"/>
        <v>2.2986407766990293</v>
      </c>
      <c r="P43" s="4">
        <f t="shared" si="6"/>
        <v>3.2285454545454542</v>
      </c>
      <c r="Q43" s="4">
        <f t="shared" si="7"/>
        <v>3.9181376875551628</v>
      </c>
      <c r="R43" s="5">
        <f t="shared" si="12"/>
        <v>0.43503970265247505</v>
      </c>
      <c r="S43" s="5">
        <f t="shared" si="12"/>
        <v>0.30973700512473956</v>
      </c>
      <c r="T43" s="5">
        <f t="shared" si="12"/>
        <v>0.25522329222278539</v>
      </c>
      <c r="U43">
        <f t="shared" si="13"/>
        <v>1.4597486455784252</v>
      </c>
      <c r="V43">
        <f t="shared" si="13"/>
        <v>0.89998789489197639</v>
      </c>
      <c r="W43">
        <f t="shared" si="13"/>
        <v>0.33371985462365744</v>
      </c>
      <c r="X43" t="s">
        <v>411</v>
      </c>
      <c r="Y43" t="s">
        <v>284</v>
      </c>
      <c r="Z43" t="s">
        <v>262</v>
      </c>
      <c r="AA43" s="59" t="s">
        <v>84</v>
      </c>
      <c r="AB43" s="59" t="s">
        <v>78</v>
      </c>
      <c r="AC43" t="s">
        <v>551</v>
      </c>
      <c r="AD43" s="59" t="s">
        <v>73</v>
      </c>
      <c r="AE43" t="s">
        <v>549</v>
      </c>
      <c r="AF43">
        <v>1</v>
      </c>
      <c r="AG43">
        <v>1</v>
      </c>
      <c r="AH43">
        <f t="shared" si="10"/>
        <v>0</v>
      </c>
    </row>
    <row r="44" spans="1:34" x14ac:dyDescent="0.25">
      <c r="A44" s="16">
        <v>0.16766638641610235</v>
      </c>
      <c r="B44" s="16">
        <v>0.45226533006654968</v>
      </c>
      <c r="C44" s="16">
        <v>0.36222241027224689</v>
      </c>
      <c r="D44" s="2">
        <f t="shared" si="11"/>
        <v>5.9642246807793189</v>
      </c>
      <c r="E44" s="3">
        <f t="shared" si="11"/>
        <v>2.2110914401792696</v>
      </c>
      <c r="F44" s="3">
        <f t="shared" si="11"/>
        <v>2.7607347630655945</v>
      </c>
      <c r="G44" s="67">
        <v>4.6377010789408146E-2</v>
      </c>
      <c r="H44" s="4">
        <f t="shared" si="3"/>
        <v>1.0463770107894081</v>
      </c>
      <c r="I44" s="4">
        <f t="shared" si="0"/>
        <v>5.6998812275890751</v>
      </c>
      <c r="J44" s="4">
        <f t="shared" si="1"/>
        <v>2.1130925253328887</v>
      </c>
      <c r="K44" s="4">
        <f t="shared" si="4"/>
        <v>2.6383748253249943</v>
      </c>
      <c r="L44">
        <v>5.93</v>
      </c>
      <c r="M44">
        <v>3.3</v>
      </c>
      <c r="N44">
        <v>1.74</v>
      </c>
      <c r="O44" s="4">
        <f t="shared" si="5"/>
        <v>6.2050156739811904</v>
      </c>
      <c r="P44" s="4">
        <f t="shared" si="6"/>
        <v>3.4530441356050465</v>
      </c>
      <c r="Q44" s="4">
        <f t="shared" si="7"/>
        <v>1.8206959987735702</v>
      </c>
      <c r="R44" s="5">
        <f t="shared" si="12"/>
        <v>0.16115994745882592</v>
      </c>
      <c r="S44" s="5">
        <f t="shared" si="12"/>
        <v>0.28959954194873877</v>
      </c>
      <c r="T44" s="5">
        <f t="shared" si="12"/>
        <v>0.5492405105924355</v>
      </c>
      <c r="U44">
        <f t="shared" si="13"/>
        <v>1.0403725557117021</v>
      </c>
      <c r="V44">
        <f t="shared" si="13"/>
        <v>1.56169214572378</v>
      </c>
      <c r="W44">
        <f t="shared" si="13"/>
        <v>0.65949689304879844</v>
      </c>
      <c r="X44" t="s">
        <v>469</v>
      </c>
      <c r="Y44" t="s">
        <v>340</v>
      </c>
      <c r="Z44" t="s">
        <v>262</v>
      </c>
      <c r="AA44" s="59" t="s">
        <v>85</v>
      </c>
      <c r="AB44" s="59" t="s">
        <v>76</v>
      </c>
      <c r="AC44" t="s">
        <v>551</v>
      </c>
      <c r="AD44" s="59" t="s">
        <v>77</v>
      </c>
      <c r="AE44" t="s">
        <v>541</v>
      </c>
      <c r="AF44">
        <v>-1</v>
      </c>
      <c r="AG44">
        <v>6</v>
      </c>
      <c r="AH44">
        <f t="shared" si="10"/>
        <v>-7</v>
      </c>
    </row>
    <row r="45" spans="1:34" x14ac:dyDescent="0.25">
      <c r="A45" s="16">
        <v>0.7697890227591484</v>
      </c>
      <c r="B45" s="16">
        <v>0.19754670030142829</v>
      </c>
      <c r="C45" s="16">
        <v>3.1415245876013492E-2</v>
      </c>
      <c r="D45" s="2">
        <f t="shared" si="11"/>
        <v>1.2990572357289643</v>
      </c>
      <c r="E45" s="3">
        <f t="shared" si="11"/>
        <v>5.0620941705133093</v>
      </c>
      <c r="F45" s="3">
        <f t="shared" si="11"/>
        <v>31.831678285972952</v>
      </c>
      <c r="G45" s="67">
        <v>2.9618859681304066E-2</v>
      </c>
      <c r="H45" s="4">
        <f t="shared" si="3"/>
        <v>1.0296188596813041</v>
      </c>
      <c r="I45" s="4">
        <f t="shared" si="0"/>
        <v>1.261687490972202</v>
      </c>
      <c r="J45" s="4">
        <f t="shared" si="1"/>
        <v>4.9164738222454174</v>
      </c>
      <c r="K45" s="4">
        <f t="shared" si="4"/>
        <v>30.915982148798001</v>
      </c>
      <c r="L45">
        <v>1.71</v>
      </c>
      <c r="M45">
        <v>3.54</v>
      </c>
      <c r="N45">
        <v>6.16</v>
      </c>
      <c r="O45" s="4">
        <f t="shared" si="5"/>
        <v>1.76064825005503</v>
      </c>
      <c r="P45" s="4">
        <f t="shared" si="6"/>
        <v>3.6448507632718163</v>
      </c>
      <c r="Q45" s="4">
        <f t="shared" si="7"/>
        <v>6.3424521756368328</v>
      </c>
      <c r="R45" s="5">
        <f t="shared" si="12"/>
        <v>0.567972620294113</v>
      </c>
      <c r="S45" s="5">
        <f t="shared" si="12"/>
        <v>0.27435965556580033</v>
      </c>
      <c r="T45" s="5">
        <f t="shared" si="12"/>
        <v>0.15766772414008656</v>
      </c>
      <c r="U45">
        <f t="shared" si="13"/>
        <v>1.355327695832466</v>
      </c>
      <c r="V45">
        <f t="shared" si="13"/>
        <v>0.72002824137548971</v>
      </c>
      <c r="W45">
        <f t="shared" si="13"/>
        <v>0.19924969455448782</v>
      </c>
      <c r="X45" t="s">
        <v>417</v>
      </c>
      <c r="Y45" t="s">
        <v>415</v>
      </c>
      <c r="Z45" t="s">
        <v>267</v>
      </c>
      <c r="AA45" s="59" t="s">
        <v>84</v>
      </c>
      <c r="AB45" s="59" t="s">
        <v>94</v>
      </c>
      <c r="AC45" t="s">
        <v>551</v>
      </c>
      <c r="AD45" s="59" t="s">
        <v>75</v>
      </c>
      <c r="AE45" t="s">
        <v>549</v>
      </c>
      <c r="AF45">
        <v>4</v>
      </c>
      <c r="AG45">
        <v>1</v>
      </c>
      <c r="AH45">
        <f t="shared" si="10"/>
        <v>3</v>
      </c>
    </row>
    <row r="46" spans="1:34" x14ac:dyDescent="0.25">
      <c r="A46" s="16">
        <v>0.687718019193999</v>
      </c>
      <c r="B46" s="16">
        <v>0.18693226983962691</v>
      </c>
      <c r="C46" s="16">
        <v>0.11924362970369967</v>
      </c>
      <c r="D46" s="2">
        <f t="shared" si="11"/>
        <v>1.4540843370252148</v>
      </c>
      <c r="E46" s="3">
        <f t="shared" si="11"/>
        <v>5.3495311476072098</v>
      </c>
      <c r="F46" s="3">
        <f t="shared" si="11"/>
        <v>8.3861922224678285</v>
      </c>
      <c r="G46" s="67">
        <v>2.8726626156645008E-2</v>
      </c>
      <c r="H46" s="4">
        <f t="shared" si="3"/>
        <v>1.028726626156645</v>
      </c>
      <c r="I46" s="4">
        <f t="shared" si="0"/>
        <v>1.4134798303585467</v>
      </c>
      <c r="J46" s="4">
        <f t="shared" si="1"/>
        <v>5.2001484277637742</v>
      </c>
      <c r="K46" s="4">
        <f t="shared" si="4"/>
        <v>8.1520124095542332</v>
      </c>
      <c r="L46">
        <v>2.0499999999999998</v>
      </c>
      <c r="M46">
        <v>3.43</v>
      </c>
      <c r="N46">
        <v>4.01</v>
      </c>
      <c r="O46" s="4">
        <f t="shared" si="5"/>
        <v>2.1088895836211221</v>
      </c>
      <c r="P46" s="4">
        <f t="shared" si="6"/>
        <v>3.5285323277172926</v>
      </c>
      <c r="Q46" s="4">
        <f t="shared" si="7"/>
        <v>4.1251937708881465</v>
      </c>
      <c r="R46" s="5">
        <f t="shared" si="12"/>
        <v>0.47418319468529252</v>
      </c>
      <c r="S46" s="5">
        <f t="shared" si="12"/>
        <v>0.28340395017634096</v>
      </c>
      <c r="T46" s="5">
        <f t="shared" si="12"/>
        <v>0.24241285513836647</v>
      </c>
      <c r="U46">
        <f t="shared" si="13"/>
        <v>1.4503213671467754</v>
      </c>
      <c r="V46">
        <f t="shared" si="13"/>
        <v>0.65959655722269583</v>
      </c>
      <c r="W46">
        <f t="shared" si="13"/>
        <v>0.49190307847179465</v>
      </c>
      <c r="X46" t="s">
        <v>343</v>
      </c>
      <c r="Y46" t="s">
        <v>418</v>
      </c>
      <c r="Z46" t="s">
        <v>267</v>
      </c>
      <c r="AA46" s="59" t="s">
        <v>84</v>
      </c>
      <c r="AB46" s="59" t="s">
        <v>86</v>
      </c>
      <c r="AC46" t="s">
        <v>551</v>
      </c>
      <c r="AD46" s="59" t="s">
        <v>79</v>
      </c>
      <c r="AE46" t="s">
        <v>549</v>
      </c>
      <c r="AF46">
        <v>1</v>
      </c>
      <c r="AG46">
        <v>0</v>
      </c>
      <c r="AH46">
        <f t="shared" si="10"/>
        <v>1</v>
      </c>
    </row>
    <row r="47" spans="1:34" x14ac:dyDescent="0.25">
      <c r="A47" s="16">
        <v>0.74453440272741456</v>
      </c>
      <c r="B47" s="16">
        <v>0.18339773925750633</v>
      </c>
      <c r="C47" s="16">
        <v>6.956306858877695E-2</v>
      </c>
      <c r="D47" s="2">
        <f t="shared" si="11"/>
        <v>1.3431212800063388</v>
      </c>
      <c r="E47" s="3">
        <f t="shared" si="11"/>
        <v>5.4526299181688023</v>
      </c>
      <c r="F47" s="3">
        <f t="shared" si="11"/>
        <v>14.375444043613342</v>
      </c>
      <c r="G47" s="67">
        <v>2.9839091642238191E-2</v>
      </c>
      <c r="H47" s="4">
        <f t="shared" si="3"/>
        <v>1.0298390916422382</v>
      </c>
      <c r="I47" s="4">
        <f t="shared" si="0"/>
        <v>1.3042049878535136</v>
      </c>
      <c r="J47" s="4">
        <f t="shared" si="1"/>
        <v>5.2946425926342897</v>
      </c>
      <c r="K47" s="4">
        <f t="shared" si="4"/>
        <v>13.958922476606968</v>
      </c>
      <c r="L47">
        <v>1.91</v>
      </c>
      <c r="M47">
        <v>4.09</v>
      </c>
      <c r="N47">
        <v>3.82</v>
      </c>
      <c r="O47" s="4">
        <f t="shared" si="5"/>
        <v>1.9669926650366749</v>
      </c>
      <c r="P47" s="4">
        <f t="shared" si="6"/>
        <v>4.2120418848167542</v>
      </c>
      <c r="Q47" s="4">
        <f t="shared" si="7"/>
        <v>3.9339853300733498</v>
      </c>
      <c r="R47" s="5">
        <f t="shared" si="12"/>
        <v>0.50839030453697942</v>
      </c>
      <c r="S47" s="5">
        <f t="shared" si="12"/>
        <v>0.23741454319453076</v>
      </c>
      <c r="T47" s="5">
        <f t="shared" si="12"/>
        <v>0.25419515226848971</v>
      </c>
      <c r="U47">
        <f t="shared" si="13"/>
        <v>1.4644937090322863</v>
      </c>
      <c r="V47">
        <f t="shared" si="13"/>
        <v>0.77247895933331856</v>
      </c>
      <c r="W47">
        <f t="shared" si="13"/>
        <v>0.27366009134313474</v>
      </c>
      <c r="X47" t="s">
        <v>416</v>
      </c>
      <c r="Y47" t="s">
        <v>346</v>
      </c>
      <c r="Z47" t="s">
        <v>267</v>
      </c>
      <c r="AA47" s="59" t="s">
        <v>84</v>
      </c>
      <c r="AB47" s="59" t="s">
        <v>94</v>
      </c>
      <c r="AC47" t="s">
        <v>551</v>
      </c>
      <c r="AD47" s="59" t="s">
        <v>86</v>
      </c>
      <c r="AE47" t="s">
        <v>541</v>
      </c>
      <c r="AF47">
        <v>4</v>
      </c>
      <c r="AG47">
        <v>-3</v>
      </c>
      <c r="AH47">
        <f t="shared" si="10"/>
        <v>7</v>
      </c>
    </row>
    <row r="48" spans="1:34" x14ac:dyDescent="0.25">
      <c r="A48" s="16">
        <v>0.61078786249497008</v>
      </c>
      <c r="B48" s="16">
        <v>0.20207301548500783</v>
      </c>
      <c r="C48" s="16">
        <v>0.1769115933431154</v>
      </c>
      <c r="D48" s="2">
        <f t="shared" si="11"/>
        <v>1.6372296527228962</v>
      </c>
      <c r="E48" s="3">
        <f t="shared" si="11"/>
        <v>4.9487062762924516</v>
      </c>
      <c r="F48" s="3">
        <f t="shared" si="11"/>
        <v>5.6525408035895435</v>
      </c>
      <c r="G48" s="67">
        <v>3.1022587442820937E-2</v>
      </c>
      <c r="H48" s="4">
        <f t="shared" si="3"/>
        <v>1.0310225874428209</v>
      </c>
      <c r="I48" s="4">
        <f t="shared" si="0"/>
        <v>1.5879668133979603</v>
      </c>
      <c r="J48" s="4">
        <f t="shared" si="1"/>
        <v>4.7998039388898448</v>
      </c>
      <c r="K48" s="4">
        <f t="shared" si="4"/>
        <v>5.4824606875094535</v>
      </c>
      <c r="L48">
        <v>1.43</v>
      </c>
      <c r="M48">
        <v>4.95</v>
      </c>
      <c r="N48">
        <v>7.71</v>
      </c>
      <c r="O48" s="4">
        <f t="shared" si="5"/>
        <v>1.474362300043234</v>
      </c>
      <c r="P48" s="4">
        <f t="shared" si="6"/>
        <v>5.103561807841964</v>
      </c>
      <c r="Q48" s="4">
        <f t="shared" si="7"/>
        <v>7.9491841491841493</v>
      </c>
      <c r="R48" s="5">
        <f t="shared" si="12"/>
        <v>0.67825933962817431</v>
      </c>
      <c r="S48" s="5">
        <f t="shared" si="12"/>
        <v>0.19594158700369477</v>
      </c>
      <c r="T48" s="5">
        <f t="shared" si="12"/>
        <v>0.1257990733681309</v>
      </c>
      <c r="U48">
        <f t="shared" si="13"/>
        <v>0.90052259778657462</v>
      </c>
      <c r="V48">
        <f t="shared" si="13"/>
        <v>1.0312921242247437</v>
      </c>
      <c r="W48">
        <f t="shared" si="13"/>
        <v>1.406302833610005</v>
      </c>
      <c r="X48" t="s">
        <v>348</v>
      </c>
      <c r="Y48" t="s">
        <v>423</v>
      </c>
      <c r="Z48" t="s">
        <v>258</v>
      </c>
      <c r="AA48" s="59" t="s">
        <v>84</v>
      </c>
      <c r="AB48" s="59" t="s">
        <v>86</v>
      </c>
      <c r="AC48" t="s">
        <v>551</v>
      </c>
      <c r="AD48" s="59" t="s">
        <v>74</v>
      </c>
      <c r="AE48" t="s">
        <v>548</v>
      </c>
      <c r="AF48">
        <v>6</v>
      </c>
      <c r="AG48">
        <v>4</v>
      </c>
      <c r="AH48">
        <f t="shared" si="10"/>
        <v>2</v>
      </c>
    </row>
    <row r="49" spans="1:34" x14ac:dyDescent="0.25">
      <c r="A49" s="16">
        <v>0.34451485979834556</v>
      </c>
      <c r="B49" s="16">
        <v>0.24280069802117052</v>
      </c>
      <c r="C49" s="16">
        <v>0.37910875434738062</v>
      </c>
      <c r="D49" s="2">
        <f t="shared" si="11"/>
        <v>2.9026324164517279</v>
      </c>
      <c r="E49" s="3">
        <f t="shared" si="11"/>
        <v>4.1186043044769463</v>
      </c>
      <c r="F49" s="3">
        <f t="shared" si="11"/>
        <v>2.6377655185553732</v>
      </c>
      <c r="G49" s="67">
        <v>4.5942070992436523E-2</v>
      </c>
      <c r="H49" s="4">
        <f t="shared" si="3"/>
        <v>1.0459420709924365</v>
      </c>
      <c r="I49" s="4">
        <f t="shared" si="0"/>
        <v>2.7751368808576373</v>
      </c>
      <c r="J49" s="4">
        <f t="shared" si="1"/>
        <v>3.9376982900869746</v>
      </c>
      <c r="K49" s="4">
        <f t="shared" si="4"/>
        <v>2.5219040248113775</v>
      </c>
      <c r="L49">
        <v>3.44</v>
      </c>
      <c r="M49">
        <v>3.88</v>
      </c>
      <c r="N49">
        <v>2.0099999999999998</v>
      </c>
      <c r="O49" s="4">
        <f t="shared" si="5"/>
        <v>3.5980407242139818</v>
      </c>
      <c r="P49" s="4">
        <f t="shared" si="6"/>
        <v>4.0582552354506536</v>
      </c>
      <c r="Q49" s="4">
        <f t="shared" si="7"/>
        <v>2.1023435626947973</v>
      </c>
      <c r="R49" s="5">
        <f t="shared" si="12"/>
        <v>0.27792903878775782</v>
      </c>
      <c r="S49" s="5">
        <f t="shared" si="12"/>
        <v>0.2464113127396616</v>
      </c>
      <c r="T49" s="5">
        <f t="shared" si="12"/>
        <v>0.47565964847258063</v>
      </c>
      <c r="U49">
        <f t="shared" si="13"/>
        <v>1.2395784956513176</v>
      </c>
      <c r="V49">
        <f t="shared" si="13"/>
        <v>0.98534720391548836</v>
      </c>
      <c r="W49">
        <f t="shared" si="13"/>
        <v>0.79701684926345884</v>
      </c>
      <c r="X49" t="s">
        <v>431</v>
      </c>
      <c r="Y49" t="s">
        <v>428</v>
      </c>
      <c r="Z49" t="s">
        <v>271</v>
      </c>
      <c r="AA49" s="59" t="s">
        <v>85</v>
      </c>
      <c r="AB49" s="59" t="s">
        <v>79</v>
      </c>
      <c r="AC49" t="s">
        <v>551</v>
      </c>
      <c r="AD49" s="59" t="s">
        <v>76</v>
      </c>
      <c r="AE49" t="s">
        <v>543</v>
      </c>
      <c r="AF49">
        <v>-7</v>
      </c>
      <c r="AG49">
        <v>4</v>
      </c>
      <c r="AH49">
        <f t="shared" si="10"/>
        <v>-11</v>
      </c>
    </row>
    <row r="50" spans="1:34" x14ac:dyDescent="0.25">
      <c r="A50" s="16">
        <v>0.47546251778394411</v>
      </c>
      <c r="B50" s="16">
        <v>0.31547707619371446</v>
      </c>
      <c r="C50" s="16">
        <v>0.20158368168441662</v>
      </c>
      <c r="D50" s="2">
        <f t="shared" si="11"/>
        <v>2.1032152117076284</v>
      </c>
      <c r="E50" s="3">
        <f t="shared" si="11"/>
        <v>3.169802421352363</v>
      </c>
      <c r="F50" s="3">
        <f t="shared" si="11"/>
        <v>4.960719000883814</v>
      </c>
      <c r="G50" s="67">
        <v>2.7653317964353885E-2</v>
      </c>
      <c r="H50" s="4">
        <f t="shared" si="3"/>
        <v>1.0276533179643539</v>
      </c>
      <c r="I50" s="4">
        <f t="shared" si="0"/>
        <v>2.0466193948303708</v>
      </c>
      <c r="J50" s="4">
        <f t="shared" si="1"/>
        <v>3.0845056070381061</v>
      </c>
      <c r="K50" s="4">
        <f t="shared" si="4"/>
        <v>4.8272300727937569</v>
      </c>
      <c r="L50">
        <v>2.38</v>
      </c>
      <c r="M50">
        <v>3.2</v>
      </c>
      <c r="N50">
        <v>3.39</v>
      </c>
      <c r="O50" s="4">
        <f t="shared" si="5"/>
        <v>2.4458148967551621</v>
      </c>
      <c r="P50" s="4">
        <f t="shared" si="6"/>
        <v>3.2884906174859325</v>
      </c>
      <c r="Q50" s="4">
        <f t="shared" si="7"/>
        <v>3.4837447478991597</v>
      </c>
      <c r="R50" s="5">
        <f t="shared" si="12"/>
        <v>0.40886168504684878</v>
      </c>
      <c r="S50" s="5">
        <f t="shared" si="12"/>
        <v>0.30409087825359371</v>
      </c>
      <c r="T50" s="5">
        <f t="shared" si="12"/>
        <v>0.28704743669955751</v>
      </c>
      <c r="U50">
        <f t="shared" si="13"/>
        <v>1.1628933088446864</v>
      </c>
      <c r="V50">
        <f t="shared" si="13"/>
        <v>1.0374434050949246</v>
      </c>
      <c r="W50">
        <f t="shared" si="13"/>
        <v>0.70226609233026249</v>
      </c>
      <c r="X50" t="s">
        <v>480</v>
      </c>
      <c r="Y50" t="s">
        <v>482</v>
      </c>
      <c r="Z50" t="s">
        <v>265</v>
      </c>
      <c r="AA50" s="59" t="s">
        <v>90</v>
      </c>
      <c r="AB50" s="59" t="s">
        <v>75</v>
      </c>
      <c r="AC50" t="s">
        <v>551</v>
      </c>
      <c r="AD50" s="59" t="s">
        <v>73</v>
      </c>
      <c r="AE50" t="s">
        <v>544</v>
      </c>
      <c r="AF50">
        <v>2</v>
      </c>
      <c r="AG50">
        <v>2</v>
      </c>
      <c r="AH50">
        <f t="shared" si="10"/>
        <v>0</v>
      </c>
    </row>
    <row r="51" spans="1:34" x14ac:dyDescent="0.25">
      <c r="A51" s="16">
        <v>0.60041367535202517</v>
      </c>
      <c r="B51" s="16">
        <v>0.21359669394040251</v>
      </c>
      <c r="C51" s="16">
        <v>0.17703142923637621</v>
      </c>
      <c r="D51" s="2">
        <f t="shared" si="11"/>
        <v>1.6655183601767491</v>
      </c>
      <c r="E51" s="3">
        <f t="shared" si="11"/>
        <v>4.6817204028402184</v>
      </c>
      <c r="F51" s="3">
        <f t="shared" si="11"/>
        <v>5.6487144927513313</v>
      </c>
      <c r="G51" s="67">
        <v>3.177915248319807E-2</v>
      </c>
      <c r="H51" s="4">
        <f t="shared" si="3"/>
        <v>1.0317791524831981</v>
      </c>
      <c r="I51" s="4">
        <f t="shared" si="0"/>
        <v>1.6142198223024002</v>
      </c>
      <c r="J51" s="4">
        <f t="shared" si="1"/>
        <v>4.5375218054877857</v>
      </c>
      <c r="K51" s="4">
        <f t="shared" si="4"/>
        <v>5.4747321451073008</v>
      </c>
      <c r="L51">
        <v>1.71</v>
      </c>
      <c r="M51">
        <v>3.84</v>
      </c>
      <c r="N51">
        <v>5.36</v>
      </c>
      <c r="O51" s="4">
        <f t="shared" si="5"/>
        <v>1.7643423507462688</v>
      </c>
      <c r="P51" s="4">
        <f t="shared" si="6"/>
        <v>3.9620319455354807</v>
      </c>
      <c r="Q51" s="4">
        <f t="shared" si="7"/>
        <v>5.5303362573099424</v>
      </c>
      <c r="R51" s="5">
        <f t="shared" si="12"/>
        <v>0.56678342475712107</v>
      </c>
      <c r="S51" s="5">
        <f t="shared" si="12"/>
        <v>0.25239574383715552</v>
      </c>
      <c r="T51" s="5">
        <f t="shared" si="12"/>
        <v>0.18082083140572333</v>
      </c>
      <c r="U51">
        <f t="shared" si="13"/>
        <v>1.0593352753907992</v>
      </c>
      <c r="V51">
        <f t="shared" si="13"/>
        <v>0.8462769248526395</v>
      </c>
      <c r="W51">
        <f t="shared" si="13"/>
        <v>0.97904333178933056</v>
      </c>
      <c r="X51" t="s">
        <v>484</v>
      </c>
      <c r="Y51" t="s">
        <v>446</v>
      </c>
      <c r="Z51" t="s">
        <v>265</v>
      </c>
      <c r="AA51" s="59" t="s">
        <v>84</v>
      </c>
      <c r="AB51" s="59" t="s">
        <v>86</v>
      </c>
      <c r="AC51" t="s">
        <v>551</v>
      </c>
      <c r="AD51" s="59" t="s">
        <v>89</v>
      </c>
      <c r="AE51" t="s">
        <v>543</v>
      </c>
      <c r="AF51">
        <v>-2</v>
      </c>
      <c r="AG51">
        <v>3</v>
      </c>
      <c r="AH51">
        <f t="shared" si="10"/>
        <v>-5</v>
      </c>
    </row>
    <row r="52" spans="1:34" x14ac:dyDescent="0.25">
      <c r="A52" s="16">
        <v>0.2205500214624537</v>
      </c>
      <c r="B52" s="16">
        <v>0.20824004965779663</v>
      </c>
      <c r="C52" s="16">
        <v>0.51079541289635955</v>
      </c>
      <c r="D52" s="2">
        <f t="shared" si="11"/>
        <v>4.5341188061060302</v>
      </c>
      <c r="E52" s="3">
        <f t="shared" si="11"/>
        <v>4.8021502186698086</v>
      </c>
      <c r="F52" s="3">
        <f t="shared" si="11"/>
        <v>1.9577309716422613</v>
      </c>
      <c r="G52" s="67">
        <v>4.3435638337983473E-2</v>
      </c>
      <c r="H52" s="4">
        <f t="shared" si="3"/>
        <v>1.0434356383379835</v>
      </c>
      <c r="I52" s="4">
        <f t="shared" si="0"/>
        <v>4.3453746829350344</v>
      </c>
      <c r="J52" s="4">
        <f t="shared" si="1"/>
        <v>4.6022486124001114</v>
      </c>
      <c r="K52" s="4">
        <f t="shared" si="4"/>
        <v>1.8762354856506489</v>
      </c>
      <c r="L52">
        <v>3</v>
      </c>
      <c r="M52">
        <v>2.98</v>
      </c>
      <c r="N52">
        <v>2.67</v>
      </c>
      <c r="O52" s="4">
        <f t="shared" si="5"/>
        <v>3.1303069150139504</v>
      </c>
      <c r="P52" s="4">
        <f t="shared" si="6"/>
        <v>3.1094382022471909</v>
      </c>
      <c r="Q52" s="4">
        <f t="shared" si="7"/>
        <v>2.785973154362416</v>
      </c>
      <c r="R52" s="5">
        <f t="shared" si="12"/>
        <v>0.31945749319457495</v>
      </c>
      <c r="S52" s="5">
        <f t="shared" si="12"/>
        <v>0.32160150321601505</v>
      </c>
      <c r="T52" s="5">
        <f t="shared" si="12"/>
        <v>0.35894100358941006</v>
      </c>
      <c r="U52">
        <f t="shared" si="13"/>
        <v>0.69038925729039402</v>
      </c>
      <c r="V52">
        <f t="shared" si="13"/>
        <v>0.64750956564380491</v>
      </c>
      <c r="W52">
        <f t="shared" si="13"/>
        <v>1.4230623077007234</v>
      </c>
      <c r="X52" t="s">
        <v>294</v>
      </c>
      <c r="Y52" t="s">
        <v>452</v>
      </c>
      <c r="Z52" t="s">
        <v>264</v>
      </c>
      <c r="AA52" s="59" t="s">
        <v>85</v>
      </c>
      <c r="AB52" s="59" t="s">
        <v>79</v>
      </c>
      <c r="AC52" t="s">
        <v>552</v>
      </c>
      <c r="AD52" s="59" t="s">
        <v>78</v>
      </c>
      <c r="AE52" t="s">
        <v>544</v>
      </c>
      <c r="AF52">
        <v>0</v>
      </c>
      <c r="AG52">
        <v>2</v>
      </c>
      <c r="AH52">
        <f t="shared" si="10"/>
        <v>-2</v>
      </c>
    </row>
    <row r="53" spans="1:34" x14ac:dyDescent="0.25">
      <c r="A53" s="16">
        <v>0.29518052569674597</v>
      </c>
      <c r="B53" s="16">
        <v>0.44524192331975132</v>
      </c>
      <c r="C53" s="16">
        <v>0.2519101670759889</v>
      </c>
      <c r="D53" s="2">
        <f t="shared" si="11"/>
        <v>3.3877573652245307</v>
      </c>
      <c r="E53" s="3">
        <f t="shared" si="11"/>
        <v>2.2459699943436102</v>
      </c>
      <c r="F53" s="3">
        <f t="shared" si="11"/>
        <v>3.9696690753190174</v>
      </c>
      <c r="G53" s="67">
        <v>4.3294236174698186E-2</v>
      </c>
      <c r="H53" s="4">
        <f t="shared" si="3"/>
        <v>1.0432942361746982</v>
      </c>
      <c r="I53" s="4">
        <f t="shared" si="0"/>
        <v>3.2471734701093999</v>
      </c>
      <c r="J53" s="4">
        <f t="shared" si="1"/>
        <v>2.1527675668741311</v>
      </c>
      <c r="K53" s="4">
        <f t="shared" si="4"/>
        <v>3.8049372244919617</v>
      </c>
      <c r="L53">
        <v>3.02</v>
      </c>
      <c r="M53">
        <v>3.11</v>
      </c>
      <c r="N53">
        <v>2.56</v>
      </c>
      <c r="O53" s="4">
        <f t="shared" si="5"/>
        <v>3.1507485932475885</v>
      </c>
      <c r="P53" s="4">
        <f t="shared" si="6"/>
        <v>3.2446450745033113</v>
      </c>
      <c r="Q53" s="4">
        <f t="shared" si="7"/>
        <v>2.6708332446072274</v>
      </c>
      <c r="R53" s="5">
        <f t="shared" si="12"/>
        <v>0.31738489136934422</v>
      </c>
      <c r="S53" s="5">
        <f t="shared" si="12"/>
        <v>0.3082001195933825</v>
      </c>
      <c r="T53" s="5">
        <f t="shared" si="12"/>
        <v>0.37441498903727327</v>
      </c>
      <c r="U53">
        <f t="shared" si="13"/>
        <v>0.93003962609310609</v>
      </c>
      <c r="V53">
        <f t="shared" si="13"/>
        <v>1.4446520134618122</v>
      </c>
      <c r="W53">
        <f t="shared" si="13"/>
        <v>0.67281004888111218</v>
      </c>
      <c r="X53" t="s">
        <v>454</v>
      </c>
      <c r="Y53" t="s">
        <v>486</v>
      </c>
      <c r="Z53" t="s">
        <v>264</v>
      </c>
      <c r="AA53" s="59" t="s">
        <v>90</v>
      </c>
      <c r="AB53" s="59" t="s">
        <v>75</v>
      </c>
      <c r="AC53" t="s">
        <v>552</v>
      </c>
      <c r="AD53" s="59" t="s">
        <v>89</v>
      </c>
      <c r="AE53" t="s">
        <v>541</v>
      </c>
      <c r="AF53">
        <v>-4</v>
      </c>
      <c r="AG53">
        <v>-1</v>
      </c>
      <c r="AH53">
        <f t="shared" si="10"/>
        <v>-3</v>
      </c>
    </row>
    <row r="54" spans="1:34" x14ac:dyDescent="0.25">
      <c r="A54" s="16">
        <v>0.38172508838573826</v>
      </c>
      <c r="B54" s="16">
        <v>0.43733202496578588</v>
      </c>
      <c r="C54" s="16">
        <v>0.17770338697236127</v>
      </c>
      <c r="D54" s="2">
        <f t="shared" si="11"/>
        <v>2.6196863408398423</v>
      </c>
      <c r="E54" s="3">
        <f t="shared" si="11"/>
        <v>2.2865922066380429</v>
      </c>
      <c r="F54" s="3">
        <f t="shared" si="11"/>
        <v>5.6273547569216165</v>
      </c>
      <c r="G54" s="67">
        <v>4.42103938725118E-2</v>
      </c>
      <c r="H54" s="4">
        <f t="shared" si="3"/>
        <v>1.0442103938725118</v>
      </c>
      <c r="I54" s="4">
        <f t="shared" si="0"/>
        <v>2.5087725196112931</v>
      </c>
      <c r="J54" s="4">
        <f t="shared" si="1"/>
        <v>2.1897811207931857</v>
      </c>
      <c r="K54" s="4">
        <f t="shared" si="4"/>
        <v>5.3891005011473414</v>
      </c>
      <c r="L54">
        <v>2.65</v>
      </c>
      <c r="M54">
        <v>2.95</v>
      </c>
      <c r="N54">
        <v>3.05</v>
      </c>
      <c r="O54" s="4">
        <f t="shared" si="5"/>
        <v>2.7671575437621563</v>
      </c>
      <c r="P54" s="4">
        <f t="shared" si="6"/>
        <v>3.0804206619239101</v>
      </c>
      <c r="Q54" s="4">
        <f t="shared" si="7"/>
        <v>3.1848417013111607</v>
      </c>
      <c r="R54" s="5">
        <f t="shared" si="12"/>
        <v>0.36138166482578571</v>
      </c>
      <c r="S54" s="5">
        <f t="shared" si="12"/>
        <v>0.32463098704689219</v>
      </c>
      <c r="T54" s="5">
        <f t="shared" si="12"/>
        <v>0.31398734812732204</v>
      </c>
      <c r="U54">
        <f t="shared" si="13"/>
        <v>1.0562934579698715</v>
      </c>
      <c r="V54">
        <f t="shared" si="13"/>
        <v>1.3471666058256302</v>
      </c>
      <c r="W54">
        <f t="shared" si="13"/>
        <v>0.56595715729381069</v>
      </c>
      <c r="X54" t="s">
        <v>295</v>
      </c>
      <c r="Y54" t="s">
        <v>291</v>
      </c>
      <c r="Z54" t="s">
        <v>264</v>
      </c>
      <c r="AA54" s="59" t="s">
        <v>84</v>
      </c>
      <c r="AB54" s="59" t="s">
        <v>78</v>
      </c>
      <c r="AC54" t="s">
        <v>552</v>
      </c>
      <c r="AD54" s="59" t="s">
        <v>79</v>
      </c>
      <c r="AE54" t="s">
        <v>543</v>
      </c>
      <c r="AF54">
        <v>0</v>
      </c>
      <c r="AG54">
        <v>2</v>
      </c>
      <c r="AH54">
        <f t="shared" si="10"/>
        <v>-2</v>
      </c>
    </row>
    <row r="55" spans="1:34" x14ac:dyDescent="0.25">
      <c r="A55" s="16">
        <v>0.38773467904941911</v>
      </c>
      <c r="B55" s="16">
        <v>0.23534867020017916</v>
      </c>
      <c r="C55" s="16">
        <v>0.34869992141172246</v>
      </c>
      <c r="D55" s="2">
        <f t="shared" si="11"/>
        <v>2.5790832082691888</v>
      </c>
      <c r="E55" s="3">
        <f t="shared" si="11"/>
        <v>4.2490148729093553</v>
      </c>
      <c r="F55" s="3">
        <f t="shared" si="11"/>
        <v>2.8677953122314137</v>
      </c>
      <c r="G55" s="67">
        <v>2.8612022463761821E-2</v>
      </c>
      <c r="H55" s="4">
        <f t="shared" si="3"/>
        <v>1.0286120224637618</v>
      </c>
      <c r="I55" s="4">
        <f t="shared" si="0"/>
        <v>2.5073430525259588</v>
      </c>
      <c r="J55" s="4">
        <f t="shared" si="1"/>
        <v>4.130823653734855</v>
      </c>
      <c r="K55" s="4">
        <f t="shared" si="4"/>
        <v>2.7880242983767447</v>
      </c>
      <c r="L55">
        <v>3.07</v>
      </c>
      <c r="M55">
        <v>3.73</v>
      </c>
      <c r="N55">
        <v>2.2999999999999998</v>
      </c>
      <c r="O55" s="4">
        <f t="shared" si="5"/>
        <v>3.1578389089637486</v>
      </c>
      <c r="P55" s="4">
        <f t="shared" si="6"/>
        <v>3.8367228437898317</v>
      </c>
      <c r="Q55" s="4">
        <f t="shared" si="7"/>
        <v>2.365807651666652</v>
      </c>
      <c r="R55" s="5">
        <f t="shared" si="12"/>
        <v>0.31667226506121937</v>
      </c>
      <c r="S55" s="5">
        <f t="shared" si="12"/>
        <v>0.26063910287880521</v>
      </c>
      <c r="T55" s="5">
        <f t="shared" si="12"/>
        <v>0.42268863205997542</v>
      </c>
      <c r="U55">
        <f t="shared" si="13"/>
        <v>1.224403655856827</v>
      </c>
      <c r="V55">
        <f t="shared" si="13"/>
        <v>0.9029676192125865</v>
      </c>
      <c r="W55">
        <f t="shared" si="13"/>
        <v>0.82495694221141314</v>
      </c>
      <c r="X55" t="s">
        <v>367</v>
      </c>
      <c r="Y55" t="s">
        <v>370</v>
      </c>
      <c r="Z55" t="s">
        <v>257</v>
      </c>
      <c r="AA55" s="59" t="s">
        <v>90</v>
      </c>
      <c r="AB55" s="59" t="s">
        <v>74</v>
      </c>
      <c r="AC55" t="s">
        <v>552</v>
      </c>
      <c r="AD55" s="59" t="s">
        <v>73</v>
      </c>
      <c r="AE55" t="s">
        <v>548</v>
      </c>
      <c r="AF55">
        <v>5</v>
      </c>
      <c r="AG55">
        <v>2</v>
      </c>
      <c r="AH55">
        <f t="shared" si="10"/>
        <v>3</v>
      </c>
    </row>
    <row r="56" spans="1:34" x14ac:dyDescent="0.25">
      <c r="A56" s="16" t="e">
        <v>#N/A</v>
      </c>
      <c r="B56" s="16" t="e">
        <v>#N/A</v>
      </c>
      <c r="C56" s="16" t="e">
        <v>#N/A</v>
      </c>
      <c r="D56" s="2" t="e">
        <f t="shared" si="11"/>
        <v>#N/A</v>
      </c>
      <c r="E56" s="3" t="e">
        <f t="shared" si="11"/>
        <v>#N/A</v>
      </c>
      <c r="F56" s="3" t="e">
        <f t="shared" si="11"/>
        <v>#N/A</v>
      </c>
      <c r="G56" s="67">
        <v>2.9250937885017425E-2</v>
      </c>
      <c r="H56" s="4">
        <f t="shared" si="3"/>
        <v>1.0292509378850174</v>
      </c>
      <c r="I56" s="4" t="e">
        <f t="shared" si="0"/>
        <v>#N/A</v>
      </c>
      <c r="J56" s="4" t="e">
        <f t="shared" si="1"/>
        <v>#N/A</v>
      </c>
      <c r="K56" s="4" t="e">
        <f t="shared" si="4"/>
        <v>#N/A</v>
      </c>
      <c r="L56">
        <v>3.63</v>
      </c>
      <c r="M56">
        <v>3.98</v>
      </c>
      <c r="N56">
        <v>1.99</v>
      </c>
      <c r="O56" s="4">
        <f t="shared" si="5"/>
        <v>3.7361809045226133</v>
      </c>
      <c r="P56" s="4">
        <f t="shared" si="6"/>
        <v>4.0964187327823689</v>
      </c>
      <c r="Q56" s="4">
        <f t="shared" si="7"/>
        <v>2.0482093663911844</v>
      </c>
      <c r="R56" s="5">
        <f t="shared" si="12"/>
        <v>0.26765299260255548</v>
      </c>
      <c r="S56" s="5">
        <f t="shared" si="12"/>
        <v>0.24411566913248153</v>
      </c>
      <c r="T56" s="5">
        <f t="shared" si="12"/>
        <v>0.48823133826496307</v>
      </c>
      <c r="U56" t="e">
        <f t="shared" si="13"/>
        <v>#N/A</v>
      </c>
      <c r="V56" t="e">
        <f t="shared" si="13"/>
        <v>#N/A</v>
      </c>
      <c r="W56" t="e">
        <f t="shared" si="13"/>
        <v>#N/A</v>
      </c>
      <c r="X56" t="s">
        <v>301</v>
      </c>
      <c r="Y56" t="s">
        <v>553</v>
      </c>
      <c r="Z56" t="s">
        <v>257</v>
      </c>
      <c r="AA56" s="59" t="e">
        <v>#N/A</v>
      </c>
      <c r="AB56" s="59" t="e">
        <v>#N/A</v>
      </c>
      <c r="AC56" t="s">
        <v>552</v>
      </c>
      <c r="AD56" s="59" t="s">
        <v>109</v>
      </c>
      <c r="AE56" t="s">
        <v>543</v>
      </c>
      <c r="AF56">
        <v>-3</v>
      </c>
      <c r="AG56">
        <v>5</v>
      </c>
      <c r="AH56">
        <f t="shared" si="10"/>
        <v>-8</v>
      </c>
    </row>
    <row r="57" spans="1:34" x14ac:dyDescent="0.25">
      <c r="A57" s="16">
        <v>0.60592556851900337</v>
      </c>
      <c r="B57" s="16">
        <v>0.240124927641125</v>
      </c>
      <c r="C57" s="16">
        <v>0.14879462153666037</v>
      </c>
      <c r="D57" s="2">
        <f t="shared" si="11"/>
        <v>1.6503677216397865</v>
      </c>
      <c r="E57" s="3">
        <f t="shared" si="11"/>
        <v>4.1644989123933627</v>
      </c>
      <c r="F57" s="3">
        <f t="shared" si="11"/>
        <v>6.7206730301983235</v>
      </c>
      <c r="G57" s="67">
        <v>2.9127881919760013E-2</v>
      </c>
      <c r="H57" s="4">
        <f t="shared" si="3"/>
        <v>1.02912788191976</v>
      </c>
      <c r="I57" s="4">
        <f t="shared" si="0"/>
        <v>1.6036566015111269</v>
      </c>
      <c r="J57" s="4">
        <f t="shared" si="1"/>
        <v>4.0466291755936163</v>
      </c>
      <c r="K57" s="4">
        <f t="shared" si="4"/>
        <v>6.5304547163384763</v>
      </c>
      <c r="L57">
        <v>1.98</v>
      </c>
      <c r="M57">
        <v>3.94</v>
      </c>
      <c r="N57">
        <v>3.7</v>
      </c>
      <c r="O57" s="4">
        <f t="shared" si="5"/>
        <v>2.0376732062011249</v>
      </c>
      <c r="P57" s="4">
        <f t="shared" si="6"/>
        <v>4.0547638547638547</v>
      </c>
      <c r="Q57" s="4">
        <f t="shared" si="7"/>
        <v>3.8077731631031124</v>
      </c>
      <c r="R57" s="5">
        <f t="shared" si="12"/>
        <v>0.49075582726256683</v>
      </c>
      <c r="S57" s="5">
        <f t="shared" si="12"/>
        <v>0.24662348679692445</v>
      </c>
      <c r="T57" s="5">
        <f t="shared" si="12"/>
        <v>0.26262068594050875</v>
      </c>
      <c r="U57">
        <f t="shared" si="13"/>
        <v>1.2346782959233569</v>
      </c>
      <c r="V57">
        <f t="shared" si="13"/>
        <v>0.97364987722701957</v>
      </c>
      <c r="W57">
        <f t="shared" si="13"/>
        <v>0.56657616670137978</v>
      </c>
      <c r="X57" t="s">
        <v>275</v>
      </c>
      <c r="Y57" t="s">
        <v>298</v>
      </c>
      <c r="Z57" t="s">
        <v>257</v>
      </c>
      <c r="AA57" s="59" t="s">
        <v>84</v>
      </c>
      <c r="AB57" s="59" t="s">
        <v>86</v>
      </c>
      <c r="AC57" t="s">
        <v>552</v>
      </c>
      <c r="AD57" s="59" t="s">
        <v>93</v>
      </c>
      <c r="AE57" t="s">
        <v>550</v>
      </c>
      <c r="AF57">
        <v>2</v>
      </c>
      <c r="AG57">
        <v>0</v>
      </c>
      <c r="AH57">
        <f t="shared" si="10"/>
        <v>2</v>
      </c>
    </row>
    <row r="58" spans="1:34" x14ac:dyDescent="0.25">
      <c r="A58" s="16">
        <v>0.60592556851900337</v>
      </c>
      <c r="B58" s="16">
        <v>0.240124927641125</v>
      </c>
      <c r="C58" s="16">
        <v>0.14879462153666037</v>
      </c>
      <c r="D58" s="2">
        <f t="shared" si="11"/>
        <v>1.6503677216397865</v>
      </c>
      <c r="E58" s="3">
        <f t="shared" si="11"/>
        <v>4.1644989123933627</v>
      </c>
      <c r="F58" s="3">
        <f t="shared" si="11"/>
        <v>6.7206730301983235</v>
      </c>
      <c r="G58" s="67">
        <v>2.9127881919760013E-2</v>
      </c>
      <c r="H58" s="4">
        <f t="shared" si="3"/>
        <v>1.02912788191976</v>
      </c>
      <c r="I58" s="4">
        <f t="shared" si="0"/>
        <v>1.6036566015111269</v>
      </c>
      <c r="J58" s="4">
        <f t="shared" si="1"/>
        <v>4.0466291755936163</v>
      </c>
      <c r="K58" s="4">
        <f t="shared" si="4"/>
        <v>6.5304547163384763</v>
      </c>
      <c r="L58">
        <v>1.98</v>
      </c>
      <c r="M58">
        <v>3.94</v>
      </c>
      <c r="N58">
        <v>3.7</v>
      </c>
      <c r="O58" s="4">
        <f t="shared" si="5"/>
        <v>2.0376732062011249</v>
      </c>
      <c r="P58" s="4">
        <f t="shared" si="6"/>
        <v>4.0547638547638547</v>
      </c>
      <c r="Q58" s="4">
        <f t="shared" si="7"/>
        <v>3.8077731631031124</v>
      </c>
      <c r="R58" s="5">
        <f t="shared" si="12"/>
        <v>0.49075582726256683</v>
      </c>
      <c r="S58" s="5">
        <f t="shared" si="12"/>
        <v>0.24662348679692445</v>
      </c>
      <c r="T58" s="5">
        <f t="shared" si="12"/>
        <v>0.26262068594050875</v>
      </c>
      <c r="U58">
        <f t="shared" si="13"/>
        <v>1.2346782959233569</v>
      </c>
      <c r="V58">
        <f t="shared" si="13"/>
        <v>0.97364987722701957</v>
      </c>
      <c r="W58">
        <f t="shared" si="13"/>
        <v>0.56657616670137978</v>
      </c>
      <c r="X58" t="s">
        <v>275</v>
      </c>
      <c r="Y58" t="s">
        <v>298</v>
      </c>
      <c r="Z58" t="s">
        <v>257</v>
      </c>
      <c r="AA58" s="59" t="s">
        <v>84</v>
      </c>
      <c r="AB58" s="59" t="s">
        <v>86</v>
      </c>
      <c r="AC58" t="s">
        <v>552</v>
      </c>
      <c r="AD58" s="59" t="s">
        <v>93</v>
      </c>
      <c r="AE58" t="s">
        <v>550</v>
      </c>
      <c r="AF58">
        <v>2</v>
      </c>
      <c r="AG58">
        <v>0</v>
      </c>
      <c r="AH58">
        <f t="shared" si="10"/>
        <v>2</v>
      </c>
    </row>
    <row r="59" spans="1:34" x14ac:dyDescent="0.25">
      <c r="A59" s="16">
        <v>0.45262230071002674</v>
      </c>
      <c r="B59" s="16">
        <v>0.37226352526429785</v>
      </c>
      <c r="C59" s="16">
        <v>0.1712583826234681</v>
      </c>
      <c r="D59" s="2">
        <f t="shared" si="11"/>
        <v>2.2093476137417536</v>
      </c>
      <c r="E59" s="3">
        <f t="shared" si="11"/>
        <v>2.6862690866370129</v>
      </c>
      <c r="F59" s="3">
        <f t="shared" si="11"/>
        <v>5.839130235152453</v>
      </c>
      <c r="G59" s="67">
        <v>3.2943449687443893E-2</v>
      </c>
      <c r="H59" s="4">
        <f t="shared" si="3"/>
        <v>1.0329434496874439</v>
      </c>
      <c r="I59" s="4">
        <f t="shared" si="0"/>
        <v>2.1388853517685553</v>
      </c>
      <c r="J59" s="4">
        <f t="shared" si="1"/>
        <v>2.6005964677445266</v>
      </c>
      <c r="K59" s="4">
        <f t="shared" si="4"/>
        <v>5.6529040741962229</v>
      </c>
      <c r="L59">
        <v>2.44</v>
      </c>
      <c r="M59">
        <v>3.18</v>
      </c>
      <c r="N59">
        <v>3.24</v>
      </c>
      <c r="O59" s="4">
        <f t="shared" si="5"/>
        <v>2.5203820172373632</v>
      </c>
      <c r="P59" s="4">
        <f t="shared" si="6"/>
        <v>3.2847601700060718</v>
      </c>
      <c r="Q59" s="4">
        <f t="shared" si="7"/>
        <v>3.3467367769873184</v>
      </c>
      <c r="R59" s="5">
        <f t="shared" si="12"/>
        <v>0.39676524953789277</v>
      </c>
      <c r="S59" s="5">
        <f t="shared" si="12"/>
        <v>0.3044362292051756</v>
      </c>
      <c r="T59" s="5">
        <f t="shared" si="12"/>
        <v>0.29879852125693157</v>
      </c>
      <c r="U59">
        <f t="shared" si="13"/>
        <v>1.1407811073101537</v>
      </c>
      <c r="V59">
        <f t="shared" si="13"/>
        <v>1.2227964005342147</v>
      </c>
      <c r="W59">
        <f t="shared" si="13"/>
        <v>0.57315672749332658</v>
      </c>
      <c r="X59" t="s">
        <v>380</v>
      </c>
      <c r="Y59" t="s">
        <v>456</v>
      </c>
      <c r="Z59" t="s">
        <v>268</v>
      </c>
      <c r="AA59" s="59" t="s">
        <v>84</v>
      </c>
      <c r="AB59" s="59" t="s">
        <v>78</v>
      </c>
      <c r="AC59" t="s">
        <v>552</v>
      </c>
      <c r="AD59" s="59" t="s">
        <v>75</v>
      </c>
      <c r="AE59" t="s">
        <v>541</v>
      </c>
      <c r="AF59">
        <v>-2</v>
      </c>
      <c r="AG59">
        <v>1</v>
      </c>
      <c r="AH59">
        <f t="shared" si="10"/>
        <v>-3</v>
      </c>
    </row>
    <row r="60" spans="1:34" x14ac:dyDescent="0.25">
      <c r="A60" s="16">
        <v>0.16744229128310237</v>
      </c>
      <c r="B60" s="16">
        <v>0.18260416325427084</v>
      </c>
      <c r="C60" s="16">
        <v>0.57229324478778143</v>
      </c>
      <c r="D60" s="2">
        <f t="shared" si="11"/>
        <v>5.9722068560878334</v>
      </c>
      <c r="E60" s="3">
        <f t="shared" si="11"/>
        <v>5.4763264001135061</v>
      </c>
      <c r="F60" s="3">
        <f t="shared" si="11"/>
        <v>1.7473559387736988</v>
      </c>
      <c r="G60" s="67">
        <v>3.3735277708423883E-2</v>
      </c>
      <c r="H60" s="4">
        <f t="shared" si="3"/>
        <v>1.0337352777084239</v>
      </c>
      <c r="I60" s="4">
        <f t="shared" si="0"/>
        <v>5.7773077739273582</v>
      </c>
      <c r="J60" s="4">
        <f t="shared" si="1"/>
        <v>5.2976100537590076</v>
      </c>
      <c r="K60" s="4">
        <f t="shared" si="4"/>
        <v>1.6903321154398672</v>
      </c>
      <c r="L60">
        <v>3.19</v>
      </c>
      <c r="M60">
        <v>3.6</v>
      </c>
      <c r="N60">
        <v>2.2599999999999998</v>
      </c>
      <c r="O60" s="4">
        <f t="shared" si="5"/>
        <v>3.297615535889872</v>
      </c>
      <c r="P60" s="4">
        <f t="shared" si="6"/>
        <v>3.7214469997503259</v>
      </c>
      <c r="Q60" s="4">
        <f t="shared" si="7"/>
        <v>2.3362417276210379</v>
      </c>
      <c r="R60" s="5">
        <f t="shared" si="12"/>
        <v>0.3032494204119362</v>
      </c>
      <c r="S60" s="5">
        <f t="shared" si="12"/>
        <v>0.2687126808650212</v>
      </c>
      <c r="T60" s="5">
        <f t="shared" si="12"/>
        <v>0.42803789872304265</v>
      </c>
      <c r="U60">
        <f t="shared" si="13"/>
        <v>0.55216030110015568</v>
      </c>
      <c r="V60">
        <f t="shared" si="13"/>
        <v>0.67955171548452498</v>
      </c>
      <c r="W60">
        <f t="shared" si="13"/>
        <v>1.337015358908856</v>
      </c>
      <c r="X60" t="s">
        <v>378</v>
      </c>
      <c r="Y60" t="s">
        <v>373</v>
      </c>
      <c r="Z60" t="s">
        <v>268</v>
      </c>
      <c r="AA60" s="59" t="s">
        <v>85</v>
      </c>
      <c r="AB60" s="59" t="s">
        <v>79</v>
      </c>
      <c r="AC60" t="s">
        <v>552</v>
      </c>
      <c r="AD60" s="59" t="s">
        <v>79</v>
      </c>
      <c r="AE60" t="s">
        <v>544</v>
      </c>
      <c r="AF60">
        <v>1</v>
      </c>
      <c r="AG60">
        <v>1</v>
      </c>
      <c r="AH60">
        <f t="shared" si="10"/>
        <v>0</v>
      </c>
    </row>
    <row r="61" spans="1:34" x14ac:dyDescent="0.25">
      <c r="A61" s="16">
        <v>0.5763400184686357</v>
      </c>
      <c r="B61" s="16">
        <v>0.23553768544831125</v>
      </c>
      <c r="C61" s="16">
        <v>0.18003485595629659</v>
      </c>
      <c r="D61" s="2">
        <f t="shared" si="11"/>
        <v>1.7350868722547674</v>
      </c>
      <c r="E61" s="3">
        <f t="shared" si="11"/>
        <v>4.2456051060221958</v>
      </c>
      <c r="F61" s="3">
        <f t="shared" si="11"/>
        <v>5.5544799627176067</v>
      </c>
      <c r="G61" s="67">
        <v>3.5224366426412468E-2</v>
      </c>
      <c r="H61" s="4">
        <f t="shared" si="3"/>
        <v>1.0352243664264125</v>
      </c>
      <c r="I61" s="4">
        <f t="shared" si="0"/>
        <v>1.6760491044509276</v>
      </c>
      <c r="J61" s="4">
        <f t="shared" si="1"/>
        <v>4.1011448761373304</v>
      </c>
      <c r="K61" s="4">
        <f t="shared" si="4"/>
        <v>5.3654841818413086</v>
      </c>
      <c r="L61">
        <v>1.84</v>
      </c>
      <c r="M61">
        <v>3.4</v>
      </c>
      <c r="N61">
        <v>5.0599999999999996</v>
      </c>
      <c r="O61" s="4">
        <f t="shared" si="5"/>
        <v>1.9048128342245991</v>
      </c>
      <c r="P61" s="4">
        <f t="shared" si="6"/>
        <v>3.5197628458498023</v>
      </c>
      <c r="Q61" s="4">
        <f t="shared" si="7"/>
        <v>5.2382352941176471</v>
      </c>
      <c r="R61" s="5">
        <f t="shared" si="12"/>
        <v>0.52498596294216726</v>
      </c>
      <c r="S61" s="5">
        <f t="shared" si="12"/>
        <v>0.28411005053340821</v>
      </c>
      <c r="T61" s="5">
        <f t="shared" si="12"/>
        <v>0.19090398652442447</v>
      </c>
      <c r="U61">
        <f t="shared" si="13"/>
        <v>1.0978198640562997</v>
      </c>
      <c r="V61">
        <f t="shared" si="13"/>
        <v>0.82903679403842356</v>
      </c>
      <c r="W61">
        <f t="shared" si="13"/>
        <v>0.94306493664165947</v>
      </c>
      <c r="X61" t="s">
        <v>488</v>
      </c>
      <c r="Y61" t="s">
        <v>379</v>
      </c>
      <c r="Z61" t="s">
        <v>268</v>
      </c>
      <c r="AA61" s="59" t="s">
        <v>84</v>
      </c>
      <c r="AB61" s="59" t="s">
        <v>86</v>
      </c>
      <c r="AC61" t="s">
        <v>552</v>
      </c>
      <c r="AD61" s="59" t="s">
        <v>94</v>
      </c>
      <c r="AE61" t="s">
        <v>549</v>
      </c>
      <c r="AF61">
        <v>1</v>
      </c>
      <c r="AG61">
        <v>-3</v>
      </c>
      <c r="AH61">
        <f t="shared" si="10"/>
        <v>4</v>
      </c>
    </row>
    <row r="62" spans="1:34" x14ac:dyDescent="0.25">
      <c r="A62" s="16">
        <v>0.42538399079212241</v>
      </c>
      <c r="B62" s="16">
        <v>0.28556175155701052</v>
      </c>
      <c r="C62" s="16">
        <v>0.27239956527351478</v>
      </c>
      <c r="D62" s="2">
        <f t="shared" si="11"/>
        <v>2.3508171949251429</v>
      </c>
      <c r="E62" s="3">
        <f t="shared" si="11"/>
        <v>3.5018695415179106</v>
      </c>
      <c r="F62" s="3">
        <f t="shared" si="11"/>
        <v>3.6710778117281722</v>
      </c>
      <c r="G62" s="67">
        <v>3.2569514143141909E-2</v>
      </c>
      <c r="H62" s="4">
        <f t="shared" si="3"/>
        <v>1.0325695141431419</v>
      </c>
      <c r="I62" s="4">
        <f t="shared" si="0"/>
        <v>2.276667248767192</v>
      </c>
      <c r="J62" s="4">
        <f t="shared" si="1"/>
        <v>3.391412872017503</v>
      </c>
      <c r="K62" s="4">
        <f t="shared" si="4"/>
        <v>3.5552839411248218</v>
      </c>
      <c r="L62">
        <v>2.36</v>
      </c>
      <c r="M62">
        <v>3.27</v>
      </c>
      <c r="N62">
        <v>3.3</v>
      </c>
      <c r="O62" s="4">
        <f t="shared" si="5"/>
        <v>2.436864053377815</v>
      </c>
      <c r="P62" s="4">
        <f t="shared" si="6"/>
        <v>3.3765023112480739</v>
      </c>
      <c r="Q62" s="4">
        <f t="shared" si="7"/>
        <v>3.4074793966723682</v>
      </c>
      <c r="R62" s="5">
        <f t="shared" si="12"/>
        <v>0.41036347457047023</v>
      </c>
      <c r="S62" s="5">
        <f t="shared" si="12"/>
        <v>0.29616446482761771</v>
      </c>
      <c r="T62" s="5">
        <f t="shared" si="12"/>
        <v>0.29347206060191205</v>
      </c>
      <c r="U62">
        <f t="shared" si="13"/>
        <v>1.0366029560437224</v>
      </c>
      <c r="V62">
        <f t="shared" si="13"/>
        <v>0.96419991413629447</v>
      </c>
      <c r="W62">
        <f t="shared" si="13"/>
        <v>0.92819590633201154</v>
      </c>
      <c r="X62" t="s">
        <v>306</v>
      </c>
      <c r="Y62" t="s">
        <v>304</v>
      </c>
      <c r="Z62" t="s">
        <v>268</v>
      </c>
      <c r="AA62" s="59" t="s">
        <v>90</v>
      </c>
      <c r="AB62" s="59" t="s">
        <v>75</v>
      </c>
      <c r="AC62" t="s">
        <v>552</v>
      </c>
      <c r="AD62" s="59" t="s">
        <v>94</v>
      </c>
      <c r="AE62" t="s">
        <v>549</v>
      </c>
      <c r="AF62">
        <v>0</v>
      </c>
      <c r="AG62">
        <v>0</v>
      </c>
      <c r="AH62">
        <f t="shared" si="10"/>
        <v>0</v>
      </c>
    </row>
    <row r="63" spans="1:34" x14ac:dyDescent="0.25">
      <c r="A63" s="16">
        <v>0.27224750991407187</v>
      </c>
      <c r="B63" s="16">
        <v>0.29914001356482989</v>
      </c>
      <c r="C63" s="16">
        <v>0.39349092526604462</v>
      </c>
      <c r="D63" s="2">
        <f t="shared" si="11"/>
        <v>3.6731281777953635</v>
      </c>
      <c r="E63" s="3">
        <f t="shared" si="11"/>
        <v>3.3429162086444819</v>
      </c>
      <c r="F63" s="3">
        <f t="shared" si="11"/>
        <v>2.5413546686594772</v>
      </c>
      <c r="G63" s="67">
        <v>3.6456365385345135E-2</v>
      </c>
      <c r="H63" s="4">
        <f t="shared" si="3"/>
        <v>1.0364563653853451</v>
      </c>
      <c r="I63" s="4">
        <f t="shared" si="0"/>
        <v>3.5439293929462505</v>
      </c>
      <c r="J63" s="4">
        <f t="shared" si="1"/>
        <v>3.2253323152698434</v>
      </c>
      <c r="K63" s="4">
        <f t="shared" si="4"/>
        <v>2.4519649389336564</v>
      </c>
      <c r="L63">
        <v>1.87</v>
      </c>
      <c r="M63">
        <v>3.5</v>
      </c>
      <c r="N63">
        <v>4.63</v>
      </c>
      <c r="O63" s="4">
        <f t="shared" si="5"/>
        <v>1.9381734032705955</v>
      </c>
      <c r="P63" s="4">
        <f t="shared" si="6"/>
        <v>3.6275972788487079</v>
      </c>
      <c r="Q63" s="4">
        <f t="shared" si="7"/>
        <v>4.798792971734148</v>
      </c>
      <c r="R63" s="5">
        <f t="shared" si="12"/>
        <v>0.51594970724112565</v>
      </c>
      <c r="S63" s="5">
        <f t="shared" si="12"/>
        <v>0.27566455786883004</v>
      </c>
      <c r="T63" s="5">
        <f t="shared" si="12"/>
        <v>0.20838573489004431</v>
      </c>
      <c r="U63">
        <f t="shared" si="13"/>
        <v>0.52766288282210194</v>
      </c>
      <c r="V63">
        <f t="shared" si="13"/>
        <v>1.0851594992025424</v>
      </c>
      <c r="W63">
        <f t="shared" si="13"/>
        <v>1.8882814866078619</v>
      </c>
      <c r="X63" t="s">
        <v>372</v>
      </c>
      <c r="Y63" t="s">
        <v>487</v>
      </c>
      <c r="Z63" t="s">
        <v>268</v>
      </c>
      <c r="AA63" s="59" t="s">
        <v>90</v>
      </c>
      <c r="AB63" s="59" t="s">
        <v>75</v>
      </c>
      <c r="AC63" t="s">
        <v>552</v>
      </c>
      <c r="AD63" s="59" t="s">
        <v>73</v>
      </c>
      <c r="AE63" t="s">
        <v>549</v>
      </c>
      <c r="AF63">
        <v>4</v>
      </c>
      <c r="AG63">
        <v>0</v>
      </c>
      <c r="AH63">
        <f t="shared" si="10"/>
        <v>4</v>
      </c>
    </row>
    <row r="64" spans="1:34" x14ac:dyDescent="0.25">
      <c r="A64" s="16">
        <v>0.32285046972834003</v>
      </c>
      <c r="B64" s="16">
        <v>0.23173817285600046</v>
      </c>
      <c r="C64" s="16">
        <v>0.40741827815876863</v>
      </c>
      <c r="D64" s="2">
        <f t="shared" si="11"/>
        <v>3.0974091530405454</v>
      </c>
      <c r="E64" s="3">
        <f t="shared" si="11"/>
        <v>4.3152148292003192</v>
      </c>
      <c r="F64" s="3">
        <f t="shared" si="11"/>
        <v>2.4544799622620408</v>
      </c>
      <c r="G64" s="67">
        <v>4.031026444819541E-2</v>
      </c>
      <c r="H64" s="4">
        <f t="shared" si="3"/>
        <v>1.0403102644481954</v>
      </c>
      <c r="I64" s="4">
        <f t="shared" si="0"/>
        <v>2.9773897835022156</v>
      </c>
      <c r="J64" s="4">
        <f t="shared" si="1"/>
        <v>4.1480075480070449</v>
      </c>
      <c r="K64" s="4">
        <f t="shared" si="4"/>
        <v>2.359373012208001</v>
      </c>
      <c r="L64">
        <v>3.12</v>
      </c>
      <c r="M64">
        <v>3.77</v>
      </c>
      <c r="N64">
        <v>2.2000000000000002</v>
      </c>
      <c r="O64" s="4">
        <f t="shared" si="5"/>
        <v>3.2457680250783696</v>
      </c>
      <c r="P64" s="4">
        <f t="shared" si="6"/>
        <v>3.9219696969696969</v>
      </c>
      <c r="Q64" s="4">
        <f t="shared" si="7"/>
        <v>2.2886825817860301</v>
      </c>
      <c r="R64" s="5">
        <f t="shared" si="12"/>
        <v>0.30809349043847789</v>
      </c>
      <c r="S64" s="5">
        <f t="shared" si="12"/>
        <v>0.25497392312149897</v>
      </c>
      <c r="T64" s="5">
        <f t="shared" si="12"/>
        <v>0.43693258644002314</v>
      </c>
      <c r="U64">
        <f t="shared" si="13"/>
        <v>1.0478977315257785</v>
      </c>
      <c r="V64">
        <f t="shared" si="13"/>
        <v>0.90887009157235921</v>
      </c>
      <c r="W64">
        <f t="shared" si="13"/>
        <v>0.93245111672322945</v>
      </c>
      <c r="X64" t="s">
        <v>389</v>
      </c>
      <c r="Y64" t="s">
        <v>394</v>
      </c>
      <c r="Z64" t="s">
        <v>270</v>
      </c>
      <c r="AA64" s="59" t="s">
        <v>85</v>
      </c>
      <c r="AB64" s="59" t="s">
        <v>79</v>
      </c>
      <c r="AC64" t="s">
        <v>552</v>
      </c>
      <c r="AD64" s="59" t="s">
        <v>75</v>
      </c>
      <c r="AE64" t="s">
        <v>543</v>
      </c>
      <c r="AF64">
        <v>-11</v>
      </c>
      <c r="AG64">
        <v>11</v>
      </c>
      <c r="AH64">
        <f t="shared" si="10"/>
        <v>-22</v>
      </c>
    </row>
    <row r="65" spans="1:34" x14ac:dyDescent="0.25">
      <c r="A65" s="16">
        <v>0.75668841294089884</v>
      </c>
      <c r="B65" s="16">
        <v>0.16707284127668323</v>
      </c>
      <c r="C65" s="16">
        <v>7.2087861928929867E-2</v>
      </c>
      <c r="D65" s="2">
        <f t="shared" si="11"/>
        <v>1.3215479223653779</v>
      </c>
      <c r="E65" s="3">
        <f t="shared" si="11"/>
        <v>5.9854132626136201</v>
      </c>
      <c r="F65" s="3">
        <f t="shared" si="11"/>
        <v>13.871960871663555</v>
      </c>
      <c r="G65" s="67">
        <v>4.4741187332238974E-2</v>
      </c>
      <c r="H65" s="4">
        <f t="shared" si="3"/>
        <v>1.044741187332239</v>
      </c>
      <c r="I65" s="4">
        <f t="shared" si="0"/>
        <v>1.2649524479263317</v>
      </c>
      <c r="J65" s="4">
        <f t="shared" si="1"/>
        <v>5.7290871032829243</v>
      </c>
      <c r="K65" s="4">
        <f t="shared" si="4"/>
        <v>13.277892208964976</v>
      </c>
      <c r="L65">
        <v>1.49</v>
      </c>
      <c r="M65">
        <v>4.41</v>
      </c>
      <c r="N65">
        <v>6.81</v>
      </c>
      <c r="O65" s="4">
        <f t="shared" si="5"/>
        <v>1.5566643691250361</v>
      </c>
      <c r="P65" s="4">
        <f t="shared" si="6"/>
        <v>4.6073086361351736</v>
      </c>
      <c r="Q65" s="4">
        <f t="shared" si="7"/>
        <v>7.1146874857325466</v>
      </c>
      <c r="R65" s="5">
        <f t="shared" si="12"/>
        <v>0.64239923507857777</v>
      </c>
      <c r="S65" s="5">
        <f t="shared" si="12"/>
        <v>0.21704645357530181</v>
      </c>
      <c r="T65" s="5">
        <f t="shared" si="12"/>
        <v>0.14055431134612056</v>
      </c>
      <c r="U65">
        <f t="shared" si="13"/>
        <v>1.1779098909548691</v>
      </c>
      <c r="V65">
        <f t="shared" si="13"/>
        <v>0.7697561444777038</v>
      </c>
      <c r="W65">
        <f t="shared" si="13"/>
        <v>0.5128826091389731</v>
      </c>
      <c r="X65" t="s">
        <v>391</v>
      </c>
      <c r="Y65" t="s">
        <v>460</v>
      </c>
      <c r="Z65" t="s">
        <v>270</v>
      </c>
      <c r="AA65" s="59" t="s">
        <v>84</v>
      </c>
      <c r="AB65" s="59" t="s">
        <v>86</v>
      </c>
      <c r="AC65" t="s">
        <v>552</v>
      </c>
      <c r="AD65" s="59" t="s">
        <v>99</v>
      </c>
      <c r="AE65" t="s">
        <v>550</v>
      </c>
      <c r="AF65">
        <v>-1</v>
      </c>
      <c r="AG65">
        <v>-8</v>
      </c>
      <c r="AH65">
        <f t="shared" si="10"/>
        <v>7</v>
      </c>
    </row>
    <row r="66" spans="1:34" x14ac:dyDescent="0.25">
      <c r="A66" s="16">
        <v>0.68446044813554852</v>
      </c>
      <c r="B66" s="16">
        <v>0.25001657817142853</v>
      </c>
      <c r="C66" s="16">
        <v>6.4760869860922998E-2</v>
      </c>
      <c r="D66" s="2">
        <f t="shared" si="11"/>
        <v>1.4610047998010296</v>
      </c>
      <c r="E66" s="3">
        <f t="shared" si="11"/>
        <v>3.9997347668454664</v>
      </c>
      <c r="F66" s="3">
        <f t="shared" si="11"/>
        <v>15.44142322590087</v>
      </c>
      <c r="G66" s="67">
        <v>4.3753215053020877E-2</v>
      </c>
      <c r="H66" s="4">
        <f t="shared" si="3"/>
        <v>1.0437532150530209</v>
      </c>
      <c r="I66" s="4">
        <f t="shared" ref="I66:I129" si="14">D66/H66</f>
        <v>1.399760765984144</v>
      </c>
      <c r="J66" s="4">
        <f t="shared" ref="J66:J129" si="15">E66/H66</f>
        <v>3.8320694098578527</v>
      </c>
      <c r="K66" s="4">
        <f t="shared" si="4"/>
        <v>14.794132370760144</v>
      </c>
      <c r="L66">
        <v>1.81</v>
      </c>
      <c r="M66">
        <v>3.69</v>
      </c>
      <c r="N66">
        <v>4.54</v>
      </c>
      <c r="O66" s="4">
        <f t="shared" si="5"/>
        <v>1.8891933192459678</v>
      </c>
      <c r="P66" s="4">
        <f t="shared" si="6"/>
        <v>3.851449363545647</v>
      </c>
      <c r="Q66" s="4">
        <f t="shared" si="7"/>
        <v>4.7386395963407146</v>
      </c>
      <c r="R66" s="5">
        <f t="shared" si="12"/>
        <v>0.52932645368401432</v>
      </c>
      <c r="S66" s="5">
        <f t="shared" si="12"/>
        <v>0.25964251522169807</v>
      </c>
      <c r="T66" s="5">
        <f t="shared" si="12"/>
        <v>0.21103103109428764</v>
      </c>
      <c r="U66">
        <f t="shared" si="13"/>
        <v>1.2930781059057794</v>
      </c>
      <c r="V66">
        <f t="shared" si="13"/>
        <v>0.96292619087420894</v>
      </c>
      <c r="W66">
        <f t="shared" si="13"/>
        <v>0.30687842221643774</v>
      </c>
      <c r="X66" t="s">
        <v>393</v>
      </c>
      <c r="Y66" t="s">
        <v>390</v>
      </c>
      <c r="Z66" t="s">
        <v>270</v>
      </c>
      <c r="AA66" s="59" t="s">
        <v>84</v>
      </c>
      <c r="AB66" s="59" t="s">
        <v>78</v>
      </c>
      <c r="AC66" t="s">
        <v>552</v>
      </c>
      <c r="AD66" s="59" t="s">
        <v>75</v>
      </c>
      <c r="AE66" t="s">
        <v>541</v>
      </c>
      <c r="AF66">
        <v>6</v>
      </c>
      <c r="AG66">
        <v>0</v>
      </c>
      <c r="AH66">
        <f t="shared" si="10"/>
        <v>6</v>
      </c>
    </row>
    <row r="67" spans="1:34" x14ac:dyDescent="0.25">
      <c r="A67" s="16">
        <v>0.78963042817449558</v>
      </c>
      <c r="B67" s="16">
        <v>0.12947486798559354</v>
      </c>
      <c r="C67" s="16">
        <v>5.9704883581648452E-2</v>
      </c>
      <c r="D67" s="2">
        <f t="shared" si="11"/>
        <v>1.2664152296053821</v>
      </c>
      <c r="E67" s="3">
        <f t="shared" si="11"/>
        <v>7.7235066199200011</v>
      </c>
      <c r="F67" s="3">
        <f t="shared" si="11"/>
        <v>16.749048654160195</v>
      </c>
      <c r="G67" s="67">
        <v>4.0076157183432715E-2</v>
      </c>
      <c r="H67" s="4">
        <f t="shared" ref="H67:H130" si="16">(G67/100%) + 1</f>
        <v>1.0400761571834327</v>
      </c>
      <c r="I67" s="4">
        <f t="shared" si="14"/>
        <v>1.2176177877540089</v>
      </c>
      <c r="J67" s="4">
        <f t="shared" si="15"/>
        <v>7.4259048883839061</v>
      </c>
      <c r="K67" s="4">
        <f t="shared" ref="K67:K130" si="17">F67/H67</f>
        <v>16.10367523424177</v>
      </c>
      <c r="L67">
        <v>1.75</v>
      </c>
      <c r="M67">
        <v>3.98</v>
      </c>
      <c r="N67">
        <v>4.5999999999999996</v>
      </c>
      <c r="O67" s="4">
        <f t="shared" ref="O67:O130" si="18">(L67*H67)</f>
        <v>1.8201332750710073</v>
      </c>
      <c r="P67" s="4">
        <f t="shared" ref="P67:P130" si="19">(M67*H67)</f>
        <v>4.1395031055900624</v>
      </c>
      <c r="Q67" s="4">
        <f t="shared" ref="Q67:Q130" si="20">(N67*H67)</f>
        <v>4.7843503230437898</v>
      </c>
      <c r="R67" s="5">
        <f t="shared" si="12"/>
        <v>0.54941031719833144</v>
      </c>
      <c r="S67" s="5">
        <f t="shared" si="12"/>
        <v>0.24157488821534673</v>
      </c>
      <c r="T67" s="5">
        <f t="shared" si="12"/>
        <v>0.20901479458632177</v>
      </c>
      <c r="U67">
        <f t="shared" si="13"/>
        <v>1.4372326173289665</v>
      </c>
      <c r="V67">
        <f t="shared" si="13"/>
        <v>0.53596161812222787</v>
      </c>
      <c r="W67">
        <f t="shared" si="13"/>
        <v>0.28564907905115161</v>
      </c>
      <c r="X67" t="s">
        <v>316</v>
      </c>
      <c r="Y67" t="s">
        <v>395</v>
      </c>
      <c r="Z67" t="s">
        <v>270</v>
      </c>
      <c r="AA67" s="59" t="s">
        <v>84</v>
      </c>
      <c r="AB67" s="59" t="s">
        <v>89</v>
      </c>
      <c r="AC67" t="s">
        <v>552</v>
      </c>
      <c r="AD67" s="59" t="s">
        <v>79</v>
      </c>
      <c r="AE67" t="s">
        <v>543</v>
      </c>
      <c r="AF67">
        <v>5</v>
      </c>
      <c r="AG67">
        <v>5</v>
      </c>
      <c r="AH67">
        <f t="shared" ref="AH67:AH130" si="21">AF67-AG67</f>
        <v>0</v>
      </c>
    </row>
    <row r="68" spans="1:34" x14ac:dyDescent="0.25">
      <c r="A68" s="16">
        <v>0.75874978110530944</v>
      </c>
      <c r="B68" s="16">
        <v>0.15407082503409902</v>
      </c>
      <c r="C68" s="16">
        <v>7.8715846641851314E-2</v>
      </c>
      <c r="D68" s="2">
        <f t="shared" si="11"/>
        <v>1.3179575466147075</v>
      </c>
      <c r="E68" s="3">
        <f t="shared" si="11"/>
        <v>6.4905214843801842</v>
      </c>
      <c r="F68" s="3">
        <f t="shared" si="11"/>
        <v>12.703922306138599</v>
      </c>
      <c r="G68" s="67">
        <v>3.0392502497208929E-2</v>
      </c>
      <c r="H68" s="4">
        <f t="shared" si="16"/>
        <v>1.0303925024972089</v>
      </c>
      <c r="I68" s="4">
        <f t="shared" si="14"/>
        <v>1.2790830129495023</v>
      </c>
      <c r="J68" s="4">
        <f t="shared" si="15"/>
        <v>6.2990767776843031</v>
      </c>
      <c r="K68" s="4">
        <f t="shared" si="17"/>
        <v>12.329206855979633</v>
      </c>
      <c r="L68">
        <v>1.8</v>
      </c>
      <c r="M68">
        <v>3.66</v>
      </c>
      <c r="N68">
        <v>4.96</v>
      </c>
      <c r="O68" s="4">
        <f t="shared" si="18"/>
        <v>1.8547065044949762</v>
      </c>
      <c r="P68" s="4">
        <f t="shared" si="19"/>
        <v>3.7712365591397847</v>
      </c>
      <c r="Q68" s="4">
        <f t="shared" si="20"/>
        <v>5.1107468123861564</v>
      </c>
      <c r="R68" s="5">
        <f t="shared" si="12"/>
        <v>0.5391688644949747</v>
      </c>
      <c r="S68" s="5">
        <f t="shared" si="12"/>
        <v>0.26516501532539738</v>
      </c>
      <c r="T68" s="5">
        <f t="shared" si="12"/>
        <v>0.19566612017962792</v>
      </c>
      <c r="U68">
        <f t="shared" si="13"/>
        <v>1.4072581543001568</v>
      </c>
      <c r="V68">
        <f t="shared" si="13"/>
        <v>0.58103752806542341</v>
      </c>
      <c r="W68">
        <f t="shared" si="13"/>
        <v>0.40229676230911909</v>
      </c>
      <c r="X68" t="s">
        <v>326</v>
      </c>
      <c r="Y68" t="s">
        <v>402</v>
      </c>
      <c r="Z68" t="s">
        <v>263</v>
      </c>
      <c r="AA68" s="59" t="s">
        <v>84</v>
      </c>
      <c r="AB68" s="59" t="s">
        <v>89</v>
      </c>
      <c r="AC68" t="s">
        <v>552</v>
      </c>
      <c r="AD68" s="59" t="s">
        <v>94</v>
      </c>
      <c r="AE68" t="s">
        <v>548</v>
      </c>
      <c r="AF68">
        <v>2</v>
      </c>
      <c r="AG68">
        <v>-12</v>
      </c>
      <c r="AH68">
        <f t="shared" si="21"/>
        <v>14</v>
      </c>
    </row>
    <row r="69" spans="1:34" x14ac:dyDescent="0.25">
      <c r="A69" s="16">
        <v>0.36749946474710082</v>
      </c>
      <c r="B69" s="16">
        <v>0.28515492602299602</v>
      </c>
      <c r="C69" s="16">
        <v>0.32339814481810747</v>
      </c>
      <c r="D69" s="2">
        <f t="shared" si="11"/>
        <v>2.7210923985648852</v>
      </c>
      <c r="E69" s="3">
        <f t="shared" si="11"/>
        <v>3.506865597402852</v>
      </c>
      <c r="F69" s="3">
        <f t="shared" si="11"/>
        <v>3.0921636874646929</v>
      </c>
      <c r="G69" s="67">
        <v>3.287280797486658E-2</v>
      </c>
      <c r="H69" s="4">
        <f t="shared" si="16"/>
        <v>1.0328728079748666</v>
      </c>
      <c r="I69" s="4">
        <f t="shared" si="14"/>
        <v>2.634489336494469</v>
      </c>
      <c r="J69" s="4">
        <f t="shared" si="15"/>
        <v>3.3952540625778447</v>
      </c>
      <c r="K69" s="4">
        <f t="shared" si="17"/>
        <v>2.9937506957196769</v>
      </c>
      <c r="L69">
        <v>2.37</v>
      </c>
      <c r="M69">
        <v>3.03</v>
      </c>
      <c r="N69">
        <v>3.56</v>
      </c>
      <c r="O69" s="4">
        <f t="shared" si="18"/>
        <v>2.447908554900434</v>
      </c>
      <c r="P69" s="4">
        <f t="shared" si="19"/>
        <v>3.1296046081638456</v>
      </c>
      <c r="Q69" s="4">
        <f t="shared" si="20"/>
        <v>3.677027196390525</v>
      </c>
      <c r="R69" s="5">
        <f t="shared" si="12"/>
        <v>0.40851199200154514</v>
      </c>
      <c r="S69" s="5">
        <f t="shared" si="12"/>
        <v>0.31952918186259477</v>
      </c>
      <c r="T69" s="5">
        <f t="shared" si="12"/>
        <v>0.27195882613586014</v>
      </c>
      <c r="U69">
        <f t="shared" si="13"/>
        <v>0.89960508367575842</v>
      </c>
      <c r="V69">
        <f t="shared" si="13"/>
        <v>0.89242217052218886</v>
      </c>
      <c r="W69">
        <f t="shared" si="13"/>
        <v>1.1891437737584227</v>
      </c>
      <c r="X69" t="s">
        <v>462</v>
      </c>
      <c r="Y69" t="s">
        <v>401</v>
      </c>
      <c r="Z69" t="s">
        <v>263</v>
      </c>
      <c r="AA69" s="59" t="s">
        <v>90</v>
      </c>
      <c r="AB69" s="59" t="s">
        <v>75</v>
      </c>
      <c r="AC69" t="s">
        <v>552</v>
      </c>
      <c r="AD69" s="59" t="s">
        <v>74</v>
      </c>
      <c r="AE69" t="s">
        <v>541</v>
      </c>
      <c r="AF69">
        <v>-2</v>
      </c>
      <c r="AG69">
        <v>1</v>
      </c>
      <c r="AH69">
        <f t="shared" si="21"/>
        <v>-3</v>
      </c>
    </row>
    <row r="70" spans="1:34" x14ac:dyDescent="0.25">
      <c r="A70" s="16">
        <v>0.52685238515666477</v>
      </c>
      <c r="B70" s="16">
        <v>0.26462602092123472</v>
      </c>
      <c r="C70" s="16">
        <v>0.19952764258402858</v>
      </c>
      <c r="D70" s="2">
        <f t="shared" si="11"/>
        <v>1.8980648625186354</v>
      </c>
      <c r="E70" s="3">
        <f t="shared" si="11"/>
        <v>3.7789178725460544</v>
      </c>
      <c r="F70" s="3">
        <f t="shared" si="11"/>
        <v>5.011836891616972</v>
      </c>
      <c r="G70" s="67">
        <v>2.7931254188993782E-2</v>
      </c>
      <c r="H70" s="4">
        <f t="shared" si="16"/>
        <v>1.0279312541889938</v>
      </c>
      <c r="I70" s="4">
        <f t="shared" si="14"/>
        <v>1.8464900787710268</v>
      </c>
      <c r="J70" s="4">
        <f t="shared" si="15"/>
        <v>3.676235990632958</v>
      </c>
      <c r="K70" s="4">
        <f t="shared" si="17"/>
        <v>4.8756537669157236</v>
      </c>
      <c r="L70">
        <v>2.1800000000000002</v>
      </c>
      <c r="M70">
        <v>3.26</v>
      </c>
      <c r="N70">
        <v>3.81</v>
      </c>
      <c r="O70" s="4">
        <f t="shared" si="18"/>
        <v>2.2408901341320067</v>
      </c>
      <c r="P70" s="4">
        <f t="shared" si="19"/>
        <v>3.3510558886561195</v>
      </c>
      <c r="Q70" s="4">
        <f t="shared" si="20"/>
        <v>3.9164180784600662</v>
      </c>
      <c r="R70" s="5">
        <f t="shared" si="12"/>
        <v>0.44625123952689588</v>
      </c>
      <c r="S70" s="5">
        <f t="shared" si="12"/>
        <v>0.2984134055732004</v>
      </c>
      <c r="T70" s="5">
        <f t="shared" si="12"/>
        <v>0.25533535489990372</v>
      </c>
      <c r="U70">
        <f t="shared" si="13"/>
        <v>1.1806183120414859</v>
      </c>
      <c r="V70">
        <f t="shared" si="13"/>
        <v>0.88677658569974105</v>
      </c>
      <c r="W70">
        <f t="shared" si="13"/>
        <v>0.78143366656860813</v>
      </c>
      <c r="X70" t="s">
        <v>328</v>
      </c>
      <c r="Y70" t="s">
        <v>403</v>
      </c>
      <c r="Z70" t="s">
        <v>263</v>
      </c>
      <c r="AA70" s="59" t="s">
        <v>90</v>
      </c>
      <c r="AB70" s="59" t="s">
        <v>75</v>
      </c>
      <c r="AC70" t="s">
        <v>552</v>
      </c>
      <c r="AD70" s="59" t="s">
        <v>79</v>
      </c>
      <c r="AE70" t="s">
        <v>541</v>
      </c>
      <c r="AF70">
        <v>-2</v>
      </c>
      <c r="AG70">
        <v>1</v>
      </c>
      <c r="AH70">
        <f t="shared" si="21"/>
        <v>-3</v>
      </c>
    </row>
    <row r="71" spans="1:34" x14ac:dyDescent="0.25">
      <c r="A71" s="16">
        <v>0.59799716551188775</v>
      </c>
      <c r="B71" s="16">
        <v>0.20128771778185373</v>
      </c>
      <c r="C71" s="16">
        <v>0.18897498783739225</v>
      </c>
      <c r="D71" s="2">
        <f t="shared" si="11"/>
        <v>1.67224872904539</v>
      </c>
      <c r="E71" s="3">
        <f t="shared" si="11"/>
        <v>4.9680130065548935</v>
      </c>
      <c r="F71" s="3">
        <f t="shared" si="11"/>
        <v>5.2917055925965837</v>
      </c>
      <c r="G71" s="67">
        <v>3.3768668656438683E-2</v>
      </c>
      <c r="H71" s="4">
        <f t="shared" si="16"/>
        <v>1.0337686686564387</v>
      </c>
      <c r="I71" s="4">
        <f t="shared" si="14"/>
        <v>1.6176237293192168</v>
      </c>
      <c r="J71" s="4">
        <f t="shared" si="15"/>
        <v>4.8057299057164178</v>
      </c>
      <c r="K71" s="4">
        <f t="shared" si="17"/>
        <v>5.1188488808372101</v>
      </c>
      <c r="L71">
        <v>1.41</v>
      </c>
      <c r="M71">
        <v>5.3</v>
      </c>
      <c r="N71">
        <v>7.36</v>
      </c>
      <c r="O71" s="4">
        <f t="shared" si="18"/>
        <v>1.4576138228055784</v>
      </c>
      <c r="P71" s="4">
        <f t="shared" si="19"/>
        <v>5.478973943879125</v>
      </c>
      <c r="Q71" s="4">
        <f t="shared" si="20"/>
        <v>7.6085374013113887</v>
      </c>
      <c r="R71" s="5">
        <f t="shared" si="12"/>
        <v>0.68605276950188709</v>
      </c>
      <c r="S71" s="5">
        <f t="shared" si="12"/>
        <v>0.18251592547125675</v>
      </c>
      <c r="T71" s="5">
        <f t="shared" si="12"/>
        <v>0.13143130502685607</v>
      </c>
      <c r="U71">
        <f t="shared" si="13"/>
        <v>0.87164893444868285</v>
      </c>
      <c r="V71">
        <f t="shared" si="13"/>
        <v>1.1028501609496713</v>
      </c>
      <c r="W71">
        <f t="shared" si="13"/>
        <v>1.4378232628731638</v>
      </c>
      <c r="X71" t="s">
        <v>533</v>
      </c>
      <c r="Y71" t="s">
        <v>515</v>
      </c>
      <c r="Z71" t="s">
        <v>260</v>
      </c>
      <c r="AA71" s="59" t="s">
        <v>84</v>
      </c>
      <c r="AB71" s="59" t="s">
        <v>86</v>
      </c>
      <c r="AC71" t="s">
        <v>552</v>
      </c>
      <c r="AD71" s="59" t="s">
        <v>94</v>
      </c>
      <c r="AE71" t="s">
        <v>550</v>
      </c>
      <c r="AF71">
        <v>7</v>
      </c>
      <c r="AG71">
        <v>0</v>
      </c>
      <c r="AH71">
        <f t="shared" si="21"/>
        <v>7</v>
      </c>
    </row>
    <row r="72" spans="1:34" x14ac:dyDescent="0.25">
      <c r="A72" s="16">
        <v>0.46571104637136823</v>
      </c>
      <c r="B72" s="16">
        <v>0.26546363129427575</v>
      </c>
      <c r="C72" s="16">
        <v>0.25373926273848524</v>
      </c>
      <c r="D72" s="2">
        <f t="shared" si="11"/>
        <v>2.1472541993401162</v>
      </c>
      <c r="E72" s="3">
        <f t="shared" si="11"/>
        <v>3.7669943529532484</v>
      </c>
      <c r="F72" s="3">
        <f t="shared" si="11"/>
        <v>3.9410534625484575</v>
      </c>
      <c r="G72" s="67">
        <v>2.7503604302983264E-2</v>
      </c>
      <c r="H72" s="4">
        <f t="shared" si="16"/>
        <v>1.0275036043029833</v>
      </c>
      <c r="I72" s="4">
        <f t="shared" si="14"/>
        <v>2.0897777782460687</v>
      </c>
      <c r="J72" s="4">
        <f t="shared" si="15"/>
        <v>3.6661616924532585</v>
      </c>
      <c r="K72" s="4">
        <f t="shared" si="17"/>
        <v>3.8355616915056059</v>
      </c>
      <c r="L72">
        <v>2.84</v>
      </c>
      <c r="M72">
        <v>3.55</v>
      </c>
      <c r="N72">
        <v>2.54</v>
      </c>
      <c r="O72" s="4">
        <f t="shared" si="18"/>
        <v>2.9181102362204725</v>
      </c>
      <c r="P72" s="4">
        <f t="shared" si="19"/>
        <v>3.6476377952755903</v>
      </c>
      <c r="Q72" s="4">
        <f t="shared" si="20"/>
        <v>2.6098591549295773</v>
      </c>
      <c r="R72" s="5">
        <f t="shared" si="12"/>
        <v>0.34268753372908795</v>
      </c>
      <c r="S72" s="5">
        <f t="shared" si="12"/>
        <v>0.2741500269832704</v>
      </c>
      <c r="T72" s="5">
        <f t="shared" si="12"/>
        <v>0.38316243928764171</v>
      </c>
      <c r="U72">
        <f t="shared" si="13"/>
        <v>1.3589961715372367</v>
      </c>
      <c r="V72">
        <f t="shared" si="13"/>
        <v>0.9683151747801042</v>
      </c>
      <c r="W72">
        <f t="shared" si="13"/>
        <v>0.66222373782311716</v>
      </c>
      <c r="X72" t="s">
        <v>514</v>
      </c>
      <c r="Y72" t="s">
        <v>537</v>
      </c>
      <c r="Z72" t="s">
        <v>260</v>
      </c>
      <c r="AA72" s="59" t="s">
        <v>90</v>
      </c>
      <c r="AB72" s="59" t="s">
        <v>75</v>
      </c>
      <c r="AC72" t="s">
        <v>552</v>
      </c>
      <c r="AD72" s="59" t="s">
        <v>74</v>
      </c>
      <c r="AE72" t="s">
        <v>548</v>
      </c>
      <c r="AF72">
        <v>-5</v>
      </c>
      <c r="AG72">
        <v>-3</v>
      </c>
      <c r="AH72">
        <f t="shared" si="21"/>
        <v>-2</v>
      </c>
    </row>
    <row r="73" spans="1:34" x14ac:dyDescent="0.25">
      <c r="A73" s="16">
        <v>0.53621841646768709</v>
      </c>
      <c r="B73" s="16">
        <v>0.27749364733841003</v>
      </c>
      <c r="C73" s="16">
        <v>0.17961340358983729</v>
      </c>
      <c r="D73" s="2">
        <f t="shared" si="11"/>
        <v>1.8649117025622726</v>
      </c>
      <c r="E73" s="3">
        <f t="shared" si="11"/>
        <v>3.6036861008946861</v>
      </c>
      <c r="F73" s="3">
        <f t="shared" si="11"/>
        <v>5.5675132257032791</v>
      </c>
      <c r="G73" s="67">
        <v>2.891515407344869E-2</v>
      </c>
      <c r="H73" s="4">
        <f t="shared" si="16"/>
        <v>1.0289151540734487</v>
      </c>
      <c r="I73" s="4">
        <f t="shared" si="14"/>
        <v>1.8125029018953944</v>
      </c>
      <c r="J73" s="4">
        <f t="shared" si="15"/>
        <v>3.5024132812387738</v>
      </c>
      <c r="K73" s="4">
        <f t="shared" si="17"/>
        <v>5.4110518283860793</v>
      </c>
      <c r="L73">
        <v>2.06</v>
      </c>
      <c r="M73">
        <v>3.68</v>
      </c>
      <c r="N73">
        <v>3.68</v>
      </c>
      <c r="O73" s="4">
        <f t="shared" si="18"/>
        <v>2.1195652173913042</v>
      </c>
      <c r="P73" s="4">
        <f t="shared" si="19"/>
        <v>3.7864077669902914</v>
      </c>
      <c r="Q73" s="4">
        <f t="shared" si="20"/>
        <v>3.7864077669902914</v>
      </c>
      <c r="R73" s="5">
        <f t="shared" si="12"/>
        <v>0.47179487179487184</v>
      </c>
      <c r="S73" s="5">
        <f t="shared" si="12"/>
        <v>0.26410256410256411</v>
      </c>
      <c r="T73" s="5">
        <f t="shared" si="12"/>
        <v>0.26410256410256411</v>
      </c>
      <c r="U73">
        <f t="shared" si="13"/>
        <v>1.1365499044695542</v>
      </c>
      <c r="V73">
        <f t="shared" si="13"/>
        <v>1.0507041015726206</v>
      </c>
      <c r="W73">
        <f t="shared" si="13"/>
        <v>0.68008958640812178</v>
      </c>
      <c r="X73" t="s">
        <v>519</v>
      </c>
      <c r="Y73" t="s">
        <v>535</v>
      </c>
      <c r="Z73" t="s">
        <v>260</v>
      </c>
      <c r="AA73" s="59" t="s">
        <v>90</v>
      </c>
      <c r="AB73" s="59" t="s">
        <v>75</v>
      </c>
      <c r="AC73" t="s">
        <v>552</v>
      </c>
      <c r="AD73" s="59" t="s">
        <v>75</v>
      </c>
      <c r="AE73" t="s">
        <v>550</v>
      </c>
      <c r="AF73">
        <v>7</v>
      </c>
      <c r="AG73">
        <v>-6</v>
      </c>
      <c r="AH73">
        <f t="shared" si="21"/>
        <v>13</v>
      </c>
    </row>
    <row r="74" spans="1:34" x14ac:dyDescent="0.25">
      <c r="A74" s="16">
        <v>0.30819319968060555</v>
      </c>
      <c r="B74" s="16">
        <v>0.31139427280875964</v>
      </c>
      <c r="C74" s="16">
        <v>0.3533152889494196</v>
      </c>
      <c r="D74" s="2">
        <f t="shared" si="11"/>
        <v>3.2447179270546687</v>
      </c>
      <c r="E74" s="3">
        <f t="shared" si="11"/>
        <v>3.2113628519241977</v>
      </c>
      <c r="F74" s="3">
        <f t="shared" si="11"/>
        <v>2.8303332215639254</v>
      </c>
      <c r="G74" s="67">
        <v>2.7140781830536476E-2</v>
      </c>
      <c r="H74" s="4">
        <f t="shared" si="16"/>
        <v>1.0271407818305365</v>
      </c>
      <c r="I74" s="4">
        <f t="shared" si="14"/>
        <v>3.1589807205123717</v>
      </c>
      <c r="J74" s="4">
        <f t="shared" si="15"/>
        <v>3.1265070073461718</v>
      </c>
      <c r="K74" s="4">
        <f t="shared" si="17"/>
        <v>2.7555455606774748</v>
      </c>
      <c r="L74">
        <v>2.94</v>
      </c>
      <c r="M74">
        <v>3.63</v>
      </c>
      <c r="N74">
        <v>2.4300000000000002</v>
      </c>
      <c r="O74" s="4">
        <f t="shared" si="18"/>
        <v>3.0197938985817774</v>
      </c>
      <c r="P74" s="4">
        <f t="shared" si="19"/>
        <v>3.7285210380448475</v>
      </c>
      <c r="Q74" s="4">
        <f t="shared" si="20"/>
        <v>2.4959520998482039</v>
      </c>
      <c r="R74" s="5">
        <f t="shared" si="12"/>
        <v>0.33114842720546001</v>
      </c>
      <c r="S74" s="5">
        <f t="shared" si="12"/>
        <v>0.26820285839781061</v>
      </c>
      <c r="T74" s="5">
        <f t="shared" si="12"/>
        <v>0.40064871439672939</v>
      </c>
      <c r="U74">
        <f t="shared" si="13"/>
        <v>0.93067994397988785</v>
      </c>
      <c r="V74">
        <f t="shared" si="13"/>
        <v>1.1610400972941368</v>
      </c>
      <c r="W74">
        <f t="shared" si="13"/>
        <v>0.8818580373617787</v>
      </c>
      <c r="X74" t="s">
        <v>518</v>
      </c>
      <c r="Y74" t="s">
        <v>517</v>
      </c>
      <c r="Z74" t="s">
        <v>260</v>
      </c>
      <c r="AA74" s="59" t="s">
        <v>90</v>
      </c>
      <c r="AB74" s="59" t="s">
        <v>75</v>
      </c>
      <c r="AC74" t="s">
        <v>552</v>
      </c>
      <c r="AD74" s="59" t="s">
        <v>100</v>
      </c>
      <c r="AE74" t="s">
        <v>554</v>
      </c>
      <c r="AF74">
        <v>-11</v>
      </c>
      <c r="AG74">
        <v>-4</v>
      </c>
      <c r="AH74">
        <f t="shared" si="21"/>
        <v>-7</v>
      </c>
    </row>
    <row r="75" spans="1:34" x14ac:dyDescent="0.25">
      <c r="A75" s="16">
        <v>0.55422770522343201</v>
      </c>
      <c r="B75" s="16">
        <v>0.232176942480604</v>
      </c>
      <c r="C75" s="16">
        <v>0.20307897939121672</v>
      </c>
      <c r="D75" s="2">
        <f t="shared" si="11"/>
        <v>1.8043125426161415</v>
      </c>
      <c r="E75" s="3">
        <f t="shared" si="11"/>
        <v>4.3070599057593313</v>
      </c>
      <c r="F75" s="3">
        <f t="shared" si="11"/>
        <v>4.9241925629022072</v>
      </c>
      <c r="G75" s="67">
        <v>3.5158679442808261E-2</v>
      </c>
      <c r="H75" s="4">
        <f t="shared" si="16"/>
        <v>1.0351586794428083</v>
      </c>
      <c r="I75" s="4">
        <f t="shared" si="14"/>
        <v>1.7430299126577804</v>
      </c>
      <c r="J75" s="4">
        <f t="shared" si="15"/>
        <v>4.1607726344696054</v>
      </c>
      <c r="K75" s="4">
        <f t="shared" si="17"/>
        <v>4.7569446701183411</v>
      </c>
      <c r="L75">
        <v>1.87</v>
      </c>
      <c r="M75">
        <v>3.78</v>
      </c>
      <c r="N75">
        <v>4.24</v>
      </c>
      <c r="O75" s="4">
        <f t="shared" si="18"/>
        <v>1.9357467305580516</v>
      </c>
      <c r="P75" s="4">
        <f t="shared" si="19"/>
        <v>3.9128998082938149</v>
      </c>
      <c r="Q75" s="4">
        <f t="shared" si="20"/>
        <v>4.3890728008375071</v>
      </c>
      <c r="R75" s="5">
        <f t="shared" si="12"/>
        <v>0.51659650728776507</v>
      </c>
      <c r="S75" s="5">
        <f t="shared" si="12"/>
        <v>0.25556493879050818</v>
      </c>
      <c r="T75" s="5">
        <f t="shared" si="12"/>
        <v>0.22783855392172661</v>
      </c>
      <c r="U75">
        <f t="shared" si="13"/>
        <v>1.0728444683709502</v>
      </c>
      <c r="V75">
        <f t="shared" si="13"/>
        <v>0.90848511372259955</v>
      </c>
      <c r="W75">
        <f t="shared" si="13"/>
        <v>0.89132842486783004</v>
      </c>
      <c r="X75" t="s">
        <v>536</v>
      </c>
      <c r="Y75" t="s">
        <v>511</v>
      </c>
      <c r="Z75" t="s">
        <v>260</v>
      </c>
      <c r="AA75" s="59" t="s">
        <v>84</v>
      </c>
      <c r="AB75" s="59" t="s">
        <v>86</v>
      </c>
      <c r="AC75" t="s">
        <v>552</v>
      </c>
      <c r="AD75" s="59" t="s">
        <v>75</v>
      </c>
      <c r="AE75" t="s">
        <v>548</v>
      </c>
      <c r="AF75">
        <v>4</v>
      </c>
      <c r="AG75">
        <v>2</v>
      </c>
      <c r="AH75">
        <f t="shared" si="21"/>
        <v>2</v>
      </c>
    </row>
    <row r="76" spans="1:34" x14ac:dyDescent="0.25">
      <c r="A76" s="16">
        <v>0.57432773021936812</v>
      </c>
      <c r="B76" s="16">
        <v>0.20929204970036497</v>
      </c>
      <c r="C76" s="16">
        <v>0.20420042188501325</v>
      </c>
      <c r="D76" s="2">
        <f t="shared" si="11"/>
        <v>1.7411661450127851</v>
      </c>
      <c r="E76" s="3">
        <f t="shared" si="11"/>
        <v>4.7780123584802192</v>
      </c>
      <c r="F76" s="3">
        <f t="shared" si="11"/>
        <v>4.8971495297061987</v>
      </c>
      <c r="G76" s="67">
        <v>2.9849779849779878E-2</v>
      </c>
      <c r="H76" s="4">
        <f t="shared" si="16"/>
        <v>1.0298497798497799</v>
      </c>
      <c r="I76" s="4">
        <f t="shared" si="14"/>
        <v>1.6906991476628388</v>
      </c>
      <c r="J76" s="4">
        <f t="shared" si="15"/>
        <v>4.639523600400409</v>
      </c>
      <c r="K76" s="4">
        <f t="shared" si="17"/>
        <v>4.7552076288451763</v>
      </c>
      <c r="L76">
        <v>1.65</v>
      </c>
      <c r="M76">
        <v>4.32</v>
      </c>
      <c r="N76">
        <v>5.2</v>
      </c>
      <c r="O76" s="4">
        <f t="shared" si="18"/>
        <v>1.6992521367521367</v>
      </c>
      <c r="P76" s="4">
        <f t="shared" si="19"/>
        <v>4.4489510489510495</v>
      </c>
      <c r="Q76" s="4">
        <f t="shared" si="20"/>
        <v>5.3552188552188555</v>
      </c>
      <c r="R76" s="5">
        <f t="shared" si="12"/>
        <v>0.58849418421879918</v>
      </c>
      <c r="S76" s="5">
        <f t="shared" si="12"/>
        <v>0.22477208425023573</v>
      </c>
      <c r="T76" s="5">
        <f t="shared" si="12"/>
        <v>0.18673373153096509</v>
      </c>
      <c r="U76">
        <f t="shared" si="13"/>
        <v>0.97592762277126599</v>
      </c>
      <c r="V76">
        <f t="shared" si="13"/>
        <v>0.93113008405155384</v>
      </c>
      <c r="W76">
        <f t="shared" si="13"/>
        <v>1.0935379495222679</v>
      </c>
      <c r="X76" t="s">
        <v>512</v>
      </c>
      <c r="Y76" t="s">
        <v>534</v>
      </c>
      <c r="Z76" t="s">
        <v>260</v>
      </c>
      <c r="AA76" s="59" t="s">
        <v>84</v>
      </c>
      <c r="AB76" s="59" t="s">
        <v>86</v>
      </c>
      <c r="AC76" t="s">
        <v>552</v>
      </c>
      <c r="AD76" s="59" t="s">
        <v>99</v>
      </c>
      <c r="AE76" t="s">
        <v>550</v>
      </c>
      <c r="AF76">
        <v>2</v>
      </c>
      <c r="AG76">
        <v>0</v>
      </c>
      <c r="AH76">
        <f t="shared" si="21"/>
        <v>2</v>
      </c>
    </row>
    <row r="77" spans="1:34" x14ac:dyDescent="0.25">
      <c r="A77" s="16">
        <v>0.60451318194846104</v>
      </c>
      <c r="B77" s="16">
        <v>0.21225917286956117</v>
      </c>
      <c r="C77" s="16">
        <v>0.17442140098794326</v>
      </c>
      <c r="D77" s="2">
        <f t="shared" si="11"/>
        <v>1.6542236461689879</v>
      </c>
      <c r="E77" s="3">
        <f t="shared" si="11"/>
        <v>4.7112215999000719</v>
      </c>
      <c r="F77" s="3">
        <f t="shared" si="11"/>
        <v>5.7332414161099656</v>
      </c>
      <c r="G77" s="67">
        <v>4.2118076232129154E-2</v>
      </c>
      <c r="H77" s="4">
        <f t="shared" si="16"/>
        <v>1.0421180762321292</v>
      </c>
      <c r="I77" s="4">
        <f t="shared" si="14"/>
        <v>1.5873668098628333</v>
      </c>
      <c r="J77" s="4">
        <f t="shared" si="15"/>
        <v>4.5208136269297947</v>
      </c>
      <c r="K77" s="4">
        <f t="shared" si="17"/>
        <v>5.5015276549457921</v>
      </c>
      <c r="L77">
        <v>1.76</v>
      </c>
      <c r="M77">
        <v>3.7</v>
      </c>
      <c r="N77">
        <v>4.91</v>
      </c>
      <c r="O77" s="4">
        <f t="shared" si="18"/>
        <v>1.8341278141685473</v>
      </c>
      <c r="P77" s="4">
        <f t="shared" si="19"/>
        <v>3.855836882058878</v>
      </c>
      <c r="Q77" s="4">
        <f t="shared" si="20"/>
        <v>5.1167997542997545</v>
      </c>
      <c r="R77" s="5">
        <f t="shared" si="12"/>
        <v>0.54521827338043138</v>
      </c>
      <c r="S77" s="5">
        <f t="shared" si="12"/>
        <v>0.2593470705809619</v>
      </c>
      <c r="T77" s="5">
        <f t="shared" si="12"/>
        <v>0.19543465603860674</v>
      </c>
      <c r="U77">
        <f t="shared" si="13"/>
        <v>1.1087544410432042</v>
      </c>
      <c r="V77">
        <f t="shared" si="13"/>
        <v>0.81843674730576521</v>
      </c>
      <c r="W77">
        <f t="shared" si="13"/>
        <v>0.89247938171972696</v>
      </c>
      <c r="X77" t="s">
        <v>279</v>
      </c>
      <c r="Y77" t="s">
        <v>331</v>
      </c>
      <c r="Z77" t="s">
        <v>259</v>
      </c>
      <c r="AA77" s="59" t="s">
        <v>84</v>
      </c>
      <c r="AB77" s="59" t="s">
        <v>86</v>
      </c>
      <c r="AC77" t="s">
        <v>552</v>
      </c>
      <c r="AD77" s="59" t="s">
        <v>75</v>
      </c>
      <c r="AE77" t="s">
        <v>548</v>
      </c>
      <c r="AF77">
        <v>0</v>
      </c>
      <c r="AG77">
        <v>-9</v>
      </c>
      <c r="AH77">
        <f t="shared" si="21"/>
        <v>9</v>
      </c>
    </row>
    <row r="78" spans="1:34" x14ac:dyDescent="0.25">
      <c r="A78" s="16">
        <v>0.60849378626203932</v>
      </c>
      <c r="B78" s="16">
        <v>0.20456802397504739</v>
      </c>
      <c r="C78" s="16">
        <v>0.17705589497242588</v>
      </c>
      <c r="D78" s="2">
        <f t="shared" si="11"/>
        <v>1.643402155579883</v>
      </c>
      <c r="E78" s="3">
        <f t="shared" si="11"/>
        <v>4.8883495111727582</v>
      </c>
      <c r="F78" s="3">
        <f t="shared" si="11"/>
        <v>5.6479339485179905</v>
      </c>
      <c r="G78" s="67">
        <v>4.2717188891587821E-2</v>
      </c>
      <c r="H78" s="4">
        <f t="shared" si="16"/>
        <v>1.0427171888915878</v>
      </c>
      <c r="I78" s="4">
        <f t="shared" si="14"/>
        <v>1.5760765940061134</v>
      </c>
      <c r="J78" s="4">
        <f t="shared" si="15"/>
        <v>4.6880875881302879</v>
      </c>
      <c r="K78" s="4">
        <f t="shared" si="17"/>
        <v>5.416553988643618</v>
      </c>
      <c r="L78">
        <v>1.79</v>
      </c>
      <c r="M78">
        <v>3.75</v>
      </c>
      <c r="N78">
        <v>4.5999999999999996</v>
      </c>
      <c r="O78" s="4">
        <f t="shared" si="18"/>
        <v>1.8664637681159422</v>
      </c>
      <c r="P78" s="4">
        <f t="shared" si="19"/>
        <v>3.9101894583434542</v>
      </c>
      <c r="Q78" s="4">
        <f t="shared" si="20"/>
        <v>4.7964990689013032</v>
      </c>
      <c r="R78" s="5">
        <f t="shared" si="12"/>
        <v>0.53577252185796587</v>
      </c>
      <c r="S78" s="5">
        <f t="shared" si="12"/>
        <v>0.25574208376686908</v>
      </c>
      <c r="T78" s="5">
        <f t="shared" si="12"/>
        <v>0.20848539437516503</v>
      </c>
      <c r="U78">
        <f t="shared" si="13"/>
        <v>1.1357316051817827</v>
      </c>
      <c r="V78">
        <f t="shared" si="13"/>
        <v>0.79989973086138144</v>
      </c>
      <c r="W78">
        <f t="shared" si="13"/>
        <v>0.84924843537872774</v>
      </c>
      <c r="X78" t="s">
        <v>409</v>
      </c>
      <c r="Y78" t="s">
        <v>407</v>
      </c>
      <c r="Z78" t="s">
        <v>259</v>
      </c>
      <c r="AA78" s="59" t="s">
        <v>84</v>
      </c>
      <c r="AB78" s="59" t="s">
        <v>86</v>
      </c>
      <c r="AC78" t="s">
        <v>552</v>
      </c>
      <c r="AD78" s="59" t="s">
        <v>86</v>
      </c>
      <c r="AE78" t="s">
        <v>550</v>
      </c>
      <c r="AF78">
        <v>8</v>
      </c>
      <c r="AG78">
        <v>1</v>
      </c>
      <c r="AH78">
        <f t="shared" si="21"/>
        <v>7</v>
      </c>
    </row>
    <row r="79" spans="1:34" x14ac:dyDescent="0.25">
      <c r="A79" s="16">
        <v>0.51579020817001464</v>
      </c>
      <c r="B79" s="16">
        <v>0.26996954191610056</v>
      </c>
      <c r="C79" s="16">
        <v>0.20488277506459285</v>
      </c>
      <c r="D79" s="2">
        <f t="shared" si="11"/>
        <v>1.9387727493856965</v>
      </c>
      <c r="E79" s="3">
        <f t="shared" si="11"/>
        <v>3.7041215572043074</v>
      </c>
      <c r="F79" s="3">
        <f t="shared" si="11"/>
        <v>4.8808397859933939</v>
      </c>
      <c r="G79" s="67">
        <v>4.0062312032709713E-2</v>
      </c>
      <c r="H79" s="4">
        <f t="shared" si="16"/>
        <v>1.0400623120327097</v>
      </c>
      <c r="I79" s="4">
        <f t="shared" si="14"/>
        <v>1.864092878816594</v>
      </c>
      <c r="J79" s="4">
        <f t="shared" si="15"/>
        <v>3.5614419581889565</v>
      </c>
      <c r="K79" s="4">
        <f t="shared" si="17"/>
        <v>4.6928340057378142</v>
      </c>
      <c r="L79">
        <v>3.08</v>
      </c>
      <c r="M79">
        <v>3.45</v>
      </c>
      <c r="N79">
        <v>2.35</v>
      </c>
      <c r="O79" s="4">
        <f t="shared" si="18"/>
        <v>3.2033919210607458</v>
      </c>
      <c r="P79" s="4">
        <f t="shared" si="19"/>
        <v>3.5882149765128486</v>
      </c>
      <c r="Q79" s="4">
        <f t="shared" si="20"/>
        <v>2.4441464332768681</v>
      </c>
      <c r="R79" s="5">
        <f t="shared" si="12"/>
        <v>0.31216910844579637</v>
      </c>
      <c r="S79" s="5">
        <f t="shared" si="12"/>
        <v>0.27869010261247906</v>
      </c>
      <c r="T79" s="5">
        <f t="shared" si="12"/>
        <v>0.40914078894172456</v>
      </c>
      <c r="U79">
        <f t="shared" si="13"/>
        <v>1.6522781858140652</v>
      </c>
      <c r="V79">
        <f t="shared" si="13"/>
        <v>0.96870875350566543</v>
      </c>
      <c r="W79">
        <f t="shared" si="13"/>
        <v>0.50076350391399149</v>
      </c>
      <c r="X79" t="s">
        <v>410</v>
      </c>
      <c r="Y79" t="s">
        <v>335</v>
      </c>
      <c r="Z79" t="s">
        <v>259</v>
      </c>
      <c r="AA79" s="59" t="s">
        <v>90</v>
      </c>
      <c r="AB79" s="59" t="s">
        <v>75</v>
      </c>
      <c r="AC79" t="s">
        <v>552</v>
      </c>
      <c r="AD79" s="59" t="s">
        <v>92</v>
      </c>
      <c r="AE79" t="s">
        <v>549</v>
      </c>
      <c r="AF79">
        <v>-2</v>
      </c>
      <c r="AG79">
        <v>-11</v>
      </c>
      <c r="AH79">
        <f t="shared" si="21"/>
        <v>9</v>
      </c>
    </row>
    <row r="80" spans="1:34" x14ac:dyDescent="0.25">
      <c r="A80" s="16">
        <v>0.19383794278452904</v>
      </c>
      <c r="B80" s="16">
        <v>0.3990574677784971</v>
      </c>
      <c r="C80" s="16">
        <v>0.38286964160534448</v>
      </c>
      <c r="D80" s="2">
        <f t="shared" si="11"/>
        <v>5.1589486848382604</v>
      </c>
      <c r="E80" s="3">
        <f t="shared" si="11"/>
        <v>2.5059047399034395</v>
      </c>
      <c r="F80" s="3">
        <f t="shared" si="11"/>
        <v>2.6118550319295961</v>
      </c>
      <c r="G80" s="67">
        <v>4.6801253433641943E-2</v>
      </c>
      <c r="H80" s="4">
        <f t="shared" si="16"/>
        <v>1.0468012534336419</v>
      </c>
      <c r="I80" s="4">
        <f t="shared" si="14"/>
        <v>4.9282981539392017</v>
      </c>
      <c r="J80" s="4">
        <f t="shared" si="15"/>
        <v>2.3938686848948181</v>
      </c>
      <c r="K80" s="4">
        <f t="shared" si="17"/>
        <v>2.4950820639184159</v>
      </c>
      <c r="L80">
        <v>4.6500000000000004</v>
      </c>
      <c r="M80">
        <v>3.11</v>
      </c>
      <c r="N80">
        <v>1.96</v>
      </c>
      <c r="O80" s="4">
        <f t="shared" si="18"/>
        <v>4.8676258284664353</v>
      </c>
      <c r="P80" s="4">
        <f t="shared" si="19"/>
        <v>3.2555518981786262</v>
      </c>
      <c r="Q80" s="4">
        <f t="shared" si="20"/>
        <v>2.0517304567299384</v>
      </c>
      <c r="R80" s="5">
        <f t="shared" si="12"/>
        <v>0.20543896249212193</v>
      </c>
      <c r="S80" s="5">
        <f t="shared" si="12"/>
        <v>0.30716758057503768</v>
      </c>
      <c r="T80" s="5">
        <f t="shared" si="12"/>
        <v>0.48739345693284031</v>
      </c>
      <c r="U80">
        <f t="shared" si="13"/>
        <v>0.94353057683477271</v>
      </c>
      <c r="V80">
        <f t="shared" si="13"/>
        <v>1.2991522967086422</v>
      </c>
      <c r="W80">
        <f t="shared" si="13"/>
        <v>0.78554530463896111</v>
      </c>
      <c r="X80" t="s">
        <v>283</v>
      </c>
      <c r="Y80" t="s">
        <v>414</v>
      </c>
      <c r="Z80" t="s">
        <v>262</v>
      </c>
      <c r="AA80" s="59" t="s">
        <v>85</v>
      </c>
      <c r="AB80" s="59" t="s">
        <v>76</v>
      </c>
      <c r="AC80" t="s">
        <v>552</v>
      </c>
      <c r="AD80" s="59" t="s">
        <v>92</v>
      </c>
      <c r="AE80" t="s">
        <v>541</v>
      </c>
      <c r="AF80">
        <v>1</v>
      </c>
      <c r="AG80">
        <v>15</v>
      </c>
      <c r="AH80">
        <f t="shared" si="21"/>
        <v>-14</v>
      </c>
    </row>
    <row r="81" spans="1:34" x14ac:dyDescent="0.25">
      <c r="A81" s="16">
        <v>0.48520803026372866</v>
      </c>
      <c r="B81" s="16">
        <v>0.23598409607750651</v>
      </c>
      <c r="C81" s="16">
        <v>0.26196203331246887</v>
      </c>
      <c r="D81" s="2">
        <f t="shared" si="11"/>
        <v>2.0609716608697979</v>
      </c>
      <c r="E81" s="3">
        <f t="shared" si="11"/>
        <v>4.2375737035751788</v>
      </c>
      <c r="F81" s="3">
        <f t="shared" si="11"/>
        <v>3.8173470687914453</v>
      </c>
      <c r="G81" s="67">
        <v>4.7760698292085069E-2</v>
      </c>
      <c r="H81" s="4">
        <f t="shared" si="16"/>
        <v>1.0477606982920851</v>
      </c>
      <c r="I81" s="4">
        <f t="shared" si="14"/>
        <v>1.9670251654116342</v>
      </c>
      <c r="J81" s="4">
        <f t="shared" si="15"/>
        <v>4.0444098642778705</v>
      </c>
      <c r="K81" s="4">
        <f t="shared" si="17"/>
        <v>3.6433386698069108</v>
      </c>
      <c r="L81">
        <v>1.71</v>
      </c>
      <c r="M81">
        <v>3.71</v>
      </c>
      <c r="N81">
        <v>5.17</v>
      </c>
      <c r="O81" s="4">
        <f t="shared" si="18"/>
        <v>1.7916707940794654</v>
      </c>
      <c r="P81" s="4">
        <f t="shared" si="19"/>
        <v>3.8871921906636357</v>
      </c>
      <c r="Q81" s="4">
        <f t="shared" si="20"/>
        <v>5.4169228101700799</v>
      </c>
      <c r="R81" s="5">
        <f t="shared" si="12"/>
        <v>0.55813824911611931</v>
      </c>
      <c r="S81" s="5">
        <f t="shared" si="12"/>
        <v>0.25725509595379081</v>
      </c>
      <c r="T81" s="5">
        <f t="shared" si="12"/>
        <v>0.18460665493008974</v>
      </c>
      <c r="U81">
        <f t="shared" si="13"/>
        <v>0.86933305687634799</v>
      </c>
      <c r="V81">
        <f t="shared" si="13"/>
        <v>0.91731553539330035</v>
      </c>
      <c r="W81">
        <f t="shared" si="13"/>
        <v>1.419028113648847</v>
      </c>
      <c r="X81" t="s">
        <v>413</v>
      </c>
      <c r="Y81" t="s">
        <v>338</v>
      </c>
      <c r="Z81" t="s">
        <v>262</v>
      </c>
      <c r="AA81" s="59" t="s">
        <v>84</v>
      </c>
      <c r="AB81" s="59" t="s">
        <v>86</v>
      </c>
      <c r="AC81" t="s">
        <v>552</v>
      </c>
      <c r="AD81" s="59" t="s">
        <v>89</v>
      </c>
      <c r="AE81" t="s">
        <v>548</v>
      </c>
      <c r="AF81">
        <v>7</v>
      </c>
      <c r="AG81">
        <v>-1</v>
      </c>
      <c r="AH81">
        <f t="shared" si="21"/>
        <v>8</v>
      </c>
    </row>
    <row r="82" spans="1:34" s="22" customFormat="1" x14ac:dyDescent="0.25">
      <c r="A82" s="16">
        <v>0.75793135527837185</v>
      </c>
      <c r="B82" s="16">
        <v>0.18365999951632436</v>
      </c>
      <c r="C82" s="16">
        <v>5.6395268306227812E-2</v>
      </c>
      <c r="D82" s="2">
        <f t="shared" si="11"/>
        <v>1.31938069725684</v>
      </c>
      <c r="E82" s="3">
        <f t="shared" si="11"/>
        <v>5.4448437473240681</v>
      </c>
      <c r="F82" s="3">
        <f t="shared" si="11"/>
        <v>17.731984083664134</v>
      </c>
      <c r="G82" s="67">
        <v>3.1734321491455386E-2</v>
      </c>
      <c r="H82" s="4">
        <f t="shared" si="16"/>
        <v>1.0317343214914554</v>
      </c>
      <c r="I82" s="4">
        <f t="shared" si="14"/>
        <v>1.2787988823998493</v>
      </c>
      <c r="J82" s="4">
        <f t="shared" si="15"/>
        <v>5.2773699913880021</v>
      </c>
      <c r="K82" s="4">
        <f t="shared" si="17"/>
        <v>17.186579640028953</v>
      </c>
      <c r="L82">
        <v>1.47</v>
      </c>
      <c r="M82">
        <v>4.7</v>
      </c>
      <c r="N82">
        <v>7.21</v>
      </c>
      <c r="O82" s="4">
        <f t="shared" si="18"/>
        <v>1.5166494525924394</v>
      </c>
      <c r="P82" s="4">
        <f t="shared" si="19"/>
        <v>4.8491513110098401</v>
      </c>
      <c r="Q82" s="4">
        <f t="shared" si="20"/>
        <v>7.4388044579533936</v>
      </c>
      <c r="R82" s="5">
        <f t="shared" si="12"/>
        <v>0.65934814290189458</v>
      </c>
      <c r="S82" s="5">
        <f t="shared" si="12"/>
        <v>0.20622165320548619</v>
      </c>
      <c r="T82" s="5">
        <f t="shared" si="12"/>
        <v>0.13443020389261928</v>
      </c>
      <c r="U82">
        <f t="shared" si="13"/>
        <v>1.1495161750855885</v>
      </c>
      <c r="V82">
        <f t="shared" si="13"/>
        <v>0.89059512743465086</v>
      </c>
      <c r="W82">
        <f t="shared" si="13"/>
        <v>0.41951337328384519</v>
      </c>
      <c r="X82" t="s">
        <v>419</v>
      </c>
      <c r="Y82" t="s">
        <v>341</v>
      </c>
      <c r="Z82" t="s">
        <v>267</v>
      </c>
      <c r="AA82" s="59" t="s">
        <v>84</v>
      </c>
      <c r="AB82" s="59" t="s">
        <v>94</v>
      </c>
      <c r="AC82" t="s">
        <v>552</v>
      </c>
      <c r="AD82" s="59" t="s">
        <v>73</v>
      </c>
      <c r="AE82" t="s">
        <v>549</v>
      </c>
      <c r="AF82">
        <v>1</v>
      </c>
      <c r="AG82">
        <v>-4</v>
      </c>
      <c r="AH82">
        <f t="shared" si="21"/>
        <v>5</v>
      </c>
    </row>
    <row r="83" spans="1:34" x14ac:dyDescent="0.25">
      <c r="A83" s="16">
        <v>0.4382273029131411</v>
      </c>
      <c r="B83" s="16">
        <v>0.24363020353413722</v>
      </c>
      <c r="C83" s="16">
        <v>0.29702545967334715</v>
      </c>
      <c r="D83" s="2">
        <f t="shared" ref="D83:F120" si="22">(100%/A83)</f>
        <v>2.2819208053730171</v>
      </c>
      <c r="E83" s="3">
        <f t="shared" si="22"/>
        <v>4.1045813921830963</v>
      </c>
      <c r="F83" s="3">
        <f t="shared" si="22"/>
        <v>3.366714762767296</v>
      </c>
      <c r="G83" s="67">
        <v>3.1286639965345753E-2</v>
      </c>
      <c r="H83" s="4">
        <f t="shared" si="16"/>
        <v>1.0312866399653458</v>
      </c>
      <c r="I83" s="4">
        <f t="shared" si="14"/>
        <v>2.212693073818639</v>
      </c>
      <c r="J83" s="4">
        <f t="shared" si="15"/>
        <v>3.9800587277277462</v>
      </c>
      <c r="K83" s="4">
        <f t="shared" si="17"/>
        <v>3.2645771139636088</v>
      </c>
      <c r="L83">
        <v>1.85</v>
      </c>
      <c r="M83">
        <v>3.58</v>
      </c>
      <c r="N83">
        <v>4.7300000000000004</v>
      </c>
      <c r="O83" s="4">
        <f t="shared" si="18"/>
        <v>1.9078802839358897</v>
      </c>
      <c r="P83" s="4">
        <f t="shared" si="19"/>
        <v>3.692006171075938</v>
      </c>
      <c r="Q83" s="4">
        <f t="shared" si="20"/>
        <v>4.8779858070360858</v>
      </c>
      <c r="R83" s="5">
        <f t="shared" ref="R83:T120" si="23">(1/O83)</f>
        <v>0.52414190157520535</v>
      </c>
      <c r="S83" s="5">
        <f t="shared" si="23"/>
        <v>0.27085545193132121</v>
      </c>
      <c r="T83" s="5">
        <f t="shared" si="23"/>
        <v>0.20500264649347355</v>
      </c>
      <c r="U83">
        <f t="shared" ref="U83:W120" si="24">(L83/I83)</f>
        <v>0.8360852311103828</v>
      </c>
      <c r="V83">
        <f t="shared" si="24"/>
        <v>0.89948421490852137</v>
      </c>
      <c r="W83">
        <f t="shared" si="24"/>
        <v>1.4488859766149569</v>
      </c>
      <c r="X83" t="s">
        <v>287</v>
      </c>
      <c r="Y83" t="s">
        <v>420</v>
      </c>
      <c r="Z83" t="s">
        <v>267</v>
      </c>
      <c r="AA83" s="59" t="s">
        <v>84</v>
      </c>
      <c r="AB83" s="59" t="s">
        <v>86</v>
      </c>
      <c r="AC83" t="s">
        <v>552</v>
      </c>
      <c r="AD83" s="59" t="s">
        <v>74</v>
      </c>
      <c r="AE83" t="s">
        <v>549</v>
      </c>
      <c r="AF83">
        <v>7</v>
      </c>
      <c r="AG83">
        <v>-2</v>
      </c>
      <c r="AH83">
        <f t="shared" si="21"/>
        <v>9</v>
      </c>
    </row>
    <row r="84" spans="1:34" x14ac:dyDescent="0.25">
      <c r="A84" s="16">
        <v>0.74520612638307981</v>
      </c>
      <c r="B84" s="16">
        <v>0.14836522074681546</v>
      </c>
      <c r="C84" s="16">
        <v>8.8287029115820814E-2</v>
      </c>
      <c r="D84" s="2">
        <f t="shared" si="22"/>
        <v>1.3419105997606107</v>
      </c>
      <c r="E84" s="3">
        <f t="shared" si="22"/>
        <v>6.7401241002869208</v>
      </c>
      <c r="F84" s="3">
        <f t="shared" si="22"/>
        <v>11.326692154157019</v>
      </c>
      <c r="G84" s="67">
        <v>3.2468509202252971E-2</v>
      </c>
      <c r="H84" s="4">
        <f t="shared" si="16"/>
        <v>1.032468509202253</v>
      </c>
      <c r="I84" s="4">
        <f t="shared" si="14"/>
        <v>1.2997109236750002</v>
      </c>
      <c r="J84" s="4">
        <f t="shared" si="15"/>
        <v>6.5281643364549149</v>
      </c>
      <c r="K84" s="4">
        <f t="shared" si="17"/>
        <v>10.970496487983638</v>
      </c>
      <c r="L84">
        <v>1.45</v>
      </c>
      <c r="M84">
        <v>4.54</v>
      </c>
      <c r="N84">
        <v>8.16</v>
      </c>
      <c r="O84" s="4">
        <f t="shared" si="18"/>
        <v>1.4970793383432668</v>
      </c>
      <c r="P84" s="4">
        <f t="shared" si="19"/>
        <v>4.6874070317782284</v>
      </c>
      <c r="Q84" s="4">
        <f t="shared" si="20"/>
        <v>8.4249430350903847</v>
      </c>
      <c r="R84" s="5">
        <f t="shared" si="23"/>
        <v>0.66796727093077346</v>
      </c>
      <c r="S84" s="5">
        <f t="shared" si="23"/>
        <v>0.21333756450432192</v>
      </c>
      <c r="T84" s="5">
        <f t="shared" si="23"/>
        <v>0.1186951645649046</v>
      </c>
      <c r="U84">
        <f t="shared" si="24"/>
        <v>1.11563269461493</v>
      </c>
      <c r="V84">
        <f t="shared" si="24"/>
        <v>0.69544817899995193</v>
      </c>
      <c r="W84">
        <f t="shared" si="24"/>
        <v>0.74381319103815657</v>
      </c>
      <c r="X84" t="s">
        <v>288</v>
      </c>
      <c r="Y84" t="s">
        <v>344</v>
      </c>
      <c r="Z84" t="s">
        <v>267</v>
      </c>
      <c r="AA84" s="59" t="s">
        <v>84</v>
      </c>
      <c r="AB84" s="59" t="s">
        <v>89</v>
      </c>
      <c r="AC84" t="s">
        <v>552</v>
      </c>
      <c r="AD84" s="59" t="s">
        <v>109</v>
      </c>
      <c r="AE84" t="s">
        <v>549</v>
      </c>
      <c r="AF84">
        <v>2</v>
      </c>
      <c r="AG84">
        <v>-6</v>
      </c>
      <c r="AH84">
        <f t="shared" si="21"/>
        <v>8</v>
      </c>
    </row>
    <row r="85" spans="1:34" x14ac:dyDescent="0.25">
      <c r="A85" s="16">
        <v>0.63832727005536083</v>
      </c>
      <c r="B85" s="16">
        <v>0.22643584030309971</v>
      </c>
      <c r="C85" s="16">
        <v>0.13100370521768057</v>
      </c>
      <c r="D85" s="2">
        <f t="shared" si="22"/>
        <v>1.5665945149316149</v>
      </c>
      <c r="E85" s="3">
        <f t="shared" si="22"/>
        <v>4.4162620133872457</v>
      </c>
      <c r="F85" s="3">
        <f t="shared" si="22"/>
        <v>7.6333718831720319</v>
      </c>
      <c r="G85" s="67">
        <v>2.952307110089647E-2</v>
      </c>
      <c r="H85" s="4">
        <f t="shared" si="16"/>
        <v>1.0295230711008965</v>
      </c>
      <c r="I85" s="4">
        <f t="shared" si="14"/>
        <v>1.5216701392193317</v>
      </c>
      <c r="J85" s="4">
        <f t="shared" si="15"/>
        <v>4.2896192784342553</v>
      </c>
      <c r="K85" s="4">
        <f t="shared" si="17"/>
        <v>7.4144738446798124</v>
      </c>
      <c r="L85">
        <v>1.68</v>
      </c>
      <c r="M85">
        <v>4.0199999999999996</v>
      </c>
      <c r="N85">
        <v>5.39</v>
      </c>
      <c r="O85" s="4">
        <f t="shared" si="18"/>
        <v>1.7295987594495059</v>
      </c>
      <c r="P85" s="4">
        <f t="shared" si="19"/>
        <v>4.1386827458256032</v>
      </c>
      <c r="Q85" s="4">
        <f t="shared" si="20"/>
        <v>5.5491293532338313</v>
      </c>
      <c r="R85" s="5">
        <f t="shared" si="23"/>
        <v>0.57816877731704575</v>
      </c>
      <c r="S85" s="5">
        <f t="shared" si="23"/>
        <v>0.2416227726101087</v>
      </c>
      <c r="T85" s="5">
        <f t="shared" si="23"/>
        <v>0.18020845007284544</v>
      </c>
      <c r="U85">
        <f t="shared" si="24"/>
        <v>1.1040500544105418</v>
      </c>
      <c r="V85">
        <f t="shared" si="24"/>
        <v>0.93714610529896047</v>
      </c>
      <c r="W85">
        <f t="shared" si="24"/>
        <v>0.72695650600582329</v>
      </c>
      <c r="X85" t="s">
        <v>472</v>
      </c>
      <c r="Y85" t="s">
        <v>345</v>
      </c>
      <c r="Z85" t="s">
        <v>267</v>
      </c>
      <c r="AA85" s="59" t="s">
        <v>84</v>
      </c>
      <c r="AB85" s="59" t="s">
        <v>86</v>
      </c>
      <c r="AC85" t="s">
        <v>552</v>
      </c>
      <c r="AD85" s="59" t="s">
        <v>79</v>
      </c>
      <c r="AE85" t="s">
        <v>550</v>
      </c>
      <c r="AF85">
        <v>2</v>
      </c>
      <c r="AG85">
        <v>-6</v>
      </c>
      <c r="AH85">
        <f t="shared" si="21"/>
        <v>8</v>
      </c>
    </row>
    <row r="86" spans="1:34" x14ac:dyDescent="0.25">
      <c r="A86" s="16">
        <v>0.38010666815275329</v>
      </c>
      <c r="B86" s="16">
        <v>0.23972875205083916</v>
      </c>
      <c r="C86" s="16">
        <v>0.35135540063704473</v>
      </c>
      <c r="D86" s="2">
        <f t="shared" si="22"/>
        <v>2.6308404555484683</v>
      </c>
      <c r="E86" s="3">
        <f t="shared" si="22"/>
        <v>4.171381160770947</v>
      </c>
      <c r="F86" s="3">
        <f t="shared" si="22"/>
        <v>2.8461210449217331</v>
      </c>
      <c r="G86" s="67">
        <v>2.9597067090866513E-2</v>
      </c>
      <c r="H86" s="4">
        <f t="shared" si="16"/>
        <v>1.0295970670908665</v>
      </c>
      <c r="I86" s="4">
        <f t="shared" si="14"/>
        <v>2.5552136264159393</v>
      </c>
      <c r="J86" s="4">
        <f t="shared" si="15"/>
        <v>4.0514695448358387</v>
      </c>
      <c r="K86" s="4">
        <f t="shared" si="17"/>
        <v>2.7643057035539811</v>
      </c>
      <c r="L86">
        <v>3.62</v>
      </c>
      <c r="M86">
        <v>3.8</v>
      </c>
      <c r="N86">
        <v>2.04</v>
      </c>
      <c r="O86" s="4">
        <f t="shared" si="18"/>
        <v>3.727141382868937</v>
      </c>
      <c r="P86" s="4">
        <f t="shared" si="19"/>
        <v>3.9124688549452924</v>
      </c>
      <c r="Q86" s="4">
        <f t="shared" si="20"/>
        <v>2.1003780168653678</v>
      </c>
      <c r="R86" s="5">
        <f t="shared" si="23"/>
        <v>0.26830213755676152</v>
      </c>
      <c r="S86" s="5">
        <f t="shared" si="23"/>
        <v>0.25559308893565186</v>
      </c>
      <c r="T86" s="5">
        <f t="shared" si="23"/>
        <v>0.47610477350758668</v>
      </c>
      <c r="U86">
        <f t="shared" si="24"/>
        <v>1.4167112927765571</v>
      </c>
      <c r="V86">
        <f t="shared" si="24"/>
        <v>0.93793127603381055</v>
      </c>
      <c r="W86">
        <f t="shared" si="24"/>
        <v>0.73797915960497285</v>
      </c>
      <c r="X86" t="s">
        <v>350</v>
      </c>
      <c r="Y86" t="s">
        <v>425</v>
      </c>
      <c r="Z86" t="s">
        <v>258</v>
      </c>
      <c r="AA86" s="59" t="s">
        <v>90</v>
      </c>
      <c r="AB86" s="59" t="s">
        <v>74</v>
      </c>
      <c r="AC86" t="s">
        <v>552</v>
      </c>
      <c r="AD86" s="59" t="s">
        <v>91</v>
      </c>
      <c r="AE86" t="s">
        <v>541</v>
      </c>
      <c r="AF86">
        <v>-2</v>
      </c>
      <c r="AG86">
        <v>0</v>
      </c>
      <c r="AH86">
        <f t="shared" si="21"/>
        <v>-2</v>
      </c>
    </row>
    <row r="87" spans="1:34" x14ac:dyDescent="0.25">
      <c r="A87" s="16">
        <v>0.19420186014701882</v>
      </c>
      <c r="B87" s="16">
        <v>0.35096270390108136</v>
      </c>
      <c r="C87" s="16">
        <v>0.42000738728609743</v>
      </c>
      <c r="D87" s="2">
        <f t="shared" si="22"/>
        <v>5.1492812645716102</v>
      </c>
      <c r="E87" s="3">
        <f t="shared" si="22"/>
        <v>2.84930560679134</v>
      </c>
      <c r="F87" s="3">
        <f t="shared" si="22"/>
        <v>2.3809105036498504</v>
      </c>
      <c r="G87" s="67">
        <v>2.7402208403492168E-2</v>
      </c>
      <c r="H87" s="4">
        <f t="shared" si="16"/>
        <v>1.0274022084034922</v>
      </c>
      <c r="I87" s="4">
        <f t="shared" si="14"/>
        <v>5.0119429590999385</v>
      </c>
      <c r="J87" s="4">
        <f t="shared" si="15"/>
        <v>2.7733107671813868</v>
      </c>
      <c r="K87" s="4">
        <f t="shared" si="17"/>
        <v>2.3174083958312792</v>
      </c>
      <c r="L87">
        <v>2.87</v>
      </c>
      <c r="M87">
        <v>3.3</v>
      </c>
      <c r="N87">
        <v>2.66</v>
      </c>
      <c r="O87" s="4">
        <f t="shared" si="18"/>
        <v>2.9486443381180227</v>
      </c>
      <c r="P87" s="4">
        <f t="shared" si="19"/>
        <v>3.3904272877315238</v>
      </c>
      <c r="Q87" s="4">
        <f t="shared" si="20"/>
        <v>2.7328898743532894</v>
      </c>
      <c r="R87" s="5">
        <f t="shared" si="23"/>
        <v>0.33913890090869747</v>
      </c>
      <c r="S87" s="5">
        <f t="shared" si="23"/>
        <v>0.29494807442665516</v>
      </c>
      <c r="T87" s="5">
        <f t="shared" si="23"/>
        <v>0.36591302466464726</v>
      </c>
      <c r="U87">
        <f t="shared" si="24"/>
        <v>0.57263221537449505</v>
      </c>
      <c r="V87">
        <f t="shared" si="24"/>
        <v>1.1899135282822653</v>
      </c>
      <c r="W87">
        <f t="shared" si="24"/>
        <v>1.1478339358677561</v>
      </c>
      <c r="X87" t="s">
        <v>476</v>
      </c>
      <c r="Y87" t="s">
        <v>424</v>
      </c>
      <c r="Z87" t="s">
        <v>258</v>
      </c>
      <c r="AA87" s="59" t="s">
        <v>90</v>
      </c>
      <c r="AB87" s="59" t="s">
        <v>75</v>
      </c>
      <c r="AC87" t="s">
        <v>552</v>
      </c>
      <c r="AD87" s="59" t="s">
        <v>76</v>
      </c>
      <c r="AE87" t="s">
        <v>544</v>
      </c>
      <c r="AF87">
        <v>0</v>
      </c>
      <c r="AG87">
        <v>7</v>
      </c>
      <c r="AH87">
        <f t="shared" si="21"/>
        <v>-7</v>
      </c>
    </row>
    <row r="88" spans="1:34" x14ac:dyDescent="0.25">
      <c r="A88" s="16">
        <v>0.34485074011442518</v>
      </c>
      <c r="B88" s="16">
        <v>0.29523780722682891</v>
      </c>
      <c r="C88" s="16">
        <v>0.3347327325568189</v>
      </c>
      <c r="D88" s="2">
        <f t="shared" si="22"/>
        <v>2.8998052887118329</v>
      </c>
      <c r="E88" s="3">
        <f t="shared" si="22"/>
        <v>3.3871000783842966</v>
      </c>
      <c r="F88" s="3">
        <f t="shared" si="22"/>
        <v>2.987458060529697</v>
      </c>
      <c r="G88" s="67">
        <v>2.7353637177227608E-2</v>
      </c>
      <c r="H88" s="4">
        <f t="shared" si="16"/>
        <v>1.0273536371772276</v>
      </c>
      <c r="I88" s="4">
        <f t="shared" si="14"/>
        <v>2.822596994623372</v>
      </c>
      <c r="J88" s="4">
        <f t="shared" si="15"/>
        <v>3.2969173961273395</v>
      </c>
      <c r="K88" s="4">
        <f t="shared" si="17"/>
        <v>2.9079159818211009</v>
      </c>
      <c r="L88">
        <v>2.95</v>
      </c>
      <c r="M88">
        <v>3.43</v>
      </c>
      <c r="N88">
        <v>2.52</v>
      </c>
      <c r="O88" s="4">
        <f t="shared" si="18"/>
        <v>3.0306932296728215</v>
      </c>
      <c r="P88" s="4">
        <f t="shared" si="19"/>
        <v>3.5238229755178909</v>
      </c>
      <c r="Q88" s="4">
        <f t="shared" si="20"/>
        <v>2.5889311656866134</v>
      </c>
      <c r="R88" s="5">
        <f t="shared" si="23"/>
        <v>0.32995751275953289</v>
      </c>
      <c r="S88" s="5">
        <f t="shared" si="23"/>
        <v>0.28378270047831544</v>
      </c>
      <c r="T88" s="5">
        <f t="shared" si="23"/>
        <v>0.38625978676215167</v>
      </c>
      <c r="U88">
        <f t="shared" si="24"/>
        <v>1.0451368033124502</v>
      </c>
      <c r="V88">
        <f t="shared" si="24"/>
        <v>1.0403657683474217</v>
      </c>
      <c r="W88">
        <f t="shared" si="24"/>
        <v>0.86660000349179067</v>
      </c>
      <c r="X88" t="s">
        <v>349</v>
      </c>
      <c r="Y88" t="s">
        <v>478</v>
      </c>
      <c r="Z88" t="s">
        <v>258</v>
      </c>
      <c r="AA88" s="59" t="s">
        <v>90</v>
      </c>
      <c r="AB88" s="59" t="s">
        <v>75</v>
      </c>
      <c r="AC88" t="s">
        <v>552</v>
      </c>
      <c r="AD88" s="59" t="s">
        <v>93</v>
      </c>
      <c r="AE88" t="s">
        <v>543</v>
      </c>
      <c r="AF88">
        <v>-5</v>
      </c>
      <c r="AG88">
        <v>5</v>
      </c>
      <c r="AH88">
        <f t="shared" si="21"/>
        <v>-10</v>
      </c>
    </row>
    <row r="89" spans="1:34" x14ac:dyDescent="0.25">
      <c r="A89" s="16">
        <v>0.28456062219202899</v>
      </c>
      <c r="B89" s="16">
        <v>0.34055895090868316</v>
      </c>
      <c r="C89" s="16">
        <v>0.35052572111269137</v>
      </c>
      <c r="D89" s="2">
        <f t="shared" si="22"/>
        <v>3.514189673528243</v>
      </c>
      <c r="E89" s="3">
        <f t="shared" si="22"/>
        <v>2.9363491910337078</v>
      </c>
      <c r="F89" s="3">
        <f t="shared" si="22"/>
        <v>2.852857692798263</v>
      </c>
      <c r="G89" s="67">
        <v>2.6859406105946171E-2</v>
      </c>
      <c r="H89" s="4">
        <f t="shared" si="16"/>
        <v>1.0268594061059462</v>
      </c>
      <c r="I89" s="4">
        <f t="shared" si="14"/>
        <v>3.4222695459885251</v>
      </c>
      <c r="J89" s="4">
        <f t="shared" si="15"/>
        <v>2.8595435495584778</v>
      </c>
      <c r="K89" s="4">
        <f t="shared" si="17"/>
        <v>2.7782359258088341</v>
      </c>
      <c r="L89">
        <v>3.54</v>
      </c>
      <c r="M89">
        <v>3.25</v>
      </c>
      <c r="N89">
        <v>2.29</v>
      </c>
      <c r="O89" s="4">
        <f t="shared" si="18"/>
        <v>3.6350822976150496</v>
      </c>
      <c r="P89" s="4">
        <f t="shared" si="19"/>
        <v>3.3372930698443248</v>
      </c>
      <c r="Q89" s="4">
        <f t="shared" si="20"/>
        <v>2.3515080399826167</v>
      </c>
      <c r="R89" s="5">
        <f t="shared" si="23"/>
        <v>0.27509693539980995</v>
      </c>
      <c r="S89" s="5">
        <f t="shared" si="23"/>
        <v>0.29964404655856225</v>
      </c>
      <c r="T89" s="5">
        <f t="shared" si="23"/>
        <v>0.42525901804162763</v>
      </c>
      <c r="U89">
        <f t="shared" si="24"/>
        <v>1.0344012803285687</v>
      </c>
      <c r="V89">
        <f t="shared" si="24"/>
        <v>1.136545026741002</v>
      </c>
      <c r="W89">
        <f t="shared" si="24"/>
        <v>0.82426405141719816</v>
      </c>
      <c r="X89" t="s">
        <v>477</v>
      </c>
      <c r="Y89" t="s">
        <v>474</v>
      </c>
      <c r="Z89" t="s">
        <v>258</v>
      </c>
      <c r="AA89" s="59" t="s">
        <v>90</v>
      </c>
      <c r="AB89" s="59" t="s">
        <v>75</v>
      </c>
      <c r="AC89" t="s">
        <v>552</v>
      </c>
      <c r="AD89" s="59" t="s">
        <v>76</v>
      </c>
      <c r="AE89" t="s">
        <v>541</v>
      </c>
      <c r="AF89">
        <v>2</v>
      </c>
      <c r="AG89">
        <v>2</v>
      </c>
      <c r="AH89">
        <f t="shared" si="21"/>
        <v>0</v>
      </c>
    </row>
    <row r="90" spans="1:34" x14ac:dyDescent="0.25">
      <c r="A90" s="16">
        <v>0.50757645928525974</v>
      </c>
      <c r="B90" s="16">
        <v>0.23675465553554917</v>
      </c>
      <c r="C90" s="16">
        <v>0.241217225584786</v>
      </c>
      <c r="D90" s="2">
        <f t="shared" si="22"/>
        <v>1.970146530058039</v>
      </c>
      <c r="E90" s="3">
        <f t="shared" si="22"/>
        <v>4.2237817783897729</v>
      </c>
      <c r="F90" s="3">
        <f t="shared" si="22"/>
        <v>4.1456409158827165</v>
      </c>
      <c r="G90" s="67">
        <v>4.9391143869578658E-2</v>
      </c>
      <c r="H90" s="4">
        <f t="shared" si="16"/>
        <v>1.0493911438695787</v>
      </c>
      <c r="I90" s="4">
        <f t="shared" si="14"/>
        <v>1.8774186742163839</v>
      </c>
      <c r="J90" s="4">
        <f t="shared" si="15"/>
        <v>4.0249832515403012</v>
      </c>
      <c r="K90" s="4">
        <f t="shared" si="17"/>
        <v>3.9505202041212848</v>
      </c>
      <c r="L90">
        <v>1.78</v>
      </c>
      <c r="M90">
        <v>3.99</v>
      </c>
      <c r="N90">
        <v>4.22</v>
      </c>
      <c r="O90" s="4">
        <f t="shared" si="18"/>
        <v>1.8679162360878501</v>
      </c>
      <c r="P90" s="4">
        <f t="shared" si="19"/>
        <v>4.1870706640396191</v>
      </c>
      <c r="Q90" s="4">
        <f t="shared" si="20"/>
        <v>4.4284306271296217</v>
      </c>
      <c r="R90" s="5">
        <f t="shared" si="23"/>
        <v>0.53535591194088694</v>
      </c>
      <c r="S90" s="5">
        <f t="shared" si="23"/>
        <v>0.23883045695608487</v>
      </c>
      <c r="T90" s="5">
        <f t="shared" si="23"/>
        <v>0.22581363110302816</v>
      </c>
      <c r="U90">
        <f t="shared" si="24"/>
        <v>0.94811030935492024</v>
      </c>
      <c r="V90">
        <f t="shared" si="24"/>
        <v>0.99130847276770317</v>
      </c>
      <c r="W90">
        <f t="shared" si="24"/>
        <v>1.0682137495709012</v>
      </c>
      <c r="X90" t="s">
        <v>354</v>
      </c>
      <c r="Y90" t="s">
        <v>353</v>
      </c>
      <c r="Z90" t="s">
        <v>271</v>
      </c>
      <c r="AA90" s="59" t="s">
        <v>84</v>
      </c>
      <c r="AB90" s="59" t="s">
        <v>86</v>
      </c>
      <c r="AC90" t="s">
        <v>552</v>
      </c>
      <c r="AD90" s="59" t="s">
        <v>76</v>
      </c>
      <c r="AE90" t="s">
        <v>548</v>
      </c>
      <c r="AF90">
        <v>-2</v>
      </c>
      <c r="AG90">
        <v>-3</v>
      </c>
      <c r="AH90">
        <f t="shared" si="21"/>
        <v>1</v>
      </c>
    </row>
    <row r="91" spans="1:34" x14ac:dyDescent="0.25">
      <c r="A91" s="16">
        <v>0.42569634003463508</v>
      </c>
      <c r="B91" s="16">
        <v>0.31400952579210506</v>
      </c>
      <c r="C91" s="16">
        <v>0.24800199408876655</v>
      </c>
      <c r="D91" s="2">
        <f t="shared" si="22"/>
        <v>2.3490923128881938</v>
      </c>
      <c r="E91" s="3">
        <f t="shared" si="22"/>
        <v>3.1846167643400274</v>
      </c>
      <c r="F91" s="3">
        <f t="shared" si="22"/>
        <v>4.0322256426779912</v>
      </c>
      <c r="G91" s="67">
        <v>4.676655155497933E-2</v>
      </c>
      <c r="H91" s="4">
        <f t="shared" si="16"/>
        <v>1.0467665515549793</v>
      </c>
      <c r="I91" s="4">
        <f t="shared" si="14"/>
        <v>2.2441415513311922</v>
      </c>
      <c r="J91" s="4">
        <f t="shared" si="15"/>
        <v>3.0423371472934972</v>
      </c>
      <c r="K91" s="4">
        <f t="shared" si="17"/>
        <v>3.8520772723279042</v>
      </c>
      <c r="L91">
        <v>2.04</v>
      </c>
      <c r="M91">
        <v>3.52</v>
      </c>
      <c r="N91">
        <v>3.67</v>
      </c>
      <c r="O91" s="4">
        <f t="shared" si="18"/>
        <v>2.1354037651721578</v>
      </c>
      <c r="P91" s="4">
        <f t="shared" si="19"/>
        <v>3.6846182614735272</v>
      </c>
      <c r="Q91" s="4">
        <f t="shared" si="20"/>
        <v>3.8416332442067742</v>
      </c>
      <c r="R91" s="5">
        <f t="shared" si="23"/>
        <v>0.46829551221634158</v>
      </c>
      <c r="S91" s="5">
        <f t="shared" si="23"/>
        <v>0.27139853548901616</v>
      </c>
      <c r="T91" s="5">
        <f t="shared" si="23"/>
        <v>0.26030595229464215</v>
      </c>
      <c r="U91">
        <f t="shared" si="24"/>
        <v>0.9090335673299671</v>
      </c>
      <c r="V91">
        <f t="shared" si="24"/>
        <v>1.1570052330102329</v>
      </c>
      <c r="W91">
        <f t="shared" si="24"/>
        <v>0.95273270512097741</v>
      </c>
      <c r="X91" t="s">
        <v>427</v>
      </c>
      <c r="Y91" t="s">
        <v>351</v>
      </c>
      <c r="Z91" t="s">
        <v>271</v>
      </c>
      <c r="AA91" s="59" t="s">
        <v>90</v>
      </c>
      <c r="AB91" s="59" t="s">
        <v>75</v>
      </c>
      <c r="AC91" t="s">
        <v>552</v>
      </c>
      <c r="AD91" s="59" t="s">
        <v>89</v>
      </c>
      <c r="AE91" t="s">
        <v>548</v>
      </c>
      <c r="AF91">
        <v>3</v>
      </c>
      <c r="AG91">
        <v>0</v>
      </c>
      <c r="AH91">
        <f t="shared" si="21"/>
        <v>3</v>
      </c>
    </row>
    <row r="92" spans="1:34" x14ac:dyDescent="0.25">
      <c r="A92" s="16">
        <v>0.40338345813955417</v>
      </c>
      <c r="B92" s="16">
        <v>0.27286721625263621</v>
      </c>
      <c r="C92" s="16">
        <v>0.30241893410129084</v>
      </c>
      <c r="D92" s="2">
        <f t="shared" si="22"/>
        <v>2.479030758009023</v>
      </c>
      <c r="E92" s="3">
        <f t="shared" si="22"/>
        <v>3.6647861686474723</v>
      </c>
      <c r="F92" s="3">
        <f t="shared" si="22"/>
        <v>3.3066712670347038</v>
      </c>
      <c r="G92" s="67">
        <v>4.6785801213556466E-2</v>
      </c>
      <c r="H92" s="4">
        <f t="shared" si="16"/>
        <v>1.0467858012135565</v>
      </c>
      <c r="I92" s="4">
        <f t="shared" si="14"/>
        <v>2.3682311654734338</v>
      </c>
      <c r="J92" s="4">
        <f t="shared" si="15"/>
        <v>3.5009895667278097</v>
      </c>
      <c r="K92" s="4">
        <f t="shared" si="17"/>
        <v>3.1588805113722636</v>
      </c>
      <c r="L92">
        <v>1.94</v>
      </c>
      <c r="M92">
        <v>3.82</v>
      </c>
      <c r="N92">
        <v>3.71</v>
      </c>
      <c r="O92" s="4">
        <f t="shared" si="18"/>
        <v>2.0307644543542995</v>
      </c>
      <c r="P92" s="4">
        <f t="shared" si="19"/>
        <v>3.9987217606357857</v>
      </c>
      <c r="Q92" s="4">
        <f t="shared" si="20"/>
        <v>3.8835753225022946</v>
      </c>
      <c r="R92" s="5">
        <f t="shared" si="23"/>
        <v>0.49242540061986623</v>
      </c>
      <c r="S92" s="5">
        <f t="shared" si="23"/>
        <v>0.25007991549804726</v>
      </c>
      <c r="T92" s="5">
        <f t="shared" si="23"/>
        <v>0.25749468388208635</v>
      </c>
      <c r="U92">
        <f t="shared" si="24"/>
        <v>0.81917678826432216</v>
      </c>
      <c r="V92">
        <f t="shared" si="24"/>
        <v>1.0911200753935273</v>
      </c>
      <c r="W92">
        <f t="shared" si="24"/>
        <v>1.1744667095332206</v>
      </c>
      <c r="X92" t="s">
        <v>432</v>
      </c>
      <c r="Y92" t="s">
        <v>429</v>
      </c>
      <c r="Z92" t="s">
        <v>271</v>
      </c>
      <c r="AA92" s="59" t="s">
        <v>90</v>
      </c>
      <c r="AB92" s="59" t="s">
        <v>75</v>
      </c>
      <c r="AC92" t="s">
        <v>552</v>
      </c>
      <c r="AD92" s="59" t="s">
        <v>92</v>
      </c>
      <c r="AE92" t="s">
        <v>543</v>
      </c>
      <c r="AF92">
        <v>-10</v>
      </c>
      <c r="AG92">
        <v>5</v>
      </c>
      <c r="AH92">
        <f t="shared" si="21"/>
        <v>-15</v>
      </c>
    </row>
    <row r="93" spans="1:34" x14ac:dyDescent="0.25">
      <c r="A93" s="16">
        <v>0.65252894189365163</v>
      </c>
      <c r="B93" s="16">
        <v>0.20862228419229795</v>
      </c>
      <c r="C93" s="16">
        <v>0.13358131916483304</v>
      </c>
      <c r="D93" s="2">
        <f t="shared" si="22"/>
        <v>1.5324990752103358</v>
      </c>
      <c r="E93" s="3">
        <f t="shared" si="22"/>
        <v>4.7933517930339997</v>
      </c>
      <c r="F93" s="3">
        <f t="shared" si="22"/>
        <v>7.4860766928498981</v>
      </c>
      <c r="G93" s="67">
        <v>3.1618051060898766E-2</v>
      </c>
      <c r="H93" s="4">
        <f t="shared" si="16"/>
        <v>1.0316180510608988</v>
      </c>
      <c r="I93" s="4">
        <f t="shared" si="14"/>
        <v>1.485529526780129</v>
      </c>
      <c r="J93" s="4">
        <f t="shared" si="15"/>
        <v>4.6464404031168289</v>
      </c>
      <c r="K93" s="4">
        <f t="shared" si="17"/>
        <v>7.2566360051099741</v>
      </c>
      <c r="L93">
        <v>1.71</v>
      </c>
      <c r="M93">
        <v>3.89</v>
      </c>
      <c r="N93">
        <v>5.27</v>
      </c>
      <c r="O93" s="4">
        <f t="shared" si="18"/>
        <v>1.7640668673141369</v>
      </c>
      <c r="P93" s="4">
        <f t="shared" si="19"/>
        <v>4.0129942186268961</v>
      </c>
      <c r="Q93" s="4">
        <f t="shared" si="20"/>
        <v>5.4366271290909358</v>
      </c>
      <c r="R93" s="5">
        <f t="shared" si="23"/>
        <v>0.56687193582550555</v>
      </c>
      <c r="S93" s="5">
        <f t="shared" si="23"/>
        <v>0.24919049106982377</v>
      </c>
      <c r="T93" s="5">
        <f t="shared" si="23"/>
        <v>0.18393757310467071</v>
      </c>
      <c r="U93">
        <f t="shared" si="24"/>
        <v>1.1511046863581424</v>
      </c>
      <c r="V93">
        <f t="shared" si="24"/>
        <v>0.83720002034042895</v>
      </c>
      <c r="W93">
        <f t="shared" si="24"/>
        <v>0.72623182371128625</v>
      </c>
      <c r="X93" t="s">
        <v>449</v>
      </c>
      <c r="Y93" t="s">
        <v>355</v>
      </c>
      <c r="Z93" t="s">
        <v>265</v>
      </c>
      <c r="AA93" s="59" t="s">
        <v>84</v>
      </c>
      <c r="AB93" s="59" t="s">
        <v>86</v>
      </c>
      <c r="AC93" t="s">
        <v>552</v>
      </c>
      <c r="AD93" s="59" t="s">
        <v>94</v>
      </c>
      <c r="AE93" t="s">
        <v>544</v>
      </c>
      <c r="AF93">
        <v>8</v>
      </c>
      <c r="AG93">
        <v>4</v>
      </c>
      <c r="AH93">
        <f t="shared" si="21"/>
        <v>4</v>
      </c>
    </row>
    <row r="94" spans="1:34" x14ac:dyDescent="0.25">
      <c r="A94" s="16">
        <v>0.57968881357761382</v>
      </c>
      <c r="B94" s="16">
        <v>0.21561055734604573</v>
      </c>
      <c r="C94" s="16">
        <v>0.19417540462585622</v>
      </c>
      <c r="D94" s="2">
        <f t="shared" si="22"/>
        <v>1.7250634764338284</v>
      </c>
      <c r="E94" s="3">
        <f t="shared" si="22"/>
        <v>4.6379918140791352</v>
      </c>
      <c r="F94" s="3">
        <f t="shared" si="22"/>
        <v>5.1499828308679669</v>
      </c>
      <c r="G94" s="67">
        <v>2.7605326072653424E-2</v>
      </c>
      <c r="H94" s="4">
        <f t="shared" si="16"/>
        <v>1.0276053260726534</v>
      </c>
      <c r="I94" s="4">
        <f t="shared" si="14"/>
        <v>1.6787218133899235</v>
      </c>
      <c r="J94" s="4">
        <f t="shared" si="15"/>
        <v>4.5133979908461681</v>
      </c>
      <c r="K94" s="4">
        <f t="shared" si="17"/>
        <v>5.0116350121990845</v>
      </c>
      <c r="L94">
        <v>2.09</v>
      </c>
      <c r="M94">
        <v>3.82</v>
      </c>
      <c r="N94">
        <v>3.48</v>
      </c>
      <c r="O94" s="4">
        <f t="shared" si="18"/>
        <v>2.1476951314918455</v>
      </c>
      <c r="P94" s="4">
        <f t="shared" si="19"/>
        <v>3.9254523455975359</v>
      </c>
      <c r="Q94" s="4">
        <f t="shared" si="20"/>
        <v>3.576066534732834</v>
      </c>
      <c r="R94" s="5">
        <f t="shared" si="23"/>
        <v>0.46561543365113173</v>
      </c>
      <c r="S94" s="5">
        <f t="shared" si="23"/>
        <v>0.25474771108137834</v>
      </c>
      <c r="T94" s="5">
        <f t="shared" si="23"/>
        <v>0.27963685526748999</v>
      </c>
      <c r="U94">
        <f t="shared" si="24"/>
        <v>1.2449948427009252</v>
      </c>
      <c r="V94">
        <f t="shared" si="24"/>
        <v>0.84636896806962714</v>
      </c>
      <c r="W94">
        <f t="shared" si="24"/>
        <v>0.69438416635073164</v>
      </c>
      <c r="X94" t="s">
        <v>436</v>
      </c>
      <c r="Y94" t="s">
        <v>435</v>
      </c>
      <c r="Z94" t="s">
        <v>265</v>
      </c>
      <c r="AA94" s="59" t="s">
        <v>84</v>
      </c>
      <c r="AB94" s="59" t="s">
        <v>86</v>
      </c>
      <c r="AC94" t="s">
        <v>552</v>
      </c>
      <c r="AD94" s="59" t="s">
        <v>89</v>
      </c>
      <c r="AE94" t="s">
        <v>543</v>
      </c>
      <c r="AF94">
        <v>3</v>
      </c>
      <c r="AG94">
        <v>2</v>
      </c>
      <c r="AH94">
        <f t="shared" si="21"/>
        <v>1</v>
      </c>
    </row>
    <row r="95" spans="1:34" x14ac:dyDescent="0.25">
      <c r="A95" s="16">
        <v>6.3426959219580942E-2</v>
      </c>
      <c r="B95" s="16">
        <v>0.16884928667947324</v>
      </c>
      <c r="C95" s="16">
        <v>0.63861742269809563</v>
      </c>
      <c r="D95" s="2">
        <f t="shared" si="22"/>
        <v>15.76616650560293</v>
      </c>
      <c r="E95" s="3">
        <f t="shared" si="22"/>
        <v>5.9224413657032553</v>
      </c>
      <c r="F95" s="3">
        <f t="shared" si="22"/>
        <v>1.5658827405226412</v>
      </c>
      <c r="G95" s="67">
        <v>4.9049155347575812E-2</v>
      </c>
      <c r="H95" s="4">
        <f t="shared" si="16"/>
        <v>1.0490491553475758</v>
      </c>
      <c r="I95" s="4">
        <f t="shared" si="14"/>
        <v>15.02900643428783</v>
      </c>
      <c r="J95" s="4">
        <f t="shared" si="15"/>
        <v>5.645532752696421</v>
      </c>
      <c r="K95" s="4">
        <f t="shared" si="17"/>
        <v>1.4926686061758714</v>
      </c>
      <c r="L95">
        <v>6.83</v>
      </c>
      <c r="M95">
        <v>4.16</v>
      </c>
      <c r="N95">
        <v>1.51</v>
      </c>
      <c r="O95" s="4">
        <f t="shared" si="18"/>
        <v>7.1650057310239426</v>
      </c>
      <c r="P95" s="4">
        <f t="shared" si="19"/>
        <v>4.3640444862459153</v>
      </c>
      <c r="Q95" s="4">
        <f t="shared" si="20"/>
        <v>1.5840642245748395</v>
      </c>
      <c r="R95" s="5">
        <f t="shared" si="23"/>
        <v>0.1395672296073783</v>
      </c>
      <c r="S95" s="5">
        <f t="shared" si="23"/>
        <v>0.22914523514865234</v>
      </c>
      <c r="T95" s="5">
        <f t="shared" si="23"/>
        <v>0.63128753524396941</v>
      </c>
      <c r="U95">
        <f t="shared" si="24"/>
        <v>0.45445452630971939</v>
      </c>
      <c r="V95">
        <f t="shared" si="24"/>
        <v>0.73686579854011114</v>
      </c>
      <c r="W95">
        <f t="shared" si="24"/>
        <v>1.0116110124862414</v>
      </c>
      <c r="X95" t="s">
        <v>289</v>
      </c>
      <c r="Y95" t="s">
        <v>365</v>
      </c>
      <c r="Z95" t="s">
        <v>264</v>
      </c>
      <c r="AA95" s="128" t="s">
        <v>85</v>
      </c>
      <c r="AB95" s="59" t="s">
        <v>77</v>
      </c>
      <c r="AC95" t="s">
        <v>555</v>
      </c>
      <c r="AD95" s="59" t="s">
        <v>76</v>
      </c>
      <c r="AE95" t="s">
        <v>543</v>
      </c>
      <c r="AF95">
        <v>1</v>
      </c>
      <c r="AG95">
        <v>13</v>
      </c>
      <c r="AH95">
        <f t="shared" si="21"/>
        <v>-12</v>
      </c>
    </row>
    <row r="96" spans="1:34" x14ac:dyDescent="0.25">
      <c r="A96" s="16">
        <v>0.21014258048316964</v>
      </c>
      <c r="B96" s="16">
        <v>0.32405677837551627</v>
      </c>
      <c r="C96" s="16">
        <v>0.42668210789513356</v>
      </c>
      <c r="D96" s="2">
        <f t="shared" si="22"/>
        <v>4.7586738380234666</v>
      </c>
      <c r="E96" s="3">
        <f t="shared" si="22"/>
        <v>3.0858789777919791</v>
      </c>
      <c r="F96" s="3">
        <f t="shared" si="22"/>
        <v>2.343665181868305</v>
      </c>
      <c r="G96" s="67">
        <v>3.8502395070730167E-2</v>
      </c>
      <c r="H96" s="4">
        <f t="shared" si="16"/>
        <v>1.0385023950707302</v>
      </c>
      <c r="I96" s="4">
        <f t="shared" si="14"/>
        <v>4.5822463776786604</v>
      </c>
      <c r="J96" s="4">
        <f t="shared" si="15"/>
        <v>2.971470256052521</v>
      </c>
      <c r="K96" s="4">
        <f t="shared" si="17"/>
        <v>2.2567739785604277</v>
      </c>
      <c r="L96">
        <v>3.54</v>
      </c>
      <c r="M96">
        <v>3.49</v>
      </c>
      <c r="N96">
        <v>2.13</v>
      </c>
      <c r="O96" s="4">
        <f t="shared" si="18"/>
        <v>3.6762984785503847</v>
      </c>
      <c r="P96" s="4">
        <f t="shared" si="19"/>
        <v>3.6243733587968485</v>
      </c>
      <c r="Q96" s="4">
        <f t="shared" si="20"/>
        <v>2.2120101015006552</v>
      </c>
      <c r="R96" s="5">
        <f t="shared" si="23"/>
        <v>0.27201273395905379</v>
      </c>
      <c r="S96" s="5">
        <f t="shared" si="23"/>
        <v>0.27590976453153304</v>
      </c>
      <c r="T96" s="5">
        <f t="shared" si="23"/>
        <v>0.45207750150941334</v>
      </c>
      <c r="U96">
        <f t="shared" si="24"/>
        <v>0.77254684890892833</v>
      </c>
      <c r="V96">
        <f t="shared" si="24"/>
        <v>1.1745027542817559</v>
      </c>
      <c r="W96">
        <f t="shared" si="24"/>
        <v>0.94382513279362801</v>
      </c>
      <c r="X96" t="s">
        <v>459</v>
      </c>
      <c r="Y96" t="s">
        <v>315</v>
      </c>
      <c r="Z96" t="s">
        <v>270</v>
      </c>
      <c r="AA96" s="59" t="s">
        <v>90</v>
      </c>
      <c r="AB96" s="59" t="s">
        <v>75</v>
      </c>
      <c r="AC96" t="s">
        <v>555</v>
      </c>
      <c r="AD96" s="59" t="s">
        <v>102</v>
      </c>
      <c r="AE96" t="s">
        <v>554</v>
      </c>
      <c r="AF96">
        <v>-14</v>
      </c>
      <c r="AG96">
        <v>1</v>
      </c>
      <c r="AH96">
        <f t="shared" si="21"/>
        <v>-15</v>
      </c>
    </row>
    <row r="97" spans="1:34" x14ac:dyDescent="0.25">
      <c r="A97" s="16">
        <v>0.44454837399980207</v>
      </c>
      <c r="B97" s="16">
        <v>0.26327153565017908</v>
      </c>
      <c r="C97" s="16">
        <v>0.27439096858732792</v>
      </c>
      <c r="D97" s="2">
        <f t="shared" si="22"/>
        <v>2.2494739796313938</v>
      </c>
      <c r="E97" s="3">
        <f t="shared" si="22"/>
        <v>3.7983597335366546</v>
      </c>
      <c r="F97" s="3">
        <f t="shared" si="22"/>
        <v>3.6444348192230644</v>
      </c>
      <c r="G97" s="67">
        <v>2.7747356680740021E-2</v>
      </c>
      <c r="H97" s="4">
        <f t="shared" si="16"/>
        <v>1.02774735668074</v>
      </c>
      <c r="I97" s="4">
        <f t="shared" si="14"/>
        <v>2.1887421699593546</v>
      </c>
      <c r="J97" s="4">
        <f t="shared" si="15"/>
        <v>3.6958107543122383</v>
      </c>
      <c r="K97" s="4">
        <f t="shared" si="17"/>
        <v>3.5460415398131486</v>
      </c>
      <c r="L97">
        <v>2.4300000000000002</v>
      </c>
      <c r="M97">
        <v>3.13</v>
      </c>
      <c r="N97">
        <v>3.37</v>
      </c>
      <c r="O97" s="4">
        <f t="shared" si="18"/>
        <v>2.4974260767341985</v>
      </c>
      <c r="P97" s="4">
        <f t="shared" si="19"/>
        <v>3.2168492264107162</v>
      </c>
      <c r="Q97" s="4">
        <f t="shared" si="20"/>
        <v>3.4635085920140938</v>
      </c>
      <c r="R97" s="5">
        <f t="shared" si="23"/>
        <v>0.4004122521647035</v>
      </c>
      <c r="S97" s="5">
        <f t="shared" si="23"/>
        <v>0.31086318618537684</v>
      </c>
      <c r="T97" s="5">
        <f t="shared" si="23"/>
        <v>0.28872456164991978</v>
      </c>
      <c r="U97">
        <f t="shared" si="24"/>
        <v>1.110226701596893</v>
      </c>
      <c r="V97">
        <f t="shared" si="24"/>
        <v>0.84690483579223974</v>
      </c>
      <c r="W97">
        <f t="shared" si="24"/>
        <v>0.95035547727327963</v>
      </c>
      <c r="X97" t="s">
        <v>490</v>
      </c>
      <c r="Y97" t="s">
        <v>461</v>
      </c>
      <c r="Z97" t="s">
        <v>263</v>
      </c>
      <c r="AA97" s="59" t="s">
        <v>90</v>
      </c>
      <c r="AB97" s="59" t="s">
        <v>75</v>
      </c>
      <c r="AC97" t="s">
        <v>555</v>
      </c>
      <c r="AD97" s="59" t="s">
        <v>91</v>
      </c>
      <c r="AE97" t="s">
        <v>548</v>
      </c>
      <c r="AF97">
        <v>3</v>
      </c>
      <c r="AG97">
        <v>-3</v>
      </c>
      <c r="AH97">
        <f t="shared" si="21"/>
        <v>6</v>
      </c>
    </row>
    <row r="98" spans="1:34" x14ac:dyDescent="0.25">
      <c r="A98" s="16">
        <v>0.41145379081934497</v>
      </c>
      <c r="B98" s="16">
        <v>0.31433345253284378</v>
      </c>
      <c r="C98" s="16">
        <v>0.26047526508900692</v>
      </c>
      <c r="D98" s="2">
        <f t="shared" si="22"/>
        <v>2.4304065786066973</v>
      </c>
      <c r="E98" s="3">
        <f t="shared" si="22"/>
        <v>3.1813349547818586</v>
      </c>
      <c r="F98" s="3">
        <f t="shared" si="22"/>
        <v>3.8391361254908034</v>
      </c>
      <c r="G98" s="67">
        <v>3.8726628238998417E-2</v>
      </c>
      <c r="H98" s="4">
        <f t="shared" si="16"/>
        <v>1.0387266282389984</v>
      </c>
      <c r="I98" s="4">
        <f t="shared" si="14"/>
        <v>2.3397942370333555</v>
      </c>
      <c r="J98" s="4">
        <f t="shared" si="15"/>
        <v>3.0627259071766781</v>
      </c>
      <c r="K98" s="4">
        <f t="shared" si="17"/>
        <v>3.6960024140321401</v>
      </c>
      <c r="L98">
        <v>2.68</v>
      </c>
      <c r="M98">
        <v>3.19</v>
      </c>
      <c r="N98">
        <v>2.84</v>
      </c>
      <c r="O98" s="4">
        <f t="shared" si="18"/>
        <v>2.7837873636805157</v>
      </c>
      <c r="P98" s="4">
        <f t="shared" si="19"/>
        <v>3.3135379440824049</v>
      </c>
      <c r="Q98" s="4">
        <f t="shared" si="20"/>
        <v>2.9499836241987554</v>
      </c>
      <c r="R98" s="5">
        <f t="shared" si="23"/>
        <v>0.35922283901665347</v>
      </c>
      <c r="S98" s="5">
        <f t="shared" si="23"/>
        <v>0.30179222839016656</v>
      </c>
      <c r="T98" s="5">
        <f t="shared" si="23"/>
        <v>0.33898493259318002</v>
      </c>
      <c r="U98">
        <f t="shared" si="24"/>
        <v>1.1453998636213389</v>
      </c>
      <c r="V98">
        <f t="shared" si="24"/>
        <v>1.0415558220620034</v>
      </c>
      <c r="W98">
        <f t="shared" si="24"/>
        <v>0.76839776652140013</v>
      </c>
      <c r="X98" t="s">
        <v>466</v>
      </c>
      <c r="Y98" t="s">
        <v>282</v>
      </c>
      <c r="Z98" t="s">
        <v>259</v>
      </c>
      <c r="AA98" s="59" t="s">
        <v>90</v>
      </c>
      <c r="AB98" s="59" t="s">
        <v>75</v>
      </c>
      <c r="AC98" t="s">
        <v>555</v>
      </c>
      <c r="AD98" s="59" t="s">
        <v>77</v>
      </c>
      <c r="AE98" t="s">
        <v>544</v>
      </c>
      <c r="AF98">
        <v>-2</v>
      </c>
      <c r="AG98">
        <v>4</v>
      </c>
      <c r="AH98">
        <f t="shared" si="21"/>
        <v>-6</v>
      </c>
    </row>
    <row r="99" spans="1:34" x14ac:dyDescent="0.25">
      <c r="A99" s="16">
        <v>0.24008362448853152</v>
      </c>
      <c r="B99" s="16">
        <v>0.17928515057272404</v>
      </c>
      <c r="C99" s="16">
        <v>0.52069702116617811</v>
      </c>
      <c r="D99" s="2">
        <f t="shared" si="22"/>
        <v>4.1652153583168214</v>
      </c>
      <c r="E99" s="3">
        <f t="shared" si="22"/>
        <v>5.5777067805421323</v>
      </c>
      <c r="F99" s="3">
        <f t="shared" si="22"/>
        <v>1.9205026327217158</v>
      </c>
      <c r="G99" s="67">
        <v>3.8027335164486198E-2</v>
      </c>
      <c r="H99" s="4">
        <f t="shared" si="16"/>
        <v>1.0380273351644862</v>
      </c>
      <c r="I99" s="4">
        <f t="shared" si="14"/>
        <v>4.0126258887554247</v>
      </c>
      <c r="J99" s="4">
        <f t="shared" si="15"/>
        <v>5.3733717712340274</v>
      </c>
      <c r="K99" s="4">
        <f t="shared" si="17"/>
        <v>1.8501464919682411</v>
      </c>
      <c r="L99">
        <v>3.31</v>
      </c>
      <c r="M99">
        <v>3.28</v>
      </c>
      <c r="N99">
        <v>2.3199999999999998</v>
      </c>
      <c r="O99" s="4">
        <f t="shared" si="18"/>
        <v>3.4358704793944495</v>
      </c>
      <c r="P99" s="4">
        <f t="shared" si="19"/>
        <v>3.4047296593395147</v>
      </c>
      <c r="Q99" s="4">
        <f t="shared" si="20"/>
        <v>2.408223417581608</v>
      </c>
      <c r="R99" s="5">
        <f t="shared" si="23"/>
        <v>0.29104705954347954</v>
      </c>
      <c r="S99" s="5">
        <f t="shared" si="23"/>
        <v>0.29370907533198704</v>
      </c>
      <c r="T99" s="5">
        <f t="shared" si="23"/>
        <v>0.41524386512453337</v>
      </c>
      <c r="U99">
        <f t="shared" si="24"/>
        <v>0.82489623796616773</v>
      </c>
      <c r="V99">
        <f t="shared" si="24"/>
        <v>0.61041746963410426</v>
      </c>
      <c r="W99">
        <f t="shared" si="24"/>
        <v>1.2539547598373761</v>
      </c>
      <c r="X99" t="s">
        <v>332</v>
      </c>
      <c r="Y99" t="s">
        <v>406</v>
      </c>
      <c r="Z99" t="s">
        <v>259</v>
      </c>
      <c r="AA99" s="59" t="s">
        <v>85</v>
      </c>
      <c r="AB99" s="59" t="s">
        <v>96</v>
      </c>
      <c r="AC99" t="s">
        <v>555</v>
      </c>
      <c r="AD99" s="59" t="s">
        <v>78</v>
      </c>
      <c r="AE99" t="s">
        <v>543</v>
      </c>
      <c r="AF99">
        <v>2</v>
      </c>
      <c r="AG99">
        <v>5</v>
      </c>
      <c r="AH99">
        <f t="shared" si="21"/>
        <v>-3</v>
      </c>
    </row>
    <row r="100" spans="1:34" x14ac:dyDescent="0.25">
      <c r="A100" s="16">
        <v>0.20619663573408287</v>
      </c>
      <c r="B100" s="16">
        <v>0.43653618592557608</v>
      </c>
      <c r="C100" s="16">
        <v>0.34090407790368371</v>
      </c>
      <c r="D100" s="2">
        <f t="shared" si="22"/>
        <v>4.8497396499214895</v>
      </c>
      <c r="E100" s="3">
        <f t="shared" si="22"/>
        <v>2.2907608400887236</v>
      </c>
      <c r="F100" s="3">
        <f t="shared" si="22"/>
        <v>2.9333764680941479</v>
      </c>
      <c r="G100" s="67">
        <v>4.3124423189864869E-2</v>
      </c>
      <c r="H100" s="4">
        <f t="shared" si="16"/>
        <v>1.0431244231898649</v>
      </c>
      <c r="I100" s="4">
        <f t="shared" si="14"/>
        <v>4.6492436972101858</v>
      </c>
      <c r="J100" s="4">
        <f t="shared" si="15"/>
        <v>2.1960571425253357</v>
      </c>
      <c r="K100" s="4">
        <f t="shared" si="17"/>
        <v>2.8121060181142243</v>
      </c>
      <c r="L100">
        <v>2.74</v>
      </c>
      <c r="M100">
        <v>3</v>
      </c>
      <c r="N100">
        <v>2.9</v>
      </c>
      <c r="O100" s="4">
        <f t="shared" si="18"/>
        <v>2.85816091954023</v>
      </c>
      <c r="P100" s="4">
        <f t="shared" si="19"/>
        <v>3.1293732695695944</v>
      </c>
      <c r="Q100" s="4">
        <f t="shared" si="20"/>
        <v>3.0250608272506079</v>
      </c>
      <c r="R100" s="5">
        <f t="shared" si="23"/>
        <v>0.34987533177833186</v>
      </c>
      <c r="S100" s="5">
        <f t="shared" si="23"/>
        <v>0.3195528030242098</v>
      </c>
      <c r="T100" s="5">
        <f t="shared" si="23"/>
        <v>0.3305718651974584</v>
      </c>
      <c r="U100">
        <f t="shared" si="24"/>
        <v>0.58934316599582814</v>
      </c>
      <c r="V100">
        <f t="shared" si="24"/>
        <v>1.3660846714353605</v>
      </c>
      <c r="W100">
        <f t="shared" si="24"/>
        <v>1.0312555719164231</v>
      </c>
      <c r="X100" t="s">
        <v>285</v>
      </c>
      <c r="Y100" t="s">
        <v>412</v>
      </c>
      <c r="Z100" t="s">
        <v>262</v>
      </c>
      <c r="AA100" s="59" t="s">
        <v>85</v>
      </c>
      <c r="AB100" s="59" t="s">
        <v>76</v>
      </c>
      <c r="AC100" t="s">
        <v>555</v>
      </c>
      <c r="AD100" s="59" t="s">
        <v>78</v>
      </c>
      <c r="AE100" t="s">
        <v>541</v>
      </c>
      <c r="AF100">
        <v>-7</v>
      </c>
      <c r="AG100">
        <v>-1</v>
      </c>
      <c r="AH100">
        <f t="shared" si="21"/>
        <v>-6</v>
      </c>
    </row>
    <row r="101" spans="1:34" x14ac:dyDescent="0.25">
      <c r="A101" s="16">
        <v>0.89316855400180806</v>
      </c>
      <c r="B101" s="16">
        <v>5.5502419691238723E-2</v>
      </c>
      <c r="C101" s="16">
        <v>5.8550312654466656E-3</v>
      </c>
      <c r="D101" s="2">
        <f t="shared" si="22"/>
        <v>1.1196095020581924</v>
      </c>
      <c r="E101" s="3">
        <f t="shared" si="22"/>
        <v>18.01723250198863</v>
      </c>
      <c r="F101" s="3">
        <f t="shared" si="22"/>
        <v>170.79328096870759</v>
      </c>
      <c r="G101" s="67">
        <v>4.8366048366048187E-2</v>
      </c>
      <c r="H101" s="4">
        <f t="shared" si="16"/>
        <v>1.0483660483660482</v>
      </c>
      <c r="I101" s="4">
        <f t="shared" si="14"/>
        <v>1.067956658652941</v>
      </c>
      <c r="J101" s="4">
        <f t="shared" si="15"/>
        <v>17.186012967579163</v>
      </c>
      <c r="K101" s="4">
        <f t="shared" si="17"/>
        <v>162.913784965567</v>
      </c>
      <c r="L101">
        <v>1.85</v>
      </c>
      <c r="M101">
        <v>3.64</v>
      </c>
      <c r="N101">
        <v>4.29</v>
      </c>
      <c r="O101" s="4">
        <f t="shared" si="18"/>
        <v>1.9394771894771892</v>
      </c>
      <c r="P101" s="4">
        <f t="shared" si="19"/>
        <v>3.8160524160524156</v>
      </c>
      <c r="Q101" s="4">
        <f t="shared" si="20"/>
        <v>4.4974903474903467</v>
      </c>
      <c r="R101" s="5">
        <f t="shared" si="23"/>
        <v>0.51560286732197291</v>
      </c>
      <c r="S101" s="5">
        <f t="shared" si="23"/>
        <v>0.26205090784221147</v>
      </c>
      <c r="T101" s="5">
        <f t="shared" si="23"/>
        <v>0.22234622483581581</v>
      </c>
      <c r="U101">
        <f t="shared" si="24"/>
        <v>1.7322800368448319</v>
      </c>
      <c r="V101">
        <f t="shared" si="24"/>
        <v>0.2118001427595067</v>
      </c>
      <c r="W101">
        <f t="shared" si="24"/>
        <v>2.6332946600600572E-2</v>
      </c>
      <c r="X101" t="s">
        <v>337</v>
      </c>
      <c r="Y101" t="s">
        <v>470</v>
      </c>
      <c r="Z101" t="s">
        <v>262</v>
      </c>
      <c r="AA101" s="59" t="s">
        <v>84</v>
      </c>
      <c r="AB101" s="59" t="s">
        <v>100</v>
      </c>
      <c r="AC101" t="s">
        <v>555</v>
      </c>
      <c r="AD101" s="59" t="s">
        <v>86</v>
      </c>
      <c r="AE101" t="s">
        <v>549</v>
      </c>
      <c r="AF101">
        <v>0</v>
      </c>
      <c r="AG101">
        <v>-12</v>
      </c>
      <c r="AH101">
        <f t="shared" si="21"/>
        <v>12</v>
      </c>
    </row>
    <row r="102" spans="1:34" x14ac:dyDescent="0.25">
      <c r="A102" s="16">
        <v>0.38849180660625354</v>
      </c>
      <c r="B102" s="16">
        <v>0.29426079022319107</v>
      </c>
      <c r="C102" s="16">
        <v>0.29758766525374281</v>
      </c>
      <c r="D102" s="2">
        <f t="shared" si="22"/>
        <v>2.5740568603896601</v>
      </c>
      <c r="E102" s="3">
        <f t="shared" si="22"/>
        <v>3.3983460699657591</v>
      </c>
      <c r="F102" s="3">
        <f t="shared" si="22"/>
        <v>3.3603543317137632</v>
      </c>
      <c r="G102" s="67">
        <v>3.3395102280568079E-2</v>
      </c>
      <c r="H102" s="4">
        <f t="shared" si="16"/>
        <v>1.0333951022805681</v>
      </c>
      <c r="I102" s="4">
        <f t="shared" si="14"/>
        <v>2.4908738726446957</v>
      </c>
      <c r="J102" s="4">
        <f t="shared" si="15"/>
        <v>3.288525426979529</v>
      </c>
      <c r="K102" s="4">
        <f t="shared" si="17"/>
        <v>3.2517614262907766</v>
      </c>
      <c r="L102">
        <v>2.87</v>
      </c>
      <c r="M102">
        <v>3.38</v>
      </c>
      <c r="N102">
        <v>2.57</v>
      </c>
      <c r="O102" s="4">
        <f t="shared" si="18"/>
        <v>2.9658439435452304</v>
      </c>
      <c r="P102" s="4">
        <f t="shared" si="19"/>
        <v>3.4928754457083202</v>
      </c>
      <c r="Q102" s="4">
        <f t="shared" si="20"/>
        <v>2.6558254128610597</v>
      </c>
      <c r="R102" s="5">
        <f t="shared" si="23"/>
        <v>0.33717215707737036</v>
      </c>
      <c r="S102" s="5">
        <f t="shared" si="23"/>
        <v>0.28629706828758961</v>
      </c>
      <c r="T102" s="5">
        <f t="shared" si="23"/>
        <v>0.37653077463504009</v>
      </c>
      <c r="U102">
        <f t="shared" si="24"/>
        <v>1.1522060717401021</v>
      </c>
      <c r="V102">
        <f t="shared" si="24"/>
        <v>1.0278162888053108</v>
      </c>
      <c r="W102">
        <f t="shared" si="24"/>
        <v>0.79034088393488044</v>
      </c>
      <c r="X102" t="s">
        <v>426</v>
      </c>
      <c r="Y102" t="s">
        <v>422</v>
      </c>
      <c r="Z102" t="s">
        <v>258</v>
      </c>
      <c r="AA102" s="59" t="s">
        <v>90</v>
      </c>
      <c r="AB102" s="59" t="s">
        <v>75</v>
      </c>
      <c r="AC102" t="s">
        <v>555</v>
      </c>
      <c r="AD102" s="59" t="s">
        <v>75</v>
      </c>
      <c r="AE102" t="s">
        <v>554</v>
      </c>
      <c r="AF102">
        <v>-4</v>
      </c>
      <c r="AG102">
        <v>-4</v>
      </c>
      <c r="AH102">
        <f t="shared" si="21"/>
        <v>0</v>
      </c>
    </row>
    <row r="103" spans="1:34" x14ac:dyDescent="0.25">
      <c r="A103" s="16">
        <v>0.17593949054383837</v>
      </c>
      <c r="B103" s="16">
        <v>0.24602385504276506</v>
      </c>
      <c r="C103" s="16">
        <v>0.51133418321774737</v>
      </c>
      <c r="D103" s="2">
        <f t="shared" si="22"/>
        <v>5.6837722839195823</v>
      </c>
      <c r="E103" s="3">
        <f t="shared" si="22"/>
        <v>4.0646464946505905</v>
      </c>
      <c r="F103" s="3">
        <f t="shared" si="22"/>
        <v>1.9556681966911615</v>
      </c>
      <c r="G103" s="67">
        <v>3.7421997298237919E-2</v>
      </c>
      <c r="H103" s="4">
        <f t="shared" si="16"/>
        <v>1.0374219972982379</v>
      </c>
      <c r="I103" s="4">
        <f t="shared" si="14"/>
        <v>5.4787466418890789</v>
      </c>
      <c r="J103" s="4">
        <f t="shared" si="15"/>
        <v>3.9180261313488289</v>
      </c>
      <c r="K103" s="4">
        <f t="shared" si="17"/>
        <v>1.8851231242294031</v>
      </c>
      <c r="L103">
        <v>4.97</v>
      </c>
      <c r="M103">
        <v>4.09</v>
      </c>
      <c r="N103">
        <v>1.69</v>
      </c>
      <c r="O103" s="4">
        <f t="shared" si="18"/>
        <v>5.1559873265722418</v>
      </c>
      <c r="P103" s="4">
        <f t="shared" si="19"/>
        <v>4.2430559689497933</v>
      </c>
      <c r="Q103" s="4">
        <f t="shared" si="20"/>
        <v>1.7532431754340221</v>
      </c>
      <c r="R103" s="5">
        <f t="shared" si="23"/>
        <v>0.19394927424401007</v>
      </c>
      <c r="S103" s="5">
        <f t="shared" si="23"/>
        <v>0.23567919144076524</v>
      </c>
      <c r="T103" s="5">
        <f t="shared" si="23"/>
        <v>0.5703715343152248</v>
      </c>
      <c r="U103">
        <f t="shared" si="24"/>
        <v>0.90714178348760754</v>
      </c>
      <c r="V103">
        <f t="shared" si="24"/>
        <v>1.0438929866432429</v>
      </c>
      <c r="W103">
        <f t="shared" si="24"/>
        <v>0.89649316709264537</v>
      </c>
      <c r="X103" t="s">
        <v>473</v>
      </c>
      <c r="Y103" t="s">
        <v>421</v>
      </c>
      <c r="Z103" t="s">
        <v>258</v>
      </c>
      <c r="AA103" s="59" t="s">
        <v>85</v>
      </c>
      <c r="AB103" s="59" t="s">
        <v>79</v>
      </c>
      <c r="AC103" t="s">
        <v>555</v>
      </c>
      <c r="AD103" s="59" t="s">
        <v>79</v>
      </c>
      <c r="AE103" t="s">
        <v>543</v>
      </c>
      <c r="AF103">
        <v>-6</v>
      </c>
      <c r="AG103">
        <v>1</v>
      </c>
      <c r="AH103">
        <f t="shared" si="21"/>
        <v>-7</v>
      </c>
    </row>
    <row r="104" spans="1:34" x14ac:dyDescent="0.25">
      <c r="A104" s="16">
        <v>0.29354507803818097</v>
      </c>
      <c r="B104" s="16">
        <v>0.26349136572617349</v>
      </c>
      <c r="C104" s="16">
        <v>0.40405713596086412</v>
      </c>
      <c r="D104" s="2">
        <f t="shared" si="22"/>
        <v>3.4066318082496738</v>
      </c>
      <c r="E104" s="3">
        <f t="shared" si="22"/>
        <v>3.7951907731171119</v>
      </c>
      <c r="F104" s="3">
        <f t="shared" si="22"/>
        <v>2.4748975107739648</v>
      </c>
      <c r="G104" s="67">
        <v>3.6476242888637378E-2</v>
      </c>
      <c r="H104" s="4">
        <f t="shared" si="16"/>
        <v>1.0364762428886374</v>
      </c>
      <c r="I104" s="4">
        <f t="shared" si="14"/>
        <v>3.286743745091024</v>
      </c>
      <c r="J104" s="4">
        <f t="shared" si="15"/>
        <v>3.6616283288269065</v>
      </c>
      <c r="K104" s="4">
        <f t="shared" si="17"/>
        <v>2.3877995542632773</v>
      </c>
      <c r="L104">
        <v>5.27</v>
      </c>
      <c r="M104">
        <v>4.22</v>
      </c>
      <c r="N104">
        <v>1.64</v>
      </c>
      <c r="O104" s="4">
        <f t="shared" si="18"/>
        <v>5.4622298000231186</v>
      </c>
      <c r="P104" s="4">
        <f t="shared" si="19"/>
        <v>4.3739297449900496</v>
      </c>
      <c r="Q104" s="4">
        <f t="shared" si="20"/>
        <v>1.6998210383373653</v>
      </c>
      <c r="R104" s="5">
        <f t="shared" si="23"/>
        <v>0.18307541729492369</v>
      </c>
      <c r="S104" s="5">
        <f t="shared" si="23"/>
        <v>0.22862735761712033</v>
      </c>
      <c r="T104" s="5">
        <f t="shared" si="23"/>
        <v>0.5882972250879559</v>
      </c>
      <c r="U104">
        <f t="shared" si="24"/>
        <v>1.603410672910264</v>
      </c>
      <c r="V104">
        <f t="shared" si="24"/>
        <v>1.1524927220977617</v>
      </c>
      <c r="W104">
        <f t="shared" si="24"/>
        <v>0.68682482039661796</v>
      </c>
      <c r="X104" t="s">
        <v>475</v>
      </c>
      <c r="Y104" t="s">
        <v>347</v>
      </c>
      <c r="Z104" t="s">
        <v>258</v>
      </c>
      <c r="AA104" s="59" t="s">
        <v>90</v>
      </c>
      <c r="AB104" s="59" t="s">
        <v>75</v>
      </c>
      <c r="AC104" t="s">
        <v>555</v>
      </c>
      <c r="AD104" s="59" t="s">
        <v>77</v>
      </c>
      <c r="AE104" t="s">
        <v>554</v>
      </c>
      <c r="AF104">
        <v>-10</v>
      </c>
      <c r="AG104">
        <v>4</v>
      </c>
      <c r="AH104">
        <f t="shared" si="21"/>
        <v>-14</v>
      </c>
    </row>
    <row r="105" spans="1:34" x14ac:dyDescent="0.25">
      <c r="A105" s="16">
        <v>0.65033057043996778</v>
      </c>
      <c r="B105" s="16">
        <v>0.18894373669603504</v>
      </c>
      <c r="C105" s="16">
        <v>0.15096110180855801</v>
      </c>
      <c r="D105" s="2">
        <f t="shared" si="22"/>
        <v>1.5376795209295953</v>
      </c>
      <c r="E105" s="3">
        <f t="shared" si="22"/>
        <v>5.2925808364251798</v>
      </c>
      <c r="F105" s="3">
        <f t="shared" si="22"/>
        <v>6.6242229820775584</v>
      </c>
      <c r="G105" s="67">
        <v>3.4402052329540078E-2</v>
      </c>
      <c r="H105" s="4">
        <f t="shared" si="16"/>
        <v>1.0344020523295401</v>
      </c>
      <c r="I105" s="4">
        <f t="shared" si="14"/>
        <v>1.4865395108861605</v>
      </c>
      <c r="J105" s="4">
        <f t="shared" si="15"/>
        <v>5.1165606492233335</v>
      </c>
      <c r="K105" s="4">
        <f t="shared" si="17"/>
        <v>6.4039151577081475</v>
      </c>
      <c r="L105">
        <v>1.92</v>
      </c>
      <c r="M105">
        <v>3.45</v>
      </c>
      <c r="N105">
        <v>4.47</v>
      </c>
      <c r="O105" s="4">
        <f t="shared" si="18"/>
        <v>1.9860519404727168</v>
      </c>
      <c r="P105" s="4">
        <f t="shared" si="19"/>
        <v>3.5686870805369133</v>
      </c>
      <c r="Q105" s="4">
        <f t="shared" si="20"/>
        <v>4.6237771739130435</v>
      </c>
      <c r="R105" s="5">
        <f t="shared" si="23"/>
        <v>0.50351150421674351</v>
      </c>
      <c r="S105" s="5">
        <f t="shared" si="23"/>
        <v>0.28021509799888333</v>
      </c>
      <c r="T105" s="5">
        <f t="shared" si="23"/>
        <v>0.21627339778437307</v>
      </c>
      <c r="U105">
        <f t="shared" si="24"/>
        <v>1.2915902913710269</v>
      </c>
      <c r="V105">
        <f t="shared" si="24"/>
        <v>0.67428107209550847</v>
      </c>
      <c r="W105">
        <f t="shared" si="24"/>
        <v>0.69801049669117365</v>
      </c>
      <c r="X105" t="s">
        <v>439</v>
      </c>
      <c r="Y105" t="s">
        <v>450</v>
      </c>
      <c r="Z105" t="s">
        <v>265</v>
      </c>
      <c r="AA105" s="59" t="s">
        <v>84</v>
      </c>
      <c r="AB105" s="59" t="s">
        <v>86</v>
      </c>
      <c r="AC105" t="s">
        <v>556</v>
      </c>
      <c r="AD105" s="59" t="s">
        <v>89</v>
      </c>
      <c r="AE105" t="s">
        <v>544</v>
      </c>
      <c r="AF105">
        <v>2</v>
      </c>
      <c r="AG105">
        <v>2</v>
      </c>
      <c r="AH105">
        <f t="shared" si="21"/>
        <v>0</v>
      </c>
    </row>
    <row r="106" spans="1:34" x14ac:dyDescent="0.25">
      <c r="A106" s="119">
        <v>0.58739868139026141</v>
      </c>
      <c r="B106" s="119">
        <v>0.21136430030742737</v>
      </c>
      <c r="C106" s="119">
        <v>0.19069861781111364</v>
      </c>
      <c r="D106" s="115">
        <f t="shared" si="22"/>
        <v>1.702421254390952</v>
      </c>
      <c r="E106" s="116">
        <f t="shared" si="22"/>
        <v>4.7311679339676074</v>
      </c>
      <c r="F106" s="116">
        <f t="shared" si="22"/>
        <v>5.2438764972617511</v>
      </c>
      <c r="G106" s="124">
        <v>3.7851037851037717E-2</v>
      </c>
      <c r="H106" s="117">
        <f t="shared" si="16"/>
        <v>1.0378510378510377</v>
      </c>
      <c r="I106" s="117">
        <f t="shared" si="14"/>
        <v>1.6403329498190469</v>
      </c>
      <c r="J106" s="117">
        <f t="shared" si="15"/>
        <v>4.5586194563758484</v>
      </c>
      <c r="K106" s="117">
        <f t="shared" si="17"/>
        <v>5.0526292367733818</v>
      </c>
      <c r="L106" s="93">
        <v>1.71</v>
      </c>
      <c r="M106" s="93">
        <v>3.99</v>
      </c>
      <c r="N106" s="93">
        <v>4.9400000000000004</v>
      </c>
      <c r="O106" s="117">
        <f t="shared" si="18"/>
        <v>1.7747252747252744</v>
      </c>
      <c r="P106" s="117">
        <f t="shared" si="19"/>
        <v>4.1410256410256405</v>
      </c>
      <c r="Q106" s="117">
        <f t="shared" si="20"/>
        <v>5.1269841269841265</v>
      </c>
      <c r="R106" s="118">
        <f t="shared" si="23"/>
        <v>0.56346749226006199</v>
      </c>
      <c r="S106" s="118">
        <f t="shared" si="23"/>
        <v>0.24148606811145515</v>
      </c>
      <c r="T106" s="118">
        <f t="shared" si="23"/>
        <v>0.19504643962848298</v>
      </c>
      <c r="U106" s="93">
        <f t="shared" si="24"/>
        <v>1.0424712862035956</v>
      </c>
      <c r="V106" s="93">
        <f t="shared" si="24"/>
        <v>0.87526498717050039</v>
      </c>
      <c r="W106" s="93">
        <f t="shared" si="24"/>
        <v>0.97770878655539217</v>
      </c>
      <c r="X106" s="93" t="s">
        <v>483</v>
      </c>
      <c r="Y106" s="93" t="s">
        <v>441</v>
      </c>
      <c r="Z106" s="93" t="s">
        <v>265</v>
      </c>
      <c r="AA106" s="113" t="s">
        <v>84</v>
      </c>
      <c r="AB106" s="113" t="s">
        <v>86</v>
      </c>
      <c r="AC106" s="93" t="s">
        <v>556</v>
      </c>
      <c r="AD106" s="113" t="s">
        <v>73</v>
      </c>
      <c r="AE106" s="93" t="s">
        <v>543</v>
      </c>
      <c r="AF106" s="93">
        <v>-5</v>
      </c>
      <c r="AG106" s="93">
        <v>0</v>
      </c>
      <c r="AH106">
        <f t="shared" si="21"/>
        <v>-5</v>
      </c>
    </row>
    <row r="107" spans="1:34" x14ac:dyDescent="0.25">
      <c r="A107" s="16">
        <v>0.3257467435220448</v>
      </c>
      <c r="B107" s="16">
        <v>0.33974366857908372</v>
      </c>
      <c r="C107" s="16">
        <v>0.31520533300791276</v>
      </c>
      <c r="D107" s="2">
        <f t="shared" si="22"/>
        <v>3.0698695225247135</v>
      </c>
      <c r="E107" s="3">
        <f t="shared" si="22"/>
        <v>2.9433955434175378</v>
      </c>
      <c r="F107" s="3">
        <f t="shared" si="22"/>
        <v>3.172535154964832</v>
      </c>
      <c r="G107" s="67">
        <v>3.2516790318781297E-2</v>
      </c>
      <c r="H107" s="4">
        <f t="shared" si="16"/>
        <v>1.0325167903187813</v>
      </c>
      <c r="I107" s="4">
        <f t="shared" si="14"/>
        <v>2.9731908975319574</v>
      </c>
      <c r="J107" s="4">
        <f t="shared" si="15"/>
        <v>2.8506999314837178</v>
      </c>
      <c r="K107" s="4">
        <f t="shared" si="17"/>
        <v>3.0726233071573947</v>
      </c>
      <c r="L107">
        <v>3.31</v>
      </c>
      <c r="M107">
        <v>2.93</v>
      </c>
      <c r="N107">
        <v>2.57</v>
      </c>
      <c r="O107" s="4">
        <f t="shared" si="18"/>
        <v>3.4176305759551662</v>
      </c>
      <c r="P107" s="4">
        <f t="shared" si="19"/>
        <v>3.0252741956340294</v>
      </c>
      <c r="Q107" s="4">
        <f t="shared" si="20"/>
        <v>2.6535681511192677</v>
      </c>
      <c r="R107" s="5">
        <f t="shared" si="23"/>
        <v>0.29260037847142623</v>
      </c>
      <c r="S107" s="5">
        <f t="shared" si="23"/>
        <v>0.33054855042335179</v>
      </c>
      <c r="T107" s="5">
        <f t="shared" si="23"/>
        <v>0.37685107110522215</v>
      </c>
      <c r="U107">
        <f t="shared" si="24"/>
        <v>1.1132820306787659</v>
      </c>
      <c r="V107">
        <f t="shared" si="24"/>
        <v>1.0278177536823416</v>
      </c>
      <c r="W107">
        <f t="shared" si="24"/>
        <v>0.8364188327327402</v>
      </c>
      <c r="X107" t="s">
        <v>296</v>
      </c>
      <c r="Y107" t="s">
        <v>453</v>
      </c>
      <c r="Z107" t="s">
        <v>264</v>
      </c>
      <c r="AA107" s="59" t="s">
        <v>75</v>
      </c>
      <c r="AB107" s="59" t="s">
        <v>90</v>
      </c>
      <c r="AC107" t="s">
        <v>557</v>
      </c>
      <c r="AD107" s="59" t="s">
        <v>165</v>
      </c>
      <c r="AE107" t="s">
        <v>548</v>
      </c>
      <c r="AF107">
        <v>2</v>
      </c>
      <c r="AG107">
        <v>2</v>
      </c>
      <c r="AH107">
        <f t="shared" si="21"/>
        <v>0</v>
      </c>
    </row>
    <row r="108" spans="1:34" x14ac:dyDescent="0.25">
      <c r="A108" s="16">
        <v>0.50342535028349034</v>
      </c>
      <c r="B108" s="16">
        <v>0.28722509628895432</v>
      </c>
      <c r="C108" s="16">
        <v>0.20098609867867501</v>
      </c>
      <c r="D108" s="2">
        <f t="shared" si="22"/>
        <v>1.9863918244023213</v>
      </c>
      <c r="E108" s="3">
        <f t="shared" si="22"/>
        <v>3.4815899199629117</v>
      </c>
      <c r="F108" s="3">
        <f t="shared" si="22"/>
        <v>4.9754684855032805</v>
      </c>
      <c r="G108" s="67">
        <v>3.3901186739901279E-2</v>
      </c>
      <c r="H108" s="4">
        <f t="shared" si="16"/>
        <v>1.0339011867399013</v>
      </c>
      <c r="I108" s="4">
        <f t="shared" si="14"/>
        <v>1.9212588687182137</v>
      </c>
      <c r="J108" s="4">
        <f t="shared" si="15"/>
        <v>3.3674300451681134</v>
      </c>
      <c r="K108" s="4">
        <f t="shared" si="17"/>
        <v>4.8123249584343109</v>
      </c>
      <c r="L108">
        <v>1.97</v>
      </c>
      <c r="M108">
        <v>3.43</v>
      </c>
      <c r="N108">
        <v>4.26</v>
      </c>
      <c r="O108" s="4">
        <f t="shared" si="18"/>
        <v>2.0367853378776055</v>
      </c>
      <c r="P108" s="4">
        <f t="shared" si="19"/>
        <v>3.5462810705178613</v>
      </c>
      <c r="Q108" s="4">
        <f t="shared" si="20"/>
        <v>4.4044190555119789</v>
      </c>
      <c r="R108" s="5">
        <f t="shared" si="23"/>
        <v>0.49096975582219748</v>
      </c>
      <c r="S108" s="5">
        <f t="shared" si="23"/>
        <v>0.28198554488913385</v>
      </c>
      <c r="T108" s="5">
        <f t="shared" si="23"/>
        <v>0.22704469928866883</v>
      </c>
      <c r="U108">
        <f t="shared" si="24"/>
        <v>1.0253693721733108</v>
      </c>
      <c r="V108">
        <f t="shared" si="24"/>
        <v>1.0185809219471886</v>
      </c>
      <c r="W108">
        <f t="shared" si="24"/>
        <v>0.88522700291336731</v>
      </c>
      <c r="X108" t="s">
        <v>274</v>
      </c>
      <c r="Y108" t="s">
        <v>361</v>
      </c>
      <c r="Z108" t="s">
        <v>264</v>
      </c>
      <c r="AA108" s="59" t="s">
        <v>75</v>
      </c>
      <c r="AB108" s="59" t="s">
        <v>90</v>
      </c>
      <c r="AC108" t="s">
        <v>557</v>
      </c>
      <c r="AD108" s="59" t="s">
        <v>78</v>
      </c>
      <c r="AE108" t="s">
        <v>550</v>
      </c>
      <c r="AF108">
        <v>1</v>
      </c>
      <c r="AG108">
        <v>-3</v>
      </c>
      <c r="AH108">
        <f t="shared" si="21"/>
        <v>4</v>
      </c>
    </row>
    <row r="109" spans="1:34" x14ac:dyDescent="0.25">
      <c r="A109" s="16">
        <v>0.4140116905745736</v>
      </c>
      <c r="B109" s="16">
        <v>0.26904035906751861</v>
      </c>
      <c r="C109" s="16">
        <v>0.29635226750182059</v>
      </c>
      <c r="D109" s="2">
        <f t="shared" si="22"/>
        <v>2.4153907311462155</v>
      </c>
      <c r="E109" s="3">
        <f t="shared" si="22"/>
        <v>3.7169144564999601</v>
      </c>
      <c r="F109" s="3">
        <f t="shared" si="22"/>
        <v>3.3743625733987566</v>
      </c>
      <c r="G109" s="67">
        <v>3.3882042265833689E-2</v>
      </c>
      <c r="H109" s="4">
        <f t="shared" si="16"/>
        <v>1.0338820422658337</v>
      </c>
      <c r="I109" s="4">
        <f t="shared" si="14"/>
        <v>2.3362343404792068</v>
      </c>
      <c r="J109" s="4">
        <f t="shared" si="15"/>
        <v>3.5951049583510031</v>
      </c>
      <c r="K109" s="4">
        <f t="shared" si="17"/>
        <v>3.2637790729042706</v>
      </c>
      <c r="L109">
        <v>3.33</v>
      </c>
      <c r="M109">
        <v>3.39</v>
      </c>
      <c r="N109">
        <v>2.2799999999999998</v>
      </c>
      <c r="O109" s="4">
        <f t="shared" si="18"/>
        <v>3.4428272007452261</v>
      </c>
      <c r="P109" s="4">
        <f t="shared" si="19"/>
        <v>3.5048601232811762</v>
      </c>
      <c r="Q109" s="4">
        <f t="shared" si="20"/>
        <v>2.3572510563661004</v>
      </c>
      <c r="R109" s="5">
        <f t="shared" si="23"/>
        <v>0.29045895762167279</v>
      </c>
      <c r="S109" s="5">
        <f t="shared" si="23"/>
        <v>0.28531809111509449</v>
      </c>
      <c r="T109" s="5">
        <f t="shared" si="23"/>
        <v>0.42422295126323267</v>
      </c>
      <c r="U109">
        <f t="shared" si="24"/>
        <v>1.4253707097366579</v>
      </c>
      <c r="V109">
        <f t="shared" si="24"/>
        <v>0.94294882604899521</v>
      </c>
      <c r="W109">
        <f t="shared" si="24"/>
        <v>0.69857669562515579</v>
      </c>
      <c r="X109" t="s">
        <v>290</v>
      </c>
      <c r="Y109" t="s">
        <v>293</v>
      </c>
      <c r="Z109" t="s">
        <v>264</v>
      </c>
      <c r="AA109" s="59" t="s">
        <v>75</v>
      </c>
      <c r="AB109" s="59" t="s">
        <v>90</v>
      </c>
      <c r="AC109" t="s">
        <v>557</v>
      </c>
      <c r="AD109" s="59" t="s">
        <v>94</v>
      </c>
      <c r="AE109" t="s">
        <v>547</v>
      </c>
      <c r="AF109">
        <v>1</v>
      </c>
      <c r="AG109">
        <v>-6</v>
      </c>
      <c r="AH109">
        <f t="shared" si="21"/>
        <v>7</v>
      </c>
    </row>
    <row r="110" spans="1:34" x14ac:dyDescent="0.25">
      <c r="A110" s="16">
        <v>0.35736758082396308</v>
      </c>
      <c r="B110" s="16">
        <v>0.34919926056318751</v>
      </c>
      <c r="C110" s="16">
        <v>0.27927224619317209</v>
      </c>
      <c r="D110" s="2">
        <f t="shared" si="22"/>
        <v>2.7982392742351001</v>
      </c>
      <c r="E110" s="3">
        <f t="shared" si="22"/>
        <v>2.8636944946194989</v>
      </c>
      <c r="F110" s="3">
        <f t="shared" si="22"/>
        <v>3.5807353348971951</v>
      </c>
      <c r="G110" s="67">
        <v>3.4127612287078835E-2</v>
      </c>
      <c r="H110" s="4">
        <f t="shared" si="16"/>
        <v>1.0341276122870788</v>
      </c>
      <c r="I110" s="4">
        <f t="shared" si="14"/>
        <v>2.7058935870076115</v>
      </c>
      <c r="J110" s="4">
        <f t="shared" si="15"/>
        <v>2.7691886964377113</v>
      </c>
      <c r="K110" s="4">
        <f t="shared" si="17"/>
        <v>3.4625662175077534</v>
      </c>
      <c r="L110">
        <v>2.1800000000000002</v>
      </c>
      <c r="M110">
        <v>2.99</v>
      </c>
      <c r="N110">
        <v>4.1500000000000004</v>
      </c>
      <c r="O110" s="4">
        <f t="shared" si="18"/>
        <v>2.254398194785832</v>
      </c>
      <c r="P110" s="4">
        <f t="shared" si="19"/>
        <v>3.092041560738366</v>
      </c>
      <c r="Q110" s="4">
        <f t="shared" si="20"/>
        <v>4.291629590991378</v>
      </c>
      <c r="R110" s="5">
        <f t="shared" si="23"/>
        <v>0.4435773601632963</v>
      </c>
      <c r="S110" s="5">
        <f t="shared" si="23"/>
        <v>0.32341091811236988</v>
      </c>
      <c r="T110" s="5">
        <f t="shared" si="23"/>
        <v>0.23301172172433393</v>
      </c>
      <c r="U110">
        <f t="shared" si="24"/>
        <v>0.80564882908452229</v>
      </c>
      <c r="V110">
        <f t="shared" si="24"/>
        <v>1.0797386266404818</v>
      </c>
      <c r="W110">
        <f t="shared" si="24"/>
        <v>1.1985330357052464</v>
      </c>
      <c r="X110" t="s">
        <v>380</v>
      </c>
      <c r="Y110" t="s">
        <v>457</v>
      </c>
      <c r="Z110" t="s">
        <v>268</v>
      </c>
      <c r="AA110" s="59" t="s">
        <v>75</v>
      </c>
      <c r="AB110" s="59" t="s">
        <v>90</v>
      </c>
      <c r="AC110" t="s">
        <v>557</v>
      </c>
      <c r="AD110" s="59" t="s">
        <v>75</v>
      </c>
      <c r="AE110" t="s">
        <v>541</v>
      </c>
      <c r="AF110">
        <v>-6</v>
      </c>
      <c r="AG110">
        <v>3</v>
      </c>
      <c r="AH110">
        <f t="shared" si="21"/>
        <v>-9</v>
      </c>
    </row>
    <row r="111" spans="1:34" x14ac:dyDescent="0.25">
      <c r="A111" s="16">
        <v>0.33953081179209227</v>
      </c>
      <c r="B111" s="16">
        <v>0.23373314695644148</v>
      </c>
      <c r="C111" s="16">
        <v>0.3915460699508968</v>
      </c>
      <c r="D111" s="2">
        <f t="shared" si="22"/>
        <v>2.9452408007445827</v>
      </c>
      <c r="E111" s="3">
        <f t="shared" si="22"/>
        <v>4.27838333168192</v>
      </c>
      <c r="F111" s="3">
        <f t="shared" si="22"/>
        <v>2.5539778757718308</v>
      </c>
      <c r="G111" s="67">
        <v>3.3136012869818821E-2</v>
      </c>
      <c r="H111" s="4">
        <f t="shared" si="16"/>
        <v>1.0331360128698188</v>
      </c>
      <c r="I111" s="4">
        <f t="shared" si="14"/>
        <v>2.8507774039967573</v>
      </c>
      <c r="J111" s="4">
        <f t="shared" si="15"/>
        <v>4.1411617428740444</v>
      </c>
      <c r="K111" s="4">
        <f t="shared" si="17"/>
        <v>2.4720635462870528</v>
      </c>
      <c r="L111">
        <v>2.4</v>
      </c>
      <c r="M111">
        <v>3.56</v>
      </c>
      <c r="N111">
        <v>2.98</v>
      </c>
      <c r="O111" s="4">
        <f t="shared" si="18"/>
        <v>2.4795264308875651</v>
      </c>
      <c r="P111" s="4">
        <f t="shared" si="19"/>
        <v>3.6779642058165551</v>
      </c>
      <c r="Q111" s="4">
        <f t="shared" si="20"/>
        <v>3.0787453183520599</v>
      </c>
      <c r="R111" s="5">
        <f t="shared" si="23"/>
        <v>0.40330281925732187</v>
      </c>
      <c r="S111" s="5">
        <f t="shared" si="23"/>
        <v>0.2718895410723518</v>
      </c>
      <c r="T111" s="5">
        <f t="shared" si="23"/>
        <v>0.32480763967032633</v>
      </c>
      <c r="U111">
        <f t="shared" si="24"/>
        <v>0.84187562193920418</v>
      </c>
      <c r="V111">
        <f t="shared" si="24"/>
        <v>0.8596621482186525</v>
      </c>
      <c r="W111">
        <f t="shared" si="24"/>
        <v>1.2054706297804718</v>
      </c>
      <c r="X111" t="s">
        <v>360</v>
      </c>
      <c r="Y111" t="s">
        <v>451</v>
      </c>
      <c r="Z111" t="s">
        <v>264</v>
      </c>
      <c r="AA111" s="59" t="s">
        <v>74</v>
      </c>
      <c r="AB111" s="59" t="s">
        <v>90</v>
      </c>
      <c r="AC111" t="s">
        <v>556</v>
      </c>
      <c r="AD111" s="59" t="s">
        <v>102</v>
      </c>
      <c r="AE111" t="s">
        <v>549</v>
      </c>
      <c r="AF111">
        <v>-3</v>
      </c>
      <c r="AG111">
        <v>-2</v>
      </c>
      <c r="AH111">
        <f t="shared" si="21"/>
        <v>-1</v>
      </c>
    </row>
    <row r="112" spans="1:34" x14ac:dyDescent="0.25">
      <c r="A112" s="16">
        <v>0.64969574572660693</v>
      </c>
      <c r="B112" s="16">
        <v>0.23666653937322968</v>
      </c>
      <c r="C112" s="16">
        <v>0.1109870176587134</v>
      </c>
      <c r="D112" s="2">
        <f t="shared" si="22"/>
        <v>1.5391820041573763</v>
      </c>
      <c r="E112" s="3">
        <f t="shared" si="22"/>
        <v>4.2253543853234463</v>
      </c>
      <c r="F112" s="3">
        <f t="shared" si="22"/>
        <v>9.0100628082017096</v>
      </c>
      <c r="G112" s="67">
        <v>3.4917808714477028E-2</v>
      </c>
      <c r="H112" s="4">
        <f t="shared" si="16"/>
        <v>1.034917808714477</v>
      </c>
      <c r="I112" s="4">
        <f t="shared" si="14"/>
        <v>1.4872504765081498</v>
      </c>
      <c r="J112" s="4">
        <f t="shared" si="15"/>
        <v>4.082792227309306</v>
      </c>
      <c r="K112" s="4">
        <f t="shared" si="17"/>
        <v>8.7060660589013903</v>
      </c>
      <c r="L112">
        <v>2.02</v>
      </c>
      <c r="M112">
        <v>3.32</v>
      </c>
      <c r="N112">
        <v>4.1900000000000004</v>
      </c>
      <c r="O112" s="4">
        <f t="shared" si="18"/>
        <v>2.0905339736032436</v>
      </c>
      <c r="P112" s="4">
        <f t="shared" si="19"/>
        <v>3.4359271249320638</v>
      </c>
      <c r="Q112" s="4">
        <f t="shared" si="20"/>
        <v>4.3363056185136593</v>
      </c>
      <c r="R112" s="5">
        <f t="shared" si="23"/>
        <v>0.47834668684020493</v>
      </c>
      <c r="S112" s="5">
        <f t="shared" si="23"/>
        <v>0.29104226127024518</v>
      </c>
      <c r="T112" s="5">
        <f t="shared" si="23"/>
        <v>0.23061105188954983</v>
      </c>
      <c r="U112">
        <f t="shared" si="24"/>
        <v>1.3582110289469662</v>
      </c>
      <c r="V112">
        <f t="shared" si="24"/>
        <v>0.81316898219628209</v>
      </c>
      <c r="W112">
        <f t="shared" si="24"/>
        <v>0.48127362825555359</v>
      </c>
      <c r="X112" t="s">
        <v>364</v>
      </c>
      <c r="Y112" t="s">
        <v>485</v>
      </c>
      <c r="Z112" t="s">
        <v>264</v>
      </c>
      <c r="AA112" s="59" t="s">
        <v>86</v>
      </c>
      <c r="AB112" s="59" t="s">
        <v>84</v>
      </c>
      <c r="AC112" t="s">
        <v>556</v>
      </c>
      <c r="AD112" s="59" t="s">
        <v>94</v>
      </c>
      <c r="AE112" t="s">
        <v>547</v>
      </c>
      <c r="AF112">
        <v>4</v>
      </c>
      <c r="AG112">
        <v>-5</v>
      </c>
      <c r="AH112">
        <f t="shared" si="21"/>
        <v>9</v>
      </c>
    </row>
    <row r="113" spans="1:34" x14ac:dyDescent="0.25">
      <c r="A113" s="16">
        <v>0.3324691545853985</v>
      </c>
      <c r="B113" s="16">
        <v>0.31089626089666106</v>
      </c>
      <c r="C113" s="16">
        <v>0.33277337591329031</v>
      </c>
      <c r="D113" s="2">
        <f t="shared" si="22"/>
        <v>3.0077978248750248</v>
      </c>
      <c r="E113" s="3">
        <f t="shared" si="22"/>
        <v>3.216507001775716</v>
      </c>
      <c r="F113" s="3">
        <f t="shared" si="22"/>
        <v>3.0050480969384004</v>
      </c>
      <c r="G113" s="67">
        <v>4.4396088896035968E-2</v>
      </c>
      <c r="H113" s="4">
        <f t="shared" si="16"/>
        <v>1.044396088896036</v>
      </c>
      <c r="I113" s="4">
        <f t="shared" si="14"/>
        <v>2.8799397631356269</v>
      </c>
      <c r="J113" s="4">
        <f t="shared" si="15"/>
        <v>3.079776950501298</v>
      </c>
      <c r="K113" s="4">
        <f t="shared" si="17"/>
        <v>2.8773069230035548</v>
      </c>
      <c r="L113">
        <v>2.62</v>
      </c>
      <c r="M113">
        <v>3.1</v>
      </c>
      <c r="N113">
        <v>2.94</v>
      </c>
      <c r="O113" s="4">
        <f t="shared" si="18"/>
        <v>2.7363177529076141</v>
      </c>
      <c r="P113" s="4">
        <f t="shared" si="19"/>
        <v>3.2376278755777115</v>
      </c>
      <c r="Q113" s="4">
        <f t="shared" si="20"/>
        <v>3.0705245013543458</v>
      </c>
      <c r="R113" s="5">
        <f t="shared" si="23"/>
        <v>0.3654546329414407</v>
      </c>
      <c r="S113" s="5">
        <f t="shared" si="23"/>
        <v>0.30886810913115309</v>
      </c>
      <c r="T113" s="5">
        <f t="shared" si="23"/>
        <v>0.32567725792740632</v>
      </c>
      <c r="U113">
        <f t="shared" si="24"/>
        <v>0.90974124998621186</v>
      </c>
      <c r="V113">
        <f t="shared" si="24"/>
        <v>1.0065664006919106</v>
      </c>
      <c r="W113">
        <f t="shared" si="24"/>
        <v>1.0217888041401579</v>
      </c>
      <c r="X113" t="s">
        <v>486</v>
      </c>
      <c r="Y113" t="s">
        <v>294</v>
      </c>
      <c r="Z113" t="s">
        <v>264</v>
      </c>
      <c r="AA113" s="59" t="s">
        <v>75</v>
      </c>
      <c r="AB113" s="59" t="s">
        <v>90</v>
      </c>
      <c r="AC113" t="s">
        <v>556</v>
      </c>
      <c r="AD113" s="59" t="s">
        <v>78</v>
      </c>
      <c r="AE113" t="s">
        <v>548</v>
      </c>
      <c r="AF113">
        <v>-1</v>
      </c>
      <c r="AG113">
        <v>0</v>
      </c>
      <c r="AH113">
        <f t="shared" si="21"/>
        <v>-1</v>
      </c>
    </row>
    <row r="114" spans="1:34" x14ac:dyDescent="0.25">
      <c r="A114" s="16">
        <v>0.30526354499631508</v>
      </c>
      <c r="B114" s="16">
        <v>0.35928118419007432</v>
      </c>
      <c r="C114" s="16">
        <v>0.31718861630690387</v>
      </c>
      <c r="D114" s="2">
        <f t="shared" si="22"/>
        <v>3.2758579148783431</v>
      </c>
      <c r="E114" s="3">
        <f t="shared" si="22"/>
        <v>2.7833352928133288</v>
      </c>
      <c r="F114" s="3">
        <f t="shared" si="22"/>
        <v>3.1526982640273089</v>
      </c>
      <c r="G114" s="67">
        <v>4.3999033075497795E-2</v>
      </c>
      <c r="H114" s="4">
        <f t="shared" si="16"/>
        <v>1.0439990330754978</v>
      </c>
      <c r="I114" s="4">
        <f t="shared" si="14"/>
        <v>3.1377978437662462</v>
      </c>
      <c r="J114" s="4">
        <f t="shared" si="15"/>
        <v>2.6660324431661127</v>
      </c>
      <c r="K114" s="4">
        <f t="shared" si="17"/>
        <v>3.0198287202813132</v>
      </c>
      <c r="L114">
        <v>3.18</v>
      </c>
      <c r="M114">
        <v>3.08</v>
      </c>
      <c r="N114">
        <v>2.4700000000000002</v>
      </c>
      <c r="O114" s="4">
        <f t="shared" si="18"/>
        <v>3.3199169251800833</v>
      </c>
      <c r="P114" s="4">
        <f t="shared" si="19"/>
        <v>3.2155170218725333</v>
      </c>
      <c r="Q114" s="4">
        <f t="shared" si="20"/>
        <v>2.5786776116964796</v>
      </c>
      <c r="R114" s="5">
        <f t="shared" si="23"/>
        <v>0.30121235637417543</v>
      </c>
      <c r="S114" s="5">
        <f t="shared" si="23"/>
        <v>0.31099197833437597</v>
      </c>
      <c r="T114" s="5">
        <f t="shared" si="23"/>
        <v>0.3877956652914486</v>
      </c>
      <c r="U114">
        <f t="shared" si="24"/>
        <v>1.0134496096737384</v>
      </c>
      <c r="V114">
        <f t="shared" si="24"/>
        <v>1.1552747634017049</v>
      </c>
      <c r="W114">
        <f t="shared" si="24"/>
        <v>0.81792718355559801</v>
      </c>
      <c r="X114" t="s">
        <v>362</v>
      </c>
      <c r="Y114" t="s">
        <v>357</v>
      </c>
      <c r="Z114" t="s">
        <v>264</v>
      </c>
      <c r="AA114" s="59" t="s">
        <v>75</v>
      </c>
      <c r="AB114" s="59" t="s">
        <v>90</v>
      </c>
      <c r="AC114" t="s">
        <v>556</v>
      </c>
      <c r="AD114" s="59" t="s">
        <v>73</v>
      </c>
      <c r="AE114" t="s">
        <v>550</v>
      </c>
      <c r="AF114">
        <v>0</v>
      </c>
      <c r="AG114">
        <v>-4</v>
      </c>
      <c r="AH114">
        <f t="shared" si="21"/>
        <v>4</v>
      </c>
    </row>
    <row r="115" spans="1:34" x14ac:dyDescent="0.25">
      <c r="A115" s="16">
        <v>0.28023200936344744</v>
      </c>
      <c r="B115" s="16">
        <v>0.29562479383648821</v>
      </c>
      <c r="C115" s="16">
        <v>0.38950932473561167</v>
      </c>
      <c r="D115" s="2">
        <f t="shared" si="22"/>
        <v>3.5684717183862036</v>
      </c>
      <c r="E115" s="3">
        <f t="shared" si="22"/>
        <v>3.3826662067901712</v>
      </c>
      <c r="F115" s="3">
        <f t="shared" si="22"/>
        <v>2.5673326323542391</v>
      </c>
      <c r="G115" s="67">
        <v>4.4264799611249517E-2</v>
      </c>
      <c r="H115" s="4">
        <f t="shared" si="16"/>
        <v>1.0442647996112495</v>
      </c>
      <c r="I115" s="4">
        <f t="shared" si="14"/>
        <v>3.4172096193557855</v>
      </c>
      <c r="J115" s="4">
        <f t="shared" si="15"/>
        <v>3.2392801213345916</v>
      </c>
      <c r="K115" s="4">
        <f t="shared" si="17"/>
        <v>2.4585072994033554</v>
      </c>
      <c r="L115">
        <v>2.97</v>
      </c>
      <c r="M115">
        <v>3.34</v>
      </c>
      <c r="N115">
        <v>2.4500000000000002</v>
      </c>
      <c r="O115" s="4">
        <f t="shared" si="18"/>
        <v>3.1014664548454114</v>
      </c>
      <c r="P115" s="4">
        <f t="shared" si="19"/>
        <v>3.487844430701573</v>
      </c>
      <c r="Q115" s="4">
        <f t="shared" si="20"/>
        <v>2.5584487590475615</v>
      </c>
      <c r="R115" s="5">
        <f t="shared" si="23"/>
        <v>0.32242812055494041</v>
      </c>
      <c r="S115" s="5">
        <f t="shared" si="23"/>
        <v>0.28671003534376444</v>
      </c>
      <c r="T115" s="5">
        <f t="shared" si="23"/>
        <v>0.39086184410129515</v>
      </c>
      <c r="U115">
        <f t="shared" si="24"/>
        <v>0.86913017661465741</v>
      </c>
      <c r="V115">
        <f t="shared" si="24"/>
        <v>1.0310932907598962</v>
      </c>
      <c r="W115">
        <f t="shared" si="24"/>
        <v>0.99653964850727927</v>
      </c>
      <c r="X115" t="s">
        <v>273</v>
      </c>
      <c r="Y115" t="s">
        <v>359</v>
      </c>
      <c r="Z115" t="s">
        <v>264</v>
      </c>
      <c r="AA115" s="59" t="s">
        <v>75</v>
      </c>
      <c r="AB115" s="59" t="s">
        <v>90</v>
      </c>
      <c r="AC115" t="s">
        <v>556</v>
      </c>
      <c r="AD115" s="59" t="s">
        <v>103</v>
      </c>
      <c r="AE115" t="s">
        <v>543</v>
      </c>
      <c r="AF115">
        <v>-6</v>
      </c>
      <c r="AG115">
        <v>7</v>
      </c>
      <c r="AH115">
        <f t="shared" si="21"/>
        <v>-13</v>
      </c>
    </row>
    <row r="116" spans="1:34" x14ac:dyDescent="0.25">
      <c r="A116" s="16">
        <v>0.15477154902181314</v>
      </c>
      <c r="B116" s="16">
        <v>0.18809756311350548</v>
      </c>
      <c r="C116" s="16">
        <v>0.57506828905692098</v>
      </c>
      <c r="D116" s="2">
        <f t="shared" si="22"/>
        <v>6.461135824511663</v>
      </c>
      <c r="E116" s="3">
        <f t="shared" si="22"/>
        <v>5.3163899810682853</v>
      </c>
      <c r="F116" s="3">
        <f t="shared" si="22"/>
        <v>1.7389239139580148</v>
      </c>
      <c r="G116" s="67">
        <v>3.4423392042991718E-2</v>
      </c>
      <c r="H116" s="4">
        <f t="shared" si="16"/>
        <v>1.0344233920429917</v>
      </c>
      <c r="I116" s="4">
        <f t="shared" si="14"/>
        <v>6.24612308094743</v>
      </c>
      <c r="J116" s="4">
        <f t="shared" si="15"/>
        <v>5.1394719241300093</v>
      </c>
      <c r="K116" s="4">
        <f t="shared" si="17"/>
        <v>1.6810562554309902</v>
      </c>
      <c r="L116">
        <v>1.91</v>
      </c>
      <c r="M116">
        <v>3.9</v>
      </c>
      <c r="N116">
        <v>3.93</v>
      </c>
      <c r="O116" s="4">
        <f t="shared" si="18"/>
        <v>1.9757486788021141</v>
      </c>
      <c r="P116" s="4">
        <f t="shared" si="19"/>
        <v>4.0342512289676673</v>
      </c>
      <c r="Q116" s="4">
        <f t="shared" si="20"/>
        <v>4.0652839307289579</v>
      </c>
      <c r="R116" s="5">
        <f t="shared" si="23"/>
        <v>0.50613724849169306</v>
      </c>
      <c r="S116" s="5">
        <f t="shared" si="23"/>
        <v>0.2478774729792651</v>
      </c>
      <c r="T116" s="5">
        <f t="shared" si="23"/>
        <v>0.24598527852904165</v>
      </c>
      <c r="U116">
        <f t="shared" si="24"/>
        <v>0.30578968349600399</v>
      </c>
      <c r="V116">
        <f t="shared" si="24"/>
        <v>0.75883282515648287</v>
      </c>
      <c r="W116">
        <f t="shared" si="24"/>
        <v>2.337815874574896</v>
      </c>
      <c r="X116" t="s">
        <v>303</v>
      </c>
      <c r="Y116" t="s">
        <v>373</v>
      </c>
      <c r="Z116" t="s">
        <v>268</v>
      </c>
      <c r="AA116" s="59" t="s">
        <v>79</v>
      </c>
      <c r="AB116" s="59" t="s">
        <v>85</v>
      </c>
      <c r="AC116" t="s">
        <v>556</v>
      </c>
      <c r="AD116" s="59" t="s">
        <v>74</v>
      </c>
      <c r="AE116" t="s">
        <v>543</v>
      </c>
      <c r="AF116">
        <v>-2</v>
      </c>
      <c r="AG116">
        <v>10</v>
      </c>
      <c r="AH116">
        <f t="shared" si="21"/>
        <v>-12</v>
      </c>
    </row>
    <row r="117" spans="1:34" x14ac:dyDescent="0.25">
      <c r="A117" s="16">
        <v>0.28471396041885993</v>
      </c>
      <c r="B117" s="16">
        <v>0.2525977538505918</v>
      </c>
      <c r="C117" s="16">
        <v>0.42046939198446798</v>
      </c>
      <c r="D117" s="2">
        <f t="shared" si="22"/>
        <v>3.5122970385043271</v>
      </c>
      <c r="E117" s="3">
        <f t="shared" si="22"/>
        <v>3.9588633895433869</v>
      </c>
      <c r="F117" s="3">
        <f t="shared" si="22"/>
        <v>2.3782943992197647</v>
      </c>
      <c r="G117" s="67">
        <v>3.3648735224336646E-2</v>
      </c>
      <c r="H117" s="4">
        <f t="shared" si="16"/>
        <v>1.0336487352243366</v>
      </c>
      <c r="I117" s="4">
        <f t="shared" si="14"/>
        <v>3.3979599827421452</v>
      </c>
      <c r="J117" s="4">
        <f t="shared" si="15"/>
        <v>3.8299891003921944</v>
      </c>
      <c r="K117" s="4">
        <f t="shared" si="17"/>
        <v>2.300872935043639</v>
      </c>
      <c r="L117">
        <v>4.1900000000000004</v>
      </c>
      <c r="M117">
        <v>3.39</v>
      </c>
      <c r="N117">
        <v>2</v>
      </c>
      <c r="O117" s="4">
        <f t="shared" si="18"/>
        <v>4.3309882005899709</v>
      </c>
      <c r="P117" s="4">
        <f t="shared" si="19"/>
        <v>3.5040692124105015</v>
      </c>
      <c r="Q117" s="4">
        <f t="shared" si="20"/>
        <v>2.0672974704486733</v>
      </c>
      <c r="R117" s="5">
        <f t="shared" si="23"/>
        <v>0.23089418711964607</v>
      </c>
      <c r="S117" s="5">
        <f t="shared" si="23"/>
        <v>0.2853824908646953</v>
      </c>
      <c r="T117" s="5">
        <f t="shared" si="23"/>
        <v>0.4837233220156586</v>
      </c>
      <c r="U117">
        <f t="shared" si="24"/>
        <v>1.2330928031173225</v>
      </c>
      <c r="V117">
        <f t="shared" si="24"/>
        <v>0.88512001239190496</v>
      </c>
      <c r="W117">
        <f t="shared" si="24"/>
        <v>0.86923531045058233</v>
      </c>
      <c r="X117" t="s">
        <v>305</v>
      </c>
      <c r="Y117" t="s">
        <v>371</v>
      </c>
      <c r="Z117" t="s">
        <v>268</v>
      </c>
      <c r="AA117" s="59" t="s">
        <v>79</v>
      </c>
      <c r="AB117" s="59" t="s">
        <v>85</v>
      </c>
      <c r="AC117" t="s">
        <v>556</v>
      </c>
      <c r="AD117" s="59" t="s">
        <v>74</v>
      </c>
      <c r="AE117" t="s">
        <v>543</v>
      </c>
      <c r="AF117">
        <v>6</v>
      </c>
      <c r="AG117">
        <v>6</v>
      </c>
      <c r="AH117">
        <f t="shared" si="21"/>
        <v>0</v>
      </c>
    </row>
    <row r="118" spans="1:34" x14ac:dyDescent="0.25">
      <c r="A118" s="16">
        <v>0.28671688006194412</v>
      </c>
      <c r="B118" s="16">
        <v>0.35301026679304637</v>
      </c>
      <c r="C118" s="16">
        <v>0.33863856218656335</v>
      </c>
      <c r="D118" s="2">
        <f t="shared" si="22"/>
        <v>3.4877611662904315</v>
      </c>
      <c r="E118" s="3">
        <f t="shared" si="22"/>
        <v>2.832778800131198</v>
      </c>
      <c r="F118" s="3">
        <f t="shared" si="22"/>
        <v>2.9530009622739843</v>
      </c>
      <c r="G118" s="67">
        <v>4.3817548250203897E-2</v>
      </c>
      <c r="H118" s="4">
        <f t="shared" si="16"/>
        <v>1.0438175482502039</v>
      </c>
      <c r="I118" s="4">
        <f t="shared" si="14"/>
        <v>3.3413513426145354</v>
      </c>
      <c r="J118" s="4">
        <f t="shared" si="15"/>
        <v>2.7138639361638504</v>
      </c>
      <c r="K118" s="4">
        <f t="shared" si="17"/>
        <v>2.8290393922043431</v>
      </c>
      <c r="L118">
        <v>3.68</v>
      </c>
      <c r="M118">
        <v>3.17</v>
      </c>
      <c r="N118">
        <v>2.19</v>
      </c>
      <c r="O118" s="4">
        <f t="shared" si="18"/>
        <v>3.8412485775607506</v>
      </c>
      <c r="P118" s="4">
        <f t="shared" si="19"/>
        <v>3.3089016279531465</v>
      </c>
      <c r="Q118" s="4">
        <f t="shared" si="20"/>
        <v>2.2859604306679464</v>
      </c>
      <c r="R118" s="5">
        <f t="shared" si="23"/>
        <v>0.26033201960468144</v>
      </c>
      <c r="S118" s="5">
        <f t="shared" si="23"/>
        <v>0.30221508900480371</v>
      </c>
      <c r="T118" s="5">
        <f t="shared" si="23"/>
        <v>0.43745289139051496</v>
      </c>
      <c r="U118">
        <f t="shared" si="24"/>
        <v>1.1013508077005991</v>
      </c>
      <c r="V118">
        <f t="shared" si="24"/>
        <v>1.1680762464756855</v>
      </c>
      <c r="W118">
        <f t="shared" si="24"/>
        <v>0.77411435345677049</v>
      </c>
      <c r="X118" t="s">
        <v>452</v>
      </c>
      <c r="Y118" t="s">
        <v>358</v>
      </c>
      <c r="Z118" t="s">
        <v>264</v>
      </c>
      <c r="AA118" s="59" t="s">
        <v>75</v>
      </c>
      <c r="AB118" s="59" t="s">
        <v>90</v>
      </c>
      <c r="AC118" t="s">
        <v>558</v>
      </c>
      <c r="AD118" s="59" t="s">
        <v>78</v>
      </c>
      <c r="AE118" t="s">
        <v>544</v>
      </c>
      <c r="AF118">
        <v>2</v>
      </c>
      <c r="AG118">
        <v>6</v>
      </c>
      <c r="AH118">
        <f t="shared" si="21"/>
        <v>-4</v>
      </c>
    </row>
    <row r="119" spans="1:34" x14ac:dyDescent="0.25">
      <c r="A119" s="16">
        <v>0.35364120204532473</v>
      </c>
      <c r="B119" s="16">
        <v>0.3816632179735574</v>
      </c>
      <c r="C119" s="16">
        <v>0.25465957369426806</v>
      </c>
      <c r="D119" s="2">
        <f t="shared" si="22"/>
        <v>2.8277248075631021</v>
      </c>
      <c r="E119" s="3">
        <f t="shared" si="22"/>
        <v>2.6201110112457382</v>
      </c>
      <c r="F119" s="3">
        <f t="shared" si="22"/>
        <v>3.9268109401634024</v>
      </c>
      <c r="G119" s="67">
        <v>4.3625323306199615E-2</v>
      </c>
      <c r="H119" s="4">
        <f t="shared" si="16"/>
        <v>1.0436253233061996</v>
      </c>
      <c r="I119" s="4">
        <f t="shared" si="14"/>
        <v>2.709521074675425</v>
      </c>
      <c r="J119" s="4">
        <f t="shared" si="15"/>
        <v>2.5105858901020532</v>
      </c>
      <c r="K119" s="4">
        <f t="shared" si="17"/>
        <v>3.7626635272928084</v>
      </c>
      <c r="L119">
        <v>3.25</v>
      </c>
      <c r="M119">
        <v>3.26</v>
      </c>
      <c r="N119">
        <v>2.33</v>
      </c>
      <c r="O119" s="4">
        <f t="shared" si="18"/>
        <v>3.3917823007451489</v>
      </c>
      <c r="P119" s="4">
        <f t="shared" si="19"/>
        <v>3.4022185539782104</v>
      </c>
      <c r="Q119" s="4">
        <f t="shared" si="20"/>
        <v>2.431647003303445</v>
      </c>
      <c r="R119" s="5">
        <f t="shared" si="23"/>
        <v>0.29483024302010996</v>
      </c>
      <c r="S119" s="5">
        <f t="shared" si="23"/>
        <v>0.29392585577158209</v>
      </c>
      <c r="T119" s="5">
        <f t="shared" si="23"/>
        <v>0.41124390120830795</v>
      </c>
      <c r="U119">
        <f t="shared" si="24"/>
        <v>1.1994739699115717</v>
      </c>
      <c r="V119">
        <f t="shared" si="24"/>
        <v>1.2985016815606669</v>
      </c>
      <c r="W119">
        <f t="shared" si="24"/>
        <v>0.61924218923619978</v>
      </c>
      <c r="X119" t="s">
        <v>454</v>
      </c>
      <c r="Y119" t="s">
        <v>366</v>
      </c>
      <c r="Z119" t="s">
        <v>264</v>
      </c>
      <c r="AA119" s="59" t="s">
        <v>75</v>
      </c>
      <c r="AB119" s="59" t="s">
        <v>90</v>
      </c>
      <c r="AC119" t="s">
        <v>558</v>
      </c>
      <c r="AD119" s="59" t="s">
        <v>76</v>
      </c>
      <c r="AE119" t="s">
        <v>541</v>
      </c>
      <c r="AF119">
        <v>-4</v>
      </c>
      <c r="AG119">
        <v>0</v>
      </c>
      <c r="AH119">
        <f t="shared" si="21"/>
        <v>-4</v>
      </c>
    </row>
    <row r="120" spans="1:34" x14ac:dyDescent="0.25">
      <c r="A120" s="16">
        <v>0.58916972359354136</v>
      </c>
      <c r="B120" s="16">
        <v>0.23663724512834747</v>
      </c>
      <c r="C120" s="16">
        <v>0.16733190344571164</v>
      </c>
      <c r="D120" s="2">
        <f t="shared" si="22"/>
        <v>1.6973037818383956</v>
      </c>
      <c r="E120" s="3">
        <f t="shared" si="22"/>
        <v>4.2258774583756642</v>
      </c>
      <c r="F120" s="3">
        <f t="shared" si="22"/>
        <v>5.9761466845707352</v>
      </c>
      <c r="G120" s="67">
        <v>4.428072598902566E-2</v>
      </c>
      <c r="H120" s="4">
        <f t="shared" si="16"/>
        <v>1.0442807259890257</v>
      </c>
      <c r="I120" s="4">
        <f t="shared" si="14"/>
        <v>1.6253328627040393</v>
      </c>
      <c r="J120" s="4">
        <f t="shared" si="15"/>
        <v>4.0466872108296235</v>
      </c>
      <c r="K120" s="4">
        <f t="shared" si="17"/>
        <v>5.7227396195700146</v>
      </c>
      <c r="L120">
        <v>2.04</v>
      </c>
      <c r="M120">
        <v>3.57</v>
      </c>
      <c r="N120">
        <v>3.65</v>
      </c>
      <c r="O120" s="4">
        <f t="shared" si="18"/>
        <v>2.1303326810176122</v>
      </c>
      <c r="P120" s="4">
        <f t="shared" si="19"/>
        <v>3.7280821917808216</v>
      </c>
      <c r="Q120" s="4">
        <f t="shared" si="20"/>
        <v>3.8116246498599438</v>
      </c>
      <c r="R120" s="5">
        <f t="shared" si="23"/>
        <v>0.46941025169943051</v>
      </c>
      <c r="S120" s="5">
        <f t="shared" si="23"/>
        <v>0.26823442954253174</v>
      </c>
      <c r="T120" s="5">
        <f t="shared" si="23"/>
        <v>0.26235531875803786</v>
      </c>
      <c r="U120">
        <f t="shared" si="24"/>
        <v>1.2551275168374347</v>
      </c>
      <c r="V120">
        <f t="shared" si="24"/>
        <v>0.88220309947506503</v>
      </c>
      <c r="W120">
        <f t="shared" si="24"/>
        <v>0.63780640788165854</v>
      </c>
      <c r="X120" t="s">
        <v>291</v>
      </c>
      <c r="Y120" t="s">
        <v>363</v>
      </c>
      <c r="Z120" t="s">
        <v>264</v>
      </c>
      <c r="AA120" s="59" t="s">
        <v>86</v>
      </c>
      <c r="AB120" s="59" t="s">
        <v>84</v>
      </c>
      <c r="AC120" t="s">
        <v>558</v>
      </c>
      <c r="AD120" s="59" t="s">
        <v>91</v>
      </c>
      <c r="AE120" t="s">
        <v>550</v>
      </c>
      <c r="AF120">
        <v>2</v>
      </c>
      <c r="AG120">
        <v>-3</v>
      </c>
      <c r="AH120">
        <f t="shared" si="21"/>
        <v>5</v>
      </c>
    </row>
    <row r="121" spans="1:34" x14ac:dyDescent="0.25">
      <c r="A121" s="16">
        <v>0.42645957875754043</v>
      </c>
      <c r="B121" s="16">
        <v>0.2138259545426387</v>
      </c>
      <c r="C121" s="16">
        <v>0.33384580764023336</v>
      </c>
      <c r="D121" s="2">
        <f t="shared" ref="D121:F145" si="25">(100%/A121)</f>
        <v>2.3448881202608431</v>
      </c>
      <c r="E121" s="3">
        <f t="shared" si="25"/>
        <v>4.6767007407446952</v>
      </c>
      <c r="F121" s="3">
        <f t="shared" si="25"/>
        <v>2.9953948113604683</v>
      </c>
      <c r="G121" s="67">
        <v>4.9129910137321042E-2</v>
      </c>
      <c r="H121" s="4">
        <f t="shared" si="16"/>
        <v>1.049129910137321</v>
      </c>
      <c r="I121" s="4">
        <f t="shared" si="14"/>
        <v>2.2350788949996856</v>
      </c>
      <c r="J121" s="4">
        <f t="shared" si="15"/>
        <v>4.4576946053635629</v>
      </c>
      <c r="K121" s="4">
        <f t="shared" si="17"/>
        <v>2.8551228807959537</v>
      </c>
      <c r="L121">
        <v>1.88</v>
      </c>
      <c r="M121">
        <v>3.59</v>
      </c>
      <c r="N121">
        <v>4.1900000000000004</v>
      </c>
      <c r="O121" s="4">
        <f t="shared" si="18"/>
        <v>1.9723642310581635</v>
      </c>
      <c r="P121" s="4">
        <f t="shared" si="19"/>
        <v>3.7663763773929824</v>
      </c>
      <c r="Q121" s="4">
        <f t="shared" si="20"/>
        <v>4.3958543234753753</v>
      </c>
      <c r="R121" s="5">
        <f t="shared" ref="R121:T145" si="26">(1/O121)</f>
        <v>0.50700574683586963</v>
      </c>
      <c r="S121" s="5">
        <f t="shared" si="26"/>
        <v>0.26550718775805987</v>
      </c>
      <c r="T121" s="5">
        <f t="shared" si="26"/>
        <v>0.22748706540607039</v>
      </c>
      <c r="U121">
        <f t="shared" ref="U121:W145" si="27">(L121/I121)</f>
        <v>0.8411336191335046</v>
      </c>
      <c r="V121">
        <f t="shared" si="27"/>
        <v>0.8053490240629001</v>
      </c>
      <c r="W121">
        <f t="shared" si="27"/>
        <v>1.4675375368894485</v>
      </c>
      <c r="X121" t="s">
        <v>292</v>
      </c>
      <c r="Y121" t="s">
        <v>289</v>
      </c>
      <c r="Z121" t="s">
        <v>264</v>
      </c>
      <c r="AA121" s="59" t="s">
        <v>74</v>
      </c>
      <c r="AB121" s="59" t="s">
        <v>90</v>
      </c>
      <c r="AC121" t="s">
        <v>558</v>
      </c>
      <c r="AD121" s="59" t="s">
        <v>93</v>
      </c>
      <c r="AE121" t="s">
        <v>543</v>
      </c>
      <c r="AF121">
        <v>2</v>
      </c>
      <c r="AG121">
        <v>1</v>
      </c>
      <c r="AH121">
        <f t="shared" si="21"/>
        <v>1</v>
      </c>
    </row>
    <row r="122" spans="1:34" x14ac:dyDescent="0.25">
      <c r="A122" s="16">
        <v>0.3797446247904725</v>
      </c>
      <c r="B122" s="16">
        <v>0.33199804081383799</v>
      </c>
      <c r="C122" s="16">
        <v>0.27382431854101541</v>
      </c>
      <c r="D122" s="2">
        <f t="shared" si="25"/>
        <v>2.6333486630699747</v>
      </c>
      <c r="E122" s="3">
        <f t="shared" si="25"/>
        <v>3.0120659674637427</v>
      </c>
      <c r="F122" s="3">
        <f t="shared" si="25"/>
        <v>3.6519765860394635</v>
      </c>
      <c r="G122" s="67">
        <v>3.3731427170152983E-2</v>
      </c>
      <c r="H122" s="4">
        <f t="shared" si="16"/>
        <v>1.033731427170153</v>
      </c>
      <c r="I122" s="4">
        <f t="shared" si="14"/>
        <v>2.5474205328929442</v>
      </c>
      <c r="J122" s="4">
        <f t="shared" si="15"/>
        <v>2.913780009290512</v>
      </c>
      <c r="K122" s="4">
        <f t="shared" si="17"/>
        <v>3.5328098672948109</v>
      </c>
      <c r="L122">
        <v>2.2200000000000002</v>
      </c>
      <c r="M122">
        <v>3.29</v>
      </c>
      <c r="N122">
        <v>3.58</v>
      </c>
      <c r="O122" s="4">
        <f t="shared" si="18"/>
        <v>2.2948837683177397</v>
      </c>
      <c r="P122" s="4">
        <f t="shared" si="19"/>
        <v>3.4009763953898036</v>
      </c>
      <c r="Q122" s="4">
        <f t="shared" si="20"/>
        <v>3.7007585092691477</v>
      </c>
      <c r="R122" s="5">
        <f t="shared" si="26"/>
        <v>0.43575191641755701</v>
      </c>
      <c r="S122" s="5">
        <f t="shared" si="26"/>
        <v>0.29403320803859467</v>
      </c>
      <c r="T122" s="5">
        <f t="shared" si="26"/>
        <v>0.27021487554384821</v>
      </c>
      <c r="U122">
        <f t="shared" si="27"/>
        <v>0.87146977553756577</v>
      </c>
      <c r="V122">
        <f t="shared" si="27"/>
        <v>1.1291175001235236</v>
      </c>
      <c r="W122">
        <f t="shared" si="27"/>
        <v>1.0133576768854884</v>
      </c>
      <c r="X122" t="s">
        <v>306</v>
      </c>
      <c r="Y122" t="s">
        <v>378</v>
      </c>
      <c r="Z122" t="s">
        <v>268</v>
      </c>
      <c r="AA122" s="59" t="s">
        <v>75</v>
      </c>
      <c r="AB122" s="59" t="s">
        <v>90</v>
      </c>
      <c r="AC122" t="s">
        <v>558</v>
      </c>
      <c r="AD122" s="59" t="s">
        <v>78</v>
      </c>
      <c r="AE122" t="s">
        <v>541</v>
      </c>
      <c r="AF122">
        <v>-3</v>
      </c>
      <c r="AG122">
        <v>-1</v>
      </c>
      <c r="AH122">
        <f t="shared" si="21"/>
        <v>-2</v>
      </c>
    </row>
    <row r="123" spans="1:34" x14ac:dyDescent="0.25">
      <c r="A123" s="16">
        <v>0.32373432533483315</v>
      </c>
      <c r="B123" s="16">
        <v>0.32216026016722882</v>
      </c>
      <c r="C123" s="16">
        <v>0.33126584582073199</v>
      </c>
      <c r="D123" s="2">
        <f t="shared" si="25"/>
        <v>3.0889526433927457</v>
      </c>
      <c r="E123" s="3">
        <f t="shared" si="25"/>
        <v>3.1040451714339756</v>
      </c>
      <c r="F123" s="3">
        <f t="shared" si="25"/>
        <v>3.0187235195419468</v>
      </c>
      <c r="G123" s="67">
        <v>3.7363147222346793E-2</v>
      </c>
      <c r="H123" s="4">
        <f t="shared" si="16"/>
        <v>1.0373631472223468</v>
      </c>
      <c r="I123" s="4">
        <f t="shared" si="14"/>
        <v>2.9776965295747724</v>
      </c>
      <c r="J123" s="4">
        <f t="shared" si="15"/>
        <v>2.9922454636502134</v>
      </c>
      <c r="K123" s="4">
        <f t="shared" si="17"/>
        <v>2.9099968777808516</v>
      </c>
      <c r="L123">
        <v>1.78</v>
      </c>
      <c r="M123">
        <v>3.73</v>
      </c>
      <c r="N123">
        <v>4.82</v>
      </c>
      <c r="O123" s="4">
        <f t="shared" si="18"/>
        <v>1.8465064020557773</v>
      </c>
      <c r="P123" s="4">
        <f t="shared" si="19"/>
        <v>3.8693645391393536</v>
      </c>
      <c r="Q123" s="4">
        <f t="shared" si="20"/>
        <v>5.000090369611712</v>
      </c>
      <c r="R123" s="5">
        <f t="shared" si="26"/>
        <v>0.54156324553582191</v>
      </c>
      <c r="S123" s="5">
        <f t="shared" si="26"/>
        <v>0.25844036918331448</v>
      </c>
      <c r="T123" s="5">
        <f t="shared" si="26"/>
        <v>0.19999638528086366</v>
      </c>
      <c r="U123">
        <f t="shared" si="27"/>
        <v>0.5977775042959772</v>
      </c>
      <c r="V123">
        <f t="shared" si="27"/>
        <v>1.2465554866109836</v>
      </c>
      <c r="W123">
        <f t="shared" si="27"/>
        <v>1.65635916546952</v>
      </c>
      <c r="X123" t="s">
        <v>374</v>
      </c>
      <c r="Y123" t="s">
        <v>377</v>
      </c>
      <c r="Z123" t="s">
        <v>268</v>
      </c>
      <c r="AA123" s="59" t="s">
        <v>75</v>
      </c>
      <c r="AB123" s="59" t="s">
        <v>90</v>
      </c>
      <c r="AC123" t="s">
        <v>558</v>
      </c>
      <c r="AD123" s="59" t="s">
        <v>73</v>
      </c>
      <c r="AE123" t="s">
        <v>549</v>
      </c>
      <c r="AF123">
        <v>-3</v>
      </c>
      <c r="AG123">
        <v>0</v>
      </c>
      <c r="AH123">
        <f t="shared" si="21"/>
        <v>-3</v>
      </c>
    </row>
    <row r="124" spans="1:34" x14ac:dyDescent="0.25">
      <c r="A124" s="16">
        <v>0.43203729378644723</v>
      </c>
      <c r="B124" s="16">
        <v>0.30401724247029077</v>
      </c>
      <c r="C124" s="16">
        <v>0.25085657241492026</v>
      </c>
      <c r="D124" s="2">
        <f t="shared" si="25"/>
        <v>2.3146149982466384</v>
      </c>
      <c r="E124" s="3">
        <f t="shared" si="25"/>
        <v>3.2892871202781278</v>
      </c>
      <c r="F124" s="3">
        <f t="shared" si="25"/>
        <v>3.9863416388628083</v>
      </c>
      <c r="G124" s="67">
        <v>3.2554917870571964E-2</v>
      </c>
      <c r="H124" s="4">
        <f t="shared" si="16"/>
        <v>1.032554917870572</v>
      </c>
      <c r="I124" s="4">
        <f t="shared" si="14"/>
        <v>2.2416386365386227</v>
      </c>
      <c r="J124" s="4">
        <f t="shared" si="15"/>
        <v>3.1855807989967184</v>
      </c>
      <c r="K124" s="4">
        <f t="shared" si="17"/>
        <v>3.8606582273452363</v>
      </c>
      <c r="L124">
        <v>2.48</v>
      </c>
      <c r="M124">
        <v>3.26</v>
      </c>
      <c r="N124">
        <v>3.1</v>
      </c>
      <c r="O124" s="4">
        <f t="shared" si="18"/>
        <v>2.5607361963190183</v>
      </c>
      <c r="P124" s="4">
        <f t="shared" si="19"/>
        <v>3.3661290322580646</v>
      </c>
      <c r="Q124" s="4">
        <f t="shared" si="20"/>
        <v>3.2009202453987733</v>
      </c>
      <c r="R124" s="5">
        <f t="shared" si="26"/>
        <v>0.39051269765213226</v>
      </c>
      <c r="S124" s="5">
        <f t="shared" si="26"/>
        <v>0.29707714422616194</v>
      </c>
      <c r="T124" s="5">
        <f t="shared" si="26"/>
        <v>0.31241015812170575</v>
      </c>
      <c r="U124">
        <f t="shared" si="27"/>
        <v>1.1063335363586693</v>
      </c>
      <c r="V124">
        <f t="shared" si="27"/>
        <v>1.0233612661862852</v>
      </c>
      <c r="W124">
        <f t="shared" si="27"/>
        <v>0.80297188133426167</v>
      </c>
      <c r="X124" t="s">
        <v>379</v>
      </c>
      <c r="Y124" t="s">
        <v>375</v>
      </c>
      <c r="Z124" t="s">
        <v>268</v>
      </c>
      <c r="AA124" s="59" t="s">
        <v>75</v>
      </c>
      <c r="AB124" s="59" t="s">
        <v>90</v>
      </c>
      <c r="AC124" t="s">
        <v>558</v>
      </c>
      <c r="AD124" s="59" t="s">
        <v>94</v>
      </c>
      <c r="AE124" t="s">
        <v>549</v>
      </c>
      <c r="AF124">
        <v>5</v>
      </c>
      <c r="AG124">
        <v>-6</v>
      </c>
      <c r="AH124">
        <f t="shared" si="21"/>
        <v>11</v>
      </c>
    </row>
    <row r="125" spans="1:34" x14ac:dyDescent="0.25">
      <c r="A125" s="16">
        <v>0.41424031401176897</v>
      </c>
      <c r="B125" s="16">
        <v>0.35651083090149527</v>
      </c>
      <c r="C125" s="16">
        <v>0.22135100284706194</v>
      </c>
      <c r="D125" s="2">
        <f t="shared" si="25"/>
        <v>2.4140576524659285</v>
      </c>
      <c r="E125" s="3">
        <f t="shared" si="25"/>
        <v>2.8049638701616395</v>
      </c>
      <c r="F125" s="3">
        <f t="shared" si="25"/>
        <v>4.5177116305677192</v>
      </c>
      <c r="G125" s="67">
        <v>3.3731962425420425E-2</v>
      </c>
      <c r="H125" s="4">
        <f t="shared" si="16"/>
        <v>1.0337319624254204</v>
      </c>
      <c r="I125" s="4">
        <f t="shared" si="14"/>
        <v>2.3352839422725049</v>
      </c>
      <c r="J125" s="4">
        <f t="shared" si="15"/>
        <v>2.7134344028411586</v>
      </c>
      <c r="K125" s="4">
        <f t="shared" si="17"/>
        <v>4.3702930689769142</v>
      </c>
      <c r="L125">
        <v>2.76</v>
      </c>
      <c r="M125">
        <v>3.04</v>
      </c>
      <c r="N125">
        <v>2.92</v>
      </c>
      <c r="O125" s="4">
        <f t="shared" si="18"/>
        <v>2.8531002162941603</v>
      </c>
      <c r="P125" s="4">
        <f t="shared" si="19"/>
        <v>3.1425451657732779</v>
      </c>
      <c r="Q125" s="4">
        <f t="shared" si="20"/>
        <v>3.0184973302822278</v>
      </c>
      <c r="R125" s="5">
        <f t="shared" si="26"/>
        <v>0.3504959252005812</v>
      </c>
      <c r="S125" s="5">
        <f t="shared" si="26"/>
        <v>0.31821340577421187</v>
      </c>
      <c r="T125" s="5">
        <f t="shared" si="26"/>
        <v>0.33129066902520687</v>
      </c>
      <c r="U125">
        <f t="shared" si="27"/>
        <v>1.1818691295047388</v>
      </c>
      <c r="V125">
        <f t="shared" si="27"/>
        <v>1.1203513881953084</v>
      </c>
      <c r="W125">
        <f t="shared" si="27"/>
        <v>0.66814741114915022</v>
      </c>
      <c r="X125" t="s">
        <v>456</v>
      </c>
      <c r="Y125" t="s">
        <v>488</v>
      </c>
      <c r="Z125" t="s">
        <v>268</v>
      </c>
      <c r="AA125" s="59" t="s">
        <v>75</v>
      </c>
      <c r="AB125" s="59" t="s">
        <v>90</v>
      </c>
      <c r="AC125" t="s">
        <v>558</v>
      </c>
      <c r="AD125" s="59" t="s">
        <v>86</v>
      </c>
      <c r="AE125" t="s">
        <v>548</v>
      </c>
      <c r="AF125">
        <v>6</v>
      </c>
      <c r="AG125">
        <v>-1</v>
      </c>
      <c r="AH125">
        <f t="shared" si="21"/>
        <v>7</v>
      </c>
    </row>
    <row r="126" spans="1:34" x14ac:dyDescent="0.25">
      <c r="A126" s="16">
        <v>0.44775302695987496</v>
      </c>
      <c r="B126" s="16">
        <v>0.28289210399120918</v>
      </c>
      <c r="C126" s="16">
        <v>0.25482341905633382</v>
      </c>
      <c r="D126" s="2">
        <f t="shared" si="25"/>
        <v>2.233374069606489</v>
      </c>
      <c r="E126" s="3">
        <f t="shared" si="25"/>
        <v>3.5349166197691924</v>
      </c>
      <c r="F126" s="3">
        <f t="shared" si="25"/>
        <v>3.9242860946737785</v>
      </c>
      <c r="G126" s="67">
        <v>2.8217500645621563E-2</v>
      </c>
      <c r="H126" s="4">
        <f t="shared" si="16"/>
        <v>1.0282175006456216</v>
      </c>
      <c r="I126" s="4">
        <f t="shared" si="14"/>
        <v>2.1720833074754564</v>
      </c>
      <c r="J126" s="4">
        <f t="shared" si="15"/>
        <v>3.4379074636928522</v>
      </c>
      <c r="K126" s="4">
        <f t="shared" si="17"/>
        <v>3.8165914237111358</v>
      </c>
      <c r="L126">
        <v>3.49</v>
      </c>
      <c r="M126">
        <v>3.2</v>
      </c>
      <c r="N126">
        <v>2.33</v>
      </c>
      <c r="O126" s="4">
        <f t="shared" si="18"/>
        <v>3.5884790772532194</v>
      </c>
      <c r="P126" s="4">
        <f t="shared" si="19"/>
        <v>3.2902960020659893</v>
      </c>
      <c r="Q126" s="4">
        <f t="shared" si="20"/>
        <v>2.3957467765042981</v>
      </c>
      <c r="R126" s="5">
        <f t="shared" si="26"/>
        <v>0.2786695919000437</v>
      </c>
      <c r="S126" s="5">
        <f t="shared" si="26"/>
        <v>0.30392402366598514</v>
      </c>
      <c r="T126" s="5">
        <f t="shared" si="26"/>
        <v>0.41740638443397104</v>
      </c>
      <c r="U126">
        <f t="shared" si="27"/>
        <v>1.6067523690223082</v>
      </c>
      <c r="V126">
        <f t="shared" si="27"/>
        <v>0.93079875877831164</v>
      </c>
      <c r="W126">
        <f t="shared" si="27"/>
        <v>0.61049238478201573</v>
      </c>
      <c r="X126" t="s">
        <v>403</v>
      </c>
      <c r="Y126" t="s">
        <v>492</v>
      </c>
      <c r="Z126" t="s">
        <v>263</v>
      </c>
      <c r="AA126" s="59" t="s">
        <v>75</v>
      </c>
      <c r="AB126" s="59" t="s">
        <v>90</v>
      </c>
      <c r="AC126" t="s">
        <v>558</v>
      </c>
      <c r="AD126" s="59" t="s">
        <v>73</v>
      </c>
      <c r="AE126" t="s">
        <v>541</v>
      </c>
      <c r="AF126">
        <v>1</v>
      </c>
      <c r="AG126">
        <v>1</v>
      </c>
      <c r="AH126">
        <f t="shared" si="21"/>
        <v>0</v>
      </c>
    </row>
    <row r="127" spans="1:34" x14ac:dyDescent="0.25">
      <c r="A127" s="16">
        <v>0.37373602427139935</v>
      </c>
      <c r="B127" s="16">
        <v>0.32529029102399898</v>
      </c>
      <c r="C127" s="16">
        <v>0.28480286685041351</v>
      </c>
      <c r="D127" s="2">
        <f t="shared" si="25"/>
        <v>2.6756853368617759</v>
      </c>
      <c r="E127" s="3">
        <f t="shared" si="25"/>
        <v>3.0741772121511701</v>
      </c>
      <c r="F127" s="3">
        <f t="shared" si="25"/>
        <v>3.5112006106498508</v>
      </c>
      <c r="G127" s="67">
        <v>2.8660529456734807E-2</v>
      </c>
      <c r="H127" s="4">
        <f t="shared" si="16"/>
        <v>1.0286605294567348</v>
      </c>
      <c r="I127" s="4">
        <f t="shared" si="14"/>
        <v>2.6011354185767019</v>
      </c>
      <c r="J127" s="4">
        <f t="shared" si="15"/>
        <v>2.9885245171939587</v>
      </c>
      <c r="K127" s="4">
        <f t="shared" si="17"/>
        <v>3.4133715741034769</v>
      </c>
      <c r="L127">
        <v>2.0099999999999998</v>
      </c>
      <c r="M127">
        <v>3.46</v>
      </c>
      <c r="N127">
        <v>4.13</v>
      </c>
      <c r="O127" s="4">
        <f t="shared" si="18"/>
        <v>2.0676076642080368</v>
      </c>
      <c r="P127" s="4">
        <f t="shared" si="19"/>
        <v>3.5591654319203023</v>
      </c>
      <c r="Q127" s="4">
        <f t="shared" si="20"/>
        <v>4.2483679866563149</v>
      </c>
      <c r="R127" s="5">
        <f t="shared" si="26"/>
        <v>0.48365075120914375</v>
      </c>
      <c r="S127" s="5">
        <f t="shared" si="26"/>
        <v>0.28096474275444477</v>
      </c>
      <c r="T127" s="5">
        <f t="shared" si="26"/>
        <v>0.23538450603641134</v>
      </c>
      <c r="U127">
        <f t="shared" si="27"/>
        <v>0.77273946817418615</v>
      </c>
      <c r="V127">
        <f t="shared" si="27"/>
        <v>1.1577619591519122</v>
      </c>
      <c r="W127">
        <f t="shared" si="27"/>
        <v>1.2099473820352376</v>
      </c>
      <c r="X127" t="s">
        <v>461</v>
      </c>
      <c r="Y127" t="s">
        <v>404</v>
      </c>
      <c r="Z127" t="s">
        <v>263</v>
      </c>
      <c r="AA127" s="59" t="s">
        <v>75</v>
      </c>
      <c r="AB127" s="59" t="s">
        <v>90</v>
      </c>
      <c r="AC127" t="s">
        <v>558</v>
      </c>
      <c r="AD127" s="59" t="s">
        <v>73</v>
      </c>
      <c r="AE127" t="s">
        <v>541</v>
      </c>
      <c r="AF127">
        <v>-3</v>
      </c>
      <c r="AG127">
        <v>4</v>
      </c>
      <c r="AH127">
        <f t="shared" si="21"/>
        <v>-7</v>
      </c>
    </row>
    <row r="128" spans="1:34" x14ac:dyDescent="0.25">
      <c r="A128" s="16">
        <v>0.62332039145223661</v>
      </c>
      <c r="B128" s="16">
        <v>0.21540043914598697</v>
      </c>
      <c r="C128" s="16">
        <v>0.154589373838775</v>
      </c>
      <c r="D128" s="2">
        <f t="shared" si="25"/>
        <v>1.6043113841826355</v>
      </c>
      <c r="E128" s="3">
        <f t="shared" si="25"/>
        <v>4.6425160689772467</v>
      </c>
      <c r="F128" s="3">
        <f t="shared" si="25"/>
        <v>6.46874992224837</v>
      </c>
      <c r="G128" s="67">
        <v>3.0812052765140319E-2</v>
      </c>
      <c r="H128" s="4">
        <f t="shared" si="16"/>
        <v>1.0308120527651403</v>
      </c>
      <c r="I128" s="4">
        <f t="shared" si="14"/>
        <v>1.5563568352534203</v>
      </c>
      <c r="J128" s="4">
        <f t="shared" si="15"/>
        <v>4.5037463973415486</v>
      </c>
      <c r="K128" s="4">
        <f t="shared" si="17"/>
        <v>6.2753922064609453</v>
      </c>
      <c r="L128">
        <v>1.7</v>
      </c>
      <c r="M128">
        <v>4.1500000000000004</v>
      </c>
      <c r="N128">
        <v>4.96</v>
      </c>
      <c r="O128" s="4">
        <f t="shared" si="18"/>
        <v>1.7523804897007385</v>
      </c>
      <c r="P128" s="4">
        <f t="shared" si="19"/>
        <v>4.2778700189753325</v>
      </c>
      <c r="Q128" s="4">
        <f t="shared" si="20"/>
        <v>5.1128277817150956</v>
      </c>
      <c r="R128" s="5">
        <f t="shared" si="26"/>
        <v>0.57065232458207427</v>
      </c>
      <c r="S128" s="5">
        <f t="shared" si="26"/>
        <v>0.23376119320229546</v>
      </c>
      <c r="T128" s="5">
        <f t="shared" si="26"/>
        <v>0.1955864822156303</v>
      </c>
      <c r="U128">
        <f t="shared" si="27"/>
        <v>1.0922944928135265</v>
      </c>
      <c r="V128">
        <f t="shared" si="27"/>
        <v>0.92145508069673809</v>
      </c>
      <c r="W128">
        <f t="shared" si="27"/>
        <v>0.79038884532082965</v>
      </c>
      <c r="X128" t="s">
        <v>442</v>
      </c>
      <c r="Y128" t="s">
        <v>436</v>
      </c>
      <c r="Z128" t="s">
        <v>265</v>
      </c>
      <c r="AA128" s="59" t="s">
        <v>86</v>
      </c>
      <c r="AB128" s="59" t="s">
        <v>84</v>
      </c>
      <c r="AC128" t="s">
        <v>558</v>
      </c>
      <c r="AD128" s="59" t="s">
        <v>76</v>
      </c>
      <c r="AE128" t="s">
        <v>548</v>
      </c>
      <c r="AF128">
        <v>3</v>
      </c>
      <c r="AG128">
        <v>3</v>
      </c>
      <c r="AH128">
        <f t="shared" si="21"/>
        <v>0</v>
      </c>
    </row>
    <row r="129" spans="1:34" x14ac:dyDescent="0.25">
      <c r="A129" s="16">
        <v>0.52551092761766494</v>
      </c>
      <c r="B129" s="16">
        <v>0.29943831199595872</v>
      </c>
      <c r="C129" s="16">
        <v>0.16979205456196511</v>
      </c>
      <c r="D129" s="2">
        <f t="shared" si="25"/>
        <v>1.9029100013835474</v>
      </c>
      <c r="E129" s="3">
        <f t="shared" si="25"/>
        <v>3.3395860180159453</v>
      </c>
      <c r="F129" s="3">
        <f t="shared" si="25"/>
        <v>5.8895570972377449</v>
      </c>
      <c r="G129" s="67">
        <v>5.1480340563898608E-2</v>
      </c>
      <c r="H129" s="4">
        <f t="shared" si="16"/>
        <v>1.0514803405638986</v>
      </c>
      <c r="I129" s="4">
        <f t="shared" si="14"/>
        <v>1.8097437754880281</v>
      </c>
      <c r="J129" s="4">
        <f t="shared" si="15"/>
        <v>3.1760803214113906</v>
      </c>
      <c r="K129" s="4">
        <f t="shared" si="17"/>
        <v>5.6012051486185976</v>
      </c>
      <c r="L129">
        <v>1.4</v>
      </c>
      <c r="M129">
        <v>4.7699999999999996</v>
      </c>
      <c r="N129">
        <v>7.84</v>
      </c>
      <c r="O129" s="4">
        <f t="shared" si="18"/>
        <v>1.472072476789458</v>
      </c>
      <c r="P129" s="4">
        <f t="shared" si="19"/>
        <v>5.0155612244897956</v>
      </c>
      <c r="Q129" s="4">
        <f t="shared" si="20"/>
        <v>8.2436058700209642</v>
      </c>
      <c r="R129" s="5">
        <f t="shared" si="26"/>
        <v>0.67931437871929201</v>
      </c>
      <c r="S129" s="5">
        <f t="shared" si="26"/>
        <v>0.19937948222369159</v>
      </c>
      <c r="T129" s="5">
        <f t="shared" si="26"/>
        <v>0.12130613905701643</v>
      </c>
      <c r="U129">
        <f t="shared" si="27"/>
        <v>0.77359017279806153</v>
      </c>
      <c r="V129">
        <f t="shared" si="27"/>
        <v>1.501851186773608</v>
      </c>
      <c r="W129">
        <f t="shared" si="27"/>
        <v>1.3996987776699354</v>
      </c>
      <c r="X129" t="s">
        <v>365</v>
      </c>
      <c r="Y129" t="s">
        <v>295</v>
      </c>
      <c r="Z129" t="s">
        <v>264</v>
      </c>
      <c r="AA129" s="59" t="s">
        <v>75</v>
      </c>
      <c r="AB129" s="59" t="s">
        <v>90</v>
      </c>
      <c r="AC129" t="s">
        <v>559</v>
      </c>
      <c r="AD129" s="59" t="s">
        <v>88</v>
      </c>
      <c r="AE129" t="s">
        <v>548</v>
      </c>
      <c r="AF129">
        <v>13</v>
      </c>
      <c r="AG129">
        <v>0</v>
      </c>
      <c r="AH129">
        <f t="shared" si="21"/>
        <v>13</v>
      </c>
    </row>
    <row r="130" spans="1:34" x14ac:dyDescent="0.25">
      <c r="A130" s="16">
        <v>0.34488131443734005</v>
      </c>
      <c r="B130" s="16">
        <v>0.28515059384864283</v>
      </c>
      <c r="C130" s="16">
        <v>0.34291283584330323</v>
      </c>
      <c r="D130" s="2">
        <f t="shared" si="25"/>
        <v>2.8995482159752832</v>
      </c>
      <c r="E130" s="3">
        <f t="shared" si="25"/>
        <v>3.50691887575306</v>
      </c>
      <c r="F130" s="3">
        <f t="shared" si="25"/>
        <v>2.9161929664743083</v>
      </c>
      <c r="G130" s="67">
        <v>2.6803979840717584E-2</v>
      </c>
      <c r="H130" s="4">
        <f t="shared" si="16"/>
        <v>1.0268039798407176</v>
      </c>
      <c r="I130" s="4">
        <f t="shared" ref="I130:I193" si="28">D130/H130</f>
        <v>2.8238575939538859</v>
      </c>
      <c r="J130" s="4">
        <f t="shared" ref="J130:J193" si="29">E130/H130</f>
        <v>3.4153732792281044</v>
      </c>
      <c r="K130" s="4">
        <f t="shared" si="17"/>
        <v>2.8400678452051591</v>
      </c>
      <c r="L130">
        <v>3.07</v>
      </c>
      <c r="M130">
        <v>3.16</v>
      </c>
      <c r="N130">
        <v>2.6</v>
      </c>
      <c r="O130" s="4">
        <f t="shared" si="18"/>
        <v>3.152288218111003</v>
      </c>
      <c r="P130" s="4">
        <f t="shared" si="19"/>
        <v>3.2447005762966676</v>
      </c>
      <c r="Q130" s="4">
        <f t="shared" si="20"/>
        <v>2.669690347585866</v>
      </c>
      <c r="R130" s="5">
        <f t="shared" si="26"/>
        <v>0.31722987582628032</v>
      </c>
      <c r="S130" s="5">
        <f t="shared" si="26"/>
        <v>0.30819484771730399</v>
      </c>
      <c r="T130" s="5">
        <f t="shared" si="26"/>
        <v>0.37457527645641558</v>
      </c>
      <c r="U130">
        <f t="shared" si="27"/>
        <v>1.0871653041474632</v>
      </c>
      <c r="V130">
        <f t="shared" si="27"/>
        <v>0.92522829619202851</v>
      </c>
      <c r="W130">
        <f t="shared" si="27"/>
        <v>0.9154710879141631</v>
      </c>
      <c r="X130" t="s">
        <v>462</v>
      </c>
      <c r="Y130" t="s">
        <v>330</v>
      </c>
      <c r="Z130" t="s">
        <v>263</v>
      </c>
      <c r="AA130" s="59" t="s">
        <v>75</v>
      </c>
      <c r="AB130" s="59" t="s">
        <v>90</v>
      </c>
      <c r="AC130" t="s">
        <v>559</v>
      </c>
      <c r="AD130" s="59" t="s">
        <v>86</v>
      </c>
      <c r="AE130" t="s">
        <v>541</v>
      </c>
      <c r="AF130">
        <v>-2</v>
      </c>
      <c r="AG130">
        <v>5</v>
      </c>
      <c r="AH130">
        <f t="shared" si="21"/>
        <v>-7</v>
      </c>
    </row>
    <row r="131" spans="1:34" x14ac:dyDescent="0.25">
      <c r="A131" s="119">
        <v>0.42269680690241801</v>
      </c>
      <c r="B131" s="119">
        <v>0.30619803503139931</v>
      </c>
      <c r="C131" s="119">
        <v>0.25734470087777062</v>
      </c>
      <c r="D131" s="115">
        <f t="shared" si="25"/>
        <v>2.3657618975836168</v>
      </c>
      <c r="E131" s="116">
        <f t="shared" si="25"/>
        <v>3.2658602786182289</v>
      </c>
      <c r="F131" s="116">
        <f t="shared" si="25"/>
        <v>3.8858387081184302</v>
      </c>
      <c r="G131" s="124">
        <v>2.8613582062178455E-2</v>
      </c>
      <c r="H131" s="117">
        <f t="shared" ref="H131:H194" si="30">(G131/100%) + 1</f>
        <v>1.0286135820621785</v>
      </c>
      <c r="I131" s="117">
        <f t="shared" si="28"/>
        <v>2.2999520313942434</v>
      </c>
      <c r="J131" s="117">
        <f t="shared" si="29"/>
        <v>3.1750118174317588</v>
      </c>
      <c r="K131" s="117">
        <f t="shared" ref="K131:K194" si="31">F131/H131</f>
        <v>3.7777439223853606</v>
      </c>
      <c r="L131" s="93">
        <v>2.42</v>
      </c>
      <c r="M131" s="93">
        <v>3.24</v>
      </c>
      <c r="N131" s="93">
        <v>3.26</v>
      </c>
      <c r="O131" s="117">
        <f t="shared" ref="O131:O194" si="32">(L131*H131)</f>
        <v>2.4892448685904718</v>
      </c>
      <c r="P131" s="117">
        <f t="shared" ref="P131:P194" si="33">(M131*H131)</f>
        <v>3.3327080058814582</v>
      </c>
      <c r="Q131" s="117">
        <f t="shared" ref="Q131:Q194" si="34">(N131*H131)</f>
        <v>3.3532802775227015</v>
      </c>
      <c r="R131" s="118">
        <f t="shared" si="26"/>
        <v>0.40172825607399859</v>
      </c>
      <c r="S131" s="118">
        <f t="shared" si="26"/>
        <v>0.30005629003057915</v>
      </c>
      <c r="T131" s="118">
        <f t="shared" si="26"/>
        <v>0.29821545389542226</v>
      </c>
      <c r="U131" s="93">
        <f t="shared" si="27"/>
        <v>1.0521958575514214</v>
      </c>
      <c r="V131" s="93">
        <f t="shared" si="27"/>
        <v>1.0204686427343159</v>
      </c>
      <c r="W131" s="93">
        <f t="shared" si="27"/>
        <v>0.86294890997840723</v>
      </c>
      <c r="X131" s="93" t="s">
        <v>326</v>
      </c>
      <c r="Y131" s="93" t="s">
        <v>464</v>
      </c>
      <c r="Z131" s="93" t="s">
        <v>263</v>
      </c>
      <c r="AA131" s="113" t="s">
        <v>75</v>
      </c>
      <c r="AB131" s="113" t="s">
        <v>90</v>
      </c>
      <c r="AC131" s="93" t="s">
        <v>559</v>
      </c>
      <c r="AD131" s="113" t="s">
        <v>86</v>
      </c>
      <c r="AE131" s="93" t="s">
        <v>549</v>
      </c>
      <c r="AF131" s="93">
        <v>2</v>
      </c>
      <c r="AG131" s="93">
        <v>-1</v>
      </c>
      <c r="AH131">
        <f t="shared" ref="AH131:AH194" si="35">AF131-AG131</f>
        <v>3</v>
      </c>
    </row>
    <row r="132" spans="1:34" x14ac:dyDescent="0.25">
      <c r="A132" s="16">
        <v>0.48305324767318175</v>
      </c>
      <c r="B132" s="16">
        <v>0.25994324521462858</v>
      </c>
      <c r="C132" s="16">
        <v>0.24302723812232341</v>
      </c>
      <c r="D132" s="2">
        <f t="shared" si="25"/>
        <v>2.0701651522205844</v>
      </c>
      <c r="E132" s="3">
        <f t="shared" si="25"/>
        <v>3.8469935972920752</v>
      </c>
      <c r="F132" s="3">
        <f t="shared" si="25"/>
        <v>4.1147651091548347</v>
      </c>
      <c r="G132" s="67">
        <v>3.3286023113655805E-2</v>
      </c>
      <c r="H132" s="4">
        <f t="shared" si="30"/>
        <v>1.0332860231136558</v>
      </c>
      <c r="I132" s="4">
        <f t="shared" si="28"/>
        <v>2.0034773585560033</v>
      </c>
      <c r="J132" s="4">
        <f t="shared" si="29"/>
        <v>3.7230674868704066</v>
      </c>
      <c r="K132" s="4">
        <f t="shared" si="31"/>
        <v>3.9822130727710743</v>
      </c>
      <c r="L132">
        <v>2.13</v>
      </c>
      <c r="M132">
        <v>3.72</v>
      </c>
      <c r="N132">
        <v>3.39</v>
      </c>
      <c r="O132" s="4">
        <f t="shared" si="32"/>
        <v>2.2008992292320868</v>
      </c>
      <c r="P132" s="4">
        <f t="shared" si="33"/>
        <v>3.8438240059827997</v>
      </c>
      <c r="Q132" s="4">
        <f t="shared" si="34"/>
        <v>3.5028396183552934</v>
      </c>
      <c r="R132" s="5">
        <f t="shared" si="26"/>
        <v>0.45435973929115731</v>
      </c>
      <c r="S132" s="5">
        <f t="shared" si="26"/>
        <v>0.26015759265864652</v>
      </c>
      <c r="T132" s="5">
        <f t="shared" si="26"/>
        <v>0.28548266805019612</v>
      </c>
      <c r="U132">
        <f t="shared" si="27"/>
        <v>1.0631515204819619</v>
      </c>
      <c r="V132">
        <f t="shared" si="27"/>
        <v>0.99917608614906284</v>
      </c>
      <c r="W132">
        <f t="shared" si="27"/>
        <v>0.85128543803434031</v>
      </c>
      <c r="X132" t="s">
        <v>447</v>
      </c>
      <c r="Y132" t="s">
        <v>449</v>
      </c>
      <c r="Z132" t="s">
        <v>265</v>
      </c>
      <c r="AA132" s="59" t="s">
        <v>86</v>
      </c>
      <c r="AB132" s="59" t="s">
        <v>84</v>
      </c>
      <c r="AC132" s="123" t="s">
        <v>560</v>
      </c>
      <c r="AD132" s="59" t="s">
        <v>75</v>
      </c>
      <c r="AE132" t="s">
        <v>544</v>
      </c>
      <c r="AF132">
        <v>4</v>
      </c>
      <c r="AG132">
        <v>11</v>
      </c>
      <c r="AH132">
        <f t="shared" si="35"/>
        <v>-7</v>
      </c>
    </row>
    <row r="133" spans="1:34" x14ac:dyDescent="0.25">
      <c r="A133" s="16">
        <v>0.58915321090388684</v>
      </c>
      <c r="B133" s="16">
        <v>0.24145632168916897</v>
      </c>
      <c r="C133" s="16">
        <v>0.16307747239095205</v>
      </c>
      <c r="D133" s="2">
        <f t="shared" si="25"/>
        <v>1.697351353590667</v>
      </c>
      <c r="E133" s="3">
        <f t="shared" si="25"/>
        <v>4.1415357982936465</v>
      </c>
      <c r="F133" s="3">
        <f t="shared" si="25"/>
        <v>6.1320548162695374</v>
      </c>
      <c r="G133" s="67">
        <v>3.2996202433542621E-2</v>
      </c>
      <c r="H133" s="4">
        <f t="shared" si="30"/>
        <v>1.0329962024335426</v>
      </c>
      <c r="I133" s="4">
        <f t="shared" si="28"/>
        <v>1.6431341660230987</v>
      </c>
      <c r="J133" s="4">
        <f t="shared" si="29"/>
        <v>4.0092459086848296</v>
      </c>
      <c r="K133" s="4">
        <f t="shared" si="31"/>
        <v>5.9361833100872801</v>
      </c>
      <c r="L133">
        <v>2.76</v>
      </c>
      <c r="M133">
        <v>3.3</v>
      </c>
      <c r="N133">
        <v>2.72</v>
      </c>
      <c r="O133" s="4">
        <f t="shared" si="32"/>
        <v>2.8510695187165775</v>
      </c>
      <c r="P133" s="4">
        <f t="shared" si="33"/>
        <v>3.4088874680306906</v>
      </c>
      <c r="Q133" s="4">
        <f t="shared" si="34"/>
        <v>2.8097496706192362</v>
      </c>
      <c r="R133" s="5">
        <f t="shared" si="26"/>
        <v>0.35074556878927132</v>
      </c>
      <c r="S133" s="5">
        <f t="shared" si="26"/>
        <v>0.2933508393510269</v>
      </c>
      <c r="T133" s="5">
        <f t="shared" si="26"/>
        <v>0.35590359185970172</v>
      </c>
      <c r="U133">
        <f t="shared" si="27"/>
        <v>1.6797167614620707</v>
      </c>
      <c r="V133">
        <f t="shared" si="27"/>
        <v>0.8230974290829951</v>
      </c>
      <c r="W133">
        <f t="shared" si="27"/>
        <v>0.45820687433589513</v>
      </c>
      <c r="X133" t="s">
        <v>372</v>
      </c>
      <c r="Y133" t="s">
        <v>303</v>
      </c>
      <c r="Z133" t="s">
        <v>268</v>
      </c>
      <c r="AA133" s="59" t="s">
        <v>86</v>
      </c>
      <c r="AB133" s="59" t="s">
        <v>84</v>
      </c>
      <c r="AC133" t="s">
        <v>559</v>
      </c>
      <c r="AD133" s="59" t="s">
        <v>89</v>
      </c>
      <c r="AE133" t="s">
        <v>541</v>
      </c>
      <c r="AF133">
        <v>-3</v>
      </c>
      <c r="AG133">
        <v>2</v>
      </c>
      <c r="AH133">
        <f t="shared" si="35"/>
        <v>-5</v>
      </c>
    </row>
    <row r="134" spans="1:34" x14ac:dyDescent="0.25">
      <c r="A134" s="16">
        <v>0.26978905646522133</v>
      </c>
      <c r="B134" s="16">
        <v>0.25947243418119575</v>
      </c>
      <c r="C134" s="16">
        <v>0.42694094316335224</v>
      </c>
      <c r="D134" s="2">
        <f t="shared" si="25"/>
        <v>3.7065995674621095</v>
      </c>
      <c r="E134" s="3">
        <f t="shared" si="25"/>
        <v>3.8539739419936851</v>
      </c>
      <c r="F134" s="3">
        <f t="shared" si="25"/>
        <v>2.3422443221084777</v>
      </c>
      <c r="G134" s="67">
        <v>2.8433098449105021E-2</v>
      </c>
      <c r="H134" s="4">
        <f t="shared" si="30"/>
        <v>1.028433098449105</v>
      </c>
      <c r="I134" s="4">
        <f t="shared" si="28"/>
        <v>3.6041231783105054</v>
      </c>
      <c r="J134" s="4">
        <f t="shared" si="29"/>
        <v>3.7474230922804264</v>
      </c>
      <c r="K134" s="4">
        <f t="shared" si="31"/>
        <v>2.2774882738027613</v>
      </c>
      <c r="L134">
        <v>2.14</v>
      </c>
      <c r="M134">
        <v>3.62</v>
      </c>
      <c r="N134">
        <v>3.51</v>
      </c>
      <c r="O134" s="4">
        <f t="shared" si="32"/>
        <v>2.2008468306810847</v>
      </c>
      <c r="P134" s="4">
        <f t="shared" si="33"/>
        <v>3.7229278163857602</v>
      </c>
      <c r="Q134" s="4">
        <f t="shared" si="34"/>
        <v>3.6098001755563582</v>
      </c>
      <c r="R134" s="5">
        <f t="shared" si="26"/>
        <v>0.45437055685085326</v>
      </c>
      <c r="S134" s="5">
        <f t="shared" si="26"/>
        <v>0.26860579880133312</v>
      </c>
      <c r="T134" s="5">
        <f t="shared" si="26"/>
        <v>0.27702364434781368</v>
      </c>
      <c r="U134">
        <f t="shared" si="27"/>
        <v>0.59376438987392266</v>
      </c>
      <c r="V134">
        <f t="shared" si="27"/>
        <v>0.96599714279849702</v>
      </c>
      <c r="W134">
        <f t="shared" si="27"/>
        <v>1.5411714915832662</v>
      </c>
      <c r="X134" t="s">
        <v>390</v>
      </c>
      <c r="Y134" t="s">
        <v>394</v>
      </c>
      <c r="Z134" t="s">
        <v>270</v>
      </c>
      <c r="AA134" s="59" t="s">
        <v>75</v>
      </c>
      <c r="AB134" s="59" t="s">
        <v>90</v>
      </c>
      <c r="AC134" t="s">
        <v>559</v>
      </c>
      <c r="AD134" s="59" t="s">
        <v>75</v>
      </c>
      <c r="AE134" t="s">
        <v>541</v>
      </c>
      <c r="AF134">
        <v>-1</v>
      </c>
      <c r="AG134">
        <v>9</v>
      </c>
      <c r="AH134">
        <f t="shared" si="35"/>
        <v>-10</v>
      </c>
    </row>
    <row r="135" spans="1:34" x14ac:dyDescent="0.25">
      <c r="A135" s="16">
        <v>0</v>
      </c>
      <c r="B135" s="16">
        <v>1.2753047033882418E-2</v>
      </c>
      <c r="C135" s="16">
        <v>0.65915638273978316</v>
      </c>
      <c r="D135" s="2" t="e">
        <f t="shared" si="25"/>
        <v>#DIV/0!</v>
      </c>
      <c r="E135" s="3">
        <f t="shared" si="25"/>
        <v>78.412633258796149</v>
      </c>
      <c r="F135" s="3">
        <f t="shared" si="25"/>
        <v>1.5170906725404076</v>
      </c>
      <c r="G135" s="67">
        <v>1.6938736316497005E-2</v>
      </c>
      <c r="H135" s="4">
        <f t="shared" si="30"/>
        <v>1.016938736316497</v>
      </c>
      <c r="I135" s="4" t="e">
        <f t="shared" si="28"/>
        <v>#DIV/0!</v>
      </c>
      <c r="J135" s="4">
        <f t="shared" si="29"/>
        <v>77.10654581102726</v>
      </c>
      <c r="K135" s="4">
        <f t="shared" si="31"/>
        <v>1.491821108157936</v>
      </c>
      <c r="L135">
        <v>2.0499999999999998</v>
      </c>
      <c r="M135">
        <v>3.75</v>
      </c>
      <c r="N135">
        <v>3.81</v>
      </c>
      <c r="O135" s="4">
        <f t="shared" si="32"/>
        <v>2.0847244094488189</v>
      </c>
      <c r="P135" s="4">
        <f t="shared" si="33"/>
        <v>3.8135202611868637</v>
      </c>
      <c r="Q135" s="4">
        <f t="shared" si="34"/>
        <v>3.8745365853658535</v>
      </c>
      <c r="R135" s="5">
        <f t="shared" si="26"/>
        <v>0.4796797099259707</v>
      </c>
      <c r="S135" s="5">
        <f t="shared" si="26"/>
        <v>0.26222490809286397</v>
      </c>
      <c r="T135" s="5">
        <f t="shared" si="26"/>
        <v>0.25809538198116533</v>
      </c>
      <c r="U135" t="e">
        <f t="shared" si="27"/>
        <v>#DIV/0!</v>
      </c>
      <c r="V135">
        <f t="shared" si="27"/>
        <v>4.8634003255579636E-2</v>
      </c>
      <c r="W135">
        <f t="shared" si="27"/>
        <v>2.5539255204027071</v>
      </c>
      <c r="X135" t="s">
        <v>502</v>
      </c>
      <c r="Y135" t="s">
        <v>546</v>
      </c>
      <c r="Z135" t="s">
        <v>266</v>
      </c>
      <c r="AA135" s="59" t="s">
        <v>103</v>
      </c>
      <c r="AB135" s="59" t="s">
        <v>85</v>
      </c>
      <c r="AC135" t="s">
        <v>559</v>
      </c>
      <c r="AD135" s="59" t="s">
        <v>79</v>
      </c>
      <c r="AE135" t="s">
        <v>547</v>
      </c>
      <c r="AF135">
        <v>-2</v>
      </c>
      <c r="AG135">
        <v>4</v>
      </c>
      <c r="AH135">
        <f t="shared" si="35"/>
        <v>-6</v>
      </c>
    </row>
    <row r="136" spans="1:34" x14ac:dyDescent="0.25">
      <c r="A136" s="16">
        <v>0.43694510178843549</v>
      </c>
      <c r="B136" s="16">
        <v>0.25359922537051782</v>
      </c>
      <c r="C136" s="16">
        <v>0.28943771244874494</v>
      </c>
      <c r="D136" s="2">
        <f t="shared" si="25"/>
        <v>2.2886170274182183</v>
      </c>
      <c r="E136" s="3">
        <f t="shared" si="25"/>
        <v>3.9432297103390717</v>
      </c>
      <c r="F136" s="3">
        <f t="shared" si="25"/>
        <v>3.4549747907404602</v>
      </c>
      <c r="G136" s="67">
        <v>2.9851820479389835E-2</v>
      </c>
      <c r="H136" s="4">
        <f t="shared" si="30"/>
        <v>1.0298518204793898</v>
      </c>
      <c r="I136" s="4">
        <f t="shared" si="28"/>
        <v>2.2222779839849975</v>
      </c>
      <c r="J136" s="4">
        <f t="shared" si="29"/>
        <v>3.8289292031386823</v>
      </c>
      <c r="K136" s="4">
        <f t="shared" si="31"/>
        <v>3.3548270945738485</v>
      </c>
      <c r="L136">
        <v>1.98</v>
      </c>
      <c r="M136">
        <v>3.56</v>
      </c>
      <c r="N136">
        <v>4.0999999999999996</v>
      </c>
      <c r="O136" s="4">
        <f t="shared" si="32"/>
        <v>2.0391066045491919</v>
      </c>
      <c r="P136" s="4">
        <f t="shared" si="33"/>
        <v>3.6662724809066281</v>
      </c>
      <c r="Q136" s="4">
        <f t="shared" si="34"/>
        <v>4.2223924639654982</v>
      </c>
      <c r="R136" s="5">
        <f t="shared" si="26"/>
        <v>0.49041084844167881</v>
      </c>
      <c r="S136" s="5">
        <f t="shared" si="26"/>
        <v>0.27275659548160786</v>
      </c>
      <c r="T136" s="5">
        <f t="shared" si="26"/>
        <v>0.23683255607671319</v>
      </c>
      <c r="U136">
        <f t="shared" si="27"/>
        <v>0.89097764288221781</v>
      </c>
      <c r="V136">
        <f t="shared" si="27"/>
        <v>0.92976386115516751</v>
      </c>
      <c r="W136">
        <f t="shared" si="27"/>
        <v>1.2221196158309935</v>
      </c>
      <c r="X136" t="s">
        <v>405</v>
      </c>
      <c r="Y136" t="s">
        <v>279</v>
      </c>
      <c r="Z136" t="s">
        <v>259</v>
      </c>
      <c r="AA136" s="59" t="s">
        <v>86</v>
      </c>
      <c r="AB136" s="59" t="s">
        <v>84</v>
      </c>
      <c r="AC136" t="s">
        <v>559</v>
      </c>
      <c r="AD136" s="59" t="s">
        <v>86</v>
      </c>
      <c r="AE136" t="s">
        <v>548</v>
      </c>
      <c r="AF136">
        <v>2</v>
      </c>
      <c r="AG136">
        <v>-2</v>
      </c>
      <c r="AH136">
        <f t="shared" si="35"/>
        <v>4</v>
      </c>
    </row>
    <row r="137" spans="1:34" x14ac:dyDescent="0.25">
      <c r="A137" s="16">
        <v>0.25896590927581853</v>
      </c>
      <c r="B137" s="16">
        <v>0.2962203235038694</v>
      </c>
      <c r="C137" s="16">
        <v>0.40687334003884801</v>
      </c>
      <c r="D137" s="2">
        <f t="shared" si="25"/>
        <v>3.8615121302894098</v>
      </c>
      <c r="E137" s="3">
        <f t="shared" si="25"/>
        <v>3.3758655995355342</v>
      </c>
      <c r="F137" s="3">
        <f t="shared" si="25"/>
        <v>2.4577673236209594</v>
      </c>
      <c r="G137" s="67">
        <v>2.8035144271854495E-2</v>
      </c>
      <c r="H137" s="4">
        <f t="shared" si="30"/>
        <v>1.0280351442718545</v>
      </c>
      <c r="I137" s="4">
        <f t="shared" si="28"/>
        <v>3.7562063435335906</v>
      </c>
      <c r="J137" s="4">
        <f t="shared" si="29"/>
        <v>3.2838036893443183</v>
      </c>
      <c r="K137" s="4">
        <f t="shared" si="31"/>
        <v>2.3907425123698158</v>
      </c>
      <c r="L137">
        <v>2.56</v>
      </c>
      <c r="M137">
        <v>3.49</v>
      </c>
      <c r="N137">
        <v>2.85</v>
      </c>
      <c r="O137" s="4">
        <f t="shared" si="32"/>
        <v>2.6317699693359478</v>
      </c>
      <c r="P137" s="4">
        <f t="shared" si="33"/>
        <v>3.5878426535087726</v>
      </c>
      <c r="Q137" s="4">
        <f t="shared" si="34"/>
        <v>2.9299001611747855</v>
      </c>
      <c r="R137" s="5">
        <f t="shared" si="26"/>
        <v>0.37997241842998974</v>
      </c>
      <c r="S137" s="5">
        <f t="shared" si="26"/>
        <v>0.2787190232609667</v>
      </c>
      <c r="T137" s="5">
        <f t="shared" si="26"/>
        <v>0.34130855830904344</v>
      </c>
      <c r="U137">
        <f t="shared" si="27"/>
        <v>0.68153870311387665</v>
      </c>
      <c r="V137">
        <f t="shared" si="27"/>
        <v>1.0627919115033497</v>
      </c>
      <c r="W137">
        <f t="shared" si="27"/>
        <v>1.192098264557544</v>
      </c>
      <c r="X137" t="s">
        <v>465</v>
      </c>
      <c r="Y137" t="s">
        <v>282</v>
      </c>
      <c r="Z137" t="s">
        <v>259</v>
      </c>
      <c r="AA137" s="59" t="s">
        <v>75</v>
      </c>
      <c r="AB137" s="59" t="s">
        <v>90</v>
      </c>
      <c r="AC137" t="s">
        <v>559</v>
      </c>
      <c r="AD137" s="59" t="s">
        <v>76</v>
      </c>
      <c r="AE137" t="s">
        <v>541</v>
      </c>
      <c r="AF137">
        <v>-8</v>
      </c>
      <c r="AG137">
        <v>6</v>
      </c>
      <c r="AH137">
        <f t="shared" si="35"/>
        <v>-14</v>
      </c>
    </row>
    <row r="138" spans="1:34" x14ac:dyDescent="0.25">
      <c r="A138" s="16">
        <v>0.31822307403741451</v>
      </c>
      <c r="B138" s="16">
        <v>0.25339773282446659</v>
      </c>
      <c r="C138" s="16">
        <v>0.39198348278252176</v>
      </c>
      <c r="D138" s="2">
        <f t="shared" si="25"/>
        <v>3.142449688869597</v>
      </c>
      <c r="E138" s="3">
        <f t="shared" si="25"/>
        <v>3.9463652213996681</v>
      </c>
      <c r="F138" s="3">
        <f t="shared" si="25"/>
        <v>2.551127901873393</v>
      </c>
      <c r="G138" s="67">
        <v>4.3801581752945129E-2</v>
      </c>
      <c r="H138" s="4">
        <f t="shared" si="30"/>
        <v>1.0438015817529451</v>
      </c>
      <c r="I138" s="4">
        <f t="shared" si="28"/>
        <v>3.0105814589705955</v>
      </c>
      <c r="J138" s="4">
        <f t="shared" si="29"/>
        <v>3.7807618712094686</v>
      </c>
      <c r="K138" s="4">
        <f t="shared" si="31"/>
        <v>2.4440736117577693</v>
      </c>
      <c r="L138">
        <v>2.95</v>
      </c>
      <c r="M138">
        <v>2.99</v>
      </c>
      <c r="N138">
        <v>2.7</v>
      </c>
      <c r="O138" s="4">
        <f t="shared" si="32"/>
        <v>3.0792146661711883</v>
      </c>
      <c r="P138" s="4">
        <f t="shared" si="33"/>
        <v>3.1209667294413062</v>
      </c>
      <c r="Q138" s="4">
        <f t="shared" si="34"/>
        <v>2.8182642707329522</v>
      </c>
      <c r="R138" s="5">
        <f t="shared" si="26"/>
        <v>0.32475813102158213</v>
      </c>
      <c r="S138" s="5">
        <f t="shared" si="26"/>
        <v>0.32041354064002248</v>
      </c>
      <c r="T138" s="5">
        <f t="shared" si="26"/>
        <v>0.35482832833839523</v>
      </c>
      <c r="U138">
        <f t="shared" si="27"/>
        <v>0.97987715669008679</v>
      </c>
      <c r="V138">
        <f t="shared" si="27"/>
        <v>0.79084589346101741</v>
      </c>
      <c r="W138">
        <f t="shared" si="27"/>
        <v>1.1047130442434463</v>
      </c>
      <c r="X138" t="s">
        <v>470</v>
      </c>
      <c r="Y138" t="s">
        <v>469</v>
      </c>
      <c r="Z138" t="s">
        <v>262</v>
      </c>
      <c r="AA138" s="59" t="s">
        <v>75</v>
      </c>
      <c r="AB138" s="59" t="s">
        <v>90</v>
      </c>
      <c r="AC138" t="s">
        <v>559</v>
      </c>
      <c r="AD138" s="59" t="s">
        <v>73</v>
      </c>
      <c r="AE138" t="s">
        <v>541</v>
      </c>
      <c r="AF138">
        <v>-8</v>
      </c>
      <c r="AG138">
        <v>-3</v>
      </c>
      <c r="AH138">
        <f t="shared" si="35"/>
        <v>-5</v>
      </c>
    </row>
    <row r="139" spans="1:34" x14ac:dyDescent="0.25">
      <c r="A139" s="16">
        <v>0.6837370175560098</v>
      </c>
      <c r="B139" s="16">
        <v>0.23125652756257101</v>
      </c>
      <c r="C139" s="16">
        <v>8.3510465679706283E-2</v>
      </c>
      <c r="D139" s="2">
        <f t="shared" si="25"/>
        <v>1.4625506215451949</v>
      </c>
      <c r="E139" s="3">
        <f t="shared" si="25"/>
        <v>4.3242022637801227</v>
      </c>
      <c r="F139" s="3">
        <f t="shared" si="25"/>
        <v>11.974547044622792</v>
      </c>
      <c r="G139" s="67">
        <v>5.2669683867404782E-2</v>
      </c>
      <c r="H139" s="4">
        <f t="shared" si="30"/>
        <v>1.0526696838674048</v>
      </c>
      <c r="I139" s="4">
        <f t="shared" si="28"/>
        <v>1.389372795625621</v>
      </c>
      <c r="J139" s="4">
        <f t="shared" si="29"/>
        <v>4.1078434479973138</v>
      </c>
      <c r="K139" s="4">
        <f t="shared" si="31"/>
        <v>11.375407906333432</v>
      </c>
      <c r="L139">
        <v>1.44</v>
      </c>
      <c r="M139">
        <v>4.5199999999999996</v>
      </c>
      <c r="N139">
        <v>7.3</v>
      </c>
      <c r="O139" s="4">
        <f t="shared" si="32"/>
        <v>1.5158443447690628</v>
      </c>
      <c r="P139" s="4">
        <f t="shared" si="33"/>
        <v>4.7580669710806696</v>
      </c>
      <c r="Q139" s="4">
        <f t="shared" si="34"/>
        <v>7.6844886922320548</v>
      </c>
      <c r="R139" s="5">
        <f t="shared" si="26"/>
        <v>0.65969834135730399</v>
      </c>
      <c r="S139" s="5">
        <f t="shared" si="26"/>
        <v>0.21016938308728267</v>
      </c>
      <c r="T139" s="5">
        <f t="shared" si="26"/>
        <v>0.13013227555541337</v>
      </c>
      <c r="U139">
        <f t="shared" si="27"/>
        <v>1.036438891371543</v>
      </c>
      <c r="V139">
        <f t="shared" si="27"/>
        <v>1.1003340456422757</v>
      </c>
      <c r="W139">
        <f t="shared" si="27"/>
        <v>0.64173522919873605</v>
      </c>
      <c r="X139" t="s">
        <v>453</v>
      </c>
      <c r="Y139" t="s">
        <v>290</v>
      </c>
      <c r="Z139" t="s">
        <v>264</v>
      </c>
      <c r="AA139" s="59" t="s">
        <v>94</v>
      </c>
      <c r="AB139" s="59" t="s">
        <v>84</v>
      </c>
      <c r="AC139" t="s">
        <v>561</v>
      </c>
      <c r="AD139" s="59" t="s">
        <v>94</v>
      </c>
      <c r="AE139" t="s">
        <v>541</v>
      </c>
      <c r="AF139">
        <v>0</v>
      </c>
      <c r="AG139">
        <v>1</v>
      </c>
      <c r="AH139">
        <f t="shared" si="35"/>
        <v>-1</v>
      </c>
    </row>
    <row r="140" spans="1:34" x14ac:dyDescent="0.25">
      <c r="A140" s="16">
        <v>0.42173283809468332</v>
      </c>
      <c r="B140" s="16">
        <v>0.24976809826715471</v>
      </c>
      <c r="C140" s="16">
        <v>0.30615928816000904</v>
      </c>
      <c r="D140" s="2">
        <f t="shared" si="25"/>
        <v>2.3711693984225382</v>
      </c>
      <c r="E140" s="3">
        <f t="shared" si="25"/>
        <v>4.0037138727396204</v>
      </c>
      <c r="F140" s="3">
        <f t="shared" si="25"/>
        <v>3.2662735989814777</v>
      </c>
      <c r="G140" s="67">
        <v>4.4378432893471764E-2</v>
      </c>
      <c r="H140" s="4">
        <f t="shared" si="30"/>
        <v>1.0443784328934718</v>
      </c>
      <c r="I140" s="4">
        <f t="shared" si="28"/>
        <v>2.2704120687873313</v>
      </c>
      <c r="J140" s="4">
        <f t="shared" si="29"/>
        <v>3.8335853620102527</v>
      </c>
      <c r="K140" s="4">
        <f t="shared" si="31"/>
        <v>3.1274808978314499</v>
      </c>
      <c r="L140">
        <v>2.1800000000000002</v>
      </c>
      <c r="M140">
        <v>3.4</v>
      </c>
      <c r="N140">
        <v>3.43</v>
      </c>
      <c r="O140" s="4">
        <f t="shared" si="32"/>
        <v>2.2767449837077685</v>
      </c>
      <c r="P140" s="4">
        <f t="shared" si="33"/>
        <v>3.5508866718378038</v>
      </c>
      <c r="Q140" s="4">
        <f t="shared" si="34"/>
        <v>3.5822180248246083</v>
      </c>
      <c r="R140" s="5">
        <f t="shared" si="26"/>
        <v>0.43922354376793699</v>
      </c>
      <c r="S140" s="5">
        <f t="shared" si="26"/>
        <v>0.28161980159238315</v>
      </c>
      <c r="T140" s="5">
        <f t="shared" si="26"/>
        <v>0.27915665463968004</v>
      </c>
      <c r="U140">
        <f t="shared" si="27"/>
        <v>0.96017812359691079</v>
      </c>
      <c r="V140">
        <f t="shared" si="27"/>
        <v>0.88689821118711454</v>
      </c>
      <c r="W140">
        <f t="shared" si="27"/>
        <v>1.0967293205142556</v>
      </c>
      <c r="X140" t="s">
        <v>361</v>
      </c>
      <c r="Y140" t="s">
        <v>360</v>
      </c>
      <c r="Z140" t="s">
        <v>264</v>
      </c>
      <c r="AA140" s="59" t="s">
        <v>86</v>
      </c>
      <c r="AB140" s="59" t="s">
        <v>84</v>
      </c>
      <c r="AC140" t="s">
        <v>561</v>
      </c>
      <c r="AD140" s="59" t="s">
        <v>87</v>
      </c>
      <c r="AE140" t="s">
        <v>547</v>
      </c>
      <c r="AF140">
        <v>-3</v>
      </c>
      <c r="AG140">
        <v>-3</v>
      </c>
      <c r="AH140">
        <f t="shared" si="35"/>
        <v>0</v>
      </c>
    </row>
    <row r="141" spans="1:34" x14ac:dyDescent="0.25">
      <c r="A141" s="16">
        <v>0.12097025952565044</v>
      </c>
      <c r="B141" s="16">
        <v>0.18977065528414763</v>
      </c>
      <c r="C141" s="16">
        <v>0.59356173936866818</v>
      </c>
      <c r="D141" s="2">
        <f t="shared" si="25"/>
        <v>8.2664946237298995</v>
      </c>
      <c r="E141" s="3">
        <f t="shared" si="25"/>
        <v>5.2695186118353163</v>
      </c>
      <c r="F141" s="3">
        <f t="shared" si="25"/>
        <v>1.6847447092254175</v>
      </c>
      <c r="G141" s="67">
        <v>3.9552138849241913E-2</v>
      </c>
      <c r="H141" s="4">
        <f t="shared" si="30"/>
        <v>1.0395521388492419</v>
      </c>
      <c r="I141" s="4">
        <f t="shared" si="28"/>
        <v>7.9519769281420567</v>
      </c>
      <c r="J141" s="4">
        <f t="shared" si="29"/>
        <v>5.0690277234853669</v>
      </c>
      <c r="K141" s="4">
        <f t="shared" si="31"/>
        <v>1.6206447433126228</v>
      </c>
      <c r="L141">
        <v>12.65</v>
      </c>
      <c r="M141">
        <v>6.78</v>
      </c>
      <c r="N141">
        <v>1.23</v>
      </c>
      <c r="O141" s="4">
        <f t="shared" si="32"/>
        <v>13.15033455644291</v>
      </c>
      <c r="P141" s="4">
        <f t="shared" si="33"/>
        <v>7.0481635013978607</v>
      </c>
      <c r="Q141" s="4">
        <f t="shared" si="34"/>
        <v>1.2786491307845675</v>
      </c>
      <c r="R141" s="5">
        <f t="shared" si="26"/>
        <v>7.6043692706666333E-2</v>
      </c>
      <c r="S141" s="5">
        <f t="shared" si="26"/>
        <v>0.14188093108249691</v>
      </c>
      <c r="T141" s="5">
        <f t="shared" si="26"/>
        <v>0.78207537621083667</v>
      </c>
      <c r="U141">
        <f t="shared" si="27"/>
        <v>1.590799384142028</v>
      </c>
      <c r="V141">
        <f t="shared" si="27"/>
        <v>1.3375346062100844</v>
      </c>
      <c r="W141">
        <f t="shared" si="27"/>
        <v>0.75895720211072359</v>
      </c>
      <c r="X141" t="s">
        <v>367</v>
      </c>
      <c r="Y141" t="s">
        <v>276</v>
      </c>
      <c r="Z141" t="s">
        <v>257</v>
      </c>
      <c r="AA141" s="59" t="s">
        <v>79</v>
      </c>
      <c r="AB141" s="59" t="s">
        <v>85</v>
      </c>
      <c r="AC141" t="s">
        <v>561</v>
      </c>
      <c r="AD141" s="59" t="s">
        <v>86</v>
      </c>
      <c r="AE141" t="s">
        <v>544</v>
      </c>
      <c r="AF141">
        <v>1</v>
      </c>
      <c r="AG141">
        <v>6</v>
      </c>
      <c r="AH141">
        <f t="shared" si="35"/>
        <v>-5</v>
      </c>
    </row>
    <row r="142" spans="1:34" x14ac:dyDescent="0.25">
      <c r="A142" s="16" t="e">
        <v>#VALUE!</v>
      </c>
      <c r="B142" s="16" t="e">
        <v>#VALUE!</v>
      </c>
      <c r="C142" s="16" t="e">
        <v>#VALUE!</v>
      </c>
      <c r="D142" s="2" t="e">
        <f t="shared" si="25"/>
        <v>#VALUE!</v>
      </c>
      <c r="E142" s="3" t="e">
        <f t="shared" si="25"/>
        <v>#VALUE!</v>
      </c>
      <c r="F142" s="3" t="e">
        <f t="shared" si="25"/>
        <v>#VALUE!</v>
      </c>
      <c r="G142" s="67">
        <v>2.8826913598753556E-2</v>
      </c>
      <c r="H142" s="4">
        <f t="shared" si="30"/>
        <v>1.0288269135987536</v>
      </c>
      <c r="I142" s="4" t="e">
        <f t="shared" si="28"/>
        <v>#VALUE!</v>
      </c>
      <c r="J142" s="4" t="e">
        <f t="shared" si="29"/>
        <v>#VALUE!</v>
      </c>
      <c r="K142" s="4" t="e">
        <f t="shared" si="31"/>
        <v>#VALUE!</v>
      </c>
      <c r="L142">
        <v>3.56</v>
      </c>
      <c r="M142">
        <v>3.88</v>
      </c>
      <c r="N142">
        <v>2.04</v>
      </c>
      <c r="O142" s="4">
        <f t="shared" si="32"/>
        <v>3.6626238124115629</v>
      </c>
      <c r="P142" s="4">
        <f t="shared" si="33"/>
        <v>3.9918484247631638</v>
      </c>
      <c r="Q142" s="4">
        <f t="shared" si="34"/>
        <v>2.0988069037414574</v>
      </c>
      <c r="R142" s="5">
        <f t="shared" si="26"/>
        <v>0.27302831282079582</v>
      </c>
      <c r="S142" s="5">
        <f t="shared" si="26"/>
        <v>0.25051051382526629</v>
      </c>
      <c r="T142" s="5">
        <f t="shared" si="26"/>
        <v>0.47646117335393778</v>
      </c>
      <c r="U142" t="e">
        <f t="shared" si="27"/>
        <v>#VALUE!</v>
      </c>
      <c r="V142" t="e">
        <f t="shared" si="27"/>
        <v>#VALUE!</v>
      </c>
      <c r="W142" t="e">
        <f t="shared" si="27"/>
        <v>#VALUE!</v>
      </c>
      <c r="X142" t="s">
        <v>302</v>
      </c>
      <c r="Y142" t="s">
        <v>553</v>
      </c>
      <c r="Z142" t="s">
        <v>257</v>
      </c>
      <c r="AA142" s="59" t="e">
        <v>#VALUE!</v>
      </c>
      <c r="AB142" s="59" t="e">
        <v>#VALUE!</v>
      </c>
      <c r="AC142" t="s">
        <v>561</v>
      </c>
      <c r="AD142" s="59" t="s">
        <v>76</v>
      </c>
      <c r="AE142" t="s">
        <v>547</v>
      </c>
      <c r="AF142">
        <v>0</v>
      </c>
      <c r="AG142">
        <v>-1</v>
      </c>
      <c r="AH142">
        <f t="shared" si="35"/>
        <v>1</v>
      </c>
    </row>
    <row r="143" spans="1:34" x14ac:dyDescent="0.25">
      <c r="A143" s="16">
        <v>0.32751512810441508</v>
      </c>
      <c r="B143" s="16">
        <v>0.27882625168605907</v>
      </c>
      <c r="C143" s="16">
        <v>0.36291633171553533</v>
      </c>
      <c r="D143" s="2">
        <f t="shared" si="25"/>
        <v>3.0532940746516908</v>
      </c>
      <c r="E143" s="3">
        <f t="shared" si="25"/>
        <v>3.5864628741125046</v>
      </c>
      <c r="F143" s="3">
        <f t="shared" si="25"/>
        <v>2.7554560448490091</v>
      </c>
      <c r="G143" s="67">
        <v>2.720889341054189E-2</v>
      </c>
      <c r="H143" s="4">
        <f t="shared" si="30"/>
        <v>1.0272088934105419</v>
      </c>
      <c r="I143" s="4">
        <f t="shared" si="28"/>
        <v>2.9724178735584492</v>
      </c>
      <c r="J143" s="4">
        <f t="shared" si="29"/>
        <v>3.491464002229109</v>
      </c>
      <c r="K143" s="4">
        <f t="shared" si="31"/>
        <v>2.682469030909902</v>
      </c>
      <c r="L143">
        <v>2.85</v>
      </c>
      <c r="M143">
        <v>3.64</v>
      </c>
      <c r="N143">
        <v>2.4900000000000002</v>
      </c>
      <c r="O143" s="4">
        <f t="shared" si="32"/>
        <v>2.9275453462200445</v>
      </c>
      <c r="P143" s="4">
        <f t="shared" si="33"/>
        <v>3.7390403720143728</v>
      </c>
      <c r="Q143" s="4">
        <f t="shared" si="34"/>
        <v>2.5577501445922497</v>
      </c>
      <c r="R143" s="5">
        <f t="shared" si="26"/>
        <v>0.34158309496082406</v>
      </c>
      <c r="S143" s="5">
        <f t="shared" si="26"/>
        <v>0.26744830237317269</v>
      </c>
      <c r="T143" s="5">
        <f t="shared" si="26"/>
        <v>0.39096860266600342</v>
      </c>
      <c r="U143">
        <f t="shared" si="27"/>
        <v>0.95881538909874209</v>
      </c>
      <c r="V143">
        <f t="shared" si="27"/>
        <v>1.0425426118316152</v>
      </c>
      <c r="W143">
        <f t="shared" si="27"/>
        <v>0.92824929992029925</v>
      </c>
      <c r="X143" t="s">
        <v>297</v>
      </c>
      <c r="Y143" t="s">
        <v>301</v>
      </c>
      <c r="Z143" t="s">
        <v>257</v>
      </c>
      <c r="AA143" s="59" t="s">
        <v>75</v>
      </c>
      <c r="AB143" s="59" t="s">
        <v>90</v>
      </c>
      <c r="AC143" t="s">
        <v>561</v>
      </c>
      <c r="AD143" s="59" t="s">
        <v>87</v>
      </c>
      <c r="AE143" t="s">
        <v>541</v>
      </c>
      <c r="AF143">
        <v>-8</v>
      </c>
      <c r="AG143">
        <v>-1</v>
      </c>
      <c r="AH143">
        <f t="shared" si="35"/>
        <v>-7</v>
      </c>
    </row>
    <row r="144" spans="1:34" x14ac:dyDescent="0.25">
      <c r="A144" s="16">
        <v>0.21018606707425333</v>
      </c>
      <c r="B144" s="16">
        <v>0.28421315057539454</v>
      </c>
      <c r="C144" s="16">
        <v>0.45603526763140173</v>
      </c>
      <c r="D144" s="2">
        <f t="shared" si="25"/>
        <v>4.757689288922875</v>
      </c>
      <c r="E144" s="3">
        <f t="shared" si="25"/>
        <v>3.5184860305565819</v>
      </c>
      <c r="F144" s="3">
        <f t="shared" si="25"/>
        <v>2.1928128611497368</v>
      </c>
      <c r="G144" s="67">
        <v>3.6193858248936062E-2</v>
      </c>
      <c r="H144" s="4">
        <f t="shared" si="30"/>
        <v>1.0361938582489361</v>
      </c>
      <c r="I144" s="4">
        <f t="shared" si="28"/>
        <v>4.5915050075310173</v>
      </c>
      <c r="J144" s="4">
        <f t="shared" si="29"/>
        <v>3.3955866487208013</v>
      </c>
      <c r="K144" s="4">
        <f t="shared" si="31"/>
        <v>2.1162187400486729</v>
      </c>
      <c r="L144">
        <v>4.82</v>
      </c>
      <c r="M144">
        <v>3.47</v>
      </c>
      <c r="N144">
        <v>1.85</v>
      </c>
      <c r="O144" s="4">
        <f t="shared" si="32"/>
        <v>4.9944543967598722</v>
      </c>
      <c r="P144" s="4">
        <f t="shared" si="33"/>
        <v>3.5955926881238085</v>
      </c>
      <c r="Q144" s="4">
        <f t="shared" si="34"/>
        <v>1.9169586377605319</v>
      </c>
      <c r="R144" s="5">
        <f t="shared" si="26"/>
        <v>0.20022207043250712</v>
      </c>
      <c r="S144" s="5">
        <f t="shared" si="26"/>
        <v>0.27811826498117703</v>
      </c>
      <c r="T144" s="5">
        <f t="shared" si="26"/>
        <v>0.52165966458631585</v>
      </c>
      <c r="U144">
        <f t="shared" si="27"/>
        <v>1.0497647268366699</v>
      </c>
      <c r="V144">
        <f t="shared" si="27"/>
        <v>1.0219147260775194</v>
      </c>
      <c r="W144">
        <f t="shared" si="27"/>
        <v>0.87420074540945147</v>
      </c>
      <c r="X144" t="s">
        <v>458</v>
      </c>
      <c r="Y144" t="s">
        <v>380</v>
      </c>
      <c r="Z144" t="s">
        <v>268</v>
      </c>
      <c r="AA144" s="59" t="s">
        <v>75</v>
      </c>
      <c r="AB144" s="59" t="s">
        <v>90</v>
      </c>
      <c r="AC144" t="s">
        <v>561</v>
      </c>
      <c r="AD144" s="59" t="s">
        <v>571</v>
      </c>
      <c r="AE144" t="s">
        <v>541</v>
      </c>
      <c r="AF144">
        <v>-7</v>
      </c>
      <c r="AG144">
        <v>-8</v>
      </c>
      <c r="AH144">
        <f t="shared" si="35"/>
        <v>1</v>
      </c>
    </row>
    <row r="145" spans="1:34" x14ac:dyDescent="0.25">
      <c r="A145" s="16">
        <v>0.48471696562813182</v>
      </c>
      <c r="B145" s="16">
        <v>0.23507765715504272</v>
      </c>
      <c r="C145" s="16">
        <v>0.26319811696483042</v>
      </c>
      <c r="D145" s="2">
        <f t="shared" si="25"/>
        <v>2.0630596222356825</v>
      </c>
      <c r="E145" s="3">
        <f t="shared" si="25"/>
        <v>4.253913417813509</v>
      </c>
      <c r="F145" s="3">
        <f t="shared" si="25"/>
        <v>3.7994192797877195</v>
      </c>
      <c r="G145" s="67">
        <v>3.4568460398293865E-2</v>
      </c>
      <c r="H145" s="4">
        <f t="shared" si="30"/>
        <v>1.0345684603982939</v>
      </c>
      <c r="I145" s="4">
        <f t="shared" si="28"/>
        <v>1.994125764709118</v>
      </c>
      <c r="J145" s="4">
        <f t="shared" si="29"/>
        <v>4.1117756636190261</v>
      </c>
      <c r="K145" s="4">
        <f t="shared" si="31"/>
        <v>3.6724677246830026</v>
      </c>
      <c r="L145">
        <v>2.11</v>
      </c>
      <c r="M145">
        <v>3.41</v>
      </c>
      <c r="N145">
        <v>3.74</v>
      </c>
      <c r="O145" s="4">
        <f t="shared" si="32"/>
        <v>2.1829394514403999</v>
      </c>
      <c r="P145" s="4">
        <f t="shared" si="33"/>
        <v>3.5278784499581821</v>
      </c>
      <c r="Q145" s="4">
        <f t="shared" si="34"/>
        <v>3.8692860418896191</v>
      </c>
      <c r="R145" s="5">
        <f t="shared" si="26"/>
        <v>0.45809790983444632</v>
      </c>
      <c r="S145" s="5">
        <f t="shared" si="26"/>
        <v>0.28345647793275119</v>
      </c>
      <c r="T145" s="5">
        <f t="shared" si="26"/>
        <v>0.2584456122328026</v>
      </c>
      <c r="U145">
        <f t="shared" si="27"/>
        <v>1.0581077870521294</v>
      </c>
      <c r="V145">
        <f t="shared" si="27"/>
        <v>0.82932540074393302</v>
      </c>
      <c r="W145">
        <f t="shared" si="27"/>
        <v>1.0183888002236499</v>
      </c>
      <c r="X145" t="s">
        <v>376</v>
      </c>
      <c r="Y145" t="s">
        <v>304</v>
      </c>
      <c r="Z145" t="s">
        <v>268</v>
      </c>
      <c r="AA145" s="59" t="s">
        <v>86</v>
      </c>
      <c r="AB145" s="59" t="s">
        <v>84</v>
      </c>
      <c r="AC145" t="s">
        <v>561</v>
      </c>
      <c r="AD145" s="59" t="s">
        <v>75</v>
      </c>
      <c r="AE145" t="s">
        <v>541</v>
      </c>
      <c r="AF145">
        <v>-2</v>
      </c>
      <c r="AG145">
        <v>1</v>
      </c>
      <c r="AH145">
        <f t="shared" si="35"/>
        <v>-3</v>
      </c>
    </row>
    <row r="146" spans="1:34" x14ac:dyDescent="0.25">
      <c r="A146" s="16">
        <v>0.66989923517957417</v>
      </c>
      <c r="B146" s="16">
        <v>0.20211287314691834</v>
      </c>
      <c r="C146" s="16">
        <v>0.12314928148423544</v>
      </c>
      <c r="D146" s="2">
        <f t="shared" ref="D146:F209" si="36">(100%/A146)</f>
        <v>1.4927618177261219</v>
      </c>
      <c r="E146" s="3">
        <f t="shared" si="36"/>
        <v>4.9477303668484671</v>
      </c>
      <c r="F146" s="3">
        <f t="shared" si="36"/>
        <v>8.120226021196979</v>
      </c>
      <c r="G146" s="67">
        <v>2.838993466018036E-2</v>
      </c>
      <c r="H146" s="4">
        <f t="shared" si="30"/>
        <v>1.0283899346601804</v>
      </c>
      <c r="I146" s="4">
        <f t="shared" si="28"/>
        <v>1.4515523415924796</v>
      </c>
      <c r="J146" s="4">
        <f t="shared" si="29"/>
        <v>4.8111423498941459</v>
      </c>
      <c r="K146" s="4">
        <f t="shared" si="31"/>
        <v>7.8960574656734792</v>
      </c>
      <c r="L146">
        <v>2.0099999999999998</v>
      </c>
      <c r="M146">
        <v>3.67</v>
      </c>
      <c r="N146">
        <v>3.87</v>
      </c>
      <c r="O146" s="4">
        <f t="shared" si="32"/>
        <v>2.0670637686669622</v>
      </c>
      <c r="P146" s="4">
        <f t="shared" si="33"/>
        <v>3.7741910602028619</v>
      </c>
      <c r="Q146" s="4">
        <f t="shared" si="34"/>
        <v>3.9798690471348981</v>
      </c>
      <c r="R146" s="5">
        <f t="shared" ref="R146:T209" si="37">(1/O146)</f>
        <v>0.48377801166961309</v>
      </c>
      <c r="S146" s="5">
        <f t="shared" si="37"/>
        <v>0.26495743963376622</v>
      </c>
      <c r="T146" s="5">
        <f t="shared" si="37"/>
        <v>0.25126454869662068</v>
      </c>
      <c r="U146">
        <f t="shared" ref="U146:W209" si="38">(L146/I146)</f>
        <v>1.3847244376974064</v>
      </c>
      <c r="V146">
        <f t="shared" si="38"/>
        <v>0.76281259898301423</v>
      </c>
      <c r="W146">
        <f t="shared" si="38"/>
        <v>0.49011801355601148</v>
      </c>
      <c r="X146" t="s">
        <v>526</v>
      </c>
      <c r="Y146" t="s">
        <v>499</v>
      </c>
      <c r="Z146" t="s">
        <v>261</v>
      </c>
      <c r="AA146" s="59" t="s">
        <v>86</v>
      </c>
      <c r="AB146" s="59" t="s">
        <v>84</v>
      </c>
      <c r="AC146" t="s">
        <v>561</v>
      </c>
      <c r="AD146" s="59" t="s">
        <v>74</v>
      </c>
      <c r="AE146" t="s">
        <v>549</v>
      </c>
      <c r="AF146">
        <v>-1</v>
      </c>
      <c r="AG146">
        <v>-4</v>
      </c>
      <c r="AH146">
        <f t="shared" si="35"/>
        <v>3</v>
      </c>
    </row>
    <row r="147" spans="1:34" x14ac:dyDescent="0.25">
      <c r="A147" s="16">
        <v>0.24046325758673551</v>
      </c>
      <c r="B147" s="16">
        <v>0.28702167203499379</v>
      </c>
      <c r="C147" s="16">
        <v>0.42923963860127212</v>
      </c>
      <c r="D147" s="2">
        <f t="shared" si="36"/>
        <v>4.1586394945984555</v>
      </c>
      <c r="E147" s="3">
        <f t="shared" si="36"/>
        <v>3.4840574682391217</v>
      </c>
      <c r="F147" s="3">
        <f t="shared" si="36"/>
        <v>2.3297009643811499</v>
      </c>
      <c r="G147" s="67">
        <v>2.7625391849529946E-2</v>
      </c>
      <c r="H147" s="4">
        <f t="shared" si="30"/>
        <v>1.0276253918495299</v>
      </c>
      <c r="I147" s="4">
        <f t="shared" si="28"/>
        <v>4.0468438475558655</v>
      </c>
      <c r="J147" s="4">
        <f t="shared" si="29"/>
        <v>3.3903964381110532</v>
      </c>
      <c r="K147" s="4">
        <f t="shared" si="31"/>
        <v>2.2670722063301025</v>
      </c>
      <c r="L147">
        <v>3.2</v>
      </c>
      <c r="M147">
        <v>3.52</v>
      </c>
      <c r="N147">
        <v>2.3199999999999998</v>
      </c>
      <c r="O147" s="4">
        <f t="shared" si="32"/>
        <v>3.2884012539184959</v>
      </c>
      <c r="P147" s="4">
        <f t="shared" si="33"/>
        <v>3.6172413793103453</v>
      </c>
      <c r="Q147" s="4">
        <f t="shared" si="34"/>
        <v>2.3840909090909093</v>
      </c>
      <c r="R147" s="5">
        <f t="shared" si="37"/>
        <v>0.30409914204003807</v>
      </c>
      <c r="S147" s="5">
        <f t="shared" si="37"/>
        <v>0.27645376549094375</v>
      </c>
      <c r="T147" s="5">
        <f t="shared" si="37"/>
        <v>0.41944709246901807</v>
      </c>
      <c r="U147">
        <f t="shared" si="38"/>
        <v>0.79073967776954734</v>
      </c>
      <c r="V147">
        <f t="shared" si="38"/>
        <v>1.0382266688438226</v>
      </c>
      <c r="W147">
        <f t="shared" si="38"/>
        <v>1.0233463202107602</v>
      </c>
      <c r="X147" t="s">
        <v>324</v>
      </c>
      <c r="Y147" t="s">
        <v>525</v>
      </c>
      <c r="Z147" t="s">
        <v>261</v>
      </c>
      <c r="AA147" s="59" t="s">
        <v>75</v>
      </c>
      <c r="AB147" s="59" t="s">
        <v>90</v>
      </c>
      <c r="AC147" t="s">
        <v>561</v>
      </c>
      <c r="AD147" s="59" t="s">
        <v>86</v>
      </c>
      <c r="AE147" t="s">
        <v>544</v>
      </c>
      <c r="AF147">
        <v>-4</v>
      </c>
      <c r="AG147">
        <v>4</v>
      </c>
      <c r="AH147">
        <f t="shared" si="35"/>
        <v>-8</v>
      </c>
    </row>
    <row r="148" spans="1:34" x14ac:dyDescent="0.25">
      <c r="A148" s="16">
        <v>0.42186035759437146</v>
      </c>
      <c r="B148" s="16">
        <v>0.27376793096079854</v>
      </c>
      <c r="C148" s="16">
        <v>0.28545929382656876</v>
      </c>
      <c r="D148" s="2">
        <f t="shared" si="36"/>
        <v>2.3704526438616527</v>
      </c>
      <c r="E148" s="3">
        <f t="shared" si="36"/>
        <v>3.6527287783140396</v>
      </c>
      <c r="F148" s="3">
        <f t="shared" si="36"/>
        <v>3.5031264408842531</v>
      </c>
      <c r="G148" s="67">
        <v>2.7946030394522481E-2</v>
      </c>
      <c r="H148" s="4">
        <f t="shared" si="30"/>
        <v>1.0279460303945225</v>
      </c>
      <c r="I148" s="4">
        <f t="shared" si="28"/>
        <v>2.3060088504372942</v>
      </c>
      <c r="J148" s="4">
        <f t="shared" si="29"/>
        <v>3.5534246646315992</v>
      </c>
      <c r="K148" s="4">
        <f t="shared" si="31"/>
        <v>3.4078894584959523</v>
      </c>
      <c r="L148">
        <v>2.11</v>
      </c>
      <c r="M148">
        <v>3.81</v>
      </c>
      <c r="N148">
        <v>3.43</v>
      </c>
      <c r="O148" s="4">
        <f t="shared" si="32"/>
        <v>2.1689661241324423</v>
      </c>
      <c r="P148" s="4">
        <f t="shared" si="33"/>
        <v>3.9164743758031308</v>
      </c>
      <c r="Q148" s="4">
        <f t="shared" si="34"/>
        <v>3.5258548842532123</v>
      </c>
      <c r="R148" s="5">
        <f t="shared" si="37"/>
        <v>0.46104915557405801</v>
      </c>
      <c r="S148" s="5">
        <f t="shared" si="37"/>
        <v>0.25533168458300848</v>
      </c>
      <c r="T148" s="5">
        <f t="shared" si="37"/>
        <v>0.28361915984293362</v>
      </c>
      <c r="U148">
        <f t="shared" si="38"/>
        <v>0.91500082473658995</v>
      </c>
      <c r="V148">
        <f t="shared" si="38"/>
        <v>1.072205086524608</v>
      </c>
      <c r="W148">
        <f t="shared" si="38"/>
        <v>1.0064880453938803</v>
      </c>
      <c r="X148" t="s">
        <v>505</v>
      </c>
      <c r="Y148" t="s">
        <v>523</v>
      </c>
      <c r="Z148" t="s">
        <v>261</v>
      </c>
      <c r="AA148" s="59" t="s">
        <v>75</v>
      </c>
      <c r="AB148" s="59" t="s">
        <v>90</v>
      </c>
      <c r="AC148" t="s">
        <v>561</v>
      </c>
      <c r="AD148" s="59" t="s">
        <v>89</v>
      </c>
      <c r="AE148" t="s">
        <v>544</v>
      </c>
      <c r="AF148">
        <v>2</v>
      </c>
      <c r="AG148">
        <v>-4</v>
      </c>
      <c r="AH148">
        <f t="shared" si="35"/>
        <v>6</v>
      </c>
    </row>
    <row r="149" spans="1:34" x14ac:dyDescent="0.25">
      <c r="A149" s="16">
        <v>0.53015435168866798</v>
      </c>
      <c r="B149" s="16">
        <v>0.27063810815983319</v>
      </c>
      <c r="C149" s="16">
        <v>0.19123800265680355</v>
      </c>
      <c r="D149" s="2">
        <f t="shared" si="36"/>
        <v>1.886243122997598</v>
      </c>
      <c r="E149" s="3">
        <f t="shared" si="36"/>
        <v>3.6949711435664523</v>
      </c>
      <c r="F149" s="3">
        <f t="shared" si="36"/>
        <v>5.2290861968193836</v>
      </c>
      <c r="G149" s="67">
        <v>3.3015398276377006E-2</v>
      </c>
      <c r="H149" s="4">
        <f t="shared" si="30"/>
        <v>1.033015398276377</v>
      </c>
      <c r="I149" s="4">
        <f t="shared" si="28"/>
        <v>1.8259583798507377</v>
      </c>
      <c r="J149" s="4">
        <f t="shared" si="29"/>
        <v>3.5768790569159408</v>
      </c>
      <c r="K149" s="4">
        <f t="shared" si="31"/>
        <v>5.0619634572188374</v>
      </c>
      <c r="L149">
        <v>1.63</v>
      </c>
      <c r="M149">
        <v>4.28</v>
      </c>
      <c r="N149">
        <v>5.38</v>
      </c>
      <c r="O149" s="4">
        <f t="shared" si="32"/>
        <v>1.6838150991904943</v>
      </c>
      <c r="P149" s="4">
        <f t="shared" si="33"/>
        <v>4.4213059046228942</v>
      </c>
      <c r="Q149" s="4">
        <f t="shared" si="34"/>
        <v>5.5576228427269081</v>
      </c>
      <c r="R149" s="5">
        <f t="shared" si="37"/>
        <v>0.59388943624555746</v>
      </c>
      <c r="S149" s="5">
        <f t="shared" si="37"/>
        <v>0.22617751894398558</v>
      </c>
      <c r="T149" s="5">
        <f t="shared" si="37"/>
        <v>0.17993304481045697</v>
      </c>
      <c r="U149">
        <f t="shared" si="38"/>
        <v>0.89268190227492683</v>
      </c>
      <c r="V149">
        <f t="shared" si="38"/>
        <v>1.1965738656230398</v>
      </c>
      <c r="W149">
        <f t="shared" si="38"/>
        <v>1.0628286919629204</v>
      </c>
      <c r="X149" t="s">
        <v>322</v>
      </c>
      <c r="Y149" t="s">
        <v>323</v>
      </c>
      <c r="Z149" t="s">
        <v>261</v>
      </c>
      <c r="AA149" s="59" t="s">
        <v>75</v>
      </c>
      <c r="AB149" s="59" t="s">
        <v>90</v>
      </c>
      <c r="AC149" t="s">
        <v>561</v>
      </c>
      <c r="AD149" s="59" t="s">
        <v>78</v>
      </c>
      <c r="AE149" t="s">
        <v>549</v>
      </c>
      <c r="AF149">
        <v>5</v>
      </c>
      <c r="AG149">
        <v>-1</v>
      </c>
      <c r="AH149">
        <f t="shared" si="35"/>
        <v>6</v>
      </c>
    </row>
    <row r="150" spans="1:34" x14ac:dyDescent="0.25">
      <c r="A150" s="16">
        <v>0.57370884948346756</v>
      </c>
      <c r="B150" s="16">
        <v>0.27985118003703408</v>
      </c>
      <c r="C150" s="16">
        <v>0.1427012409162659</v>
      </c>
      <c r="D150" s="2">
        <f t="shared" si="36"/>
        <v>1.7430444046668252</v>
      </c>
      <c r="E150" s="3">
        <f t="shared" si="36"/>
        <v>3.5733277946788187</v>
      </c>
      <c r="F150" s="3">
        <f t="shared" si="36"/>
        <v>7.0076475409683301</v>
      </c>
      <c r="G150" s="67">
        <v>3.2597280126320793E-2</v>
      </c>
      <c r="H150" s="4">
        <f t="shared" si="30"/>
        <v>1.0325972801263208</v>
      </c>
      <c r="I150" s="4">
        <f t="shared" si="28"/>
        <v>1.6880195582672783</v>
      </c>
      <c r="J150" s="4">
        <f t="shared" si="29"/>
        <v>3.4605241205377593</v>
      </c>
      <c r="K150" s="4">
        <f t="shared" si="31"/>
        <v>6.7864284323033113</v>
      </c>
      <c r="L150">
        <v>1.33</v>
      </c>
      <c r="M150">
        <v>5.64</v>
      </c>
      <c r="N150">
        <v>9.67</v>
      </c>
      <c r="O150" s="4">
        <f t="shared" si="32"/>
        <v>1.3733543825680068</v>
      </c>
      <c r="P150" s="4">
        <f t="shared" si="33"/>
        <v>5.823848659912449</v>
      </c>
      <c r="Q150" s="4">
        <f t="shared" si="34"/>
        <v>9.9852156988215217</v>
      </c>
      <c r="R150" s="5">
        <f t="shared" si="37"/>
        <v>0.72814417945797849</v>
      </c>
      <c r="S150" s="5">
        <f t="shared" si="37"/>
        <v>0.17170775863104815</v>
      </c>
      <c r="T150" s="5">
        <f t="shared" si="37"/>
        <v>0.10014806191097327</v>
      </c>
      <c r="U150">
        <f t="shared" si="38"/>
        <v>0.78790556275616919</v>
      </c>
      <c r="V150">
        <f t="shared" si="38"/>
        <v>1.6298109198335984</v>
      </c>
      <c r="W150">
        <f t="shared" si="38"/>
        <v>1.4249026710384103</v>
      </c>
      <c r="X150" t="s">
        <v>528</v>
      </c>
      <c r="Y150" t="s">
        <v>321</v>
      </c>
      <c r="Z150" t="s">
        <v>261</v>
      </c>
      <c r="AA150" s="59" t="s">
        <v>75</v>
      </c>
      <c r="AB150" s="59" t="s">
        <v>90</v>
      </c>
      <c r="AC150" t="s">
        <v>561</v>
      </c>
      <c r="AD150" s="59" t="s">
        <v>99</v>
      </c>
      <c r="AE150" t="s">
        <v>548</v>
      </c>
      <c r="AF150">
        <v>5</v>
      </c>
      <c r="AG150">
        <v>-3</v>
      </c>
      <c r="AH150">
        <f t="shared" si="35"/>
        <v>8</v>
      </c>
    </row>
    <row r="151" spans="1:34" x14ac:dyDescent="0.25">
      <c r="A151" s="16">
        <v>0.63372870874835685</v>
      </c>
      <c r="B151" s="16">
        <v>0.23219442291998132</v>
      </c>
      <c r="C151" s="16">
        <v>0.13009565419967373</v>
      </c>
      <c r="D151" s="2">
        <f t="shared" si="36"/>
        <v>1.5779622829065858</v>
      </c>
      <c r="E151" s="3">
        <f t="shared" si="36"/>
        <v>4.3067356546484294</v>
      </c>
      <c r="F151" s="3">
        <f t="shared" si="36"/>
        <v>7.6866518420759666</v>
      </c>
      <c r="G151" s="67">
        <v>2.7216833784859729E-2</v>
      </c>
      <c r="H151" s="4">
        <f t="shared" si="30"/>
        <v>1.0272168337848597</v>
      </c>
      <c r="I151" s="4">
        <f t="shared" si="28"/>
        <v>1.5361530603937457</v>
      </c>
      <c r="J151" s="4">
        <f t="shared" si="29"/>
        <v>4.1926256589662083</v>
      </c>
      <c r="K151" s="4">
        <f t="shared" si="31"/>
        <v>7.482988585529605</v>
      </c>
      <c r="L151">
        <v>2.38</v>
      </c>
      <c r="M151">
        <v>3.33</v>
      </c>
      <c r="N151">
        <v>3.26</v>
      </c>
      <c r="O151" s="4">
        <f t="shared" si="32"/>
        <v>2.4447760644079661</v>
      </c>
      <c r="P151" s="4">
        <f t="shared" si="33"/>
        <v>3.420632056503583</v>
      </c>
      <c r="Q151" s="4">
        <f t="shared" si="34"/>
        <v>3.3487268781386423</v>
      </c>
      <c r="R151" s="5">
        <f t="shared" si="37"/>
        <v>0.40903541823662398</v>
      </c>
      <c r="S151" s="5">
        <f t="shared" si="37"/>
        <v>0.2923436322532027</v>
      </c>
      <c r="T151" s="5">
        <f t="shared" si="37"/>
        <v>0.29862094951017337</v>
      </c>
      <c r="U151">
        <f t="shared" si="38"/>
        <v>1.5493247784761499</v>
      </c>
      <c r="V151">
        <f t="shared" si="38"/>
        <v>0.79425168638143828</v>
      </c>
      <c r="W151">
        <f t="shared" si="38"/>
        <v>0.43565481394747774</v>
      </c>
      <c r="X151" t="s">
        <v>489</v>
      </c>
      <c r="Y151" t="s">
        <v>524</v>
      </c>
      <c r="Z151" t="s">
        <v>261</v>
      </c>
      <c r="AA151" s="59" t="s">
        <v>86</v>
      </c>
      <c r="AB151" s="59" t="s">
        <v>84</v>
      </c>
      <c r="AC151" t="s">
        <v>561</v>
      </c>
      <c r="AD151" s="59" t="s">
        <v>94</v>
      </c>
      <c r="AE151" t="s">
        <v>548</v>
      </c>
      <c r="AF151">
        <v>1</v>
      </c>
      <c r="AG151">
        <v>0</v>
      </c>
      <c r="AH151">
        <f t="shared" si="35"/>
        <v>1</v>
      </c>
    </row>
    <row r="152" spans="1:34" x14ac:dyDescent="0.25">
      <c r="A152" s="16">
        <v>0.37144489836134525</v>
      </c>
      <c r="B152" s="16">
        <v>0.30168869337875881</v>
      </c>
      <c r="C152" s="16">
        <v>0.30636653909519507</v>
      </c>
      <c r="D152" s="2">
        <f t="shared" si="36"/>
        <v>2.6921893513992758</v>
      </c>
      <c r="E152" s="3">
        <f t="shared" si="36"/>
        <v>3.314675100351002</v>
      </c>
      <c r="F152" s="3">
        <f t="shared" si="36"/>
        <v>3.264064029163698</v>
      </c>
      <c r="G152" s="67">
        <v>3.4257660768234777E-2</v>
      </c>
      <c r="H152" s="4">
        <f t="shared" si="30"/>
        <v>1.0342576607682348</v>
      </c>
      <c r="I152" s="4">
        <f t="shared" si="28"/>
        <v>2.6030161085773815</v>
      </c>
      <c r="J152" s="4">
        <f t="shared" si="29"/>
        <v>3.2048832956082713</v>
      </c>
      <c r="K152" s="4">
        <f t="shared" si="31"/>
        <v>3.1559486122048046</v>
      </c>
      <c r="L152">
        <v>2.2400000000000002</v>
      </c>
      <c r="M152">
        <v>3.5</v>
      </c>
      <c r="N152">
        <v>3.31</v>
      </c>
      <c r="O152" s="4">
        <f t="shared" si="32"/>
        <v>2.3167371601208462</v>
      </c>
      <c r="P152" s="4">
        <f t="shared" si="33"/>
        <v>3.6199018126888216</v>
      </c>
      <c r="Q152" s="4">
        <f t="shared" si="34"/>
        <v>3.4233928571428573</v>
      </c>
      <c r="R152" s="5">
        <f t="shared" si="37"/>
        <v>0.43164154191226328</v>
      </c>
      <c r="S152" s="5">
        <f t="shared" si="37"/>
        <v>0.27625058682384851</v>
      </c>
      <c r="T152" s="5">
        <f t="shared" si="37"/>
        <v>0.29210787126388815</v>
      </c>
      <c r="U152">
        <f t="shared" si="38"/>
        <v>0.86054019897103928</v>
      </c>
      <c r="V152">
        <f t="shared" si="38"/>
        <v>1.0920834480294912</v>
      </c>
      <c r="W152">
        <f t="shared" si="38"/>
        <v>1.0488130216060687</v>
      </c>
      <c r="X152" t="s">
        <v>527</v>
      </c>
      <c r="Y152" t="s">
        <v>529</v>
      </c>
      <c r="Z152" t="s">
        <v>261</v>
      </c>
      <c r="AA152" s="59" t="s">
        <v>75</v>
      </c>
      <c r="AB152" s="59" t="s">
        <v>90</v>
      </c>
      <c r="AC152" t="s">
        <v>561</v>
      </c>
      <c r="AD152" s="59" t="s">
        <v>79</v>
      </c>
      <c r="AE152" t="s">
        <v>549</v>
      </c>
      <c r="AF152">
        <v>-3</v>
      </c>
      <c r="AG152">
        <v>-9</v>
      </c>
      <c r="AH152">
        <f t="shared" si="35"/>
        <v>6</v>
      </c>
    </row>
    <row r="153" spans="1:34" x14ac:dyDescent="0.25">
      <c r="A153" s="16">
        <v>0.45426669438752215</v>
      </c>
      <c r="B153" s="16">
        <v>0.3501300481461429</v>
      </c>
      <c r="C153" s="16">
        <v>0.19005266318529465</v>
      </c>
      <c r="D153" s="2">
        <f t="shared" si="36"/>
        <v>2.2013500270986808</v>
      </c>
      <c r="E153" s="3">
        <f t="shared" si="36"/>
        <v>2.8560816339379245</v>
      </c>
      <c r="F153" s="3">
        <f t="shared" si="36"/>
        <v>5.26169948497399</v>
      </c>
      <c r="G153" s="67">
        <v>2.8519472924319667E-2</v>
      </c>
      <c r="H153" s="4">
        <f t="shared" si="30"/>
        <v>1.0285194729243197</v>
      </c>
      <c r="I153" s="4">
        <f t="shared" si="28"/>
        <v>2.1403095274800501</v>
      </c>
      <c r="J153" s="4">
        <f t="shared" si="29"/>
        <v>2.7768863002830866</v>
      </c>
      <c r="K153" s="4">
        <f t="shared" si="31"/>
        <v>5.1157995774389731</v>
      </c>
      <c r="L153">
        <v>2.2999999999999998</v>
      </c>
      <c r="M153">
        <v>3.12</v>
      </c>
      <c r="N153">
        <v>3.66</v>
      </c>
      <c r="O153" s="4">
        <f t="shared" si="32"/>
        <v>2.3655947877259349</v>
      </c>
      <c r="P153" s="4">
        <f t="shared" si="33"/>
        <v>3.2089807555238776</v>
      </c>
      <c r="Q153" s="4">
        <f t="shared" si="34"/>
        <v>3.76438127090301</v>
      </c>
      <c r="R153" s="5">
        <f t="shared" si="37"/>
        <v>0.42272666696281824</v>
      </c>
      <c r="S153" s="5">
        <f t="shared" si="37"/>
        <v>0.31162542756874417</v>
      </c>
      <c r="T153" s="5">
        <f t="shared" si="37"/>
        <v>0.26564790546843764</v>
      </c>
      <c r="U153">
        <f t="shared" si="38"/>
        <v>1.0746109244806126</v>
      </c>
      <c r="V153">
        <f t="shared" si="38"/>
        <v>1.1235605864316214</v>
      </c>
      <c r="W153">
        <f t="shared" si="38"/>
        <v>0.71543068577996116</v>
      </c>
      <c r="X153" t="s">
        <v>530</v>
      </c>
      <c r="Y153" t="s">
        <v>531</v>
      </c>
      <c r="Z153" t="s">
        <v>261</v>
      </c>
      <c r="AA153" s="59" t="s">
        <v>75</v>
      </c>
      <c r="AB153" s="59" t="s">
        <v>90</v>
      </c>
      <c r="AC153" t="s">
        <v>561</v>
      </c>
      <c r="AD153" s="59" t="s">
        <v>76</v>
      </c>
      <c r="AE153" t="s">
        <v>548</v>
      </c>
      <c r="AF153">
        <v>2</v>
      </c>
      <c r="AG153">
        <v>1</v>
      </c>
      <c r="AH153">
        <f t="shared" si="35"/>
        <v>1</v>
      </c>
    </row>
    <row r="154" spans="1:34" x14ac:dyDescent="0.25">
      <c r="A154" s="16">
        <v>0.59396385108203276</v>
      </c>
      <c r="B154" s="16">
        <v>0.23255538195303757</v>
      </c>
      <c r="C154" s="16">
        <v>0.1665367660909633</v>
      </c>
      <c r="D154" s="2">
        <f t="shared" si="36"/>
        <v>1.6836041422020636</v>
      </c>
      <c r="E154" s="3">
        <f t="shared" si="36"/>
        <v>4.3000509882929343</v>
      </c>
      <c r="F154" s="3">
        <f t="shared" si="36"/>
        <v>6.0046800683867882</v>
      </c>
      <c r="G154" s="67">
        <v>3.0297276946070539E-2</v>
      </c>
      <c r="H154" s="4">
        <f t="shared" si="30"/>
        <v>1.0302972769460705</v>
      </c>
      <c r="I154" s="4">
        <f t="shared" si="28"/>
        <v>1.6340954983327491</v>
      </c>
      <c r="J154" s="4">
        <f t="shared" si="29"/>
        <v>4.1736022063834053</v>
      </c>
      <c r="K154" s="4">
        <f t="shared" si="31"/>
        <v>5.8281043760354372</v>
      </c>
      <c r="L154">
        <v>1.89</v>
      </c>
      <c r="M154">
        <v>3.73</v>
      </c>
      <c r="N154">
        <v>4.29</v>
      </c>
      <c r="O154" s="4">
        <f t="shared" si="32"/>
        <v>1.9472618534280732</v>
      </c>
      <c r="P154" s="4">
        <f t="shared" si="33"/>
        <v>3.8430088430088429</v>
      </c>
      <c r="Q154" s="4">
        <f t="shared" si="34"/>
        <v>4.4199753180986425</v>
      </c>
      <c r="R154" s="5">
        <f t="shared" si="37"/>
        <v>0.51354161652144614</v>
      </c>
      <c r="S154" s="5">
        <f t="shared" si="37"/>
        <v>0.26021277619987482</v>
      </c>
      <c r="T154" s="5">
        <f t="shared" si="37"/>
        <v>0.22624560727867904</v>
      </c>
      <c r="U154">
        <f t="shared" si="38"/>
        <v>1.1566031495272753</v>
      </c>
      <c r="V154">
        <f t="shared" si="38"/>
        <v>0.89371238933482244</v>
      </c>
      <c r="W154">
        <f t="shared" si="38"/>
        <v>0.73608839567802464</v>
      </c>
      <c r="X154" t="s">
        <v>520</v>
      </c>
      <c r="Y154" t="s">
        <v>521</v>
      </c>
      <c r="Z154" t="s">
        <v>261</v>
      </c>
      <c r="AA154" s="59" t="s">
        <v>86</v>
      </c>
      <c r="AB154" s="59" t="s">
        <v>84</v>
      </c>
      <c r="AC154" t="s">
        <v>561</v>
      </c>
      <c r="AD154" s="59" t="s">
        <v>76</v>
      </c>
      <c r="AE154" t="s">
        <v>549</v>
      </c>
      <c r="AF154">
        <v>0</v>
      </c>
      <c r="AG154">
        <v>-4</v>
      </c>
      <c r="AH154">
        <f t="shared" si="35"/>
        <v>4</v>
      </c>
    </row>
    <row r="155" spans="1:34" x14ac:dyDescent="0.25">
      <c r="A155" s="16">
        <v>0.47047207230433508</v>
      </c>
      <c r="B155" s="16">
        <v>0.25015364815123936</v>
      </c>
      <c r="C155" s="16">
        <v>0.26272215123634124</v>
      </c>
      <c r="D155" s="2">
        <f t="shared" si="36"/>
        <v>2.1255246780155916</v>
      </c>
      <c r="E155" s="3">
        <f t="shared" si="36"/>
        <v>3.9975431395484353</v>
      </c>
      <c r="F155" s="3">
        <f t="shared" si="36"/>
        <v>3.8063025721055919</v>
      </c>
      <c r="G155" s="67">
        <v>2.7809564446123147E-2</v>
      </c>
      <c r="H155" s="4">
        <f t="shared" si="30"/>
        <v>1.0278095644461231</v>
      </c>
      <c r="I155" s="4">
        <f t="shared" si="28"/>
        <v>2.0680141064468658</v>
      </c>
      <c r="J155" s="4">
        <f t="shared" si="29"/>
        <v>3.8893811439696746</v>
      </c>
      <c r="K155" s="4">
        <f t="shared" si="31"/>
        <v>3.7033149950854685</v>
      </c>
      <c r="L155">
        <v>3.09</v>
      </c>
      <c r="M155">
        <v>3.91</v>
      </c>
      <c r="N155">
        <v>2.23</v>
      </c>
      <c r="O155" s="4">
        <f t="shared" si="32"/>
        <v>3.1759315541385202</v>
      </c>
      <c r="P155" s="4">
        <f t="shared" si="33"/>
        <v>4.0187353969843418</v>
      </c>
      <c r="Q155" s="4">
        <f t="shared" si="34"/>
        <v>2.2920153287148546</v>
      </c>
      <c r="R155" s="5">
        <f t="shared" si="37"/>
        <v>0.31486824667140934</v>
      </c>
      <c r="S155" s="5">
        <f t="shared" si="37"/>
        <v>0.24883449673009073</v>
      </c>
      <c r="T155" s="5">
        <f t="shared" si="37"/>
        <v>0.43629725659849988</v>
      </c>
      <c r="U155">
        <f t="shared" si="38"/>
        <v>1.4941870997722773</v>
      </c>
      <c r="V155">
        <f t="shared" si="38"/>
        <v>1.0053013205101522</v>
      </c>
      <c r="W155">
        <f t="shared" si="38"/>
        <v>0.60216319782663641</v>
      </c>
      <c r="X155" t="s">
        <v>522</v>
      </c>
      <c r="Y155" t="s">
        <v>508</v>
      </c>
      <c r="Z155" t="s">
        <v>261</v>
      </c>
      <c r="AA155" s="59" t="s">
        <v>86</v>
      </c>
      <c r="AB155" s="59" t="s">
        <v>84</v>
      </c>
      <c r="AC155" t="s">
        <v>561</v>
      </c>
      <c r="AD155" s="59" t="s">
        <v>77</v>
      </c>
      <c r="AE155" t="s">
        <v>550</v>
      </c>
      <c r="AF155">
        <v>10</v>
      </c>
      <c r="AG155">
        <v>7</v>
      </c>
      <c r="AH155">
        <f t="shared" si="35"/>
        <v>3</v>
      </c>
    </row>
    <row r="156" spans="1:34" x14ac:dyDescent="0.25">
      <c r="A156" s="16">
        <v>0.61219452716954104</v>
      </c>
      <c r="B156" s="16">
        <v>0.27882897010473739</v>
      </c>
      <c r="C156" s="16">
        <v>0.10716975618109868</v>
      </c>
      <c r="D156" s="2">
        <f t="shared" si="36"/>
        <v>1.6334677224630925</v>
      </c>
      <c r="E156" s="3">
        <f t="shared" si="36"/>
        <v>3.5864279082061197</v>
      </c>
      <c r="F156" s="3">
        <f t="shared" si="36"/>
        <v>9.3309907163563004</v>
      </c>
      <c r="G156" s="67">
        <v>3.1527209273137347E-2</v>
      </c>
      <c r="H156" s="4">
        <f t="shared" si="30"/>
        <v>1.0315272092731373</v>
      </c>
      <c r="I156" s="4">
        <f t="shared" si="28"/>
        <v>1.5835430299643871</v>
      </c>
      <c r="J156" s="4">
        <f t="shared" si="29"/>
        <v>3.4768136758440775</v>
      </c>
      <c r="K156" s="4">
        <f t="shared" si="31"/>
        <v>9.0458018290485587</v>
      </c>
      <c r="L156">
        <v>1.67</v>
      </c>
      <c r="M156">
        <v>4.3499999999999996</v>
      </c>
      <c r="N156">
        <v>4.93</v>
      </c>
      <c r="O156" s="4">
        <f t="shared" si="32"/>
        <v>1.7226504394861393</v>
      </c>
      <c r="P156" s="4">
        <f t="shared" si="33"/>
        <v>4.4871433603381474</v>
      </c>
      <c r="Q156" s="4">
        <f t="shared" si="34"/>
        <v>5.0854291417165669</v>
      </c>
      <c r="R156" s="5">
        <f t="shared" si="37"/>
        <v>0.58050082424052118</v>
      </c>
      <c r="S156" s="5">
        <f t="shared" si="37"/>
        <v>0.22285893712222307</v>
      </c>
      <c r="T156" s="5">
        <f t="shared" si="37"/>
        <v>0.19664023863725566</v>
      </c>
      <c r="U156">
        <f t="shared" si="38"/>
        <v>1.0545971712796192</v>
      </c>
      <c r="V156">
        <f t="shared" si="38"/>
        <v>1.2511455618753962</v>
      </c>
      <c r="W156">
        <f t="shared" si="38"/>
        <v>0.54500420119401838</v>
      </c>
      <c r="X156" t="s">
        <v>515</v>
      </c>
      <c r="Y156" t="s">
        <v>532</v>
      </c>
      <c r="Z156" t="s">
        <v>260</v>
      </c>
      <c r="AA156" s="59" t="s">
        <v>78</v>
      </c>
      <c r="AB156" s="59" t="s">
        <v>84</v>
      </c>
      <c r="AC156" t="s">
        <v>561</v>
      </c>
      <c r="AD156" s="59" t="s">
        <v>99</v>
      </c>
      <c r="AE156" t="s">
        <v>549</v>
      </c>
      <c r="AF156">
        <v>-1</v>
      </c>
      <c r="AG156">
        <v>2</v>
      </c>
      <c r="AH156">
        <f t="shared" si="35"/>
        <v>-3</v>
      </c>
    </row>
    <row r="157" spans="1:34" x14ac:dyDescent="0.25">
      <c r="A157" s="16">
        <v>0.3240963772050881</v>
      </c>
      <c r="B157" s="16">
        <v>0.21536916548712448</v>
      </c>
      <c r="C157" s="16">
        <v>0.42160851889979561</v>
      </c>
      <c r="D157" s="2">
        <f t="shared" si="36"/>
        <v>3.0855019381077509</v>
      </c>
      <c r="E157" s="3">
        <f t="shared" si="36"/>
        <v>4.6431902066305009</v>
      </c>
      <c r="F157" s="3">
        <f t="shared" si="36"/>
        <v>2.3718685822799315</v>
      </c>
      <c r="G157" s="67">
        <v>2.6935809018894696E-2</v>
      </c>
      <c r="H157" s="4">
        <f t="shared" si="30"/>
        <v>1.0269358090188947</v>
      </c>
      <c r="I157" s="4">
        <f t="shared" si="28"/>
        <v>3.0045713773050253</v>
      </c>
      <c r="J157" s="4">
        <f t="shared" si="29"/>
        <v>4.5214025704941312</v>
      </c>
      <c r="K157" s="4">
        <f t="shared" si="31"/>
        <v>2.3096561259714443</v>
      </c>
      <c r="L157">
        <v>2.5099999999999998</v>
      </c>
      <c r="M157">
        <v>3.72</v>
      </c>
      <c r="N157">
        <v>2.78</v>
      </c>
      <c r="O157" s="4">
        <f t="shared" si="32"/>
        <v>2.5776088806374253</v>
      </c>
      <c r="P157" s="4">
        <f t="shared" si="33"/>
        <v>3.8202012095502886</v>
      </c>
      <c r="Q157" s="4">
        <f t="shared" si="34"/>
        <v>2.8548815490725272</v>
      </c>
      <c r="R157" s="5">
        <f t="shared" si="37"/>
        <v>0.38795645356121938</v>
      </c>
      <c r="S157" s="5">
        <f t="shared" si="37"/>
        <v>0.26176631678458612</v>
      </c>
      <c r="T157" s="5">
        <f t="shared" si="37"/>
        <v>0.35027722965419444</v>
      </c>
      <c r="U157">
        <f t="shared" si="38"/>
        <v>0.83539370006625191</v>
      </c>
      <c r="V157">
        <f t="shared" si="38"/>
        <v>0.82275354649374921</v>
      </c>
      <c r="W157">
        <f t="shared" si="38"/>
        <v>1.2036423815388224</v>
      </c>
      <c r="X157" t="s">
        <v>535</v>
      </c>
      <c r="Y157" t="s">
        <v>536</v>
      </c>
      <c r="Z157" t="s">
        <v>260</v>
      </c>
      <c r="AA157" s="59" t="s">
        <v>74</v>
      </c>
      <c r="AB157" s="59" t="s">
        <v>90</v>
      </c>
      <c r="AC157" t="s">
        <v>561</v>
      </c>
      <c r="AD157" s="59" t="s">
        <v>79</v>
      </c>
      <c r="AE157" t="s">
        <v>544</v>
      </c>
      <c r="AF157">
        <v>-4</v>
      </c>
      <c r="AG157">
        <v>1</v>
      </c>
      <c r="AH157">
        <f t="shared" si="35"/>
        <v>-5</v>
      </c>
    </row>
    <row r="158" spans="1:34" x14ac:dyDescent="0.25">
      <c r="A158" s="16">
        <v>0.17415081147172759</v>
      </c>
      <c r="B158" s="16">
        <v>0.212341329143927</v>
      </c>
      <c r="C158" s="16">
        <v>0.54013693975893351</v>
      </c>
      <c r="D158" s="2">
        <f t="shared" si="36"/>
        <v>5.7421495286132753</v>
      </c>
      <c r="E158" s="3">
        <f t="shared" si="36"/>
        <v>4.7093987968879594</v>
      </c>
      <c r="F158" s="3">
        <f t="shared" si="36"/>
        <v>1.8513823558268505</v>
      </c>
      <c r="G158" s="67">
        <v>4.1480080224183702E-2</v>
      </c>
      <c r="H158" s="4">
        <f t="shared" si="30"/>
        <v>1.0414800802241837</v>
      </c>
      <c r="I158" s="4">
        <f t="shared" si="28"/>
        <v>5.5134511332921985</v>
      </c>
      <c r="J158" s="4">
        <f t="shared" si="29"/>
        <v>4.5218328092019178</v>
      </c>
      <c r="K158" s="4">
        <f t="shared" si="31"/>
        <v>1.7776454787578186</v>
      </c>
      <c r="L158">
        <v>3.86</v>
      </c>
      <c r="M158">
        <v>3.51</v>
      </c>
      <c r="N158">
        <v>2.0099999999999998</v>
      </c>
      <c r="O158" s="4">
        <f t="shared" si="32"/>
        <v>4.0201131096653491</v>
      </c>
      <c r="P158" s="4">
        <f t="shared" si="33"/>
        <v>3.6555950815868847</v>
      </c>
      <c r="Q158" s="4">
        <f t="shared" si="34"/>
        <v>2.0933749612506092</v>
      </c>
      <c r="R158" s="5">
        <f t="shared" si="37"/>
        <v>0.24874921991516905</v>
      </c>
      <c r="S158" s="5">
        <f t="shared" si="37"/>
        <v>0.27355327318306338</v>
      </c>
      <c r="T158" s="5">
        <f t="shared" si="37"/>
        <v>0.47769750690176743</v>
      </c>
      <c r="U158">
        <f t="shared" si="38"/>
        <v>0.70010596025635075</v>
      </c>
      <c r="V158">
        <f t="shared" si="38"/>
        <v>0.7762339184361613</v>
      </c>
      <c r="W158">
        <f t="shared" si="38"/>
        <v>1.1307091453378801</v>
      </c>
      <c r="X158" t="s">
        <v>331</v>
      </c>
      <c r="Y158" t="s">
        <v>410</v>
      </c>
      <c r="Z158" t="s">
        <v>259</v>
      </c>
      <c r="AA158" s="59" t="s">
        <v>79</v>
      </c>
      <c r="AB158" s="59" t="s">
        <v>85</v>
      </c>
      <c r="AC158" t="s">
        <v>561</v>
      </c>
      <c r="AD158" s="59" t="s">
        <v>79</v>
      </c>
      <c r="AE158" t="s">
        <v>541</v>
      </c>
      <c r="AF158">
        <v>-5</v>
      </c>
      <c r="AG158">
        <v>1</v>
      </c>
      <c r="AH158">
        <f t="shared" si="35"/>
        <v>-6</v>
      </c>
    </row>
    <row r="159" spans="1:34" x14ac:dyDescent="0.25">
      <c r="A159" s="16">
        <v>0.42048554798763793</v>
      </c>
      <c r="B159" s="16">
        <v>0.25717088861964582</v>
      </c>
      <c r="C159" s="16">
        <v>0.30082416378497245</v>
      </c>
      <c r="D159" s="2">
        <f t="shared" si="36"/>
        <v>2.3782030197846407</v>
      </c>
      <c r="E159" s="3">
        <f t="shared" si="36"/>
        <v>3.888465002269343</v>
      </c>
      <c r="F159" s="3">
        <f t="shared" si="36"/>
        <v>3.3242010462789646</v>
      </c>
      <c r="G159" s="67">
        <v>4.0808720076392468E-2</v>
      </c>
      <c r="H159" s="4">
        <f t="shared" si="30"/>
        <v>1.0408087200763925</v>
      </c>
      <c r="I159" s="4">
        <f t="shared" si="28"/>
        <v>2.2849568550982999</v>
      </c>
      <c r="J159" s="4">
        <f t="shared" si="29"/>
        <v>3.7360034819692332</v>
      </c>
      <c r="K159" s="4">
        <f t="shared" si="31"/>
        <v>3.1938635622066824</v>
      </c>
      <c r="L159">
        <v>1.87</v>
      </c>
      <c r="M159">
        <v>3.47</v>
      </c>
      <c r="N159">
        <v>4.59</v>
      </c>
      <c r="O159" s="4">
        <f t="shared" si="32"/>
        <v>1.946312306542854</v>
      </c>
      <c r="P159" s="4">
        <f t="shared" si="33"/>
        <v>3.6116062586650819</v>
      </c>
      <c r="Q159" s="4">
        <f t="shared" si="34"/>
        <v>4.7773120251506409</v>
      </c>
      <c r="R159" s="5">
        <f t="shared" si="37"/>
        <v>0.51379215793803124</v>
      </c>
      <c r="S159" s="5">
        <f t="shared" si="37"/>
        <v>0.27688511105017827</v>
      </c>
      <c r="T159" s="5">
        <f t="shared" si="37"/>
        <v>0.20932273101179055</v>
      </c>
      <c r="U159">
        <f t="shared" si="38"/>
        <v>0.81839619677175557</v>
      </c>
      <c r="V159">
        <f t="shared" si="38"/>
        <v>0.92879999088517351</v>
      </c>
      <c r="W159">
        <f t="shared" si="38"/>
        <v>1.4371308951058348</v>
      </c>
      <c r="X159" t="s">
        <v>407</v>
      </c>
      <c r="Y159" t="s">
        <v>280</v>
      </c>
      <c r="Z159" t="s">
        <v>259</v>
      </c>
      <c r="AA159" s="59" t="s">
        <v>75</v>
      </c>
      <c r="AB159" s="59" t="s">
        <v>90</v>
      </c>
      <c r="AC159" t="s">
        <v>561</v>
      </c>
      <c r="AD159" s="59" t="s">
        <v>86</v>
      </c>
      <c r="AE159" t="s">
        <v>543</v>
      </c>
      <c r="AF159">
        <v>-2</v>
      </c>
      <c r="AG159">
        <v>4</v>
      </c>
      <c r="AH159">
        <f t="shared" si="35"/>
        <v>-6</v>
      </c>
    </row>
    <row r="160" spans="1:34" x14ac:dyDescent="0.25">
      <c r="A160" s="16">
        <v>0.49122309643465417</v>
      </c>
      <c r="B160" s="16">
        <v>0.26290193296849729</v>
      </c>
      <c r="C160" s="16">
        <v>0.233159306982197</v>
      </c>
      <c r="D160" s="2">
        <f t="shared" si="36"/>
        <v>2.0357348977645775</v>
      </c>
      <c r="E160" s="3">
        <f t="shared" si="36"/>
        <v>3.8036996864523887</v>
      </c>
      <c r="F160" s="3">
        <f t="shared" si="36"/>
        <v>4.2889130738253378</v>
      </c>
      <c r="G160" s="67">
        <v>4.0498863150311815E-2</v>
      </c>
      <c r="H160" s="4">
        <f t="shared" si="30"/>
        <v>1.0404988631503118</v>
      </c>
      <c r="I160" s="4">
        <f t="shared" si="28"/>
        <v>1.9564989159151946</v>
      </c>
      <c r="J160" s="4">
        <f t="shared" si="29"/>
        <v>3.6556500167005961</v>
      </c>
      <c r="K160" s="4">
        <f t="shared" si="31"/>
        <v>4.1219776644828068</v>
      </c>
      <c r="L160">
        <v>2.0099999999999998</v>
      </c>
      <c r="M160">
        <v>3.25</v>
      </c>
      <c r="N160">
        <v>4.25</v>
      </c>
      <c r="O160" s="4">
        <f t="shared" si="32"/>
        <v>2.0914027149321264</v>
      </c>
      <c r="P160" s="4">
        <f t="shared" si="33"/>
        <v>3.3816213052385136</v>
      </c>
      <c r="Q160" s="4">
        <f t="shared" si="34"/>
        <v>4.4221201683888252</v>
      </c>
      <c r="R160" s="5">
        <f t="shared" si="37"/>
        <v>0.47814798788403295</v>
      </c>
      <c r="S160" s="5">
        <f t="shared" si="37"/>
        <v>0.29571614019904802</v>
      </c>
      <c r="T160" s="5">
        <f t="shared" si="37"/>
        <v>0.22613587191691908</v>
      </c>
      <c r="U160">
        <f t="shared" si="38"/>
        <v>1.0273453175208016</v>
      </c>
      <c r="V160">
        <f t="shared" si="38"/>
        <v>0.88903477771465789</v>
      </c>
      <c r="W160">
        <f t="shared" si="38"/>
        <v>1.0310584738535347</v>
      </c>
      <c r="X160" t="s">
        <v>409</v>
      </c>
      <c r="Y160" t="s">
        <v>334</v>
      </c>
      <c r="Z160" t="s">
        <v>259</v>
      </c>
      <c r="AA160" s="59" t="s">
        <v>75</v>
      </c>
      <c r="AB160" s="59" t="s">
        <v>90</v>
      </c>
      <c r="AC160" t="s">
        <v>561</v>
      </c>
      <c r="AD160" s="59" t="s">
        <v>109</v>
      </c>
      <c r="AE160" t="s">
        <v>544</v>
      </c>
      <c r="AF160">
        <v>8</v>
      </c>
      <c r="AG160">
        <v>7</v>
      </c>
      <c r="AH160">
        <f t="shared" si="35"/>
        <v>1</v>
      </c>
    </row>
    <row r="161" spans="1:34" x14ac:dyDescent="0.25">
      <c r="A161" s="16">
        <v>0.70276480740723757</v>
      </c>
      <c r="B161" s="16">
        <v>0.17739876536953389</v>
      </c>
      <c r="C161" s="16">
        <v>0.11266303923557733</v>
      </c>
      <c r="D161" s="2">
        <f t="shared" si="36"/>
        <v>1.4229511629778024</v>
      </c>
      <c r="E161" s="3">
        <f t="shared" si="36"/>
        <v>5.637017810788767</v>
      </c>
      <c r="F161" s="3">
        <f t="shared" si="36"/>
        <v>8.8760254186735512</v>
      </c>
      <c r="G161" s="67">
        <v>4.2788518293181088E-2</v>
      </c>
      <c r="H161" s="4">
        <f t="shared" si="30"/>
        <v>1.0427885182931811</v>
      </c>
      <c r="I161" s="4">
        <f t="shared" si="28"/>
        <v>1.3645635121748994</v>
      </c>
      <c r="J161" s="4">
        <f t="shared" si="29"/>
        <v>5.4057152643139412</v>
      </c>
      <c r="K161" s="4">
        <f t="shared" si="31"/>
        <v>8.5118173656166469</v>
      </c>
      <c r="L161">
        <v>1.56</v>
      </c>
      <c r="M161">
        <v>4.3</v>
      </c>
      <c r="N161">
        <v>5.91</v>
      </c>
      <c r="O161" s="4">
        <f t="shared" si="32"/>
        <v>1.6267500885373625</v>
      </c>
      <c r="P161" s="4">
        <f t="shared" si="33"/>
        <v>4.4839906286606785</v>
      </c>
      <c r="Q161" s="4">
        <f t="shared" si="34"/>
        <v>6.1628801431127007</v>
      </c>
      <c r="R161" s="5">
        <f t="shared" si="37"/>
        <v>0.61472257296701072</v>
      </c>
      <c r="S161" s="5">
        <f t="shared" si="37"/>
        <v>0.22301563112291553</v>
      </c>
      <c r="T161" s="5">
        <f t="shared" si="37"/>
        <v>0.16226179591007389</v>
      </c>
      <c r="U161">
        <f t="shared" si="38"/>
        <v>1.1432227126706662</v>
      </c>
      <c r="V161">
        <f t="shared" si="38"/>
        <v>0.79545440145296453</v>
      </c>
      <c r="W161">
        <f t="shared" si="38"/>
        <v>0.69432880736766656</v>
      </c>
      <c r="X161" t="s">
        <v>406</v>
      </c>
      <c r="Y161" t="s">
        <v>466</v>
      </c>
      <c r="Z161" t="s">
        <v>259</v>
      </c>
      <c r="AA161" s="59" t="s">
        <v>86</v>
      </c>
      <c r="AB161" s="59" t="s">
        <v>84</v>
      </c>
      <c r="AC161" t="s">
        <v>561</v>
      </c>
      <c r="AD161" s="59" t="s">
        <v>88</v>
      </c>
      <c r="AE161" t="s">
        <v>549</v>
      </c>
      <c r="AF161">
        <v>4</v>
      </c>
      <c r="AG161">
        <v>-6</v>
      </c>
      <c r="AH161">
        <f t="shared" si="35"/>
        <v>10</v>
      </c>
    </row>
    <row r="162" spans="1:34" x14ac:dyDescent="0.25">
      <c r="A162" s="16">
        <v>0.24796469500494001</v>
      </c>
      <c r="B162" s="16">
        <v>0.40419737863681249</v>
      </c>
      <c r="C162" s="16">
        <v>0.33074399323642811</v>
      </c>
      <c r="D162" s="2">
        <f t="shared" si="36"/>
        <v>4.0328321738708723</v>
      </c>
      <c r="E162" s="3">
        <f t="shared" si="36"/>
        <v>2.47403880592343</v>
      </c>
      <c r="F162" s="3">
        <f t="shared" si="36"/>
        <v>3.0234865045157835</v>
      </c>
      <c r="G162" s="67">
        <v>6.005146686839935E-2</v>
      </c>
      <c r="H162" s="4">
        <f t="shared" si="30"/>
        <v>1.0600514668683994</v>
      </c>
      <c r="I162" s="4">
        <f t="shared" si="28"/>
        <v>3.8043739383566462</v>
      </c>
      <c r="J162" s="4">
        <f t="shared" si="29"/>
        <v>2.333885554851622</v>
      </c>
      <c r="K162" s="4">
        <f t="shared" si="31"/>
        <v>2.8522072739050657</v>
      </c>
      <c r="L162">
        <v>1.7</v>
      </c>
      <c r="M162">
        <v>3.51</v>
      </c>
      <c r="N162">
        <v>5.35</v>
      </c>
      <c r="O162" s="4">
        <f t="shared" si="32"/>
        <v>1.8020874936762787</v>
      </c>
      <c r="P162" s="4">
        <f t="shared" si="33"/>
        <v>3.7207806487080815</v>
      </c>
      <c r="Q162" s="4">
        <f t="shared" si="34"/>
        <v>5.6712753477459366</v>
      </c>
      <c r="R162" s="5">
        <f t="shared" si="37"/>
        <v>0.55491201371138132</v>
      </c>
      <c r="S162" s="5">
        <f t="shared" si="37"/>
        <v>0.26876080436163768</v>
      </c>
      <c r="T162" s="5">
        <f t="shared" si="37"/>
        <v>0.17632718192698096</v>
      </c>
      <c r="U162">
        <f t="shared" si="38"/>
        <v>0.4468540757416552</v>
      </c>
      <c r="V162">
        <f t="shared" si="38"/>
        <v>1.5039297846903852</v>
      </c>
      <c r="W162">
        <f t="shared" si="38"/>
        <v>1.8757402552568034</v>
      </c>
      <c r="X162" t="s">
        <v>468</v>
      </c>
      <c r="Y162" t="s">
        <v>467</v>
      </c>
      <c r="Z162" t="s">
        <v>262</v>
      </c>
      <c r="AA162" s="59" t="s">
        <v>75</v>
      </c>
      <c r="AB162" s="59" t="s">
        <v>90</v>
      </c>
      <c r="AC162" t="s">
        <v>561</v>
      </c>
      <c r="AD162" s="59" t="s">
        <v>73</v>
      </c>
      <c r="AE162" t="s">
        <v>549</v>
      </c>
      <c r="AF162">
        <v>2</v>
      </c>
      <c r="AG162">
        <v>-1</v>
      </c>
      <c r="AH162">
        <f t="shared" si="35"/>
        <v>3</v>
      </c>
    </row>
    <row r="163" spans="1:34" x14ac:dyDescent="0.25">
      <c r="A163" s="16">
        <v>0.15079468915941588</v>
      </c>
      <c r="B163" s="16">
        <v>0.33749994601692757</v>
      </c>
      <c r="C163" s="16">
        <v>0.46638091030380502</v>
      </c>
      <c r="D163" s="2">
        <f t="shared" si="36"/>
        <v>6.6315332826000803</v>
      </c>
      <c r="E163" s="3">
        <f t="shared" si="36"/>
        <v>2.9629634368885034</v>
      </c>
      <c r="F163" s="3">
        <f t="shared" si="36"/>
        <v>2.1441700933869492</v>
      </c>
      <c r="G163" s="67">
        <v>5.8509417744952774E-2</v>
      </c>
      <c r="H163" s="4">
        <f t="shared" si="30"/>
        <v>1.0585094177449528</v>
      </c>
      <c r="I163" s="4">
        <f t="shared" si="28"/>
        <v>6.2649733402730519</v>
      </c>
      <c r="J163" s="4">
        <f t="shared" si="29"/>
        <v>2.799184766065471</v>
      </c>
      <c r="K163" s="4">
        <f t="shared" si="31"/>
        <v>2.0256504641733719</v>
      </c>
      <c r="L163">
        <v>1.78</v>
      </c>
      <c r="M163">
        <v>3.21</v>
      </c>
      <c r="N163">
        <v>5.4</v>
      </c>
      <c r="O163" s="4">
        <f t="shared" si="32"/>
        <v>1.8841467635860161</v>
      </c>
      <c r="P163" s="4">
        <f t="shared" si="33"/>
        <v>3.3978152309612986</v>
      </c>
      <c r="Q163" s="4">
        <f t="shared" si="34"/>
        <v>5.7159508558227454</v>
      </c>
      <c r="R163" s="5">
        <f t="shared" si="37"/>
        <v>0.53074421766207991</v>
      </c>
      <c r="S163" s="5">
        <f t="shared" si="37"/>
        <v>0.29430676244190102</v>
      </c>
      <c r="T163" s="5">
        <f t="shared" si="37"/>
        <v>0.17494901989601894</v>
      </c>
      <c r="U163">
        <f t="shared" si="38"/>
        <v>0.28411932554567276</v>
      </c>
      <c r="V163">
        <f t="shared" si="38"/>
        <v>1.1467624570249324</v>
      </c>
      <c r="W163">
        <f t="shared" si="38"/>
        <v>2.6658103633904253</v>
      </c>
      <c r="X163" t="s">
        <v>284</v>
      </c>
      <c r="Y163" t="s">
        <v>283</v>
      </c>
      <c r="Z163" t="s">
        <v>262</v>
      </c>
      <c r="AA163" s="59" t="s">
        <v>76</v>
      </c>
      <c r="AB163" s="59" t="s">
        <v>85</v>
      </c>
      <c r="AC163" t="s">
        <v>561</v>
      </c>
      <c r="AD163" s="59" t="s">
        <v>76</v>
      </c>
      <c r="AE163" t="s">
        <v>541</v>
      </c>
      <c r="AF163">
        <v>2</v>
      </c>
      <c r="AG163">
        <v>2</v>
      </c>
      <c r="AH163">
        <f t="shared" si="35"/>
        <v>0</v>
      </c>
    </row>
    <row r="164" spans="1:34" x14ac:dyDescent="0.25">
      <c r="A164" s="16">
        <v>0.52495263810439019</v>
      </c>
      <c r="B164" s="16">
        <v>0.29393524174877794</v>
      </c>
      <c r="C164" s="16">
        <v>0.17527441539684918</v>
      </c>
      <c r="D164" s="2">
        <f t="shared" si="36"/>
        <v>1.9049337548069309</v>
      </c>
      <c r="E164" s="3">
        <f t="shared" si="36"/>
        <v>3.4021099139064277</v>
      </c>
      <c r="F164" s="3">
        <f t="shared" si="36"/>
        <v>5.7053392403896526</v>
      </c>
      <c r="G164" s="67">
        <v>5.84042939898064E-2</v>
      </c>
      <c r="H164" s="4">
        <f t="shared" si="30"/>
        <v>1.0584042939898064</v>
      </c>
      <c r="I164" s="4">
        <f t="shared" si="28"/>
        <v>1.7998167294144383</v>
      </c>
      <c r="J164" s="4">
        <f t="shared" si="29"/>
        <v>3.2143765224928251</v>
      </c>
      <c r="K164" s="4">
        <f t="shared" si="31"/>
        <v>5.3905102925107755</v>
      </c>
      <c r="L164">
        <v>2</v>
      </c>
      <c r="M164">
        <v>3.29</v>
      </c>
      <c r="N164">
        <v>3.93</v>
      </c>
      <c r="O164" s="4">
        <f t="shared" si="32"/>
        <v>2.1168085879796128</v>
      </c>
      <c r="P164" s="4">
        <f t="shared" si="33"/>
        <v>3.482150127226463</v>
      </c>
      <c r="Q164" s="4">
        <f t="shared" si="34"/>
        <v>4.1595288753799391</v>
      </c>
      <c r="R164" s="5">
        <f t="shared" si="37"/>
        <v>0.4724092701052624</v>
      </c>
      <c r="S164" s="5">
        <f t="shared" si="37"/>
        <v>0.28717888760198323</v>
      </c>
      <c r="T164" s="5">
        <f t="shared" si="37"/>
        <v>0.24041184229275439</v>
      </c>
      <c r="U164">
        <f t="shared" si="38"/>
        <v>1.1112242526219269</v>
      </c>
      <c r="V164">
        <f t="shared" si="38"/>
        <v>1.0235266394518483</v>
      </c>
      <c r="W164">
        <f t="shared" si="38"/>
        <v>0.72905899195853252</v>
      </c>
      <c r="X164" t="s">
        <v>286</v>
      </c>
      <c r="Y164" t="s">
        <v>285</v>
      </c>
      <c r="Z164" t="s">
        <v>262</v>
      </c>
      <c r="AA164" s="59" t="s">
        <v>75</v>
      </c>
      <c r="AB164" s="59" t="s">
        <v>90</v>
      </c>
      <c r="AC164" t="s">
        <v>561</v>
      </c>
      <c r="AD164" s="59" t="s">
        <v>75</v>
      </c>
      <c r="AE164" t="s">
        <v>549</v>
      </c>
      <c r="AF164">
        <v>3</v>
      </c>
      <c r="AG164">
        <v>-5</v>
      </c>
      <c r="AH164">
        <f t="shared" si="35"/>
        <v>8</v>
      </c>
    </row>
    <row r="165" spans="1:34" x14ac:dyDescent="0.25">
      <c r="A165" s="16">
        <v>0.18250299800156669</v>
      </c>
      <c r="B165" s="16">
        <v>0.37876149078815624</v>
      </c>
      <c r="C165" s="16">
        <v>0.40876380880795865</v>
      </c>
      <c r="D165" s="2">
        <f t="shared" si="36"/>
        <v>5.4793620430904673</v>
      </c>
      <c r="E165" s="3">
        <f t="shared" si="36"/>
        <v>2.6401839266159888</v>
      </c>
      <c r="F165" s="3">
        <f t="shared" si="36"/>
        <v>2.4464005336387546</v>
      </c>
      <c r="G165" s="67">
        <v>2.9776113633759316E-2</v>
      </c>
      <c r="H165" s="4">
        <f t="shared" si="30"/>
        <v>1.0297761136337593</v>
      </c>
      <c r="I165" s="4">
        <f t="shared" si="28"/>
        <v>5.3209255590086517</v>
      </c>
      <c r="J165" s="4">
        <f t="shared" si="29"/>
        <v>2.5638426563416794</v>
      </c>
      <c r="K165" s="4">
        <f t="shared" si="31"/>
        <v>2.3756625360110255</v>
      </c>
      <c r="L165">
        <v>4.9400000000000004</v>
      </c>
      <c r="M165">
        <v>3.56</v>
      </c>
      <c r="N165">
        <v>1.83</v>
      </c>
      <c r="O165" s="4">
        <f t="shared" si="32"/>
        <v>5.0870940013507715</v>
      </c>
      <c r="P165" s="4">
        <f t="shared" si="33"/>
        <v>3.6660029645361831</v>
      </c>
      <c r="Q165" s="4">
        <f t="shared" si="34"/>
        <v>1.8844902879497796</v>
      </c>
      <c r="R165" s="5">
        <f t="shared" si="37"/>
        <v>0.19657588393972489</v>
      </c>
      <c r="S165" s="5">
        <f t="shared" si="37"/>
        <v>0.27277664793883177</v>
      </c>
      <c r="T165" s="5">
        <f t="shared" si="37"/>
        <v>0.53064746812144326</v>
      </c>
      <c r="U165">
        <f t="shared" si="38"/>
        <v>0.9284099063623017</v>
      </c>
      <c r="V165">
        <f t="shared" si="38"/>
        <v>1.3885407480815251</v>
      </c>
      <c r="W165">
        <f t="shared" si="38"/>
        <v>0.77031142776395878</v>
      </c>
      <c r="X165" t="s">
        <v>415</v>
      </c>
      <c r="Y165" t="s">
        <v>472</v>
      </c>
      <c r="Z165" t="s">
        <v>267</v>
      </c>
      <c r="AA165" s="59" t="s">
        <v>76</v>
      </c>
      <c r="AB165" s="59" t="s">
        <v>85</v>
      </c>
      <c r="AC165" t="s">
        <v>561</v>
      </c>
      <c r="AD165" s="59" t="s">
        <v>75</v>
      </c>
      <c r="AE165" t="s">
        <v>541</v>
      </c>
      <c r="AF165">
        <v>-1</v>
      </c>
      <c r="AG165">
        <v>4</v>
      </c>
      <c r="AH165">
        <f t="shared" si="35"/>
        <v>-5</v>
      </c>
    </row>
    <row r="166" spans="1:34" x14ac:dyDescent="0.25">
      <c r="A166" s="16">
        <v>0.34939101714795345</v>
      </c>
      <c r="B166" s="16">
        <v>0.23985325775027594</v>
      </c>
      <c r="C166" s="16">
        <v>0.37760994355683769</v>
      </c>
      <c r="D166" s="2">
        <f t="shared" si="36"/>
        <v>2.8621228106060297</v>
      </c>
      <c r="E166" s="3">
        <f t="shared" si="36"/>
        <v>4.1692158337959846</v>
      </c>
      <c r="F166" s="3">
        <f t="shared" si="36"/>
        <v>2.6482353472492188</v>
      </c>
      <c r="G166" s="67">
        <v>2.81033541668676E-2</v>
      </c>
      <c r="H166" s="4">
        <f t="shared" si="30"/>
        <v>1.0281033541668676</v>
      </c>
      <c r="I166" s="4">
        <f t="shared" si="28"/>
        <v>2.7838862688327435</v>
      </c>
      <c r="J166" s="4">
        <f t="shared" si="29"/>
        <v>4.0552497148251643</v>
      </c>
      <c r="K166" s="4">
        <f t="shared" si="31"/>
        <v>2.5758454502808612</v>
      </c>
      <c r="L166">
        <v>2.11</v>
      </c>
      <c r="M166">
        <v>3.55</v>
      </c>
      <c r="N166">
        <v>3.67</v>
      </c>
      <c r="O166" s="4">
        <f t="shared" si="32"/>
        <v>2.1692980772920905</v>
      </c>
      <c r="P166" s="4">
        <f t="shared" si="33"/>
        <v>3.64976690729238</v>
      </c>
      <c r="Q166" s="4">
        <f t="shared" si="34"/>
        <v>3.7731393097924042</v>
      </c>
      <c r="R166" s="5">
        <f t="shared" si="37"/>
        <v>0.4609786043088594</v>
      </c>
      <c r="S166" s="5">
        <f t="shared" si="37"/>
        <v>0.27399010002582908</v>
      </c>
      <c r="T166" s="5">
        <f t="shared" si="37"/>
        <v>0.26503129566531147</v>
      </c>
      <c r="U166">
        <f t="shared" si="38"/>
        <v>0.75793326172218323</v>
      </c>
      <c r="V166">
        <f t="shared" si="38"/>
        <v>0.87540848274322669</v>
      </c>
      <c r="W166">
        <f t="shared" si="38"/>
        <v>1.4247749218027952</v>
      </c>
      <c r="X166" t="s">
        <v>418</v>
      </c>
      <c r="Y166" t="s">
        <v>287</v>
      </c>
      <c r="Z166" t="s">
        <v>267</v>
      </c>
      <c r="AA166" s="59" t="s">
        <v>79</v>
      </c>
      <c r="AB166" s="59" t="s">
        <v>85</v>
      </c>
      <c r="AC166" t="s">
        <v>561</v>
      </c>
      <c r="AD166" s="59" t="s">
        <v>94</v>
      </c>
      <c r="AE166" t="s">
        <v>554</v>
      </c>
      <c r="AF166">
        <v>0</v>
      </c>
      <c r="AG166">
        <v>8</v>
      </c>
      <c r="AH166">
        <f t="shared" si="35"/>
        <v>-8</v>
      </c>
    </row>
    <row r="167" spans="1:34" x14ac:dyDescent="0.25">
      <c r="A167" s="16">
        <v>0.1701199313505507</v>
      </c>
      <c r="B167" s="16">
        <v>0.30005665560711631</v>
      </c>
      <c r="C167" s="16">
        <v>0.47699124910120005</v>
      </c>
      <c r="D167" s="2">
        <f t="shared" si="36"/>
        <v>5.8782059930378807</v>
      </c>
      <c r="E167" s="3">
        <f t="shared" si="36"/>
        <v>3.3327039454487721</v>
      </c>
      <c r="F167" s="3">
        <f t="shared" si="36"/>
        <v>2.0964745199923711</v>
      </c>
      <c r="G167" s="67">
        <v>2.8858567235457322E-2</v>
      </c>
      <c r="H167" s="4">
        <f t="shared" si="30"/>
        <v>1.0288585672354573</v>
      </c>
      <c r="I167" s="4">
        <f t="shared" si="28"/>
        <v>5.7133275459158774</v>
      </c>
      <c r="J167" s="4">
        <f t="shared" si="29"/>
        <v>3.2392245655335765</v>
      </c>
      <c r="K167" s="4">
        <f t="shared" si="31"/>
        <v>2.0376702753475606</v>
      </c>
      <c r="L167">
        <v>4.66</v>
      </c>
      <c r="M167">
        <v>3.82</v>
      </c>
      <c r="N167">
        <v>1.81</v>
      </c>
      <c r="O167" s="4">
        <f t="shared" si="32"/>
        <v>4.7944809233172316</v>
      </c>
      <c r="P167" s="4">
        <f t="shared" si="33"/>
        <v>3.9302397268394467</v>
      </c>
      <c r="Q167" s="4">
        <f t="shared" si="34"/>
        <v>1.8622340066961778</v>
      </c>
      <c r="R167" s="5">
        <f t="shared" si="37"/>
        <v>0.2085731523378582</v>
      </c>
      <c r="S167" s="5">
        <f t="shared" si="37"/>
        <v>0.2544374057315234</v>
      </c>
      <c r="T167" s="5">
        <f t="shared" si="37"/>
        <v>0.53698944193061837</v>
      </c>
      <c r="U167">
        <f t="shared" si="38"/>
        <v>0.81563676553625231</v>
      </c>
      <c r="V167">
        <f t="shared" si="38"/>
        <v>1.1792945881696708</v>
      </c>
      <c r="W167">
        <f t="shared" si="38"/>
        <v>0.88826932497274247</v>
      </c>
      <c r="X167" t="s">
        <v>341</v>
      </c>
      <c r="Y167" t="s">
        <v>416</v>
      </c>
      <c r="Z167" t="s">
        <v>267</v>
      </c>
      <c r="AA167" s="59" t="s">
        <v>75</v>
      </c>
      <c r="AB167" s="59" t="s">
        <v>90</v>
      </c>
      <c r="AC167" t="s">
        <v>561</v>
      </c>
      <c r="AD167" s="59" t="s">
        <v>93</v>
      </c>
      <c r="AE167" t="s">
        <v>541</v>
      </c>
      <c r="AF167">
        <v>-4</v>
      </c>
      <c r="AG167">
        <v>2</v>
      </c>
      <c r="AH167">
        <f t="shared" si="35"/>
        <v>-6</v>
      </c>
    </row>
    <row r="168" spans="1:34" x14ac:dyDescent="0.25">
      <c r="A168" s="16">
        <v>0.40554206055431824</v>
      </c>
      <c r="B168" s="16">
        <v>0.23596884876537533</v>
      </c>
      <c r="C168" s="16">
        <v>0.33260649399272768</v>
      </c>
      <c r="D168" s="2">
        <f t="shared" si="36"/>
        <v>2.4658354761849917</v>
      </c>
      <c r="E168" s="3">
        <f t="shared" si="36"/>
        <v>4.237847517721729</v>
      </c>
      <c r="F168" s="3">
        <f t="shared" si="36"/>
        <v>3.0065558492128077</v>
      </c>
      <c r="G168" s="67">
        <v>4.4892980031872476E-2</v>
      </c>
      <c r="H168" s="4">
        <f t="shared" si="30"/>
        <v>1.0448929800318725</v>
      </c>
      <c r="I168" s="4">
        <f t="shared" si="28"/>
        <v>2.3598928534382306</v>
      </c>
      <c r="J168" s="4">
        <f t="shared" si="29"/>
        <v>4.0557718337742701</v>
      </c>
      <c r="K168" s="4">
        <f t="shared" si="31"/>
        <v>2.8773816138769526</v>
      </c>
      <c r="L168">
        <v>2.2599999999999998</v>
      </c>
      <c r="M168">
        <v>3.31</v>
      </c>
      <c r="N168">
        <v>3.33</v>
      </c>
      <c r="O168" s="4">
        <f t="shared" si="32"/>
        <v>2.3614581348720316</v>
      </c>
      <c r="P168" s="4">
        <f t="shared" si="33"/>
        <v>3.4585957639054978</v>
      </c>
      <c r="Q168" s="4">
        <f t="shared" si="34"/>
        <v>3.4794936235061353</v>
      </c>
      <c r="R168" s="5">
        <f t="shared" si="37"/>
        <v>0.42346717277466805</v>
      </c>
      <c r="S168" s="5">
        <f t="shared" si="37"/>
        <v>0.28913468594282471</v>
      </c>
      <c r="T168" s="5">
        <f t="shared" si="37"/>
        <v>0.28739814128250746</v>
      </c>
      <c r="U168">
        <f t="shared" si="38"/>
        <v>0.95767059792876075</v>
      </c>
      <c r="V168">
        <f t="shared" si="38"/>
        <v>0.81612086075358425</v>
      </c>
      <c r="W168">
        <f t="shared" si="38"/>
        <v>1.1573021749844277</v>
      </c>
      <c r="X168" t="s">
        <v>429</v>
      </c>
      <c r="Y168" t="s">
        <v>427</v>
      </c>
      <c r="Z168" t="s">
        <v>271</v>
      </c>
      <c r="AA168" s="59" t="s">
        <v>74</v>
      </c>
      <c r="AB168" s="59" t="s">
        <v>90</v>
      </c>
      <c r="AC168" t="s">
        <v>561</v>
      </c>
      <c r="AD168" s="59" t="s">
        <v>76</v>
      </c>
      <c r="AE168" t="s">
        <v>543</v>
      </c>
      <c r="AF168">
        <v>2</v>
      </c>
      <c r="AG168">
        <v>4</v>
      </c>
      <c r="AH168">
        <f t="shared" si="35"/>
        <v>-2</v>
      </c>
    </row>
    <row r="169" spans="1:34" x14ac:dyDescent="0.25">
      <c r="A169" s="16">
        <v>0.46806919977941291</v>
      </c>
      <c r="B169" s="16">
        <v>0.25545322282674221</v>
      </c>
      <c r="C169" s="16">
        <v>0.26026491707575899</v>
      </c>
      <c r="D169" s="2">
        <f t="shared" si="36"/>
        <v>2.136436237358216</v>
      </c>
      <c r="E169" s="3">
        <f t="shared" si="36"/>
        <v>3.9146110154117602</v>
      </c>
      <c r="F169" s="3">
        <f t="shared" si="36"/>
        <v>3.8422389434412931</v>
      </c>
      <c r="G169" s="67">
        <v>4.3223329182233261E-2</v>
      </c>
      <c r="H169" s="4">
        <f t="shared" si="30"/>
        <v>1.0432233291822333</v>
      </c>
      <c r="I169" s="4">
        <f t="shared" si="28"/>
        <v>2.0479183867877415</v>
      </c>
      <c r="J169" s="4">
        <f t="shared" si="29"/>
        <v>3.7524189748328993</v>
      </c>
      <c r="K169" s="4">
        <f t="shared" si="31"/>
        <v>3.6830454572494706</v>
      </c>
      <c r="L169">
        <v>2.92</v>
      </c>
      <c r="M169">
        <v>3.52</v>
      </c>
      <c r="N169">
        <v>2.4</v>
      </c>
      <c r="O169" s="4">
        <f t="shared" si="32"/>
        <v>3.0462121212121209</v>
      </c>
      <c r="P169" s="4">
        <f t="shared" si="33"/>
        <v>3.6721461187214612</v>
      </c>
      <c r="Q169" s="4">
        <f t="shared" si="34"/>
        <v>2.5037359900373599</v>
      </c>
      <c r="R169" s="5">
        <f t="shared" si="37"/>
        <v>0.32827654812235768</v>
      </c>
      <c r="S169" s="5">
        <f t="shared" si="37"/>
        <v>0.27232031832877396</v>
      </c>
      <c r="T169" s="5">
        <f t="shared" si="37"/>
        <v>0.39940313354886842</v>
      </c>
      <c r="U169">
        <f t="shared" si="38"/>
        <v>1.4258380699341053</v>
      </c>
      <c r="V169">
        <f t="shared" si="38"/>
        <v>0.93806156071811009</v>
      </c>
      <c r="W169">
        <f t="shared" si="38"/>
        <v>0.6516346398266667</v>
      </c>
      <c r="X169" t="s">
        <v>431</v>
      </c>
      <c r="Y169" t="s">
        <v>354</v>
      </c>
      <c r="Z169" t="s">
        <v>271</v>
      </c>
      <c r="AA169" s="59" t="s">
        <v>86</v>
      </c>
      <c r="AB169" s="59" t="s">
        <v>84</v>
      </c>
      <c r="AC169" t="s">
        <v>561</v>
      </c>
      <c r="AD169" s="59" t="s">
        <v>89</v>
      </c>
      <c r="AE169" t="s">
        <v>544</v>
      </c>
      <c r="AF169">
        <v>-6</v>
      </c>
      <c r="AG169">
        <v>-2</v>
      </c>
      <c r="AH169">
        <f t="shared" si="35"/>
        <v>-4</v>
      </c>
    </row>
    <row r="170" spans="1:34" x14ac:dyDescent="0.25">
      <c r="A170" s="16">
        <v>0.43281709883193975</v>
      </c>
      <c r="B170" s="16">
        <v>0.34746902734576501</v>
      </c>
      <c r="C170" s="16">
        <v>0.21231016346276152</v>
      </c>
      <c r="D170" s="2">
        <f t="shared" si="36"/>
        <v>2.3104447645408159</v>
      </c>
      <c r="E170" s="3">
        <f t="shared" si="36"/>
        <v>2.8779543536261838</v>
      </c>
      <c r="F170" s="3">
        <f t="shared" si="36"/>
        <v>4.7100901044494581</v>
      </c>
      <c r="G170" s="67">
        <v>5.917240069298435E-2</v>
      </c>
      <c r="H170" s="4">
        <f t="shared" si="30"/>
        <v>1.0591724006929844</v>
      </c>
      <c r="I170" s="4">
        <f t="shared" si="28"/>
        <v>2.181367984125306</v>
      </c>
      <c r="J170" s="4">
        <f t="shared" si="29"/>
        <v>2.7171727206479566</v>
      </c>
      <c r="K170" s="4">
        <f t="shared" si="31"/>
        <v>4.446953207398332</v>
      </c>
      <c r="L170">
        <v>2.57</v>
      </c>
      <c r="M170">
        <v>3.17</v>
      </c>
      <c r="N170">
        <v>2.82</v>
      </c>
      <c r="O170" s="4">
        <f t="shared" si="32"/>
        <v>2.7220730697809694</v>
      </c>
      <c r="P170" s="4">
        <f t="shared" si="33"/>
        <v>3.3575765101967603</v>
      </c>
      <c r="Q170" s="4">
        <f t="shared" si="34"/>
        <v>2.9868661699542156</v>
      </c>
      <c r="R170" s="5">
        <f t="shared" si="37"/>
        <v>0.36736706707159211</v>
      </c>
      <c r="S170" s="5">
        <f t="shared" si="37"/>
        <v>0.29783386825677971</v>
      </c>
      <c r="T170" s="5">
        <f t="shared" si="37"/>
        <v>0.33479906467162823</v>
      </c>
      <c r="U170">
        <f t="shared" si="38"/>
        <v>1.1781597688711514</v>
      </c>
      <c r="V170">
        <f t="shared" si="38"/>
        <v>1.1666538442370564</v>
      </c>
      <c r="W170">
        <f t="shared" si="38"/>
        <v>0.63414204478437197</v>
      </c>
      <c r="X170" t="s">
        <v>451</v>
      </c>
      <c r="Y170" t="s">
        <v>364</v>
      </c>
      <c r="Z170" t="s">
        <v>264</v>
      </c>
      <c r="AA170" s="59" t="s">
        <v>75</v>
      </c>
      <c r="AB170" s="59" t="s">
        <v>90</v>
      </c>
      <c r="AC170" t="s">
        <v>562</v>
      </c>
      <c r="AD170" s="59" t="s">
        <v>78</v>
      </c>
      <c r="AE170" t="s">
        <v>544</v>
      </c>
      <c r="AF170">
        <v>1</v>
      </c>
      <c r="AG170">
        <v>3</v>
      </c>
      <c r="AH170">
        <f t="shared" si="35"/>
        <v>-2</v>
      </c>
    </row>
    <row r="171" spans="1:34" x14ac:dyDescent="0.25">
      <c r="A171" s="16">
        <v>0.14364096108517971</v>
      </c>
      <c r="B171" s="16">
        <v>0.1897660435880141</v>
      </c>
      <c r="C171" s="16">
        <v>0.58031107613544586</v>
      </c>
      <c r="D171" s="2">
        <f t="shared" si="36"/>
        <v>6.9618024861793826</v>
      </c>
      <c r="E171" s="3">
        <f t="shared" si="36"/>
        <v>5.2696466717250008</v>
      </c>
      <c r="F171" s="3">
        <f t="shared" si="36"/>
        <v>1.7232137057583885</v>
      </c>
      <c r="G171" s="67">
        <v>4.4420712018419906E-2</v>
      </c>
      <c r="H171" s="4">
        <f t="shared" si="30"/>
        <v>1.0444207120184199</v>
      </c>
      <c r="I171" s="4">
        <f t="shared" si="28"/>
        <v>6.6657070336389506</v>
      </c>
      <c r="J171" s="4">
        <f t="shared" si="29"/>
        <v>5.0455210348529196</v>
      </c>
      <c r="K171" s="4">
        <f t="shared" si="31"/>
        <v>1.6499229533931314</v>
      </c>
      <c r="L171">
        <v>3.48</v>
      </c>
      <c r="M171">
        <v>3.65</v>
      </c>
      <c r="N171">
        <v>2.0699999999999998</v>
      </c>
      <c r="O171" s="4">
        <f t="shared" si="32"/>
        <v>3.6345840778241012</v>
      </c>
      <c r="P171" s="4">
        <f t="shared" si="33"/>
        <v>3.8121355988672327</v>
      </c>
      <c r="Q171" s="4">
        <f t="shared" si="34"/>
        <v>2.161950873878129</v>
      </c>
      <c r="R171" s="5">
        <f t="shared" si="37"/>
        <v>0.27513464500693713</v>
      </c>
      <c r="S171" s="5">
        <f t="shared" si="37"/>
        <v>0.26232015469154552</v>
      </c>
      <c r="T171" s="5">
        <f t="shared" si="37"/>
        <v>0.46254520030151752</v>
      </c>
      <c r="U171">
        <f t="shared" si="38"/>
        <v>0.52207515008354555</v>
      </c>
      <c r="V171">
        <f t="shared" si="38"/>
        <v>0.72341389021805946</v>
      </c>
      <c r="W171">
        <f t="shared" si="38"/>
        <v>1.2546040381721846</v>
      </c>
      <c r="X171" t="s">
        <v>363</v>
      </c>
      <c r="Y171" t="s">
        <v>365</v>
      </c>
      <c r="Z171" t="s">
        <v>264</v>
      </c>
      <c r="AA171" s="59" t="s">
        <v>79</v>
      </c>
      <c r="AB171" s="59" t="s">
        <v>85</v>
      </c>
      <c r="AC171" t="s">
        <v>562</v>
      </c>
      <c r="AD171" s="59" t="s">
        <v>74</v>
      </c>
      <c r="AE171" t="s">
        <v>543</v>
      </c>
      <c r="AF171">
        <v>-1</v>
      </c>
      <c r="AG171">
        <v>13</v>
      </c>
      <c r="AH171">
        <f t="shared" si="35"/>
        <v>-14</v>
      </c>
    </row>
    <row r="172" spans="1:34" x14ac:dyDescent="0.25">
      <c r="A172" s="16">
        <v>0.46815780130177032</v>
      </c>
      <c r="B172" s="16">
        <v>0.29653007703877615</v>
      </c>
      <c r="C172" s="16">
        <v>0.22483930668174387</v>
      </c>
      <c r="D172" s="2">
        <f t="shared" si="36"/>
        <v>2.1360319046684197</v>
      </c>
      <c r="E172" s="3">
        <f t="shared" si="36"/>
        <v>3.3723391906354028</v>
      </c>
      <c r="F172" s="3">
        <f t="shared" si="36"/>
        <v>4.447620902049314</v>
      </c>
      <c r="G172" s="67">
        <v>4.5809625713484348E-2</v>
      </c>
      <c r="H172" s="4">
        <f t="shared" si="30"/>
        <v>1.0458096257134843</v>
      </c>
      <c r="I172" s="4">
        <f t="shared" si="28"/>
        <v>2.0424672446585594</v>
      </c>
      <c r="J172" s="4">
        <f t="shared" si="29"/>
        <v>3.2246205310404239</v>
      </c>
      <c r="K172" s="4">
        <f t="shared" si="31"/>
        <v>4.2528016502190891</v>
      </c>
      <c r="L172">
        <v>2.0499999999999998</v>
      </c>
      <c r="M172">
        <v>3.26</v>
      </c>
      <c r="N172">
        <v>3.98</v>
      </c>
      <c r="O172" s="4">
        <f t="shared" si="32"/>
        <v>2.1439097327126428</v>
      </c>
      <c r="P172" s="4">
        <f t="shared" si="33"/>
        <v>3.4093393798259588</v>
      </c>
      <c r="Q172" s="4">
        <f t="shared" si="34"/>
        <v>4.1623223103396674</v>
      </c>
      <c r="R172" s="5">
        <f t="shared" si="37"/>
        <v>0.46643754853182251</v>
      </c>
      <c r="S172" s="5">
        <f t="shared" si="37"/>
        <v>0.29331195536510313</v>
      </c>
      <c r="T172" s="5">
        <f t="shared" si="37"/>
        <v>0.24025049610307442</v>
      </c>
      <c r="U172">
        <f t="shared" si="38"/>
        <v>1.0036880666562169</v>
      </c>
      <c r="V172">
        <f t="shared" si="38"/>
        <v>1.0109716689511248</v>
      </c>
      <c r="W172">
        <f t="shared" si="38"/>
        <v>0.93585366244272516</v>
      </c>
      <c r="X172" t="s">
        <v>485</v>
      </c>
      <c r="Y172" t="s">
        <v>296</v>
      </c>
      <c r="Z172" t="s">
        <v>264</v>
      </c>
      <c r="AA172" s="59" t="s">
        <v>75</v>
      </c>
      <c r="AB172" s="59" t="s">
        <v>90</v>
      </c>
      <c r="AC172" t="s">
        <v>562</v>
      </c>
      <c r="AD172" s="59" t="s">
        <v>100</v>
      </c>
      <c r="AE172" t="s">
        <v>541</v>
      </c>
      <c r="AF172">
        <v>-3</v>
      </c>
      <c r="AG172">
        <v>3</v>
      </c>
      <c r="AH172">
        <f t="shared" si="35"/>
        <v>-6</v>
      </c>
    </row>
    <row r="173" spans="1:34" x14ac:dyDescent="0.25">
      <c r="A173" s="16">
        <v>0.75491864725669799</v>
      </c>
      <c r="B173" s="16">
        <v>0.16282115226298574</v>
      </c>
      <c r="C173" s="16">
        <v>7.6863135758684115E-2</v>
      </c>
      <c r="D173" s="2">
        <f t="shared" si="36"/>
        <v>1.3246460444895674</v>
      </c>
      <c r="E173" s="3">
        <f t="shared" si="36"/>
        <v>6.1417081632294206</v>
      </c>
      <c r="F173" s="3">
        <f t="shared" si="36"/>
        <v>13.010137956634413</v>
      </c>
      <c r="G173" s="67">
        <v>6.2791840491343232E-2</v>
      </c>
      <c r="H173" s="4">
        <f t="shared" si="30"/>
        <v>1.0627918404913432</v>
      </c>
      <c r="I173" s="4">
        <f t="shared" si="28"/>
        <v>1.2463833405769895</v>
      </c>
      <c r="J173" s="4">
        <f t="shared" si="29"/>
        <v>5.7788439177233659</v>
      </c>
      <c r="K173" s="4">
        <f t="shared" si="31"/>
        <v>12.241473316750012</v>
      </c>
      <c r="L173">
        <v>1.91</v>
      </c>
      <c r="M173">
        <v>3.45</v>
      </c>
      <c r="N173">
        <v>4.01</v>
      </c>
      <c r="O173" s="4">
        <f t="shared" si="32"/>
        <v>2.0299324153384655</v>
      </c>
      <c r="P173" s="4">
        <f t="shared" si="33"/>
        <v>3.6666318496951344</v>
      </c>
      <c r="Q173" s="4">
        <f t="shared" si="34"/>
        <v>4.2617952803702863</v>
      </c>
      <c r="R173" s="5">
        <f t="shared" si="37"/>
        <v>0.49262723844589806</v>
      </c>
      <c r="S173" s="5">
        <f t="shared" si="37"/>
        <v>0.27272986244396091</v>
      </c>
      <c r="T173" s="5">
        <f t="shared" si="37"/>
        <v>0.23464289911014097</v>
      </c>
      <c r="U173">
        <f t="shared" si="38"/>
        <v>1.5324338330098359</v>
      </c>
      <c r="V173">
        <f t="shared" si="38"/>
        <v>0.59700522269152456</v>
      </c>
      <c r="W173">
        <f t="shared" si="38"/>
        <v>0.32757494921082053</v>
      </c>
      <c r="X173" t="s">
        <v>359</v>
      </c>
      <c r="Y173" t="s">
        <v>291</v>
      </c>
      <c r="Z173" t="s">
        <v>264</v>
      </c>
      <c r="AA173" s="59" t="s">
        <v>86</v>
      </c>
      <c r="AB173" s="59" t="s">
        <v>84</v>
      </c>
      <c r="AC173" t="s">
        <v>562</v>
      </c>
      <c r="AD173" s="59" t="s">
        <v>75</v>
      </c>
      <c r="AE173" t="s">
        <v>550</v>
      </c>
      <c r="AF173">
        <v>7</v>
      </c>
      <c r="AG173">
        <v>2</v>
      </c>
      <c r="AH173">
        <f t="shared" si="35"/>
        <v>5</v>
      </c>
    </row>
    <row r="174" spans="1:34" x14ac:dyDescent="0.25">
      <c r="A174" s="16">
        <v>0.29302808643469402</v>
      </c>
      <c r="B174" s="16">
        <v>0.2384558226799757</v>
      </c>
      <c r="C174" s="16">
        <v>0.42599239983072712</v>
      </c>
      <c r="D174" s="2">
        <f t="shared" si="36"/>
        <v>3.4126421537509031</v>
      </c>
      <c r="E174" s="3">
        <f t="shared" si="36"/>
        <v>4.1936489063723537</v>
      </c>
      <c r="F174" s="3">
        <f t="shared" si="36"/>
        <v>2.3474597208714552</v>
      </c>
      <c r="G174" s="67">
        <v>2.7280087248723328E-2</v>
      </c>
      <c r="H174" s="4">
        <f t="shared" si="30"/>
        <v>1.0272800872487233</v>
      </c>
      <c r="I174" s="4">
        <f t="shared" si="28"/>
        <v>3.3220172337718448</v>
      </c>
      <c r="J174" s="4">
        <f t="shared" si="29"/>
        <v>4.0822838468560665</v>
      </c>
      <c r="K174" s="4">
        <f t="shared" si="31"/>
        <v>2.2851214094477936</v>
      </c>
      <c r="L174">
        <v>2.91</v>
      </c>
      <c r="M174">
        <v>3.93</v>
      </c>
      <c r="N174">
        <v>2.33</v>
      </c>
      <c r="O174" s="4">
        <f t="shared" si="32"/>
        <v>2.9893850538937849</v>
      </c>
      <c r="P174" s="4">
        <f t="shared" si="33"/>
        <v>4.0372107428874831</v>
      </c>
      <c r="Q174" s="4">
        <f t="shared" si="34"/>
        <v>2.3935626032895256</v>
      </c>
      <c r="R174" s="5">
        <f t="shared" si="37"/>
        <v>0.33451695983341556</v>
      </c>
      <c r="S174" s="5">
        <f t="shared" si="37"/>
        <v>0.24769576415146033</v>
      </c>
      <c r="T174" s="5">
        <f t="shared" si="37"/>
        <v>0.41778727601512411</v>
      </c>
      <c r="U174">
        <f t="shared" si="38"/>
        <v>0.87597378195897047</v>
      </c>
      <c r="V174">
        <f t="shared" si="38"/>
        <v>0.96269640902767051</v>
      </c>
      <c r="W174">
        <f t="shared" si="38"/>
        <v>1.0196394775203876</v>
      </c>
      <c r="X174" t="s">
        <v>370</v>
      </c>
      <c r="Y174" t="s">
        <v>275</v>
      </c>
      <c r="Z174" t="s">
        <v>257</v>
      </c>
      <c r="AA174" s="59" t="s">
        <v>79</v>
      </c>
      <c r="AB174" s="59" t="s">
        <v>85</v>
      </c>
      <c r="AC174" t="s">
        <v>562</v>
      </c>
      <c r="AD174" s="59" t="s">
        <v>86</v>
      </c>
      <c r="AE174" t="s">
        <v>554</v>
      </c>
      <c r="AF174">
        <v>1</v>
      </c>
      <c r="AG174">
        <v>-3</v>
      </c>
      <c r="AH174">
        <f t="shared" si="35"/>
        <v>4</v>
      </c>
    </row>
    <row r="175" spans="1:34" x14ac:dyDescent="0.25">
      <c r="A175" s="16">
        <v>0.32252618969180197</v>
      </c>
      <c r="B175" s="16">
        <v>0.26775375062905382</v>
      </c>
      <c r="C175" s="16">
        <v>0.37624607890338385</v>
      </c>
      <c r="D175" s="2">
        <f t="shared" si="36"/>
        <v>3.1005234054188753</v>
      </c>
      <c r="E175" s="3">
        <f t="shared" si="36"/>
        <v>3.7347749476921446</v>
      </c>
      <c r="F175" s="3">
        <f t="shared" si="36"/>
        <v>2.6578350076487833</v>
      </c>
      <c r="G175" s="67">
        <v>3.0440550458316507E-2</v>
      </c>
      <c r="H175" s="4">
        <f t="shared" si="30"/>
        <v>1.0304405504583165</v>
      </c>
      <c r="I175" s="4">
        <f t="shared" si="28"/>
        <v>3.008929922293754</v>
      </c>
      <c r="J175" s="4">
        <f t="shared" si="29"/>
        <v>3.6244448513123846</v>
      </c>
      <c r="K175" s="4">
        <f t="shared" si="31"/>
        <v>2.5793191140106422</v>
      </c>
      <c r="L175">
        <v>3.84</v>
      </c>
      <c r="M175">
        <v>3.97</v>
      </c>
      <c r="N175">
        <v>1.93</v>
      </c>
      <c r="O175" s="4">
        <f t="shared" si="32"/>
        <v>3.9568917137599353</v>
      </c>
      <c r="P175" s="4">
        <f t="shared" si="33"/>
        <v>4.0908489853195169</v>
      </c>
      <c r="Q175" s="4">
        <f t="shared" si="34"/>
        <v>1.9887502623845508</v>
      </c>
      <c r="R175" s="5">
        <f t="shared" si="37"/>
        <v>0.25272362054350372</v>
      </c>
      <c r="S175" s="5">
        <f t="shared" si="37"/>
        <v>0.24444803599170128</v>
      </c>
      <c r="T175" s="5">
        <f t="shared" si="37"/>
        <v>0.50282834346479499</v>
      </c>
      <c r="U175">
        <f t="shared" si="38"/>
        <v>1.2762012074620561</v>
      </c>
      <c r="V175">
        <f t="shared" si="38"/>
        <v>1.0953401590763596</v>
      </c>
      <c r="W175">
        <f t="shared" si="38"/>
        <v>0.74825948814026311</v>
      </c>
      <c r="X175" t="s">
        <v>300</v>
      </c>
      <c r="Y175" t="s">
        <v>298</v>
      </c>
      <c r="Z175" t="s">
        <v>257</v>
      </c>
      <c r="AA175" s="59" t="s">
        <v>75</v>
      </c>
      <c r="AB175" s="59" t="s">
        <v>90</v>
      </c>
      <c r="AC175" t="s">
        <v>562</v>
      </c>
      <c r="AD175" s="59" t="s">
        <v>86</v>
      </c>
      <c r="AE175" t="s">
        <v>548</v>
      </c>
      <c r="AF175">
        <v>0</v>
      </c>
      <c r="AG175">
        <v>-2</v>
      </c>
      <c r="AH175">
        <f t="shared" si="35"/>
        <v>2</v>
      </c>
    </row>
    <row r="176" spans="1:34" x14ac:dyDescent="0.25">
      <c r="A176" s="16">
        <v>0.62272820659121764</v>
      </c>
      <c r="B176" s="16">
        <v>0.21967734006614348</v>
      </c>
      <c r="C176" s="16">
        <v>0.1514245672841999</v>
      </c>
      <c r="D176" s="2">
        <f t="shared" si="36"/>
        <v>1.6058370078881585</v>
      </c>
      <c r="E176" s="3">
        <f t="shared" si="36"/>
        <v>4.5521308647442025</v>
      </c>
      <c r="F176" s="3">
        <f t="shared" si="36"/>
        <v>6.6039482095607287</v>
      </c>
      <c r="G176" s="67">
        <v>3.1204698638530592E-2</v>
      </c>
      <c r="H176" s="4">
        <f t="shared" si="30"/>
        <v>1.0312046986385306</v>
      </c>
      <c r="I176" s="4">
        <f t="shared" si="28"/>
        <v>1.5572436879004703</v>
      </c>
      <c r="J176" s="4">
        <f t="shared" si="29"/>
        <v>4.4143814227711022</v>
      </c>
      <c r="K176" s="4">
        <f t="shared" si="31"/>
        <v>6.4041098903832854</v>
      </c>
      <c r="L176">
        <v>4.84</v>
      </c>
      <c r="M176">
        <v>3.95</v>
      </c>
      <c r="N176">
        <v>1.75</v>
      </c>
      <c r="O176" s="4">
        <f t="shared" si="32"/>
        <v>4.991030741410488</v>
      </c>
      <c r="P176" s="4">
        <f t="shared" si="33"/>
        <v>4.0732585596221957</v>
      </c>
      <c r="Q176" s="4">
        <f t="shared" si="34"/>
        <v>1.8046082226174285</v>
      </c>
      <c r="R176" s="5">
        <f t="shared" si="37"/>
        <v>0.20035941508094088</v>
      </c>
      <c r="S176" s="5">
        <f t="shared" si="37"/>
        <v>0.24550368835234274</v>
      </c>
      <c r="T176" s="5">
        <f t="shared" si="37"/>
        <v>0.5541368965667165</v>
      </c>
      <c r="U176">
        <f t="shared" si="38"/>
        <v>3.1080556226401885</v>
      </c>
      <c r="V176">
        <f t="shared" si="38"/>
        <v>0.89480260577945503</v>
      </c>
      <c r="W176">
        <f t="shared" si="38"/>
        <v>0.27326201922735316</v>
      </c>
      <c r="X176" t="s">
        <v>369</v>
      </c>
      <c r="Y176" t="s">
        <v>299</v>
      </c>
      <c r="Z176" t="s">
        <v>257</v>
      </c>
      <c r="AA176" s="59" t="s">
        <v>86</v>
      </c>
      <c r="AB176" s="59" t="s">
        <v>84</v>
      </c>
      <c r="AC176" t="s">
        <v>562</v>
      </c>
      <c r="AD176" s="59" t="s">
        <v>74</v>
      </c>
      <c r="AE176" t="s">
        <v>544</v>
      </c>
      <c r="AF176">
        <v>-2</v>
      </c>
      <c r="AG176">
        <v>2</v>
      </c>
      <c r="AH176">
        <f t="shared" si="35"/>
        <v>-4</v>
      </c>
    </row>
    <row r="177" spans="1:34" x14ac:dyDescent="0.25">
      <c r="A177" s="16">
        <v>0.40655790026622701</v>
      </c>
      <c r="B177" s="16">
        <v>0.37842538930794301</v>
      </c>
      <c r="C177" s="16">
        <v>0.20878422562634466</v>
      </c>
      <c r="D177" s="2">
        <f t="shared" si="36"/>
        <v>2.4596742538889744</v>
      </c>
      <c r="E177" s="3">
        <f t="shared" si="36"/>
        <v>2.6425288266962759</v>
      </c>
      <c r="F177" s="3">
        <f t="shared" si="36"/>
        <v>4.7896338767933182</v>
      </c>
      <c r="G177" s="67">
        <v>4.0744873225347256E-2</v>
      </c>
      <c r="H177" s="4">
        <f t="shared" si="30"/>
        <v>1.0407448732253473</v>
      </c>
      <c r="I177" s="4">
        <f t="shared" si="28"/>
        <v>2.3633786888291435</v>
      </c>
      <c r="J177" s="4">
        <f t="shared" si="29"/>
        <v>2.5390745558100889</v>
      </c>
      <c r="K177" s="4">
        <f t="shared" si="31"/>
        <v>4.6021210385114655</v>
      </c>
      <c r="L177">
        <v>1.41</v>
      </c>
      <c r="M177">
        <v>4.62</v>
      </c>
      <c r="N177">
        <v>8.69</v>
      </c>
      <c r="O177" s="4">
        <f t="shared" si="32"/>
        <v>1.4674502712477395</v>
      </c>
      <c r="P177" s="4">
        <f t="shared" si="33"/>
        <v>4.808241314301104</v>
      </c>
      <c r="Q177" s="4">
        <f t="shared" si="34"/>
        <v>9.0440729483282674</v>
      </c>
      <c r="R177" s="5">
        <f t="shared" si="37"/>
        <v>0.68145409735058537</v>
      </c>
      <c r="S177" s="5">
        <f t="shared" si="37"/>
        <v>0.20797625049011373</v>
      </c>
      <c r="T177" s="5">
        <f t="shared" si="37"/>
        <v>0.11056965215930097</v>
      </c>
      <c r="U177">
        <f t="shared" si="38"/>
        <v>0.59660350102358628</v>
      </c>
      <c r="V177">
        <f t="shared" si="38"/>
        <v>1.8195605912509309</v>
      </c>
      <c r="W177">
        <f t="shared" si="38"/>
        <v>1.8882597670248888</v>
      </c>
      <c r="X177" t="s">
        <v>374</v>
      </c>
      <c r="Y177" t="s">
        <v>455</v>
      </c>
      <c r="Z177" t="s">
        <v>268</v>
      </c>
      <c r="AA177" s="59" t="s">
        <v>75</v>
      </c>
      <c r="AB177" s="59" t="s">
        <v>90</v>
      </c>
      <c r="AC177" t="s">
        <v>562</v>
      </c>
      <c r="AD177" s="59" t="s">
        <v>94</v>
      </c>
      <c r="AE177" t="s">
        <v>549</v>
      </c>
      <c r="AF177">
        <v>-3</v>
      </c>
      <c r="AG177">
        <v>-3</v>
      </c>
      <c r="AH177">
        <f t="shared" si="35"/>
        <v>0</v>
      </c>
    </row>
    <row r="178" spans="1:34" x14ac:dyDescent="0.25">
      <c r="A178" s="16">
        <v>0.74457166639063399</v>
      </c>
      <c r="B178" s="16">
        <v>0.18388470898646586</v>
      </c>
      <c r="C178" s="16">
        <v>6.9088826650855875E-2</v>
      </c>
      <c r="D178" s="2">
        <f t="shared" si="36"/>
        <v>1.3430540606622512</v>
      </c>
      <c r="E178" s="3">
        <f t="shared" si="36"/>
        <v>5.4381900785105586</v>
      </c>
      <c r="F178" s="3">
        <f t="shared" si="36"/>
        <v>14.474120468908151</v>
      </c>
      <c r="G178" s="67">
        <v>3.5996002479400602E-2</v>
      </c>
      <c r="H178" s="4">
        <f t="shared" si="30"/>
        <v>1.0359960024794006</v>
      </c>
      <c r="I178" s="4">
        <f t="shared" si="28"/>
        <v>1.296389230699716</v>
      </c>
      <c r="J178" s="4">
        <f t="shared" si="29"/>
        <v>5.24923847726786</v>
      </c>
      <c r="K178" s="4">
        <f t="shared" si="31"/>
        <v>13.971212663241863</v>
      </c>
      <c r="L178">
        <v>1.47</v>
      </c>
      <c r="M178">
        <v>4.5599999999999996</v>
      </c>
      <c r="N178">
        <v>7.33</v>
      </c>
      <c r="O178" s="4">
        <f t="shared" si="32"/>
        <v>1.5229141236447188</v>
      </c>
      <c r="P178" s="4">
        <f t="shared" si="33"/>
        <v>4.7241417713060665</v>
      </c>
      <c r="Q178" s="4">
        <f t="shared" si="34"/>
        <v>7.5938506981740064</v>
      </c>
      <c r="R178" s="5">
        <f t="shared" si="37"/>
        <v>0.65663584339657122</v>
      </c>
      <c r="S178" s="5">
        <f t="shared" si="37"/>
        <v>0.2116786600423157</v>
      </c>
      <c r="T178" s="5">
        <f t="shared" si="37"/>
        <v>0.13168549656111317</v>
      </c>
      <c r="U178">
        <f t="shared" si="38"/>
        <v>1.1339187068119803</v>
      </c>
      <c r="V178">
        <f t="shared" si="38"/>
        <v>0.86869743482742334</v>
      </c>
      <c r="W178">
        <f t="shared" si="38"/>
        <v>0.5246502344986248</v>
      </c>
      <c r="X178" t="s">
        <v>371</v>
      </c>
      <c r="Y178" t="s">
        <v>306</v>
      </c>
      <c r="Z178" t="s">
        <v>268</v>
      </c>
      <c r="AA178" s="59" t="s">
        <v>94</v>
      </c>
      <c r="AB178" s="59" t="s">
        <v>84</v>
      </c>
      <c r="AC178" t="s">
        <v>562</v>
      </c>
      <c r="AD178" s="59" t="s">
        <v>86</v>
      </c>
      <c r="AE178" t="s">
        <v>549</v>
      </c>
      <c r="AF178">
        <v>7</v>
      </c>
      <c r="AG178">
        <v>1</v>
      </c>
      <c r="AH178">
        <f t="shared" si="35"/>
        <v>6</v>
      </c>
    </row>
    <row r="179" spans="1:34" x14ac:dyDescent="0.25">
      <c r="A179" s="16">
        <v>0.45540549522802998</v>
      </c>
      <c r="B179" s="16">
        <v>0.2550995256825167</v>
      </c>
      <c r="C179" s="16">
        <v>0.27181626570056233</v>
      </c>
      <c r="D179" s="2">
        <f t="shared" si="36"/>
        <v>2.1958452642282706</v>
      </c>
      <c r="E179" s="3">
        <f t="shared" si="36"/>
        <v>3.9200386489332275</v>
      </c>
      <c r="F179" s="3">
        <f t="shared" si="36"/>
        <v>3.6789556998094364</v>
      </c>
      <c r="G179" s="67">
        <v>3.4629655349357691E-2</v>
      </c>
      <c r="H179" s="4">
        <f t="shared" si="30"/>
        <v>1.0346296553493577</v>
      </c>
      <c r="I179" s="4">
        <f t="shared" si="28"/>
        <v>2.1223490481594709</v>
      </c>
      <c r="J179" s="4">
        <f t="shared" si="29"/>
        <v>3.7888326790802935</v>
      </c>
      <c r="K179" s="4">
        <f t="shared" si="31"/>
        <v>3.5558189162548057</v>
      </c>
      <c r="L179">
        <v>1.93</v>
      </c>
      <c r="M179">
        <v>3.47</v>
      </c>
      <c r="N179">
        <v>4.38</v>
      </c>
      <c r="O179" s="4">
        <f t="shared" si="32"/>
        <v>1.9968352348242602</v>
      </c>
      <c r="P179" s="4">
        <f t="shared" si="33"/>
        <v>3.5901649040622714</v>
      </c>
      <c r="Q179" s="4">
        <f t="shared" si="34"/>
        <v>4.5316778904301867</v>
      </c>
      <c r="R179" s="5">
        <f t="shared" si="37"/>
        <v>0.50079244524549327</v>
      </c>
      <c r="S179" s="5">
        <f t="shared" si="37"/>
        <v>0.27853873755729158</v>
      </c>
      <c r="T179" s="5">
        <f t="shared" si="37"/>
        <v>0.22066881719721504</v>
      </c>
      <c r="U179">
        <f t="shared" si="38"/>
        <v>0.90936973900392182</v>
      </c>
      <c r="V179">
        <f t="shared" si="38"/>
        <v>0.91584936414830354</v>
      </c>
      <c r="W179">
        <f t="shared" si="38"/>
        <v>1.2317837615345355</v>
      </c>
      <c r="X179" t="s">
        <v>488</v>
      </c>
      <c r="Y179" t="s">
        <v>377</v>
      </c>
      <c r="Z179" t="s">
        <v>268</v>
      </c>
      <c r="AA179" s="59" t="s">
        <v>86</v>
      </c>
      <c r="AB179" s="59" t="s">
        <v>84</v>
      </c>
      <c r="AC179" t="s">
        <v>562</v>
      </c>
      <c r="AD179" s="59" t="s">
        <v>78</v>
      </c>
      <c r="AE179" t="s">
        <v>548</v>
      </c>
      <c r="AF179">
        <v>1</v>
      </c>
      <c r="AG179">
        <v>0</v>
      </c>
      <c r="AH179">
        <f t="shared" si="35"/>
        <v>1</v>
      </c>
    </row>
    <row r="180" spans="1:34" x14ac:dyDescent="0.25">
      <c r="A180" s="16">
        <v>0.62178097143285493</v>
      </c>
      <c r="B180" s="16">
        <v>0.22101034693962091</v>
      </c>
      <c r="C180" s="16">
        <v>0.15113053970614512</v>
      </c>
      <c r="D180" s="2">
        <f t="shared" si="36"/>
        <v>1.6082833762113422</v>
      </c>
      <c r="E180" s="3">
        <f t="shared" si="36"/>
        <v>4.5246750382831431</v>
      </c>
      <c r="F180" s="3">
        <f t="shared" si="36"/>
        <v>6.6167963268335965</v>
      </c>
      <c r="G180" s="67">
        <v>3.7485463480511516E-2</v>
      </c>
      <c r="H180" s="4">
        <f t="shared" si="30"/>
        <v>1.0374854634805115</v>
      </c>
      <c r="I180" s="4">
        <f t="shared" si="28"/>
        <v>1.5501743714229426</v>
      </c>
      <c r="J180" s="4">
        <f t="shared" si="29"/>
        <v>4.3611936721541698</v>
      </c>
      <c r="K180" s="4">
        <f t="shared" si="31"/>
        <v>6.3777243727693813</v>
      </c>
      <c r="L180">
        <v>1.83</v>
      </c>
      <c r="M180">
        <v>3.68</v>
      </c>
      <c r="N180">
        <v>4.5599999999999996</v>
      </c>
      <c r="O180" s="4">
        <f t="shared" si="32"/>
        <v>1.8985983981693362</v>
      </c>
      <c r="P180" s="4">
        <f t="shared" si="33"/>
        <v>3.8179465056082824</v>
      </c>
      <c r="Q180" s="4">
        <f t="shared" si="34"/>
        <v>4.7309337134711322</v>
      </c>
      <c r="R180" s="5">
        <f t="shared" si="37"/>
        <v>0.52670433145009421</v>
      </c>
      <c r="S180" s="5">
        <f t="shared" si="37"/>
        <v>0.26192090395480228</v>
      </c>
      <c r="T180" s="5">
        <f t="shared" si="37"/>
        <v>0.21137476459510363</v>
      </c>
      <c r="U180">
        <f t="shared" si="38"/>
        <v>1.1805123563745921</v>
      </c>
      <c r="V180">
        <f t="shared" si="38"/>
        <v>0.84380568180139992</v>
      </c>
      <c r="W180">
        <f t="shared" si="38"/>
        <v>0.71498856543088951</v>
      </c>
      <c r="X180" t="s">
        <v>378</v>
      </c>
      <c r="Y180" t="s">
        <v>379</v>
      </c>
      <c r="Z180" t="s">
        <v>268</v>
      </c>
      <c r="AA180" s="59" t="s">
        <v>86</v>
      </c>
      <c r="AB180" s="59" t="s">
        <v>84</v>
      </c>
      <c r="AC180" t="s">
        <v>562</v>
      </c>
      <c r="AD180" s="59" t="s">
        <v>75</v>
      </c>
      <c r="AE180" t="s">
        <v>541</v>
      </c>
      <c r="AF180">
        <v>-2</v>
      </c>
      <c r="AG180">
        <v>1</v>
      </c>
      <c r="AH180">
        <f t="shared" si="35"/>
        <v>-3</v>
      </c>
    </row>
    <row r="181" spans="1:34" x14ac:dyDescent="0.25">
      <c r="A181" s="16">
        <v>0.62660603342256571</v>
      </c>
      <c r="B181" s="16">
        <v>0.2031604558594528</v>
      </c>
      <c r="C181" s="16">
        <v>0.16179728001242083</v>
      </c>
      <c r="D181" s="2">
        <f t="shared" si="36"/>
        <v>1.5958990923498302</v>
      </c>
      <c r="E181" s="3">
        <f t="shared" si="36"/>
        <v>4.9222177405026297</v>
      </c>
      <c r="F181" s="3">
        <f t="shared" si="36"/>
        <v>6.1805736160906548</v>
      </c>
      <c r="G181" s="67">
        <v>4.1161624074543601E-2</v>
      </c>
      <c r="H181" s="4">
        <f t="shared" si="30"/>
        <v>1.0411616240745436</v>
      </c>
      <c r="I181" s="4">
        <f t="shared" si="28"/>
        <v>1.5328062958221069</v>
      </c>
      <c r="J181" s="4">
        <f t="shared" si="29"/>
        <v>4.7276211749331782</v>
      </c>
      <c r="K181" s="4">
        <f t="shared" si="31"/>
        <v>5.9362287978913706</v>
      </c>
      <c r="L181">
        <v>1.94</v>
      </c>
      <c r="M181">
        <v>3.85</v>
      </c>
      <c r="N181">
        <v>3.76</v>
      </c>
      <c r="O181" s="4">
        <f t="shared" si="32"/>
        <v>2.0198535507046147</v>
      </c>
      <c r="P181" s="4">
        <f t="shared" si="33"/>
        <v>4.0084722526869934</v>
      </c>
      <c r="Q181" s="4">
        <f t="shared" si="34"/>
        <v>3.9147677065202835</v>
      </c>
      <c r="R181" s="5">
        <f t="shared" si="37"/>
        <v>0.49508539846918881</v>
      </c>
      <c r="S181" s="5">
        <f t="shared" si="37"/>
        <v>0.24947160338447433</v>
      </c>
      <c r="T181" s="5">
        <f t="shared" si="37"/>
        <v>0.25544299814633681</v>
      </c>
      <c r="U181">
        <f t="shared" si="38"/>
        <v>1.2656524215015037</v>
      </c>
      <c r="V181">
        <f t="shared" si="38"/>
        <v>0.81436305015585719</v>
      </c>
      <c r="W181">
        <f t="shared" si="38"/>
        <v>0.63339876679544482</v>
      </c>
      <c r="X181" t="s">
        <v>392</v>
      </c>
      <c r="Y181" t="s">
        <v>389</v>
      </c>
      <c r="Z181" t="s">
        <v>270</v>
      </c>
      <c r="AA181" s="59" t="s">
        <v>86</v>
      </c>
      <c r="AB181" s="59" t="s">
        <v>84</v>
      </c>
      <c r="AC181" t="s">
        <v>562</v>
      </c>
      <c r="AD181" s="59" t="s">
        <v>94</v>
      </c>
      <c r="AE181" t="s">
        <v>550</v>
      </c>
      <c r="AF181">
        <v>3</v>
      </c>
      <c r="AG181">
        <v>-7</v>
      </c>
      <c r="AH181">
        <f t="shared" si="35"/>
        <v>10</v>
      </c>
    </row>
    <row r="182" spans="1:34" x14ac:dyDescent="0.25">
      <c r="A182" s="16">
        <v>0.59628310443337873</v>
      </c>
      <c r="B182" s="16">
        <v>0.25805593003998323</v>
      </c>
      <c r="C182" s="16">
        <v>0.14153782604988621</v>
      </c>
      <c r="D182" s="2">
        <f t="shared" si="36"/>
        <v>1.6770557350442714</v>
      </c>
      <c r="E182" s="3">
        <f t="shared" si="36"/>
        <v>3.875128929783012</v>
      </c>
      <c r="F182" s="3">
        <f t="shared" si="36"/>
        <v>7.0652491133185942</v>
      </c>
      <c r="G182" s="67">
        <v>4.4827731543212623E-2</v>
      </c>
      <c r="H182" s="4">
        <f t="shared" si="30"/>
        <v>1.0448277315432126</v>
      </c>
      <c r="I182" s="4">
        <f t="shared" si="28"/>
        <v>1.6051026254512375</v>
      </c>
      <c r="J182" s="4">
        <f t="shared" si="29"/>
        <v>3.708868756823136</v>
      </c>
      <c r="K182" s="4">
        <f t="shared" si="31"/>
        <v>6.7621186727913578</v>
      </c>
      <c r="L182">
        <v>1.68</v>
      </c>
      <c r="M182">
        <v>4.16</v>
      </c>
      <c r="N182">
        <v>4.78</v>
      </c>
      <c r="O182" s="4">
        <f t="shared" si="32"/>
        <v>1.7553105889925971</v>
      </c>
      <c r="P182" s="4">
        <f t="shared" si="33"/>
        <v>4.3464833632197646</v>
      </c>
      <c r="Q182" s="4">
        <f t="shared" si="34"/>
        <v>4.9942765567765566</v>
      </c>
      <c r="R182" s="5">
        <f t="shared" si="37"/>
        <v>0.5696997478798993</v>
      </c>
      <c r="S182" s="5">
        <f t="shared" si="37"/>
        <v>0.23007105202842082</v>
      </c>
      <c r="T182" s="5">
        <f t="shared" si="37"/>
        <v>0.20022920009168005</v>
      </c>
      <c r="U182">
        <f t="shared" si="38"/>
        <v>1.0466620472492885</v>
      </c>
      <c r="V182">
        <f t="shared" si="38"/>
        <v>1.1216358066989904</v>
      </c>
      <c r="W182">
        <f t="shared" si="38"/>
        <v>0.70687904653806499</v>
      </c>
      <c r="X182" t="s">
        <v>396</v>
      </c>
      <c r="Y182" t="s">
        <v>459</v>
      </c>
      <c r="Z182" t="s">
        <v>270</v>
      </c>
      <c r="AA182" s="59" t="s">
        <v>86</v>
      </c>
      <c r="AB182" s="59" t="s">
        <v>84</v>
      </c>
      <c r="AC182" t="s">
        <v>562</v>
      </c>
      <c r="AD182" s="59" t="s">
        <v>75</v>
      </c>
      <c r="AE182" t="s">
        <v>550</v>
      </c>
      <c r="AF182">
        <v>3</v>
      </c>
      <c r="AG182">
        <v>-15</v>
      </c>
      <c r="AH182">
        <f t="shared" si="35"/>
        <v>18</v>
      </c>
    </row>
    <row r="183" spans="1:34" x14ac:dyDescent="0.25">
      <c r="A183" s="16">
        <v>0.34403623858122212</v>
      </c>
      <c r="B183" s="16">
        <v>0.28779978454453603</v>
      </c>
      <c r="C183" s="16">
        <v>0.34147948562589153</v>
      </c>
      <c r="D183" s="2">
        <f t="shared" si="36"/>
        <v>2.906670541812455</v>
      </c>
      <c r="E183" s="3">
        <f t="shared" si="36"/>
        <v>3.4746377645229036</v>
      </c>
      <c r="F183" s="3">
        <f t="shared" si="36"/>
        <v>2.928433601705585</v>
      </c>
      <c r="G183" s="67">
        <v>3.848397276957316E-2</v>
      </c>
      <c r="H183" s="4">
        <f t="shared" si="30"/>
        <v>1.0384839727695732</v>
      </c>
      <c r="I183" s="4">
        <f t="shared" si="28"/>
        <v>2.7989556103215949</v>
      </c>
      <c r="J183" s="4">
        <f t="shared" si="29"/>
        <v>3.3458751946419141</v>
      </c>
      <c r="K183" s="4">
        <f t="shared" si="31"/>
        <v>2.8199121782261423</v>
      </c>
      <c r="L183">
        <v>2.13</v>
      </c>
      <c r="M183">
        <v>3.5</v>
      </c>
      <c r="N183">
        <v>3.53</v>
      </c>
      <c r="O183" s="4">
        <f t="shared" si="32"/>
        <v>2.2119708619991907</v>
      </c>
      <c r="P183" s="4">
        <f t="shared" si="33"/>
        <v>3.6346939046935063</v>
      </c>
      <c r="Q183" s="4">
        <f t="shared" si="34"/>
        <v>3.6658484238765929</v>
      </c>
      <c r="R183" s="5">
        <f t="shared" si="37"/>
        <v>0.45208552118819273</v>
      </c>
      <c r="S183" s="5">
        <f t="shared" si="37"/>
        <v>0.27512633146595722</v>
      </c>
      <c r="T183" s="5">
        <f t="shared" si="37"/>
        <v>0.27278814734585</v>
      </c>
      <c r="U183">
        <f t="shared" si="38"/>
        <v>0.76099813521346515</v>
      </c>
      <c r="V183">
        <f t="shared" si="38"/>
        <v>1.0460641226561294</v>
      </c>
      <c r="W183">
        <f t="shared" si="38"/>
        <v>1.2518120341678642</v>
      </c>
      <c r="X183" t="s">
        <v>395</v>
      </c>
      <c r="Y183" t="s">
        <v>391</v>
      </c>
      <c r="Z183" t="s">
        <v>270</v>
      </c>
      <c r="AA183" s="59" t="s">
        <v>75</v>
      </c>
      <c r="AB183" s="59" t="s">
        <v>90</v>
      </c>
      <c r="AC183" t="s">
        <v>562</v>
      </c>
      <c r="AD183" s="59" t="s">
        <v>78</v>
      </c>
      <c r="AE183" t="s">
        <v>550</v>
      </c>
      <c r="AF183">
        <v>5</v>
      </c>
      <c r="AG183">
        <v>3</v>
      </c>
      <c r="AH183">
        <f t="shared" si="35"/>
        <v>2</v>
      </c>
    </row>
    <row r="184" spans="1:34" x14ac:dyDescent="0.25">
      <c r="A184" s="16">
        <v>0.13152837672903442</v>
      </c>
      <c r="B184" s="16">
        <v>0.19710682652116368</v>
      </c>
      <c r="C184" s="16">
        <v>0.58108293500286612</v>
      </c>
      <c r="D184" s="2">
        <f t="shared" si="36"/>
        <v>7.6029220831952502</v>
      </c>
      <c r="E184" s="3">
        <f t="shared" si="36"/>
        <v>5.0733910014660415</v>
      </c>
      <c r="F184" s="3">
        <f t="shared" si="36"/>
        <v>1.7209247419992941</v>
      </c>
      <c r="G184" s="67">
        <v>3.9012215946407469E-2</v>
      </c>
      <c r="H184" s="4">
        <f t="shared" si="30"/>
        <v>1.0390122159464075</v>
      </c>
      <c r="I184" s="4">
        <f t="shared" si="28"/>
        <v>7.3174520631309026</v>
      </c>
      <c r="J184" s="4">
        <f t="shared" si="29"/>
        <v>4.8828983178458882</v>
      </c>
      <c r="K184" s="4">
        <f t="shared" si="31"/>
        <v>1.65630847798238</v>
      </c>
      <c r="L184">
        <v>3.31</v>
      </c>
      <c r="M184">
        <v>3.31</v>
      </c>
      <c r="N184">
        <v>2.2999999999999998</v>
      </c>
      <c r="O184" s="4">
        <f t="shared" si="32"/>
        <v>3.4391304347826086</v>
      </c>
      <c r="P184" s="4">
        <f t="shared" si="33"/>
        <v>3.4391304347826086</v>
      </c>
      <c r="Q184" s="4">
        <f t="shared" si="34"/>
        <v>2.3897280966767371</v>
      </c>
      <c r="R184" s="5">
        <f t="shared" si="37"/>
        <v>0.29077117572692796</v>
      </c>
      <c r="S184" s="5">
        <f t="shared" si="37"/>
        <v>0.29077117572692796</v>
      </c>
      <c r="T184" s="5">
        <f t="shared" si="37"/>
        <v>0.41845764854614415</v>
      </c>
      <c r="U184">
        <f t="shared" si="38"/>
        <v>0.45234324344637489</v>
      </c>
      <c r="V184">
        <f t="shared" si="38"/>
        <v>0.67787608599234994</v>
      </c>
      <c r="W184">
        <f t="shared" si="38"/>
        <v>1.3886302162757314</v>
      </c>
      <c r="X184" t="s">
        <v>315</v>
      </c>
      <c r="Y184" t="s">
        <v>393</v>
      </c>
      <c r="Z184" t="s">
        <v>270</v>
      </c>
      <c r="AA184" s="59" t="s">
        <v>79</v>
      </c>
      <c r="AB184" s="59" t="s">
        <v>85</v>
      </c>
      <c r="AC184" t="s">
        <v>562</v>
      </c>
      <c r="AD184" s="59" t="s">
        <v>102</v>
      </c>
      <c r="AE184" t="s">
        <v>548</v>
      </c>
      <c r="AF184">
        <v>4</v>
      </c>
      <c r="AG184">
        <v>2</v>
      </c>
      <c r="AH184">
        <f t="shared" si="35"/>
        <v>2</v>
      </c>
    </row>
    <row r="185" spans="1:34" x14ac:dyDescent="0.25">
      <c r="A185" s="16">
        <v>0.59024842167958924</v>
      </c>
      <c r="B185" s="16">
        <v>0.2525565168433751</v>
      </c>
      <c r="C185" s="16">
        <v>0.15213402363220019</v>
      </c>
      <c r="D185" s="2">
        <f t="shared" si="36"/>
        <v>1.6942019042667438</v>
      </c>
      <c r="E185" s="3">
        <f t="shared" si="36"/>
        <v>3.9595097861606865</v>
      </c>
      <c r="F185" s="3">
        <f t="shared" si="36"/>
        <v>6.5731515943968191</v>
      </c>
      <c r="G185" s="67">
        <v>3.2675953994800055E-2</v>
      </c>
      <c r="H185" s="4">
        <f t="shared" si="30"/>
        <v>1.0326759539948001</v>
      </c>
      <c r="I185" s="4">
        <f t="shared" si="28"/>
        <v>1.6405939324072563</v>
      </c>
      <c r="J185" s="4">
        <f t="shared" si="29"/>
        <v>3.8342228952303312</v>
      </c>
      <c r="K185" s="4">
        <f t="shared" si="31"/>
        <v>6.3651637950600692</v>
      </c>
      <c r="L185">
        <v>1.65</v>
      </c>
      <c r="M185">
        <v>3.74</v>
      </c>
      <c r="N185">
        <v>6.28</v>
      </c>
      <c r="O185" s="4">
        <f t="shared" si="32"/>
        <v>1.70391532409142</v>
      </c>
      <c r="P185" s="4">
        <f t="shared" si="33"/>
        <v>3.8622080679405526</v>
      </c>
      <c r="Q185" s="4">
        <f t="shared" si="34"/>
        <v>6.4852049910873442</v>
      </c>
      <c r="R185" s="5">
        <f t="shared" si="37"/>
        <v>0.58688362376999614</v>
      </c>
      <c r="S185" s="5">
        <f t="shared" si="37"/>
        <v>0.2589192457808806</v>
      </c>
      <c r="T185" s="5">
        <f t="shared" si="37"/>
        <v>0.1541971304491232</v>
      </c>
      <c r="U185">
        <f t="shared" si="38"/>
        <v>1.0057333307206262</v>
      </c>
      <c r="V185">
        <f t="shared" si="38"/>
        <v>0.97542581696344732</v>
      </c>
      <c r="W185">
        <f t="shared" si="38"/>
        <v>0.98662032937374466</v>
      </c>
      <c r="X185" t="s">
        <v>492</v>
      </c>
      <c r="Y185" t="s">
        <v>403</v>
      </c>
      <c r="Z185" t="s">
        <v>263</v>
      </c>
      <c r="AA185" s="59" t="s">
        <v>86</v>
      </c>
      <c r="AB185" s="59" t="s">
        <v>84</v>
      </c>
      <c r="AC185" t="s">
        <v>562</v>
      </c>
      <c r="AD185" s="59" t="s">
        <v>102</v>
      </c>
      <c r="AE185" t="s">
        <v>549</v>
      </c>
      <c r="AF185">
        <v>1</v>
      </c>
      <c r="AG185">
        <v>1</v>
      </c>
      <c r="AH185">
        <f t="shared" si="35"/>
        <v>0</v>
      </c>
    </row>
    <row r="186" spans="1:34" x14ac:dyDescent="0.25">
      <c r="A186" s="16">
        <v>0.17089070472980697</v>
      </c>
      <c r="B186" s="16">
        <v>0.27011270878422505</v>
      </c>
      <c r="C186" s="16">
        <v>0.49751328733941197</v>
      </c>
      <c r="D186" s="2">
        <f t="shared" si="36"/>
        <v>5.8516933474005315</v>
      </c>
      <c r="E186" s="3">
        <f t="shared" si="36"/>
        <v>3.7021582749697015</v>
      </c>
      <c r="F186" s="3">
        <f t="shared" si="36"/>
        <v>2.0099965678259024</v>
      </c>
      <c r="G186" s="67">
        <v>2.7547754521438872E-2</v>
      </c>
      <c r="H186" s="4">
        <f t="shared" si="30"/>
        <v>1.0275477545214389</v>
      </c>
      <c r="I186" s="4">
        <f t="shared" si="28"/>
        <v>5.6948140090344008</v>
      </c>
      <c r="J186" s="4">
        <f t="shared" si="29"/>
        <v>3.6029062967432717</v>
      </c>
      <c r="K186" s="4">
        <f t="shared" si="31"/>
        <v>1.9561101262510381</v>
      </c>
      <c r="L186">
        <v>2.59</v>
      </c>
      <c r="M186">
        <v>3.04</v>
      </c>
      <c r="N186">
        <v>3.2</v>
      </c>
      <c r="O186" s="4">
        <f t="shared" si="32"/>
        <v>2.6613486842105267</v>
      </c>
      <c r="P186" s="4">
        <f t="shared" si="33"/>
        <v>3.1237451737451742</v>
      </c>
      <c r="Q186" s="4">
        <f t="shared" si="34"/>
        <v>3.2881528144686047</v>
      </c>
      <c r="R186" s="5">
        <f t="shared" si="37"/>
        <v>0.37574933564056606</v>
      </c>
      <c r="S186" s="5">
        <f t="shared" si="37"/>
        <v>0.32012854582535066</v>
      </c>
      <c r="T186" s="5">
        <f t="shared" si="37"/>
        <v>0.30412211853408311</v>
      </c>
      <c r="U186">
        <f t="shared" si="38"/>
        <v>0.45479975217648139</v>
      </c>
      <c r="V186">
        <f t="shared" si="38"/>
        <v>0.84376327043195876</v>
      </c>
      <c r="W186">
        <f t="shared" si="38"/>
        <v>1.635899716000615</v>
      </c>
      <c r="X186" t="s">
        <v>404</v>
      </c>
      <c r="Y186" t="s">
        <v>461</v>
      </c>
      <c r="Z186" t="s">
        <v>263</v>
      </c>
      <c r="AA186" s="59" t="s">
        <v>75</v>
      </c>
      <c r="AB186" s="59" t="s">
        <v>90</v>
      </c>
      <c r="AC186" t="s">
        <v>562</v>
      </c>
      <c r="AD186" s="59" t="s">
        <v>75</v>
      </c>
      <c r="AE186" t="s">
        <v>549</v>
      </c>
      <c r="AF186">
        <v>4</v>
      </c>
      <c r="AG186">
        <v>-3</v>
      </c>
      <c r="AH186">
        <f t="shared" si="35"/>
        <v>7</v>
      </c>
    </row>
    <row r="187" spans="1:34" x14ac:dyDescent="0.25">
      <c r="A187" s="16">
        <v>0.73381061292066163</v>
      </c>
      <c r="B187" s="16">
        <v>0.15725303227838905</v>
      </c>
      <c r="C187" s="16">
        <v>9.6317905026655604E-2</v>
      </c>
      <c r="D187" s="2">
        <f t="shared" si="36"/>
        <v>1.3627494375147697</v>
      </c>
      <c r="E187" s="3">
        <f t="shared" si="36"/>
        <v>6.3591778518437376</v>
      </c>
      <c r="F187" s="3">
        <f t="shared" si="36"/>
        <v>10.382285616815004</v>
      </c>
      <c r="G187" s="67">
        <v>2.9147685038674709E-2</v>
      </c>
      <c r="H187" s="4">
        <f t="shared" si="30"/>
        <v>1.0291476850386747</v>
      </c>
      <c r="I187" s="4">
        <f t="shared" si="28"/>
        <v>1.3241534303830829</v>
      </c>
      <c r="J187" s="4">
        <f t="shared" si="29"/>
        <v>6.1790722014836614</v>
      </c>
      <c r="K187" s="4">
        <f t="shared" si="31"/>
        <v>10.088236866047893</v>
      </c>
      <c r="L187">
        <v>1.88</v>
      </c>
      <c r="M187">
        <v>3.92</v>
      </c>
      <c r="N187">
        <v>4.13</v>
      </c>
      <c r="O187" s="4">
        <f t="shared" si="32"/>
        <v>1.9347976478727082</v>
      </c>
      <c r="P187" s="4">
        <f t="shared" si="33"/>
        <v>4.0342589253516046</v>
      </c>
      <c r="Q187" s="4">
        <f t="shared" si="34"/>
        <v>4.2503799392097266</v>
      </c>
      <c r="R187" s="5">
        <f t="shared" si="37"/>
        <v>0.51684991508000366</v>
      </c>
      <c r="S187" s="5">
        <f t="shared" si="37"/>
        <v>0.24787700008938948</v>
      </c>
      <c r="T187" s="5">
        <f t="shared" si="37"/>
        <v>0.23527308483060694</v>
      </c>
      <c r="U187">
        <f t="shared" si="38"/>
        <v>1.4197750478629265</v>
      </c>
      <c r="V187">
        <f t="shared" si="38"/>
        <v>0.63439944900769507</v>
      </c>
      <c r="W187">
        <f t="shared" si="38"/>
        <v>0.40938769131200464</v>
      </c>
      <c r="X187" t="s">
        <v>513</v>
      </c>
      <c r="Y187" t="s">
        <v>514</v>
      </c>
      <c r="Z187" t="s">
        <v>260</v>
      </c>
      <c r="AA187" s="59" t="s">
        <v>89</v>
      </c>
      <c r="AB187" s="59" t="s">
        <v>84</v>
      </c>
      <c r="AC187" t="s">
        <v>562</v>
      </c>
      <c r="AD187" s="59" t="s">
        <v>79</v>
      </c>
      <c r="AE187" t="s">
        <v>550</v>
      </c>
      <c r="AF187">
        <v>5</v>
      </c>
      <c r="AG187">
        <v>-4</v>
      </c>
      <c r="AH187">
        <f t="shared" si="35"/>
        <v>9</v>
      </c>
    </row>
    <row r="188" spans="1:34" x14ac:dyDescent="0.25">
      <c r="A188" s="16">
        <v>0.48535917905065257</v>
      </c>
      <c r="B188" s="16">
        <v>0.241280036366985</v>
      </c>
      <c r="C188" s="16">
        <v>0.25718285138759439</v>
      </c>
      <c r="D188" s="2">
        <f t="shared" si="36"/>
        <v>2.0603298405852111</v>
      </c>
      <c r="E188" s="3">
        <f t="shared" si="36"/>
        <v>4.1445617095274638</v>
      </c>
      <c r="F188" s="3">
        <f t="shared" si="36"/>
        <v>3.8882841317165542</v>
      </c>
      <c r="G188" s="67">
        <v>3.3768010476553645E-2</v>
      </c>
      <c r="H188" s="4">
        <f t="shared" si="30"/>
        <v>1.0337680104765536</v>
      </c>
      <c r="I188" s="4">
        <f t="shared" si="28"/>
        <v>1.9930292093633519</v>
      </c>
      <c r="J188" s="4">
        <f t="shared" si="29"/>
        <v>4.0091796878265509</v>
      </c>
      <c r="K188" s="4">
        <f t="shared" si="31"/>
        <v>3.7612734117436131</v>
      </c>
      <c r="L188">
        <v>2.71</v>
      </c>
      <c r="M188">
        <v>3.8</v>
      </c>
      <c r="N188">
        <v>2.4900000000000002</v>
      </c>
      <c r="O188" s="4">
        <f t="shared" si="32"/>
        <v>2.8015113083914605</v>
      </c>
      <c r="P188" s="4">
        <f t="shared" si="33"/>
        <v>3.9283184398109037</v>
      </c>
      <c r="Q188" s="4">
        <f t="shared" si="34"/>
        <v>2.5740823460866187</v>
      </c>
      <c r="R188" s="5">
        <f t="shared" si="37"/>
        <v>0.35695019220685154</v>
      </c>
      <c r="S188" s="5">
        <f t="shared" si="37"/>
        <v>0.25456184760014944</v>
      </c>
      <c r="T188" s="5">
        <f t="shared" si="37"/>
        <v>0.38848796019299908</v>
      </c>
      <c r="U188">
        <f t="shared" si="38"/>
        <v>1.3597392287419989</v>
      </c>
      <c r="V188">
        <f t="shared" si="38"/>
        <v>0.94782481601867263</v>
      </c>
      <c r="W188">
        <f t="shared" si="38"/>
        <v>0.66200983747302522</v>
      </c>
      <c r="X188" t="s">
        <v>517</v>
      </c>
      <c r="Y188" t="s">
        <v>516</v>
      </c>
      <c r="Z188" t="s">
        <v>260</v>
      </c>
      <c r="AA188" s="59" t="s">
        <v>86</v>
      </c>
      <c r="AB188" s="59" t="s">
        <v>84</v>
      </c>
      <c r="AC188" t="s">
        <v>562</v>
      </c>
      <c r="AD188" s="59" t="s">
        <v>96</v>
      </c>
      <c r="AE188" t="s">
        <v>541</v>
      </c>
      <c r="AF188">
        <v>-8</v>
      </c>
      <c r="AG188">
        <v>7</v>
      </c>
      <c r="AH188">
        <f t="shared" si="35"/>
        <v>-15</v>
      </c>
    </row>
    <row r="189" spans="1:34" x14ac:dyDescent="0.25">
      <c r="A189" s="16">
        <v>0.48328819654533217</v>
      </c>
      <c r="B189" s="16">
        <v>0.25413857601564616</v>
      </c>
      <c r="C189" s="16">
        <v>0.24783768340915641</v>
      </c>
      <c r="D189" s="2">
        <f t="shared" si="36"/>
        <v>2.0691587486478173</v>
      </c>
      <c r="E189" s="3">
        <f t="shared" si="36"/>
        <v>3.9348611126963839</v>
      </c>
      <c r="F189" s="3">
        <f t="shared" si="36"/>
        <v>4.0348989154691832</v>
      </c>
      <c r="G189" s="67">
        <v>2.7190597534068273E-2</v>
      </c>
      <c r="H189" s="4">
        <f t="shared" si="30"/>
        <v>1.0271905975340683</v>
      </c>
      <c r="I189" s="4">
        <f t="shared" si="28"/>
        <v>2.0143863793293635</v>
      </c>
      <c r="J189" s="4">
        <f t="shared" si="29"/>
        <v>3.8307020353794452</v>
      </c>
      <c r="K189" s="4">
        <f t="shared" si="31"/>
        <v>3.9280917535222666</v>
      </c>
      <c r="L189">
        <v>2.52</v>
      </c>
      <c r="M189">
        <v>3.61</v>
      </c>
      <c r="N189">
        <v>2.83</v>
      </c>
      <c r="O189" s="4">
        <f t="shared" si="32"/>
        <v>2.5885203057858521</v>
      </c>
      <c r="P189" s="4">
        <f t="shared" si="33"/>
        <v>3.7081580570979864</v>
      </c>
      <c r="Q189" s="4">
        <f t="shared" si="34"/>
        <v>2.9069493910214135</v>
      </c>
      <c r="R189" s="5">
        <f t="shared" si="37"/>
        <v>0.38632109540141651</v>
      </c>
      <c r="S189" s="5">
        <f t="shared" si="37"/>
        <v>0.26967566770403589</v>
      </c>
      <c r="T189" s="5">
        <f t="shared" si="37"/>
        <v>0.34400323689454754</v>
      </c>
      <c r="U189">
        <f t="shared" si="38"/>
        <v>1.2510013103042164</v>
      </c>
      <c r="V189">
        <f t="shared" si="38"/>
        <v>0.94238600827182739</v>
      </c>
      <c r="W189">
        <f t="shared" si="38"/>
        <v>0.72045160285840515</v>
      </c>
      <c r="X189" t="s">
        <v>510</v>
      </c>
      <c r="Y189" t="s">
        <v>519</v>
      </c>
      <c r="Z189" t="s">
        <v>260</v>
      </c>
      <c r="AA189" s="59" t="s">
        <v>86</v>
      </c>
      <c r="AB189" s="59" t="s">
        <v>84</v>
      </c>
      <c r="AC189" t="s">
        <v>562</v>
      </c>
      <c r="AD189" s="59" t="s">
        <v>102</v>
      </c>
      <c r="AE189" t="s">
        <v>554</v>
      </c>
      <c r="AF189">
        <v>-3</v>
      </c>
      <c r="AG189">
        <v>6</v>
      </c>
      <c r="AH189">
        <f t="shared" si="35"/>
        <v>-9</v>
      </c>
    </row>
    <row r="190" spans="1:34" x14ac:dyDescent="0.25">
      <c r="A190" s="16">
        <v>0.26982161259208221</v>
      </c>
      <c r="B190" s="16">
        <v>0.23110067310074139</v>
      </c>
      <c r="C190" s="16">
        <v>0.45143524907915988</v>
      </c>
      <c r="D190" s="2">
        <f t="shared" si="36"/>
        <v>3.7061523366988598</v>
      </c>
      <c r="E190" s="3">
        <f t="shared" si="36"/>
        <v>4.3271185089282715</v>
      </c>
      <c r="F190" s="3">
        <f t="shared" si="36"/>
        <v>2.2151571062290896</v>
      </c>
      <c r="G190" s="67">
        <v>2.7609191574339054E-2</v>
      </c>
      <c r="H190" s="4">
        <f t="shared" si="30"/>
        <v>1.0276091915743391</v>
      </c>
      <c r="I190" s="4">
        <f t="shared" si="28"/>
        <v>3.606577643608738</v>
      </c>
      <c r="J190" s="4">
        <f t="shared" si="29"/>
        <v>4.2108600666552523</v>
      </c>
      <c r="K190" s="4">
        <f t="shared" si="31"/>
        <v>2.155641584750112</v>
      </c>
      <c r="L190">
        <v>2.71</v>
      </c>
      <c r="M190">
        <v>3.82</v>
      </c>
      <c r="N190">
        <v>2.52</v>
      </c>
      <c r="O190" s="4">
        <f t="shared" si="32"/>
        <v>2.7848209091664589</v>
      </c>
      <c r="P190" s="4">
        <f t="shared" si="33"/>
        <v>3.9254671118139752</v>
      </c>
      <c r="Q190" s="4">
        <f t="shared" si="34"/>
        <v>2.5895751627673342</v>
      </c>
      <c r="R190" s="5">
        <f t="shared" si="37"/>
        <v>0.35908951872216294</v>
      </c>
      <c r="S190" s="5">
        <f t="shared" si="37"/>
        <v>0.2547467528107491</v>
      </c>
      <c r="T190" s="5">
        <f t="shared" si="37"/>
        <v>0.38616372846708796</v>
      </c>
      <c r="U190">
        <f t="shared" si="38"/>
        <v>0.75140486849144239</v>
      </c>
      <c r="V190">
        <f t="shared" si="38"/>
        <v>0.90717809177503295</v>
      </c>
      <c r="W190">
        <f t="shared" si="38"/>
        <v>1.1690255086130774</v>
      </c>
      <c r="X190" t="s">
        <v>534</v>
      </c>
      <c r="Y190" t="s">
        <v>533</v>
      </c>
      <c r="Z190" t="s">
        <v>260</v>
      </c>
      <c r="AA190" s="59" t="s">
        <v>79</v>
      </c>
      <c r="AB190" s="59" t="s">
        <v>85</v>
      </c>
      <c r="AC190" t="s">
        <v>562</v>
      </c>
      <c r="AD190" s="59" t="s">
        <v>73</v>
      </c>
      <c r="AE190" t="s">
        <v>543</v>
      </c>
      <c r="AF190">
        <v>-2</v>
      </c>
      <c r="AG190">
        <v>6</v>
      </c>
      <c r="AH190">
        <f t="shared" si="35"/>
        <v>-8</v>
      </c>
    </row>
    <row r="191" spans="1:34" x14ac:dyDescent="0.25">
      <c r="A191" s="16">
        <v>0.39993879733174192</v>
      </c>
      <c r="B191" s="16">
        <v>0.23559541892534827</v>
      </c>
      <c r="C191" s="16">
        <v>0.33784347779147605</v>
      </c>
      <c r="D191" s="2">
        <f t="shared" si="36"/>
        <v>2.5003825752131728</v>
      </c>
      <c r="E191" s="3">
        <f t="shared" si="36"/>
        <v>4.2445647057206326</v>
      </c>
      <c r="F191" s="3">
        <f t="shared" si="36"/>
        <v>2.9599505858071371</v>
      </c>
      <c r="G191" s="67">
        <v>2.9361424020724725E-2</v>
      </c>
      <c r="H191" s="4">
        <f t="shared" si="30"/>
        <v>1.0293614240207247</v>
      </c>
      <c r="I191" s="4">
        <f t="shared" si="28"/>
        <v>2.4290618599700227</v>
      </c>
      <c r="J191" s="4">
        <f t="shared" si="29"/>
        <v>4.1234930770391625</v>
      </c>
      <c r="K191" s="4">
        <f t="shared" si="31"/>
        <v>2.8755211888992869</v>
      </c>
      <c r="L191">
        <v>1.63</v>
      </c>
      <c r="M191">
        <v>4.17</v>
      </c>
      <c r="N191">
        <v>5.68</v>
      </c>
      <c r="O191" s="4">
        <f t="shared" si="32"/>
        <v>1.6778591211537812</v>
      </c>
      <c r="P191" s="4">
        <f t="shared" si="33"/>
        <v>4.2924371381664219</v>
      </c>
      <c r="Q191" s="4">
        <f t="shared" si="34"/>
        <v>5.8467728884377159</v>
      </c>
      <c r="R191" s="5">
        <f t="shared" si="37"/>
        <v>0.59599759442994782</v>
      </c>
      <c r="S191" s="5">
        <f t="shared" si="37"/>
        <v>0.23296788463328896</v>
      </c>
      <c r="T191" s="5">
        <f t="shared" si="37"/>
        <v>0.17103452093676322</v>
      </c>
      <c r="U191">
        <f t="shared" si="38"/>
        <v>0.67104095900633665</v>
      </c>
      <c r="V191">
        <f t="shared" si="38"/>
        <v>1.0112785257770414</v>
      </c>
      <c r="W191">
        <f t="shared" si="38"/>
        <v>1.9752940864867117</v>
      </c>
      <c r="X191" t="s">
        <v>511</v>
      </c>
      <c r="Y191" t="s">
        <v>518</v>
      </c>
      <c r="Z191" t="s">
        <v>260</v>
      </c>
      <c r="AA191" s="59" t="s">
        <v>74</v>
      </c>
      <c r="AB191" s="59" t="s">
        <v>90</v>
      </c>
      <c r="AC191" t="s">
        <v>562</v>
      </c>
      <c r="AD191" s="59" t="s">
        <v>73</v>
      </c>
      <c r="AE191" t="s">
        <v>548</v>
      </c>
      <c r="AF191">
        <v>0</v>
      </c>
      <c r="AG191">
        <v>-5</v>
      </c>
      <c r="AH191">
        <f t="shared" si="35"/>
        <v>5</v>
      </c>
    </row>
    <row r="192" spans="1:34" x14ac:dyDescent="0.25">
      <c r="A192" s="16">
        <v>0.1985940175936847</v>
      </c>
      <c r="B192" s="16">
        <v>0.19817402083457547</v>
      </c>
      <c r="C192" s="16">
        <v>0.53628777472508804</v>
      </c>
      <c r="D192" s="2">
        <f t="shared" si="36"/>
        <v>5.035398407851134</v>
      </c>
      <c r="E192" s="3">
        <f t="shared" si="36"/>
        <v>5.0460700942972929</v>
      </c>
      <c r="F192" s="3">
        <f t="shared" si="36"/>
        <v>1.8646705129771421</v>
      </c>
      <c r="G192" s="67">
        <v>2.923667311486744E-2</v>
      </c>
      <c r="H192" s="4">
        <f t="shared" si="30"/>
        <v>1.0292366731148674</v>
      </c>
      <c r="I192" s="4">
        <f t="shared" si="28"/>
        <v>4.8923620187493659</v>
      </c>
      <c r="J192" s="4">
        <f t="shared" si="29"/>
        <v>4.9027305634436216</v>
      </c>
      <c r="K192" s="4">
        <f t="shared" si="31"/>
        <v>1.8117023632027505</v>
      </c>
      <c r="L192">
        <v>3.53</v>
      </c>
      <c r="M192">
        <v>3.91</v>
      </c>
      <c r="N192">
        <v>2.04</v>
      </c>
      <c r="O192" s="4">
        <f t="shared" si="32"/>
        <v>3.6332054560954821</v>
      </c>
      <c r="P192" s="4">
        <f t="shared" si="33"/>
        <v>4.0243153918791315</v>
      </c>
      <c r="Q192" s="4">
        <f t="shared" si="34"/>
        <v>2.0996428131543294</v>
      </c>
      <c r="R192" s="5">
        <f t="shared" si="37"/>
        <v>0.27523904499325391</v>
      </c>
      <c r="S192" s="5">
        <f t="shared" si="37"/>
        <v>0.2484894702880272</v>
      </c>
      <c r="T192" s="5">
        <f t="shared" si="37"/>
        <v>0.47627148471871883</v>
      </c>
      <c r="U192">
        <f t="shared" si="38"/>
        <v>0.7215328682692973</v>
      </c>
      <c r="V192">
        <f t="shared" si="38"/>
        <v>0.79751476231515794</v>
      </c>
      <c r="W192">
        <f t="shared" si="38"/>
        <v>1.1260127719840594</v>
      </c>
      <c r="X192" t="s">
        <v>537</v>
      </c>
      <c r="Y192" t="s">
        <v>512</v>
      </c>
      <c r="Z192" t="s">
        <v>260</v>
      </c>
      <c r="AA192" s="59" t="s">
        <v>79</v>
      </c>
      <c r="AB192" s="59" t="s">
        <v>85</v>
      </c>
      <c r="AC192" t="s">
        <v>562</v>
      </c>
      <c r="AD192" s="59" t="s">
        <v>76</v>
      </c>
      <c r="AE192" t="s">
        <v>543</v>
      </c>
      <c r="AF192">
        <v>-3</v>
      </c>
      <c r="AG192">
        <v>3</v>
      </c>
      <c r="AH192">
        <f t="shared" si="35"/>
        <v>-6</v>
      </c>
    </row>
    <row r="193" spans="1:34" x14ac:dyDescent="0.25">
      <c r="A193" s="16">
        <v>0.75475308413159836</v>
      </c>
      <c r="B193" s="16">
        <v>0.195337273025323</v>
      </c>
      <c r="C193" s="16">
        <v>4.8488332358920229E-2</v>
      </c>
      <c r="D193" s="2">
        <f t="shared" si="36"/>
        <v>1.3249366197033525</v>
      </c>
      <c r="E193" s="3">
        <f t="shared" si="36"/>
        <v>5.1193506723643196</v>
      </c>
      <c r="F193" s="3">
        <f t="shared" si="36"/>
        <v>20.623518099113042</v>
      </c>
      <c r="G193" s="67">
        <v>3.785538924526799E-2</v>
      </c>
      <c r="H193" s="4">
        <f t="shared" si="30"/>
        <v>1.037855389245268</v>
      </c>
      <c r="I193" s="4">
        <f t="shared" si="28"/>
        <v>1.2766100493700292</v>
      </c>
      <c r="J193" s="4">
        <f t="shared" si="29"/>
        <v>4.9326242609648432</v>
      </c>
      <c r="K193" s="4">
        <f t="shared" si="31"/>
        <v>19.871282948302206</v>
      </c>
      <c r="L193">
        <v>2.44</v>
      </c>
      <c r="M193">
        <v>3.22</v>
      </c>
      <c r="N193">
        <v>3.15</v>
      </c>
      <c r="O193" s="4">
        <f t="shared" si="32"/>
        <v>2.5323671497584539</v>
      </c>
      <c r="P193" s="4">
        <f t="shared" si="33"/>
        <v>3.3418943533697631</v>
      </c>
      <c r="Q193" s="4">
        <f t="shared" si="34"/>
        <v>3.2692444761225943</v>
      </c>
      <c r="R193" s="5">
        <f t="shared" si="37"/>
        <v>0.39488744753910726</v>
      </c>
      <c r="S193" s="5">
        <f t="shared" si="37"/>
        <v>0.29923148198615579</v>
      </c>
      <c r="T193" s="5">
        <f t="shared" si="37"/>
        <v>0.305881070474737</v>
      </c>
      <c r="U193">
        <f t="shared" si="38"/>
        <v>1.9113119164337384</v>
      </c>
      <c r="V193">
        <f t="shared" si="38"/>
        <v>0.65279652972597468</v>
      </c>
      <c r="W193">
        <f t="shared" si="38"/>
        <v>0.15852021272079639</v>
      </c>
      <c r="X193" t="s">
        <v>336</v>
      </c>
      <c r="Y193" t="s">
        <v>332</v>
      </c>
      <c r="Z193" t="s">
        <v>259</v>
      </c>
      <c r="AA193" s="59" t="s">
        <v>94</v>
      </c>
      <c r="AB193" s="59" t="s">
        <v>84</v>
      </c>
      <c r="AC193" t="s">
        <v>562</v>
      </c>
      <c r="AD193" s="59" t="s">
        <v>86</v>
      </c>
      <c r="AE193" t="s">
        <v>548</v>
      </c>
      <c r="AF193">
        <v>-1</v>
      </c>
      <c r="AG193">
        <v>1</v>
      </c>
      <c r="AH193">
        <f t="shared" si="35"/>
        <v>-2</v>
      </c>
    </row>
    <row r="194" spans="1:34" x14ac:dyDescent="0.25">
      <c r="A194" s="16">
        <v>0.8160526822603299</v>
      </c>
      <c r="B194" s="16">
        <v>0.1484898780353622</v>
      </c>
      <c r="C194" s="16">
        <v>3.1637762281776234E-2</v>
      </c>
      <c r="D194" s="2">
        <f t="shared" si="36"/>
        <v>1.2254110815862607</v>
      </c>
      <c r="E194" s="3">
        <f t="shared" si="36"/>
        <v>6.7344657644735522</v>
      </c>
      <c r="F194" s="3">
        <f t="shared" si="36"/>
        <v>31.607798019773767</v>
      </c>
      <c r="G194" s="67">
        <v>4.6050204211570245E-2</v>
      </c>
      <c r="H194" s="4">
        <f t="shared" si="30"/>
        <v>1.0460502042115702</v>
      </c>
      <c r="I194" s="4">
        <f t="shared" ref="I194:I257" si="39">D194/H194</f>
        <v>1.1714648844315063</v>
      </c>
      <c r="J194" s="4">
        <f t="shared" ref="J194:J257" si="40">E194/H194</f>
        <v>6.4379947896950691</v>
      </c>
      <c r="K194" s="4">
        <f t="shared" si="31"/>
        <v>30.216329859231969</v>
      </c>
      <c r="L194">
        <v>1.28</v>
      </c>
      <c r="M194">
        <v>5.38</v>
      </c>
      <c r="N194">
        <v>12.67</v>
      </c>
      <c r="O194" s="4">
        <f t="shared" si="32"/>
        <v>1.33894426139081</v>
      </c>
      <c r="P194" s="4">
        <f t="shared" si="33"/>
        <v>5.6277500986582476</v>
      </c>
      <c r="Q194" s="4">
        <f t="shared" si="34"/>
        <v>13.253456087360595</v>
      </c>
      <c r="R194" s="5">
        <f t="shared" si="37"/>
        <v>0.74685707899540466</v>
      </c>
      <c r="S194" s="5">
        <f t="shared" si="37"/>
        <v>0.17769090355281006</v>
      </c>
      <c r="T194" s="5">
        <f t="shared" si="37"/>
        <v>7.5452017451785175E-2</v>
      </c>
      <c r="U194">
        <f t="shared" si="38"/>
        <v>1.0926490559050468</v>
      </c>
      <c r="V194">
        <f t="shared" si="38"/>
        <v>0.83566392576326076</v>
      </c>
      <c r="W194">
        <f t="shared" si="38"/>
        <v>0.41930969310387461</v>
      </c>
      <c r="X194" t="s">
        <v>281</v>
      </c>
      <c r="Y194" t="s">
        <v>408</v>
      </c>
      <c r="Z194" t="s">
        <v>259</v>
      </c>
      <c r="AA194" s="59" t="s">
        <v>94</v>
      </c>
      <c r="AB194" s="59" t="s">
        <v>84</v>
      </c>
      <c r="AC194" t="s">
        <v>562</v>
      </c>
      <c r="AD194" s="59" t="s">
        <v>94</v>
      </c>
      <c r="AE194" t="s">
        <v>549</v>
      </c>
      <c r="AF194">
        <v>9</v>
      </c>
      <c r="AG194">
        <v>-7</v>
      </c>
      <c r="AH194">
        <f t="shared" si="35"/>
        <v>16</v>
      </c>
    </row>
    <row r="195" spans="1:34" x14ac:dyDescent="0.25">
      <c r="A195" s="16">
        <v>0.39941722027424859</v>
      </c>
      <c r="B195" s="16">
        <v>0.24709155322602036</v>
      </c>
      <c r="C195" s="16">
        <v>0.32802962348619563</v>
      </c>
      <c r="D195" s="2">
        <f t="shared" si="36"/>
        <v>2.5036476877821596</v>
      </c>
      <c r="E195" s="3">
        <f t="shared" si="36"/>
        <v>4.0470829008277622</v>
      </c>
      <c r="F195" s="3">
        <f t="shared" si="36"/>
        <v>3.0485051605166467</v>
      </c>
      <c r="G195" s="67">
        <v>4.2354044162152826E-2</v>
      </c>
      <c r="H195" s="4">
        <f t="shared" ref="H195:H258" si="41">(G195/100%) + 1</f>
        <v>1.0423540441621528</v>
      </c>
      <c r="I195" s="4">
        <f t="shared" si="39"/>
        <v>2.4019167976602409</v>
      </c>
      <c r="J195" s="4">
        <f t="shared" si="40"/>
        <v>3.8826375006592113</v>
      </c>
      <c r="K195" s="4">
        <f t="shared" ref="K195:K258" si="42">F195/H195</f>
        <v>2.9246350389200475</v>
      </c>
      <c r="L195">
        <v>1.8</v>
      </c>
      <c r="M195">
        <v>3.58</v>
      </c>
      <c r="N195">
        <v>4.82</v>
      </c>
      <c r="O195" s="4">
        <f t="shared" ref="O195:O258" si="43">(L195*H195)</f>
        <v>1.8762372794918751</v>
      </c>
      <c r="P195" s="4">
        <f t="shared" ref="P195:P258" si="44">(M195*H195)</f>
        <v>3.7316274781005072</v>
      </c>
      <c r="Q195" s="4">
        <f t="shared" ref="Q195:Q258" si="45">(N195*H195)</f>
        <v>5.0241464928615773</v>
      </c>
      <c r="R195" s="5">
        <f t="shared" si="37"/>
        <v>0.53298162813971017</v>
      </c>
      <c r="S195" s="5">
        <f t="shared" si="37"/>
        <v>0.26797958956745205</v>
      </c>
      <c r="T195" s="5">
        <f t="shared" si="37"/>
        <v>0.19903878229283778</v>
      </c>
      <c r="U195">
        <f t="shared" si="38"/>
        <v>0.7494014787495632</v>
      </c>
      <c r="V195">
        <f t="shared" si="38"/>
        <v>0.92205362962475168</v>
      </c>
      <c r="W195">
        <f t="shared" si="38"/>
        <v>1.6480688823928733</v>
      </c>
      <c r="X195" t="s">
        <v>335</v>
      </c>
      <c r="Y195" t="s">
        <v>333</v>
      </c>
      <c r="Z195" t="s">
        <v>259</v>
      </c>
      <c r="AA195" s="59" t="s">
        <v>86</v>
      </c>
      <c r="AB195" s="59" t="s">
        <v>84</v>
      </c>
      <c r="AC195" t="s">
        <v>562</v>
      </c>
      <c r="AD195" s="59" t="s">
        <v>78</v>
      </c>
      <c r="AE195" t="s">
        <v>543</v>
      </c>
      <c r="AF195">
        <v>-11</v>
      </c>
      <c r="AG195">
        <v>0</v>
      </c>
      <c r="AH195">
        <f t="shared" ref="AH195:AH258" si="46">AF195-AG195</f>
        <v>-11</v>
      </c>
    </row>
    <row r="196" spans="1:34" x14ac:dyDescent="0.25">
      <c r="A196" s="16">
        <v>0.26060020594234817</v>
      </c>
      <c r="B196" s="16">
        <v>0.33600620845756318</v>
      </c>
      <c r="C196" s="16">
        <v>0.37479936432574018</v>
      </c>
      <c r="D196" s="2">
        <f t="shared" si="36"/>
        <v>3.8372955093566854</v>
      </c>
      <c r="E196" s="3">
        <f t="shared" si="36"/>
        <v>2.9761354844914947</v>
      </c>
      <c r="F196" s="3">
        <f t="shared" si="36"/>
        <v>2.6680941729957004</v>
      </c>
      <c r="G196" s="67">
        <v>5.6576280132744072E-2</v>
      </c>
      <c r="H196" s="4">
        <f t="shared" si="41"/>
        <v>1.0565762801327441</v>
      </c>
      <c r="I196" s="4">
        <f t="shared" si="39"/>
        <v>3.6318206091798526</v>
      </c>
      <c r="J196" s="4">
        <f t="shared" si="40"/>
        <v>2.8167729490554008</v>
      </c>
      <c r="K196" s="4">
        <f t="shared" si="42"/>
        <v>2.5252262644590995</v>
      </c>
      <c r="L196">
        <v>2.06</v>
      </c>
      <c r="M196">
        <v>3.12</v>
      </c>
      <c r="N196">
        <v>3.99</v>
      </c>
      <c r="O196" s="4">
        <f t="shared" si="43"/>
        <v>2.1765471370734528</v>
      </c>
      <c r="P196" s="4">
        <f t="shared" si="44"/>
        <v>3.2965179940141618</v>
      </c>
      <c r="Q196" s="4">
        <f t="shared" si="45"/>
        <v>4.2157393577296487</v>
      </c>
      <c r="R196" s="5">
        <f t="shared" si="37"/>
        <v>0.45944330033880293</v>
      </c>
      <c r="S196" s="5">
        <f t="shared" si="37"/>
        <v>0.30335038419805577</v>
      </c>
      <c r="T196" s="5">
        <f t="shared" si="37"/>
        <v>0.23720631546314136</v>
      </c>
      <c r="U196">
        <f t="shared" si="38"/>
        <v>0.56720863216457018</v>
      </c>
      <c r="V196">
        <f t="shared" si="38"/>
        <v>1.1076505122808304</v>
      </c>
      <c r="W196">
        <f t="shared" si="38"/>
        <v>1.5800564314400767</v>
      </c>
      <c r="X196" t="s">
        <v>338</v>
      </c>
      <c r="Y196" t="s">
        <v>337</v>
      </c>
      <c r="Z196" t="s">
        <v>262</v>
      </c>
      <c r="AA196" s="59" t="s">
        <v>75</v>
      </c>
      <c r="AB196" s="59" t="s">
        <v>90</v>
      </c>
      <c r="AC196" t="s">
        <v>562</v>
      </c>
      <c r="AD196" s="59" t="s">
        <v>75</v>
      </c>
      <c r="AE196" t="s">
        <v>541</v>
      </c>
      <c r="AF196">
        <v>-3</v>
      </c>
      <c r="AG196">
        <v>0</v>
      </c>
      <c r="AH196">
        <f t="shared" si="46"/>
        <v>-3</v>
      </c>
    </row>
    <row r="197" spans="1:34" x14ac:dyDescent="0.25">
      <c r="A197" s="16">
        <v>0.67367052488914303</v>
      </c>
      <c r="B197" s="16">
        <v>0.23141693411296987</v>
      </c>
      <c r="C197" s="16">
        <v>9.3044370064945148E-2</v>
      </c>
      <c r="D197" s="2">
        <f t="shared" si="36"/>
        <v>1.484405155123206</v>
      </c>
      <c r="E197" s="3">
        <f t="shared" si="36"/>
        <v>4.3212049448025009</v>
      </c>
      <c r="F197" s="3">
        <f t="shared" si="36"/>
        <v>10.747560538074449</v>
      </c>
      <c r="G197" s="67">
        <v>5.4636558333976293E-2</v>
      </c>
      <c r="H197" s="4">
        <f t="shared" si="41"/>
        <v>1.0546365583339763</v>
      </c>
      <c r="I197" s="4">
        <f t="shared" si="39"/>
        <v>1.4075039817206232</v>
      </c>
      <c r="J197" s="4">
        <f t="shared" si="40"/>
        <v>4.0973403687321133</v>
      </c>
      <c r="K197" s="4">
        <f t="shared" si="42"/>
        <v>10.190771838075211</v>
      </c>
      <c r="L197">
        <v>2.19</v>
      </c>
      <c r="M197">
        <v>3.39</v>
      </c>
      <c r="N197">
        <v>3.3</v>
      </c>
      <c r="O197" s="4">
        <f t="shared" si="43"/>
        <v>2.3096540627514082</v>
      </c>
      <c r="P197" s="4">
        <f t="shared" si="44"/>
        <v>3.5752179327521798</v>
      </c>
      <c r="Q197" s="4">
        <f t="shared" si="45"/>
        <v>3.4803006425021215</v>
      </c>
      <c r="R197" s="5">
        <f t="shared" si="37"/>
        <v>0.43296527221428815</v>
      </c>
      <c r="S197" s="5">
        <f t="shared" si="37"/>
        <v>0.27970322895259325</v>
      </c>
      <c r="T197" s="5">
        <f t="shared" si="37"/>
        <v>0.28733149883311854</v>
      </c>
      <c r="U197">
        <f t="shared" si="38"/>
        <v>1.5559458647660829</v>
      </c>
      <c r="V197">
        <f t="shared" si="38"/>
        <v>0.82736597278321944</v>
      </c>
      <c r="W197">
        <f t="shared" si="38"/>
        <v>0.32382238091823373</v>
      </c>
      <c r="X197" t="s">
        <v>414</v>
      </c>
      <c r="Y197" t="s">
        <v>413</v>
      </c>
      <c r="Z197" t="s">
        <v>262</v>
      </c>
      <c r="AA197" s="59" t="s">
        <v>94</v>
      </c>
      <c r="AB197" s="59" t="s">
        <v>84</v>
      </c>
      <c r="AC197" t="s">
        <v>562</v>
      </c>
      <c r="AD197" s="59" t="s">
        <v>96</v>
      </c>
      <c r="AE197" t="s">
        <v>544</v>
      </c>
      <c r="AF197">
        <v>9</v>
      </c>
      <c r="AG197">
        <v>8</v>
      </c>
      <c r="AH197">
        <f t="shared" si="46"/>
        <v>1</v>
      </c>
    </row>
    <row r="198" spans="1:34" x14ac:dyDescent="0.25">
      <c r="A198" s="16">
        <v>0.17414062473724695</v>
      </c>
      <c r="B198" s="16">
        <v>0.21720193707812044</v>
      </c>
      <c r="C198" s="16">
        <v>0.5359037274411701</v>
      </c>
      <c r="D198" s="2">
        <f t="shared" si="36"/>
        <v>5.742485428135196</v>
      </c>
      <c r="E198" s="3">
        <f t="shared" si="36"/>
        <v>4.6040105049354727</v>
      </c>
      <c r="F198" s="3">
        <f t="shared" si="36"/>
        <v>1.8660068008386395</v>
      </c>
      <c r="G198" s="67">
        <v>2.814750211703676E-2</v>
      </c>
      <c r="H198" s="4">
        <f t="shared" si="41"/>
        <v>1.0281475021170368</v>
      </c>
      <c r="I198" s="4">
        <f t="shared" si="39"/>
        <v>5.585273918684786</v>
      </c>
      <c r="J198" s="4">
        <f t="shared" si="40"/>
        <v>4.4779669215316407</v>
      </c>
      <c r="K198" s="4">
        <f t="shared" si="42"/>
        <v>1.8149212997127206</v>
      </c>
      <c r="L198">
        <v>3.69</v>
      </c>
      <c r="M198">
        <v>3.45</v>
      </c>
      <c r="N198">
        <v>2.14</v>
      </c>
      <c r="O198" s="4">
        <f t="shared" si="43"/>
        <v>3.7938642828118656</v>
      </c>
      <c r="P198" s="4">
        <f t="shared" si="44"/>
        <v>3.5471088823037769</v>
      </c>
      <c r="Q198" s="4">
        <f t="shared" si="45"/>
        <v>2.2002356545304589</v>
      </c>
      <c r="R198" s="5">
        <f t="shared" si="37"/>
        <v>0.2635834930971328</v>
      </c>
      <c r="S198" s="5">
        <f t="shared" si="37"/>
        <v>0.28191973609519422</v>
      </c>
      <c r="T198" s="5">
        <f t="shared" si="37"/>
        <v>0.45449677080767281</v>
      </c>
      <c r="U198">
        <f t="shared" si="38"/>
        <v>0.66066589637718554</v>
      </c>
      <c r="V198">
        <f t="shared" si="38"/>
        <v>0.77043892026338701</v>
      </c>
      <c r="W198">
        <f t="shared" si="38"/>
        <v>1.1791144885118354</v>
      </c>
      <c r="X198" t="s">
        <v>471</v>
      </c>
      <c r="Y198" t="s">
        <v>417</v>
      </c>
      <c r="Z198" t="s">
        <v>267</v>
      </c>
      <c r="AA198" s="59" t="s">
        <v>79</v>
      </c>
      <c r="AB198" s="59" t="s">
        <v>85</v>
      </c>
      <c r="AC198" t="s">
        <v>562</v>
      </c>
      <c r="AD198" s="59" t="s">
        <v>73</v>
      </c>
      <c r="AE198" t="s">
        <v>544</v>
      </c>
      <c r="AF198">
        <v>-11</v>
      </c>
      <c r="AG198">
        <v>5</v>
      </c>
      <c r="AH198">
        <f t="shared" si="46"/>
        <v>-16</v>
      </c>
    </row>
    <row r="199" spans="1:34" x14ac:dyDescent="0.25">
      <c r="A199" s="16">
        <v>0.37848494296944302</v>
      </c>
      <c r="B199" s="16">
        <v>0.25187132092578257</v>
      </c>
      <c r="C199" s="16">
        <v>0.34199396309736246</v>
      </c>
      <c r="D199" s="2">
        <f t="shared" si="36"/>
        <v>2.6421130313781993</v>
      </c>
      <c r="E199" s="3">
        <f t="shared" si="36"/>
        <v>3.9702813179538774</v>
      </c>
      <c r="F199" s="3">
        <f t="shared" si="36"/>
        <v>2.924028222437685</v>
      </c>
      <c r="G199" s="67">
        <v>2.8598236521697018E-2</v>
      </c>
      <c r="H199" s="4">
        <f t="shared" si="41"/>
        <v>1.028598236521697</v>
      </c>
      <c r="I199" s="4">
        <f t="shared" si="39"/>
        <v>2.5686540551661419</v>
      </c>
      <c r="J199" s="4">
        <f t="shared" si="40"/>
        <v>3.8598951242418633</v>
      </c>
      <c r="K199" s="4">
        <f t="shared" si="42"/>
        <v>2.8427311253474099</v>
      </c>
      <c r="L199">
        <v>3.62</v>
      </c>
      <c r="M199">
        <v>3.78</v>
      </c>
      <c r="N199">
        <v>2.0499999999999998</v>
      </c>
      <c r="O199" s="4">
        <f t="shared" si="43"/>
        <v>3.7235256162085433</v>
      </c>
      <c r="P199" s="4">
        <f t="shared" si="44"/>
        <v>3.8881013340520147</v>
      </c>
      <c r="Q199" s="4">
        <f t="shared" si="45"/>
        <v>2.1086263848694786</v>
      </c>
      <c r="R199" s="5">
        <f t="shared" si="37"/>
        <v>0.26856267502148778</v>
      </c>
      <c r="S199" s="5">
        <f t="shared" si="37"/>
        <v>0.25719494274544596</v>
      </c>
      <c r="T199" s="5">
        <f t="shared" si="37"/>
        <v>0.47424238223306625</v>
      </c>
      <c r="U199">
        <f t="shared" si="38"/>
        <v>1.4092983804959507</v>
      </c>
      <c r="V199">
        <f t="shared" si="38"/>
        <v>0.97930121890097832</v>
      </c>
      <c r="W199">
        <f t="shared" si="38"/>
        <v>0.72113749405317729</v>
      </c>
      <c r="X199" t="s">
        <v>345</v>
      </c>
      <c r="Y199" t="s">
        <v>288</v>
      </c>
      <c r="Z199" t="s">
        <v>267</v>
      </c>
      <c r="AA199" s="59" t="s">
        <v>75</v>
      </c>
      <c r="AB199" s="59" t="s">
        <v>90</v>
      </c>
      <c r="AC199" t="s">
        <v>562</v>
      </c>
      <c r="AD199" s="59" t="s">
        <v>96</v>
      </c>
      <c r="AE199" t="s">
        <v>543</v>
      </c>
      <c r="AF199">
        <v>-3</v>
      </c>
      <c r="AG199">
        <v>4</v>
      </c>
      <c r="AH199">
        <f t="shared" si="46"/>
        <v>-7</v>
      </c>
    </row>
    <row r="200" spans="1:34" x14ac:dyDescent="0.25">
      <c r="A200" s="16">
        <v>0.38870648512705014</v>
      </c>
      <c r="B200" s="16">
        <v>0.32187878170888778</v>
      </c>
      <c r="C200" s="16">
        <v>0.27437069187324759</v>
      </c>
      <c r="D200" s="2">
        <f t="shared" si="36"/>
        <v>2.5726352357438707</v>
      </c>
      <c r="E200" s="3">
        <f t="shared" si="36"/>
        <v>3.1067596151908381</v>
      </c>
      <c r="F200" s="3">
        <f t="shared" si="36"/>
        <v>3.6447041525192314</v>
      </c>
      <c r="G200" s="67">
        <v>2.9095848865862139E-2</v>
      </c>
      <c r="H200" s="4">
        <f t="shared" si="41"/>
        <v>1.0290958488658621</v>
      </c>
      <c r="I200" s="4">
        <f t="shared" si="39"/>
        <v>2.4998985649190018</v>
      </c>
      <c r="J200" s="4">
        <f t="shared" si="40"/>
        <v>3.018921530598643</v>
      </c>
      <c r="K200" s="4">
        <f t="shared" si="42"/>
        <v>3.5416566460120875</v>
      </c>
      <c r="L200">
        <v>4.18</v>
      </c>
      <c r="M200">
        <v>3.92</v>
      </c>
      <c r="N200">
        <v>1.87</v>
      </c>
      <c r="O200" s="4">
        <f t="shared" si="43"/>
        <v>4.3016206482593038</v>
      </c>
      <c r="P200" s="4">
        <f t="shared" si="44"/>
        <v>4.0340557275541791</v>
      </c>
      <c r="Q200" s="4">
        <f t="shared" si="45"/>
        <v>1.9244092373791624</v>
      </c>
      <c r="R200" s="5">
        <f t="shared" si="37"/>
        <v>0.23247052257029233</v>
      </c>
      <c r="S200" s="5">
        <f t="shared" si="37"/>
        <v>0.24788948580199544</v>
      </c>
      <c r="T200" s="5">
        <f t="shared" si="37"/>
        <v>0.51963999162771224</v>
      </c>
      <c r="U200">
        <f t="shared" si="38"/>
        <v>1.6720678425348168</v>
      </c>
      <c r="V200">
        <f t="shared" si="38"/>
        <v>1.2984769429309002</v>
      </c>
      <c r="W200">
        <f t="shared" si="38"/>
        <v>0.52800149390698947</v>
      </c>
      <c r="X200" t="s">
        <v>419</v>
      </c>
      <c r="Y200" t="s">
        <v>342</v>
      </c>
      <c r="Z200" t="s">
        <v>267</v>
      </c>
      <c r="AA200" s="59" t="s">
        <v>75</v>
      </c>
      <c r="AB200" s="59" t="s">
        <v>90</v>
      </c>
      <c r="AC200" t="s">
        <v>562</v>
      </c>
      <c r="AD200" s="59" t="s">
        <v>77</v>
      </c>
      <c r="AE200" t="s">
        <v>554</v>
      </c>
      <c r="AF200">
        <v>-1</v>
      </c>
      <c r="AG200">
        <v>11</v>
      </c>
      <c r="AH200">
        <f t="shared" si="46"/>
        <v>-12</v>
      </c>
    </row>
    <row r="201" spans="1:34" x14ac:dyDescent="0.25">
      <c r="A201" s="16">
        <v>0.34915272454081053</v>
      </c>
      <c r="B201" s="16">
        <v>0.25958533121989508</v>
      </c>
      <c r="C201" s="16">
        <v>0.36051524100154897</v>
      </c>
      <c r="D201" s="2">
        <f t="shared" si="36"/>
        <v>2.8640761755909354</v>
      </c>
      <c r="E201" s="3">
        <f t="shared" si="36"/>
        <v>3.8522977985720566</v>
      </c>
      <c r="F201" s="3">
        <f t="shared" si="36"/>
        <v>2.7738078346476991</v>
      </c>
      <c r="G201" s="67">
        <v>2.7998632498066112E-2</v>
      </c>
      <c r="H201" s="4">
        <f t="shared" si="41"/>
        <v>1.0279986324980661</v>
      </c>
      <c r="I201" s="4">
        <f t="shared" si="39"/>
        <v>2.7860700248512473</v>
      </c>
      <c r="J201" s="4">
        <f t="shared" si="40"/>
        <v>3.7473763843545811</v>
      </c>
      <c r="K201" s="4">
        <f t="shared" si="42"/>
        <v>2.6982602378636114</v>
      </c>
      <c r="L201">
        <v>3.23</v>
      </c>
      <c r="M201">
        <v>3.82</v>
      </c>
      <c r="N201">
        <v>2.19</v>
      </c>
      <c r="O201" s="4">
        <f t="shared" si="43"/>
        <v>3.3204355829687535</v>
      </c>
      <c r="P201" s="4">
        <f t="shared" si="44"/>
        <v>3.9269547761426122</v>
      </c>
      <c r="Q201" s="4">
        <f t="shared" si="45"/>
        <v>2.2513170051707649</v>
      </c>
      <c r="R201" s="5">
        <f t="shared" si="37"/>
        <v>0.30116530648244483</v>
      </c>
      <c r="S201" s="5">
        <f t="shared" si="37"/>
        <v>0.25465024605714576</v>
      </c>
      <c r="T201" s="5">
        <f t="shared" si="37"/>
        <v>0.44418444746040947</v>
      </c>
      <c r="U201">
        <f t="shared" si="38"/>
        <v>1.159339130455795</v>
      </c>
      <c r="V201">
        <f t="shared" si="38"/>
        <v>1.019379856250529</v>
      </c>
      <c r="W201">
        <f t="shared" si="38"/>
        <v>0.81163409269002373</v>
      </c>
      <c r="X201" t="s">
        <v>350</v>
      </c>
      <c r="Y201" t="s">
        <v>426</v>
      </c>
      <c r="Z201" t="s">
        <v>258</v>
      </c>
      <c r="AA201" s="59" t="s">
        <v>75</v>
      </c>
      <c r="AB201" s="59" t="s">
        <v>90</v>
      </c>
      <c r="AC201" t="s">
        <v>562</v>
      </c>
      <c r="AD201" s="59" t="s">
        <v>99</v>
      </c>
      <c r="AE201" t="s">
        <v>547</v>
      </c>
      <c r="AF201">
        <v>-5</v>
      </c>
      <c r="AG201">
        <v>-6</v>
      </c>
      <c r="AH201">
        <f t="shared" si="46"/>
        <v>1</v>
      </c>
    </row>
    <row r="202" spans="1:34" x14ac:dyDescent="0.25">
      <c r="A202" s="16">
        <v>0.50519642919944785</v>
      </c>
      <c r="B202" s="16">
        <v>0.23586605854030546</v>
      </c>
      <c r="C202" s="16">
        <v>0.24413305759950676</v>
      </c>
      <c r="D202" s="2">
        <f t="shared" si="36"/>
        <v>1.979428084210008</v>
      </c>
      <c r="E202" s="3">
        <f t="shared" si="36"/>
        <v>4.2396943680182675</v>
      </c>
      <c r="F202" s="3">
        <f t="shared" si="36"/>
        <v>4.0961269638480138</v>
      </c>
      <c r="G202" s="67">
        <v>3.0691387889239197E-2</v>
      </c>
      <c r="H202" s="4">
        <f t="shared" si="41"/>
        <v>1.0306913878892392</v>
      </c>
      <c r="I202" s="4">
        <f t="shared" si="39"/>
        <v>1.92048571227872</v>
      </c>
      <c r="J202" s="4">
        <f t="shared" si="40"/>
        <v>4.1134469714555104</v>
      </c>
      <c r="K202" s="4">
        <f t="shared" si="42"/>
        <v>3.9741546421926581</v>
      </c>
      <c r="L202">
        <v>1.42</v>
      </c>
      <c r="M202">
        <v>4.7699999999999996</v>
      </c>
      <c r="N202">
        <v>8.56</v>
      </c>
      <c r="O202" s="4">
        <f t="shared" si="43"/>
        <v>1.4635817708027197</v>
      </c>
      <c r="P202" s="4">
        <f t="shared" si="44"/>
        <v>4.9163979202316703</v>
      </c>
      <c r="Q202" s="4">
        <f t="shared" si="45"/>
        <v>8.8227182803318875</v>
      </c>
      <c r="R202" s="5">
        <f t="shared" si="37"/>
        <v>0.68325529871251234</v>
      </c>
      <c r="S202" s="5">
        <f t="shared" si="37"/>
        <v>0.20340094846368295</v>
      </c>
      <c r="T202" s="5">
        <f t="shared" si="37"/>
        <v>0.11334375282380461</v>
      </c>
      <c r="U202">
        <f t="shared" si="38"/>
        <v>0.73939628445093863</v>
      </c>
      <c r="V202">
        <f t="shared" si="38"/>
        <v>1.1596113996607991</v>
      </c>
      <c r="W202">
        <f t="shared" si="38"/>
        <v>2.1539171901164864</v>
      </c>
      <c r="X202" t="s">
        <v>422</v>
      </c>
      <c r="Y202" t="s">
        <v>477</v>
      </c>
      <c r="Z202" t="s">
        <v>258</v>
      </c>
      <c r="AA202" s="59" t="s">
        <v>86</v>
      </c>
      <c r="AB202" s="59" t="s">
        <v>84</v>
      </c>
      <c r="AC202" t="s">
        <v>562</v>
      </c>
      <c r="AD202" s="59" t="s">
        <v>96</v>
      </c>
      <c r="AE202" t="s">
        <v>548</v>
      </c>
      <c r="AF202">
        <v>-3</v>
      </c>
      <c r="AG202">
        <v>1</v>
      </c>
      <c r="AH202">
        <f t="shared" si="46"/>
        <v>-4</v>
      </c>
    </row>
    <row r="203" spans="1:34" x14ac:dyDescent="0.25">
      <c r="A203" s="16">
        <v>0.73626462271856585</v>
      </c>
      <c r="B203" s="16">
        <v>0.18590902729322548</v>
      </c>
      <c r="C203" s="16">
        <v>7.5202398914608434E-2</v>
      </c>
      <c r="D203" s="2">
        <f t="shared" si="36"/>
        <v>1.3582073199546434</v>
      </c>
      <c r="E203" s="3">
        <f t="shared" si="36"/>
        <v>5.37897494575531</v>
      </c>
      <c r="F203" s="3">
        <f t="shared" si="36"/>
        <v>13.297448145709952</v>
      </c>
      <c r="G203" s="67">
        <v>3.9082319225006046E-2</v>
      </c>
      <c r="H203" s="4">
        <f t="shared" si="41"/>
        <v>1.039082319225006</v>
      </c>
      <c r="I203" s="4">
        <f t="shared" si="39"/>
        <v>1.3071219621633587</v>
      </c>
      <c r="J203" s="4">
        <f t="shared" si="40"/>
        <v>5.1766591022039421</v>
      </c>
      <c r="K203" s="4">
        <f t="shared" si="42"/>
        <v>12.797299982572875</v>
      </c>
      <c r="L203">
        <v>1.24</v>
      </c>
      <c r="M203">
        <v>6.26</v>
      </c>
      <c r="N203">
        <v>13.72</v>
      </c>
      <c r="O203" s="4">
        <f t="shared" si="43"/>
        <v>1.2884620758390075</v>
      </c>
      <c r="P203" s="4">
        <f t="shared" si="44"/>
        <v>6.5046553183485374</v>
      </c>
      <c r="Q203" s="4">
        <f t="shared" si="45"/>
        <v>14.256209419767083</v>
      </c>
      <c r="R203" s="5">
        <f t="shared" si="37"/>
        <v>0.77611907928980395</v>
      </c>
      <c r="S203" s="5">
        <f t="shared" si="37"/>
        <v>0.15373604765484936</v>
      </c>
      <c r="T203" s="5">
        <f t="shared" si="37"/>
        <v>7.014487305534671E-2</v>
      </c>
      <c r="U203">
        <f t="shared" si="38"/>
        <v>0.94864904415478701</v>
      </c>
      <c r="V203">
        <f t="shared" si="38"/>
        <v>1.2092741431118827</v>
      </c>
      <c r="W203">
        <f t="shared" si="38"/>
        <v>1.0721011477955227</v>
      </c>
      <c r="X203" t="s">
        <v>478</v>
      </c>
      <c r="Y203" t="s">
        <v>475</v>
      </c>
      <c r="Z203" t="s">
        <v>258</v>
      </c>
      <c r="AA203" s="59" t="s">
        <v>94</v>
      </c>
      <c r="AB203" s="59" t="s">
        <v>84</v>
      </c>
      <c r="AC203" t="s">
        <v>562</v>
      </c>
      <c r="AD203" s="59" t="s">
        <v>88</v>
      </c>
      <c r="AE203" t="s">
        <v>547</v>
      </c>
      <c r="AF203">
        <v>6</v>
      </c>
      <c r="AG203">
        <v>-12</v>
      </c>
      <c r="AH203">
        <f t="shared" si="46"/>
        <v>18</v>
      </c>
    </row>
    <row r="204" spans="1:34" x14ac:dyDescent="0.25">
      <c r="A204" s="16">
        <v>0.36074023068982281</v>
      </c>
      <c r="B204" s="16">
        <v>0.36998223245505496</v>
      </c>
      <c r="C204" s="16">
        <v>0.2583951446231505</v>
      </c>
      <c r="D204" s="2">
        <f t="shared" si="36"/>
        <v>2.7720778414089207</v>
      </c>
      <c r="E204" s="3">
        <f t="shared" si="36"/>
        <v>2.7028324937778705</v>
      </c>
      <c r="F204" s="3">
        <f t="shared" si="36"/>
        <v>3.8700417589441294</v>
      </c>
      <c r="G204" s="67">
        <v>3.3376160131987076E-2</v>
      </c>
      <c r="H204" s="4">
        <f t="shared" si="41"/>
        <v>1.0333761601319871</v>
      </c>
      <c r="I204" s="4">
        <f t="shared" si="39"/>
        <v>2.6825447967126119</v>
      </c>
      <c r="J204" s="4">
        <f t="shared" si="40"/>
        <v>2.6155359471740218</v>
      </c>
      <c r="K204" s="4">
        <f t="shared" si="42"/>
        <v>3.7450464876699221</v>
      </c>
      <c r="L204">
        <v>2.79</v>
      </c>
      <c r="M204">
        <v>3.48</v>
      </c>
      <c r="N204">
        <v>2.58</v>
      </c>
      <c r="O204" s="4">
        <f t="shared" si="43"/>
        <v>2.8831194867682441</v>
      </c>
      <c r="P204" s="4">
        <f t="shared" si="44"/>
        <v>3.5961490372593148</v>
      </c>
      <c r="Q204" s="4">
        <f t="shared" si="45"/>
        <v>2.6661104931405268</v>
      </c>
      <c r="R204" s="5">
        <f t="shared" si="37"/>
        <v>0.34684653362074958</v>
      </c>
      <c r="S204" s="5">
        <f t="shared" si="37"/>
        <v>0.27807523816146307</v>
      </c>
      <c r="T204" s="5">
        <f t="shared" si="37"/>
        <v>0.3750782282177873</v>
      </c>
      <c r="U204">
        <f t="shared" si="38"/>
        <v>1.0400571887630998</v>
      </c>
      <c r="V204">
        <f t="shared" si="38"/>
        <v>1.330511249046298</v>
      </c>
      <c r="W204">
        <f t="shared" si="38"/>
        <v>0.68891000645634548</v>
      </c>
      <c r="X204" t="s">
        <v>476</v>
      </c>
      <c r="Y204" t="s">
        <v>425</v>
      </c>
      <c r="Z204" t="s">
        <v>258</v>
      </c>
      <c r="AA204" s="59" t="s">
        <v>75</v>
      </c>
      <c r="AB204" s="59" t="s">
        <v>90</v>
      </c>
      <c r="AC204" t="s">
        <v>562</v>
      </c>
      <c r="AD204" s="59" t="s">
        <v>73</v>
      </c>
      <c r="AE204" t="s">
        <v>544</v>
      </c>
      <c r="AF204">
        <v>-1</v>
      </c>
      <c r="AG204">
        <v>5</v>
      </c>
      <c r="AH204">
        <f t="shared" si="46"/>
        <v>-6</v>
      </c>
    </row>
    <row r="205" spans="1:34" x14ac:dyDescent="0.25">
      <c r="A205" s="16">
        <v>0.18110053865999209</v>
      </c>
      <c r="B205" s="16">
        <v>0.23635441879736893</v>
      </c>
      <c r="C205" s="16">
        <v>0.51503103173787868</v>
      </c>
      <c r="D205" s="2">
        <f t="shared" si="36"/>
        <v>5.52179473014961</v>
      </c>
      <c r="E205" s="3">
        <f t="shared" si="36"/>
        <v>4.230934226185628</v>
      </c>
      <c r="F205" s="3">
        <f t="shared" si="36"/>
        <v>1.9416305783084209</v>
      </c>
      <c r="G205" s="67">
        <v>3.2725578421508139E-2</v>
      </c>
      <c r="H205" s="4">
        <f t="shared" si="41"/>
        <v>1.0327255784215081</v>
      </c>
      <c r="I205" s="4">
        <f t="shared" si="39"/>
        <v>5.3468170494910341</v>
      </c>
      <c r="J205" s="4">
        <f t="shared" si="40"/>
        <v>4.0968620460166107</v>
      </c>
      <c r="K205" s="4">
        <f t="shared" si="42"/>
        <v>1.8801031163343009</v>
      </c>
      <c r="L205">
        <v>5.27</v>
      </c>
      <c r="M205">
        <v>3.98</v>
      </c>
      <c r="N205">
        <v>1.69</v>
      </c>
      <c r="O205" s="4">
        <f t="shared" si="43"/>
        <v>5.4424637982813477</v>
      </c>
      <c r="P205" s="4">
        <f t="shared" si="44"/>
        <v>4.1102478021176028</v>
      </c>
      <c r="Q205" s="4">
        <f t="shared" si="45"/>
        <v>1.7453062275323488</v>
      </c>
      <c r="R205" s="5">
        <f t="shared" si="37"/>
        <v>0.18374031267158555</v>
      </c>
      <c r="S205" s="5">
        <f t="shared" si="37"/>
        <v>0.24329433361287833</v>
      </c>
      <c r="T205" s="5">
        <f t="shared" si="37"/>
        <v>0.57296535371553603</v>
      </c>
      <c r="U205">
        <f t="shared" si="38"/>
        <v>0.98563312550625859</v>
      </c>
      <c r="V205">
        <f t="shared" si="38"/>
        <v>0.97147523038266914</v>
      </c>
      <c r="W205">
        <f t="shared" si="38"/>
        <v>0.89888686706453036</v>
      </c>
      <c r="X205" t="s">
        <v>421</v>
      </c>
      <c r="Y205" t="s">
        <v>348</v>
      </c>
      <c r="Z205" t="s">
        <v>258</v>
      </c>
      <c r="AA205" s="59" t="s">
        <v>79</v>
      </c>
      <c r="AB205" s="59" t="s">
        <v>85</v>
      </c>
      <c r="AC205" t="s">
        <v>562</v>
      </c>
      <c r="AD205" s="59" t="s">
        <v>76</v>
      </c>
      <c r="AE205" t="s">
        <v>543</v>
      </c>
      <c r="AF205">
        <v>0</v>
      </c>
      <c r="AG205">
        <v>7</v>
      </c>
      <c r="AH205">
        <f t="shared" si="46"/>
        <v>-7</v>
      </c>
    </row>
    <row r="206" spans="1:34" x14ac:dyDescent="0.25">
      <c r="A206" s="16">
        <v>0.32010944283929343</v>
      </c>
      <c r="B206" s="16">
        <v>0.18536516362205643</v>
      </c>
      <c r="C206" s="16">
        <v>0.44636752334142643</v>
      </c>
      <c r="D206" s="2">
        <f t="shared" si="36"/>
        <v>3.1239315876790186</v>
      </c>
      <c r="E206" s="3">
        <f t="shared" si="36"/>
        <v>5.3947569244397702</v>
      </c>
      <c r="F206" s="3">
        <f t="shared" si="36"/>
        <v>2.240306356775648</v>
      </c>
      <c r="G206" s="67">
        <v>4.4572711239377671E-2</v>
      </c>
      <c r="H206" s="4">
        <f t="shared" si="41"/>
        <v>1.0445727112393777</v>
      </c>
      <c r="I206" s="4">
        <f t="shared" si="39"/>
        <v>2.9906310533160467</v>
      </c>
      <c r="J206" s="4">
        <f t="shared" si="40"/>
        <v>5.1645585476179363</v>
      </c>
      <c r="K206" s="4">
        <f t="shared" si="42"/>
        <v>2.1447107823806171</v>
      </c>
      <c r="L206">
        <v>3.24</v>
      </c>
      <c r="M206">
        <v>3.85</v>
      </c>
      <c r="N206">
        <v>2.1</v>
      </c>
      <c r="O206" s="4">
        <f t="shared" si="43"/>
        <v>3.3844155844155841</v>
      </c>
      <c r="P206" s="4">
        <f t="shared" si="44"/>
        <v>4.0216049382716044</v>
      </c>
      <c r="Q206" s="4">
        <f t="shared" si="45"/>
        <v>2.1936026936026933</v>
      </c>
      <c r="R206" s="5">
        <f t="shared" si="37"/>
        <v>0.2954719877206447</v>
      </c>
      <c r="S206" s="5">
        <f t="shared" si="37"/>
        <v>0.24865694551036074</v>
      </c>
      <c r="T206" s="5">
        <f t="shared" si="37"/>
        <v>0.45587106676899469</v>
      </c>
      <c r="U206">
        <f t="shared" si="38"/>
        <v>1.0833833870638943</v>
      </c>
      <c r="V206">
        <f t="shared" si="38"/>
        <v>0.74546545740598613</v>
      </c>
      <c r="W206">
        <f t="shared" si="38"/>
        <v>0.97915300153851592</v>
      </c>
      <c r="X206" t="s">
        <v>428</v>
      </c>
      <c r="Y206" t="s">
        <v>352</v>
      </c>
      <c r="Z206" t="s">
        <v>271</v>
      </c>
      <c r="AA206" s="59" t="s">
        <v>96</v>
      </c>
      <c r="AB206" s="59" t="s">
        <v>85</v>
      </c>
      <c r="AC206" t="s">
        <v>562</v>
      </c>
      <c r="AD206" s="59" t="s">
        <v>78</v>
      </c>
      <c r="AE206" t="s">
        <v>550</v>
      </c>
      <c r="AF206">
        <v>7</v>
      </c>
      <c r="AG206">
        <v>6</v>
      </c>
      <c r="AH206">
        <f t="shared" si="46"/>
        <v>1</v>
      </c>
    </row>
    <row r="207" spans="1:34" x14ac:dyDescent="0.25">
      <c r="A207" s="16">
        <v>0.31342630453783493</v>
      </c>
      <c r="B207" s="16">
        <v>0.22479118710058998</v>
      </c>
      <c r="C207" s="16">
        <v>0.42172533692154857</v>
      </c>
      <c r="D207" s="2">
        <f t="shared" si="36"/>
        <v>3.1905426746952759</v>
      </c>
      <c r="E207" s="3">
        <f t="shared" si="36"/>
        <v>4.4485729752052876</v>
      </c>
      <c r="F207" s="3">
        <f t="shared" si="36"/>
        <v>2.3712115741009532</v>
      </c>
      <c r="G207" s="67">
        <v>4.291934812538023E-2</v>
      </c>
      <c r="H207" s="4">
        <f t="shared" si="41"/>
        <v>1.0429193481253802</v>
      </c>
      <c r="I207" s="4">
        <f t="shared" si="39"/>
        <v>3.0592420022029425</v>
      </c>
      <c r="J207" s="4">
        <f t="shared" si="40"/>
        <v>4.2655004753737469</v>
      </c>
      <c r="K207" s="4">
        <f t="shared" si="42"/>
        <v>2.2736289036761499</v>
      </c>
      <c r="L207">
        <v>3</v>
      </c>
      <c r="M207">
        <v>3.59</v>
      </c>
      <c r="N207">
        <v>2.3199999999999998</v>
      </c>
      <c r="O207" s="4">
        <f t="shared" si="43"/>
        <v>3.1287580443761405</v>
      </c>
      <c r="P207" s="4">
        <f t="shared" si="44"/>
        <v>3.7440804597701147</v>
      </c>
      <c r="Q207" s="4">
        <f t="shared" si="45"/>
        <v>2.4195728876508822</v>
      </c>
      <c r="R207" s="5">
        <f t="shared" si="37"/>
        <v>0.31961563847913183</v>
      </c>
      <c r="S207" s="5">
        <f t="shared" si="37"/>
        <v>0.26708827728061157</v>
      </c>
      <c r="T207" s="5">
        <f t="shared" si="37"/>
        <v>0.41329608424025666</v>
      </c>
      <c r="U207">
        <f t="shared" si="38"/>
        <v>0.98063507164183716</v>
      </c>
      <c r="V207">
        <f t="shared" si="38"/>
        <v>0.84163629115184679</v>
      </c>
      <c r="W207">
        <f t="shared" si="38"/>
        <v>1.0203951912508125</v>
      </c>
      <c r="X207" t="s">
        <v>353</v>
      </c>
      <c r="Y207" t="s">
        <v>432</v>
      </c>
      <c r="Z207" t="s">
        <v>271</v>
      </c>
      <c r="AA207" s="59" t="s">
        <v>74</v>
      </c>
      <c r="AB207" s="59" t="s">
        <v>90</v>
      </c>
      <c r="AC207" t="s">
        <v>562</v>
      </c>
      <c r="AD207" s="59" t="s">
        <v>87</v>
      </c>
      <c r="AE207" t="s">
        <v>550</v>
      </c>
      <c r="AF207">
        <v>-2</v>
      </c>
      <c r="AG207">
        <v>-9</v>
      </c>
      <c r="AH207">
        <f t="shared" si="46"/>
        <v>7</v>
      </c>
    </row>
    <row r="208" spans="1:34" x14ac:dyDescent="0.25">
      <c r="A208" s="16">
        <v>0.11567856669462603</v>
      </c>
      <c r="B208" s="16">
        <v>0.18071709902323357</v>
      </c>
      <c r="C208" s="16">
        <v>0.60436578417878073</v>
      </c>
      <c r="D208" s="2">
        <f t="shared" si="36"/>
        <v>8.6446437622264902</v>
      </c>
      <c r="E208" s="3">
        <f t="shared" si="36"/>
        <v>5.53351069381341</v>
      </c>
      <c r="F208" s="3">
        <f t="shared" si="36"/>
        <v>1.6546270920330337</v>
      </c>
      <c r="G208" s="67">
        <v>4.4070939614527127E-2</v>
      </c>
      <c r="H208" s="4">
        <f t="shared" si="41"/>
        <v>1.0440709396145271</v>
      </c>
      <c r="I208" s="4">
        <f t="shared" si="39"/>
        <v>8.2797475097028457</v>
      </c>
      <c r="J208" s="4">
        <f t="shared" si="40"/>
        <v>5.2999374696286363</v>
      </c>
      <c r="K208" s="4">
        <f t="shared" si="42"/>
        <v>1.5847841648039021</v>
      </c>
      <c r="L208">
        <v>2.77</v>
      </c>
      <c r="M208">
        <v>3.66</v>
      </c>
      <c r="N208">
        <v>2.44</v>
      </c>
      <c r="O208" s="4">
        <f t="shared" si="43"/>
        <v>2.8920765027322402</v>
      </c>
      <c r="P208" s="4">
        <f t="shared" si="44"/>
        <v>3.8212996389891694</v>
      </c>
      <c r="Q208" s="4">
        <f t="shared" si="45"/>
        <v>2.5475330926594459</v>
      </c>
      <c r="R208" s="5">
        <f t="shared" si="37"/>
        <v>0.34577231931979219</v>
      </c>
      <c r="S208" s="5">
        <f t="shared" si="37"/>
        <v>0.26169107227208316</v>
      </c>
      <c r="T208" s="5">
        <f t="shared" si="37"/>
        <v>0.39253660840812477</v>
      </c>
      <c r="U208">
        <f t="shared" si="38"/>
        <v>0.33455126460727225</v>
      </c>
      <c r="V208">
        <f t="shared" si="38"/>
        <v>0.69057418525665248</v>
      </c>
      <c r="W208">
        <f t="shared" si="38"/>
        <v>1.5396418352665207</v>
      </c>
      <c r="X208" t="s">
        <v>351</v>
      </c>
      <c r="Y208" t="s">
        <v>430</v>
      </c>
      <c r="Z208" t="s">
        <v>271</v>
      </c>
      <c r="AA208" s="59" t="s">
        <v>79</v>
      </c>
      <c r="AB208" s="59" t="s">
        <v>85</v>
      </c>
      <c r="AC208" t="s">
        <v>562</v>
      </c>
      <c r="AD208" s="59" t="s">
        <v>102</v>
      </c>
      <c r="AE208" t="s">
        <v>544</v>
      </c>
      <c r="AF208">
        <v>-1</v>
      </c>
      <c r="AG208">
        <v>4</v>
      </c>
      <c r="AH208">
        <f t="shared" si="46"/>
        <v>-5</v>
      </c>
    </row>
    <row r="209" spans="1:34" x14ac:dyDescent="0.25">
      <c r="A209" s="16">
        <v>0.58288417275101634</v>
      </c>
      <c r="B209" s="16">
        <v>0.20550243771195487</v>
      </c>
      <c r="C209" s="16">
        <v>0.1994252022497757</v>
      </c>
      <c r="D209" s="2">
        <f t="shared" si="36"/>
        <v>1.7156067135608399</v>
      </c>
      <c r="E209" s="3">
        <f t="shared" si="36"/>
        <v>4.8661223250386101</v>
      </c>
      <c r="F209" s="3">
        <f t="shared" si="36"/>
        <v>5.0144113618474453</v>
      </c>
      <c r="G209" s="67">
        <v>3.2589271502455164E-2</v>
      </c>
      <c r="H209" s="4">
        <f t="shared" si="41"/>
        <v>1.0325892715024552</v>
      </c>
      <c r="I209" s="4">
        <f t="shared" si="39"/>
        <v>1.6614609127834239</v>
      </c>
      <c r="J209" s="4">
        <f t="shared" si="40"/>
        <v>4.7125439507600388</v>
      </c>
      <c r="K209" s="4">
        <f t="shared" si="42"/>
        <v>4.8561528772725806</v>
      </c>
      <c r="L209">
        <v>1.59</v>
      </c>
      <c r="M209">
        <v>4.33</v>
      </c>
      <c r="N209">
        <v>5.79</v>
      </c>
      <c r="O209" s="4">
        <f t="shared" si="43"/>
        <v>1.6418169416889037</v>
      </c>
      <c r="P209" s="4">
        <f t="shared" si="44"/>
        <v>4.4711115456056305</v>
      </c>
      <c r="Q209" s="4">
        <f t="shared" si="45"/>
        <v>5.9786918819992154</v>
      </c>
      <c r="R209" s="5">
        <f t="shared" si="37"/>
        <v>0.60908130170183306</v>
      </c>
      <c r="S209" s="5">
        <f t="shared" si="37"/>
        <v>0.22365802995517658</v>
      </c>
      <c r="T209" s="5">
        <f t="shared" si="37"/>
        <v>0.16726066834299042</v>
      </c>
      <c r="U209">
        <f t="shared" si="38"/>
        <v>0.95698910986494035</v>
      </c>
      <c r="V209">
        <f t="shared" si="38"/>
        <v>0.91882432190402341</v>
      </c>
      <c r="W209">
        <f t="shared" si="38"/>
        <v>1.1923018377567856</v>
      </c>
      <c r="X209" t="s">
        <v>484</v>
      </c>
      <c r="Y209" t="s">
        <v>441</v>
      </c>
      <c r="Z209" t="s">
        <v>265</v>
      </c>
      <c r="AA209" s="59" t="s">
        <v>86</v>
      </c>
      <c r="AB209" s="59" t="s">
        <v>84</v>
      </c>
      <c r="AC209" t="s">
        <v>562</v>
      </c>
      <c r="AD209" s="59" t="s">
        <v>79</v>
      </c>
      <c r="AE209" t="s">
        <v>550</v>
      </c>
      <c r="AF209">
        <v>1</v>
      </c>
      <c r="AG209">
        <v>0</v>
      </c>
      <c r="AH209">
        <f t="shared" si="46"/>
        <v>1</v>
      </c>
    </row>
    <row r="210" spans="1:34" x14ac:dyDescent="0.25">
      <c r="A210" s="16">
        <v>0.36756884323816652</v>
      </c>
      <c r="B210" s="16">
        <v>0.38142640260611177</v>
      </c>
      <c r="C210" s="16">
        <v>0.24211863757944149</v>
      </c>
      <c r="D210" s="2">
        <f t="shared" ref="D210:F226" si="47">(100%/A210)</f>
        <v>2.7205787933229399</v>
      </c>
      <c r="E210" s="3">
        <f t="shared" si="47"/>
        <v>2.6217377537775528</v>
      </c>
      <c r="F210" s="3">
        <f t="shared" si="47"/>
        <v>4.1302066210078117</v>
      </c>
      <c r="G210" s="67">
        <v>2.8202157996011445E-2</v>
      </c>
      <c r="H210" s="4">
        <f t="shared" si="41"/>
        <v>1.0282021579960114</v>
      </c>
      <c r="I210" s="4">
        <f t="shared" si="39"/>
        <v>2.645957093326285</v>
      </c>
      <c r="J210" s="4">
        <f t="shared" si="40"/>
        <v>2.5498271262991485</v>
      </c>
      <c r="K210" s="4">
        <f t="shared" si="42"/>
        <v>4.0169207863341532</v>
      </c>
      <c r="L210">
        <v>2.14</v>
      </c>
      <c r="M210">
        <v>3.27</v>
      </c>
      <c r="N210">
        <v>3.92</v>
      </c>
      <c r="O210" s="4">
        <f t="shared" si="43"/>
        <v>2.2003526181114648</v>
      </c>
      <c r="P210" s="4">
        <f t="shared" si="44"/>
        <v>3.3622210566469573</v>
      </c>
      <c r="Q210" s="4">
        <f t="shared" si="45"/>
        <v>4.0305524593443645</v>
      </c>
      <c r="R210" s="5">
        <f t="shared" ref="R210:T226" si="48">(1/O210)</f>
        <v>0.45447261123914201</v>
      </c>
      <c r="S210" s="5">
        <f t="shared" si="48"/>
        <v>0.29742244282928565</v>
      </c>
      <c r="T210" s="5">
        <f t="shared" si="48"/>
        <v>0.24810494593157248</v>
      </c>
      <c r="U210">
        <f t="shared" ref="U210:W226" si="49">(L210/I210)</f>
        <v>0.80878106655530224</v>
      </c>
      <c r="V210">
        <f t="shared" si="49"/>
        <v>1.2824398824033689</v>
      </c>
      <c r="W210">
        <f t="shared" si="49"/>
        <v>0.97587187014892485</v>
      </c>
      <c r="X210" t="s">
        <v>480</v>
      </c>
      <c r="Y210" t="s">
        <v>439</v>
      </c>
      <c r="Z210" t="s">
        <v>265</v>
      </c>
      <c r="AA210" s="59" t="s">
        <v>75</v>
      </c>
      <c r="AB210" s="59" t="s">
        <v>90</v>
      </c>
      <c r="AC210" t="s">
        <v>562</v>
      </c>
      <c r="AD210" s="59" t="s">
        <v>75</v>
      </c>
      <c r="AE210" t="s">
        <v>548</v>
      </c>
      <c r="AF210">
        <v>2</v>
      </c>
      <c r="AG210">
        <v>2</v>
      </c>
      <c r="AH210">
        <f t="shared" si="46"/>
        <v>0</v>
      </c>
    </row>
    <row r="211" spans="1:34" x14ac:dyDescent="0.25">
      <c r="A211" s="16">
        <v>0.4693355824658797</v>
      </c>
      <c r="B211" s="16">
        <v>0.34649241038020456</v>
      </c>
      <c r="C211" s="16">
        <v>0.179306561489703</v>
      </c>
      <c r="D211" s="2">
        <f t="shared" si="47"/>
        <v>2.1306716076075465</v>
      </c>
      <c r="E211" s="3">
        <f t="shared" si="47"/>
        <v>2.8860661014268811</v>
      </c>
      <c r="F211" s="3">
        <f t="shared" si="47"/>
        <v>5.5770407490493694</v>
      </c>
      <c r="G211" s="67">
        <v>5.1624133347851764E-2</v>
      </c>
      <c r="H211" s="4">
        <f t="shared" si="41"/>
        <v>1.0516241333478518</v>
      </c>
      <c r="I211" s="4">
        <f t="shared" si="39"/>
        <v>2.0260771315931487</v>
      </c>
      <c r="J211" s="4">
        <f t="shared" si="40"/>
        <v>2.7443893782078512</v>
      </c>
      <c r="K211" s="4">
        <f t="shared" si="42"/>
        <v>5.3032643243882456</v>
      </c>
      <c r="L211">
        <v>1.43</v>
      </c>
      <c r="M211">
        <v>4.3899999999999997</v>
      </c>
      <c r="N211">
        <v>8.0299999999999994</v>
      </c>
      <c r="O211" s="4">
        <f t="shared" si="43"/>
        <v>1.5038225106874279</v>
      </c>
      <c r="P211" s="4">
        <f t="shared" si="44"/>
        <v>4.6166299453970687</v>
      </c>
      <c r="Q211" s="4">
        <f t="shared" si="45"/>
        <v>8.4445417907832496</v>
      </c>
      <c r="R211" s="5">
        <f t="shared" si="48"/>
        <v>0.66497209138256586</v>
      </c>
      <c r="S211" s="5">
        <f t="shared" si="48"/>
        <v>0.21660822111094971</v>
      </c>
      <c r="T211" s="5">
        <f t="shared" si="48"/>
        <v>0.11841968750648434</v>
      </c>
      <c r="U211">
        <f t="shared" si="49"/>
        <v>0.70579741397878559</v>
      </c>
      <c r="V211">
        <f t="shared" si="49"/>
        <v>1.5996272376140626</v>
      </c>
      <c r="W211">
        <f t="shared" si="49"/>
        <v>1.5141617518614432</v>
      </c>
      <c r="X211" t="s">
        <v>358</v>
      </c>
      <c r="Y211" t="s">
        <v>486</v>
      </c>
      <c r="Z211" t="s">
        <v>264</v>
      </c>
      <c r="AA211" s="59" t="s">
        <v>75</v>
      </c>
      <c r="AB211" s="59" t="s">
        <v>90</v>
      </c>
      <c r="AC211" t="s">
        <v>563</v>
      </c>
      <c r="AD211" s="59" t="s">
        <v>73</v>
      </c>
      <c r="AE211" t="s">
        <v>548</v>
      </c>
      <c r="AF211">
        <v>6</v>
      </c>
      <c r="AG211">
        <v>-2</v>
      </c>
      <c r="AH211">
        <f t="shared" si="46"/>
        <v>8</v>
      </c>
    </row>
    <row r="212" spans="1:34" x14ac:dyDescent="0.25">
      <c r="A212" s="16">
        <v>0.6722958711554865</v>
      </c>
      <c r="B212" s="16">
        <v>0.18856082926831166</v>
      </c>
      <c r="C212" s="16">
        <v>0.13183555524214902</v>
      </c>
      <c r="D212" s="2">
        <f t="shared" si="47"/>
        <v>1.4874403412314325</v>
      </c>
      <c r="E212" s="3">
        <f t="shared" si="47"/>
        <v>5.3033283947699186</v>
      </c>
      <c r="F212" s="3">
        <f t="shared" si="47"/>
        <v>7.5852071784675204</v>
      </c>
      <c r="G212" s="67">
        <v>4.6994082064944376E-2</v>
      </c>
      <c r="H212" s="4">
        <f t="shared" si="41"/>
        <v>1.0469940820649444</v>
      </c>
      <c r="I212" s="4">
        <f t="shared" si="39"/>
        <v>1.4206769328607987</v>
      </c>
      <c r="J212" s="4">
        <f t="shared" si="40"/>
        <v>5.0652897524600871</v>
      </c>
      <c r="K212" s="4">
        <f t="shared" si="42"/>
        <v>7.2447469459498004</v>
      </c>
      <c r="L212">
        <v>1.84</v>
      </c>
      <c r="M212">
        <v>3.62</v>
      </c>
      <c r="N212">
        <v>4.4000000000000004</v>
      </c>
      <c r="O212" s="4">
        <f t="shared" si="43"/>
        <v>1.9264691109994978</v>
      </c>
      <c r="P212" s="4">
        <f t="shared" si="44"/>
        <v>3.7901185770750989</v>
      </c>
      <c r="Q212" s="4">
        <f t="shared" si="45"/>
        <v>4.6067739610857554</v>
      </c>
      <c r="R212" s="5">
        <f t="shared" si="48"/>
        <v>0.5190843675044321</v>
      </c>
      <c r="S212" s="5">
        <f t="shared" si="48"/>
        <v>0.26384398790280528</v>
      </c>
      <c r="T212" s="5">
        <f t="shared" si="48"/>
        <v>0.21707164459276254</v>
      </c>
      <c r="U212">
        <f t="shared" si="49"/>
        <v>1.2951572292335429</v>
      </c>
      <c r="V212">
        <f t="shared" si="49"/>
        <v>0.71466790191851415</v>
      </c>
      <c r="W212">
        <f t="shared" si="49"/>
        <v>0.60733660303481474</v>
      </c>
      <c r="X212" t="s">
        <v>366</v>
      </c>
      <c r="Y212" t="s">
        <v>273</v>
      </c>
      <c r="Z212" t="s">
        <v>264</v>
      </c>
      <c r="AA212" s="59" t="s">
        <v>86</v>
      </c>
      <c r="AB212" s="59" t="s">
        <v>84</v>
      </c>
      <c r="AC212" t="s">
        <v>563</v>
      </c>
      <c r="AD212" s="59" t="s">
        <v>100</v>
      </c>
      <c r="AE212" t="s">
        <v>550</v>
      </c>
      <c r="AF212">
        <v>0</v>
      </c>
      <c r="AG212">
        <v>-6</v>
      </c>
      <c r="AH212">
        <f t="shared" si="46"/>
        <v>6</v>
      </c>
    </row>
    <row r="213" spans="1:34" x14ac:dyDescent="0.25">
      <c r="A213" s="16">
        <v>0.26528905338492914</v>
      </c>
      <c r="B213" s="16">
        <v>0.29830956141719545</v>
      </c>
      <c r="C213" s="16">
        <v>0.39997530877028542</v>
      </c>
      <c r="D213" s="2">
        <f t="shared" si="47"/>
        <v>3.769473286743648</v>
      </c>
      <c r="E213" s="3">
        <f t="shared" si="47"/>
        <v>3.35222242039191</v>
      </c>
      <c r="F213" s="3">
        <f t="shared" si="47"/>
        <v>2.500154329712192</v>
      </c>
      <c r="G213" s="67">
        <v>4.4528399525746609E-2</v>
      </c>
      <c r="H213" s="4">
        <f t="shared" si="41"/>
        <v>1.0445283995257466</v>
      </c>
      <c r="I213" s="4">
        <f t="shared" si="39"/>
        <v>3.608780085304645</v>
      </c>
      <c r="J213" s="4">
        <f t="shared" si="40"/>
        <v>3.2093166848445089</v>
      </c>
      <c r="K213" s="4">
        <f t="shared" si="42"/>
        <v>2.3935723823759618</v>
      </c>
      <c r="L213">
        <v>2.4</v>
      </c>
      <c r="M213">
        <v>3.37</v>
      </c>
      <c r="N213">
        <v>3.02</v>
      </c>
      <c r="O213" s="4">
        <f t="shared" si="43"/>
        <v>2.5068681588617916</v>
      </c>
      <c r="P213" s="4">
        <f t="shared" si="44"/>
        <v>3.5200607064017664</v>
      </c>
      <c r="Q213" s="4">
        <f t="shared" si="45"/>
        <v>3.1544757665677547</v>
      </c>
      <c r="R213" s="5">
        <f t="shared" si="48"/>
        <v>0.39890410529368886</v>
      </c>
      <c r="S213" s="5">
        <f t="shared" si="48"/>
        <v>0.28408600970470416</v>
      </c>
      <c r="T213" s="5">
        <f t="shared" si="48"/>
        <v>0.31700988500160698</v>
      </c>
      <c r="U213">
        <f t="shared" si="49"/>
        <v>0.66504468082526491</v>
      </c>
      <c r="V213">
        <f t="shared" si="49"/>
        <v>1.0500677654886141</v>
      </c>
      <c r="W213">
        <f t="shared" si="49"/>
        <v>1.2617124187413207</v>
      </c>
      <c r="X213" t="s">
        <v>295</v>
      </c>
      <c r="Y213" t="s">
        <v>292</v>
      </c>
      <c r="Z213" t="s">
        <v>264</v>
      </c>
      <c r="AA213" s="59" t="s">
        <v>75</v>
      </c>
      <c r="AB213" s="59" t="s">
        <v>90</v>
      </c>
      <c r="AC213" t="s">
        <v>563</v>
      </c>
      <c r="AD213" s="59" t="s">
        <v>89</v>
      </c>
      <c r="AE213" t="s">
        <v>544</v>
      </c>
      <c r="AF213">
        <v>-2</v>
      </c>
      <c r="AG213">
        <v>2</v>
      </c>
      <c r="AH213">
        <f t="shared" si="46"/>
        <v>-4</v>
      </c>
    </row>
    <row r="214" spans="1:34" x14ac:dyDescent="0.25">
      <c r="A214" s="16">
        <v>0.40215233271615491</v>
      </c>
      <c r="B214" s="16">
        <v>0.36874572942209749</v>
      </c>
      <c r="C214" s="16">
        <v>0.22157674770769431</v>
      </c>
      <c r="D214" s="2">
        <f t="shared" si="47"/>
        <v>2.4866199165026721</v>
      </c>
      <c r="E214" s="3">
        <f t="shared" si="47"/>
        <v>2.7118958138639635</v>
      </c>
      <c r="F214" s="3">
        <f t="shared" si="47"/>
        <v>4.5131089355964704</v>
      </c>
      <c r="G214" s="67">
        <v>3.8447337123599823E-2</v>
      </c>
      <c r="H214" s="4">
        <f t="shared" si="41"/>
        <v>1.0384473371235998</v>
      </c>
      <c r="I214" s="4">
        <f t="shared" si="39"/>
        <v>2.3945556289742842</v>
      </c>
      <c r="J214" s="4">
        <f t="shared" si="40"/>
        <v>2.6114909412504792</v>
      </c>
      <c r="K214" s="4">
        <f t="shared" si="42"/>
        <v>4.346016186143201</v>
      </c>
      <c r="L214">
        <v>2.5099999999999998</v>
      </c>
      <c r="M214">
        <v>3.15</v>
      </c>
      <c r="N214">
        <v>3.1</v>
      </c>
      <c r="O214" s="4">
        <f t="shared" si="43"/>
        <v>2.6065028161802353</v>
      </c>
      <c r="P214" s="4">
        <f t="shared" si="44"/>
        <v>3.2711091119393392</v>
      </c>
      <c r="Q214" s="4">
        <f t="shared" si="45"/>
        <v>3.2191867450831597</v>
      </c>
      <c r="R214" s="5">
        <f t="shared" si="48"/>
        <v>0.38365582948629806</v>
      </c>
      <c r="S214" s="5">
        <f t="shared" si="48"/>
        <v>0.3057067085747962</v>
      </c>
      <c r="T214" s="5">
        <f t="shared" si="48"/>
        <v>0.31063746193890579</v>
      </c>
      <c r="U214">
        <f t="shared" si="49"/>
        <v>1.0482111877581088</v>
      </c>
      <c r="V214">
        <f t="shared" si="49"/>
        <v>1.2062075155013414</v>
      </c>
      <c r="W214">
        <f t="shared" si="49"/>
        <v>0.71329692923924493</v>
      </c>
      <c r="X214" t="s">
        <v>380</v>
      </c>
      <c r="Y214" t="s">
        <v>372</v>
      </c>
      <c r="Z214" t="s">
        <v>268</v>
      </c>
      <c r="AA214" s="59" t="s">
        <v>75</v>
      </c>
      <c r="AB214" s="59" t="s">
        <v>90</v>
      </c>
      <c r="AC214" t="s">
        <v>563</v>
      </c>
      <c r="AD214" s="59" t="s">
        <v>86</v>
      </c>
      <c r="AE214" t="s">
        <v>541</v>
      </c>
      <c r="AF214">
        <v>-8</v>
      </c>
      <c r="AG214">
        <v>-3</v>
      </c>
      <c r="AH214">
        <f t="shared" si="46"/>
        <v>-5</v>
      </c>
    </row>
    <row r="215" spans="1:34" x14ac:dyDescent="0.25">
      <c r="A215" s="16">
        <v>0.14298162674010617</v>
      </c>
      <c r="B215" s="16">
        <v>0.19937809003526119</v>
      </c>
      <c r="C215" s="16">
        <v>0.57207633739832153</v>
      </c>
      <c r="D215" s="2">
        <f t="shared" si="47"/>
        <v>6.9939056003165563</v>
      </c>
      <c r="E215" s="3">
        <f t="shared" si="47"/>
        <v>5.0155962464237875</v>
      </c>
      <c r="F215" s="3">
        <f t="shared" si="47"/>
        <v>1.7480184629690891</v>
      </c>
      <c r="G215" s="67">
        <v>4.2581880569608543E-2</v>
      </c>
      <c r="H215" s="4">
        <f t="shared" si="41"/>
        <v>1.0425818805696085</v>
      </c>
      <c r="I215" s="4">
        <f t="shared" si="39"/>
        <v>6.7082554671825649</v>
      </c>
      <c r="J215" s="4">
        <f t="shared" si="40"/>
        <v>4.8107456497167833</v>
      </c>
      <c r="K215" s="4">
        <f t="shared" si="42"/>
        <v>1.6766246330830816</v>
      </c>
      <c r="L215">
        <v>7.04</v>
      </c>
      <c r="M215">
        <v>4.54</v>
      </c>
      <c r="N215">
        <v>1.47</v>
      </c>
      <c r="O215" s="4">
        <f t="shared" si="43"/>
        <v>7.339776439210044</v>
      </c>
      <c r="P215" s="4">
        <f t="shared" si="44"/>
        <v>4.7333217377860226</v>
      </c>
      <c r="Q215" s="4">
        <f t="shared" si="45"/>
        <v>1.5325953644373245</v>
      </c>
      <c r="R215" s="5">
        <f t="shared" si="48"/>
        <v>0.13624393171675767</v>
      </c>
      <c r="S215" s="5">
        <f t="shared" si="48"/>
        <v>0.21126812319074317</v>
      </c>
      <c r="T215" s="5">
        <f t="shared" si="48"/>
        <v>0.6524879450924993</v>
      </c>
      <c r="U215">
        <f t="shared" si="49"/>
        <v>1.049453175186956</v>
      </c>
      <c r="V215">
        <f t="shared" si="49"/>
        <v>0.94372064760216068</v>
      </c>
      <c r="W215">
        <f t="shared" si="49"/>
        <v>0.87676154280095031</v>
      </c>
      <c r="X215" t="s">
        <v>460</v>
      </c>
      <c r="Y215" t="s">
        <v>316</v>
      </c>
      <c r="Z215" t="s">
        <v>270</v>
      </c>
      <c r="AA215" s="59" t="s">
        <v>79</v>
      </c>
      <c r="AB215" s="59" t="s">
        <v>85</v>
      </c>
      <c r="AC215" t="s">
        <v>563</v>
      </c>
      <c r="AD215" s="59" t="s">
        <v>75</v>
      </c>
      <c r="AE215" t="s">
        <v>543</v>
      </c>
      <c r="AF215">
        <v>-9</v>
      </c>
      <c r="AG215">
        <v>3</v>
      </c>
      <c r="AH215">
        <f t="shared" si="46"/>
        <v>-12</v>
      </c>
    </row>
    <row r="216" spans="1:34" x14ac:dyDescent="0.25">
      <c r="A216" s="16">
        <v>0.44910333240629069</v>
      </c>
      <c r="B216" s="16">
        <v>0.28839487112838785</v>
      </c>
      <c r="C216" s="16">
        <v>0.24893141347317677</v>
      </c>
      <c r="D216" s="2">
        <f t="shared" si="47"/>
        <v>2.2266590511408832</v>
      </c>
      <c r="E216" s="3">
        <f t="shared" si="47"/>
        <v>3.4674680450708126</v>
      </c>
      <c r="F216" s="3">
        <f t="shared" si="47"/>
        <v>4.0171707782784658</v>
      </c>
      <c r="G216" s="67">
        <v>3.4203911487408867E-2</v>
      </c>
      <c r="H216" s="4">
        <f t="shared" si="41"/>
        <v>1.0342039114874089</v>
      </c>
      <c r="I216" s="4">
        <f t="shared" si="39"/>
        <v>2.1530174334174252</v>
      </c>
      <c r="J216" s="4">
        <f t="shared" si="40"/>
        <v>3.3527895287920964</v>
      </c>
      <c r="K216" s="4">
        <f t="shared" si="42"/>
        <v>3.8843121106561136</v>
      </c>
      <c r="L216">
        <v>1.97</v>
      </c>
      <c r="M216">
        <v>3.42</v>
      </c>
      <c r="N216">
        <v>4.2699999999999996</v>
      </c>
      <c r="O216" s="4">
        <f t="shared" si="43"/>
        <v>2.0373817056301955</v>
      </c>
      <c r="P216" s="4">
        <f t="shared" si="44"/>
        <v>3.5369773772869384</v>
      </c>
      <c r="Q216" s="4">
        <f t="shared" si="45"/>
        <v>4.4160507020512352</v>
      </c>
      <c r="R216" s="5">
        <f t="shared" si="48"/>
        <v>0.49082604267847968</v>
      </c>
      <c r="S216" s="5">
        <f t="shared" si="48"/>
        <v>0.28272728189374413</v>
      </c>
      <c r="T216" s="5">
        <f t="shared" si="48"/>
        <v>0.22644667542777636</v>
      </c>
      <c r="U216">
        <f t="shared" si="49"/>
        <v>0.91499491338213335</v>
      </c>
      <c r="V216">
        <f t="shared" si="49"/>
        <v>1.0200461349066898</v>
      </c>
      <c r="W216">
        <f t="shared" si="49"/>
        <v>1.0992937432308285</v>
      </c>
      <c r="X216" t="s">
        <v>464</v>
      </c>
      <c r="Y216" t="s">
        <v>326</v>
      </c>
      <c r="Z216" t="s">
        <v>263</v>
      </c>
      <c r="AA216" s="59" t="s">
        <v>75</v>
      </c>
      <c r="AB216" s="59" t="s">
        <v>90</v>
      </c>
      <c r="AC216" t="s">
        <v>563</v>
      </c>
      <c r="AD216" s="59" t="s">
        <v>78</v>
      </c>
      <c r="AE216" t="s">
        <v>549</v>
      </c>
      <c r="AF216">
        <v>-1</v>
      </c>
      <c r="AG216">
        <v>2</v>
      </c>
      <c r="AH216">
        <f t="shared" si="46"/>
        <v>-3</v>
      </c>
    </row>
    <row r="217" spans="1:34" x14ac:dyDescent="0.25">
      <c r="A217" s="16">
        <v>0.51089551558921198</v>
      </c>
      <c r="B217" s="16">
        <v>0.2428850394801281</v>
      </c>
      <c r="C217" s="16">
        <v>0.2328840693338505</v>
      </c>
      <c r="D217" s="2">
        <f t="shared" si="47"/>
        <v>1.9573473821681671</v>
      </c>
      <c r="E217" s="3">
        <f t="shared" si="47"/>
        <v>4.1171741254232996</v>
      </c>
      <c r="F217" s="3">
        <f t="shared" si="47"/>
        <v>4.2939819922437543</v>
      </c>
      <c r="G217" s="67">
        <v>3.250764957215968E-2</v>
      </c>
      <c r="H217" s="4">
        <f t="shared" si="41"/>
        <v>1.0325076495721597</v>
      </c>
      <c r="I217" s="4">
        <f t="shared" si="39"/>
        <v>1.8957219183598624</v>
      </c>
      <c r="J217" s="4">
        <f t="shared" si="40"/>
        <v>3.987548302551883</v>
      </c>
      <c r="K217" s="4">
        <f t="shared" si="42"/>
        <v>4.1587895198869012</v>
      </c>
      <c r="L217">
        <v>1.66</v>
      </c>
      <c r="M217">
        <v>3.85</v>
      </c>
      <c r="N217">
        <v>5.87</v>
      </c>
      <c r="O217" s="4">
        <f t="shared" si="43"/>
        <v>1.7139626982897851</v>
      </c>
      <c r="P217" s="4">
        <f t="shared" si="44"/>
        <v>3.9751544508528149</v>
      </c>
      <c r="Q217" s="4">
        <f t="shared" si="45"/>
        <v>6.0608199029885776</v>
      </c>
      <c r="R217" s="5">
        <f t="shared" si="48"/>
        <v>0.58344326921339262</v>
      </c>
      <c r="S217" s="5">
        <f t="shared" si="48"/>
        <v>0.25156255244006021</v>
      </c>
      <c r="T217" s="5">
        <f t="shared" si="48"/>
        <v>0.16499417834654714</v>
      </c>
      <c r="U217">
        <f t="shared" si="49"/>
        <v>0.87565585644343658</v>
      </c>
      <c r="V217">
        <f t="shared" si="49"/>
        <v>0.96550554573499281</v>
      </c>
      <c r="W217">
        <f t="shared" si="49"/>
        <v>1.4114684025075728</v>
      </c>
      <c r="X217" t="s">
        <v>330</v>
      </c>
      <c r="Y217" t="s">
        <v>462</v>
      </c>
      <c r="Z217" t="s">
        <v>263</v>
      </c>
      <c r="AA217" s="59" t="s">
        <v>86</v>
      </c>
      <c r="AB217" s="59" t="s">
        <v>84</v>
      </c>
      <c r="AC217" t="s">
        <v>563</v>
      </c>
      <c r="AD217" s="59" t="s">
        <v>94</v>
      </c>
      <c r="AE217" t="s">
        <v>549</v>
      </c>
      <c r="AF217">
        <v>5</v>
      </c>
      <c r="AG217">
        <v>-2</v>
      </c>
      <c r="AH217">
        <f t="shared" si="46"/>
        <v>7</v>
      </c>
    </row>
    <row r="218" spans="1:34" x14ac:dyDescent="0.25">
      <c r="A218" s="16">
        <v>0.30336914524006936</v>
      </c>
      <c r="B218" s="16">
        <v>0.42207060764409715</v>
      </c>
      <c r="C218" s="16">
        <v>0.26508840608738754</v>
      </c>
      <c r="D218" s="2">
        <f t="shared" si="47"/>
        <v>3.2963141297993768</v>
      </c>
      <c r="E218" s="3">
        <f t="shared" si="47"/>
        <v>2.3692718277204241</v>
      </c>
      <c r="F218" s="3">
        <f t="shared" si="47"/>
        <v>3.7723264278496802</v>
      </c>
      <c r="G218" s="67">
        <v>5.7581887048244518E-2</v>
      </c>
      <c r="H218" s="4">
        <f t="shared" si="41"/>
        <v>1.0575818870482445</v>
      </c>
      <c r="I218" s="4">
        <f t="shared" si="39"/>
        <v>3.1168405682509635</v>
      </c>
      <c r="J218" s="4">
        <f t="shared" si="40"/>
        <v>2.2402726982523893</v>
      </c>
      <c r="K218" s="4">
        <f t="shared" si="42"/>
        <v>3.5669355480154845</v>
      </c>
      <c r="L218">
        <v>4.3099999999999996</v>
      </c>
      <c r="M218">
        <v>3.12</v>
      </c>
      <c r="N218">
        <v>1.98</v>
      </c>
      <c r="O218" s="4">
        <f t="shared" si="43"/>
        <v>4.5581779331779337</v>
      </c>
      <c r="P218" s="4">
        <f t="shared" si="44"/>
        <v>3.2996554875905231</v>
      </c>
      <c r="Q218" s="4">
        <f t="shared" si="45"/>
        <v>2.094012136355524</v>
      </c>
      <c r="R218" s="5">
        <f t="shared" si="48"/>
        <v>0.2193859069698067</v>
      </c>
      <c r="S218" s="5">
        <f t="shared" si="48"/>
        <v>0.30306194199995734</v>
      </c>
      <c r="T218" s="5">
        <f t="shared" si="48"/>
        <v>0.47755215103023585</v>
      </c>
      <c r="U218">
        <f t="shared" si="49"/>
        <v>1.3828105434403357</v>
      </c>
      <c r="V218">
        <f t="shared" si="49"/>
        <v>1.3926875966635115</v>
      </c>
      <c r="W218">
        <f t="shared" si="49"/>
        <v>0.55509833955413102</v>
      </c>
      <c r="X218" t="s">
        <v>412</v>
      </c>
      <c r="Y218" t="s">
        <v>411</v>
      </c>
      <c r="Z218" t="s">
        <v>262</v>
      </c>
      <c r="AA218" s="59" t="s">
        <v>75</v>
      </c>
      <c r="AB218" s="59" t="s">
        <v>90</v>
      </c>
      <c r="AC218" t="s">
        <v>563</v>
      </c>
      <c r="AD218" s="59" t="s">
        <v>75</v>
      </c>
      <c r="AE218" t="s">
        <v>549</v>
      </c>
      <c r="AF218">
        <v>-2</v>
      </c>
      <c r="AG218">
        <v>0</v>
      </c>
      <c r="AH218">
        <f t="shared" si="46"/>
        <v>-2</v>
      </c>
    </row>
    <row r="219" spans="1:34" x14ac:dyDescent="0.25">
      <c r="A219" s="16">
        <v>0.82295199151061804</v>
      </c>
      <c r="B219" s="16">
        <v>6.9638158459090327E-2</v>
      </c>
      <c r="C219" s="16">
        <v>1.1374296370472086E-2</v>
      </c>
      <c r="D219" s="2">
        <f t="shared" si="47"/>
        <v>1.2151377119391753</v>
      </c>
      <c r="E219" s="3">
        <f t="shared" si="47"/>
        <v>14.359943199639039</v>
      </c>
      <c r="F219" s="3">
        <f t="shared" si="47"/>
        <v>87.917526274066603</v>
      </c>
      <c r="G219" s="67">
        <v>6.4851635645876815E-2</v>
      </c>
      <c r="H219" s="4">
        <f t="shared" si="41"/>
        <v>1.0648516356458768</v>
      </c>
      <c r="I219" s="4">
        <f t="shared" si="39"/>
        <v>1.1411333478415928</v>
      </c>
      <c r="J219" s="4">
        <f t="shared" si="40"/>
        <v>13.485393381519422</v>
      </c>
      <c r="K219" s="4">
        <f t="shared" si="42"/>
        <v>82.563169676441319</v>
      </c>
      <c r="L219">
        <v>1.1599999999999999</v>
      </c>
      <c r="M219">
        <v>6.83</v>
      </c>
      <c r="N219">
        <v>17.739999999999998</v>
      </c>
      <c r="O219" s="4">
        <f t="shared" si="43"/>
        <v>1.235227897349217</v>
      </c>
      <c r="P219" s="4">
        <f t="shared" si="44"/>
        <v>7.2729366714613386</v>
      </c>
      <c r="Q219" s="4">
        <f t="shared" si="45"/>
        <v>18.890468016357854</v>
      </c>
      <c r="R219" s="5">
        <f t="shared" si="48"/>
        <v>0.80956720791846348</v>
      </c>
      <c r="S219" s="5">
        <f t="shared" si="48"/>
        <v>0.13749604116916803</v>
      </c>
      <c r="T219" s="5">
        <f t="shared" si="48"/>
        <v>5.2936750912368519E-2</v>
      </c>
      <c r="U219">
        <f t="shared" si="49"/>
        <v>1.0165332580930113</v>
      </c>
      <c r="V219">
        <f t="shared" si="49"/>
        <v>0.50647391639015371</v>
      </c>
      <c r="W219">
        <f t="shared" si="49"/>
        <v>0.21486578179497817</v>
      </c>
      <c r="X219" t="s">
        <v>340</v>
      </c>
      <c r="Y219" t="s">
        <v>339</v>
      </c>
      <c r="Z219" t="s">
        <v>262</v>
      </c>
      <c r="AA219" s="59" t="s">
        <v>88</v>
      </c>
      <c r="AB219" s="59" t="s">
        <v>84</v>
      </c>
      <c r="AC219" t="s">
        <v>563</v>
      </c>
      <c r="AD219" s="59" t="s">
        <v>94</v>
      </c>
      <c r="AE219" t="s">
        <v>549</v>
      </c>
      <c r="AF219">
        <v>7</v>
      </c>
      <c r="AG219">
        <v>-11</v>
      </c>
      <c r="AH219">
        <f t="shared" si="46"/>
        <v>18</v>
      </c>
    </row>
    <row r="220" spans="1:34" x14ac:dyDescent="0.25">
      <c r="A220" s="16">
        <v>0.50218357853770479</v>
      </c>
      <c r="B220" s="16">
        <v>0.27623501821657653</v>
      </c>
      <c r="C220" s="16">
        <v>0.21173236272882115</v>
      </c>
      <c r="D220" s="2">
        <f t="shared" si="47"/>
        <v>1.9913036641139756</v>
      </c>
      <c r="E220" s="3">
        <f t="shared" si="47"/>
        <v>3.6201058303765454</v>
      </c>
      <c r="F220" s="3">
        <f t="shared" si="47"/>
        <v>4.7229435647528408</v>
      </c>
      <c r="G220" s="67">
        <v>3.4093050651300194E-2</v>
      </c>
      <c r="H220" s="4">
        <f t="shared" si="41"/>
        <v>1.0340930506513002</v>
      </c>
      <c r="I220" s="4">
        <f t="shared" si="39"/>
        <v>1.9256523026238286</v>
      </c>
      <c r="J220" s="4">
        <f t="shared" si="40"/>
        <v>3.5007544322017283</v>
      </c>
      <c r="K220" s="4">
        <f t="shared" si="42"/>
        <v>4.5672326699983152</v>
      </c>
      <c r="L220">
        <v>3.64</v>
      </c>
      <c r="M220">
        <v>3.56</v>
      </c>
      <c r="N220">
        <v>2.09</v>
      </c>
      <c r="O220" s="4">
        <f t="shared" si="43"/>
        <v>3.764098704370733</v>
      </c>
      <c r="P220" s="4">
        <f t="shared" si="44"/>
        <v>3.6813712603186288</v>
      </c>
      <c r="Q220" s="4">
        <f t="shared" si="45"/>
        <v>2.1612544758612171</v>
      </c>
      <c r="R220" s="5">
        <f t="shared" si="48"/>
        <v>0.26566784734917731</v>
      </c>
      <c r="S220" s="5">
        <f t="shared" si="48"/>
        <v>0.27163791133455212</v>
      </c>
      <c r="T220" s="5">
        <f t="shared" si="48"/>
        <v>0.46269424131627063</v>
      </c>
      <c r="U220">
        <f t="shared" si="49"/>
        <v>1.8902685573300329</v>
      </c>
      <c r="V220">
        <f t="shared" si="49"/>
        <v>1.0169236571560978</v>
      </c>
      <c r="W220">
        <f t="shared" si="49"/>
        <v>0.45760751663233545</v>
      </c>
      <c r="X220" t="s">
        <v>420</v>
      </c>
      <c r="Y220" t="s">
        <v>346</v>
      </c>
      <c r="Z220" t="s">
        <v>267</v>
      </c>
      <c r="AA220" s="59" t="s">
        <v>75</v>
      </c>
      <c r="AB220" s="59" t="s">
        <v>90</v>
      </c>
      <c r="AC220" t="s">
        <v>563</v>
      </c>
      <c r="AD220" s="59" t="s">
        <v>75</v>
      </c>
      <c r="AE220" t="s">
        <v>548</v>
      </c>
      <c r="AF220">
        <v>0</v>
      </c>
      <c r="AG220">
        <v>-6</v>
      </c>
      <c r="AH220">
        <f t="shared" si="46"/>
        <v>6</v>
      </c>
    </row>
    <row r="221" spans="1:34" x14ac:dyDescent="0.25">
      <c r="A221" s="16">
        <v>0.17211389055294127</v>
      </c>
      <c r="B221" s="16">
        <v>0.29784318453591113</v>
      </c>
      <c r="C221" s="16">
        <v>0.47693993626846337</v>
      </c>
      <c r="D221" s="2">
        <f t="shared" si="47"/>
        <v>5.8101063010507312</v>
      </c>
      <c r="E221" s="3">
        <f t="shared" si="47"/>
        <v>3.3574714880858032</v>
      </c>
      <c r="F221" s="3">
        <f t="shared" si="47"/>
        <v>2.0967000746968543</v>
      </c>
      <c r="G221" s="67">
        <v>3.3495866016535869E-2</v>
      </c>
      <c r="H221" s="4">
        <f t="shared" si="41"/>
        <v>1.0334958660165359</v>
      </c>
      <c r="I221" s="4">
        <f t="shared" si="39"/>
        <v>5.6217992660628306</v>
      </c>
      <c r="J221" s="4">
        <f t="shared" si="40"/>
        <v>3.2486549762668173</v>
      </c>
      <c r="K221" s="4">
        <f t="shared" si="42"/>
        <v>2.0287454876605255</v>
      </c>
      <c r="L221">
        <v>3.56</v>
      </c>
      <c r="M221">
        <v>3.56</v>
      </c>
      <c r="N221">
        <v>2.12</v>
      </c>
      <c r="O221" s="4">
        <f t="shared" si="43"/>
        <v>3.6792452830188678</v>
      </c>
      <c r="P221" s="4">
        <f t="shared" si="44"/>
        <v>3.6792452830188678</v>
      </c>
      <c r="Q221" s="4">
        <f t="shared" si="45"/>
        <v>2.191011235955056</v>
      </c>
      <c r="R221" s="5">
        <f t="shared" si="48"/>
        <v>0.27179487179487183</v>
      </c>
      <c r="S221" s="5">
        <f t="shared" si="48"/>
        <v>0.27179487179487183</v>
      </c>
      <c r="T221" s="5">
        <f t="shared" si="48"/>
        <v>0.45641025641025645</v>
      </c>
      <c r="U221">
        <f t="shared" si="49"/>
        <v>0.63324921995893491</v>
      </c>
      <c r="V221">
        <f t="shared" si="49"/>
        <v>1.0958381317830692</v>
      </c>
      <c r="W221">
        <f t="shared" si="49"/>
        <v>1.0449807592398916</v>
      </c>
      <c r="X221" t="s">
        <v>344</v>
      </c>
      <c r="Y221" t="s">
        <v>343</v>
      </c>
      <c r="Z221" t="s">
        <v>267</v>
      </c>
      <c r="AA221" s="59" t="s">
        <v>75</v>
      </c>
      <c r="AB221" s="59" t="s">
        <v>90</v>
      </c>
      <c r="AC221" t="s">
        <v>563</v>
      </c>
      <c r="AD221" s="59" t="s">
        <v>89</v>
      </c>
      <c r="AE221" t="s">
        <v>554</v>
      </c>
      <c r="AF221">
        <v>-8</v>
      </c>
      <c r="AG221">
        <v>0</v>
      </c>
      <c r="AH221">
        <f t="shared" si="46"/>
        <v>-8</v>
      </c>
    </row>
    <row r="222" spans="1:34" x14ac:dyDescent="0.25">
      <c r="A222" s="16">
        <v>0.50011471884480418</v>
      </c>
      <c r="B222" s="16">
        <v>0.2902675149548456</v>
      </c>
      <c r="C222" s="16">
        <v>0.20132534891066292</v>
      </c>
      <c r="D222" s="2">
        <f t="shared" si="47"/>
        <v>1.9995412298799398</v>
      </c>
      <c r="E222" s="3">
        <f t="shared" si="47"/>
        <v>3.4450978786088458</v>
      </c>
      <c r="F222" s="3">
        <f t="shared" si="47"/>
        <v>4.9670844005031123</v>
      </c>
      <c r="G222" s="67">
        <v>3.3142242119583942E-2</v>
      </c>
      <c r="H222" s="4">
        <f t="shared" si="41"/>
        <v>1.0331422421195839</v>
      </c>
      <c r="I222" s="4">
        <f t="shared" si="39"/>
        <v>1.9353978071574167</v>
      </c>
      <c r="J222" s="4">
        <f t="shared" si="40"/>
        <v>3.3345823432220896</v>
      </c>
      <c r="K222" s="4">
        <f t="shared" si="42"/>
        <v>4.8077449532144705</v>
      </c>
      <c r="L222">
        <v>2.37</v>
      </c>
      <c r="M222">
        <v>3.18</v>
      </c>
      <c r="N222">
        <v>3.37</v>
      </c>
      <c r="O222" s="4">
        <f t="shared" si="43"/>
        <v>2.4485471138234138</v>
      </c>
      <c r="P222" s="4">
        <f t="shared" si="44"/>
        <v>3.2853923299402772</v>
      </c>
      <c r="Q222" s="4">
        <f t="shared" si="45"/>
        <v>3.481689355942998</v>
      </c>
      <c r="R222" s="5">
        <f t="shared" si="48"/>
        <v>0.40840545577189119</v>
      </c>
      <c r="S222" s="5">
        <f t="shared" si="48"/>
        <v>0.30437765099980563</v>
      </c>
      <c r="T222" s="5">
        <f t="shared" si="48"/>
        <v>0.28721689322830324</v>
      </c>
      <c r="U222">
        <f t="shared" si="49"/>
        <v>1.2245544514080535</v>
      </c>
      <c r="V222">
        <f t="shared" si="49"/>
        <v>0.95364266726347446</v>
      </c>
      <c r="W222">
        <f t="shared" si="49"/>
        <v>0.70095232438376531</v>
      </c>
      <c r="X222" t="s">
        <v>424</v>
      </c>
      <c r="Y222" t="s">
        <v>474</v>
      </c>
      <c r="Z222" t="s">
        <v>258</v>
      </c>
      <c r="AA222" s="59" t="s">
        <v>75</v>
      </c>
      <c r="AB222" s="59" t="s">
        <v>90</v>
      </c>
      <c r="AC222" t="s">
        <v>563</v>
      </c>
      <c r="AD222" s="59" t="s">
        <v>125</v>
      </c>
      <c r="AE222" t="s">
        <v>549</v>
      </c>
      <c r="AF222">
        <v>7</v>
      </c>
      <c r="AG222">
        <v>2</v>
      </c>
      <c r="AH222">
        <f t="shared" si="46"/>
        <v>5</v>
      </c>
    </row>
    <row r="223" spans="1:34" x14ac:dyDescent="0.25">
      <c r="A223" s="16">
        <v>0.68629450610946863</v>
      </c>
      <c r="B223" s="16">
        <v>0.21445367052287609</v>
      </c>
      <c r="C223" s="16">
        <v>9.6789818626309504E-2</v>
      </c>
      <c r="D223" s="2">
        <f t="shared" si="47"/>
        <v>1.4571004009181057</v>
      </c>
      <c r="E223" s="3">
        <f t="shared" si="47"/>
        <v>4.6630118177125279</v>
      </c>
      <c r="F223" s="3">
        <f t="shared" si="47"/>
        <v>10.331665191571906</v>
      </c>
      <c r="G223" s="67">
        <v>3.8071761963745399E-2</v>
      </c>
      <c r="H223" s="4">
        <f t="shared" si="41"/>
        <v>1.0380717619637454</v>
      </c>
      <c r="I223" s="4">
        <f t="shared" si="39"/>
        <v>1.4036605698258025</v>
      </c>
      <c r="J223" s="4">
        <f t="shared" si="40"/>
        <v>4.491993702719931</v>
      </c>
      <c r="K223" s="4">
        <f t="shared" si="42"/>
        <v>9.9527465924198211</v>
      </c>
      <c r="L223">
        <v>1.42</v>
      </c>
      <c r="M223">
        <v>4.76</v>
      </c>
      <c r="N223">
        <v>8.08</v>
      </c>
      <c r="O223" s="4">
        <f t="shared" si="43"/>
        <v>1.4740619019885184</v>
      </c>
      <c r="P223" s="4">
        <f t="shared" si="44"/>
        <v>4.9412215869474281</v>
      </c>
      <c r="Q223" s="4">
        <f t="shared" si="45"/>
        <v>8.3876198366670636</v>
      </c>
      <c r="R223" s="5">
        <f t="shared" si="48"/>
        <v>0.67839756162953124</v>
      </c>
      <c r="S223" s="5">
        <f t="shared" si="48"/>
        <v>0.20237910451973412</v>
      </c>
      <c r="T223" s="5">
        <f t="shared" si="48"/>
        <v>0.11922333385073444</v>
      </c>
      <c r="U223">
        <f t="shared" si="49"/>
        <v>1.0116405849999941</v>
      </c>
      <c r="V223">
        <f t="shared" si="49"/>
        <v>1.0596631061877466</v>
      </c>
      <c r="W223">
        <f t="shared" si="49"/>
        <v>0.81183620269744072</v>
      </c>
      <c r="X223" t="s">
        <v>347</v>
      </c>
      <c r="Y223" t="s">
        <v>473</v>
      </c>
      <c r="Z223" t="s">
        <v>258</v>
      </c>
      <c r="AA223" s="59" t="s">
        <v>86</v>
      </c>
      <c r="AB223" s="59" t="s">
        <v>84</v>
      </c>
      <c r="AC223" t="s">
        <v>563</v>
      </c>
      <c r="AD223" s="59" t="s">
        <v>73</v>
      </c>
      <c r="AE223" t="s">
        <v>550</v>
      </c>
      <c r="AF223">
        <v>5</v>
      </c>
      <c r="AG223">
        <v>-6</v>
      </c>
      <c r="AH223">
        <f t="shared" si="46"/>
        <v>11</v>
      </c>
    </row>
    <row r="224" spans="1:34" x14ac:dyDescent="0.25">
      <c r="A224" s="16">
        <v>0.32761018060527963</v>
      </c>
      <c r="B224" s="16">
        <v>0.27080095946553062</v>
      </c>
      <c r="C224" s="16">
        <v>0.36942063288185079</v>
      </c>
      <c r="D224" s="2">
        <f t="shared" si="47"/>
        <v>3.0524081948626853</v>
      </c>
      <c r="E224" s="3">
        <f t="shared" si="47"/>
        <v>3.6927491024169976</v>
      </c>
      <c r="F224" s="3">
        <f t="shared" si="47"/>
        <v>2.7069413860265432</v>
      </c>
      <c r="G224" s="67">
        <v>3.3625115112565274E-2</v>
      </c>
      <c r="H224" s="4">
        <f t="shared" si="41"/>
        <v>1.0336251151125653</v>
      </c>
      <c r="I224" s="4">
        <f t="shared" si="39"/>
        <v>2.9531095464241575</v>
      </c>
      <c r="J224" s="4">
        <f t="shared" si="40"/>
        <v>3.5726193650149889</v>
      </c>
      <c r="K224" s="4">
        <f t="shared" si="42"/>
        <v>2.6188812040734404</v>
      </c>
      <c r="L224">
        <v>3.17</v>
      </c>
      <c r="M224">
        <v>3.68</v>
      </c>
      <c r="N224">
        <v>2.2400000000000002</v>
      </c>
      <c r="O224" s="4">
        <f t="shared" si="43"/>
        <v>3.2765916149068319</v>
      </c>
      <c r="P224" s="4">
        <f t="shared" si="44"/>
        <v>3.8037404236142405</v>
      </c>
      <c r="Q224" s="4">
        <f t="shared" si="45"/>
        <v>2.3153202578521466</v>
      </c>
      <c r="R224" s="5">
        <f t="shared" si="48"/>
        <v>0.30519518985842076</v>
      </c>
      <c r="S224" s="5">
        <f t="shared" si="48"/>
        <v>0.26289911735086785</v>
      </c>
      <c r="T224" s="5">
        <f t="shared" si="48"/>
        <v>0.43190569279071145</v>
      </c>
      <c r="U224">
        <f t="shared" si="49"/>
        <v>1.0734447707293722</v>
      </c>
      <c r="V224">
        <f t="shared" si="49"/>
        <v>1.0300565562725601</v>
      </c>
      <c r="W224">
        <f t="shared" si="49"/>
        <v>0.8553270749799099</v>
      </c>
      <c r="X224" t="s">
        <v>349</v>
      </c>
      <c r="Y224" t="s">
        <v>423</v>
      </c>
      <c r="Z224" t="s">
        <v>258</v>
      </c>
      <c r="AA224" s="59" t="s">
        <v>75</v>
      </c>
      <c r="AB224" s="59" t="s">
        <v>90</v>
      </c>
      <c r="AC224" t="s">
        <v>563</v>
      </c>
      <c r="AD224" s="59" t="s">
        <v>100</v>
      </c>
      <c r="AE224" t="s">
        <v>543</v>
      </c>
      <c r="AF224">
        <v>-3</v>
      </c>
      <c r="AG224">
        <v>3</v>
      </c>
      <c r="AH224">
        <f t="shared" si="46"/>
        <v>-6</v>
      </c>
    </row>
    <row r="225" spans="1:34" x14ac:dyDescent="0.25">
      <c r="A225" s="16">
        <v>0.74736863825121846</v>
      </c>
      <c r="B225" s="16">
        <v>0.19306091399811037</v>
      </c>
      <c r="C225" s="16">
        <v>5.7900635354894883E-2</v>
      </c>
      <c r="D225" s="2">
        <f t="shared" si="47"/>
        <v>1.3380277801593579</v>
      </c>
      <c r="E225" s="3">
        <f t="shared" si="47"/>
        <v>5.1797123472117601</v>
      </c>
      <c r="F225" s="3">
        <f t="shared" si="47"/>
        <v>17.270967647774881</v>
      </c>
      <c r="G225" s="67">
        <v>4.5678895289633425E-2</v>
      </c>
      <c r="H225" s="4">
        <f t="shared" si="41"/>
        <v>1.0456788952896334</v>
      </c>
      <c r="I225" s="4">
        <f t="shared" si="39"/>
        <v>1.2795780675947843</v>
      </c>
      <c r="J225" s="4">
        <f t="shared" si="40"/>
        <v>4.9534444756839786</v>
      </c>
      <c r="K225" s="4">
        <f t="shared" si="42"/>
        <v>16.516511641933011</v>
      </c>
      <c r="L225">
        <v>1.97</v>
      </c>
      <c r="M225">
        <v>3.34</v>
      </c>
      <c r="N225">
        <v>4.1900000000000004</v>
      </c>
      <c r="O225" s="4">
        <f t="shared" si="43"/>
        <v>2.0599874237205777</v>
      </c>
      <c r="P225" s="4">
        <f t="shared" si="44"/>
        <v>3.4925675102673757</v>
      </c>
      <c r="Q225" s="4">
        <f t="shared" si="45"/>
        <v>4.3813945712635647</v>
      </c>
      <c r="R225" s="5">
        <f t="shared" si="48"/>
        <v>0.48543985680936014</v>
      </c>
      <c r="S225" s="5">
        <f t="shared" si="48"/>
        <v>0.28632231075282621</v>
      </c>
      <c r="T225" s="5">
        <f t="shared" si="48"/>
        <v>0.22823783243781368</v>
      </c>
      <c r="U225">
        <f t="shared" si="49"/>
        <v>1.5395699956806839</v>
      </c>
      <c r="V225">
        <f t="shared" si="49"/>
        <v>0.67427827573232424</v>
      </c>
      <c r="W225">
        <f t="shared" si="49"/>
        <v>0.25368552941664768</v>
      </c>
      <c r="X225" t="s">
        <v>294</v>
      </c>
      <c r="Y225" t="s">
        <v>454</v>
      </c>
      <c r="Z225" t="s">
        <v>264</v>
      </c>
      <c r="AA225" s="59" t="s">
        <v>94</v>
      </c>
      <c r="AB225" s="59" t="s">
        <v>84</v>
      </c>
      <c r="AC225" t="s">
        <v>564</v>
      </c>
      <c r="AD225" s="59" t="s">
        <v>164</v>
      </c>
      <c r="AE225" t="s">
        <v>549</v>
      </c>
      <c r="AF225">
        <v>2</v>
      </c>
      <c r="AG225">
        <v>-2</v>
      </c>
      <c r="AH225">
        <f t="shared" si="46"/>
        <v>4</v>
      </c>
    </row>
    <row r="226" spans="1:34" x14ac:dyDescent="0.25">
      <c r="A226" s="16">
        <v>0.20317657785324064</v>
      </c>
      <c r="B226" s="16">
        <v>0.34668477037144269</v>
      </c>
      <c r="C226" s="16">
        <v>0.41561384146821384</v>
      </c>
      <c r="D226" s="2">
        <f t="shared" si="47"/>
        <v>4.9218271641641893</v>
      </c>
      <c r="E226" s="3">
        <f t="shared" si="47"/>
        <v>2.8844647514472199</v>
      </c>
      <c r="F226" s="3">
        <f t="shared" si="47"/>
        <v>2.4060796350462259</v>
      </c>
      <c r="G226" s="67">
        <v>4.4135602959132214E-2</v>
      </c>
      <c r="H226" s="4">
        <f t="shared" si="41"/>
        <v>1.0441356029591322</v>
      </c>
      <c r="I226" s="4">
        <f t="shared" si="39"/>
        <v>4.7137815722550656</v>
      </c>
      <c r="J226" s="4">
        <f t="shared" si="40"/>
        <v>2.7625384512054789</v>
      </c>
      <c r="K226" s="4">
        <f t="shared" si="42"/>
        <v>2.3043746695613834</v>
      </c>
      <c r="L226">
        <v>3.12</v>
      </c>
      <c r="M226">
        <v>3.06</v>
      </c>
      <c r="N226">
        <v>2.52</v>
      </c>
      <c r="O226" s="4">
        <f t="shared" si="43"/>
        <v>3.2577030812324925</v>
      </c>
      <c r="P226" s="4">
        <f t="shared" si="44"/>
        <v>3.1950549450549448</v>
      </c>
      <c r="Q226" s="4">
        <f t="shared" si="45"/>
        <v>2.6312217194570131</v>
      </c>
      <c r="R226" s="5">
        <f t="shared" si="48"/>
        <v>0.30696474634565785</v>
      </c>
      <c r="S226" s="5">
        <f t="shared" si="48"/>
        <v>0.3129836629406707</v>
      </c>
      <c r="T226" s="5">
        <f t="shared" si="48"/>
        <v>0.38005159071367162</v>
      </c>
      <c r="U226">
        <f t="shared" si="49"/>
        <v>0.66188896370677552</v>
      </c>
      <c r="V226">
        <f t="shared" si="49"/>
        <v>1.1076768899505161</v>
      </c>
      <c r="W226">
        <f t="shared" si="49"/>
        <v>1.0935721665781282</v>
      </c>
      <c r="X226" t="s">
        <v>289</v>
      </c>
      <c r="Y226" t="s">
        <v>274</v>
      </c>
      <c r="Z226" t="s">
        <v>264</v>
      </c>
      <c r="AA226" s="59" t="s">
        <v>75</v>
      </c>
      <c r="AB226" s="59" t="s">
        <v>90</v>
      </c>
      <c r="AC226" t="s">
        <v>564</v>
      </c>
      <c r="AD226" s="59" t="s">
        <v>203</v>
      </c>
      <c r="AE226" t="s">
        <v>550</v>
      </c>
      <c r="AF226">
        <v>-1</v>
      </c>
      <c r="AG226">
        <v>-3</v>
      </c>
      <c r="AH226">
        <f t="shared" si="46"/>
        <v>2</v>
      </c>
    </row>
    <row r="227" spans="1:34" x14ac:dyDescent="0.25">
      <c r="A227" s="23">
        <v>0.19482541704656334</v>
      </c>
      <c r="B227" s="23">
        <v>0.27233657807814676</v>
      </c>
      <c r="C227" s="23">
        <v>0.47709876696436004</v>
      </c>
      <c r="D227" s="2">
        <f t="shared" ref="D227:F242" si="50">(100%/A227)</f>
        <v>5.1328005101151648</v>
      </c>
      <c r="E227" s="3">
        <f t="shared" si="50"/>
        <v>3.6719268746670188</v>
      </c>
      <c r="F227" s="3">
        <f t="shared" si="50"/>
        <v>2.0960020633939331</v>
      </c>
      <c r="G227" s="133">
        <v>3.3505339028566006E-2</v>
      </c>
      <c r="H227" s="4">
        <f t="shared" si="41"/>
        <v>1.033505339028566</v>
      </c>
      <c r="I227" s="4">
        <f t="shared" si="39"/>
        <v>4.9663996075140684</v>
      </c>
      <c r="J227" s="4">
        <f t="shared" si="40"/>
        <v>3.5528862174223632</v>
      </c>
      <c r="K227" s="4">
        <f t="shared" si="42"/>
        <v>2.0280515099845071</v>
      </c>
      <c r="L227">
        <v>2.5499999999999998</v>
      </c>
      <c r="M227">
        <v>3.05</v>
      </c>
      <c r="N227">
        <v>3.19</v>
      </c>
      <c r="O227" s="4">
        <f t="shared" si="43"/>
        <v>2.635438614522843</v>
      </c>
      <c r="P227" s="4">
        <f t="shared" si="44"/>
        <v>3.152191284037126</v>
      </c>
      <c r="Q227" s="4">
        <f t="shared" si="45"/>
        <v>3.2968820315011254</v>
      </c>
      <c r="R227" s="5">
        <f t="shared" ref="R227:T242" si="51">(1/O227)</f>
        <v>0.37944348029561453</v>
      </c>
      <c r="S227" s="5">
        <f t="shared" si="51"/>
        <v>0.31723963106682523</v>
      </c>
      <c r="T227" s="5">
        <f t="shared" si="51"/>
        <v>0.30331688863756018</v>
      </c>
      <c r="U227">
        <f t="shared" ref="U227:W242" si="52">(L227/I227)</f>
        <v>0.51345042717502998</v>
      </c>
      <c r="V227">
        <f t="shared" si="52"/>
        <v>0.85845698774243051</v>
      </c>
      <c r="W227">
        <f t="shared" si="52"/>
        <v>1.5729383520561415</v>
      </c>
      <c r="X227" t="s">
        <v>357</v>
      </c>
      <c r="Y227" t="s">
        <v>452</v>
      </c>
      <c r="Z227" t="s">
        <v>264</v>
      </c>
      <c r="AA227" s="59" t="s">
        <v>75</v>
      </c>
      <c r="AB227" s="59" t="s">
        <v>90</v>
      </c>
      <c r="AC227" s="123" t="s">
        <v>560</v>
      </c>
      <c r="AD227" s="130" t="s">
        <v>99</v>
      </c>
      <c r="AE227" t="s">
        <v>544</v>
      </c>
      <c r="AF227">
        <v>-4</v>
      </c>
      <c r="AG227">
        <v>3</v>
      </c>
      <c r="AH227">
        <f t="shared" si="46"/>
        <v>-7</v>
      </c>
    </row>
    <row r="228" spans="1:34" x14ac:dyDescent="0.25">
      <c r="A228" s="23">
        <v>5.8990565418289842E-2</v>
      </c>
      <c r="B228" s="23">
        <v>0.11155202245351464</v>
      </c>
      <c r="C228" s="23">
        <v>0.68613342246652886</v>
      </c>
      <c r="D228" s="2">
        <f t="shared" si="50"/>
        <v>16.951863283716772</v>
      </c>
      <c r="E228" s="3">
        <f t="shared" si="50"/>
        <v>8.9644273407657362</v>
      </c>
      <c r="F228" s="3">
        <f t="shared" si="50"/>
        <v>1.457442484590207</v>
      </c>
      <c r="G228" s="133">
        <v>2.7904447796062382E-2</v>
      </c>
      <c r="H228" s="4">
        <f t="shared" si="41"/>
        <v>1.0279044477960624</v>
      </c>
      <c r="I228" s="4">
        <f t="shared" si="39"/>
        <v>16.49167227563164</v>
      </c>
      <c r="J228" s="4">
        <f t="shared" si="40"/>
        <v>8.7210706792702695</v>
      </c>
      <c r="K228" s="4">
        <f t="shared" si="42"/>
        <v>1.4178773987359625</v>
      </c>
      <c r="L228">
        <v>4.83</v>
      </c>
      <c r="M228">
        <v>3.86</v>
      </c>
      <c r="N228">
        <v>1.78</v>
      </c>
      <c r="O228" s="4">
        <f t="shared" si="43"/>
        <v>4.9647784828549817</v>
      </c>
      <c r="P228" s="4">
        <f t="shared" si="44"/>
        <v>3.9677111684928006</v>
      </c>
      <c r="Q228" s="4">
        <f t="shared" si="45"/>
        <v>1.829669917076991</v>
      </c>
      <c r="R228" s="5">
        <f t="shared" si="51"/>
        <v>0.20141885553470915</v>
      </c>
      <c r="S228" s="5">
        <f t="shared" si="51"/>
        <v>0.25203447467166978</v>
      </c>
      <c r="T228" s="5">
        <f t="shared" si="51"/>
        <v>0.54654666979362099</v>
      </c>
      <c r="U228">
        <f t="shared" si="52"/>
        <v>0.29287508988017458</v>
      </c>
      <c r="V228">
        <f t="shared" si="52"/>
        <v>0.4426062053567697</v>
      </c>
      <c r="W228">
        <f t="shared" si="52"/>
        <v>1.2553976821880861</v>
      </c>
      <c r="X228" t="s">
        <v>297</v>
      </c>
      <c r="Y228" t="s">
        <v>275</v>
      </c>
      <c r="Z228" t="s">
        <v>257</v>
      </c>
      <c r="AA228" s="59" t="s">
        <v>102</v>
      </c>
      <c r="AB228" s="59" t="s">
        <v>85</v>
      </c>
      <c r="AC228" s="123" t="s">
        <v>560</v>
      </c>
      <c r="AD228" s="130" t="s">
        <v>76</v>
      </c>
      <c r="AE228" t="s">
        <v>541</v>
      </c>
      <c r="AF228">
        <v>-8</v>
      </c>
      <c r="AG228">
        <v>-3</v>
      </c>
      <c r="AH228">
        <f t="shared" si="46"/>
        <v>-5</v>
      </c>
    </row>
    <row r="229" spans="1:34" x14ac:dyDescent="0.25">
      <c r="A229" s="23">
        <v>0.57064278306803873</v>
      </c>
      <c r="B229" s="23">
        <v>0.2799023322862278</v>
      </c>
      <c r="C229" s="23">
        <v>0.14552721464572771</v>
      </c>
      <c r="D229" s="2">
        <f t="shared" si="50"/>
        <v>1.7524097906286291</v>
      </c>
      <c r="E229" s="3">
        <f t="shared" si="50"/>
        <v>3.572674767773643</v>
      </c>
      <c r="F229" s="3">
        <f t="shared" si="50"/>
        <v>6.8715669604094725</v>
      </c>
      <c r="G229" s="133">
        <v>3.8358195889628188E-2</v>
      </c>
      <c r="H229" s="4">
        <f t="shared" si="41"/>
        <v>1.0383581958896282</v>
      </c>
      <c r="I229" s="4">
        <f t="shared" si="39"/>
        <v>1.6876736732715121</v>
      </c>
      <c r="J229" s="4">
        <f t="shared" si="40"/>
        <v>3.440695881167195</v>
      </c>
      <c r="K229" s="4">
        <f t="shared" si="42"/>
        <v>6.6177230435612442</v>
      </c>
      <c r="L229">
        <v>1.29</v>
      </c>
      <c r="M229">
        <v>5.72</v>
      </c>
      <c r="N229">
        <v>11.32</v>
      </c>
      <c r="O229" s="4">
        <f t="shared" si="43"/>
        <v>1.3394820726976204</v>
      </c>
      <c r="P229" s="4">
        <f t="shared" si="44"/>
        <v>5.9394088804886733</v>
      </c>
      <c r="Q229" s="4">
        <f t="shared" si="45"/>
        <v>11.754214777470592</v>
      </c>
      <c r="R229" s="5">
        <f t="shared" si="51"/>
        <v>0.74655721071807402</v>
      </c>
      <c r="S229" s="5">
        <f t="shared" si="51"/>
        <v>0.16836692339620901</v>
      </c>
      <c r="T229" s="5">
        <f t="shared" si="51"/>
        <v>8.5075865885716917E-2</v>
      </c>
      <c r="U229">
        <f t="shared" si="52"/>
        <v>0.76436577783391513</v>
      </c>
      <c r="V229">
        <f t="shared" si="52"/>
        <v>1.6624543980503128</v>
      </c>
      <c r="W229">
        <f t="shared" si="52"/>
        <v>1.7105581369129472</v>
      </c>
      <c r="X229" t="s">
        <v>304</v>
      </c>
      <c r="Y229" t="s">
        <v>458</v>
      </c>
      <c r="Z229" t="s">
        <v>268</v>
      </c>
      <c r="AA229" s="59" t="s">
        <v>75</v>
      </c>
      <c r="AB229" s="59" t="s">
        <v>90</v>
      </c>
      <c r="AC229" s="123" t="s">
        <v>560</v>
      </c>
      <c r="AD229" s="130" t="s">
        <v>100</v>
      </c>
      <c r="AE229" t="s">
        <v>549</v>
      </c>
      <c r="AF229">
        <v>1</v>
      </c>
      <c r="AG229">
        <v>-7</v>
      </c>
      <c r="AH229">
        <f t="shared" si="46"/>
        <v>8</v>
      </c>
    </row>
    <row r="230" spans="1:34" x14ac:dyDescent="0.25">
      <c r="A230" s="23">
        <v>0.19815867030043618</v>
      </c>
      <c r="B230" s="23">
        <v>0.28287832971772797</v>
      </c>
      <c r="C230" s="23">
        <v>0.46670727114014521</v>
      </c>
      <c r="D230" s="2">
        <f t="shared" si="50"/>
        <v>5.0464609925160504</v>
      </c>
      <c r="E230" s="3">
        <f t="shared" si="50"/>
        <v>3.5350887464510152</v>
      </c>
      <c r="F230" s="3">
        <f t="shared" si="50"/>
        <v>2.1426707099656799</v>
      </c>
      <c r="G230" s="133">
        <v>4.684663358134622E-2</v>
      </c>
      <c r="H230" s="4">
        <f t="shared" si="41"/>
        <v>1.0468466335813462</v>
      </c>
      <c r="I230" s="4">
        <f t="shared" si="39"/>
        <v>4.820630673713592</v>
      </c>
      <c r="J230" s="4">
        <f t="shared" si="40"/>
        <v>3.3768926918713902</v>
      </c>
      <c r="K230" s="4">
        <f t="shared" si="42"/>
        <v>2.0467856906941866</v>
      </c>
      <c r="L230">
        <v>1.87</v>
      </c>
      <c r="M230">
        <v>3.26</v>
      </c>
      <c r="N230">
        <v>4.87</v>
      </c>
      <c r="O230" s="4">
        <f t="shared" si="43"/>
        <v>1.9576032047971175</v>
      </c>
      <c r="P230" s="4">
        <f t="shared" si="44"/>
        <v>3.4127200254751884</v>
      </c>
      <c r="Q230" s="4">
        <f t="shared" si="45"/>
        <v>5.0981431055411566</v>
      </c>
      <c r="R230" s="5">
        <f t="shared" si="51"/>
        <v>0.5108287509692947</v>
      </c>
      <c r="S230" s="5">
        <f t="shared" si="51"/>
        <v>0.29302140009588384</v>
      </c>
      <c r="T230" s="5">
        <f t="shared" si="51"/>
        <v>0.19614984893482157</v>
      </c>
      <c r="U230">
        <f t="shared" si="52"/>
        <v>0.38791604803846924</v>
      </c>
      <c r="V230">
        <f t="shared" si="52"/>
        <v>0.96538454060066348</v>
      </c>
      <c r="W230">
        <f t="shared" si="52"/>
        <v>2.3793404566690586</v>
      </c>
      <c r="X230" t="s">
        <v>487</v>
      </c>
      <c r="Y230" t="s">
        <v>305</v>
      </c>
      <c r="Z230" t="s">
        <v>268</v>
      </c>
      <c r="AA230" s="59" t="s">
        <v>75</v>
      </c>
      <c r="AB230" s="59" t="s">
        <v>90</v>
      </c>
      <c r="AC230" s="123" t="s">
        <v>560</v>
      </c>
      <c r="AD230" s="130" t="s">
        <v>102</v>
      </c>
      <c r="AE230" t="s">
        <v>549</v>
      </c>
      <c r="AF230">
        <v>0</v>
      </c>
      <c r="AG230">
        <v>2</v>
      </c>
      <c r="AH230">
        <f t="shared" si="46"/>
        <v>-2</v>
      </c>
    </row>
    <row r="231" spans="1:34" x14ac:dyDescent="0.25">
      <c r="A231" s="23">
        <v>0.52944243204226327</v>
      </c>
      <c r="B231" s="23">
        <v>0.26766674470954765</v>
      </c>
      <c r="C231" s="23">
        <v>0.19450353929075168</v>
      </c>
      <c r="D231" s="2">
        <f t="shared" si="50"/>
        <v>1.8887794771994664</v>
      </c>
      <c r="E231" s="3">
        <f t="shared" si="50"/>
        <v>3.7359889480672197</v>
      </c>
      <c r="F231" s="3">
        <f t="shared" si="50"/>
        <v>5.1412946193496252</v>
      </c>
      <c r="G231" s="133">
        <v>5.2855595109116305E-2</v>
      </c>
      <c r="H231" s="4">
        <f t="shared" si="41"/>
        <v>1.0528555951091163</v>
      </c>
      <c r="I231" s="4">
        <f t="shared" si="39"/>
        <v>1.7939587213797503</v>
      </c>
      <c r="J231" s="4">
        <f t="shared" si="40"/>
        <v>3.548434339354988</v>
      </c>
      <c r="K231" s="4">
        <f t="shared" si="42"/>
        <v>4.883190670432624</v>
      </c>
      <c r="L231">
        <v>1.4</v>
      </c>
      <c r="M231">
        <v>4.97</v>
      </c>
      <c r="N231">
        <v>7.28</v>
      </c>
      <c r="O231" s="4">
        <f t="shared" si="43"/>
        <v>1.4739978331527628</v>
      </c>
      <c r="P231" s="4">
        <f t="shared" si="44"/>
        <v>5.2326923076923082</v>
      </c>
      <c r="Q231" s="4">
        <f t="shared" si="45"/>
        <v>7.6647887323943671</v>
      </c>
      <c r="R231" s="5">
        <f t="shared" si="51"/>
        <v>0.67842704887908856</v>
      </c>
      <c r="S231" s="5">
        <f t="shared" si="51"/>
        <v>0.19110621095185593</v>
      </c>
      <c r="T231" s="5">
        <f t="shared" si="51"/>
        <v>0.13046674016905549</v>
      </c>
      <c r="U231">
        <f t="shared" si="52"/>
        <v>0.78039699760942483</v>
      </c>
      <c r="V231">
        <f t="shared" si="52"/>
        <v>1.4006177160666906</v>
      </c>
      <c r="W231">
        <f t="shared" si="52"/>
        <v>1.4908285363665785</v>
      </c>
      <c r="X231" t="s">
        <v>352</v>
      </c>
      <c r="Y231" t="s">
        <v>427</v>
      </c>
      <c r="Z231" t="s">
        <v>271</v>
      </c>
      <c r="AA231" s="59" t="s">
        <v>75</v>
      </c>
      <c r="AB231" s="59" t="s">
        <v>90</v>
      </c>
      <c r="AC231" s="123" t="s">
        <v>560</v>
      </c>
      <c r="AD231" s="130" t="s">
        <v>89</v>
      </c>
      <c r="AE231" t="s">
        <v>544</v>
      </c>
      <c r="AF231">
        <v>6</v>
      </c>
      <c r="AG231">
        <v>4</v>
      </c>
      <c r="AH231">
        <f t="shared" si="46"/>
        <v>2</v>
      </c>
    </row>
    <row r="232" spans="1:34" x14ac:dyDescent="0.25">
      <c r="A232" s="5">
        <v>0.48142937221471388</v>
      </c>
      <c r="B232" s="5">
        <v>0.25970656777130124</v>
      </c>
      <c r="C232" s="5">
        <v>0.24468240703662103</v>
      </c>
      <c r="D232" s="2">
        <f t="shared" si="50"/>
        <v>2.0771478802793268</v>
      </c>
      <c r="E232" s="3">
        <f t="shared" si="50"/>
        <v>3.8504994639974006</v>
      </c>
      <c r="F232" s="3">
        <f t="shared" si="50"/>
        <v>4.0869305321584992</v>
      </c>
      <c r="G232" s="134">
        <v>2.8461675422964738E-2</v>
      </c>
      <c r="H232" s="4">
        <f t="shared" si="41"/>
        <v>1.0284616754229647</v>
      </c>
      <c r="I232" s="4">
        <f t="shared" si="39"/>
        <v>2.0196648352745665</v>
      </c>
      <c r="J232" s="4">
        <f t="shared" si="40"/>
        <v>3.7439406406795332</v>
      </c>
      <c r="K232" s="4">
        <f t="shared" si="42"/>
        <v>3.9738287092493843</v>
      </c>
      <c r="L232">
        <v>1.97</v>
      </c>
      <c r="M232">
        <v>3.82</v>
      </c>
      <c r="N232">
        <v>3.86</v>
      </c>
      <c r="O232" s="4">
        <f t="shared" si="43"/>
        <v>2.0260695005832403</v>
      </c>
      <c r="P232" s="4">
        <f t="shared" si="44"/>
        <v>3.9287236001157253</v>
      </c>
      <c r="Q232" s="4">
        <f t="shared" si="45"/>
        <v>3.9698620671326439</v>
      </c>
      <c r="R232" s="5">
        <f t="shared" si="51"/>
        <v>0.49356648412709048</v>
      </c>
      <c r="S232" s="5">
        <f t="shared" si="51"/>
        <v>0.25453559521737384</v>
      </c>
      <c r="T232" s="5">
        <f t="shared" si="51"/>
        <v>0.25189792065553579</v>
      </c>
      <c r="U232">
        <f t="shared" si="52"/>
        <v>0.97540936772916842</v>
      </c>
      <c r="V232">
        <f t="shared" si="52"/>
        <v>1.0203153219081651</v>
      </c>
      <c r="W232">
        <f t="shared" si="52"/>
        <v>0.9713554061893912</v>
      </c>
      <c r="X232" t="s">
        <v>447</v>
      </c>
      <c r="Y232" t="s">
        <v>449</v>
      </c>
      <c r="Z232" t="s">
        <v>265</v>
      </c>
      <c r="AA232" s="59" t="s">
        <v>86</v>
      </c>
      <c r="AB232" s="59" t="s">
        <v>84</v>
      </c>
      <c r="AC232" s="123" t="s">
        <v>560</v>
      </c>
      <c r="AD232" s="130" t="s">
        <v>75</v>
      </c>
      <c r="AE232" t="s">
        <v>544</v>
      </c>
      <c r="AF232">
        <v>4</v>
      </c>
      <c r="AG232">
        <v>11</v>
      </c>
      <c r="AH232">
        <f t="shared" si="46"/>
        <v>-7</v>
      </c>
    </row>
    <row r="233" spans="1:34" x14ac:dyDescent="0.25">
      <c r="A233" s="5">
        <v>0.25361245382022907</v>
      </c>
      <c r="B233" s="5">
        <v>0.28341961764189</v>
      </c>
      <c r="C233" s="5">
        <v>0.42117646206194331</v>
      </c>
      <c r="D233" s="2">
        <f t="shared" si="50"/>
        <v>3.943024031102357</v>
      </c>
      <c r="E233" s="3">
        <f t="shared" si="50"/>
        <v>3.5283372700881026</v>
      </c>
      <c r="F233" s="3">
        <f t="shared" si="50"/>
        <v>2.3743017240429922</v>
      </c>
      <c r="G233" s="134">
        <v>3.6570500758581703E-2</v>
      </c>
      <c r="H233" s="4">
        <f t="shared" si="41"/>
        <v>1.0365705007585817</v>
      </c>
      <c r="I233" s="4">
        <f t="shared" si="39"/>
        <v>3.8039130268677126</v>
      </c>
      <c r="J233" s="4">
        <f t="shared" si="40"/>
        <v>3.4038565321953493</v>
      </c>
      <c r="K233" s="4">
        <f t="shared" si="42"/>
        <v>2.2905356869652702</v>
      </c>
      <c r="L233">
        <v>4.62</v>
      </c>
      <c r="M233">
        <v>3.54</v>
      </c>
      <c r="N233">
        <v>1.86</v>
      </c>
      <c r="O233" s="4">
        <f t="shared" si="43"/>
        <v>4.7889557135046479</v>
      </c>
      <c r="P233" s="4">
        <f t="shared" si="44"/>
        <v>3.6694595726853794</v>
      </c>
      <c r="Q233" s="4">
        <f t="shared" si="45"/>
        <v>1.9280211314109621</v>
      </c>
      <c r="R233" s="5">
        <f t="shared" si="51"/>
        <v>0.20881379152871329</v>
      </c>
      <c r="S233" s="5">
        <f t="shared" si="51"/>
        <v>0.27251969402899873</v>
      </c>
      <c r="T233" s="5">
        <f t="shared" si="51"/>
        <v>0.51866651444228784</v>
      </c>
      <c r="U233">
        <f t="shared" si="52"/>
        <v>1.2145388097383196</v>
      </c>
      <c r="V233">
        <f t="shared" si="52"/>
        <v>1.0399968290428632</v>
      </c>
      <c r="W233">
        <f t="shared" si="52"/>
        <v>0.81203711890833419</v>
      </c>
      <c r="X233" t="s">
        <v>372</v>
      </c>
      <c r="Y233" t="s">
        <v>371</v>
      </c>
      <c r="Z233" t="s">
        <v>268</v>
      </c>
      <c r="AA233" s="59" t="s">
        <v>75</v>
      </c>
      <c r="AB233" s="59" t="s">
        <v>90</v>
      </c>
      <c r="AC233" s="123" t="s">
        <v>573</v>
      </c>
      <c r="AD233" s="130" t="s">
        <v>96</v>
      </c>
      <c r="AE233" t="s">
        <v>541</v>
      </c>
      <c r="AF233">
        <v>-3</v>
      </c>
      <c r="AG233">
        <v>8</v>
      </c>
      <c r="AH233">
        <f t="shared" si="46"/>
        <v>-11</v>
      </c>
    </row>
    <row r="234" spans="1:34" x14ac:dyDescent="0.25">
      <c r="A234" s="5">
        <v>0.43268133000729364</v>
      </c>
      <c r="B234" s="5">
        <v>0.30276203156573223</v>
      </c>
      <c r="C234" s="5">
        <v>0.25135056268884665</v>
      </c>
      <c r="D234" s="2">
        <f t="shared" si="50"/>
        <v>2.3111697469894139</v>
      </c>
      <c r="E234" s="3">
        <f t="shared" si="50"/>
        <v>3.3029240649116578</v>
      </c>
      <c r="F234" s="3">
        <f t="shared" si="50"/>
        <v>3.9785071069760281</v>
      </c>
      <c r="G234" s="134">
        <v>3.4080269923143947E-2</v>
      </c>
      <c r="H234" s="4">
        <f t="shared" si="41"/>
        <v>1.0340802699231439</v>
      </c>
      <c r="I234" s="4">
        <f t="shared" si="39"/>
        <v>2.2350003323834691</v>
      </c>
      <c r="J234" s="4">
        <f t="shared" si="40"/>
        <v>3.194069320321856</v>
      </c>
      <c r="K234" s="4">
        <f t="shared" si="42"/>
        <v>3.8473871155782935</v>
      </c>
      <c r="L234">
        <v>2.39</v>
      </c>
      <c r="M234">
        <v>3.32</v>
      </c>
      <c r="N234">
        <v>3.18</v>
      </c>
      <c r="O234" s="4">
        <f t="shared" si="43"/>
        <v>2.4714518451163143</v>
      </c>
      <c r="P234" s="4">
        <f t="shared" si="44"/>
        <v>3.4331464961448379</v>
      </c>
      <c r="Q234" s="4">
        <f t="shared" si="45"/>
        <v>3.2883752583555981</v>
      </c>
      <c r="R234" s="5">
        <f t="shared" si="51"/>
        <v>0.40462046710561617</v>
      </c>
      <c r="S234" s="5">
        <f t="shared" si="51"/>
        <v>0.29127798686217554</v>
      </c>
      <c r="T234" s="5">
        <f t="shared" si="51"/>
        <v>0.30410154603220835</v>
      </c>
      <c r="U234">
        <f t="shared" si="52"/>
        <v>1.0693510713939067</v>
      </c>
      <c r="V234">
        <f t="shared" si="52"/>
        <v>1.0394264078355864</v>
      </c>
      <c r="W234">
        <f t="shared" si="52"/>
        <v>0.82653497151976096</v>
      </c>
      <c r="X234" t="s">
        <v>303</v>
      </c>
      <c r="Y234" t="s">
        <v>374</v>
      </c>
      <c r="Z234" t="s">
        <v>268</v>
      </c>
      <c r="AA234" s="59" t="s">
        <v>75</v>
      </c>
      <c r="AB234" s="59" t="s">
        <v>90</v>
      </c>
      <c r="AC234" s="123" t="s">
        <v>573</v>
      </c>
      <c r="AD234" s="130" t="s">
        <v>100</v>
      </c>
      <c r="AE234" t="s">
        <v>549</v>
      </c>
      <c r="AF234">
        <v>3</v>
      </c>
      <c r="AG234">
        <v>-2</v>
      </c>
      <c r="AH234">
        <f t="shared" si="46"/>
        <v>5</v>
      </c>
    </row>
    <row r="235" spans="1:34" x14ac:dyDescent="0.25">
      <c r="A235" s="5">
        <v>0.46691360467869575</v>
      </c>
      <c r="B235" s="5">
        <v>0.31249942580598117</v>
      </c>
      <c r="C235" s="5">
        <v>0.21203153050937024</v>
      </c>
      <c r="D235" s="2">
        <f t="shared" si="50"/>
        <v>2.1417238435109316</v>
      </c>
      <c r="E235" s="3">
        <f t="shared" si="50"/>
        <v>3.2000058797575566</v>
      </c>
      <c r="F235" s="3">
        <f t="shared" si="50"/>
        <v>4.7162796853735269</v>
      </c>
      <c r="G235" s="134">
        <v>3.4425133689839571E-2</v>
      </c>
      <c r="H235" s="4">
        <f t="shared" si="41"/>
        <v>1.0344251336898396</v>
      </c>
      <c r="I235" s="4">
        <f t="shared" si="39"/>
        <v>2.0704483811905354</v>
      </c>
      <c r="J235" s="4">
        <f t="shared" si="40"/>
        <v>3.0935113383633634</v>
      </c>
      <c r="K235" s="4">
        <f t="shared" si="42"/>
        <v>4.5593243355856519</v>
      </c>
      <c r="L235">
        <v>2.2000000000000002</v>
      </c>
      <c r="M235">
        <v>3.2</v>
      </c>
      <c r="N235">
        <v>3.74</v>
      </c>
      <c r="O235" s="4">
        <f t="shared" si="43"/>
        <v>2.2757352941176472</v>
      </c>
      <c r="P235" s="4">
        <f t="shared" si="44"/>
        <v>3.310160427807487</v>
      </c>
      <c r="Q235" s="4">
        <f t="shared" si="45"/>
        <v>3.8687500000000004</v>
      </c>
      <c r="R235" s="5">
        <f t="shared" si="51"/>
        <v>0.4394184168012924</v>
      </c>
      <c r="S235" s="5">
        <f t="shared" si="51"/>
        <v>0.30210016155088848</v>
      </c>
      <c r="T235" s="5">
        <f t="shared" si="51"/>
        <v>0.25848142164781907</v>
      </c>
      <c r="U235">
        <f t="shared" si="52"/>
        <v>1.0625717694710026</v>
      </c>
      <c r="V235">
        <f t="shared" si="52"/>
        <v>1.0344232330155205</v>
      </c>
      <c r="W235">
        <f t="shared" si="52"/>
        <v>0.82029698365812609</v>
      </c>
      <c r="X235" t="s">
        <v>293</v>
      </c>
      <c r="Y235" t="s">
        <v>362</v>
      </c>
      <c r="Z235" t="s">
        <v>264</v>
      </c>
      <c r="AA235" s="59" t="s">
        <v>75</v>
      </c>
      <c r="AB235" s="59" t="s">
        <v>90</v>
      </c>
      <c r="AC235" t="s">
        <v>564</v>
      </c>
      <c r="AD235" s="130" t="s">
        <v>78</v>
      </c>
      <c r="AE235" t="s">
        <v>541</v>
      </c>
      <c r="AF235">
        <v>-6</v>
      </c>
      <c r="AG235">
        <v>-4</v>
      </c>
      <c r="AH235">
        <f t="shared" si="46"/>
        <v>-2</v>
      </c>
    </row>
    <row r="236" spans="1:34" x14ac:dyDescent="0.25">
      <c r="A236" s="5">
        <v>0.55023699201521448</v>
      </c>
      <c r="B236" s="5">
        <v>0.30447249162419204</v>
      </c>
      <c r="C236" s="5">
        <v>0.14203573903695241</v>
      </c>
      <c r="D236" s="2">
        <f t="shared" si="50"/>
        <v>1.8173987109400838</v>
      </c>
      <c r="E236" s="3">
        <f t="shared" si="50"/>
        <v>3.2843689578180086</v>
      </c>
      <c r="F236" s="3">
        <f t="shared" si="50"/>
        <v>7.040481549082779</v>
      </c>
      <c r="G236" s="134">
        <v>3.7494959737866873E-2</v>
      </c>
      <c r="H236" s="4">
        <f t="shared" si="41"/>
        <v>1.0374949597378669</v>
      </c>
      <c r="I236" s="4">
        <f t="shared" si="39"/>
        <v>1.7517181108998034</v>
      </c>
      <c r="J236" s="4">
        <f t="shared" si="40"/>
        <v>3.1656722059139799</v>
      </c>
      <c r="K236" s="4">
        <f t="shared" si="42"/>
        <v>6.7860392795176807</v>
      </c>
      <c r="L236">
        <v>1.34</v>
      </c>
      <c r="M236">
        <v>5.26</v>
      </c>
      <c r="N236">
        <v>9.89</v>
      </c>
      <c r="O236" s="4">
        <f t="shared" si="43"/>
        <v>1.3902432460487417</v>
      </c>
      <c r="P236" s="4">
        <f t="shared" si="44"/>
        <v>5.4572234882211799</v>
      </c>
      <c r="Q236" s="4">
        <f t="shared" si="45"/>
        <v>10.260825151807504</v>
      </c>
      <c r="R236" s="5">
        <f t="shared" si="51"/>
        <v>0.71929858522394152</v>
      </c>
      <c r="S236" s="5">
        <f t="shared" si="51"/>
        <v>0.18324336581750603</v>
      </c>
      <c r="T236" s="5">
        <f t="shared" si="51"/>
        <v>9.7458048958552243E-2</v>
      </c>
      <c r="U236">
        <f t="shared" si="52"/>
        <v>0.76496326187532737</v>
      </c>
      <c r="V236">
        <f t="shared" si="52"/>
        <v>1.6615744328087672</v>
      </c>
      <c r="W236">
        <f t="shared" si="52"/>
        <v>1.4574038835659282</v>
      </c>
      <c r="X236" t="s">
        <v>358</v>
      </c>
      <c r="Y236" t="s">
        <v>486</v>
      </c>
      <c r="Z236" t="s">
        <v>264</v>
      </c>
      <c r="AA236" s="59" t="s">
        <v>78</v>
      </c>
      <c r="AB236" s="59" t="s">
        <v>84</v>
      </c>
      <c r="AC236" t="s">
        <v>564</v>
      </c>
      <c r="AD236" s="130" t="s">
        <v>73</v>
      </c>
      <c r="AE236" t="s">
        <v>541</v>
      </c>
      <c r="AF236">
        <v>2</v>
      </c>
      <c r="AG236">
        <v>0</v>
      </c>
      <c r="AH236">
        <f t="shared" si="46"/>
        <v>2</v>
      </c>
    </row>
    <row r="237" spans="1:34" x14ac:dyDescent="0.25">
      <c r="A237" s="5">
        <v>0.28577799408247034</v>
      </c>
      <c r="B237" s="5">
        <v>0.28052797247635586</v>
      </c>
      <c r="C237" s="5">
        <v>0.39674041011195332</v>
      </c>
      <c r="D237" s="2">
        <f t="shared" si="50"/>
        <v>3.4992197464701151</v>
      </c>
      <c r="E237" s="3">
        <f t="shared" si="50"/>
        <v>3.5647069031031635</v>
      </c>
      <c r="F237" s="3">
        <f t="shared" si="50"/>
        <v>2.5205398152354008</v>
      </c>
      <c r="G237" s="134">
        <v>3.318545193387612E-2</v>
      </c>
      <c r="H237" s="4">
        <f t="shared" si="41"/>
        <v>1.0331854519338761</v>
      </c>
      <c r="I237" s="4">
        <f t="shared" si="39"/>
        <v>3.3868263823502476</v>
      </c>
      <c r="J237" s="4">
        <f t="shared" si="40"/>
        <v>3.4502101209718785</v>
      </c>
      <c r="K237" s="4">
        <f t="shared" si="42"/>
        <v>2.4395812102440591</v>
      </c>
      <c r="L237">
        <v>2.44</v>
      </c>
      <c r="M237">
        <v>3.14</v>
      </c>
      <c r="N237">
        <v>3.28</v>
      </c>
      <c r="O237" s="4">
        <f t="shared" si="43"/>
        <v>2.5209725027186578</v>
      </c>
      <c r="P237" s="4">
        <f t="shared" si="44"/>
        <v>3.2442023190723712</v>
      </c>
      <c r="Q237" s="4">
        <f t="shared" si="45"/>
        <v>3.3888482823431136</v>
      </c>
      <c r="R237" s="5">
        <f t="shared" si="51"/>
        <v>0.39667231551378834</v>
      </c>
      <c r="S237" s="5">
        <f t="shared" si="51"/>
        <v>0.30824218148205207</v>
      </c>
      <c r="T237" s="5">
        <f t="shared" si="51"/>
        <v>0.29508550300415959</v>
      </c>
      <c r="U237">
        <f t="shared" si="52"/>
        <v>0.72043846496400299</v>
      </c>
      <c r="V237">
        <f t="shared" si="52"/>
        <v>0.91008949887246393</v>
      </c>
      <c r="W237">
        <f t="shared" si="52"/>
        <v>1.3444930573439955</v>
      </c>
      <c r="X237" t="s">
        <v>457</v>
      </c>
      <c r="Y237" t="s">
        <v>376</v>
      </c>
      <c r="Z237" t="s">
        <v>268</v>
      </c>
      <c r="AA237" s="59" t="s">
        <v>75</v>
      </c>
      <c r="AB237" s="59" t="s">
        <v>90</v>
      </c>
      <c r="AC237" t="s">
        <v>564</v>
      </c>
      <c r="AD237" s="130" t="s">
        <v>78</v>
      </c>
      <c r="AE237" t="s">
        <v>549</v>
      </c>
      <c r="AF237">
        <v>2</v>
      </c>
      <c r="AG237">
        <v>-2</v>
      </c>
      <c r="AH237">
        <f t="shared" si="46"/>
        <v>4</v>
      </c>
    </row>
    <row r="238" spans="1:34" x14ac:dyDescent="0.25">
      <c r="A238" s="118">
        <v>0.62388972461123449</v>
      </c>
      <c r="B238" s="118">
        <v>0.23635847209865724</v>
      </c>
      <c r="C238" s="118">
        <v>0.13550446507488645</v>
      </c>
      <c r="D238" s="115">
        <f t="shared" si="50"/>
        <v>1.602847363166835</v>
      </c>
      <c r="E238" s="116">
        <f t="shared" si="50"/>
        <v>4.2308616700762682</v>
      </c>
      <c r="F238" s="116">
        <f t="shared" si="50"/>
        <v>7.3798306162630931</v>
      </c>
      <c r="G238" s="135">
        <v>4.1162585803329543E-2</v>
      </c>
      <c r="H238" s="117">
        <f t="shared" si="41"/>
        <v>1.0411625858033295</v>
      </c>
      <c r="I238" s="117">
        <f t="shared" si="39"/>
        <v>1.5394784494009901</v>
      </c>
      <c r="J238" s="117">
        <f t="shared" si="40"/>
        <v>4.0635936478757193</v>
      </c>
      <c r="K238" s="117">
        <f t="shared" si="42"/>
        <v>7.0880674323972555</v>
      </c>
      <c r="L238" s="93">
        <v>1.41</v>
      </c>
      <c r="M238" s="93">
        <v>4.8</v>
      </c>
      <c r="N238" s="93">
        <v>8.09</v>
      </c>
      <c r="O238" s="117">
        <f t="shared" si="43"/>
        <v>1.4680392459826945</v>
      </c>
      <c r="P238" s="117">
        <f t="shared" si="44"/>
        <v>4.9975804118559815</v>
      </c>
      <c r="Q238" s="117">
        <f t="shared" si="45"/>
        <v>8.4230053191489365</v>
      </c>
      <c r="R238" s="118">
        <f t="shared" si="51"/>
        <v>0.68118069917852053</v>
      </c>
      <c r="S238" s="118">
        <f t="shared" si="51"/>
        <v>0.20009683038369042</v>
      </c>
      <c r="T238" s="118">
        <f t="shared" si="51"/>
        <v>0.11872247043778911</v>
      </c>
      <c r="U238" s="93">
        <f t="shared" si="52"/>
        <v>0.9158946008946276</v>
      </c>
      <c r="V238" s="93">
        <f t="shared" si="52"/>
        <v>1.1812204703364579</v>
      </c>
      <c r="W238" s="93">
        <f t="shared" si="52"/>
        <v>1.1413548300941998</v>
      </c>
      <c r="X238" s="93" t="s">
        <v>373</v>
      </c>
      <c r="Y238" s="93" t="s">
        <v>456</v>
      </c>
      <c r="Z238" s="93" t="s">
        <v>268</v>
      </c>
      <c r="AA238" s="113" t="s">
        <v>86</v>
      </c>
      <c r="AB238" s="113" t="s">
        <v>84</v>
      </c>
      <c r="AC238" s="93" t="s">
        <v>564</v>
      </c>
      <c r="AD238" s="130" t="s">
        <v>86</v>
      </c>
      <c r="AE238" s="93" t="s">
        <v>550</v>
      </c>
      <c r="AF238" s="93">
        <v>9</v>
      </c>
      <c r="AG238" s="93">
        <v>6</v>
      </c>
      <c r="AH238">
        <f t="shared" si="46"/>
        <v>3</v>
      </c>
    </row>
    <row r="239" spans="1:34" x14ac:dyDescent="0.25">
      <c r="A239" s="5">
        <v>0.49037089911977438</v>
      </c>
      <c r="B239" s="5">
        <v>0.23509193649560195</v>
      </c>
      <c r="C239" s="5">
        <v>0.25811929420294061</v>
      </c>
      <c r="D239" s="2">
        <f t="shared" si="50"/>
        <v>2.0392727255940759</v>
      </c>
      <c r="E239" s="3">
        <f t="shared" si="50"/>
        <v>4.2536550377120559</v>
      </c>
      <c r="F239" s="3">
        <f t="shared" si="50"/>
        <v>3.8741776475406446</v>
      </c>
      <c r="G239" s="134">
        <v>3.294939768826044E-2</v>
      </c>
      <c r="H239" s="4">
        <f t="shared" si="41"/>
        <v>1.0329493976882604</v>
      </c>
      <c r="I239" s="4">
        <f t="shared" si="39"/>
        <v>1.974223258329949</v>
      </c>
      <c r="J239" s="4">
        <f t="shared" si="40"/>
        <v>4.1179703935466065</v>
      </c>
      <c r="K239" s="4">
        <f t="shared" si="42"/>
        <v>3.7505977119605758</v>
      </c>
      <c r="L239">
        <v>2.69</v>
      </c>
      <c r="M239">
        <v>3.05</v>
      </c>
      <c r="N239">
        <v>3</v>
      </c>
      <c r="O239" s="4">
        <f t="shared" si="43"/>
        <v>2.7786338797814207</v>
      </c>
      <c r="P239" s="4">
        <f t="shared" si="44"/>
        <v>3.150495662949194</v>
      </c>
      <c r="Q239" s="4">
        <f t="shared" si="45"/>
        <v>3.0988481930647813</v>
      </c>
      <c r="R239" s="5">
        <f t="shared" si="51"/>
        <v>0.35988908336447128</v>
      </c>
      <c r="S239" s="5">
        <f t="shared" si="51"/>
        <v>0.31741037188538618</v>
      </c>
      <c r="T239" s="5">
        <f t="shared" si="51"/>
        <v>0.32270054475014259</v>
      </c>
      <c r="U239">
        <f t="shared" si="52"/>
        <v>1.3625611939530824</v>
      </c>
      <c r="V239">
        <f t="shared" si="52"/>
        <v>0.74065612632372135</v>
      </c>
      <c r="W239">
        <f t="shared" si="52"/>
        <v>0.79987250843593927</v>
      </c>
      <c r="X239" t="s">
        <v>294</v>
      </c>
      <c r="Y239" t="s">
        <v>366</v>
      </c>
      <c r="Z239" t="s">
        <v>264</v>
      </c>
      <c r="AA239" s="59" t="s">
        <v>86</v>
      </c>
      <c r="AB239" s="59" t="s">
        <v>84</v>
      </c>
      <c r="AC239" s="59" t="s">
        <v>574</v>
      </c>
      <c r="AD239" s="130" t="s">
        <v>94</v>
      </c>
      <c r="AE239" t="s">
        <v>548</v>
      </c>
      <c r="AF239">
        <v>7</v>
      </c>
      <c r="AG239">
        <v>3</v>
      </c>
      <c r="AH239">
        <f t="shared" si="46"/>
        <v>4</v>
      </c>
    </row>
    <row r="240" spans="1:34" x14ac:dyDescent="0.25">
      <c r="A240" s="5">
        <v>0.65142530856033187</v>
      </c>
      <c r="B240" s="5">
        <v>0.21299256539349687</v>
      </c>
      <c r="C240" s="5">
        <v>0.13079595689113749</v>
      </c>
      <c r="D240" s="2">
        <f t="shared" si="50"/>
        <v>1.5350954082671855</v>
      </c>
      <c r="E240" s="3">
        <f t="shared" si="50"/>
        <v>4.6949995562170557</v>
      </c>
      <c r="F240" s="3">
        <f t="shared" si="50"/>
        <v>7.6454962658540575</v>
      </c>
      <c r="G240" s="134">
        <v>3.5389562838878064E-2</v>
      </c>
      <c r="H240" s="4">
        <f t="shared" si="41"/>
        <v>1.0353895628388781</v>
      </c>
      <c r="I240" s="4">
        <f t="shared" si="39"/>
        <v>1.4826259249303144</v>
      </c>
      <c r="J240" s="4">
        <f t="shared" si="40"/>
        <v>4.5345247090806025</v>
      </c>
      <c r="K240" s="4">
        <f t="shared" si="42"/>
        <v>7.3841735905578272</v>
      </c>
      <c r="L240">
        <v>2.02</v>
      </c>
      <c r="M240">
        <v>3.49</v>
      </c>
      <c r="N240">
        <v>3.94</v>
      </c>
      <c r="O240" s="4">
        <f t="shared" si="43"/>
        <v>2.0914869169345338</v>
      </c>
      <c r="P240" s="4">
        <f t="shared" si="44"/>
        <v>3.6135095743076846</v>
      </c>
      <c r="Q240" s="4">
        <f t="shared" si="45"/>
        <v>4.0794348775851796</v>
      </c>
      <c r="R240" s="5">
        <f t="shared" si="51"/>
        <v>0.47812873793429578</v>
      </c>
      <c r="S240" s="5">
        <f t="shared" si="51"/>
        <v>0.27673926952070987</v>
      </c>
      <c r="T240" s="5">
        <f t="shared" si="51"/>
        <v>0.24513199254499429</v>
      </c>
      <c r="U240">
        <f t="shared" si="52"/>
        <v>1.3624475102139759</v>
      </c>
      <c r="V240">
        <f t="shared" si="52"/>
        <v>0.76965067430575651</v>
      </c>
      <c r="W240">
        <f t="shared" si="52"/>
        <v>0.53357358838883395</v>
      </c>
      <c r="X240" t="s">
        <v>291</v>
      </c>
      <c r="Y240" t="s">
        <v>273</v>
      </c>
      <c r="Z240" t="s">
        <v>264</v>
      </c>
      <c r="AA240" s="59" t="s">
        <v>86</v>
      </c>
      <c r="AB240" s="59" t="s">
        <v>84</v>
      </c>
      <c r="AC240" s="59" t="s">
        <v>574</v>
      </c>
      <c r="AD240" s="130" t="s">
        <v>100</v>
      </c>
      <c r="AE240" t="s">
        <v>547</v>
      </c>
      <c r="AF240">
        <v>0</v>
      </c>
      <c r="AG240">
        <v>-14</v>
      </c>
      <c r="AH240">
        <f t="shared" si="46"/>
        <v>14</v>
      </c>
    </row>
    <row r="241" spans="1:34" x14ac:dyDescent="0.25">
      <c r="A241" s="5">
        <v>0.29084593118709029</v>
      </c>
      <c r="B241" s="5">
        <v>0.30127115424630296</v>
      </c>
      <c r="C241" s="5">
        <v>0.37611874857626482</v>
      </c>
      <c r="D241" s="2">
        <f t="shared" si="50"/>
        <v>3.4382464830038741</v>
      </c>
      <c r="E241" s="3">
        <f t="shared" si="50"/>
        <v>3.319268990427322</v>
      </c>
      <c r="F241" s="3">
        <f t="shared" si="50"/>
        <v>2.6587347846533422</v>
      </c>
      <c r="G241" s="134">
        <v>3.4087187141249142E-2</v>
      </c>
      <c r="H241" s="4">
        <f t="shared" si="41"/>
        <v>1.0340871871412491</v>
      </c>
      <c r="I241" s="4">
        <f t="shared" si="39"/>
        <v>3.3249096650244381</v>
      </c>
      <c r="J241" s="4">
        <f t="shared" si="40"/>
        <v>3.209854093254453</v>
      </c>
      <c r="K241" s="4">
        <f t="shared" si="42"/>
        <v>2.5710934413600635</v>
      </c>
      <c r="L241">
        <v>1.93</v>
      </c>
      <c r="M241">
        <v>3.13</v>
      </c>
      <c r="N241">
        <v>5.09</v>
      </c>
      <c r="O241" s="4">
        <f t="shared" si="43"/>
        <v>1.9957882711826107</v>
      </c>
      <c r="P241" s="4">
        <f t="shared" si="44"/>
        <v>3.2366928957521095</v>
      </c>
      <c r="Q241" s="4">
        <f t="shared" si="45"/>
        <v>5.2635037825489581</v>
      </c>
      <c r="R241" s="5">
        <f t="shared" si="51"/>
        <v>0.50105515421605662</v>
      </c>
      <c r="S241" s="5">
        <f t="shared" si="51"/>
        <v>0.30895733151341509</v>
      </c>
      <c r="T241" s="5">
        <f t="shared" si="51"/>
        <v>0.18998751427052832</v>
      </c>
      <c r="U241">
        <f t="shared" si="52"/>
        <v>0.58046689818437958</v>
      </c>
      <c r="V241">
        <f t="shared" si="52"/>
        <v>0.97512220464404675</v>
      </c>
      <c r="W241">
        <f t="shared" si="52"/>
        <v>1.9797024558187504</v>
      </c>
      <c r="X241" t="s">
        <v>377</v>
      </c>
      <c r="Y241" t="s">
        <v>487</v>
      </c>
      <c r="Z241" t="s">
        <v>268</v>
      </c>
      <c r="AA241" s="59" t="s">
        <v>75</v>
      </c>
      <c r="AB241" s="59" t="s">
        <v>90</v>
      </c>
      <c r="AC241" s="59" t="s">
        <v>574</v>
      </c>
      <c r="AD241" s="130" t="s">
        <v>78</v>
      </c>
      <c r="AE241" t="s">
        <v>541</v>
      </c>
      <c r="AF241">
        <v>0</v>
      </c>
      <c r="AG241">
        <v>0</v>
      </c>
      <c r="AH241">
        <f t="shared" si="46"/>
        <v>0</v>
      </c>
    </row>
    <row r="242" spans="1:34" x14ac:dyDescent="0.25">
      <c r="A242" s="5">
        <v>0.20051902083531528</v>
      </c>
      <c r="B242" s="5">
        <v>0.27357305207852389</v>
      </c>
      <c r="C242" s="5">
        <v>0.47166776616911887</v>
      </c>
      <c r="D242" s="2">
        <f t="shared" si="50"/>
        <v>4.9870580647872416</v>
      </c>
      <c r="E242" s="3">
        <f t="shared" si="50"/>
        <v>3.6553307878912329</v>
      </c>
      <c r="F242" s="3">
        <f t="shared" si="50"/>
        <v>2.1201364005049372</v>
      </c>
      <c r="G242" s="134">
        <v>3.5459749192340073E-2</v>
      </c>
      <c r="H242" s="4">
        <f t="shared" si="41"/>
        <v>1.0354597491923401</v>
      </c>
      <c r="I242" s="4">
        <f t="shared" si="39"/>
        <v>4.8162741899693859</v>
      </c>
      <c r="J242" s="4">
        <f t="shared" si="40"/>
        <v>3.5301524668075177</v>
      </c>
      <c r="K242" s="4">
        <f t="shared" si="42"/>
        <v>2.0475314488647642</v>
      </c>
      <c r="L242">
        <v>4.46</v>
      </c>
      <c r="M242">
        <v>3.58</v>
      </c>
      <c r="N242">
        <v>1.88</v>
      </c>
      <c r="O242" s="4">
        <f t="shared" si="43"/>
        <v>4.6181504813978371</v>
      </c>
      <c r="P242" s="4">
        <f t="shared" si="44"/>
        <v>3.7069459021085773</v>
      </c>
      <c r="Q242" s="4">
        <f t="shared" si="45"/>
        <v>1.9466643284815992</v>
      </c>
      <c r="R242" s="5">
        <f t="shared" si="51"/>
        <v>0.21653690238723375</v>
      </c>
      <c r="S242" s="5">
        <f t="shared" si="51"/>
        <v>0.26976385046007334</v>
      </c>
      <c r="T242" s="5">
        <f t="shared" si="51"/>
        <v>0.51369924715269288</v>
      </c>
      <c r="U242">
        <f t="shared" si="52"/>
        <v>0.92602701260003417</v>
      </c>
      <c r="V242">
        <f t="shared" si="52"/>
        <v>1.0141205043298205</v>
      </c>
      <c r="W242">
        <f t="shared" si="52"/>
        <v>0.91817881529602352</v>
      </c>
      <c r="X242" t="s">
        <v>458</v>
      </c>
      <c r="Y242" t="s">
        <v>380</v>
      </c>
      <c r="Z242" t="s">
        <v>268</v>
      </c>
      <c r="AA242" s="59" t="s">
        <v>75</v>
      </c>
      <c r="AB242" s="59" t="s">
        <v>90</v>
      </c>
      <c r="AC242" s="59" t="s">
        <v>574</v>
      </c>
      <c r="AD242" s="130" t="s">
        <v>76</v>
      </c>
      <c r="AE242" t="s">
        <v>541</v>
      </c>
      <c r="AF242">
        <v>-7</v>
      </c>
      <c r="AG242">
        <v>-3</v>
      </c>
      <c r="AH242">
        <f t="shared" si="46"/>
        <v>-4</v>
      </c>
    </row>
    <row r="243" spans="1:34" x14ac:dyDescent="0.25">
      <c r="A243" s="5">
        <v>0.13708738489786051</v>
      </c>
      <c r="B243" s="5">
        <v>0.26335299368344905</v>
      </c>
      <c r="C243" s="5">
        <v>0.52822036745768586</v>
      </c>
      <c r="D243" s="2">
        <f t="shared" ref="D243:F306" si="53">(100%/A243)</f>
        <v>7.2946172307909185</v>
      </c>
      <c r="E243" s="3">
        <f t="shared" si="53"/>
        <v>3.7971848582894885</v>
      </c>
      <c r="F243" s="3">
        <f t="shared" si="53"/>
        <v>1.8931492642227716</v>
      </c>
      <c r="G243" s="134">
        <v>3.4518621866959087E-2</v>
      </c>
      <c r="H243" s="4">
        <f t="shared" si="41"/>
        <v>1.0345186218669591</v>
      </c>
      <c r="I243" s="4">
        <f t="shared" si="39"/>
        <v>7.0512188728189171</v>
      </c>
      <c r="J243" s="4">
        <f t="shared" si="40"/>
        <v>3.6704847820301616</v>
      </c>
      <c r="K243" s="4">
        <f t="shared" si="42"/>
        <v>1.8299808473300097</v>
      </c>
      <c r="L243">
        <v>4.82</v>
      </c>
      <c r="M243">
        <v>3.77</v>
      </c>
      <c r="N243">
        <v>1.78</v>
      </c>
      <c r="O243" s="4">
        <f t="shared" si="43"/>
        <v>4.9863797573987432</v>
      </c>
      <c r="P243" s="4">
        <f t="shared" si="44"/>
        <v>3.9001352044384356</v>
      </c>
      <c r="Q243" s="4">
        <f t="shared" si="45"/>
        <v>1.8414431469231871</v>
      </c>
      <c r="R243" s="5">
        <f t="shared" ref="R243:T306" si="54">(1/O243)</f>
        <v>0.20054629784588898</v>
      </c>
      <c r="S243" s="5">
        <f t="shared" si="54"/>
        <v>0.25640136753771486</v>
      </c>
      <c r="T243" s="5">
        <f t="shared" si="54"/>
        <v>0.54305233461639602</v>
      </c>
      <c r="U243">
        <f t="shared" ref="U243:W306" si="55">(L243/I243)</f>
        <v>0.6835697610494218</v>
      </c>
      <c r="V243">
        <f t="shared" si="55"/>
        <v>1.0271122818590726</v>
      </c>
      <c r="W243">
        <f t="shared" si="55"/>
        <v>0.97268777572020326</v>
      </c>
      <c r="X243" t="s">
        <v>455</v>
      </c>
      <c r="Y243" t="s">
        <v>373</v>
      </c>
      <c r="Z243" t="s">
        <v>268</v>
      </c>
      <c r="AA243" s="59" t="s">
        <v>75</v>
      </c>
      <c r="AB243" s="59" t="s">
        <v>90</v>
      </c>
      <c r="AC243" s="59" t="s">
        <v>574</v>
      </c>
      <c r="AD243" s="130" t="s">
        <v>75</v>
      </c>
      <c r="AE243" t="s">
        <v>543</v>
      </c>
      <c r="AF243">
        <v>-2</v>
      </c>
      <c r="AG243">
        <v>9</v>
      </c>
      <c r="AH243">
        <f t="shared" si="46"/>
        <v>-11</v>
      </c>
    </row>
    <row r="244" spans="1:34" x14ac:dyDescent="0.25">
      <c r="A244" s="5">
        <v>0.55266451075772483</v>
      </c>
      <c r="B244" s="5">
        <v>0.19688483244990621</v>
      </c>
      <c r="C244" s="5">
        <v>0.23206206654406697</v>
      </c>
      <c r="D244" s="2">
        <f t="shared" si="53"/>
        <v>1.8094159848059732</v>
      </c>
      <c r="E244" s="3">
        <f t="shared" si="53"/>
        <v>5.0791114153216039</v>
      </c>
      <c r="F244" s="3">
        <f t="shared" si="53"/>
        <v>4.3091919971767849</v>
      </c>
      <c r="G244" s="134">
        <v>2.8598561742428252E-2</v>
      </c>
      <c r="H244" s="4">
        <f t="shared" si="41"/>
        <v>1.0285985617424283</v>
      </c>
      <c r="I244" s="4">
        <f t="shared" si="39"/>
        <v>1.7591080253319173</v>
      </c>
      <c r="J244" s="4">
        <f t="shared" si="40"/>
        <v>4.93789472806347</v>
      </c>
      <c r="K244" s="4">
        <f t="shared" si="42"/>
        <v>4.18938170580084</v>
      </c>
      <c r="L244">
        <v>2.77</v>
      </c>
      <c r="M244">
        <v>3.29</v>
      </c>
      <c r="N244">
        <v>2.75</v>
      </c>
      <c r="O244" s="4">
        <f t="shared" si="43"/>
        <v>2.8492180160265264</v>
      </c>
      <c r="P244" s="4">
        <f t="shared" si="44"/>
        <v>3.3840892681325889</v>
      </c>
      <c r="Q244" s="4">
        <f t="shared" si="45"/>
        <v>2.8286460447916779</v>
      </c>
      <c r="R244" s="5">
        <f t="shared" si="54"/>
        <v>0.35097349320940485</v>
      </c>
      <c r="S244" s="5">
        <f t="shared" si="54"/>
        <v>0.295500479085122</v>
      </c>
      <c r="T244" s="5">
        <f t="shared" si="54"/>
        <v>0.35352602770547326</v>
      </c>
      <c r="U244">
        <f t="shared" si="55"/>
        <v>1.5746616808693954</v>
      </c>
      <c r="V244">
        <f t="shared" si="55"/>
        <v>0.66627584855181055</v>
      </c>
      <c r="W244">
        <f t="shared" si="55"/>
        <v>0.65642144667605828</v>
      </c>
      <c r="X244" t="s">
        <v>280</v>
      </c>
      <c r="Y244" t="s">
        <v>336</v>
      </c>
      <c r="Z244" t="s">
        <v>259</v>
      </c>
      <c r="AA244" s="59" t="s">
        <v>74</v>
      </c>
      <c r="AB244" s="59" t="s">
        <v>90</v>
      </c>
      <c r="AC244" s="59" t="s">
        <v>574</v>
      </c>
      <c r="AD244" s="130" t="s">
        <v>86</v>
      </c>
      <c r="AE244" t="s">
        <v>543</v>
      </c>
      <c r="AF244">
        <v>3</v>
      </c>
      <c r="AG244">
        <v>2</v>
      </c>
      <c r="AH244">
        <f t="shared" si="46"/>
        <v>1</v>
      </c>
    </row>
    <row r="245" spans="1:34" x14ac:dyDescent="0.25">
      <c r="A245" s="5">
        <v>0.27435850674662116</v>
      </c>
      <c r="B245" s="5">
        <v>0.22160470645674518</v>
      </c>
      <c r="C245" s="5">
        <v>0.45659629144361419</v>
      </c>
      <c r="D245" s="2">
        <f t="shared" si="53"/>
        <v>3.6448660253262419</v>
      </c>
      <c r="E245" s="3">
        <f t="shared" si="53"/>
        <v>4.5125395393855907</v>
      </c>
      <c r="F245" s="3">
        <f t="shared" si="53"/>
        <v>2.190118533022495</v>
      </c>
      <c r="G245" s="134">
        <v>2.723363592928818E-2</v>
      </c>
      <c r="H245" s="4">
        <f t="shared" si="41"/>
        <v>1.0272336359292882</v>
      </c>
      <c r="I245" s="4">
        <f t="shared" si="39"/>
        <v>3.5482346934920113</v>
      </c>
      <c r="J245" s="4">
        <f t="shared" si="40"/>
        <v>4.3929047702018797</v>
      </c>
      <c r="K245" s="4">
        <f t="shared" si="42"/>
        <v>2.1320549254028287</v>
      </c>
      <c r="L245">
        <v>2.08</v>
      </c>
      <c r="M245">
        <v>3.64</v>
      </c>
      <c r="N245">
        <v>3.68</v>
      </c>
      <c r="O245" s="4">
        <f t="shared" si="43"/>
        <v>2.1366459627329193</v>
      </c>
      <c r="P245" s="4">
        <f t="shared" si="44"/>
        <v>3.7391304347826093</v>
      </c>
      <c r="Q245" s="4">
        <f t="shared" si="45"/>
        <v>3.7802197802197806</v>
      </c>
      <c r="R245" s="5">
        <f t="shared" si="54"/>
        <v>0.46802325581395349</v>
      </c>
      <c r="S245" s="5">
        <f t="shared" si="54"/>
        <v>0.26744186046511625</v>
      </c>
      <c r="T245" s="5">
        <f t="shared" si="54"/>
        <v>0.2645348837209302</v>
      </c>
      <c r="U245">
        <f t="shared" si="55"/>
        <v>0.58620699578160052</v>
      </c>
      <c r="V245">
        <f t="shared" si="55"/>
        <v>0.82860890240348206</v>
      </c>
      <c r="W245">
        <f t="shared" si="55"/>
        <v>1.7260343324901464</v>
      </c>
      <c r="X245" t="s">
        <v>410</v>
      </c>
      <c r="Y245" t="s">
        <v>407</v>
      </c>
      <c r="Z245" t="s">
        <v>259</v>
      </c>
      <c r="AA245" s="59" t="s">
        <v>79</v>
      </c>
      <c r="AB245" s="59" t="s">
        <v>85</v>
      </c>
      <c r="AC245" s="59" t="s">
        <v>574</v>
      </c>
      <c r="AD245" s="130" t="s">
        <v>89</v>
      </c>
      <c r="AE245" t="s">
        <v>547</v>
      </c>
      <c r="AF245">
        <v>0</v>
      </c>
      <c r="AG245">
        <v>3</v>
      </c>
      <c r="AH245">
        <f t="shared" si="46"/>
        <v>-3</v>
      </c>
    </row>
    <row r="246" spans="1:34" x14ac:dyDescent="0.25">
      <c r="A246" s="5">
        <v>0.61993612302805812</v>
      </c>
      <c r="B246" s="5">
        <v>0.22532193170075451</v>
      </c>
      <c r="C246" s="5">
        <v>0.14903761022954179</v>
      </c>
      <c r="D246" s="2">
        <f t="shared" si="53"/>
        <v>1.6130694161126344</v>
      </c>
      <c r="E246" s="3">
        <f t="shared" si="53"/>
        <v>4.4380943854505901</v>
      </c>
      <c r="F246" s="3">
        <f t="shared" si="53"/>
        <v>6.7097157453064353</v>
      </c>
      <c r="G246" s="134">
        <v>4.6020705072256085E-2</v>
      </c>
      <c r="H246" s="4">
        <f t="shared" si="41"/>
        <v>1.0460207050722561</v>
      </c>
      <c r="I246" s="4">
        <f t="shared" si="39"/>
        <v>1.5421008478041629</v>
      </c>
      <c r="J246" s="4">
        <f t="shared" si="40"/>
        <v>4.2428360776510816</v>
      </c>
      <c r="K246" s="4">
        <f t="shared" si="42"/>
        <v>6.4145152316492124</v>
      </c>
      <c r="L246">
        <v>3.77</v>
      </c>
      <c r="M246">
        <v>3.93</v>
      </c>
      <c r="N246">
        <v>1.9</v>
      </c>
      <c r="O246" s="4">
        <f t="shared" si="43"/>
        <v>3.9434980581224055</v>
      </c>
      <c r="P246" s="4">
        <f t="shared" si="44"/>
        <v>4.110861370933967</v>
      </c>
      <c r="Q246" s="4">
        <f t="shared" si="45"/>
        <v>1.9874393396372865</v>
      </c>
      <c r="R246" s="5">
        <f t="shared" si="54"/>
        <v>0.25358196841007807</v>
      </c>
      <c r="S246" s="5">
        <f t="shared" si="54"/>
        <v>0.24325802058676696</v>
      </c>
      <c r="T246" s="5">
        <f t="shared" si="54"/>
        <v>0.50316001100315488</v>
      </c>
      <c r="U246">
        <f t="shared" si="55"/>
        <v>2.4447168973210798</v>
      </c>
      <c r="V246">
        <f t="shared" si="55"/>
        <v>0.92626722505285342</v>
      </c>
      <c r="W246">
        <f t="shared" si="55"/>
        <v>0.29620320965571983</v>
      </c>
      <c r="X246" t="s">
        <v>339</v>
      </c>
      <c r="Y246" t="s">
        <v>470</v>
      </c>
      <c r="Z246" t="s">
        <v>262</v>
      </c>
      <c r="AA246" s="59" t="s">
        <v>86</v>
      </c>
      <c r="AB246" s="59" t="s">
        <v>84</v>
      </c>
      <c r="AC246" s="59" t="s">
        <v>574</v>
      </c>
      <c r="AD246" s="130" t="s">
        <v>78</v>
      </c>
      <c r="AE246" t="s">
        <v>554</v>
      </c>
      <c r="AF246">
        <v>-13</v>
      </c>
      <c r="AG246">
        <v>-8</v>
      </c>
      <c r="AH246">
        <f t="shared" si="46"/>
        <v>-5</v>
      </c>
    </row>
    <row r="247" spans="1:34" x14ac:dyDescent="0.25">
      <c r="A247" s="5">
        <v>0.81352418194940945</v>
      </c>
      <c r="B247" s="5">
        <v>0.1301359681844721</v>
      </c>
      <c r="C247" s="5">
        <v>4.6568028414411579E-2</v>
      </c>
      <c r="D247" s="2">
        <f t="shared" si="53"/>
        <v>1.2292197603809973</v>
      </c>
      <c r="E247" s="3">
        <f t="shared" si="53"/>
        <v>7.6842706436276442</v>
      </c>
      <c r="F247" s="3">
        <f t="shared" si="53"/>
        <v>21.473960441291226</v>
      </c>
      <c r="G247" s="134">
        <v>3.7558965835144509E-2</v>
      </c>
      <c r="H247" s="4">
        <f t="shared" si="41"/>
        <v>1.0375589658351445</v>
      </c>
      <c r="I247" s="4">
        <f t="shared" si="39"/>
        <v>1.184722797312616</v>
      </c>
      <c r="J247" s="4">
        <f t="shared" si="40"/>
        <v>7.4061049989987566</v>
      </c>
      <c r="K247" s="4">
        <f t="shared" si="42"/>
        <v>20.696616913725535</v>
      </c>
      <c r="L247">
        <v>1.61</v>
      </c>
      <c r="M247">
        <v>4.16</v>
      </c>
      <c r="N247">
        <v>5.68</v>
      </c>
      <c r="O247" s="4">
        <f t="shared" si="43"/>
        <v>1.6704699349945829</v>
      </c>
      <c r="P247" s="4">
        <f t="shared" si="44"/>
        <v>4.3162452978742012</v>
      </c>
      <c r="Q247" s="4">
        <f t="shared" si="45"/>
        <v>5.8933349259436207</v>
      </c>
      <c r="R247" s="5">
        <f t="shared" si="54"/>
        <v>0.59863394069600118</v>
      </c>
      <c r="S247" s="5">
        <f t="shared" si="54"/>
        <v>0.23168284724051971</v>
      </c>
      <c r="T247" s="5">
        <f t="shared" si="54"/>
        <v>0.16968321206347922</v>
      </c>
      <c r="U247">
        <f t="shared" si="55"/>
        <v>1.3589676873375511</v>
      </c>
      <c r="V247">
        <f t="shared" si="55"/>
        <v>0.56169876076053438</v>
      </c>
      <c r="W247">
        <f t="shared" si="55"/>
        <v>0.27444098828698665</v>
      </c>
      <c r="X247" t="s">
        <v>364</v>
      </c>
      <c r="Y247" t="s">
        <v>361</v>
      </c>
      <c r="Z247" t="s">
        <v>264</v>
      </c>
      <c r="AA247" s="59" t="s">
        <v>100</v>
      </c>
      <c r="AB247" s="59" t="s">
        <v>84</v>
      </c>
      <c r="AC247" s="59" t="s">
        <v>575</v>
      </c>
      <c r="AD247" s="130" t="s">
        <v>73</v>
      </c>
      <c r="AE247" t="s">
        <v>549</v>
      </c>
      <c r="AF247">
        <v>3</v>
      </c>
      <c r="AG247">
        <v>-6</v>
      </c>
      <c r="AH247">
        <f t="shared" si="46"/>
        <v>9</v>
      </c>
    </row>
    <row r="248" spans="1:34" x14ac:dyDescent="0.25">
      <c r="A248" s="5">
        <v>0.17453746118226265</v>
      </c>
      <c r="B248" s="5">
        <v>0.36845813773447522</v>
      </c>
      <c r="C248" s="5">
        <v>0.42352298691512658</v>
      </c>
      <c r="D248" s="2">
        <f t="shared" si="53"/>
        <v>5.7294290476457608</v>
      </c>
      <c r="E248" s="3">
        <f t="shared" si="53"/>
        <v>2.7140125229657368</v>
      </c>
      <c r="F248" s="3">
        <f t="shared" si="53"/>
        <v>2.3611469291993794</v>
      </c>
      <c r="G248" s="134">
        <v>5.024848315052477E-2</v>
      </c>
      <c r="H248" s="4">
        <f t="shared" si="41"/>
        <v>1.0502484831505248</v>
      </c>
      <c r="I248" s="4">
        <f t="shared" si="39"/>
        <v>5.4553080909564162</v>
      </c>
      <c r="J248" s="4">
        <f t="shared" si="40"/>
        <v>2.5841622877895234</v>
      </c>
      <c r="K248" s="4">
        <f t="shared" si="42"/>
        <v>2.2481793281114149</v>
      </c>
      <c r="L248">
        <v>7.53</v>
      </c>
      <c r="M248">
        <v>4.0599999999999996</v>
      </c>
      <c r="N248">
        <v>1.49</v>
      </c>
      <c r="O248" s="4">
        <f t="shared" si="43"/>
        <v>7.9083710781234515</v>
      </c>
      <c r="P248" s="4">
        <f t="shared" si="44"/>
        <v>4.2640088415911306</v>
      </c>
      <c r="Q248" s="4">
        <f t="shared" si="45"/>
        <v>1.564870239894282</v>
      </c>
      <c r="R248" s="5">
        <f t="shared" si="54"/>
        <v>0.12644829006143277</v>
      </c>
      <c r="S248" s="5">
        <f t="shared" si="54"/>
        <v>0.2345210896952189</v>
      </c>
      <c r="T248" s="5">
        <f t="shared" si="54"/>
        <v>0.63903062024334811</v>
      </c>
      <c r="U248">
        <f t="shared" si="55"/>
        <v>1.3803070100629005</v>
      </c>
      <c r="V248">
        <f t="shared" si="55"/>
        <v>1.5711087570560047</v>
      </c>
      <c r="W248">
        <f t="shared" si="55"/>
        <v>0.66275851813461695</v>
      </c>
      <c r="X248" t="s">
        <v>454</v>
      </c>
      <c r="Y248" t="s">
        <v>358</v>
      </c>
      <c r="Z248" t="s">
        <v>264</v>
      </c>
      <c r="AA248" s="59" t="s">
        <v>76</v>
      </c>
      <c r="AB248" s="59" t="s">
        <v>85</v>
      </c>
      <c r="AC248" s="59" t="s">
        <v>575</v>
      </c>
      <c r="AD248" s="130" t="s">
        <v>75</v>
      </c>
      <c r="AE248" t="s">
        <v>541</v>
      </c>
      <c r="AF248">
        <v>-7</v>
      </c>
      <c r="AG248">
        <v>2</v>
      </c>
      <c r="AH248">
        <f t="shared" si="46"/>
        <v>-9</v>
      </c>
    </row>
    <row r="249" spans="1:34" x14ac:dyDescent="0.25">
      <c r="A249" s="5">
        <v>0.3574580796113826</v>
      </c>
      <c r="B249" s="5">
        <v>0.22095721674327451</v>
      </c>
      <c r="C249" s="5">
        <v>0.38806584699571206</v>
      </c>
      <c r="D249" s="2">
        <f t="shared" si="53"/>
        <v>2.7975308351881965</v>
      </c>
      <c r="E249" s="3">
        <f t="shared" si="53"/>
        <v>4.5257630175613528</v>
      </c>
      <c r="F249" s="3">
        <f t="shared" si="53"/>
        <v>2.576882268155511</v>
      </c>
      <c r="G249" s="134">
        <v>4.746234414523931E-2</v>
      </c>
      <c r="H249" s="4">
        <f t="shared" si="41"/>
        <v>1.0474623441452393</v>
      </c>
      <c r="I249" s="4">
        <f t="shared" si="39"/>
        <v>2.6707698380041198</v>
      </c>
      <c r="J249" s="4">
        <f t="shared" si="40"/>
        <v>4.3206928085367222</v>
      </c>
      <c r="K249" s="4">
        <f t="shared" si="42"/>
        <v>2.460119242050963</v>
      </c>
      <c r="L249">
        <v>1.87</v>
      </c>
      <c r="M249">
        <v>3.68</v>
      </c>
      <c r="N249">
        <v>4.1500000000000004</v>
      </c>
      <c r="O249" s="4">
        <f t="shared" si="43"/>
        <v>1.9587545835515976</v>
      </c>
      <c r="P249" s="4">
        <f t="shared" si="44"/>
        <v>3.8546614264544807</v>
      </c>
      <c r="Q249" s="4">
        <f t="shared" si="45"/>
        <v>4.3469687282027438</v>
      </c>
      <c r="R249" s="5">
        <f t="shared" si="54"/>
        <v>0.51052847988072514</v>
      </c>
      <c r="S249" s="5">
        <f t="shared" si="54"/>
        <v>0.25942615689591197</v>
      </c>
      <c r="T249" s="5">
        <f t="shared" si="54"/>
        <v>0.23004536322336289</v>
      </c>
      <c r="U249">
        <f t="shared" si="55"/>
        <v>0.70017265186634758</v>
      </c>
      <c r="V249">
        <f t="shared" si="55"/>
        <v>0.85171526027704247</v>
      </c>
      <c r="W249">
        <f t="shared" si="55"/>
        <v>1.6869101013738708</v>
      </c>
      <c r="X249" t="s">
        <v>360</v>
      </c>
      <c r="Y249" t="s">
        <v>289</v>
      </c>
      <c r="Z249" t="s">
        <v>264</v>
      </c>
      <c r="AA249" s="59" t="s">
        <v>74</v>
      </c>
      <c r="AB249" s="59" t="s">
        <v>90</v>
      </c>
      <c r="AC249" s="59" t="s">
        <v>575</v>
      </c>
      <c r="AD249" s="130" t="s">
        <v>74</v>
      </c>
      <c r="AE249" t="s">
        <v>547</v>
      </c>
      <c r="AF249">
        <v>-1</v>
      </c>
      <c r="AG249">
        <v>0</v>
      </c>
      <c r="AH249">
        <f t="shared" si="46"/>
        <v>-1</v>
      </c>
    </row>
    <row r="250" spans="1:34" x14ac:dyDescent="0.25">
      <c r="A250" s="5">
        <v>0.35505822874516613</v>
      </c>
      <c r="B250" s="5">
        <v>0.23700813607842419</v>
      </c>
      <c r="C250" s="5">
        <v>0.37535289431365115</v>
      </c>
      <c r="D250" s="2">
        <f t="shared" si="53"/>
        <v>2.8164394430011201</v>
      </c>
      <c r="E250" s="3">
        <f t="shared" si="53"/>
        <v>4.2192644376946937</v>
      </c>
      <c r="F250" s="3">
        <f t="shared" si="53"/>
        <v>2.6641595553127222</v>
      </c>
      <c r="G250" s="134">
        <v>4.3305209971876479E-2</v>
      </c>
      <c r="H250" s="4">
        <f t="shared" si="41"/>
        <v>1.0433052099718765</v>
      </c>
      <c r="I250" s="4">
        <f t="shared" si="39"/>
        <v>2.6995354917062482</v>
      </c>
      <c r="J250" s="4">
        <f t="shared" si="40"/>
        <v>4.0441324335075723</v>
      </c>
      <c r="K250" s="4">
        <f t="shared" si="42"/>
        <v>2.5535763934165896</v>
      </c>
      <c r="L250">
        <v>2.96</v>
      </c>
      <c r="M250">
        <v>3.24</v>
      </c>
      <c r="N250">
        <v>2.52</v>
      </c>
      <c r="O250" s="4">
        <f t="shared" si="43"/>
        <v>3.0881834215167543</v>
      </c>
      <c r="P250" s="4">
        <f t="shared" si="44"/>
        <v>3.3803088803088799</v>
      </c>
      <c r="Q250" s="4">
        <f t="shared" si="45"/>
        <v>2.6291291291291286</v>
      </c>
      <c r="R250" s="5">
        <f t="shared" si="54"/>
        <v>0.32381496287835526</v>
      </c>
      <c r="S250" s="5">
        <f t="shared" si="54"/>
        <v>0.2958309537407196</v>
      </c>
      <c r="T250" s="5">
        <f t="shared" si="54"/>
        <v>0.38035408338092525</v>
      </c>
      <c r="U250">
        <f t="shared" si="55"/>
        <v>1.0964849356839257</v>
      </c>
      <c r="V250">
        <f t="shared" si="55"/>
        <v>0.8011607070913529</v>
      </c>
      <c r="W250">
        <f t="shared" si="55"/>
        <v>0.98685122814294757</v>
      </c>
      <c r="X250" t="s">
        <v>362</v>
      </c>
      <c r="Y250" t="s">
        <v>453</v>
      </c>
      <c r="Z250" t="s">
        <v>264</v>
      </c>
      <c r="AA250" s="59" t="s">
        <v>74</v>
      </c>
      <c r="AB250" s="59" t="s">
        <v>90</v>
      </c>
      <c r="AC250" s="59" t="s">
        <v>575</v>
      </c>
      <c r="AD250" s="130" t="s">
        <v>79</v>
      </c>
      <c r="AE250" t="s">
        <v>541</v>
      </c>
      <c r="AF250">
        <v>-4</v>
      </c>
      <c r="AG250">
        <v>2</v>
      </c>
      <c r="AH250">
        <f t="shared" si="46"/>
        <v>-6</v>
      </c>
    </row>
    <row r="251" spans="1:34" x14ac:dyDescent="0.25">
      <c r="A251" s="5">
        <v>0.69643246675940873</v>
      </c>
      <c r="B251" s="5">
        <v>0.18864022975047542</v>
      </c>
      <c r="C251" s="5">
        <v>0.11000211662807587</v>
      </c>
      <c r="D251" s="2">
        <f t="shared" si="53"/>
        <v>1.435889404543603</v>
      </c>
      <c r="E251" s="3">
        <f t="shared" si="53"/>
        <v>5.3010961729783395</v>
      </c>
      <c r="F251" s="3">
        <f t="shared" si="53"/>
        <v>9.0907341663348475</v>
      </c>
      <c r="G251" s="134">
        <v>3.3945103969281298E-2</v>
      </c>
      <c r="H251" s="4">
        <f t="shared" si="41"/>
        <v>1.0339451039692813</v>
      </c>
      <c r="I251" s="4">
        <f t="shared" si="39"/>
        <v>1.3887482024251294</v>
      </c>
      <c r="J251" s="4">
        <f t="shared" si="40"/>
        <v>5.127057667401882</v>
      </c>
      <c r="K251" s="4">
        <f t="shared" si="42"/>
        <v>8.7922793303395093</v>
      </c>
      <c r="L251">
        <v>1.1399999999999999</v>
      </c>
      <c r="M251">
        <v>9.32</v>
      </c>
      <c r="N251">
        <v>20.22</v>
      </c>
      <c r="O251" s="4">
        <f t="shared" si="43"/>
        <v>1.1786974185249806</v>
      </c>
      <c r="P251" s="4">
        <f t="shared" si="44"/>
        <v>9.6363683689937023</v>
      </c>
      <c r="Q251" s="4">
        <f t="shared" si="45"/>
        <v>20.906370002258868</v>
      </c>
      <c r="R251" s="5">
        <f t="shared" si="54"/>
        <v>0.84839415466897172</v>
      </c>
      <c r="S251" s="5">
        <f t="shared" si="54"/>
        <v>0.10377353394019609</v>
      </c>
      <c r="T251" s="5">
        <f t="shared" si="54"/>
        <v>4.783231139083223E-2</v>
      </c>
      <c r="U251">
        <f t="shared" si="55"/>
        <v>0.82088315074629947</v>
      </c>
      <c r="V251">
        <f t="shared" si="55"/>
        <v>1.817806743087186</v>
      </c>
      <c r="W251">
        <f t="shared" si="55"/>
        <v>2.2997449512581869</v>
      </c>
      <c r="X251" t="s">
        <v>276</v>
      </c>
      <c r="Y251" t="s">
        <v>300</v>
      </c>
      <c r="Z251" t="s">
        <v>257</v>
      </c>
      <c r="AA251" s="59" t="s">
        <v>86</v>
      </c>
      <c r="AB251" s="59" t="s">
        <v>84</v>
      </c>
      <c r="AC251" s="59" t="s">
        <v>575</v>
      </c>
      <c r="AD251" s="130" t="s">
        <v>86</v>
      </c>
      <c r="AE251" t="s">
        <v>548</v>
      </c>
      <c r="AF251">
        <v>3</v>
      </c>
      <c r="AG251">
        <v>0</v>
      </c>
      <c r="AH251">
        <f t="shared" si="46"/>
        <v>3</v>
      </c>
    </row>
    <row r="252" spans="1:34" x14ac:dyDescent="0.25">
      <c r="A252" s="5">
        <v>0.56653829837516034</v>
      </c>
      <c r="B252" s="5">
        <v>0.19791004310276492</v>
      </c>
      <c r="C252" s="5">
        <v>0.21922193122875572</v>
      </c>
      <c r="D252" s="2">
        <f t="shared" si="53"/>
        <v>1.7651057357781703</v>
      </c>
      <c r="E252" s="3">
        <f t="shared" si="53"/>
        <v>5.0528006781381443</v>
      </c>
      <c r="F252" s="3">
        <f t="shared" si="53"/>
        <v>4.5615874032078967</v>
      </c>
      <c r="G252" s="134">
        <v>3.3113127014203547E-2</v>
      </c>
      <c r="H252" s="4">
        <f t="shared" si="41"/>
        <v>1.0331131270142035</v>
      </c>
      <c r="I252" s="4">
        <f t="shared" si="39"/>
        <v>1.708530933954441</v>
      </c>
      <c r="J252" s="4">
        <f t="shared" si="40"/>
        <v>4.8908493620066809</v>
      </c>
      <c r="K252" s="4">
        <f t="shared" si="42"/>
        <v>4.415380352770585</v>
      </c>
      <c r="L252">
        <v>1.52</v>
      </c>
      <c r="M252">
        <v>4.63</v>
      </c>
      <c r="N252">
        <v>6.28</v>
      </c>
      <c r="O252" s="4">
        <f t="shared" si="43"/>
        <v>1.5703319530615893</v>
      </c>
      <c r="P252" s="4">
        <f t="shared" si="44"/>
        <v>4.7833137780757626</v>
      </c>
      <c r="Q252" s="4">
        <f t="shared" si="45"/>
        <v>6.4879504376491983</v>
      </c>
      <c r="R252" s="5">
        <f t="shared" si="54"/>
        <v>0.63680803160781085</v>
      </c>
      <c r="S252" s="5">
        <f t="shared" si="54"/>
        <v>0.20906008813042604</v>
      </c>
      <c r="T252" s="5">
        <f t="shared" si="54"/>
        <v>0.15413188026176314</v>
      </c>
      <c r="U252">
        <f t="shared" si="55"/>
        <v>0.88965319257165509</v>
      </c>
      <c r="V252">
        <f t="shared" si="55"/>
        <v>0.94666583599302345</v>
      </c>
      <c r="W252">
        <f t="shared" si="55"/>
        <v>1.4223010246579084</v>
      </c>
      <c r="X252" t="s">
        <v>275</v>
      </c>
      <c r="Y252" t="s">
        <v>302</v>
      </c>
      <c r="Z252" t="s">
        <v>257</v>
      </c>
      <c r="AA252" s="59" t="s">
        <v>74</v>
      </c>
      <c r="AB252" s="59" t="s">
        <v>90</v>
      </c>
      <c r="AC252" s="59" t="s">
        <v>575</v>
      </c>
      <c r="AD252" s="130" t="s">
        <v>75</v>
      </c>
      <c r="AE252" t="s">
        <v>547</v>
      </c>
      <c r="AF252">
        <v>-7</v>
      </c>
      <c r="AG252">
        <v>-3</v>
      </c>
      <c r="AH252">
        <f t="shared" si="46"/>
        <v>-4</v>
      </c>
    </row>
    <row r="253" spans="1:34" x14ac:dyDescent="0.25">
      <c r="A253" s="5">
        <v>0.47933841814644729</v>
      </c>
      <c r="B253" s="5">
        <v>0.22813048623761642</v>
      </c>
      <c r="C253" s="5">
        <v>0.27412841615832989</v>
      </c>
      <c r="D253" s="2">
        <f t="shared" si="53"/>
        <v>2.0862087455182454</v>
      </c>
      <c r="E253" s="3">
        <f t="shared" si="53"/>
        <v>4.3834562249537257</v>
      </c>
      <c r="F253" s="3">
        <f t="shared" si="53"/>
        <v>3.6479253556202811</v>
      </c>
      <c r="G253" s="134">
        <v>2.8832271438974599E-2</v>
      </c>
      <c r="H253" s="4">
        <f t="shared" si="41"/>
        <v>1.0288322714389746</v>
      </c>
      <c r="I253" s="4">
        <f t="shared" si="39"/>
        <v>2.0277442722518542</v>
      </c>
      <c r="J253" s="4">
        <f t="shared" si="40"/>
        <v>4.260613072355139</v>
      </c>
      <c r="K253" s="4">
        <f t="shared" si="42"/>
        <v>3.5456949173241972</v>
      </c>
      <c r="L253">
        <v>2.1</v>
      </c>
      <c r="M253">
        <v>3.83</v>
      </c>
      <c r="N253">
        <v>3.43</v>
      </c>
      <c r="O253" s="4">
        <f t="shared" si="43"/>
        <v>2.1605477700218469</v>
      </c>
      <c r="P253" s="4">
        <f t="shared" si="44"/>
        <v>3.9404275996112728</v>
      </c>
      <c r="Q253" s="4">
        <f t="shared" si="45"/>
        <v>3.5288946910356831</v>
      </c>
      <c r="R253" s="5">
        <f t="shared" si="54"/>
        <v>0.46284558660320119</v>
      </c>
      <c r="S253" s="5">
        <f t="shared" si="54"/>
        <v>0.25377956445606337</v>
      </c>
      <c r="T253" s="5">
        <f t="shared" si="54"/>
        <v>0.28337484894073545</v>
      </c>
      <c r="U253">
        <f t="shared" si="55"/>
        <v>1.0356335504121061</v>
      </c>
      <c r="V253">
        <f t="shared" si="55"/>
        <v>0.8989316642834434</v>
      </c>
      <c r="W253">
        <f t="shared" si="55"/>
        <v>0.96737031244315075</v>
      </c>
      <c r="X253" t="s">
        <v>301</v>
      </c>
      <c r="Y253" t="s">
        <v>367</v>
      </c>
      <c r="Z253" t="s">
        <v>257</v>
      </c>
      <c r="AA253" s="59" t="s">
        <v>86</v>
      </c>
      <c r="AB253" s="59" t="s">
        <v>84</v>
      </c>
      <c r="AC253" s="59" t="s">
        <v>575</v>
      </c>
      <c r="AD253" s="130" t="s">
        <v>76</v>
      </c>
      <c r="AE253" t="s">
        <v>550</v>
      </c>
      <c r="AF253">
        <v>5</v>
      </c>
      <c r="AG253">
        <v>2</v>
      </c>
      <c r="AH253">
        <f t="shared" si="46"/>
        <v>3</v>
      </c>
    </row>
    <row r="254" spans="1:34" x14ac:dyDescent="0.25">
      <c r="A254" s="5">
        <v>0.49967537448614741</v>
      </c>
      <c r="B254" s="5">
        <v>0.2522662237951751</v>
      </c>
      <c r="C254" s="5">
        <v>0.23479545199592994</v>
      </c>
      <c r="D254" s="2">
        <f t="shared" si="53"/>
        <v>2.0012993456569133</v>
      </c>
      <c r="E254" s="3">
        <f t="shared" si="53"/>
        <v>3.9640661558082364</v>
      </c>
      <c r="F254" s="3">
        <f t="shared" si="53"/>
        <v>4.259026277976349</v>
      </c>
      <c r="G254" s="134">
        <v>3.748876866313644E-2</v>
      </c>
      <c r="H254" s="4">
        <f t="shared" si="41"/>
        <v>1.0374887686631364</v>
      </c>
      <c r="I254" s="4">
        <f t="shared" si="39"/>
        <v>1.9289841067250317</v>
      </c>
      <c r="J254" s="4">
        <f t="shared" si="40"/>
        <v>3.8208280181347525</v>
      </c>
      <c r="K254" s="4">
        <f t="shared" si="42"/>
        <v>4.1051300087463574</v>
      </c>
      <c r="L254">
        <v>1.7</v>
      </c>
      <c r="M254">
        <v>3.62</v>
      </c>
      <c r="N254">
        <v>5.78</v>
      </c>
      <c r="O254" s="4">
        <f t="shared" si="43"/>
        <v>1.7637309067273319</v>
      </c>
      <c r="P254" s="4">
        <f t="shared" si="44"/>
        <v>3.7557093425605541</v>
      </c>
      <c r="Q254" s="4">
        <f t="shared" si="45"/>
        <v>5.9966850828729292</v>
      </c>
      <c r="R254" s="5">
        <f t="shared" si="54"/>
        <v>0.56697991523862168</v>
      </c>
      <c r="S254" s="5">
        <f t="shared" si="54"/>
        <v>0.26626128616178363</v>
      </c>
      <c r="T254" s="5">
        <f t="shared" si="54"/>
        <v>0.16675879859959458</v>
      </c>
      <c r="U254">
        <f t="shared" si="55"/>
        <v>0.88129290131177196</v>
      </c>
      <c r="V254">
        <f t="shared" si="55"/>
        <v>0.94743861352001069</v>
      </c>
      <c r="W254">
        <f t="shared" si="55"/>
        <v>1.4079943845103999</v>
      </c>
      <c r="X254" t="s">
        <v>375</v>
      </c>
      <c r="Y254" t="s">
        <v>457</v>
      </c>
      <c r="Z254" t="s">
        <v>268</v>
      </c>
      <c r="AA254" s="59" t="s">
        <v>86</v>
      </c>
      <c r="AB254" s="59" t="s">
        <v>84</v>
      </c>
      <c r="AC254" s="59" t="s">
        <v>575</v>
      </c>
      <c r="AD254" s="130" t="s">
        <v>78</v>
      </c>
      <c r="AE254" t="s">
        <v>541</v>
      </c>
      <c r="AF254">
        <v>-9</v>
      </c>
      <c r="AG254">
        <v>2</v>
      </c>
      <c r="AH254">
        <f t="shared" si="46"/>
        <v>-11</v>
      </c>
    </row>
    <row r="255" spans="1:34" x14ac:dyDescent="0.25">
      <c r="A255" s="5">
        <v>0.40776575171299945</v>
      </c>
      <c r="B255" s="5">
        <v>0.2706056378095974</v>
      </c>
      <c r="C255" s="5">
        <v>0.30049584447605787</v>
      </c>
      <c r="D255" s="2">
        <f t="shared" si="53"/>
        <v>2.4523884014267017</v>
      </c>
      <c r="E255" s="3">
        <f t="shared" si="53"/>
        <v>3.6954145083393146</v>
      </c>
      <c r="F255" s="3">
        <f t="shared" si="53"/>
        <v>3.3278330412308761</v>
      </c>
      <c r="G255" s="134">
        <v>2.7924061165058411E-2</v>
      </c>
      <c r="H255" s="4">
        <f t="shared" si="41"/>
        <v>1.0279240611650584</v>
      </c>
      <c r="I255" s="4">
        <f t="shared" si="39"/>
        <v>2.3857680679710351</v>
      </c>
      <c r="J255" s="4">
        <f t="shared" si="40"/>
        <v>3.5950267611703715</v>
      </c>
      <c r="K255" s="4">
        <f t="shared" si="42"/>
        <v>3.2374308248598442</v>
      </c>
      <c r="L255">
        <v>2.1</v>
      </c>
      <c r="M255">
        <v>3.61</v>
      </c>
      <c r="N255">
        <v>3.64</v>
      </c>
      <c r="O255" s="4">
        <f t="shared" si="43"/>
        <v>2.1586405284466226</v>
      </c>
      <c r="P255" s="4">
        <f t="shared" si="44"/>
        <v>3.7108058608058609</v>
      </c>
      <c r="Q255" s="4">
        <f t="shared" si="45"/>
        <v>3.7416435826408128</v>
      </c>
      <c r="R255" s="5">
        <f t="shared" si="54"/>
        <v>0.46325452840432357</v>
      </c>
      <c r="S255" s="5">
        <f t="shared" si="54"/>
        <v>0.26948324367010512</v>
      </c>
      <c r="T255" s="5">
        <f t="shared" si="54"/>
        <v>0.26726222792557131</v>
      </c>
      <c r="U255">
        <f t="shared" si="55"/>
        <v>0.88021967776018351</v>
      </c>
      <c r="V255">
        <f t="shared" si="55"/>
        <v>1.0041649867509621</v>
      </c>
      <c r="W255">
        <f t="shared" si="55"/>
        <v>1.1243483480940737</v>
      </c>
      <c r="X255" t="s">
        <v>529</v>
      </c>
      <c r="Y255" t="s">
        <v>526</v>
      </c>
      <c r="Z255" t="s">
        <v>261</v>
      </c>
      <c r="AA255" s="59" t="s">
        <v>75</v>
      </c>
      <c r="AB255" s="59" t="s">
        <v>90</v>
      </c>
      <c r="AC255" s="59" t="s">
        <v>575</v>
      </c>
      <c r="AD255" s="130" t="s">
        <v>73</v>
      </c>
      <c r="AE255" t="s">
        <v>541</v>
      </c>
      <c r="AF255">
        <v>-7</v>
      </c>
      <c r="AG255">
        <v>0</v>
      </c>
      <c r="AH255">
        <f t="shared" si="46"/>
        <v>-7</v>
      </c>
    </row>
    <row r="256" spans="1:34" x14ac:dyDescent="0.25">
      <c r="A256" s="5">
        <v>0.23636784196644911</v>
      </c>
      <c r="B256" s="5">
        <v>0.23331069326132586</v>
      </c>
      <c r="C256" s="5">
        <v>0.47580802519289833</v>
      </c>
      <c r="D256" s="2">
        <f t="shared" si="53"/>
        <v>4.2306939543067941</v>
      </c>
      <c r="E256" s="3">
        <f t="shared" si="53"/>
        <v>4.2861301641237821</v>
      </c>
      <c r="F256" s="3">
        <f t="shared" si="53"/>
        <v>2.1016879645831699</v>
      </c>
      <c r="G256" s="134">
        <v>2.9492687868749812E-2</v>
      </c>
      <c r="H256" s="4">
        <f t="shared" si="41"/>
        <v>1.0294926878687498</v>
      </c>
      <c r="I256" s="4">
        <f t="shared" si="39"/>
        <v>4.1094939324582809</v>
      </c>
      <c r="J256" s="4">
        <f t="shared" si="40"/>
        <v>4.1633420175104936</v>
      </c>
      <c r="K256" s="4">
        <f t="shared" si="42"/>
        <v>2.041479254149996</v>
      </c>
      <c r="L256">
        <v>3.58</v>
      </c>
      <c r="M256">
        <v>3.65</v>
      </c>
      <c r="N256">
        <v>2.1</v>
      </c>
      <c r="O256" s="4">
        <f t="shared" si="43"/>
        <v>3.6855838225701243</v>
      </c>
      <c r="P256" s="4">
        <f t="shared" si="44"/>
        <v>3.7576483107209366</v>
      </c>
      <c r="Q256" s="4">
        <f t="shared" si="45"/>
        <v>2.1619346445243748</v>
      </c>
      <c r="R256" s="5">
        <f t="shared" si="54"/>
        <v>0.27132743362831857</v>
      </c>
      <c r="S256" s="5">
        <f t="shared" si="54"/>
        <v>0.26612389380530971</v>
      </c>
      <c r="T256" s="5">
        <f t="shared" si="54"/>
        <v>0.46254867256637161</v>
      </c>
      <c r="U256">
        <f t="shared" si="55"/>
        <v>0.87115349452735658</v>
      </c>
      <c r="V256">
        <f t="shared" si="55"/>
        <v>0.87669953240655185</v>
      </c>
      <c r="W256">
        <f t="shared" si="55"/>
        <v>1.0286658538072533</v>
      </c>
      <c r="X256" t="s">
        <v>321</v>
      </c>
      <c r="Y256" t="s">
        <v>530</v>
      </c>
      <c r="Z256" t="s">
        <v>261</v>
      </c>
      <c r="AA256" s="59" t="s">
        <v>79</v>
      </c>
      <c r="AB256" s="59" t="s">
        <v>85</v>
      </c>
      <c r="AC256" s="59" t="s">
        <v>575</v>
      </c>
      <c r="AD256" s="130" t="s">
        <v>73</v>
      </c>
      <c r="AE256" t="s">
        <v>548</v>
      </c>
      <c r="AF256">
        <v>-2</v>
      </c>
      <c r="AG256">
        <v>2</v>
      </c>
      <c r="AH256">
        <f t="shared" si="46"/>
        <v>-4</v>
      </c>
    </row>
    <row r="257" spans="1:34" x14ac:dyDescent="0.25">
      <c r="A257" s="5">
        <v>0.55713706010237829</v>
      </c>
      <c r="B257" s="5">
        <v>0.27338237728098436</v>
      </c>
      <c r="C257" s="5">
        <v>0.16401879138134695</v>
      </c>
      <c r="D257" s="2">
        <f t="shared" si="53"/>
        <v>1.794890470607434</v>
      </c>
      <c r="E257" s="3">
        <f t="shared" si="53"/>
        <v>3.6578802552887044</v>
      </c>
      <c r="F257" s="3">
        <f t="shared" si="53"/>
        <v>6.0968623874015764</v>
      </c>
      <c r="G257" s="134">
        <v>3.0813914991300484E-2</v>
      </c>
      <c r="H257" s="4">
        <f t="shared" si="41"/>
        <v>1.0308139149913005</v>
      </c>
      <c r="I257" s="4">
        <f t="shared" si="39"/>
        <v>1.7412361673664272</v>
      </c>
      <c r="J257" s="4">
        <f t="shared" si="40"/>
        <v>3.5485359695785395</v>
      </c>
      <c r="K257" s="4">
        <f t="shared" si="42"/>
        <v>5.9146100947357025</v>
      </c>
      <c r="L257">
        <v>1.9</v>
      </c>
      <c r="M257">
        <v>3.67</v>
      </c>
      <c r="N257">
        <v>4.3099999999999996</v>
      </c>
      <c r="O257" s="4">
        <f t="shared" si="43"/>
        <v>1.9585464384834708</v>
      </c>
      <c r="P257" s="4">
        <f t="shared" si="44"/>
        <v>3.7830870680180726</v>
      </c>
      <c r="Q257" s="4">
        <f t="shared" si="45"/>
        <v>4.4428079736125046</v>
      </c>
      <c r="R257" s="5">
        <f t="shared" si="54"/>
        <v>0.51058273643708629</v>
      </c>
      <c r="S257" s="5">
        <f t="shared" si="54"/>
        <v>0.26433438671129805</v>
      </c>
      <c r="T257" s="5">
        <f t="shared" si="54"/>
        <v>0.22508287685161577</v>
      </c>
      <c r="U257">
        <f t="shared" si="55"/>
        <v>1.0911788048106643</v>
      </c>
      <c r="V257">
        <f t="shared" si="55"/>
        <v>1.0342293361157298</v>
      </c>
      <c r="W257">
        <f t="shared" si="55"/>
        <v>0.72870399417133414</v>
      </c>
      <c r="X257" t="s">
        <v>523</v>
      </c>
      <c r="Y257" t="s">
        <v>489</v>
      </c>
      <c r="Z257" t="s">
        <v>261</v>
      </c>
      <c r="AA257" s="59" t="s">
        <v>75</v>
      </c>
      <c r="AB257" s="59" t="s">
        <v>90</v>
      </c>
      <c r="AC257" s="59" t="s">
        <v>575</v>
      </c>
      <c r="AD257" s="130" t="s">
        <v>96</v>
      </c>
      <c r="AE257" t="s">
        <v>544</v>
      </c>
      <c r="AF257">
        <v>-6</v>
      </c>
      <c r="AG257">
        <v>2</v>
      </c>
      <c r="AH257">
        <f t="shared" si="46"/>
        <v>-8</v>
      </c>
    </row>
    <row r="258" spans="1:34" x14ac:dyDescent="0.25">
      <c r="A258" s="5">
        <v>0.46558362259574954</v>
      </c>
      <c r="B258" s="5">
        <v>0.32799785792960801</v>
      </c>
      <c r="C258" s="5">
        <v>0.19951344891103165</v>
      </c>
      <c r="D258" s="2">
        <f t="shared" si="53"/>
        <v>2.1478418730125011</v>
      </c>
      <c r="E258" s="3">
        <f t="shared" si="53"/>
        <v>3.048800398613003</v>
      </c>
      <c r="F258" s="3">
        <f t="shared" si="53"/>
        <v>5.0121934408839106</v>
      </c>
      <c r="G258" s="134">
        <v>2.8145508732609681E-2</v>
      </c>
      <c r="H258" s="4">
        <f t="shared" si="41"/>
        <v>1.0281455087326097</v>
      </c>
      <c r="I258" s="4">
        <f t="shared" ref="I258:I321" si="56">D258/H258</f>
        <v>2.0890446486121754</v>
      </c>
      <c r="J258" s="4">
        <f t="shared" ref="J258:J321" si="57">E258/H258</f>
        <v>2.9653394122892638</v>
      </c>
      <c r="K258" s="4">
        <f t="shared" si="42"/>
        <v>4.8749845214637162</v>
      </c>
      <c r="L258">
        <v>2.23</v>
      </c>
      <c r="M258">
        <v>3.46</v>
      </c>
      <c r="N258">
        <v>3.44</v>
      </c>
      <c r="O258" s="4">
        <f t="shared" si="43"/>
        <v>2.2927644844737194</v>
      </c>
      <c r="P258" s="4">
        <f t="shared" si="44"/>
        <v>3.5573834602148295</v>
      </c>
      <c r="Q258" s="4">
        <f t="shared" si="45"/>
        <v>3.536820550040177</v>
      </c>
      <c r="R258" s="5">
        <f t="shared" si="54"/>
        <v>0.43615469742830554</v>
      </c>
      <c r="S258" s="5">
        <f t="shared" si="54"/>
        <v>0.28110548418067088</v>
      </c>
      <c r="T258" s="5">
        <f t="shared" si="54"/>
        <v>0.28273981839102363</v>
      </c>
      <c r="U258">
        <f t="shared" si="55"/>
        <v>1.0674735944401506</v>
      </c>
      <c r="V258">
        <f t="shared" si="55"/>
        <v>1.1668141547846811</v>
      </c>
      <c r="W258">
        <f t="shared" si="55"/>
        <v>0.70564326611792783</v>
      </c>
      <c r="X258" t="s">
        <v>525</v>
      </c>
      <c r="Y258" t="s">
        <v>520</v>
      </c>
      <c r="Z258" t="s">
        <v>261</v>
      </c>
      <c r="AA258" s="59" t="s">
        <v>75</v>
      </c>
      <c r="AB258" s="59" t="s">
        <v>90</v>
      </c>
      <c r="AC258" s="59" t="s">
        <v>575</v>
      </c>
      <c r="AD258" s="130" t="s">
        <v>73</v>
      </c>
      <c r="AE258" t="s">
        <v>548</v>
      </c>
      <c r="AF258">
        <v>2</v>
      </c>
      <c r="AG258">
        <v>3</v>
      </c>
      <c r="AH258">
        <f t="shared" si="46"/>
        <v>-1</v>
      </c>
    </row>
    <row r="259" spans="1:34" x14ac:dyDescent="0.25">
      <c r="A259" s="5">
        <v>0.48732871772752306</v>
      </c>
      <c r="B259" s="5">
        <v>0.25659445321260549</v>
      </c>
      <c r="C259" s="5">
        <v>0.24210033656372854</v>
      </c>
      <c r="D259" s="2">
        <f t="shared" si="53"/>
        <v>2.0520030189542893</v>
      </c>
      <c r="E259" s="3">
        <f t="shared" si="53"/>
        <v>3.8972003777939572</v>
      </c>
      <c r="F259" s="3">
        <f t="shared" si="53"/>
        <v>4.1305188344369279</v>
      </c>
      <c r="G259" s="134">
        <v>2.8301655736412856E-2</v>
      </c>
      <c r="H259" s="4">
        <f t="shared" ref="H259:H322" si="58">(G259/100%) + 1</f>
        <v>1.0283016557364129</v>
      </c>
      <c r="I259" s="4">
        <f t="shared" si="56"/>
        <v>1.9955263200317985</v>
      </c>
      <c r="J259" s="4">
        <f t="shared" si="57"/>
        <v>3.7899388336616044</v>
      </c>
      <c r="K259" s="4">
        <f t="shared" ref="K259:K322" si="59">F259/H259</f>
        <v>4.0168357323891293</v>
      </c>
      <c r="L259">
        <v>2.93</v>
      </c>
      <c r="M259">
        <v>3.63</v>
      </c>
      <c r="N259">
        <v>2.4300000000000002</v>
      </c>
      <c r="O259" s="4">
        <f t="shared" ref="O259:O322" si="60">(L259*H259)</f>
        <v>3.0129238513076899</v>
      </c>
      <c r="P259" s="4">
        <f t="shared" ref="P259:P322" si="61">(M259*H259)</f>
        <v>3.7327350103231787</v>
      </c>
      <c r="Q259" s="4">
        <f t="shared" ref="Q259:Q322" si="62">(N259*H259)</f>
        <v>2.4987730234394836</v>
      </c>
      <c r="R259" s="5">
        <f t="shared" si="54"/>
        <v>0.3319035094650577</v>
      </c>
      <c r="S259" s="5">
        <f t="shared" si="54"/>
        <v>0.26790007788777387</v>
      </c>
      <c r="T259" s="5">
        <f t="shared" si="54"/>
        <v>0.40019641264716832</v>
      </c>
      <c r="U259">
        <f t="shared" si="55"/>
        <v>1.4682843170684468</v>
      </c>
      <c r="V259">
        <f t="shared" si="55"/>
        <v>0.95779909896142534</v>
      </c>
      <c r="W259">
        <f t="shared" si="55"/>
        <v>0.60495378997106442</v>
      </c>
      <c r="X259" t="s">
        <v>323</v>
      </c>
      <c r="Y259" t="s">
        <v>522</v>
      </c>
      <c r="Z259" t="s">
        <v>261</v>
      </c>
      <c r="AA259" s="59" t="s">
        <v>86</v>
      </c>
      <c r="AB259" s="59" t="s">
        <v>84</v>
      </c>
      <c r="AC259" s="59" t="s">
        <v>575</v>
      </c>
      <c r="AD259" s="130" t="s">
        <v>77</v>
      </c>
      <c r="AE259" t="s">
        <v>541</v>
      </c>
      <c r="AF259">
        <v>1</v>
      </c>
      <c r="AG259">
        <v>4</v>
      </c>
      <c r="AH259">
        <f t="shared" ref="AH259:AH322" si="63">AF259-AG259</f>
        <v>-3</v>
      </c>
    </row>
    <row r="260" spans="1:34" x14ac:dyDescent="0.25">
      <c r="A260" s="5">
        <v>0.18402039545760129</v>
      </c>
      <c r="B260" s="5">
        <v>0.26268208556883871</v>
      </c>
      <c r="C260" s="5">
        <v>0.49269075904037868</v>
      </c>
      <c r="D260" s="2">
        <f t="shared" si="53"/>
        <v>5.4341802576465073</v>
      </c>
      <c r="E260" s="3">
        <f t="shared" si="53"/>
        <v>3.8068831295994072</v>
      </c>
      <c r="F260" s="3">
        <f t="shared" si="53"/>
        <v>2.0296707044956865</v>
      </c>
      <c r="G260" s="134">
        <v>2.6895632838785266E-2</v>
      </c>
      <c r="H260" s="4">
        <f t="shared" si="58"/>
        <v>1.0268956328387853</v>
      </c>
      <c r="I260" s="4">
        <f t="shared" si="56"/>
        <v>5.2918525348326533</v>
      </c>
      <c r="J260" s="4">
        <f t="shared" si="57"/>
        <v>3.7071762775692498</v>
      </c>
      <c r="K260" s="4">
        <f t="shared" si="59"/>
        <v>1.9765111853526884</v>
      </c>
      <c r="L260">
        <v>2.4300000000000002</v>
      </c>
      <c r="M260">
        <v>3.44</v>
      </c>
      <c r="N260">
        <v>3.08</v>
      </c>
      <c r="O260" s="4">
        <f t="shared" si="60"/>
        <v>2.4953563877982483</v>
      </c>
      <c r="P260" s="4">
        <f t="shared" si="61"/>
        <v>3.5325209769654213</v>
      </c>
      <c r="Q260" s="4">
        <f t="shared" si="62"/>
        <v>3.1628385491434585</v>
      </c>
      <c r="R260" s="5">
        <f t="shared" si="54"/>
        <v>0.40074436056099366</v>
      </c>
      <c r="S260" s="5">
        <f t="shared" si="54"/>
        <v>0.28308395237302753</v>
      </c>
      <c r="T260" s="5">
        <f t="shared" si="54"/>
        <v>0.31617168706597881</v>
      </c>
      <c r="U260">
        <f t="shared" si="55"/>
        <v>0.45919646929028518</v>
      </c>
      <c r="V260">
        <f t="shared" si="55"/>
        <v>0.92792997754494855</v>
      </c>
      <c r="W260">
        <f t="shared" si="55"/>
        <v>1.5583013254996607</v>
      </c>
      <c r="X260" t="s">
        <v>521</v>
      </c>
      <c r="Y260" t="s">
        <v>324</v>
      </c>
      <c r="Z260" t="s">
        <v>261</v>
      </c>
      <c r="AA260" s="59" t="s">
        <v>75</v>
      </c>
      <c r="AB260" s="59" t="s">
        <v>90</v>
      </c>
      <c r="AC260" s="59" t="s">
        <v>575</v>
      </c>
      <c r="AD260" s="130" t="s">
        <v>86</v>
      </c>
      <c r="AE260" t="s">
        <v>541</v>
      </c>
      <c r="AF260">
        <v>-4</v>
      </c>
      <c r="AG260">
        <v>-2</v>
      </c>
      <c r="AH260">
        <f t="shared" si="63"/>
        <v>-2</v>
      </c>
    </row>
    <row r="261" spans="1:34" x14ac:dyDescent="0.25">
      <c r="A261" s="5">
        <v>0.20177639734681446</v>
      </c>
      <c r="B261" s="5">
        <v>0.31276185452546335</v>
      </c>
      <c r="C261" s="5">
        <v>0.44197132091013619</v>
      </c>
      <c r="D261" s="2">
        <f t="shared" si="53"/>
        <v>4.9559810421294923</v>
      </c>
      <c r="E261" s="3">
        <f t="shared" si="53"/>
        <v>3.1973208546075607</v>
      </c>
      <c r="F261" s="3">
        <f t="shared" si="53"/>
        <v>2.2625902466719667</v>
      </c>
      <c r="G261" s="134">
        <v>2.7952748458366372E-2</v>
      </c>
      <c r="H261" s="4">
        <f t="shared" si="58"/>
        <v>1.0279527484583664</v>
      </c>
      <c r="I261" s="4">
        <f t="shared" si="56"/>
        <v>4.821214836539947</v>
      </c>
      <c r="J261" s="4">
        <f t="shared" si="57"/>
        <v>3.1103772614087788</v>
      </c>
      <c r="K261" s="4">
        <f t="shared" si="59"/>
        <v>2.2010644458757485</v>
      </c>
      <c r="L261">
        <v>2.16</v>
      </c>
      <c r="M261">
        <v>3.56</v>
      </c>
      <c r="N261">
        <v>3.52</v>
      </c>
      <c r="O261" s="4">
        <f t="shared" si="60"/>
        <v>2.2203779366700713</v>
      </c>
      <c r="P261" s="4">
        <f t="shared" si="61"/>
        <v>3.6595117845117842</v>
      </c>
      <c r="Q261" s="4">
        <f t="shared" si="62"/>
        <v>3.6183936745734497</v>
      </c>
      <c r="R261" s="5">
        <f t="shared" si="54"/>
        <v>0.45037377803335255</v>
      </c>
      <c r="S261" s="5">
        <f t="shared" si="54"/>
        <v>0.27326049453709028</v>
      </c>
      <c r="T261" s="5">
        <f t="shared" si="54"/>
        <v>0.27636572742955723</v>
      </c>
      <c r="U261">
        <f t="shared" si="55"/>
        <v>0.4480198608096404</v>
      </c>
      <c r="V261">
        <f t="shared" si="55"/>
        <v>1.1445556923816933</v>
      </c>
      <c r="W261">
        <f t="shared" si="55"/>
        <v>1.5992262319241088</v>
      </c>
      <c r="X261" t="s">
        <v>531</v>
      </c>
      <c r="Y261" t="s">
        <v>527</v>
      </c>
      <c r="Z261" t="s">
        <v>261</v>
      </c>
      <c r="AA261" s="59" t="s">
        <v>75</v>
      </c>
      <c r="AB261" s="59" t="s">
        <v>90</v>
      </c>
      <c r="AC261" s="59" t="s">
        <v>575</v>
      </c>
      <c r="AD261" s="130" t="s">
        <v>125</v>
      </c>
      <c r="AE261" t="s">
        <v>549</v>
      </c>
      <c r="AF261">
        <v>-1</v>
      </c>
      <c r="AG261">
        <v>-6</v>
      </c>
      <c r="AH261">
        <f t="shared" si="63"/>
        <v>5</v>
      </c>
    </row>
    <row r="262" spans="1:34" x14ac:dyDescent="0.25">
      <c r="A262" s="5">
        <v>8.7629828577125063E-2</v>
      </c>
      <c r="B262" s="5">
        <v>0.21467295134198522</v>
      </c>
      <c r="C262" s="5">
        <v>0.59526373322343551</v>
      </c>
      <c r="D262" s="2">
        <f t="shared" si="53"/>
        <v>11.411639349720701</v>
      </c>
      <c r="E262" s="3">
        <f t="shared" si="53"/>
        <v>4.6582487162388135</v>
      </c>
      <c r="F262" s="3">
        <f t="shared" si="53"/>
        <v>1.679927642466746</v>
      </c>
      <c r="G262" s="134">
        <v>3.2925268153250364E-2</v>
      </c>
      <c r="H262" s="4">
        <f t="shared" si="58"/>
        <v>1.0329252681532504</v>
      </c>
      <c r="I262" s="4">
        <f t="shared" si="56"/>
        <v>11.047884780787074</v>
      </c>
      <c r="J262" s="4">
        <f t="shared" si="57"/>
        <v>4.5097635423008073</v>
      </c>
      <c r="K262" s="4">
        <f t="shared" si="59"/>
        <v>1.6263786880441604</v>
      </c>
      <c r="L262">
        <v>6.95</v>
      </c>
      <c r="M262">
        <v>4.79</v>
      </c>
      <c r="N262">
        <v>1.47</v>
      </c>
      <c r="O262" s="4">
        <f t="shared" si="60"/>
        <v>7.1788306136650899</v>
      </c>
      <c r="P262" s="4">
        <f t="shared" si="61"/>
        <v>4.947712034454069</v>
      </c>
      <c r="Q262" s="4">
        <f t="shared" si="62"/>
        <v>1.5184001441852779</v>
      </c>
      <c r="R262" s="5">
        <f t="shared" si="54"/>
        <v>0.13929845316261874</v>
      </c>
      <c r="S262" s="5">
        <f t="shared" si="54"/>
        <v>0.20211362202091862</v>
      </c>
      <c r="T262" s="5">
        <f t="shared" si="54"/>
        <v>0.65858792481646278</v>
      </c>
      <c r="U262">
        <f t="shared" si="55"/>
        <v>0.62907969605968939</v>
      </c>
      <c r="V262">
        <f t="shared" si="55"/>
        <v>1.0621399448265132</v>
      </c>
      <c r="W262">
        <f t="shared" si="55"/>
        <v>0.90384853835473133</v>
      </c>
      <c r="X262" t="s">
        <v>499</v>
      </c>
      <c r="Y262" t="s">
        <v>322</v>
      </c>
      <c r="Z262" t="s">
        <v>261</v>
      </c>
      <c r="AA262" s="59" t="s">
        <v>77</v>
      </c>
      <c r="AB262" s="59" t="s">
        <v>85</v>
      </c>
      <c r="AC262" s="59" t="s">
        <v>575</v>
      </c>
      <c r="AD262" s="130" t="s">
        <v>76</v>
      </c>
      <c r="AE262" t="s">
        <v>544</v>
      </c>
      <c r="AF262">
        <v>-4</v>
      </c>
      <c r="AG262">
        <v>5</v>
      </c>
      <c r="AH262">
        <f t="shared" si="63"/>
        <v>-9</v>
      </c>
    </row>
    <row r="263" spans="1:34" x14ac:dyDescent="0.25">
      <c r="A263" s="5">
        <v>0.39599881513700647</v>
      </c>
      <c r="B263" s="5">
        <v>0.26339526757588771</v>
      </c>
      <c r="C263" s="5">
        <v>0.31688000350081891</v>
      </c>
      <c r="D263" s="2">
        <f t="shared" si="53"/>
        <v>2.525260081028331</v>
      </c>
      <c r="E263" s="3">
        <f t="shared" si="53"/>
        <v>3.7965754252281187</v>
      </c>
      <c r="F263" s="3">
        <f t="shared" si="53"/>
        <v>3.1557687104021244</v>
      </c>
      <c r="G263" s="134">
        <v>2.6975322585592876E-2</v>
      </c>
      <c r="H263" s="4">
        <f t="shared" si="58"/>
        <v>1.0269753225855929</v>
      </c>
      <c r="I263" s="4">
        <f t="shared" si="56"/>
        <v>2.4589296602283879</v>
      </c>
      <c r="J263" s="4">
        <f t="shared" si="57"/>
        <v>3.6968516591708993</v>
      </c>
      <c r="K263" s="4">
        <f t="shared" si="59"/>
        <v>3.07287686568448</v>
      </c>
      <c r="L263">
        <v>2.85</v>
      </c>
      <c r="M263">
        <v>4.05</v>
      </c>
      <c r="N263">
        <v>2.33</v>
      </c>
      <c r="O263" s="4">
        <f t="shared" si="60"/>
        <v>2.9268796693689398</v>
      </c>
      <c r="P263" s="4">
        <f t="shared" si="61"/>
        <v>4.1592500564716506</v>
      </c>
      <c r="Q263" s="4">
        <f t="shared" si="62"/>
        <v>2.3928525016244313</v>
      </c>
      <c r="R263" s="5">
        <f t="shared" si="54"/>
        <v>0.34166078314234505</v>
      </c>
      <c r="S263" s="5">
        <f t="shared" si="54"/>
        <v>0.2404279585075762</v>
      </c>
      <c r="T263" s="5">
        <f t="shared" si="54"/>
        <v>0.41791125835007875</v>
      </c>
      <c r="U263">
        <f t="shared" si="55"/>
        <v>1.1590408811186934</v>
      </c>
      <c r="V263">
        <f t="shared" si="55"/>
        <v>1.0955267815393765</v>
      </c>
      <c r="W263">
        <f t="shared" si="55"/>
        <v>0.75824710909169313</v>
      </c>
      <c r="X263" t="s">
        <v>508</v>
      </c>
      <c r="Y263" t="s">
        <v>528</v>
      </c>
      <c r="Z263" t="s">
        <v>261</v>
      </c>
      <c r="AA263" s="59" t="s">
        <v>75</v>
      </c>
      <c r="AB263" s="59" t="s">
        <v>90</v>
      </c>
      <c r="AC263" s="59" t="s">
        <v>575</v>
      </c>
      <c r="AD263" s="130" t="s">
        <v>75</v>
      </c>
      <c r="AE263" t="s">
        <v>543</v>
      </c>
      <c r="AF263">
        <v>8</v>
      </c>
      <c r="AG263">
        <v>6</v>
      </c>
      <c r="AH263">
        <f t="shared" si="63"/>
        <v>2</v>
      </c>
    </row>
    <row r="264" spans="1:34" x14ac:dyDescent="0.25">
      <c r="A264" s="5">
        <v>0.25880013249482875</v>
      </c>
      <c r="B264" s="5">
        <v>0.2437404695782126</v>
      </c>
      <c r="C264" s="5">
        <v>0.44905161288945838</v>
      </c>
      <c r="D264" s="2">
        <f t="shared" si="53"/>
        <v>3.8639856570397297</v>
      </c>
      <c r="E264" s="3">
        <f t="shared" si="53"/>
        <v>4.1027245156722536</v>
      </c>
      <c r="F264" s="3">
        <f t="shared" si="53"/>
        <v>2.2269155065837984</v>
      </c>
      <c r="G264" s="134">
        <v>2.8440446817947773E-2</v>
      </c>
      <c r="H264" s="4">
        <f t="shared" si="58"/>
        <v>1.0284404468179478</v>
      </c>
      <c r="I264" s="4">
        <f t="shared" si="56"/>
        <v>3.7571311678718171</v>
      </c>
      <c r="J264" s="4">
        <f t="shared" si="57"/>
        <v>3.9892679526231318</v>
      </c>
      <c r="K264" s="4">
        <f t="shared" si="59"/>
        <v>2.1653324832507312</v>
      </c>
      <c r="L264">
        <v>3.94</v>
      </c>
      <c r="M264">
        <v>4.12</v>
      </c>
      <c r="N264">
        <v>1.88</v>
      </c>
      <c r="O264" s="4">
        <f t="shared" si="60"/>
        <v>4.0520553604627141</v>
      </c>
      <c r="P264" s="4">
        <f t="shared" si="61"/>
        <v>4.2371746408899451</v>
      </c>
      <c r="Q264" s="4">
        <f t="shared" si="62"/>
        <v>1.9334680400177418</v>
      </c>
      <c r="R264" s="5">
        <f t="shared" si="54"/>
        <v>0.2467883360522023</v>
      </c>
      <c r="S264" s="5">
        <f t="shared" si="54"/>
        <v>0.23600632137030994</v>
      </c>
      <c r="T264" s="5">
        <f t="shared" si="54"/>
        <v>0.51720534257748785</v>
      </c>
      <c r="U264">
        <f t="shared" si="55"/>
        <v>1.0486724641641316</v>
      </c>
      <c r="V264">
        <f t="shared" si="55"/>
        <v>1.0327709366554096</v>
      </c>
      <c r="W264">
        <f t="shared" si="55"/>
        <v>0.86822694184018678</v>
      </c>
      <c r="X264" t="s">
        <v>524</v>
      </c>
      <c r="Y264" t="s">
        <v>505</v>
      </c>
      <c r="Z264" t="s">
        <v>261</v>
      </c>
      <c r="AA264" s="59" t="s">
        <v>79</v>
      </c>
      <c r="AB264" s="59" t="s">
        <v>85</v>
      </c>
      <c r="AC264" s="59" t="s">
        <v>575</v>
      </c>
      <c r="AD264" s="130" t="s">
        <v>76</v>
      </c>
      <c r="AE264" t="s">
        <v>541</v>
      </c>
      <c r="AF264">
        <v>-3</v>
      </c>
      <c r="AG264">
        <v>0</v>
      </c>
      <c r="AH264">
        <f t="shared" si="63"/>
        <v>-3</v>
      </c>
    </row>
    <row r="265" spans="1:34" x14ac:dyDescent="0.25">
      <c r="A265" s="5">
        <v>0.23571849779091508</v>
      </c>
      <c r="B265" s="5">
        <v>0.30011928288691353</v>
      </c>
      <c r="C265" s="5">
        <v>0.42324646161720808</v>
      </c>
      <c r="D265" s="2">
        <f t="shared" si="53"/>
        <v>4.2423484341352413</v>
      </c>
      <c r="E265" s="3">
        <f t="shared" si="53"/>
        <v>3.3320084946917761</v>
      </c>
      <c r="F265" s="3">
        <f t="shared" si="53"/>
        <v>2.3626895690492944</v>
      </c>
      <c r="G265" s="134">
        <v>3.9384846107650473E-2</v>
      </c>
      <c r="H265" s="4">
        <f t="shared" si="58"/>
        <v>1.0393848461076505</v>
      </c>
      <c r="I265" s="4">
        <f t="shared" si="56"/>
        <v>4.0815954263930605</v>
      </c>
      <c r="J265" s="4">
        <f t="shared" si="57"/>
        <v>3.2057505044158354</v>
      </c>
      <c r="K265" s="4">
        <f t="shared" si="59"/>
        <v>2.2731614549675543</v>
      </c>
      <c r="L265">
        <v>4.3099999999999996</v>
      </c>
      <c r="M265">
        <v>3.49</v>
      </c>
      <c r="N265">
        <v>1.92</v>
      </c>
      <c r="O265" s="4">
        <f t="shared" si="60"/>
        <v>4.4797486867239735</v>
      </c>
      <c r="P265" s="4">
        <f t="shared" si="61"/>
        <v>3.6274531129157004</v>
      </c>
      <c r="Q265" s="4">
        <f t="shared" si="62"/>
        <v>1.9956189045266888</v>
      </c>
      <c r="R265" s="5">
        <f t="shared" si="54"/>
        <v>0.22322680800455727</v>
      </c>
      <c r="S265" s="5">
        <f t="shared" si="54"/>
        <v>0.27567551361021253</v>
      </c>
      <c r="T265" s="5">
        <f t="shared" si="54"/>
        <v>0.50109767838523012</v>
      </c>
      <c r="U265">
        <f t="shared" si="55"/>
        <v>1.0559596309153998</v>
      </c>
      <c r="V265">
        <f t="shared" si="55"/>
        <v>1.0886686269541621</v>
      </c>
      <c r="W265">
        <f t="shared" si="55"/>
        <v>0.84463864007733003</v>
      </c>
      <c r="X265" t="s">
        <v>279</v>
      </c>
      <c r="Y265" t="s">
        <v>409</v>
      </c>
      <c r="Z265" t="s">
        <v>259</v>
      </c>
      <c r="AA265" s="59" t="s">
        <v>75</v>
      </c>
      <c r="AB265" s="59" t="s">
        <v>90</v>
      </c>
      <c r="AC265" s="59" t="s">
        <v>575</v>
      </c>
      <c r="AD265" s="130" t="s">
        <v>102</v>
      </c>
      <c r="AE265" t="s">
        <v>544</v>
      </c>
      <c r="AF265">
        <v>-3</v>
      </c>
      <c r="AG265">
        <v>9</v>
      </c>
      <c r="AH265">
        <f t="shared" si="63"/>
        <v>-12</v>
      </c>
    </row>
    <row r="266" spans="1:34" x14ac:dyDescent="0.25">
      <c r="A266" s="5">
        <v>0.74466223778488316</v>
      </c>
      <c r="B266" s="5">
        <v>0.16548959646531752</v>
      </c>
      <c r="C266" s="5">
        <v>8.4040184941437265E-2</v>
      </c>
      <c r="D266" s="2">
        <f t="shared" si="53"/>
        <v>1.3428907083762698</v>
      </c>
      <c r="E266" s="3">
        <f t="shared" si="53"/>
        <v>6.0426759225893392</v>
      </c>
      <c r="F266" s="3">
        <f t="shared" si="53"/>
        <v>11.89906948321023</v>
      </c>
      <c r="G266" s="134">
        <v>4.273792420904754E-2</v>
      </c>
      <c r="H266" s="4">
        <f t="shared" si="58"/>
        <v>1.0427379242090475</v>
      </c>
      <c r="I266" s="4">
        <f t="shared" si="56"/>
        <v>1.2878506451128633</v>
      </c>
      <c r="J266" s="4">
        <f t="shared" si="57"/>
        <v>5.7950092562068418</v>
      </c>
      <c r="K266" s="4">
        <f t="shared" si="59"/>
        <v>11.411371167147376</v>
      </c>
      <c r="L266">
        <v>1.59</v>
      </c>
      <c r="M266">
        <v>3.94</v>
      </c>
      <c r="N266">
        <v>6.25</v>
      </c>
      <c r="O266" s="4">
        <f t="shared" si="60"/>
        <v>1.6579532994923856</v>
      </c>
      <c r="P266" s="4">
        <f t="shared" si="61"/>
        <v>4.1083874213836475</v>
      </c>
      <c r="Q266" s="4">
        <f t="shared" si="62"/>
        <v>6.5171120263065472</v>
      </c>
      <c r="R266" s="5">
        <f t="shared" si="54"/>
        <v>0.6031532976870756</v>
      </c>
      <c r="S266" s="5">
        <f t="shared" si="54"/>
        <v>0.24340450338133252</v>
      </c>
      <c r="T266" s="5">
        <f t="shared" si="54"/>
        <v>0.15344219893159203</v>
      </c>
      <c r="U266">
        <f t="shared" si="55"/>
        <v>1.2346152141428304</v>
      </c>
      <c r="V266">
        <f t="shared" si="55"/>
        <v>0.67989537648796627</v>
      </c>
      <c r="W266">
        <f t="shared" si="55"/>
        <v>0.5476992999748671</v>
      </c>
      <c r="X266" t="s">
        <v>333</v>
      </c>
      <c r="Y266" t="s">
        <v>331</v>
      </c>
      <c r="Z266" t="s">
        <v>259</v>
      </c>
      <c r="AA266" s="59" t="s">
        <v>86</v>
      </c>
      <c r="AB266" s="59" t="s">
        <v>84</v>
      </c>
      <c r="AC266" s="59" t="s">
        <v>575</v>
      </c>
      <c r="AD266" s="130" t="s">
        <v>79</v>
      </c>
      <c r="AE266" t="s">
        <v>548</v>
      </c>
      <c r="AF266">
        <v>-2</v>
      </c>
      <c r="AG266">
        <v>-3</v>
      </c>
      <c r="AH266">
        <f t="shared" si="63"/>
        <v>1</v>
      </c>
    </row>
    <row r="267" spans="1:34" x14ac:dyDescent="0.25">
      <c r="A267" s="5">
        <v>0.48102541817522654</v>
      </c>
      <c r="B267" s="5">
        <v>0.26840318248061534</v>
      </c>
      <c r="C267" s="5">
        <v>0.23754481556273288</v>
      </c>
      <c r="D267" s="2">
        <f t="shared" si="53"/>
        <v>2.0788922211086214</v>
      </c>
      <c r="E267" s="3">
        <f t="shared" si="53"/>
        <v>3.7257382373706474</v>
      </c>
      <c r="F267" s="3">
        <f t="shared" si="53"/>
        <v>4.2097319515521541</v>
      </c>
      <c r="G267" s="134">
        <v>3.7980761412305775E-2</v>
      </c>
      <c r="H267" s="4">
        <f t="shared" si="58"/>
        <v>1.0379807614123058</v>
      </c>
      <c r="I267" s="4">
        <f t="shared" si="56"/>
        <v>2.0028234610822864</v>
      </c>
      <c r="J267" s="4">
        <f t="shared" si="57"/>
        <v>3.5894097230677988</v>
      </c>
      <c r="K267" s="4">
        <f t="shared" si="59"/>
        <v>4.055693619816493</v>
      </c>
      <c r="L267">
        <v>2.93</v>
      </c>
      <c r="M267">
        <v>3.16</v>
      </c>
      <c r="N267">
        <v>2.63</v>
      </c>
      <c r="O267" s="4">
        <f t="shared" si="60"/>
        <v>3.041283630938056</v>
      </c>
      <c r="P267" s="4">
        <f t="shared" si="61"/>
        <v>3.2800192060628865</v>
      </c>
      <c r="Q267" s="4">
        <f t="shared" si="62"/>
        <v>2.7298894025143641</v>
      </c>
      <c r="R267" s="5">
        <f t="shared" si="54"/>
        <v>0.32880852999940657</v>
      </c>
      <c r="S267" s="5">
        <f t="shared" si="54"/>
        <v>0.30487626357539915</v>
      </c>
      <c r="T267" s="5">
        <f t="shared" si="54"/>
        <v>0.36631520642519444</v>
      </c>
      <c r="U267">
        <f t="shared" si="55"/>
        <v>1.4629347303614497</v>
      </c>
      <c r="V267">
        <f t="shared" si="55"/>
        <v>0.88036759350481997</v>
      </c>
      <c r="W267">
        <f t="shared" si="55"/>
        <v>0.64847107462693365</v>
      </c>
      <c r="X267" t="s">
        <v>334</v>
      </c>
      <c r="Y267" t="s">
        <v>406</v>
      </c>
      <c r="Z267" t="s">
        <v>259</v>
      </c>
      <c r="AA267" s="59" t="s">
        <v>75</v>
      </c>
      <c r="AB267" s="59" t="s">
        <v>90</v>
      </c>
      <c r="AC267" s="59" t="s">
        <v>575</v>
      </c>
      <c r="AD267" s="130" t="s">
        <v>89</v>
      </c>
      <c r="AE267" t="s">
        <v>549</v>
      </c>
      <c r="AF267">
        <v>1</v>
      </c>
      <c r="AG267">
        <v>5</v>
      </c>
      <c r="AH267">
        <f t="shared" si="63"/>
        <v>-4</v>
      </c>
    </row>
    <row r="268" spans="1:34" x14ac:dyDescent="0.25">
      <c r="A268" s="5">
        <v>0.10709140178975872</v>
      </c>
      <c r="B268" s="5">
        <v>0.27309946487859837</v>
      </c>
      <c r="C268" s="5">
        <v>0.54471735676783417</v>
      </c>
      <c r="D268" s="2">
        <f t="shared" si="53"/>
        <v>9.3378178199888993</v>
      </c>
      <c r="E268" s="3">
        <f t="shared" si="53"/>
        <v>3.6616695695267385</v>
      </c>
      <c r="F268" s="3">
        <f t="shared" si="53"/>
        <v>1.8358144596927419</v>
      </c>
      <c r="G268" s="134">
        <v>5.9751298748204507E-2</v>
      </c>
      <c r="H268" s="4">
        <f t="shared" si="58"/>
        <v>1.0597512987482045</v>
      </c>
      <c r="I268" s="4">
        <f t="shared" si="56"/>
        <v>8.8113294421237143</v>
      </c>
      <c r="J268" s="4">
        <f t="shared" si="57"/>
        <v>3.4552159302394458</v>
      </c>
      <c r="K268" s="4">
        <f t="shared" si="59"/>
        <v>1.7323068741328611</v>
      </c>
      <c r="L268">
        <v>7.34</v>
      </c>
      <c r="M268">
        <v>3.54</v>
      </c>
      <c r="N268">
        <v>1.56</v>
      </c>
      <c r="O268" s="4">
        <f t="shared" si="60"/>
        <v>7.7785745328118212</v>
      </c>
      <c r="P268" s="4">
        <f t="shared" si="61"/>
        <v>3.7515195975686439</v>
      </c>
      <c r="Q268" s="4">
        <f t="shared" si="62"/>
        <v>1.6532120260471992</v>
      </c>
      <c r="R268" s="5">
        <f t="shared" si="54"/>
        <v>0.12855825907198926</v>
      </c>
      <c r="S268" s="5">
        <f t="shared" si="54"/>
        <v>0.26655865016621505</v>
      </c>
      <c r="T268" s="5">
        <f t="shared" si="54"/>
        <v>0.60488309076179558</v>
      </c>
      <c r="U268">
        <f t="shared" si="55"/>
        <v>0.8330184506449354</v>
      </c>
      <c r="V268">
        <f t="shared" si="55"/>
        <v>1.0245379945775714</v>
      </c>
      <c r="W268">
        <f t="shared" si="55"/>
        <v>0.900533285005226</v>
      </c>
      <c r="X268" t="s">
        <v>467</v>
      </c>
      <c r="Y268" t="s">
        <v>340</v>
      </c>
      <c r="Z268" t="s">
        <v>262</v>
      </c>
      <c r="AA268" s="59" t="s">
        <v>76</v>
      </c>
      <c r="AB268" s="59" t="s">
        <v>85</v>
      </c>
      <c r="AC268" s="59" t="s">
        <v>575</v>
      </c>
      <c r="AD268" s="130" t="s">
        <v>76</v>
      </c>
      <c r="AE268" t="s">
        <v>541</v>
      </c>
      <c r="AF268">
        <v>0</v>
      </c>
      <c r="AG268">
        <v>8</v>
      </c>
      <c r="AH268">
        <f t="shared" si="63"/>
        <v>-8</v>
      </c>
    </row>
    <row r="269" spans="1:34" x14ac:dyDescent="0.25">
      <c r="A269" s="5">
        <v>0.63864474118209913</v>
      </c>
      <c r="B269" s="5">
        <v>0.24376717973415624</v>
      </c>
      <c r="C269" s="5">
        <v>0.11486842275590488</v>
      </c>
      <c r="D269" s="2">
        <f t="shared" si="53"/>
        <v>1.5658157587723192</v>
      </c>
      <c r="E269" s="3">
        <f t="shared" si="53"/>
        <v>4.1022749702833838</v>
      </c>
      <c r="F269" s="3">
        <f t="shared" si="53"/>
        <v>8.7056127002370154</v>
      </c>
      <c r="G269" s="134">
        <v>5.6942893626194646E-2</v>
      </c>
      <c r="H269" s="4">
        <f t="shared" si="58"/>
        <v>1.0569428936261946</v>
      </c>
      <c r="I269" s="4">
        <f t="shared" si="56"/>
        <v>1.4814572936861958</v>
      </c>
      <c r="J269" s="4">
        <f t="shared" si="57"/>
        <v>3.8812645366384584</v>
      </c>
      <c r="K269" s="4">
        <f t="shared" si="59"/>
        <v>8.2365970316234502</v>
      </c>
      <c r="L269">
        <v>1.97</v>
      </c>
      <c r="M269">
        <v>3.19</v>
      </c>
      <c r="N269">
        <v>4.24</v>
      </c>
      <c r="O269" s="4">
        <f t="shared" si="60"/>
        <v>2.0821775004436036</v>
      </c>
      <c r="P269" s="4">
        <f t="shared" si="61"/>
        <v>3.3716478306675608</v>
      </c>
      <c r="Q269" s="4">
        <f t="shared" si="62"/>
        <v>4.4814378689750658</v>
      </c>
      <c r="R269" s="5">
        <f t="shared" si="54"/>
        <v>0.48026645172515409</v>
      </c>
      <c r="S269" s="5">
        <f t="shared" si="54"/>
        <v>0.2965908808459416</v>
      </c>
      <c r="T269" s="5">
        <f t="shared" si="54"/>
        <v>0.22314266742890415</v>
      </c>
      <c r="U269">
        <f t="shared" si="55"/>
        <v>1.3297717108659954</v>
      </c>
      <c r="V269">
        <f t="shared" si="55"/>
        <v>0.82189708273861728</v>
      </c>
      <c r="W269">
        <f t="shared" si="55"/>
        <v>0.51477569968774928</v>
      </c>
      <c r="X269" t="s">
        <v>411</v>
      </c>
      <c r="Y269" t="s">
        <v>286</v>
      </c>
      <c r="Z269" t="s">
        <v>262</v>
      </c>
      <c r="AA269" s="59" t="s">
        <v>86</v>
      </c>
      <c r="AB269" s="59" t="s">
        <v>84</v>
      </c>
      <c r="AC269" s="59" t="s">
        <v>575</v>
      </c>
      <c r="AD269" s="130" t="s">
        <v>94</v>
      </c>
      <c r="AE269" t="s">
        <v>544</v>
      </c>
      <c r="AF269">
        <v>1</v>
      </c>
      <c r="AG269">
        <v>3</v>
      </c>
      <c r="AH269">
        <f t="shared" si="63"/>
        <v>-2</v>
      </c>
    </row>
    <row r="270" spans="1:34" x14ac:dyDescent="0.25">
      <c r="A270" s="5">
        <v>0.81110400570204755</v>
      </c>
      <c r="B270" s="5">
        <v>0.13586609007364883</v>
      </c>
      <c r="C270" s="5">
        <v>4.5739574477920694E-2</v>
      </c>
      <c r="D270" s="2">
        <f t="shared" si="53"/>
        <v>1.2328875125384868</v>
      </c>
      <c r="E270" s="3">
        <f t="shared" si="53"/>
        <v>7.3601882519614037</v>
      </c>
      <c r="F270" s="3">
        <f t="shared" si="53"/>
        <v>21.862905621973326</v>
      </c>
      <c r="G270" s="134">
        <v>3.6466969977930308E-2</v>
      </c>
      <c r="H270" s="4">
        <f t="shared" si="58"/>
        <v>1.0364669699779303</v>
      </c>
      <c r="I270" s="4">
        <f t="shared" si="56"/>
        <v>1.1895096980897895</v>
      </c>
      <c r="J270" s="4">
        <f t="shared" si="57"/>
        <v>7.1012279842532031</v>
      </c>
      <c r="K270" s="4">
        <f t="shared" si="59"/>
        <v>21.093682920198468</v>
      </c>
      <c r="L270">
        <v>1.24</v>
      </c>
      <c r="M270">
        <v>6.32</v>
      </c>
      <c r="N270">
        <v>13.93</v>
      </c>
      <c r="O270" s="4">
        <f t="shared" si="60"/>
        <v>1.2852190427726335</v>
      </c>
      <c r="P270" s="4">
        <f t="shared" si="61"/>
        <v>6.5504712502605198</v>
      </c>
      <c r="Q270" s="4">
        <f t="shared" si="62"/>
        <v>14.437984891792569</v>
      </c>
      <c r="R270" s="5">
        <f t="shared" si="54"/>
        <v>0.7780774846306947</v>
      </c>
      <c r="S270" s="5">
        <f t="shared" si="54"/>
        <v>0.15266077230095909</v>
      </c>
      <c r="T270" s="5">
        <f t="shared" si="54"/>
        <v>6.9261743068346121E-2</v>
      </c>
      <c r="U270">
        <f t="shared" si="55"/>
        <v>1.0424463137974342</v>
      </c>
      <c r="V270">
        <f t="shared" si="55"/>
        <v>0.8899869169127429</v>
      </c>
      <c r="W270">
        <f t="shared" si="55"/>
        <v>0.66038728526923995</v>
      </c>
      <c r="X270" t="s">
        <v>474</v>
      </c>
      <c r="Y270" t="s">
        <v>349</v>
      </c>
      <c r="Z270" t="s">
        <v>258</v>
      </c>
      <c r="AA270" s="59" t="s">
        <v>100</v>
      </c>
      <c r="AB270" s="59" t="s">
        <v>84</v>
      </c>
      <c r="AC270" s="59" t="s">
        <v>575</v>
      </c>
      <c r="AD270" s="130" t="s">
        <v>203</v>
      </c>
      <c r="AE270" t="s">
        <v>550</v>
      </c>
      <c r="AF270">
        <v>5</v>
      </c>
      <c r="AG270">
        <v>-1</v>
      </c>
      <c r="AH270">
        <f t="shared" si="63"/>
        <v>6</v>
      </c>
    </row>
    <row r="271" spans="1:34" x14ac:dyDescent="0.25">
      <c r="A271" s="5">
        <v>0.31752864366685046</v>
      </c>
      <c r="B271" s="5">
        <v>0.26595565537806048</v>
      </c>
      <c r="C271" s="5">
        <v>0.38195442634926952</v>
      </c>
      <c r="D271" s="2">
        <f t="shared" si="53"/>
        <v>3.1493221791014081</v>
      </c>
      <c r="E271" s="3">
        <f t="shared" si="53"/>
        <v>3.7600253266977273</v>
      </c>
      <c r="F271" s="3">
        <f t="shared" si="53"/>
        <v>2.6181133952498636</v>
      </c>
      <c r="G271" s="134">
        <v>3.0872159184590187E-2</v>
      </c>
      <c r="H271" s="4">
        <f t="shared" si="58"/>
        <v>1.0308721591845902</v>
      </c>
      <c r="I271" s="4">
        <f t="shared" si="56"/>
        <v>3.0550075012138178</v>
      </c>
      <c r="J271" s="4">
        <f t="shared" si="57"/>
        <v>3.6474215480529328</v>
      </c>
      <c r="K271" s="4">
        <f t="shared" si="59"/>
        <v>2.5397071517779333</v>
      </c>
      <c r="L271">
        <v>4.38</v>
      </c>
      <c r="M271">
        <v>4.0999999999999996</v>
      </c>
      <c r="N271">
        <v>1.79</v>
      </c>
      <c r="O271" s="4">
        <f t="shared" si="60"/>
        <v>4.5152200572285048</v>
      </c>
      <c r="P271" s="4">
        <f t="shared" si="61"/>
        <v>4.2265758526568193</v>
      </c>
      <c r="Q271" s="4">
        <f t="shared" si="62"/>
        <v>1.8452611649404165</v>
      </c>
      <c r="R271" s="5">
        <f t="shared" si="54"/>
        <v>0.22147314800284879</v>
      </c>
      <c r="S271" s="5">
        <f t="shared" si="54"/>
        <v>0.23659814347621408</v>
      </c>
      <c r="T271" s="5">
        <f t="shared" si="54"/>
        <v>0.54192870852093722</v>
      </c>
      <c r="U271">
        <f t="shared" si="55"/>
        <v>1.4337117006291262</v>
      </c>
      <c r="V271">
        <f t="shared" si="55"/>
        <v>1.1240817508984291</v>
      </c>
      <c r="W271">
        <f t="shared" si="55"/>
        <v>0.70480566971940151</v>
      </c>
      <c r="X271" t="s">
        <v>423</v>
      </c>
      <c r="Y271" t="s">
        <v>422</v>
      </c>
      <c r="Z271" t="s">
        <v>258</v>
      </c>
      <c r="AA271" s="59" t="s">
        <v>75</v>
      </c>
      <c r="AB271" s="59" t="s">
        <v>90</v>
      </c>
      <c r="AC271" s="59" t="s">
        <v>575</v>
      </c>
      <c r="AD271" s="130" t="s">
        <v>76</v>
      </c>
      <c r="AE271" t="s">
        <v>543</v>
      </c>
      <c r="AF271">
        <v>-5</v>
      </c>
      <c r="AG271">
        <v>-1</v>
      </c>
      <c r="AH271">
        <f t="shared" si="63"/>
        <v>-4</v>
      </c>
    </row>
    <row r="272" spans="1:34" x14ac:dyDescent="0.25">
      <c r="A272" s="5">
        <v>0.47725764027578615</v>
      </c>
      <c r="B272" s="5">
        <v>0.22509502288216757</v>
      </c>
      <c r="C272" s="5">
        <v>0.27865873354931714</v>
      </c>
      <c r="D272" s="2">
        <f t="shared" si="53"/>
        <v>2.0953043295904998</v>
      </c>
      <c r="E272" s="3">
        <f t="shared" si="53"/>
        <v>4.4425682416064731</v>
      </c>
      <c r="F272" s="3">
        <f t="shared" si="53"/>
        <v>3.5886189076611861</v>
      </c>
      <c r="G272" s="134">
        <v>2.779789718098824E-2</v>
      </c>
      <c r="H272" s="4">
        <f t="shared" si="58"/>
        <v>1.0277978971809882</v>
      </c>
      <c r="I272" s="4">
        <f t="shared" si="56"/>
        <v>2.0386345752773329</v>
      </c>
      <c r="J272" s="4">
        <f t="shared" si="57"/>
        <v>4.3224142156657548</v>
      </c>
      <c r="K272" s="4">
        <f t="shared" si="59"/>
        <v>3.4915608579312503</v>
      </c>
      <c r="L272">
        <v>1.88</v>
      </c>
      <c r="M272">
        <v>3.95</v>
      </c>
      <c r="N272">
        <v>4.12</v>
      </c>
      <c r="O272" s="4">
        <f t="shared" si="60"/>
        <v>1.9322600467002577</v>
      </c>
      <c r="P272" s="4">
        <f t="shared" si="61"/>
        <v>4.0598016938649035</v>
      </c>
      <c r="Q272" s="4">
        <f t="shared" si="62"/>
        <v>4.2345273363856712</v>
      </c>
      <c r="R272" s="5">
        <f t="shared" si="54"/>
        <v>0.51752868445823907</v>
      </c>
      <c r="S272" s="5">
        <f t="shared" si="54"/>
        <v>0.24631744981809858</v>
      </c>
      <c r="T272" s="5">
        <f t="shared" si="54"/>
        <v>0.23615386572366248</v>
      </c>
      <c r="U272">
        <f t="shared" si="55"/>
        <v>0.92218587028734533</v>
      </c>
      <c r="V272">
        <f t="shared" si="55"/>
        <v>0.91384115517758313</v>
      </c>
      <c r="W272">
        <f t="shared" si="55"/>
        <v>1.1799880247371946</v>
      </c>
      <c r="X272" t="s">
        <v>425</v>
      </c>
      <c r="Y272" t="s">
        <v>421</v>
      </c>
      <c r="Z272" t="s">
        <v>258</v>
      </c>
      <c r="AA272" s="59" t="s">
        <v>86</v>
      </c>
      <c r="AB272" s="59" t="s">
        <v>84</v>
      </c>
      <c r="AC272" s="59" t="s">
        <v>575</v>
      </c>
      <c r="AD272" s="130" t="s">
        <v>227</v>
      </c>
      <c r="AE272" t="s">
        <v>550</v>
      </c>
      <c r="AF272">
        <v>4</v>
      </c>
      <c r="AG272">
        <v>3</v>
      </c>
      <c r="AH272">
        <f t="shared" si="63"/>
        <v>1</v>
      </c>
    </row>
    <row r="273" spans="1:34" x14ac:dyDescent="0.25">
      <c r="A273" s="5">
        <v>0.59955695840515555</v>
      </c>
      <c r="B273" s="5">
        <v>0.23301871400272353</v>
      </c>
      <c r="C273" s="5">
        <v>0.16099473345621665</v>
      </c>
      <c r="D273" s="2">
        <f t="shared" si="53"/>
        <v>1.6678982471657711</v>
      </c>
      <c r="E273" s="3">
        <f t="shared" si="53"/>
        <v>4.291500810481307</v>
      </c>
      <c r="F273" s="3">
        <f t="shared" si="53"/>
        <v>6.2113833075909604</v>
      </c>
      <c r="G273" s="134">
        <v>3.4059629842857486E-2</v>
      </c>
      <c r="H273" s="4">
        <f t="shared" si="58"/>
        <v>1.0340596298428575</v>
      </c>
      <c r="I273" s="4">
        <f t="shared" si="56"/>
        <v>1.6129613796249216</v>
      </c>
      <c r="J273" s="4">
        <f t="shared" si="57"/>
        <v>4.1501482957355869</v>
      </c>
      <c r="K273" s="4">
        <f t="shared" si="59"/>
        <v>6.0067941232121047</v>
      </c>
      <c r="L273">
        <v>1.41</v>
      </c>
      <c r="M273">
        <v>4.82</v>
      </c>
      <c r="N273">
        <v>8.52</v>
      </c>
      <c r="O273" s="4">
        <f t="shared" si="60"/>
        <v>1.458024078078429</v>
      </c>
      <c r="P273" s="4">
        <f t="shared" si="61"/>
        <v>4.9841674158425731</v>
      </c>
      <c r="Q273" s="4">
        <f t="shared" si="62"/>
        <v>8.8101880462611462</v>
      </c>
      <c r="R273" s="5">
        <f t="shared" si="54"/>
        <v>0.68585972964035558</v>
      </c>
      <c r="S273" s="5">
        <f t="shared" si="54"/>
        <v>0.20063531510226168</v>
      </c>
      <c r="T273" s="5">
        <f t="shared" si="54"/>
        <v>0.11350495525738279</v>
      </c>
      <c r="U273">
        <f t="shared" si="55"/>
        <v>0.87416848153418381</v>
      </c>
      <c r="V273">
        <f t="shared" si="55"/>
        <v>1.1614042816139143</v>
      </c>
      <c r="W273">
        <f t="shared" si="55"/>
        <v>1.4183938762069592</v>
      </c>
      <c r="X273" t="s">
        <v>348</v>
      </c>
      <c r="Y273" t="s">
        <v>476</v>
      </c>
      <c r="Z273" t="s">
        <v>258</v>
      </c>
      <c r="AA273" s="59" t="s">
        <v>86</v>
      </c>
      <c r="AB273" s="59" t="s">
        <v>84</v>
      </c>
      <c r="AC273" s="59" t="s">
        <v>575</v>
      </c>
      <c r="AD273" s="130" t="s">
        <v>73</v>
      </c>
      <c r="AE273" t="s">
        <v>549</v>
      </c>
      <c r="AF273">
        <v>5</v>
      </c>
      <c r="AG273">
        <v>0</v>
      </c>
      <c r="AH273">
        <f t="shared" si="63"/>
        <v>5</v>
      </c>
    </row>
    <row r="274" spans="1:34" x14ac:dyDescent="0.25">
      <c r="A274" s="5">
        <v>0.54088681707828656</v>
      </c>
      <c r="B274" s="5">
        <v>0.22673036017977938</v>
      </c>
      <c r="C274" s="5">
        <v>0.21988390895928941</v>
      </c>
      <c r="D274" s="2">
        <f t="shared" si="53"/>
        <v>1.8488156272724661</v>
      </c>
      <c r="E274" s="3">
        <f t="shared" si="53"/>
        <v>4.4105253447622914</v>
      </c>
      <c r="F274" s="3">
        <f t="shared" si="53"/>
        <v>4.5478543870399619</v>
      </c>
      <c r="G274" s="134">
        <v>2.7987316078735613E-2</v>
      </c>
      <c r="H274" s="4">
        <f t="shared" si="58"/>
        <v>1.0279873160787356</v>
      </c>
      <c r="I274" s="4">
        <f t="shared" si="56"/>
        <v>1.7984809718516619</v>
      </c>
      <c r="J274" s="4">
        <f t="shared" si="57"/>
        <v>4.290447241689975</v>
      </c>
      <c r="K274" s="4">
        <f t="shared" si="59"/>
        <v>4.4240374525123345</v>
      </c>
      <c r="L274">
        <v>2.15</v>
      </c>
      <c r="M274">
        <v>3.77</v>
      </c>
      <c r="N274">
        <v>3.36</v>
      </c>
      <c r="O274" s="4">
        <f t="shared" si="60"/>
        <v>2.2101727295692815</v>
      </c>
      <c r="P274" s="4">
        <f t="shared" si="61"/>
        <v>3.8755121816168332</v>
      </c>
      <c r="Q274" s="4">
        <f t="shared" si="62"/>
        <v>3.4540373820245516</v>
      </c>
      <c r="R274" s="5">
        <f t="shared" si="54"/>
        <v>0.4524533248561437</v>
      </c>
      <c r="S274" s="5">
        <f t="shared" si="54"/>
        <v>0.25803041072697852</v>
      </c>
      <c r="T274" s="5">
        <f t="shared" si="54"/>
        <v>0.28951626441687767</v>
      </c>
      <c r="U274">
        <f t="shared" si="55"/>
        <v>1.1954532928899573</v>
      </c>
      <c r="V274">
        <f t="shared" si="55"/>
        <v>0.87869627281910712</v>
      </c>
      <c r="W274">
        <f t="shared" si="55"/>
        <v>0.75948724125106892</v>
      </c>
      <c r="X274" t="s">
        <v>426</v>
      </c>
      <c r="Y274" t="s">
        <v>478</v>
      </c>
      <c r="Z274" t="s">
        <v>258</v>
      </c>
      <c r="AA274" s="59" t="s">
        <v>86</v>
      </c>
      <c r="AB274" s="59" t="s">
        <v>84</v>
      </c>
      <c r="AC274" s="59" t="s">
        <v>575</v>
      </c>
      <c r="AD274" s="130" t="s">
        <v>79</v>
      </c>
      <c r="AE274" t="s">
        <v>543</v>
      </c>
      <c r="AF274">
        <v>-4</v>
      </c>
      <c r="AG274">
        <v>8</v>
      </c>
      <c r="AH274">
        <f t="shared" si="63"/>
        <v>-12</v>
      </c>
    </row>
    <row r="275" spans="1:34" x14ac:dyDescent="0.25">
      <c r="A275" s="5">
        <v>9.035706724151131E-2</v>
      </c>
      <c r="B275" s="5">
        <v>0.17977485179775454</v>
      </c>
      <c r="C275" s="5">
        <v>0.61810021855411879</v>
      </c>
      <c r="D275" s="2">
        <f t="shared" si="53"/>
        <v>11.06720293750953</v>
      </c>
      <c r="E275" s="3">
        <f t="shared" si="53"/>
        <v>5.5625132770238244</v>
      </c>
      <c r="F275" s="3">
        <f t="shared" si="53"/>
        <v>1.6178606154504107</v>
      </c>
      <c r="G275" s="134">
        <v>3.0839475984027587E-2</v>
      </c>
      <c r="H275" s="4">
        <f t="shared" si="58"/>
        <v>1.0308394759840276</v>
      </c>
      <c r="I275" s="4">
        <f t="shared" si="56"/>
        <v>10.736107022817402</v>
      </c>
      <c r="J275" s="4">
        <f t="shared" si="57"/>
        <v>5.3961003692780709</v>
      </c>
      <c r="K275" s="4">
        <f t="shared" si="59"/>
        <v>1.5694593126694332</v>
      </c>
      <c r="L275">
        <v>6.39</v>
      </c>
      <c r="M275">
        <v>4.62</v>
      </c>
      <c r="N275">
        <v>1.52</v>
      </c>
      <c r="O275" s="4">
        <f t="shared" si="60"/>
        <v>6.5870642515379361</v>
      </c>
      <c r="P275" s="4">
        <f t="shared" si="61"/>
        <v>4.7624783790462075</v>
      </c>
      <c r="Q275" s="4">
        <f t="shared" si="62"/>
        <v>1.5668760034957219</v>
      </c>
      <c r="R275" s="5">
        <f t="shared" si="54"/>
        <v>0.15181269861858745</v>
      </c>
      <c r="S275" s="5">
        <f t="shared" si="54"/>
        <v>0.20997470653090342</v>
      </c>
      <c r="T275" s="5">
        <f t="shared" si="54"/>
        <v>0.63821259485050907</v>
      </c>
      <c r="U275">
        <f t="shared" si="55"/>
        <v>0.59518780750036859</v>
      </c>
      <c r="V275">
        <f t="shared" si="55"/>
        <v>0.85617384478304226</v>
      </c>
      <c r="W275">
        <f t="shared" si="55"/>
        <v>0.96848640020790999</v>
      </c>
      <c r="X275" t="s">
        <v>473</v>
      </c>
      <c r="Y275" t="s">
        <v>424</v>
      </c>
      <c r="Z275" t="s">
        <v>258</v>
      </c>
      <c r="AA275" s="59" t="s">
        <v>79</v>
      </c>
      <c r="AB275" s="59" t="s">
        <v>85</v>
      </c>
      <c r="AC275" s="59" t="s">
        <v>575</v>
      </c>
      <c r="AD275" s="130" t="s">
        <v>96</v>
      </c>
      <c r="AE275" t="s">
        <v>543</v>
      </c>
      <c r="AF275">
        <v>-4</v>
      </c>
      <c r="AG275">
        <v>2</v>
      </c>
      <c r="AH275">
        <f t="shared" si="63"/>
        <v>-6</v>
      </c>
    </row>
    <row r="276" spans="1:34" x14ac:dyDescent="0.25">
      <c r="A276" s="5">
        <v>0.54544670435271969</v>
      </c>
      <c r="B276" s="5">
        <v>0.23796699426404005</v>
      </c>
      <c r="C276" s="5">
        <v>0.20599313646541995</v>
      </c>
      <c r="D276" s="2">
        <f t="shared" si="53"/>
        <v>1.8333596885266685</v>
      </c>
      <c r="E276" s="3">
        <f t="shared" si="53"/>
        <v>4.2022634403258214</v>
      </c>
      <c r="F276" s="3">
        <f t="shared" si="53"/>
        <v>4.854530675918272</v>
      </c>
      <c r="G276" s="134">
        <v>3.4329592091673966E-2</v>
      </c>
      <c r="H276" s="4">
        <f t="shared" si="58"/>
        <v>1.034329592091674</v>
      </c>
      <c r="I276" s="4">
        <f t="shared" si="56"/>
        <v>1.7725101384938191</v>
      </c>
      <c r="J276" s="4">
        <f t="shared" si="57"/>
        <v>4.062789532906808</v>
      </c>
      <c r="K276" s="4">
        <f t="shared" si="59"/>
        <v>4.6934078972846489</v>
      </c>
      <c r="L276">
        <v>6.99</v>
      </c>
      <c r="M276">
        <v>4.96</v>
      </c>
      <c r="N276">
        <v>1.45</v>
      </c>
      <c r="O276" s="4">
        <f t="shared" si="60"/>
        <v>7.2299638487208009</v>
      </c>
      <c r="P276" s="4">
        <f t="shared" si="61"/>
        <v>5.1302747767747032</v>
      </c>
      <c r="Q276" s="4">
        <f t="shared" si="62"/>
        <v>1.4997779085329273</v>
      </c>
      <c r="R276" s="5">
        <f t="shared" si="54"/>
        <v>0.13831327803622839</v>
      </c>
      <c r="S276" s="5">
        <f t="shared" si="54"/>
        <v>0.19492133336153958</v>
      </c>
      <c r="T276" s="5">
        <f t="shared" si="54"/>
        <v>0.666765388602232</v>
      </c>
      <c r="U276">
        <f t="shared" si="55"/>
        <v>3.9435599538740664</v>
      </c>
      <c r="V276">
        <f t="shared" si="55"/>
        <v>1.2208360683776951</v>
      </c>
      <c r="W276">
        <f t="shared" si="55"/>
        <v>0.30894395538024538</v>
      </c>
      <c r="X276" t="s">
        <v>475</v>
      </c>
      <c r="Y276" t="s">
        <v>350</v>
      </c>
      <c r="Z276" t="s">
        <v>258</v>
      </c>
      <c r="AA276" s="59" t="s">
        <v>86</v>
      </c>
      <c r="AB276" s="59" t="s">
        <v>84</v>
      </c>
      <c r="AC276" s="59" t="s">
        <v>575</v>
      </c>
      <c r="AD276" s="130" t="s">
        <v>76</v>
      </c>
      <c r="AE276" t="s">
        <v>554</v>
      </c>
      <c r="AF276">
        <v>-13</v>
      </c>
      <c r="AG276">
        <v>-3</v>
      </c>
      <c r="AH276">
        <f t="shared" si="63"/>
        <v>-10</v>
      </c>
    </row>
    <row r="277" spans="1:34" x14ac:dyDescent="0.25">
      <c r="A277" s="5">
        <v>0.29089348846340407</v>
      </c>
      <c r="B277" s="5">
        <v>0.3309812492954351</v>
      </c>
      <c r="C277" s="5">
        <v>0.35266670104895165</v>
      </c>
      <c r="D277" s="2">
        <f t="shared" si="53"/>
        <v>3.4376843747253738</v>
      </c>
      <c r="E277" s="3">
        <f t="shared" si="53"/>
        <v>3.0213191899200194</v>
      </c>
      <c r="F277" s="3">
        <f t="shared" si="53"/>
        <v>2.835538475919777</v>
      </c>
      <c r="G277" s="134">
        <v>2.7047197334124418E-2</v>
      </c>
      <c r="H277" s="4">
        <f t="shared" si="58"/>
        <v>1.0270471973341244</v>
      </c>
      <c r="I277" s="4">
        <f t="shared" si="56"/>
        <v>3.3471532599947382</v>
      </c>
      <c r="J277" s="4">
        <f t="shared" si="57"/>
        <v>2.9417530155988612</v>
      </c>
      <c r="K277" s="4">
        <f t="shared" si="59"/>
        <v>2.7608648203119577</v>
      </c>
      <c r="L277">
        <v>2.62</v>
      </c>
      <c r="M277">
        <v>3.41</v>
      </c>
      <c r="N277">
        <v>2.84</v>
      </c>
      <c r="O277" s="4">
        <f t="shared" si="60"/>
        <v>2.6908636570154059</v>
      </c>
      <c r="P277" s="4">
        <f t="shared" si="61"/>
        <v>3.5022309429093643</v>
      </c>
      <c r="Q277" s="4">
        <f t="shared" si="62"/>
        <v>2.9168140404289131</v>
      </c>
      <c r="R277" s="5">
        <f t="shared" si="54"/>
        <v>0.37162789626775755</v>
      </c>
      <c r="S277" s="5">
        <f t="shared" si="54"/>
        <v>0.285532283935931</v>
      </c>
      <c r="T277" s="5">
        <f t="shared" si="54"/>
        <v>0.34283981979631156</v>
      </c>
      <c r="U277">
        <f t="shared" si="55"/>
        <v>0.78275471616860437</v>
      </c>
      <c r="V277">
        <f t="shared" si="55"/>
        <v>1.1591727728052712</v>
      </c>
      <c r="W277">
        <f t="shared" si="55"/>
        <v>1.0286631852113282</v>
      </c>
      <c r="X277" t="s">
        <v>477</v>
      </c>
      <c r="Y277" t="s">
        <v>347</v>
      </c>
      <c r="Z277" t="s">
        <v>258</v>
      </c>
      <c r="AA277" s="59" t="s">
        <v>75</v>
      </c>
      <c r="AB277" s="59" t="s">
        <v>90</v>
      </c>
      <c r="AC277" s="59" t="s">
        <v>575</v>
      </c>
      <c r="AD277" s="130" t="s">
        <v>87</v>
      </c>
      <c r="AE277" t="s">
        <v>548</v>
      </c>
      <c r="AF277">
        <v>3</v>
      </c>
      <c r="AG277">
        <v>1</v>
      </c>
      <c r="AH277">
        <f t="shared" si="63"/>
        <v>2</v>
      </c>
    </row>
    <row r="278" spans="1:34" x14ac:dyDescent="0.25">
      <c r="A278" s="5">
        <v>0.71924533644099287</v>
      </c>
      <c r="B278" s="5">
        <v>0.16382791609783881</v>
      </c>
      <c r="C278" s="5">
        <v>0.10568311228502653</v>
      </c>
      <c r="D278" s="2">
        <f t="shared" si="53"/>
        <v>1.3903461716529883</v>
      </c>
      <c r="E278" s="3">
        <f t="shared" si="53"/>
        <v>6.1039658186385966</v>
      </c>
      <c r="F278" s="3">
        <f t="shared" si="53"/>
        <v>9.4622497235225982</v>
      </c>
      <c r="G278" s="134">
        <v>4.738517549818333E-2</v>
      </c>
      <c r="H278" s="4">
        <f t="shared" si="58"/>
        <v>1.0473851754981833</v>
      </c>
      <c r="I278" s="4">
        <f t="shared" si="56"/>
        <v>1.3274449592927238</v>
      </c>
      <c r="J278" s="4">
        <f t="shared" si="57"/>
        <v>5.8278138371924895</v>
      </c>
      <c r="K278" s="4">
        <f t="shared" si="59"/>
        <v>9.0341642643757378</v>
      </c>
      <c r="L278">
        <v>1.86</v>
      </c>
      <c r="M278">
        <v>3.77</v>
      </c>
      <c r="N278">
        <v>4.09</v>
      </c>
      <c r="O278" s="4">
        <f t="shared" si="60"/>
        <v>1.948136426426621</v>
      </c>
      <c r="P278" s="4">
        <f t="shared" si="61"/>
        <v>3.9486421116281512</v>
      </c>
      <c r="Q278" s="4">
        <f t="shared" si="62"/>
        <v>4.2838053677875694</v>
      </c>
      <c r="R278" s="5">
        <f t="shared" si="54"/>
        <v>0.51331107330827697</v>
      </c>
      <c r="S278" s="5">
        <f t="shared" si="54"/>
        <v>0.2532516170698661</v>
      </c>
      <c r="T278" s="5">
        <f t="shared" si="54"/>
        <v>0.23343730962185705</v>
      </c>
      <c r="U278">
        <f t="shared" si="55"/>
        <v>1.4011880394581686</v>
      </c>
      <c r="V278">
        <f t="shared" si="55"/>
        <v>0.64689780856420975</v>
      </c>
      <c r="W278">
        <f t="shared" si="55"/>
        <v>0.45272588369109307</v>
      </c>
      <c r="X278" t="s">
        <v>428</v>
      </c>
      <c r="Y278" t="s">
        <v>351</v>
      </c>
      <c r="Z278" t="s">
        <v>271</v>
      </c>
      <c r="AA278" s="59" t="s">
        <v>89</v>
      </c>
      <c r="AB278" s="59" t="s">
        <v>84</v>
      </c>
      <c r="AC278" s="59" t="s">
        <v>575</v>
      </c>
      <c r="AD278" s="130" t="s">
        <v>88</v>
      </c>
      <c r="AE278" t="s">
        <v>548</v>
      </c>
      <c r="AF278">
        <v>4</v>
      </c>
      <c r="AG278">
        <v>-3</v>
      </c>
      <c r="AH278">
        <f t="shared" si="63"/>
        <v>7</v>
      </c>
    </row>
    <row r="279" spans="1:34" x14ac:dyDescent="0.25">
      <c r="A279" s="5">
        <v>0.66237212174035676</v>
      </c>
      <c r="B279" s="5">
        <v>0.20073456262498851</v>
      </c>
      <c r="C279" s="5">
        <v>0.13123399099843988</v>
      </c>
      <c r="D279" s="2">
        <f t="shared" si="53"/>
        <v>1.5097253751751194</v>
      </c>
      <c r="E279" s="3">
        <f t="shared" si="53"/>
        <v>4.9817031353399557</v>
      </c>
      <c r="F279" s="3">
        <f t="shared" si="53"/>
        <v>7.6199770531392899</v>
      </c>
      <c r="G279" s="134">
        <v>5.242898030418508E-2</v>
      </c>
      <c r="H279" s="4">
        <f t="shared" si="58"/>
        <v>1.0524289803041851</v>
      </c>
      <c r="I279" s="4">
        <f t="shared" si="56"/>
        <v>1.4345152057089507</v>
      </c>
      <c r="J279" s="4">
        <f t="shared" si="57"/>
        <v>4.7335290348048824</v>
      </c>
      <c r="K279" s="4">
        <f t="shared" si="59"/>
        <v>7.2403717454995178</v>
      </c>
      <c r="L279">
        <v>1.46</v>
      </c>
      <c r="M279">
        <v>4.66</v>
      </c>
      <c r="N279">
        <v>6.54</v>
      </c>
      <c r="O279" s="4">
        <f t="shared" si="60"/>
        <v>1.5365463112441102</v>
      </c>
      <c r="P279" s="4">
        <f t="shared" si="61"/>
        <v>4.904319048217503</v>
      </c>
      <c r="Q279" s="4">
        <f t="shared" si="62"/>
        <v>6.8828855311893706</v>
      </c>
      <c r="R279" s="5">
        <f t="shared" si="54"/>
        <v>0.65081019210564528</v>
      </c>
      <c r="S279" s="5">
        <f t="shared" si="54"/>
        <v>0.20390190568116781</v>
      </c>
      <c r="T279" s="5">
        <f t="shared" si="54"/>
        <v>0.14528790221318685</v>
      </c>
      <c r="U279">
        <f t="shared" si="55"/>
        <v>1.0177654403310799</v>
      </c>
      <c r="V279">
        <f t="shared" si="55"/>
        <v>0.98446633911734038</v>
      </c>
      <c r="W279">
        <f t="shared" si="55"/>
        <v>0.90326853784339789</v>
      </c>
      <c r="X279" t="s">
        <v>352</v>
      </c>
      <c r="Y279" t="s">
        <v>432</v>
      </c>
      <c r="Z279" t="s">
        <v>271</v>
      </c>
      <c r="AA279" s="59" t="s">
        <v>86</v>
      </c>
      <c r="AB279" s="59" t="s">
        <v>84</v>
      </c>
      <c r="AC279" s="59" t="s">
        <v>575</v>
      </c>
      <c r="AD279" s="130" t="s">
        <v>79</v>
      </c>
      <c r="AE279" t="s">
        <v>550</v>
      </c>
      <c r="AF279">
        <v>4</v>
      </c>
      <c r="AG279">
        <v>0</v>
      </c>
      <c r="AH279">
        <f t="shared" si="63"/>
        <v>4</v>
      </c>
    </row>
    <row r="280" spans="1:34" x14ac:dyDescent="0.25">
      <c r="A280" s="5">
        <v>0.53181304327372703</v>
      </c>
      <c r="B280" s="5">
        <v>0.20461345100722683</v>
      </c>
      <c r="C280" s="5">
        <v>0.24602039111646884</v>
      </c>
      <c r="D280" s="2">
        <f t="shared" si="53"/>
        <v>1.8803600487949947</v>
      </c>
      <c r="E280" s="3">
        <f t="shared" si="53"/>
        <v>4.8872642295871378</v>
      </c>
      <c r="F280" s="3">
        <f t="shared" si="53"/>
        <v>4.0647037241989779</v>
      </c>
      <c r="G280" s="134">
        <v>3.0162725839833371E-2</v>
      </c>
      <c r="H280" s="4">
        <f t="shared" si="58"/>
        <v>1.0301627258398334</v>
      </c>
      <c r="I280" s="4">
        <f t="shared" si="56"/>
        <v>1.8253039074599051</v>
      </c>
      <c r="J280" s="4">
        <f t="shared" si="57"/>
        <v>4.7441672145561542</v>
      </c>
      <c r="K280" s="4">
        <f t="shared" si="59"/>
        <v>3.9456909304161192</v>
      </c>
      <c r="L280">
        <v>1.97</v>
      </c>
      <c r="M280">
        <v>3.62</v>
      </c>
      <c r="N280">
        <v>4.0599999999999996</v>
      </c>
      <c r="O280" s="4">
        <f t="shared" si="60"/>
        <v>2.0294205699044716</v>
      </c>
      <c r="P280" s="4">
        <f t="shared" si="61"/>
        <v>3.7291890675401969</v>
      </c>
      <c r="Q280" s="4">
        <f t="shared" si="62"/>
        <v>4.1824606669097228</v>
      </c>
      <c r="R280" s="5">
        <f t="shared" si="54"/>
        <v>0.49275148524146067</v>
      </c>
      <c r="S280" s="5">
        <f t="shared" si="54"/>
        <v>0.26815481379162359</v>
      </c>
      <c r="T280" s="5">
        <f t="shared" si="54"/>
        <v>0.23909370096691568</v>
      </c>
      <c r="U280">
        <f t="shared" si="55"/>
        <v>1.0792723293631985</v>
      </c>
      <c r="V280">
        <f t="shared" si="55"/>
        <v>0.76304224456782199</v>
      </c>
      <c r="W280">
        <f t="shared" si="55"/>
        <v>1.0289706091023771</v>
      </c>
      <c r="X280" t="s">
        <v>436</v>
      </c>
      <c r="Y280" t="s">
        <v>441</v>
      </c>
      <c r="Z280" t="s">
        <v>265</v>
      </c>
      <c r="AA280" s="59" t="s">
        <v>74</v>
      </c>
      <c r="AB280" s="59" t="s">
        <v>90</v>
      </c>
      <c r="AC280" s="59" t="s">
        <v>575</v>
      </c>
      <c r="AD280" s="130" t="s">
        <v>94</v>
      </c>
      <c r="AE280" t="s">
        <v>550</v>
      </c>
      <c r="AF280">
        <v>8</v>
      </c>
      <c r="AG280">
        <v>0</v>
      </c>
      <c r="AH280">
        <f t="shared" si="63"/>
        <v>8</v>
      </c>
    </row>
    <row r="281" spans="1:34" x14ac:dyDescent="0.25">
      <c r="A281" s="5">
        <v>0.27013565300967818</v>
      </c>
      <c r="B281" s="5">
        <v>0.36685315282324493</v>
      </c>
      <c r="C281" s="5">
        <v>0.34194682753033301</v>
      </c>
      <c r="D281" s="2">
        <f t="shared" si="53"/>
        <v>3.7018438286788191</v>
      </c>
      <c r="E281" s="3">
        <f t="shared" si="53"/>
        <v>2.7258863452696405</v>
      </c>
      <c r="F281" s="3">
        <f t="shared" si="53"/>
        <v>2.9244312843092342</v>
      </c>
      <c r="G281" s="134">
        <v>4.4098441771238228E-2</v>
      </c>
      <c r="H281" s="4">
        <f t="shared" si="58"/>
        <v>1.0440984417712382</v>
      </c>
      <c r="I281" s="4">
        <f t="shared" si="56"/>
        <v>3.5454931073346936</v>
      </c>
      <c r="J281" s="4">
        <f t="shared" si="57"/>
        <v>2.6107560707066755</v>
      </c>
      <c r="K281" s="4">
        <f t="shared" si="59"/>
        <v>2.8009152847198449</v>
      </c>
      <c r="L281">
        <v>2.35</v>
      </c>
      <c r="M281">
        <v>3.05</v>
      </c>
      <c r="N281">
        <v>3.44</v>
      </c>
      <c r="O281" s="4">
        <f t="shared" si="60"/>
        <v>2.4536313381624097</v>
      </c>
      <c r="P281" s="4">
        <f t="shared" si="61"/>
        <v>3.1845002474022763</v>
      </c>
      <c r="Q281" s="4">
        <f t="shared" si="62"/>
        <v>3.5916986396930595</v>
      </c>
      <c r="R281" s="5">
        <f t="shared" si="54"/>
        <v>0.40755918969837041</v>
      </c>
      <c r="S281" s="5">
        <f t="shared" si="54"/>
        <v>0.31402101501349855</v>
      </c>
      <c r="T281" s="5">
        <f t="shared" si="54"/>
        <v>0.27841979528813093</v>
      </c>
      <c r="U281">
        <f t="shared" si="55"/>
        <v>0.66281330377951309</v>
      </c>
      <c r="V281">
        <f t="shared" si="55"/>
        <v>1.1682439559259286</v>
      </c>
      <c r="W281">
        <f t="shared" si="55"/>
        <v>1.2281699552880543</v>
      </c>
      <c r="X281" t="s">
        <v>274</v>
      </c>
      <c r="Y281" t="s">
        <v>295</v>
      </c>
      <c r="Z281" t="s">
        <v>264</v>
      </c>
      <c r="AA281" s="59" t="s">
        <v>75</v>
      </c>
      <c r="AB281" s="59" t="s">
        <v>90</v>
      </c>
      <c r="AC281" s="59" t="s">
        <v>576</v>
      </c>
      <c r="AD281" s="130" t="s">
        <v>78</v>
      </c>
      <c r="AE281" t="s">
        <v>550</v>
      </c>
      <c r="AF281">
        <v>-4</v>
      </c>
      <c r="AG281">
        <v>-3</v>
      </c>
      <c r="AH281">
        <f t="shared" si="63"/>
        <v>-1</v>
      </c>
    </row>
    <row r="282" spans="1:34" x14ac:dyDescent="0.25">
      <c r="A282" s="5">
        <v>0.43269396390601145</v>
      </c>
      <c r="B282" s="5">
        <v>0.19524974194701167</v>
      </c>
      <c r="C282" s="5">
        <v>0.34017099343205132</v>
      </c>
      <c r="D282" s="2">
        <f t="shared" si="53"/>
        <v>2.3111022649190853</v>
      </c>
      <c r="E282" s="3">
        <f t="shared" si="53"/>
        <v>5.1216456935005192</v>
      </c>
      <c r="F282" s="3">
        <f t="shared" si="53"/>
        <v>2.9396980321890633</v>
      </c>
      <c r="G282" s="134">
        <v>4.5286912386838241E-2</v>
      </c>
      <c r="H282" s="4">
        <f t="shared" si="58"/>
        <v>1.0452869123868382</v>
      </c>
      <c r="I282" s="4">
        <f t="shared" si="56"/>
        <v>2.2109740756648795</v>
      </c>
      <c r="J282" s="4">
        <f t="shared" si="57"/>
        <v>4.8997510949463683</v>
      </c>
      <c r="K282" s="4">
        <f t="shared" si="59"/>
        <v>2.8123360173681617</v>
      </c>
      <c r="L282">
        <v>2.27</v>
      </c>
      <c r="M282">
        <v>3.64</v>
      </c>
      <c r="N282">
        <v>3.03</v>
      </c>
      <c r="O282" s="4">
        <f t="shared" si="60"/>
        <v>2.3728012911181229</v>
      </c>
      <c r="P282" s="4">
        <f t="shared" si="61"/>
        <v>3.8048443610880915</v>
      </c>
      <c r="Q282" s="4">
        <f t="shared" si="62"/>
        <v>3.1672193445321195</v>
      </c>
      <c r="R282" s="5">
        <f t="shared" si="54"/>
        <v>0.42144279158276049</v>
      </c>
      <c r="S282" s="5">
        <f t="shared" si="54"/>
        <v>0.26282283980573246</v>
      </c>
      <c r="T282" s="5">
        <f t="shared" si="54"/>
        <v>0.31573436861150705</v>
      </c>
      <c r="U282">
        <f t="shared" si="55"/>
        <v>1.0266967962152023</v>
      </c>
      <c r="V282">
        <f t="shared" si="55"/>
        <v>0.74289487965099232</v>
      </c>
      <c r="W282">
        <f t="shared" si="55"/>
        <v>1.0773961508467016</v>
      </c>
      <c r="X282" t="s">
        <v>292</v>
      </c>
      <c r="Y282" t="s">
        <v>363</v>
      </c>
      <c r="Z282" t="s">
        <v>264</v>
      </c>
      <c r="AA282" s="59" t="s">
        <v>74</v>
      </c>
      <c r="AB282" s="59" t="s">
        <v>90</v>
      </c>
      <c r="AC282" s="59" t="s">
        <v>576</v>
      </c>
      <c r="AD282" s="130" t="s">
        <v>74</v>
      </c>
      <c r="AE282" t="s">
        <v>543</v>
      </c>
      <c r="AF282">
        <v>-2</v>
      </c>
      <c r="AG282">
        <v>1</v>
      </c>
      <c r="AH282">
        <f t="shared" si="63"/>
        <v>-3</v>
      </c>
    </row>
    <row r="283" spans="1:34" x14ac:dyDescent="0.25">
      <c r="A283" s="5">
        <v>0.3473523623221233</v>
      </c>
      <c r="B283" s="5">
        <v>0.2834340483341129</v>
      </c>
      <c r="C283" s="5">
        <v>0.34219287974409407</v>
      </c>
      <c r="D283" s="2">
        <f t="shared" si="53"/>
        <v>2.8789209703794456</v>
      </c>
      <c r="E283" s="3">
        <f t="shared" si="53"/>
        <v>3.528157629182211</v>
      </c>
      <c r="F283" s="3">
        <f t="shared" si="53"/>
        <v>2.9223284854665628</v>
      </c>
      <c r="G283" s="134">
        <v>4.3243329575821665E-2</v>
      </c>
      <c r="H283" s="4">
        <f t="shared" si="58"/>
        <v>1.0432433295758217</v>
      </c>
      <c r="I283" s="4">
        <f t="shared" si="56"/>
        <v>2.7595872302869195</v>
      </c>
      <c r="J283" s="4">
        <f t="shared" si="57"/>
        <v>3.3819124734943142</v>
      </c>
      <c r="K283" s="4">
        <f t="shared" si="59"/>
        <v>2.8011954666940158</v>
      </c>
      <c r="L283">
        <v>2.82</v>
      </c>
      <c r="M283">
        <v>2.95</v>
      </c>
      <c r="N283">
        <v>2.86</v>
      </c>
      <c r="O283" s="4">
        <f t="shared" si="60"/>
        <v>2.9419461894038168</v>
      </c>
      <c r="P283" s="4">
        <f t="shared" si="61"/>
        <v>3.0775678222486742</v>
      </c>
      <c r="Q283" s="4">
        <f t="shared" si="62"/>
        <v>2.9836759225868499</v>
      </c>
      <c r="R283" s="5">
        <f t="shared" si="54"/>
        <v>0.33991104378515136</v>
      </c>
      <c r="S283" s="5">
        <f t="shared" si="54"/>
        <v>0.32493191304207686</v>
      </c>
      <c r="T283" s="5">
        <f t="shared" si="54"/>
        <v>0.33515704317277162</v>
      </c>
      <c r="U283">
        <f t="shared" si="55"/>
        <v>1.0218919587139845</v>
      </c>
      <c r="V283">
        <f t="shared" si="55"/>
        <v>0.87228750688274126</v>
      </c>
      <c r="W283">
        <f t="shared" si="55"/>
        <v>1.0209926561731109</v>
      </c>
      <c r="X283" t="s">
        <v>296</v>
      </c>
      <c r="Y283" t="s">
        <v>451</v>
      </c>
      <c r="Z283" t="s">
        <v>264</v>
      </c>
      <c r="AA283" s="59" t="s">
        <v>75</v>
      </c>
      <c r="AB283" s="59" t="s">
        <v>90</v>
      </c>
      <c r="AC283" s="59" t="s">
        <v>576</v>
      </c>
      <c r="AD283" s="130" t="s">
        <v>200</v>
      </c>
      <c r="AE283" t="s">
        <v>544</v>
      </c>
      <c r="AF283">
        <v>1</v>
      </c>
      <c r="AG283">
        <v>5</v>
      </c>
      <c r="AH283">
        <f t="shared" si="63"/>
        <v>-4</v>
      </c>
    </row>
    <row r="284" spans="1:34" x14ac:dyDescent="0.25">
      <c r="A284" s="5">
        <v>0.64623090919996096</v>
      </c>
      <c r="B284" s="5">
        <v>0.26733324697628497</v>
      </c>
      <c r="C284" s="5">
        <v>8.5319605829944536E-2</v>
      </c>
      <c r="D284" s="2">
        <f t="shared" si="53"/>
        <v>1.5474344940232092</v>
      </c>
      <c r="E284" s="3">
        <f t="shared" si="53"/>
        <v>3.7406495873994663</v>
      </c>
      <c r="F284" s="3">
        <f t="shared" si="53"/>
        <v>11.720635489024154</v>
      </c>
      <c r="G284" s="134">
        <v>4.5481134644612675E-2</v>
      </c>
      <c r="H284" s="4">
        <f t="shared" si="58"/>
        <v>1.0454811346446127</v>
      </c>
      <c r="I284" s="4">
        <f t="shared" si="56"/>
        <v>1.4801170893908326</v>
      </c>
      <c r="J284" s="4">
        <f t="shared" si="57"/>
        <v>3.5779216510406133</v>
      </c>
      <c r="K284" s="4">
        <f t="shared" si="59"/>
        <v>11.21075751692862</v>
      </c>
      <c r="L284">
        <v>1.83</v>
      </c>
      <c r="M284">
        <v>3.51</v>
      </c>
      <c r="N284">
        <v>4.67</v>
      </c>
      <c r="O284" s="4">
        <f t="shared" si="60"/>
        <v>1.9132304763996413</v>
      </c>
      <c r="P284" s="4">
        <f t="shared" si="61"/>
        <v>3.6696387826025902</v>
      </c>
      <c r="Q284" s="4">
        <f t="shared" si="62"/>
        <v>4.8823968987903408</v>
      </c>
      <c r="R284" s="5">
        <f t="shared" si="54"/>
        <v>0.52267618163903695</v>
      </c>
      <c r="S284" s="5">
        <f t="shared" si="54"/>
        <v>0.27250638529898508</v>
      </c>
      <c r="T284" s="5">
        <f t="shared" si="54"/>
        <v>0.20481743306197808</v>
      </c>
      <c r="U284">
        <f t="shared" si="55"/>
        <v>1.2363886702728144</v>
      </c>
      <c r="V284">
        <f t="shared" si="55"/>
        <v>0.98101645098325196</v>
      </c>
      <c r="W284">
        <f t="shared" si="55"/>
        <v>0.41656417891013547</v>
      </c>
      <c r="X284" t="s">
        <v>452</v>
      </c>
      <c r="Y284" t="s">
        <v>293</v>
      </c>
      <c r="Z284" t="s">
        <v>264</v>
      </c>
      <c r="AA284" s="59" t="s">
        <v>78</v>
      </c>
      <c r="AB284" s="59" t="s">
        <v>84</v>
      </c>
      <c r="AC284" s="59" t="s">
        <v>576</v>
      </c>
      <c r="AD284" s="130" t="s">
        <v>75</v>
      </c>
      <c r="AE284" t="s">
        <v>548</v>
      </c>
      <c r="AF284">
        <v>3</v>
      </c>
      <c r="AG284">
        <v>-6</v>
      </c>
      <c r="AH284">
        <f t="shared" si="63"/>
        <v>9</v>
      </c>
    </row>
    <row r="285" spans="1:34" x14ac:dyDescent="0.25">
      <c r="A285" s="5">
        <v>0.59555806423223201</v>
      </c>
      <c r="B285" s="5">
        <v>0.22353425391159884</v>
      </c>
      <c r="C285" s="5">
        <v>0.17296534651703421</v>
      </c>
      <c r="D285" s="2">
        <f t="shared" si="53"/>
        <v>1.679097404699166</v>
      </c>
      <c r="E285" s="3">
        <f t="shared" si="53"/>
        <v>4.4735873026219517</v>
      </c>
      <c r="F285" s="3">
        <f t="shared" si="53"/>
        <v>5.7815049091438473</v>
      </c>
      <c r="G285" s="134">
        <v>3.1495108875418065E-2</v>
      </c>
      <c r="H285" s="4">
        <f t="shared" si="58"/>
        <v>1.0314951088754181</v>
      </c>
      <c r="I285" s="4">
        <f t="shared" si="56"/>
        <v>1.6278287606518977</v>
      </c>
      <c r="J285" s="4">
        <f t="shared" si="57"/>
        <v>4.3369932286923358</v>
      </c>
      <c r="K285" s="4">
        <f t="shared" si="59"/>
        <v>5.6049755926105185</v>
      </c>
      <c r="L285">
        <v>1.5</v>
      </c>
      <c r="M285">
        <v>4.87</v>
      </c>
      <c r="N285">
        <v>6.27</v>
      </c>
      <c r="O285" s="4">
        <f t="shared" si="60"/>
        <v>1.5472426633131271</v>
      </c>
      <c r="P285" s="4">
        <f t="shared" si="61"/>
        <v>5.0233811802232857</v>
      </c>
      <c r="Q285" s="4">
        <f t="shared" si="62"/>
        <v>6.4674743326488704</v>
      </c>
      <c r="R285" s="5">
        <f t="shared" si="54"/>
        <v>0.64631103039693172</v>
      </c>
      <c r="S285" s="5">
        <f t="shared" si="54"/>
        <v>0.19906910587174487</v>
      </c>
      <c r="T285" s="5">
        <f t="shared" si="54"/>
        <v>0.15461986373132339</v>
      </c>
      <c r="U285">
        <f t="shared" si="55"/>
        <v>0.92147284546028907</v>
      </c>
      <c r="V285">
        <f t="shared" si="55"/>
        <v>1.122897764234779</v>
      </c>
      <c r="W285">
        <f t="shared" si="55"/>
        <v>1.1186489390366365</v>
      </c>
      <c r="X285" t="s">
        <v>298</v>
      </c>
      <c r="Y285" t="s">
        <v>369</v>
      </c>
      <c r="Z285" t="s">
        <v>257</v>
      </c>
      <c r="AA285" s="59" t="s">
        <v>86</v>
      </c>
      <c r="AB285" s="59" t="s">
        <v>84</v>
      </c>
      <c r="AC285" s="59" t="s">
        <v>576</v>
      </c>
      <c r="AD285" s="130" t="s">
        <v>78</v>
      </c>
      <c r="AE285" t="s">
        <v>543</v>
      </c>
      <c r="AF285">
        <v>-1</v>
      </c>
      <c r="AG285">
        <v>-2</v>
      </c>
      <c r="AH285">
        <f t="shared" si="63"/>
        <v>1</v>
      </c>
    </row>
    <row r="286" spans="1:34" x14ac:dyDescent="0.25">
      <c r="A286" s="5">
        <v>0.80745566027742832</v>
      </c>
      <c r="B286" s="5">
        <v>0.13966316299127576</v>
      </c>
      <c r="C286" s="5">
        <v>4.6506750943677705E-2</v>
      </c>
      <c r="D286" s="2">
        <f t="shared" si="53"/>
        <v>1.2384580964562397</v>
      </c>
      <c r="E286" s="3">
        <f t="shared" si="53"/>
        <v>7.1600841523434946</v>
      </c>
      <c r="F286" s="3">
        <f t="shared" si="53"/>
        <v>21.502254612691743</v>
      </c>
      <c r="G286" s="134">
        <v>2.9711586635505549E-2</v>
      </c>
      <c r="H286" s="4">
        <f t="shared" si="58"/>
        <v>1.0297115866355055</v>
      </c>
      <c r="I286" s="4">
        <f t="shared" si="56"/>
        <v>1.2027232795377156</v>
      </c>
      <c r="J286" s="4">
        <f t="shared" si="57"/>
        <v>6.953485078028943</v>
      </c>
      <c r="K286" s="4">
        <f t="shared" si="59"/>
        <v>20.881822533383858</v>
      </c>
      <c r="L286">
        <v>1.47</v>
      </c>
      <c r="M286">
        <v>4.8600000000000003</v>
      </c>
      <c r="N286">
        <v>6.96</v>
      </c>
      <c r="O286" s="4">
        <f t="shared" si="60"/>
        <v>1.5136760323541931</v>
      </c>
      <c r="P286" s="4">
        <f t="shared" si="61"/>
        <v>5.0043983110485577</v>
      </c>
      <c r="Q286" s="4">
        <f t="shared" si="62"/>
        <v>7.1667926429831184</v>
      </c>
      <c r="R286" s="5">
        <f t="shared" si="54"/>
        <v>0.66064334680963266</v>
      </c>
      <c r="S286" s="5">
        <f t="shared" si="54"/>
        <v>0.19982422218316048</v>
      </c>
      <c r="T286" s="5">
        <f t="shared" si="54"/>
        <v>0.13953243100720691</v>
      </c>
      <c r="U286">
        <f t="shared" si="55"/>
        <v>1.2222262801506727</v>
      </c>
      <c r="V286">
        <f t="shared" si="55"/>
        <v>0.69893009698923969</v>
      </c>
      <c r="W286">
        <f t="shared" si="55"/>
        <v>0.33330424051219759</v>
      </c>
      <c r="X286" t="s">
        <v>553</v>
      </c>
      <c r="Y286" t="s">
        <v>297</v>
      </c>
      <c r="Z286" t="s">
        <v>257</v>
      </c>
      <c r="AA286" s="59" t="s">
        <v>94</v>
      </c>
      <c r="AB286" s="59" t="s">
        <v>84</v>
      </c>
      <c r="AC286" s="59" t="s">
        <v>576</v>
      </c>
      <c r="AD286" s="130" t="s">
        <v>100</v>
      </c>
      <c r="AE286" t="s">
        <v>549</v>
      </c>
      <c r="AF286">
        <v>0</v>
      </c>
      <c r="AG286">
        <v>-7</v>
      </c>
      <c r="AH286">
        <f t="shared" si="63"/>
        <v>7</v>
      </c>
    </row>
    <row r="287" spans="1:34" x14ac:dyDescent="0.25">
      <c r="A287" s="5">
        <v>0.42968006030074352</v>
      </c>
      <c r="B287" s="5">
        <v>0.25109379125922632</v>
      </c>
      <c r="C287" s="5">
        <v>0.29801618700520738</v>
      </c>
      <c r="D287" s="2">
        <f t="shared" si="53"/>
        <v>2.3273130228572292</v>
      </c>
      <c r="E287" s="3">
        <f t="shared" si="53"/>
        <v>3.9825755745892244</v>
      </c>
      <c r="F287" s="3">
        <f t="shared" si="53"/>
        <v>3.3555224300031949</v>
      </c>
      <c r="G287" s="134">
        <v>2.9085775795151037E-2</v>
      </c>
      <c r="H287" s="4">
        <f t="shared" si="58"/>
        <v>1.029085775795151</v>
      </c>
      <c r="I287" s="4">
        <f t="shared" si="56"/>
        <v>2.2615345363791155</v>
      </c>
      <c r="J287" s="4">
        <f t="shared" si="57"/>
        <v>3.8700132372464089</v>
      </c>
      <c r="K287" s="4">
        <f t="shared" si="59"/>
        <v>3.2606829371540575</v>
      </c>
      <c r="L287">
        <v>1.94</v>
      </c>
      <c r="M287">
        <v>3.83</v>
      </c>
      <c r="N287">
        <v>3.96</v>
      </c>
      <c r="O287" s="4">
        <f t="shared" si="60"/>
        <v>1.9964264050425931</v>
      </c>
      <c r="P287" s="4">
        <f t="shared" si="61"/>
        <v>3.9413985212954286</v>
      </c>
      <c r="Q287" s="4">
        <f t="shared" si="62"/>
        <v>4.0751796721487983</v>
      </c>
      <c r="R287" s="5">
        <f t="shared" si="54"/>
        <v>0.50089499791937753</v>
      </c>
      <c r="S287" s="5">
        <f t="shared" si="54"/>
        <v>0.25371704855446275</v>
      </c>
      <c r="T287" s="5">
        <f t="shared" si="54"/>
        <v>0.24538795352615969</v>
      </c>
      <c r="U287">
        <f t="shared" si="55"/>
        <v>0.85782461810469801</v>
      </c>
      <c r="V287">
        <f t="shared" si="55"/>
        <v>0.98966069757557751</v>
      </c>
      <c r="W287">
        <f t="shared" si="55"/>
        <v>1.2144695072549159</v>
      </c>
      <c r="X287" t="s">
        <v>299</v>
      </c>
      <c r="Y287" t="s">
        <v>370</v>
      </c>
      <c r="Z287" t="s">
        <v>257</v>
      </c>
      <c r="AA287" s="59" t="s">
        <v>86</v>
      </c>
      <c r="AB287" s="59" t="s">
        <v>84</v>
      </c>
      <c r="AC287" s="59" t="s">
        <v>576</v>
      </c>
      <c r="AD287" s="130" t="s">
        <v>75</v>
      </c>
      <c r="AE287" t="s">
        <v>548</v>
      </c>
      <c r="AF287">
        <v>-1</v>
      </c>
      <c r="AG287">
        <v>3</v>
      </c>
      <c r="AH287">
        <f t="shared" si="63"/>
        <v>-4</v>
      </c>
    </row>
    <row r="288" spans="1:34" x14ac:dyDescent="0.25">
      <c r="A288" s="5">
        <v>0.37746770958654052</v>
      </c>
      <c r="B288" s="5">
        <v>0.30038279481733116</v>
      </c>
      <c r="C288" s="5">
        <v>0.30217538103952135</v>
      </c>
      <c r="D288" s="2">
        <f t="shared" si="53"/>
        <v>2.6492332313546783</v>
      </c>
      <c r="E288" s="3">
        <f t="shared" si="53"/>
        <v>3.329085477775517</v>
      </c>
      <c r="F288" s="3">
        <f t="shared" si="53"/>
        <v>3.3093364408439698</v>
      </c>
      <c r="G288" s="134">
        <v>2.8403180088667046E-2</v>
      </c>
      <c r="H288" s="4">
        <f t="shared" si="58"/>
        <v>1.028403180088667</v>
      </c>
      <c r="I288" s="4">
        <f t="shared" si="56"/>
        <v>2.5760647989500249</v>
      </c>
      <c r="J288" s="4">
        <f t="shared" si="57"/>
        <v>3.2371403961318843</v>
      </c>
      <c r="K288" s="4">
        <f t="shared" si="59"/>
        <v>3.2179368023333463</v>
      </c>
      <c r="L288">
        <v>2.2200000000000002</v>
      </c>
      <c r="M288">
        <v>3.34</v>
      </c>
      <c r="N288">
        <v>3.59</v>
      </c>
      <c r="O288" s="4">
        <f t="shared" si="60"/>
        <v>2.2830550597968409</v>
      </c>
      <c r="P288" s="4">
        <f t="shared" si="61"/>
        <v>3.4348666214961479</v>
      </c>
      <c r="Q288" s="4">
        <f t="shared" si="62"/>
        <v>3.6919674165183145</v>
      </c>
      <c r="R288" s="5">
        <f t="shared" si="54"/>
        <v>0.43800958531809814</v>
      </c>
      <c r="S288" s="5">
        <f t="shared" si="54"/>
        <v>0.29113211958268798</v>
      </c>
      <c r="T288" s="5">
        <f t="shared" si="54"/>
        <v>0.27085829509921389</v>
      </c>
      <c r="U288">
        <f t="shared" si="55"/>
        <v>0.86177956428147584</v>
      </c>
      <c r="V288">
        <f t="shared" si="55"/>
        <v>1.0317748355897769</v>
      </c>
      <c r="W288">
        <f t="shared" si="55"/>
        <v>1.1156216608719189</v>
      </c>
      <c r="X288" t="s">
        <v>330</v>
      </c>
      <c r="Y288" t="s">
        <v>464</v>
      </c>
      <c r="Z288" t="s">
        <v>263</v>
      </c>
      <c r="AA288" s="59" t="s">
        <v>75</v>
      </c>
      <c r="AB288" s="59" t="s">
        <v>90</v>
      </c>
      <c r="AC288" s="59" t="s">
        <v>576</v>
      </c>
      <c r="AD288" s="130" t="s">
        <v>86</v>
      </c>
      <c r="AE288" t="s">
        <v>547</v>
      </c>
      <c r="AF288">
        <v>5</v>
      </c>
      <c r="AG288">
        <v>-1</v>
      </c>
      <c r="AH288">
        <f t="shared" si="63"/>
        <v>6</v>
      </c>
    </row>
    <row r="289" spans="1:34" x14ac:dyDescent="0.25">
      <c r="A289" s="5">
        <v>0.75784044481016022</v>
      </c>
      <c r="B289" s="5">
        <v>0.15454904263737504</v>
      </c>
      <c r="C289" s="5">
        <v>7.9224319486971867E-2</v>
      </c>
      <c r="D289" s="2">
        <f t="shared" si="53"/>
        <v>1.3195389700407201</v>
      </c>
      <c r="E289" s="3">
        <f t="shared" si="53"/>
        <v>6.470438010711864</v>
      </c>
      <c r="F289" s="3">
        <f t="shared" si="53"/>
        <v>12.62238674280372</v>
      </c>
      <c r="G289" s="134">
        <v>3.260965135949756E-2</v>
      </c>
      <c r="H289" s="4">
        <f t="shared" si="58"/>
        <v>1.0326096513594976</v>
      </c>
      <c r="I289" s="4">
        <f t="shared" si="56"/>
        <v>1.2778681356536437</v>
      </c>
      <c r="J289" s="4">
        <f t="shared" si="57"/>
        <v>6.2661025898732525</v>
      </c>
      <c r="K289" s="4">
        <f t="shared" si="59"/>
        <v>12.223773742755096</v>
      </c>
      <c r="L289">
        <v>1.4</v>
      </c>
      <c r="M289">
        <v>5.38</v>
      </c>
      <c r="N289">
        <v>7.55</v>
      </c>
      <c r="O289" s="4">
        <f t="shared" si="60"/>
        <v>1.4456535119032965</v>
      </c>
      <c r="P289" s="4">
        <f t="shared" si="61"/>
        <v>5.5554399243140971</v>
      </c>
      <c r="Q289" s="4">
        <f t="shared" si="62"/>
        <v>7.7962028677642063</v>
      </c>
      <c r="R289" s="5">
        <f t="shared" si="54"/>
        <v>0.69172868309463398</v>
      </c>
      <c r="S289" s="5">
        <f t="shared" si="54"/>
        <v>0.18000374653020212</v>
      </c>
      <c r="T289" s="5">
        <f t="shared" si="54"/>
        <v>0.1282675703751639</v>
      </c>
      <c r="U289">
        <f t="shared" si="55"/>
        <v>1.0955747005021645</v>
      </c>
      <c r="V289">
        <f t="shared" si="55"/>
        <v>0.85858792173219489</v>
      </c>
      <c r="W289">
        <f t="shared" si="55"/>
        <v>0.61764886678099773</v>
      </c>
      <c r="X289" t="s">
        <v>533</v>
      </c>
      <c r="Y289" t="s">
        <v>537</v>
      </c>
      <c r="Z289" t="s">
        <v>260</v>
      </c>
      <c r="AA289" s="59" t="s">
        <v>89</v>
      </c>
      <c r="AB289" s="59" t="s">
        <v>84</v>
      </c>
      <c r="AC289" s="59" t="s">
        <v>576</v>
      </c>
      <c r="AD289" s="130" t="s">
        <v>74</v>
      </c>
      <c r="AE289" t="s">
        <v>549</v>
      </c>
      <c r="AF289">
        <v>5</v>
      </c>
      <c r="AG289">
        <v>-4</v>
      </c>
      <c r="AH289">
        <f t="shared" si="63"/>
        <v>9</v>
      </c>
    </row>
    <row r="290" spans="1:34" x14ac:dyDescent="0.25">
      <c r="A290" s="5">
        <v>0.64732454949715623</v>
      </c>
      <c r="B290" s="5">
        <v>0.17412485126738081</v>
      </c>
      <c r="C290" s="5">
        <v>0.15815033381188992</v>
      </c>
      <c r="D290" s="2">
        <f t="shared" si="53"/>
        <v>1.5448201381776778</v>
      </c>
      <c r="E290" s="3">
        <f t="shared" si="53"/>
        <v>5.7430056233870399</v>
      </c>
      <c r="F290" s="3">
        <f t="shared" si="53"/>
        <v>6.3230976242480672</v>
      </c>
      <c r="G290" s="134">
        <v>3.8467331817497286E-2</v>
      </c>
      <c r="H290" s="4">
        <f t="shared" si="58"/>
        <v>1.0384673318174973</v>
      </c>
      <c r="I290" s="4">
        <f t="shared" si="56"/>
        <v>1.4875962785213239</v>
      </c>
      <c r="J290" s="4">
        <f t="shared" si="57"/>
        <v>5.530270859205352</v>
      </c>
      <c r="K290" s="4">
        <f t="shared" si="59"/>
        <v>6.0888748548127687</v>
      </c>
      <c r="L290">
        <v>1.39</v>
      </c>
      <c r="M290">
        <v>5.31</v>
      </c>
      <c r="N290">
        <v>7.65</v>
      </c>
      <c r="O290" s="4">
        <f t="shared" si="60"/>
        <v>1.4434695912263211</v>
      </c>
      <c r="P290" s="4">
        <f t="shared" si="61"/>
        <v>5.5142615319509103</v>
      </c>
      <c r="Q290" s="4">
        <f t="shared" si="62"/>
        <v>7.9442750884038542</v>
      </c>
      <c r="R290" s="5">
        <f t="shared" si="54"/>
        <v>0.6927752451996132</v>
      </c>
      <c r="S290" s="5">
        <f t="shared" si="54"/>
        <v>0.18134794554189496</v>
      </c>
      <c r="T290" s="5">
        <f t="shared" si="54"/>
        <v>0.12587680925849179</v>
      </c>
      <c r="U290">
        <f t="shared" si="55"/>
        <v>0.9343933028534227</v>
      </c>
      <c r="V290">
        <f t="shared" si="55"/>
        <v>0.96016996910039176</v>
      </c>
      <c r="W290">
        <f t="shared" si="55"/>
        <v>1.256389757124551</v>
      </c>
      <c r="X290" t="s">
        <v>512</v>
      </c>
      <c r="Y290" t="s">
        <v>515</v>
      </c>
      <c r="Z290" t="s">
        <v>260</v>
      </c>
      <c r="AA290" s="59" t="s">
        <v>89</v>
      </c>
      <c r="AB290" s="59" t="s">
        <v>84</v>
      </c>
      <c r="AC290" s="59" t="s">
        <v>576</v>
      </c>
      <c r="AD290" s="130" t="s">
        <v>93</v>
      </c>
      <c r="AE290" t="s">
        <v>550</v>
      </c>
      <c r="AF290">
        <v>1</v>
      </c>
      <c r="AG290">
        <v>2</v>
      </c>
      <c r="AH290">
        <f t="shared" si="63"/>
        <v>-1</v>
      </c>
    </row>
    <row r="291" spans="1:34" x14ac:dyDescent="0.25">
      <c r="A291" s="5">
        <v>0.50158182590091949</v>
      </c>
      <c r="B291" s="5">
        <v>0.27961936304727875</v>
      </c>
      <c r="C291" s="5">
        <v>0.20932483564131016</v>
      </c>
      <c r="D291" s="2">
        <f t="shared" si="53"/>
        <v>1.9936926506534471</v>
      </c>
      <c r="E291" s="3">
        <f t="shared" si="53"/>
        <v>3.576290243644241</v>
      </c>
      <c r="F291" s="3">
        <f t="shared" si="53"/>
        <v>4.7772639922840119</v>
      </c>
      <c r="G291" s="134">
        <v>2.7395798103288183E-2</v>
      </c>
      <c r="H291" s="4">
        <f t="shared" si="58"/>
        <v>1.0273957981032882</v>
      </c>
      <c r="I291" s="4">
        <f t="shared" si="56"/>
        <v>1.9405302750255295</v>
      </c>
      <c r="J291" s="4">
        <f t="shared" si="57"/>
        <v>3.480927457798209</v>
      </c>
      <c r="K291" s="4">
        <f t="shared" si="59"/>
        <v>4.6498769034324337</v>
      </c>
      <c r="L291">
        <v>2.36</v>
      </c>
      <c r="M291">
        <v>3.73</v>
      </c>
      <c r="N291">
        <v>2.98</v>
      </c>
      <c r="O291" s="4">
        <f t="shared" si="60"/>
        <v>2.4246540835237598</v>
      </c>
      <c r="P291" s="4">
        <f t="shared" si="61"/>
        <v>3.8321863269252647</v>
      </c>
      <c r="Q291" s="4">
        <f t="shared" si="62"/>
        <v>3.0616394783477987</v>
      </c>
      <c r="R291" s="5">
        <f t="shared" si="54"/>
        <v>0.41242996549293165</v>
      </c>
      <c r="S291" s="5">
        <f t="shared" si="54"/>
        <v>0.26094764572743123</v>
      </c>
      <c r="T291" s="5">
        <f t="shared" si="54"/>
        <v>0.32662238877963706</v>
      </c>
      <c r="U291">
        <f t="shared" si="55"/>
        <v>1.216162422391968</v>
      </c>
      <c r="V291">
        <f t="shared" si="55"/>
        <v>1.0715534998133334</v>
      </c>
      <c r="W291">
        <f t="shared" si="55"/>
        <v>0.64087718059809962</v>
      </c>
      <c r="X291" t="s">
        <v>514</v>
      </c>
      <c r="Y291" t="s">
        <v>517</v>
      </c>
      <c r="Z291" t="s">
        <v>260</v>
      </c>
      <c r="AA291" s="59" t="s">
        <v>75</v>
      </c>
      <c r="AB291" s="59" t="s">
        <v>90</v>
      </c>
      <c r="AC291" s="59" t="s">
        <v>576</v>
      </c>
      <c r="AD291" s="130" t="s">
        <v>92</v>
      </c>
      <c r="AE291" t="s">
        <v>550</v>
      </c>
      <c r="AF291">
        <v>-3</v>
      </c>
      <c r="AG291">
        <v>-9</v>
      </c>
      <c r="AH291">
        <f t="shared" si="63"/>
        <v>6</v>
      </c>
    </row>
    <row r="292" spans="1:34" x14ac:dyDescent="0.25">
      <c r="A292" s="5">
        <v>0.48224526942672225</v>
      </c>
      <c r="B292" s="5">
        <v>0.27911732356246255</v>
      </c>
      <c r="C292" s="5">
        <v>0.22721120344199211</v>
      </c>
      <c r="D292" s="2">
        <f t="shared" si="53"/>
        <v>2.0736336121840409</v>
      </c>
      <c r="E292" s="3">
        <f t="shared" si="53"/>
        <v>3.5827228035747987</v>
      </c>
      <c r="F292" s="3">
        <f t="shared" si="53"/>
        <v>4.4011914238872638</v>
      </c>
      <c r="G292" s="134">
        <v>2.8557675542863148E-2</v>
      </c>
      <c r="H292" s="4">
        <f t="shared" si="58"/>
        <v>1.0285576755428631</v>
      </c>
      <c r="I292" s="4">
        <f t="shared" si="56"/>
        <v>2.0160596352456333</v>
      </c>
      <c r="J292" s="4">
        <f t="shared" si="57"/>
        <v>3.4832493002240938</v>
      </c>
      <c r="K292" s="4">
        <f t="shared" si="59"/>
        <v>4.2789933209767321</v>
      </c>
      <c r="L292">
        <v>1.94</v>
      </c>
      <c r="M292">
        <v>3.81</v>
      </c>
      <c r="N292">
        <v>3.99</v>
      </c>
      <c r="O292" s="4">
        <f t="shared" si="60"/>
        <v>1.9954018905531545</v>
      </c>
      <c r="P292" s="4">
        <f t="shared" si="61"/>
        <v>3.9188047438183085</v>
      </c>
      <c r="Q292" s="4">
        <f t="shared" si="62"/>
        <v>4.1039451254160237</v>
      </c>
      <c r="R292" s="5">
        <f t="shared" si="54"/>
        <v>0.50115217627802555</v>
      </c>
      <c r="S292" s="5">
        <f t="shared" si="54"/>
        <v>0.25517984828854845</v>
      </c>
      <c r="T292" s="5">
        <f t="shared" si="54"/>
        <v>0.243667975433426</v>
      </c>
      <c r="U292">
        <f t="shared" si="55"/>
        <v>0.96227312232439677</v>
      </c>
      <c r="V292">
        <f t="shared" si="55"/>
        <v>1.0938062916584479</v>
      </c>
      <c r="W292">
        <f t="shared" si="55"/>
        <v>0.93246231080567199</v>
      </c>
      <c r="X292" t="s">
        <v>519</v>
      </c>
      <c r="Y292" t="s">
        <v>511</v>
      </c>
      <c r="Z292" t="s">
        <v>260</v>
      </c>
      <c r="AA292" s="59" t="s">
        <v>75</v>
      </c>
      <c r="AB292" s="59" t="s">
        <v>90</v>
      </c>
      <c r="AC292" s="59" t="s">
        <v>576</v>
      </c>
      <c r="AD292" s="130" t="s">
        <v>76</v>
      </c>
      <c r="AE292" t="s">
        <v>548</v>
      </c>
      <c r="AF292">
        <v>9</v>
      </c>
      <c r="AG292">
        <v>3</v>
      </c>
      <c r="AH292">
        <f t="shared" si="63"/>
        <v>6</v>
      </c>
    </row>
    <row r="293" spans="1:34" x14ac:dyDescent="0.25">
      <c r="A293" s="5">
        <v>0.18067685109154152</v>
      </c>
      <c r="B293" s="5">
        <v>0.21201615075569039</v>
      </c>
      <c r="C293" s="5">
        <v>0.53590454400090715</v>
      </c>
      <c r="D293" s="2">
        <f t="shared" si="53"/>
        <v>5.5347433495691218</v>
      </c>
      <c r="E293" s="3">
        <f t="shared" si="53"/>
        <v>4.7166218065731984</v>
      </c>
      <c r="F293" s="3">
        <f t="shared" si="53"/>
        <v>1.866003957597171</v>
      </c>
      <c r="G293" s="134">
        <v>2.6977043837459469E-2</v>
      </c>
      <c r="H293" s="4">
        <f t="shared" si="58"/>
        <v>1.0269770438374595</v>
      </c>
      <c r="I293" s="4">
        <f t="shared" si="56"/>
        <v>5.3893544970466838</v>
      </c>
      <c r="J293" s="4">
        <f t="shared" si="57"/>
        <v>4.5927236980378909</v>
      </c>
      <c r="K293" s="4">
        <f t="shared" si="59"/>
        <v>1.8169870191300059</v>
      </c>
      <c r="L293">
        <v>3.02</v>
      </c>
      <c r="M293">
        <v>3.75</v>
      </c>
      <c r="N293">
        <v>2.33</v>
      </c>
      <c r="O293" s="4">
        <f t="shared" si="60"/>
        <v>3.1014706723891274</v>
      </c>
      <c r="P293" s="4">
        <f t="shared" si="61"/>
        <v>3.8511639143904732</v>
      </c>
      <c r="Q293" s="4">
        <f t="shared" si="62"/>
        <v>2.3928565121412806</v>
      </c>
      <c r="R293" s="5">
        <f t="shared" si="54"/>
        <v>0.32242768210014355</v>
      </c>
      <c r="S293" s="5">
        <f t="shared" si="54"/>
        <v>0.25966175998464891</v>
      </c>
      <c r="T293" s="5">
        <f t="shared" si="54"/>
        <v>0.41791055791520748</v>
      </c>
      <c r="U293">
        <f t="shared" si="55"/>
        <v>0.56036395484003365</v>
      </c>
      <c r="V293">
        <f t="shared" si="55"/>
        <v>0.8165089490582853</v>
      </c>
      <c r="W293">
        <f t="shared" si="55"/>
        <v>1.2823426779986742</v>
      </c>
      <c r="X293" t="s">
        <v>518</v>
      </c>
      <c r="Y293" t="s">
        <v>534</v>
      </c>
      <c r="Z293" t="s">
        <v>260</v>
      </c>
      <c r="AA293" s="59" t="s">
        <v>79</v>
      </c>
      <c r="AB293" s="59" t="s">
        <v>85</v>
      </c>
      <c r="AC293" s="59" t="s">
        <v>576</v>
      </c>
      <c r="AD293" s="130" t="s">
        <v>102</v>
      </c>
      <c r="AE293" t="s">
        <v>547</v>
      </c>
      <c r="AF293">
        <v>-5</v>
      </c>
      <c r="AG293">
        <v>-2</v>
      </c>
      <c r="AH293">
        <f t="shared" si="63"/>
        <v>-3</v>
      </c>
    </row>
    <row r="294" spans="1:34" x14ac:dyDescent="0.25">
      <c r="A294" s="5">
        <v>0.74230711898452328</v>
      </c>
      <c r="B294" s="5">
        <v>0.1600849268836739</v>
      </c>
      <c r="C294" s="5">
        <v>8.9105936578120062E-2</v>
      </c>
      <c r="D294" s="2">
        <f t="shared" si="53"/>
        <v>1.347151299542972</v>
      </c>
      <c r="E294" s="3">
        <f t="shared" si="53"/>
        <v>6.2466843035550275</v>
      </c>
      <c r="F294" s="3">
        <f t="shared" si="53"/>
        <v>11.222596814560049</v>
      </c>
      <c r="G294" s="134">
        <v>2.708796901174404E-2</v>
      </c>
      <c r="H294" s="4">
        <f t="shared" si="58"/>
        <v>1.027087969011744</v>
      </c>
      <c r="I294" s="4">
        <f t="shared" si="56"/>
        <v>1.311622120195985</v>
      </c>
      <c r="J294" s="4">
        <f t="shared" si="57"/>
        <v>6.0819369830274015</v>
      </c>
      <c r="K294" s="4">
        <f t="shared" si="59"/>
        <v>10.926616953130454</v>
      </c>
      <c r="L294">
        <v>2.2200000000000002</v>
      </c>
      <c r="M294">
        <v>3.8</v>
      </c>
      <c r="N294">
        <v>3.19</v>
      </c>
      <c r="O294" s="4">
        <f t="shared" si="60"/>
        <v>2.2801352912060722</v>
      </c>
      <c r="P294" s="4">
        <f t="shared" si="61"/>
        <v>3.9029342822446274</v>
      </c>
      <c r="Q294" s="4">
        <f t="shared" si="62"/>
        <v>3.2764106211474635</v>
      </c>
      <c r="R294" s="5">
        <f t="shared" si="54"/>
        <v>0.43857046722479892</v>
      </c>
      <c r="S294" s="5">
        <f t="shared" si="54"/>
        <v>0.25621748348396151</v>
      </c>
      <c r="T294" s="5">
        <f t="shared" si="54"/>
        <v>0.30521204929123941</v>
      </c>
      <c r="U294">
        <f t="shared" si="55"/>
        <v>1.6925606589101163</v>
      </c>
      <c r="V294">
        <f t="shared" si="55"/>
        <v>0.62480094920491536</v>
      </c>
      <c r="W294">
        <f t="shared" si="55"/>
        <v>0.29194763701184484</v>
      </c>
      <c r="X294" t="s">
        <v>532</v>
      </c>
      <c r="Y294" t="s">
        <v>513</v>
      </c>
      <c r="Z294" t="s">
        <v>260</v>
      </c>
      <c r="AA294" s="59" t="s">
        <v>89</v>
      </c>
      <c r="AB294" s="59" t="s">
        <v>84</v>
      </c>
      <c r="AC294" s="59" t="s">
        <v>576</v>
      </c>
      <c r="AD294" s="130" t="s">
        <v>73</v>
      </c>
      <c r="AE294" t="s">
        <v>550</v>
      </c>
      <c r="AF294">
        <v>0</v>
      </c>
      <c r="AG294">
        <v>-3</v>
      </c>
      <c r="AH294">
        <f t="shared" si="63"/>
        <v>3</v>
      </c>
    </row>
    <row r="295" spans="1:34" x14ac:dyDescent="0.25">
      <c r="A295" s="5">
        <v>0.63957413662397389</v>
      </c>
      <c r="B295" s="5">
        <v>0.21296648838469293</v>
      </c>
      <c r="C295" s="5">
        <v>0.14176121237458952</v>
      </c>
      <c r="D295" s="2">
        <f t="shared" si="53"/>
        <v>1.5635403978005633</v>
      </c>
      <c r="E295" s="3">
        <f t="shared" si="53"/>
        <v>4.6955744426496144</v>
      </c>
      <c r="F295" s="3">
        <f t="shared" si="53"/>
        <v>7.0541157432937451</v>
      </c>
      <c r="G295" s="134">
        <v>3.1710304641493714E-2</v>
      </c>
      <c r="H295" s="4">
        <f t="shared" si="58"/>
        <v>1.0317103046414937</v>
      </c>
      <c r="I295" s="4">
        <f t="shared" si="56"/>
        <v>1.5154839403720735</v>
      </c>
      <c r="J295" s="4">
        <f t="shared" si="57"/>
        <v>4.55125282894336</v>
      </c>
      <c r="K295" s="4">
        <f t="shared" si="59"/>
        <v>6.8373027889306206</v>
      </c>
      <c r="L295">
        <v>1.45</v>
      </c>
      <c r="M295">
        <v>4.8499999999999996</v>
      </c>
      <c r="N295">
        <v>7.36</v>
      </c>
      <c r="O295" s="4">
        <f t="shared" si="60"/>
        <v>1.4959799417301658</v>
      </c>
      <c r="P295" s="4">
        <f t="shared" si="61"/>
        <v>5.0037949775112445</v>
      </c>
      <c r="Q295" s="4">
        <f t="shared" si="62"/>
        <v>7.5933878421613938</v>
      </c>
      <c r="R295" s="5">
        <f t="shared" si="54"/>
        <v>0.66845816050411511</v>
      </c>
      <c r="S295" s="5">
        <f t="shared" si="54"/>
        <v>0.19984831602700348</v>
      </c>
      <c r="T295" s="5">
        <f t="shared" si="54"/>
        <v>0.13169352346888138</v>
      </c>
      <c r="U295">
        <f t="shared" si="55"/>
        <v>0.95679007963885365</v>
      </c>
      <c r="V295">
        <f t="shared" si="55"/>
        <v>1.0656406449575331</v>
      </c>
      <c r="W295">
        <f t="shared" si="55"/>
        <v>1.0764478665352675</v>
      </c>
      <c r="X295" t="s">
        <v>536</v>
      </c>
      <c r="Y295" t="s">
        <v>510</v>
      </c>
      <c r="Z295" t="s">
        <v>260</v>
      </c>
      <c r="AA295" s="59" t="s">
        <v>86</v>
      </c>
      <c r="AB295" s="59" t="s">
        <v>84</v>
      </c>
      <c r="AC295" s="59" t="s">
        <v>576</v>
      </c>
      <c r="AD295" s="130" t="s">
        <v>94</v>
      </c>
      <c r="AE295" t="s">
        <v>550</v>
      </c>
      <c r="AF295">
        <v>2</v>
      </c>
      <c r="AG295">
        <v>2</v>
      </c>
      <c r="AH295">
        <f t="shared" si="63"/>
        <v>0</v>
      </c>
    </row>
    <row r="296" spans="1:34" x14ac:dyDescent="0.25">
      <c r="A296" s="5">
        <v>0.61908600558085791</v>
      </c>
      <c r="B296" s="5">
        <v>0.20006937608699529</v>
      </c>
      <c r="C296" s="5">
        <v>0.17096335791903458</v>
      </c>
      <c r="D296" s="2">
        <f t="shared" si="53"/>
        <v>1.6152844531863537</v>
      </c>
      <c r="E296" s="3">
        <f t="shared" si="53"/>
        <v>4.998266199246677</v>
      </c>
      <c r="F296" s="3">
        <f t="shared" si="53"/>
        <v>5.8492065912368396</v>
      </c>
      <c r="G296" s="134">
        <v>3.2084182645041093E-2</v>
      </c>
      <c r="H296" s="4">
        <f t="shared" si="58"/>
        <v>1.0320841826450411</v>
      </c>
      <c r="I296" s="4">
        <f t="shared" si="56"/>
        <v>1.5650704471089538</v>
      </c>
      <c r="J296" s="4">
        <f t="shared" si="57"/>
        <v>4.842886155310552</v>
      </c>
      <c r="K296" s="4">
        <f t="shared" si="59"/>
        <v>5.6673735433541896</v>
      </c>
      <c r="L296">
        <v>1.55</v>
      </c>
      <c r="M296">
        <v>4.63</v>
      </c>
      <c r="N296">
        <v>5.85</v>
      </c>
      <c r="O296" s="4">
        <f t="shared" si="60"/>
        <v>1.5997304830998138</v>
      </c>
      <c r="P296" s="4">
        <f t="shared" si="61"/>
        <v>4.7785497656465399</v>
      </c>
      <c r="Q296" s="4">
        <f t="shared" si="62"/>
        <v>6.0376924684734901</v>
      </c>
      <c r="R296" s="5">
        <f t="shared" si="54"/>
        <v>0.62510529777634161</v>
      </c>
      <c r="S296" s="5">
        <f t="shared" si="54"/>
        <v>0.20926851221454204</v>
      </c>
      <c r="T296" s="5">
        <f t="shared" si="54"/>
        <v>0.16562619000911619</v>
      </c>
      <c r="U296">
        <f t="shared" si="55"/>
        <v>0.99037075478819991</v>
      </c>
      <c r="V296">
        <f t="shared" si="55"/>
        <v>0.95604147021356101</v>
      </c>
      <c r="W296">
        <f t="shared" si="55"/>
        <v>1.0322241784926927</v>
      </c>
      <c r="X296" t="s">
        <v>516</v>
      </c>
      <c r="Y296" t="s">
        <v>535</v>
      </c>
      <c r="Z296" t="s">
        <v>260</v>
      </c>
      <c r="AA296" s="59" t="s">
        <v>86</v>
      </c>
      <c r="AB296" s="59" t="s">
        <v>84</v>
      </c>
      <c r="AC296" s="59" t="s">
        <v>576</v>
      </c>
      <c r="AD296" s="130" t="s">
        <v>89</v>
      </c>
      <c r="AE296" t="s">
        <v>550</v>
      </c>
      <c r="AF296">
        <v>7</v>
      </c>
      <c r="AG296">
        <v>-5</v>
      </c>
      <c r="AH296">
        <f t="shared" si="63"/>
        <v>12</v>
      </c>
    </row>
    <row r="297" spans="1:34" x14ac:dyDescent="0.25">
      <c r="A297" s="5">
        <v>0.16327186855594916</v>
      </c>
      <c r="B297" s="5">
        <v>0.25089726252257971</v>
      </c>
      <c r="C297" s="5">
        <v>0.51720135250543076</v>
      </c>
      <c r="D297" s="2">
        <f t="shared" si="53"/>
        <v>6.124753816101058</v>
      </c>
      <c r="E297" s="3">
        <f t="shared" si="53"/>
        <v>3.9856951404960195</v>
      </c>
      <c r="F297" s="3">
        <f t="shared" si="53"/>
        <v>1.9334829562138465</v>
      </c>
      <c r="G297" s="134">
        <v>4.2352322717267965E-2</v>
      </c>
      <c r="H297" s="4">
        <f t="shared" si="58"/>
        <v>1.042352322717268</v>
      </c>
      <c r="I297" s="4">
        <f t="shared" si="56"/>
        <v>5.8758959735751093</v>
      </c>
      <c r="J297" s="4">
        <f t="shared" si="57"/>
        <v>3.8237504283636699</v>
      </c>
      <c r="K297" s="4">
        <f t="shared" si="59"/>
        <v>1.8549226725696015</v>
      </c>
      <c r="L297">
        <v>6.56</v>
      </c>
      <c r="M297">
        <v>4.3099999999999996</v>
      </c>
      <c r="N297">
        <v>1.52</v>
      </c>
      <c r="O297" s="4">
        <f t="shared" si="60"/>
        <v>6.8378312370252772</v>
      </c>
      <c r="P297" s="4">
        <f t="shared" si="61"/>
        <v>4.4925385109114249</v>
      </c>
      <c r="Q297" s="4">
        <f t="shared" si="62"/>
        <v>1.5843755305302474</v>
      </c>
      <c r="R297" s="5">
        <f t="shared" si="54"/>
        <v>0.14624520046432718</v>
      </c>
      <c r="S297" s="5">
        <f t="shared" si="54"/>
        <v>0.22259130279489239</v>
      </c>
      <c r="T297" s="5">
        <f t="shared" si="54"/>
        <v>0.63116349674078043</v>
      </c>
      <c r="U297">
        <f t="shared" si="55"/>
        <v>1.1164254829393545</v>
      </c>
      <c r="V297">
        <f t="shared" si="55"/>
        <v>1.1271656141649429</v>
      </c>
      <c r="W297">
        <f t="shared" si="55"/>
        <v>0.81944116726675331</v>
      </c>
      <c r="X297" t="s">
        <v>466</v>
      </c>
      <c r="Y297" t="s">
        <v>281</v>
      </c>
      <c r="Z297" t="s">
        <v>259</v>
      </c>
      <c r="AA297" s="59" t="s">
        <v>79</v>
      </c>
      <c r="AB297" s="59" t="s">
        <v>85</v>
      </c>
      <c r="AC297" s="59" t="s">
        <v>576</v>
      </c>
      <c r="AD297" s="130" t="s">
        <v>96</v>
      </c>
      <c r="AE297" t="s">
        <v>541</v>
      </c>
      <c r="AF297">
        <v>-9</v>
      </c>
      <c r="AG297">
        <v>7</v>
      </c>
      <c r="AH297">
        <f t="shared" si="63"/>
        <v>-16</v>
      </c>
    </row>
    <row r="298" spans="1:34" x14ac:dyDescent="0.25">
      <c r="A298" s="5">
        <v>0.60853002234076436</v>
      </c>
      <c r="B298" s="5">
        <v>0.19882962505016127</v>
      </c>
      <c r="C298" s="5">
        <v>0.18131114204055337</v>
      </c>
      <c r="D298" s="2">
        <f t="shared" si="53"/>
        <v>1.6433042960697517</v>
      </c>
      <c r="E298" s="3">
        <f t="shared" si="53"/>
        <v>5.0294316038051035</v>
      </c>
      <c r="F298" s="3">
        <f t="shared" si="53"/>
        <v>5.5153808461276617</v>
      </c>
      <c r="G298" s="134">
        <v>3.7709328415068022E-2</v>
      </c>
      <c r="H298" s="4">
        <f t="shared" si="58"/>
        <v>1.037709328415068</v>
      </c>
      <c r="I298" s="4">
        <f t="shared" si="56"/>
        <v>1.5835882467970404</v>
      </c>
      <c r="J298" s="4">
        <f t="shared" si="57"/>
        <v>4.8466670445053639</v>
      </c>
      <c r="K298" s="4">
        <f t="shared" si="59"/>
        <v>5.3149573730357691</v>
      </c>
      <c r="L298">
        <v>2.92</v>
      </c>
      <c r="M298">
        <v>3.16</v>
      </c>
      <c r="N298">
        <v>2.64</v>
      </c>
      <c r="O298" s="4">
        <f t="shared" si="60"/>
        <v>3.0301112389719984</v>
      </c>
      <c r="P298" s="4">
        <f t="shared" si="61"/>
        <v>3.2791614777916149</v>
      </c>
      <c r="Q298" s="4">
        <f t="shared" si="62"/>
        <v>2.7395526270157795</v>
      </c>
      <c r="R298" s="5">
        <f t="shared" si="54"/>
        <v>0.33002088739793656</v>
      </c>
      <c r="S298" s="5">
        <f t="shared" si="54"/>
        <v>0.30495600987404264</v>
      </c>
      <c r="T298" s="5">
        <f t="shared" si="54"/>
        <v>0.36502310272802074</v>
      </c>
      <c r="U298">
        <f t="shared" si="55"/>
        <v>1.8439136599466313</v>
      </c>
      <c r="V298">
        <f t="shared" si="55"/>
        <v>0.65199444710823951</v>
      </c>
      <c r="W298">
        <f t="shared" si="55"/>
        <v>0.49671141548442915</v>
      </c>
      <c r="X298" t="s">
        <v>332</v>
      </c>
      <c r="Y298" t="s">
        <v>335</v>
      </c>
      <c r="Z298" t="s">
        <v>259</v>
      </c>
      <c r="AA298" s="59" t="s">
        <v>86</v>
      </c>
      <c r="AB298" s="59" t="s">
        <v>84</v>
      </c>
      <c r="AC298" s="59" t="s">
        <v>576</v>
      </c>
      <c r="AD298" s="130" t="s">
        <v>78</v>
      </c>
      <c r="AE298" t="s">
        <v>548</v>
      </c>
      <c r="AF298">
        <v>0</v>
      </c>
      <c r="AG298">
        <v>-8</v>
      </c>
      <c r="AH298">
        <f t="shared" si="63"/>
        <v>8</v>
      </c>
    </row>
    <row r="299" spans="1:34" x14ac:dyDescent="0.25">
      <c r="A299" s="5">
        <v>0.14855579721196949</v>
      </c>
      <c r="B299" s="5">
        <v>0.51959921314426705</v>
      </c>
      <c r="C299" s="5">
        <v>0.32105054478911083</v>
      </c>
      <c r="D299" s="2">
        <f t="shared" si="53"/>
        <v>6.7314774567372293</v>
      </c>
      <c r="E299" s="3">
        <f t="shared" si="53"/>
        <v>1.924560266264971</v>
      </c>
      <c r="F299" s="3">
        <f t="shared" si="53"/>
        <v>3.1147743438867925</v>
      </c>
      <c r="G299" s="134">
        <v>5.9357493445450604E-2</v>
      </c>
      <c r="H299" s="4">
        <f t="shared" si="58"/>
        <v>1.0593574934454506</v>
      </c>
      <c r="I299" s="4">
        <f t="shared" si="56"/>
        <v>6.3543020164456436</v>
      </c>
      <c r="J299" s="4">
        <f t="shared" si="57"/>
        <v>1.816724078672949</v>
      </c>
      <c r="K299" s="4">
        <f t="shared" si="59"/>
        <v>2.9402485593001391</v>
      </c>
      <c r="L299">
        <v>4.41</v>
      </c>
      <c r="M299">
        <v>3.18</v>
      </c>
      <c r="N299">
        <v>1.93</v>
      </c>
      <c r="O299" s="4">
        <f t="shared" si="60"/>
        <v>4.6717665460944371</v>
      </c>
      <c r="P299" s="4">
        <f t="shared" si="61"/>
        <v>3.3687568291565331</v>
      </c>
      <c r="Q299" s="4">
        <f t="shared" si="62"/>
        <v>2.0445599623497195</v>
      </c>
      <c r="R299" s="5">
        <f t="shared" si="54"/>
        <v>0.21405179178655506</v>
      </c>
      <c r="S299" s="5">
        <f t="shared" si="54"/>
        <v>0.29684540936437354</v>
      </c>
      <c r="T299" s="5">
        <f t="shared" si="54"/>
        <v>0.48910279884907149</v>
      </c>
      <c r="U299">
        <f t="shared" si="55"/>
        <v>0.69401800364326838</v>
      </c>
      <c r="V299">
        <f t="shared" si="55"/>
        <v>1.7504033977041107</v>
      </c>
      <c r="W299">
        <f t="shared" si="55"/>
        <v>0.6564070897663814</v>
      </c>
      <c r="X299" t="s">
        <v>285</v>
      </c>
      <c r="Y299" t="s">
        <v>468</v>
      </c>
      <c r="Z299" t="s">
        <v>262</v>
      </c>
      <c r="AA299" s="59" t="s">
        <v>76</v>
      </c>
      <c r="AB299" s="59" t="s">
        <v>85</v>
      </c>
      <c r="AC299" s="59" t="s">
        <v>576</v>
      </c>
      <c r="AD299" s="130" t="s">
        <v>77</v>
      </c>
      <c r="AE299" t="s">
        <v>544</v>
      </c>
      <c r="AF299">
        <v>-5</v>
      </c>
      <c r="AG299">
        <v>2</v>
      </c>
      <c r="AH299">
        <f t="shared" si="63"/>
        <v>-7</v>
      </c>
    </row>
    <row r="300" spans="1:34" x14ac:dyDescent="0.25">
      <c r="A300" s="5">
        <v>0.2748906769520123</v>
      </c>
      <c r="B300" s="5">
        <v>0.33309349169325425</v>
      </c>
      <c r="C300" s="5">
        <v>0.36479919642738329</v>
      </c>
      <c r="D300" s="2">
        <f t="shared" si="53"/>
        <v>3.6378098052942338</v>
      </c>
      <c r="E300" s="3">
        <f t="shared" si="53"/>
        <v>3.0021601290273781</v>
      </c>
      <c r="F300" s="3">
        <f t="shared" si="53"/>
        <v>2.7412341084996314</v>
      </c>
      <c r="G300" s="134">
        <v>5.4494403008305214E-2</v>
      </c>
      <c r="H300" s="4">
        <f t="shared" si="58"/>
        <v>1.0544944030083052</v>
      </c>
      <c r="I300" s="4">
        <f t="shared" si="56"/>
        <v>3.4498142379097887</v>
      </c>
      <c r="J300" s="4">
        <f t="shared" si="57"/>
        <v>2.8470138110384386</v>
      </c>
      <c r="K300" s="4">
        <f t="shared" si="59"/>
        <v>2.5995719850947765</v>
      </c>
      <c r="L300">
        <v>2.64</v>
      </c>
      <c r="M300">
        <v>2.94</v>
      </c>
      <c r="N300">
        <v>2.98</v>
      </c>
      <c r="O300" s="4">
        <f t="shared" si="60"/>
        <v>2.7838652239419259</v>
      </c>
      <c r="P300" s="4">
        <f t="shared" si="61"/>
        <v>3.1002135448444172</v>
      </c>
      <c r="Q300" s="4">
        <f t="shared" si="62"/>
        <v>3.1423933209647497</v>
      </c>
      <c r="R300" s="5">
        <f t="shared" si="54"/>
        <v>0.35921279212792123</v>
      </c>
      <c r="S300" s="5">
        <f t="shared" si="54"/>
        <v>0.32255842558425585</v>
      </c>
      <c r="T300" s="5">
        <f t="shared" si="54"/>
        <v>0.31822878228782286</v>
      </c>
      <c r="U300">
        <f t="shared" si="55"/>
        <v>0.76525859595256129</v>
      </c>
      <c r="V300">
        <f t="shared" si="55"/>
        <v>1.0326609546469481</v>
      </c>
      <c r="W300">
        <f t="shared" si="55"/>
        <v>1.1463425583467171</v>
      </c>
      <c r="X300" t="s">
        <v>469</v>
      </c>
      <c r="Y300" t="s">
        <v>337</v>
      </c>
      <c r="Z300" t="s">
        <v>262</v>
      </c>
      <c r="AA300" s="59" t="s">
        <v>75</v>
      </c>
      <c r="AB300" s="59" t="s">
        <v>90</v>
      </c>
      <c r="AC300" s="59" t="s">
        <v>576</v>
      </c>
      <c r="AD300" s="130" t="s">
        <v>77</v>
      </c>
      <c r="AE300" t="s">
        <v>541</v>
      </c>
      <c r="AF300">
        <v>-1</v>
      </c>
      <c r="AG300">
        <v>-1</v>
      </c>
      <c r="AH300">
        <f t="shared" si="63"/>
        <v>0</v>
      </c>
    </row>
    <row r="301" spans="1:34" x14ac:dyDescent="0.25">
      <c r="A301" s="5">
        <v>0.41723213668199172</v>
      </c>
      <c r="B301" s="5">
        <v>0.28913788379719813</v>
      </c>
      <c r="C301" s="5">
        <v>0.27659011199501332</v>
      </c>
      <c r="D301" s="2">
        <f t="shared" si="53"/>
        <v>2.3967473070325487</v>
      </c>
      <c r="E301" s="3">
        <f t="shared" si="53"/>
        <v>3.4585575119633991</v>
      </c>
      <c r="F301" s="3">
        <f t="shared" si="53"/>
        <v>3.6154582417538812</v>
      </c>
      <c r="G301" s="134">
        <v>6.0380709425484236E-2</v>
      </c>
      <c r="H301" s="4">
        <f t="shared" si="58"/>
        <v>1.0603807094254842</v>
      </c>
      <c r="I301" s="4">
        <f t="shared" si="56"/>
        <v>2.2602705667204281</v>
      </c>
      <c r="J301" s="4">
        <f t="shared" si="57"/>
        <v>3.2616186632037567</v>
      </c>
      <c r="K301" s="4">
        <f t="shared" si="59"/>
        <v>3.4095850760174065</v>
      </c>
      <c r="L301">
        <v>1.72</v>
      </c>
      <c r="M301">
        <v>3.66</v>
      </c>
      <c r="N301">
        <v>4.8600000000000003</v>
      </c>
      <c r="O301" s="4">
        <f t="shared" si="60"/>
        <v>1.8238548202118328</v>
      </c>
      <c r="P301" s="4">
        <f t="shared" si="61"/>
        <v>3.8809933964972725</v>
      </c>
      <c r="Q301" s="4">
        <f t="shared" si="62"/>
        <v>5.1534502478078537</v>
      </c>
      <c r="R301" s="5">
        <f t="shared" si="54"/>
        <v>0.54828925466987244</v>
      </c>
      <c r="S301" s="5">
        <f t="shared" si="54"/>
        <v>0.25766598853338263</v>
      </c>
      <c r="T301" s="5">
        <f t="shared" si="54"/>
        <v>0.19404475679674496</v>
      </c>
      <c r="U301">
        <f t="shared" si="55"/>
        <v>0.76097084363473289</v>
      </c>
      <c r="V301">
        <f t="shared" si="55"/>
        <v>1.1221422176941216</v>
      </c>
      <c r="W301">
        <f t="shared" si="55"/>
        <v>1.4253933812019035</v>
      </c>
      <c r="X301" t="s">
        <v>413</v>
      </c>
      <c r="Y301" t="s">
        <v>284</v>
      </c>
      <c r="Z301" t="s">
        <v>262</v>
      </c>
      <c r="AA301" s="59" t="s">
        <v>75</v>
      </c>
      <c r="AB301" s="59" t="s">
        <v>90</v>
      </c>
      <c r="AC301" s="59" t="s">
        <v>576</v>
      </c>
      <c r="AD301" s="130" t="s">
        <v>86</v>
      </c>
      <c r="AE301" t="s">
        <v>549</v>
      </c>
      <c r="AF301">
        <v>8</v>
      </c>
      <c r="AG301">
        <v>1</v>
      </c>
      <c r="AH301">
        <f t="shared" si="63"/>
        <v>7</v>
      </c>
    </row>
    <row r="302" spans="1:34" x14ac:dyDescent="0.25">
      <c r="A302" s="5">
        <v>0.80252457703541158</v>
      </c>
      <c r="B302" s="5">
        <v>0.13415995171926581</v>
      </c>
      <c r="C302" s="5">
        <v>5.3147185200949645E-2</v>
      </c>
      <c r="D302" s="2">
        <f t="shared" si="53"/>
        <v>1.2460677574437384</v>
      </c>
      <c r="E302" s="3">
        <f t="shared" si="53"/>
        <v>7.4537892059810327</v>
      </c>
      <c r="F302" s="3">
        <f t="shared" si="53"/>
        <v>18.81567191600077</v>
      </c>
      <c r="G302" s="134">
        <v>5.0381485164093798E-2</v>
      </c>
      <c r="H302" s="4">
        <f t="shared" si="58"/>
        <v>1.0503814851640938</v>
      </c>
      <c r="I302" s="4">
        <f t="shared" si="56"/>
        <v>1.1863001919241503</v>
      </c>
      <c r="J302" s="4">
        <f t="shared" si="57"/>
        <v>7.0962686521617231</v>
      </c>
      <c r="K302" s="4">
        <f t="shared" si="59"/>
        <v>17.913179336992339</v>
      </c>
      <c r="L302">
        <v>1.48</v>
      </c>
      <c r="M302">
        <v>4.68</v>
      </c>
      <c r="N302">
        <v>6.21</v>
      </c>
      <c r="O302" s="4">
        <f t="shared" si="60"/>
        <v>1.5545645980428588</v>
      </c>
      <c r="P302" s="4">
        <f t="shared" si="61"/>
        <v>4.9157853505679583</v>
      </c>
      <c r="Q302" s="4">
        <f t="shared" si="62"/>
        <v>6.5228690228690223</v>
      </c>
      <c r="R302" s="5">
        <f t="shared" si="54"/>
        <v>0.64326693227091636</v>
      </c>
      <c r="S302" s="5">
        <f t="shared" si="54"/>
        <v>0.20342629482071717</v>
      </c>
      <c r="T302" s="5">
        <f t="shared" si="54"/>
        <v>0.15330677290836656</v>
      </c>
      <c r="U302">
        <f t="shared" si="55"/>
        <v>1.2475762965185699</v>
      </c>
      <c r="V302">
        <f t="shared" si="55"/>
        <v>0.65950152529447148</v>
      </c>
      <c r="W302">
        <f t="shared" si="55"/>
        <v>0.34667212799995739</v>
      </c>
      <c r="X302" t="s">
        <v>430</v>
      </c>
      <c r="Y302" t="s">
        <v>353</v>
      </c>
      <c r="Z302" t="s">
        <v>271</v>
      </c>
      <c r="AA302" s="59" t="s">
        <v>89</v>
      </c>
      <c r="AB302" s="59" t="s">
        <v>84</v>
      </c>
      <c r="AC302" s="59" t="s">
        <v>576</v>
      </c>
      <c r="AD302" s="130" t="s">
        <v>75</v>
      </c>
      <c r="AE302" t="s">
        <v>548</v>
      </c>
      <c r="AF302">
        <v>4</v>
      </c>
      <c r="AG302">
        <v>-3</v>
      </c>
      <c r="AH302">
        <f t="shared" si="63"/>
        <v>7</v>
      </c>
    </row>
    <row r="303" spans="1:34" x14ac:dyDescent="0.25">
      <c r="A303" s="5">
        <v>0.68921987987738498</v>
      </c>
      <c r="B303" s="5">
        <v>0.18594378353172766</v>
      </c>
      <c r="C303" s="5">
        <v>0.11863989325514926</v>
      </c>
      <c r="D303" s="2">
        <f t="shared" si="53"/>
        <v>1.4509157805748494</v>
      </c>
      <c r="E303" s="3">
        <f t="shared" si="53"/>
        <v>5.3779695185634946</v>
      </c>
      <c r="F303" s="3">
        <f t="shared" si="53"/>
        <v>8.4288680018396551</v>
      </c>
      <c r="G303" s="134">
        <v>4.7372954349698571E-2</v>
      </c>
      <c r="H303" s="4">
        <f t="shared" si="58"/>
        <v>1.0473729543496986</v>
      </c>
      <c r="I303" s="4">
        <f t="shared" si="56"/>
        <v>1.3852904779995066</v>
      </c>
      <c r="J303" s="4">
        <f t="shared" si="57"/>
        <v>5.1347225419837308</v>
      </c>
      <c r="K303" s="4">
        <f t="shared" si="59"/>
        <v>8.0476280839932883</v>
      </c>
      <c r="L303">
        <v>1.89</v>
      </c>
      <c r="M303">
        <v>3.5</v>
      </c>
      <c r="N303">
        <v>4.3</v>
      </c>
      <c r="O303" s="4">
        <f t="shared" si="60"/>
        <v>1.9795348837209301</v>
      </c>
      <c r="P303" s="4">
        <f t="shared" si="61"/>
        <v>3.6658053402239448</v>
      </c>
      <c r="Q303" s="4">
        <f t="shared" si="62"/>
        <v>4.503703703703704</v>
      </c>
      <c r="R303" s="5">
        <f t="shared" si="54"/>
        <v>0.50516917293233088</v>
      </c>
      <c r="S303" s="5">
        <f t="shared" si="54"/>
        <v>0.27279135338345867</v>
      </c>
      <c r="T303" s="5">
        <f t="shared" si="54"/>
        <v>0.22203947368421051</v>
      </c>
      <c r="U303">
        <f t="shared" si="55"/>
        <v>1.364334794771233</v>
      </c>
      <c r="V303">
        <f t="shared" si="55"/>
        <v>0.68163371465205247</v>
      </c>
      <c r="W303">
        <f t="shared" si="55"/>
        <v>0.53431892666022784</v>
      </c>
      <c r="X303" t="s">
        <v>427</v>
      </c>
      <c r="Y303" t="s">
        <v>431</v>
      </c>
      <c r="Z303" t="s">
        <v>271</v>
      </c>
      <c r="AA303" s="59" t="s">
        <v>86</v>
      </c>
      <c r="AB303" s="59" t="s">
        <v>84</v>
      </c>
      <c r="AC303" s="59" t="s">
        <v>576</v>
      </c>
      <c r="AD303" s="130" t="s">
        <v>94</v>
      </c>
      <c r="AE303" t="s">
        <v>548</v>
      </c>
      <c r="AF303">
        <v>3</v>
      </c>
      <c r="AG303">
        <v>0</v>
      </c>
      <c r="AH303">
        <f t="shared" si="63"/>
        <v>3</v>
      </c>
    </row>
    <row r="304" spans="1:34" x14ac:dyDescent="0.25">
      <c r="A304" s="5">
        <v>0.38686929304860784</v>
      </c>
      <c r="B304" s="5">
        <v>0.25745146469225394</v>
      </c>
      <c r="C304" s="5">
        <v>0.32990138932096752</v>
      </c>
      <c r="D304" s="2">
        <f t="shared" si="53"/>
        <v>2.584852346692597</v>
      </c>
      <c r="E304" s="3">
        <f t="shared" si="53"/>
        <v>3.8842272705473073</v>
      </c>
      <c r="F304" s="3">
        <f t="shared" si="53"/>
        <v>3.0312088168476321</v>
      </c>
      <c r="G304" s="134">
        <v>4.544642955336009E-2</v>
      </c>
      <c r="H304" s="4">
        <f t="shared" si="58"/>
        <v>1.0454464295533601</v>
      </c>
      <c r="I304" s="4">
        <f t="shared" si="56"/>
        <v>2.4724866560565024</v>
      </c>
      <c r="J304" s="4">
        <f t="shared" si="57"/>
        <v>3.715376666604278</v>
      </c>
      <c r="K304" s="4">
        <f t="shared" si="59"/>
        <v>2.899439637612649</v>
      </c>
      <c r="L304">
        <v>2.3199999999999998</v>
      </c>
      <c r="M304">
        <v>3.53</v>
      </c>
      <c r="N304">
        <v>3.02</v>
      </c>
      <c r="O304" s="4">
        <f t="shared" si="60"/>
        <v>2.4254357165637952</v>
      </c>
      <c r="P304" s="4">
        <f t="shared" si="61"/>
        <v>3.6904258963233607</v>
      </c>
      <c r="Q304" s="4">
        <f t="shared" si="62"/>
        <v>3.1572482172511473</v>
      </c>
      <c r="R304" s="5">
        <f t="shared" si="54"/>
        <v>0.41229705375029979</v>
      </c>
      <c r="S304" s="5">
        <f t="shared" si="54"/>
        <v>0.27097143475940383</v>
      </c>
      <c r="T304" s="5">
        <f t="shared" si="54"/>
        <v>0.31673151149029655</v>
      </c>
      <c r="U304">
        <f t="shared" si="55"/>
        <v>0.93832660100187903</v>
      </c>
      <c r="V304">
        <f t="shared" si="55"/>
        <v>0.95010555234667338</v>
      </c>
      <c r="W304">
        <f t="shared" si="55"/>
        <v>1.0415805733023014</v>
      </c>
      <c r="X304" t="s">
        <v>354</v>
      </c>
      <c r="Y304" t="s">
        <v>429</v>
      </c>
      <c r="Z304" t="s">
        <v>271</v>
      </c>
      <c r="AA304" s="59" t="s">
        <v>75</v>
      </c>
      <c r="AB304" s="59" t="s">
        <v>90</v>
      </c>
      <c r="AC304" s="59" t="s">
        <v>576</v>
      </c>
      <c r="AD304" s="130" t="s">
        <v>103</v>
      </c>
      <c r="AE304" t="s">
        <v>550</v>
      </c>
      <c r="AF304">
        <v>-1</v>
      </c>
      <c r="AG304">
        <v>-2</v>
      </c>
      <c r="AH304">
        <f t="shared" si="63"/>
        <v>1</v>
      </c>
    </row>
    <row r="305" spans="1:34" x14ac:dyDescent="0.25">
      <c r="A305" s="5">
        <v>0.49643509348638681</v>
      </c>
      <c r="B305" s="5">
        <v>0.32051545714935459</v>
      </c>
      <c r="C305" s="5">
        <v>0.17770090263427249</v>
      </c>
      <c r="D305" s="2">
        <f t="shared" si="53"/>
        <v>2.0143620246045759</v>
      </c>
      <c r="E305" s="3">
        <f t="shared" si="53"/>
        <v>3.1199743341364581</v>
      </c>
      <c r="F305" s="3">
        <f t="shared" si="53"/>
        <v>5.6274334298577378</v>
      </c>
      <c r="G305" s="134">
        <v>2.7379527552177985E-2</v>
      </c>
      <c r="H305" s="4">
        <f t="shared" si="58"/>
        <v>1.027379527552178</v>
      </c>
      <c r="I305" s="4">
        <f t="shared" si="56"/>
        <v>1.9606795449817562</v>
      </c>
      <c r="J305" s="4">
        <f t="shared" si="57"/>
        <v>3.0368274337430794</v>
      </c>
      <c r="K305" s="4">
        <f t="shared" si="59"/>
        <v>5.4774630785816729</v>
      </c>
      <c r="L305">
        <v>2.4300000000000002</v>
      </c>
      <c r="M305">
        <v>3.34</v>
      </c>
      <c r="N305">
        <v>3.16</v>
      </c>
      <c r="O305" s="4">
        <f t="shared" si="60"/>
        <v>2.4965322519517925</v>
      </c>
      <c r="P305" s="4">
        <f t="shared" si="61"/>
        <v>3.4314476220242742</v>
      </c>
      <c r="Q305" s="4">
        <f t="shared" si="62"/>
        <v>3.2465193070648826</v>
      </c>
      <c r="R305" s="5">
        <f t="shared" si="54"/>
        <v>0.40055561037442977</v>
      </c>
      <c r="S305" s="5">
        <f t="shared" si="54"/>
        <v>0.2914221955718157</v>
      </c>
      <c r="T305" s="5">
        <f t="shared" si="54"/>
        <v>0.30802219405375453</v>
      </c>
      <c r="U305">
        <f t="shared" si="55"/>
        <v>1.2393662218894679</v>
      </c>
      <c r="V305">
        <f t="shared" si="55"/>
        <v>1.099832003257176</v>
      </c>
      <c r="W305">
        <f t="shared" si="55"/>
        <v>0.5769094112850226</v>
      </c>
      <c r="X305" t="s">
        <v>480</v>
      </c>
      <c r="Y305" t="s">
        <v>449</v>
      </c>
      <c r="Z305" t="s">
        <v>265</v>
      </c>
      <c r="AA305" s="59" t="s">
        <v>75</v>
      </c>
      <c r="AB305" s="59" t="s">
        <v>90</v>
      </c>
      <c r="AC305" s="59" t="s">
        <v>576</v>
      </c>
      <c r="AD305" s="130" t="s">
        <v>79</v>
      </c>
      <c r="AE305" t="s">
        <v>544</v>
      </c>
      <c r="AF305">
        <v>3</v>
      </c>
      <c r="AG305">
        <v>11</v>
      </c>
      <c r="AH305">
        <f t="shared" si="63"/>
        <v>-8</v>
      </c>
    </row>
    <row r="306" spans="1:34" x14ac:dyDescent="0.25">
      <c r="A306" s="5">
        <v>0.60237203414639762</v>
      </c>
      <c r="B306" s="5">
        <v>0.24742777138972935</v>
      </c>
      <c r="C306" s="5">
        <v>0.14551503262759866</v>
      </c>
      <c r="D306" s="2">
        <f t="shared" si="53"/>
        <v>1.6601036291750635</v>
      </c>
      <c r="E306" s="3">
        <f t="shared" si="53"/>
        <v>4.0415835069090784</v>
      </c>
      <c r="F306" s="3">
        <f t="shared" si="53"/>
        <v>6.8721422243651968</v>
      </c>
      <c r="G306" s="134">
        <v>4.9265572167472182E-2</v>
      </c>
      <c r="H306" s="4">
        <f t="shared" si="58"/>
        <v>1.0492655721674722</v>
      </c>
      <c r="I306" s="4">
        <f t="shared" si="56"/>
        <v>1.582157723659779</v>
      </c>
      <c r="J306" s="4">
        <f t="shared" si="57"/>
        <v>3.8518213254251381</v>
      </c>
      <c r="K306" s="4">
        <f t="shared" si="59"/>
        <v>6.5494784224830562</v>
      </c>
      <c r="L306">
        <v>1.63</v>
      </c>
      <c r="M306">
        <v>4.12</v>
      </c>
      <c r="N306">
        <v>5.18</v>
      </c>
      <c r="O306" s="4">
        <f t="shared" si="60"/>
        <v>1.7103028826329796</v>
      </c>
      <c r="P306" s="4">
        <f t="shared" si="61"/>
        <v>4.3229741573299858</v>
      </c>
      <c r="Q306" s="4">
        <f t="shared" si="62"/>
        <v>5.4351956638275052</v>
      </c>
      <c r="R306" s="5">
        <f t="shared" si="54"/>
        <v>0.58469175849164123</v>
      </c>
      <c r="S306" s="5">
        <f t="shared" si="54"/>
        <v>0.23132222484013959</v>
      </c>
      <c r="T306" s="5">
        <f t="shared" si="54"/>
        <v>0.18398601666821918</v>
      </c>
      <c r="U306">
        <f t="shared" si="55"/>
        <v>1.0302386264180756</v>
      </c>
      <c r="V306">
        <f t="shared" si="55"/>
        <v>1.0696238615235514</v>
      </c>
      <c r="W306">
        <f t="shared" si="55"/>
        <v>0.79090267435924222</v>
      </c>
      <c r="X306" t="s">
        <v>365</v>
      </c>
      <c r="Y306" t="s">
        <v>359</v>
      </c>
      <c r="Z306" t="s">
        <v>264</v>
      </c>
      <c r="AA306" s="59" t="s">
        <v>86</v>
      </c>
      <c r="AB306" s="59" t="s">
        <v>84</v>
      </c>
      <c r="AC306" s="59" t="s">
        <v>577</v>
      </c>
      <c r="AD306" s="130" t="s">
        <v>96</v>
      </c>
      <c r="AE306" t="s">
        <v>543</v>
      </c>
      <c r="AF306">
        <v>13</v>
      </c>
      <c r="AG306">
        <v>10</v>
      </c>
      <c r="AH306">
        <f t="shared" si="63"/>
        <v>3</v>
      </c>
    </row>
    <row r="307" spans="1:34" x14ac:dyDescent="0.25">
      <c r="A307" s="5">
        <v>0.32172754481137539</v>
      </c>
      <c r="B307" s="5">
        <v>0.29998842163924189</v>
      </c>
      <c r="C307" s="5">
        <v>0.35079476376886659</v>
      </c>
      <c r="D307" s="2">
        <f t="shared" ref="D307:F322" si="64">(100%/A307)</f>
        <v>3.1082200331534771</v>
      </c>
      <c r="E307" s="3">
        <f t="shared" si="64"/>
        <v>3.3334619867515203</v>
      </c>
      <c r="F307" s="3">
        <f t="shared" si="64"/>
        <v>2.8506696886128124</v>
      </c>
      <c r="G307" s="134">
        <v>4.6390243281435151E-2</v>
      </c>
      <c r="H307" s="4">
        <f t="shared" si="58"/>
        <v>1.0463902432814352</v>
      </c>
      <c r="I307" s="4">
        <f t="shared" si="56"/>
        <v>2.9704214590210931</v>
      </c>
      <c r="J307" s="4">
        <f t="shared" si="57"/>
        <v>3.1856776266356666</v>
      </c>
      <c r="K307" s="4">
        <f t="shared" si="59"/>
        <v>2.724289247645538</v>
      </c>
      <c r="L307">
        <v>4.4400000000000004</v>
      </c>
      <c r="M307">
        <v>3.3</v>
      </c>
      <c r="N307">
        <v>1.93</v>
      </c>
      <c r="O307" s="4">
        <f t="shared" si="60"/>
        <v>4.6459726801695727</v>
      </c>
      <c r="P307" s="4">
        <f t="shared" si="61"/>
        <v>3.453087802828736</v>
      </c>
      <c r="Q307" s="4">
        <f t="shared" si="62"/>
        <v>2.0195331695331697</v>
      </c>
      <c r="R307" s="5">
        <f t="shared" ref="R307:T322" si="65">(1/O307)</f>
        <v>0.2152401808706936</v>
      </c>
      <c r="S307" s="5">
        <f t="shared" si="65"/>
        <v>0.28959587971693329</v>
      </c>
      <c r="T307" s="5">
        <f t="shared" si="65"/>
        <v>0.49516393941237297</v>
      </c>
      <c r="U307">
        <f t="shared" ref="U307:W322" si="66">(L307/I307)</f>
        <v>1.494737383651682</v>
      </c>
      <c r="V307">
        <f t="shared" si="66"/>
        <v>1.0358863597523102</v>
      </c>
      <c r="W307">
        <f t="shared" si="66"/>
        <v>0.70844166112977869</v>
      </c>
      <c r="X307" t="s">
        <v>290</v>
      </c>
      <c r="Y307" t="s">
        <v>485</v>
      </c>
      <c r="Z307" t="s">
        <v>264</v>
      </c>
      <c r="AA307" s="59" t="s">
        <v>75</v>
      </c>
      <c r="AB307" s="59" t="s">
        <v>90</v>
      </c>
      <c r="AC307" s="59" t="s">
        <v>577</v>
      </c>
      <c r="AD307" s="130" t="s">
        <v>92</v>
      </c>
      <c r="AE307" t="s">
        <v>549</v>
      </c>
      <c r="AF307">
        <v>0</v>
      </c>
      <c r="AG307">
        <v>-3</v>
      </c>
      <c r="AH307">
        <f t="shared" si="63"/>
        <v>3</v>
      </c>
    </row>
    <row r="308" spans="1:34" x14ac:dyDescent="0.25">
      <c r="A308" s="5">
        <v>0.26857646269025787</v>
      </c>
      <c r="B308" s="5">
        <v>0.38735040287105749</v>
      </c>
      <c r="C308" s="5">
        <v>0.32644979053762635</v>
      </c>
      <c r="D308" s="2">
        <f t="shared" si="64"/>
        <v>3.7233344649165088</v>
      </c>
      <c r="E308" s="3">
        <f t="shared" si="64"/>
        <v>2.5816418224634798</v>
      </c>
      <c r="F308" s="3">
        <f t="shared" si="64"/>
        <v>3.0632582068841634</v>
      </c>
      <c r="G308" s="134">
        <v>2.948483442253691E-2</v>
      </c>
      <c r="H308" s="4">
        <f t="shared" si="58"/>
        <v>1.0294848344225369</v>
      </c>
      <c r="I308" s="4">
        <f t="shared" si="56"/>
        <v>3.6166967597973581</v>
      </c>
      <c r="J308" s="4">
        <f t="shared" si="57"/>
        <v>2.5077026257619282</v>
      </c>
      <c r="K308" s="4">
        <f t="shared" si="59"/>
        <v>2.9755253350598596</v>
      </c>
      <c r="L308">
        <v>1.86</v>
      </c>
      <c r="M308">
        <v>3.47</v>
      </c>
      <c r="N308">
        <v>4.91</v>
      </c>
      <c r="O308" s="4">
        <f t="shared" si="60"/>
        <v>1.9148417920259186</v>
      </c>
      <c r="P308" s="4">
        <f t="shared" si="61"/>
        <v>3.5723123754462032</v>
      </c>
      <c r="Q308" s="4">
        <f t="shared" si="62"/>
        <v>5.0547705370146563</v>
      </c>
      <c r="R308" s="5">
        <f t="shared" si="65"/>
        <v>0.52223635611273744</v>
      </c>
      <c r="S308" s="5">
        <f t="shared" si="65"/>
        <v>0.27993072690769211</v>
      </c>
      <c r="T308" s="5">
        <f t="shared" si="65"/>
        <v>0.19783291697957059</v>
      </c>
      <c r="U308">
        <f t="shared" si="66"/>
        <v>0.51428143511379565</v>
      </c>
      <c r="V308">
        <f t="shared" si="66"/>
        <v>1.3837366378103513</v>
      </c>
      <c r="W308">
        <f t="shared" si="66"/>
        <v>1.6501287830241997</v>
      </c>
      <c r="X308" t="s">
        <v>404</v>
      </c>
      <c r="Y308" t="s">
        <v>403</v>
      </c>
      <c r="Z308" t="s">
        <v>263</v>
      </c>
      <c r="AA308" s="59" t="s">
        <v>75</v>
      </c>
      <c r="AB308" s="59" t="s">
        <v>90</v>
      </c>
      <c r="AC308" s="59" t="s">
        <v>577</v>
      </c>
      <c r="AD308" s="130" t="s">
        <v>76</v>
      </c>
      <c r="AE308" t="s">
        <v>549</v>
      </c>
      <c r="AF308">
        <v>4</v>
      </c>
      <c r="AG308">
        <v>1</v>
      </c>
      <c r="AH308">
        <f t="shared" si="63"/>
        <v>3</v>
      </c>
    </row>
    <row r="309" spans="1:34" x14ac:dyDescent="0.25">
      <c r="A309" s="5">
        <v>0.16174188825386818</v>
      </c>
      <c r="B309" s="5">
        <v>0.33536667695015376</v>
      </c>
      <c r="C309" s="5">
        <v>0.45880415867941027</v>
      </c>
      <c r="D309" s="2">
        <f t="shared" si="64"/>
        <v>6.1826902776750803</v>
      </c>
      <c r="E309" s="3">
        <f t="shared" si="64"/>
        <v>2.9818108617530656</v>
      </c>
      <c r="F309" s="3">
        <f t="shared" si="64"/>
        <v>2.1795791975345864</v>
      </c>
      <c r="G309" s="134">
        <v>3.9646394233251669E-2</v>
      </c>
      <c r="H309" s="4">
        <f t="shared" si="58"/>
        <v>1.0396463942332517</v>
      </c>
      <c r="I309" s="4">
        <f t="shared" si="56"/>
        <v>5.9469164823438536</v>
      </c>
      <c r="J309" s="4">
        <f t="shared" si="57"/>
        <v>2.868100998851804</v>
      </c>
      <c r="K309" s="4">
        <f t="shared" si="59"/>
        <v>2.0964620371160381</v>
      </c>
      <c r="L309">
        <v>2.65</v>
      </c>
      <c r="M309">
        <v>3.15</v>
      </c>
      <c r="N309">
        <v>2.9</v>
      </c>
      <c r="O309" s="4">
        <f t="shared" si="60"/>
        <v>2.7550629447181167</v>
      </c>
      <c r="P309" s="4">
        <f t="shared" si="61"/>
        <v>3.2748861418347426</v>
      </c>
      <c r="Q309" s="4">
        <f t="shared" si="62"/>
        <v>3.0149745432764297</v>
      </c>
      <c r="R309" s="5">
        <f t="shared" si="65"/>
        <v>0.3629681136386213</v>
      </c>
      <c r="S309" s="5">
        <f t="shared" si="65"/>
        <v>0.30535412734677664</v>
      </c>
      <c r="T309" s="5">
        <f t="shared" si="65"/>
        <v>0.33167775901460222</v>
      </c>
      <c r="U309">
        <f t="shared" si="66"/>
        <v>0.44560908293697066</v>
      </c>
      <c r="V309">
        <f t="shared" si="66"/>
        <v>1.0982876827772277</v>
      </c>
      <c r="W309">
        <f t="shared" si="66"/>
        <v>1.3832828587677815</v>
      </c>
      <c r="X309" t="s">
        <v>408</v>
      </c>
      <c r="Y309" t="s">
        <v>465</v>
      </c>
      <c r="Z309" t="s">
        <v>259</v>
      </c>
      <c r="AA309" s="59" t="s">
        <v>76</v>
      </c>
      <c r="AB309" s="59" t="s">
        <v>85</v>
      </c>
      <c r="AC309" s="59" t="s">
        <v>577</v>
      </c>
      <c r="AD309" s="130" t="s">
        <v>75</v>
      </c>
      <c r="AE309" t="s">
        <v>541</v>
      </c>
      <c r="AF309">
        <v>-6</v>
      </c>
      <c r="AG309">
        <v>-8</v>
      </c>
      <c r="AH309">
        <f t="shared" si="63"/>
        <v>2</v>
      </c>
    </row>
    <row r="310" spans="1:34" x14ac:dyDescent="0.25">
      <c r="A310" s="5">
        <v>0.38256995875123034</v>
      </c>
      <c r="B310" s="5">
        <v>0.37120738270156023</v>
      </c>
      <c r="C310" s="5">
        <v>0.23739812452191708</v>
      </c>
      <c r="D310" s="2">
        <f t="shared" si="64"/>
        <v>2.6139010058818006</v>
      </c>
      <c r="E310" s="3">
        <f t="shared" si="64"/>
        <v>2.6939119387180144</v>
      </c>
      <c r="F310" s="3">
        <f t="shared" si="64"/>
        <v>4.2123331935070869</v>
      </c>
      <c r="G310" s="134">
        <v>5.7470960302364205E-2</v>
      </c>
      <c r="H310" s="4">
        <f t="shared" si="58"/>
        <v>1.0574709603023642</v>
      </c>
      <c r="I310" s="4">
        <f t="shared" si="56"/>
        <v>2.4718418793594146</v>
      </c>
      <c r="J310" s="4">
        <f t="shared" si="57"/>
        <v>2.5475044136888072</v>
      </c>
      <c r="K310" s="4">
        <f t="shared" si="59"/>
        <v>3.9834031870744218</v>
      </c>
      <c r="L310">
        <v>2.06</v>
      </c>
      <c r="M310">
        <v>3.01</v>
      </c>
      <c r="N310">
        <v>4.17</v>
      </c>
      <c r="O310" s="4">
        <f t="shared" si="60"/>
        <v>2.1783901782228705</v>
      </c>
      <c r="P310" s="4">
        <f t="shared" si="61"/>
        <v>3.1829875905101161</v>
      </c>
      <c r="Q310" s="4">
        <f t="shared" si="62"/>
        <v>4.4096539044608587</v>
      </c>
      <c r="R310" s="5">
        <f t="shared" si="65"/>
        <v>0.45905458535247318</v>
      </c>
      <c r="S310" s="5">
        <f t="shared" si="65"/>
        <v>0.31417024778275576</v>
      </c>
      <c r="T310" s="5">
        <f t="shared" si="65"/>
        <v>0.22677516686477095</v>
      </c>
      <c r="U310">
        <f t="shared" si="66"/>
        <v>0.83338664062680878</v>
      </c>
      <c r="V310">
        <f t="shared" si="66"/>
        <v>1.1815484926448057</v>
      </c>
      <c r="W310">
        <f t="shared" si="66"/>
        <v>1.0468435667097566</v>
      </c>
      <c r="X310" t="s">
        <v>283</v>
      </c>
      <c r="Y310" t="s">
        <v>412</v>
      </c>
      <c r="Z310" t="s">
        <v>262</v>
      </c>
      <c r="AA310" s="59" t="s">
        <v>75</v>
      </c>
      <c r="AB310" s="59" t="s">
        <v>90</v>
      </c>
      <c r="AC310" s="59" t="s">
        <v>577</v>
      </c>
      <c r="AD310" s="130" t="s">
        <v>79</v>
      </c>
      <c r="AE310" t="s">
        <v>548</v>
      </c>
      <c r="AF310">
        <v>3</v>
      </c>
      <c r="AG310">
        <v>-1</v>
      </c>
      <c r="AH310">
        <f t="shared" si="63"/>
        <v>4</v>
      </c>
    </row>
    <row r="311" spans="1:34" x14ac:dyDescent="0.25">
      <c r="A311" s="5">
        <v>0.25352829942951277</v>
      </c>
      <c r="B311" s="5">
        <v>0.33866283359069099</v>
      </c>
      <c r="C311" s="5">
        <v>0.3787961563809335</v>
      </c>
      <c r="D311" s="2">
        <f t="shared" si="64"/>
        <v>3.9443328506134878</v>
      </c>
      <c r="E311" s="3">
        <f t="shared" si="64"/>
        <v>2.9527893255880664</v>
      </c>
      <c r="F311" s="3">
        <f t="shared" si="64"/>
        <v>2.6399423097481418</v>
      </c>
      <c r="G311" s="134">
        <v>5.7908550180516327E-2</v>
      </c>
      <c r="H311" s="4">
        <f t="shared" si="58"/>
        <v>1.0579085501805163</v>
      </c>
      <c r="I311" s="4">
        <f t="shared" si="56"/>
        <v>3.7284251554072858</v>
      </c>
      <c r="J311" s="4">
        <f t="shared" si="57"/>
        <v>2.7911574446432228</v>
      </c>
      <c r="K311" s="4">
        <f t="shared" si="59"/>
        <v>2.4954352711278069</v>
      </c>
      <c r="L311">
        <v>4.18</v>
      </c>
      <c r="M311">
        <v>3.09</v>
      </c>
      <c r="N311">
        <v>2.02</v>
      </c>
      <c r="O311" s="4">
        <f t="shared" si="60"/>
        <v>4.4220577397545577</v>
      </c>
      <c r="P311" s="4">
        <f t="shared" si="61"/>
        <v>3.2689374200577954</v>
      </c>
      <c r="Q311" s="4">
        <f t="shared" si="62"/>
        <v>2.1369752713646428</v>
      </c>
      <c r="R311" s="5">
        <f t="shared" si="65"/>
        <v>0.22613906440206366</v>
      </c>
      <c r="S311" s="5">
        <f t="shared" si="65"/>
        <v>0.30590980233029968</v>
      </c>
      <c r="T311" s="5">
        <f t="shared" si="65"/>
        <v>0.46795113326763665</v>
      </c>
      <c r="U311">
        <f t="shared" si="66"/>
        <v>1.1211167787390879</v>
      </c>
      <c r="V311">
        <f t="shared" si="66"/>
        <v>1.1070676095074157</v>
      </c>
      <c r="W311">
        <f t="shared" si="66"/>
        <v>0.80947801907402916</v>
      </c>
      <c r="X311" t="s">
        <v>338</v>
      </c>
      <c r="Y311" t="s">
        <v>414</v>
      </c>
      <c r="Z311" t="s">
        <v>262</v>
      </c>
      <c r="AA311" s="59" t="s">
        <v>75</v>
      </c>
      <c r="AB311" s="59" t="s">
        <v>90</v>
      </c>
      <c r="AC311" s="59" t="s">
        <v>577</v>
      </c>
      <c r="AD311" s="130" t="s">
        <v>74</v>
      </c>
      <c r="AE311" t="s">
        <v>544</v>
      </c>
      <c r="AF311">
        <v>-3</v>
      </c>
      <c r="AG311">
        <v>6</v>
      </c>
      <c r="AH311">
        <f t="shared" si="63"/>
        <v>-9</v>
      </c>
    </row>
    <row r="312" spans="1:34" x14ac:dyDescent="0.25">
      <c r="A312" s="118">
        <v>0.27707121835496895</v>
      </c>
      <c r="B312" s="118">
        <v>0.40379744055003919</v>
      </c>
      <c r="C312" s="118">
        <v>0.30495778152601066</v>
      </c>
      <c r="D312" s="115">
        <f t="shared" si="64"/>
        <v>3.6091803614147069</v>
      </c>
      <c r="E312" s="116">
        <f t="shared" si="64"/>
        <v>2.4764891987374509</v>
      </c>
      <c r="F312" s="116">
        <f t="shared" si="64"/>
        <v>3.2791424275058461</v>
      </c>
      <c r="G312" s="135">
        <v>4.3507713352177735E-2</v>
      </c>
      <c r="H312" s="117">
        <f t="shared" si="58"/>
        <v>1.0435077133521777</v>
      </c>
      <c r="I312" s="117">
        <f t="shared" si="56"/>
        <v>3.4587002235187403</v>
      </c>
      <c r="J312" s="117">
        <f t="shared" si="57"/>
        <v>2.373235163525476</v>
      </c>
      <c r="K312" s="117">
        <f t="shared" si="59"/>
        <v>3.1424227972133396</v>
      </c>
      <c r="L312" s="93">
        <v>3.24</v>
      </c>
      <c r="M312" s="93">
        <v>3.16</v>
      </c>
      <c r="N312" s="93">
        <v>2.39</v>
      </c>
      <c r="O312" s="117">
        <f t="shared" si="60"/>
        <v>3.380964991261056</v>
      </c>
      <c r="P312" s="117">
        <f t="shared" si="61"/>
        <v>3.2974843741928819</v>
      </c>
      <c r="Q312" s="117">
        <f t="shared" si="62"/>
        <v>2.4939834349117049</v>
      </c>
      <c r="R312" s="118">
        <f t="shared" si="65"/>
        <v>0.29577354470831507</v>
      </c>
      <c r="S312" s="118">
        <f t="shared" si="65"/>
        <v>0.3032614825490319</v>
      </c>
      <c r="T312" s="118">
        <f t="shared" si="65"/>
        <v>0.40096497274265303</v>
      </c>
      <c r="U312" s="93">
        <f t="shared" si="66"/>
        <v>0.93676808934419775</v>
      </c>
      <c r="V312" s="93">
        <f t="shared" si="66"/>
        <v>1.3315157505528332</v>
      </c>
      <c r="W312" s="93">
        <f t="shared" si="66"/>
        <v>0.76055965547329329</v>
      </c>
      <c r="X312" s="93" t="s">
        <v>486</v>
      </c>
      <c r="Y312" s="93" t="s">
        <v>357</v>
      </c>
      <c r="Z312" s="93" t="s">
        <v>264</v>
      </c>
      <c r="AA312" s="113" t="s">
        <v>75</v>
      </c>
      <c r="AB312" s="113" t="s">
        <v>90</v>
      </c>
      <c r="AC312" s="113" t="s">
        <v>578</v>
      </c>
      <c r="AD312" s="130" t="s">
        <v>73</v>
      </c>
      <c r="AE312" s="93" t="s">
        <v>548</v>
      </c>
      <c r="AF312" s="93">
        <v>0</v>
      </c>
      <c r="AG312" s="93">
        <v>-4</v>
      </c>
      <c r="AH312">
        <f t="shared" si="63"/>
        <v>4</v>
      </c>
    </row>
    <row r="313" spans="1:34" x14ac:dyDescent="0.25">
      <c r="A313" s="5">
        <v>0.33881003758563277</v>
      </c>
      <c r="B313" s="5">
        <v>0.35151081972363118</v>
      </c>
      <c r="C313" s="5">
        <v>0.29388834315248386</v>
      </c>
      <c r="D313" s="2">
        <f t="shared" si="64"/>
        <v>2.9515064167697638</v>
      </c>
      <c r="E313" s="3">
        <f t="shared" si="64"/>
        <v>2.8448626440182734</v>
      </c>
      <c r="F313" s="3">
        <f t="shared" si="64"/>
        <v>3.4026528213851286</v>
      </c>
      <c r="G313" s="134">
        <v>3.6407140275076078E-2</v>
      </c>
      <c r="H313" s="4">
        <f t="shared" si="58"/>
        <v>1.0364071402750761</v>
      </c>
      <c r="I313" s="4">
        <f t="shared" si="56"/>
        <v>2.847825243645461</v>
      </c>
      <c r="J313" s="4">
        <f t="shared" si="57"/>
        <v>2.7449276770355029</v>
      </c>
      <c r="K313" s="4">
        <f t="shared" si="59"/>
        <v>3.2831236771313828</v>
      </c>
      <c r="L313">
        <v>4.3</v>
      </c>
      <c r="M313">
        <v>3.5</v>
      </c>
      <c r="N313">
        <v>1.93</v>
      </c>
      <c r="O313" s="4">
        <f t="shared" si="60"/>
        <v>4.4565507031828266</v>
      </c>
      <c r="P313" s="4">
        <f t="shared" si="61"/>
        <v>3.6274249909627665</v>
      </c>
      <c r="Q313" s="4">
        <f t="shared" si="62"/>
        <v>2.0002657807308966</v>
      </c>
      <c r="R313" s="5">
        <f t="shared" si="65"/>
        <v>0.22438878554344943</v>
      </c>
      <c r="S313" s="5">
        <f t="shared" si="65"/>
        <v>0.27567765081052353</v>
      </c>
      <c r="T313" s="5">
        <f t="shared" si="65"/>
        <v>0.4999335636460272</v>
      </c>
      <c r="U313">
        <f t="shared" si="66"/>
        <v>1.5099241112476518</v>
      </c>
      <c r="V313">
        <f t="shared" si="66"/>
        <v>1.2750791320593073</v>
      </c>
      <c r="W313">
        <f t="shared" si="66"/>
        <v>0.5878547961636128</v>
      </c>
      <c r="X313" t="s">
        <v>289</v>
      </c>
      <c r="Y313" t="s">
        <v>364</v>
      </c>
      <c r="Z313" t="s">
        <v>264</v>
      </c>
      <c r="AA313" s="59" t="s">
        <v>75</v>
      </c>
      <c r="AB313" s="59" t="s">
        <v>90</v>
      </c>
      <c r="AC313" s="123" t="s">
        <v>579</v>
      </c>
      <c r="AD313" s="130" t="s">
        <v>92</v>
      </c>
      <c r="AE313" t="s">
        <v>550</v>
      </c>
      <c r="AF313">
        <v>1</v>
      </c>
      <c r="AG313">
        <v>1</v>
      </c>
      <c r="AH313">
        <f t="shared" si="63"/>
        <v>0</v>
      </c>
    </row>
    <row r="314" spans="1:34" x14ac:dyDescent="0.25">
      <c r="A314" s="5">
        <v>0.4678679751154069</v>
      </c>
      <c r="B314" s="5">
        <v>0.27191771347924681</v>
      </c>
      <c r="C314" s="5">
        <v>0.24628005993091612</v>
      </c>
      <c r="D314" s="2">
        <f t="shared" si="64"/>
        <v>2.1373550941445276</v>
      </c>
      <c r="E314" s="3">
        <f t="shared" si="64"/>
        <v>3.6775831453007624</v>
      </c>
      <c r="F314" s="3">
        <f t="shared" si="64"/>
        <v>4.0604180471634992</v>
      </c>
      <c r="G314" s="134">
        <v>2.7818580765341494E-2</v>
      </c>
      <c r="H314" s="4">
        <f t="shared" si="58"/>
        <v>1.0278185807653415</v>
      </c>
      <c r="I314" s="4">
        <f t="shared" si="56"/>
        <v>2.0795061834287867</v>
      </c>
      <c r="J314" s="4">
        <f t="shared" si="57"/>
        <v>3.5780469570440481</v>
      </c>
      <c r="K314" s="4">
        <f t="shared" si="59"/>
        <v>3.9505201824041771</v>
      </c>
      <c r="L314">
        <v>2.41</v>
      </c>
      <c r="M314">
        <v>3.34</v>
      </c>
      <c r="N314">
        <v>3.19</v>
      </c>
      <c r="O314" s="4">
        <f t="shared" si="60"/>
        <v>2.4770427796444729</v>
      </c>
      <c r="P314" s="4">
        <f t="shared" si="61"/>
        <v>3.4329140597562406</v>
      </c>
      <c r="Q314" s="4">
        <f t="shared" si="62"/>
        <v>3.2787412726414393</v>
      </c>
      <c r="R314" s="5">
        <f t="shared" si="65"/>
        <v>0.40370719804182342</v>
      </c>
      <c r="S314" s="5">
        <f t="shared" si="65"/>
        <v>0.29129770876670491</v>
      </c>
      <c r="T314" s="5">
        <f t="shared" si="65"/>
        <v>0.30499509319147161</v>
      </c>
      <c r="U314">
        <f t="shared" si="66"/>
        <v>1.1589289895864987</v>
      </c>
      <c r="V314">
        <f t="shared" si="66"/>
        <v>0.93347014169967535</v>
      </c>
      <c r="W314">
        <f t="shared" si="66"/>
        <v>0.80748859712410181</v>
      </c>
      <c r="X314" t="s">
        <v>280</v>
      </c>
      <c r="Y314" t="s">
        <v>279</v>
      </c>
      <c r="Z314" t="s">
        <v>259</v>
      </c>
      <c r="AA314" s="59" t="s">
        <v>75</v>
      </c>
      <c r="AB314" s="59" t="s">
        <v>90</v>
      </c>
      <c r="AC314" s="123" t="s">
        <v>579</v>
      </c>
      <c r="AD314" s="130" t="s">
        <v>78</v>
      </c>
      <c r="AE314" t="s">
        <v>550</v>
      </c>
      <c r="AF314">
        <v>2</v>
      </c>
      <c r="AG314">
        <v>-3</v>
      </c>
      <c r="AH314">
        <f t="shared" si="63"/>
        <v>5</v>
      </c>
    </row>
    <row r="315" spans="1:34" x14ac:dyDescent="0.25">
      <c r="A315" s="5">
        <v>0.51661388612372228</v>
      </c>
      <c r="B315" s="5">
        <v>0.26672890832170981</v>
      </c>
      <c r="C315" s="5">
        <v>0.20696870496631153</v>
      </c>
      <c r="D315" s="2">
        <f t="shared" si="64"/>
        <v>1.9356816122447646</v>
      </c>
      <c r="E315" s="3">
        <f t="shared" si="64"/>
        <v>3.7491249309724979</v>
      </c>
      <c r="F315" s="3">
        <f t="shared" si="64"/>
        <v>4.8316483410512268</v>
      </c>
      <c r="G315" s="134">
        <v>2.8576644603958812E-2</v>
      </c>
      <c r="H315" s="4">
        <f t="shared" si="58"/>
        <v>1.0285766446039588</v>
      </c>
      <c r="I315" s="4">
        <f t="shared" si="56"/>
        <v>1.881903135171882</v>
      </c>
      <c r="J315" s="4">
        <f t="shared" si="57"/>
        <v>3.644964087645655</v>
      </c>
      <c r="K315" s="4">
        <f t="shared" si="59"/>
        <v>4.697412065886053</v>
      </c>
      <c r="L315">
        <v>1.6</v>
      </c>
      <c r="M315">
        <v>4.08</v>
      </c>
      <c r="N315">
        <v>6.31</v>
      </c>
      <c r="O315" s="4">
        <f t="shared" si="60"/>
        <v>1.6457226313663342</v>
      </c>
      <c r="P315" s="4">
        <f t="shared" si="61"/>
        <v>4.1965927099841522</v>
      </c>
      <c r="Q315" s="4">
        <f t="shared" si="62"/>
        <v>6.4903186274509794</v>
      </c>
      <c r="R315" s="5">
        <f t="shared" si="65"/>
        <v>0.60763580748097656</v>
      </c>
      <c r="S315" s="5">
        <f t="shared" si="65"/>
        <v>0.23828855195332413</v>
      </c>
      <c r="T315" s="5">
        <f t="shared" si="65"/>
        <v>0.15407564056569931</v>
      </c>
      <c r="U315">
        <f t="shared" si="66"/>
        <v>0.85020316407191987</v>
      </c>
      <c r="V315">
        <f t="shared" si="66"/>
        <v>1.1193525922049186</v>
      </c>
      <c r="W315">
        <f t="shared" si="66"/>
        <v>1.343292841142258</v>
      </c>
      <c r="X315" t="s">
        <v>406</v>
      </c>
      <c r="Y315" t="s">
        <v>405</v>
      </c>
      <c r="Z315" t="s">
        <v>259</v>
      </c>
      <c r="AA315" s="59" t="s">
        <v>75</v>
      </c>
      <c r="AB315" s="59" t="s">
        <v>90</v>
      </c>
      <c r="AC315" s="123" t="s">
        <v>579</v>
      </c>
      <c r="AD315" s="130" t="s">
        <v>78</v>
      </c>
      <c r="AE315" t="s">
        <v>549</v>
      </c>
      <c r="AF315">
        <v>2</v>
      </c>
      <c r="AG315">
        <v>2</v>
      </c>
      <c r="AH315">
        <f t="shared" si="63"/>
        <v>0</v>
      </c>
    </row>
    <row r="316" spans="1:34" x14ac:dyDescent="0.25">
      <c r="A316" s="5">
        <v>0.47818141570397044</v>
      </c>
      <c r="B316" s="5">
        <v>0.30087956409246935</v>
      </c>
      <c r="C316" s="5">
        <v>0.2119701214131525</v>
      </c>
      <c r="D316" s="2">
        <f t="shared" si="64"/>
        <v>2.0912565130282559</v>
      </c>
      <c r="E316" s="3">
        <f t="shared" si="64"/>
        <v>3.3235889682845654</v>
      </c>
      <c r="F316" s="3">
        <f t="shared" si="64"/>
        <v>4.7176460216810119</v>
      </c>
      <c r="G316" s="134">
        <v>4.9391645890791036E-2</v>
      </c>
      <c r="H316" s="4">
        <f t="shared" si="58"/>
        <v>1.049391645890791</v>
      </c>
      <c r="I316" s="4">
        <f t="shared" si="56"/>
        <v>1.9928274836351141</v>
      </c>
      <c r="J316" s="4">
        <f t="shared" si="57"/>
        <v>3.1671578302524885</v>
      </c>
      <c r="K316" s="4">
        <f t="shared" si="59"/>
        <v>4.4956008942460857</v>
      </c>
      <c r="L316">
        <v>1.71</v>
      </c>
      <c r="M316">
        <v>3.52</v>
      </c>
      <c r="N316">
        <v>5.54</v>
      </c>
      <c r="O316" s="4">
        <f t="shared" si="60"/>
        <v>1.7944597144732526</v>
      </c>
      <c r="P316" s="4">
        <f t="shared" si="61"/>
        <v>3.6938585935355843</v>
      </c>
      <c r="Q316" s="4">
        <f t="shared" si="62"/>
        <v>5.8136297182349823</v>
      </c>
      <c r="R316" s="5">
        <f t="shared" si="65"/>
        <v>0.55727079963650283</v>
      </c>
      <c r="S316" s="5">
        <f t="shared" si="65"/>
        <v>0.27071962141432382</v>
      </c>
      <c r="T316" s="5">
        <f t="shared" si="65"/>
        <v>0.17200957894917324</v>
      </c>
      <c r="U316">
        <f t="shared" si="66"/>
        <v>0.85807728669056249</v>
      </c>
      <c r="V316">
        <f t="shared" si="66"/>
        <v>1.1114065634422086</v>
      </c>
      <c r="W316">
        <f t="shared" si="66"/>
        <v>1.2323157972253809</v>
      </c>
      <c r="X316" t="s">
        <v>469</v>
      </c>
      <c r="Y316" t="s">
        <v>339</v>
      </c>
      <c r="Z316" t="s">
        <v>262</v>
      </c>
      <c r="AA316" s="59" t="s">
        <v>75</v>
      </c>
      <c r="AB316" s="59" t="s">
        <v>90</v>
      </c>
      <c r="AC316" s="123" t="s">
        <v>579</v>
      </c>
      <c r="AD316" s="130" t="s">
        <v>79</v>
      </c>
      <c r="AE316" t="s">
        <v>549</v>
      </c>
      <c r="AF316">
        <v>-2</v>
      </c>
      <c r="AG316">
        <v>-7</v>
      </c>
      <c r="AH316">
        <f t="shared" si="63"/>
        <v>5</v>
      </c>
    </row>
    <row r="317" spans="1:34" x14ac:dyDescent="0.25">
      <c r="A317" s="5">
        <v>0.14225835378530086</v>
      </c>
      <c r="B317" s="5">
        <v>0.38663125586495811</v>
      </c>
      <c r="C317" s="5">
        <v>0.43735251447210871</v>
      </c>
      <c r="D317" s="2">
        <f t="shared" si="64"/>
        <v>7.0294641642572353</v>
      </c>
      <c r="E317" s="3">
        <f t="shared" si="64"/>
        <v>2.586443762191017</v>
      </c>
      <c r="F317" s="3">
        <f t="shared" si="64"/>
        <v>2.2864850821928293</v>
      </c>
      <c r="G317" s="134">
        <v>4.3911617148311599E-2</v>
      </c>
      <c r="H317" s="4">
        <f t="shared" si="58"/>
        <v>1.0439116171483116</v>
      </c>
      <c r="I317" s="4">
        <f t="shared" si="56"/>
        <v>6.7337732896007596</v>
      </c>
      <c r="J317" s="4">
        <f t="shared" si="57"/>
        <v>2.4776463061657386</v>
      </c>
      <c r="K317" s="4">
        <f t="shared" si="59"/>
        <v>2.1903052371798459</v>
      </c>
      <c r="L317">
        <v>2.57</v>
      </c>
      <c r="M317">
        <v>3.01</v>
      </c>
      <c r="N317">
        <v>3.1</v>
      </c>
      <c r="O317" s="4">
        <f t="shared" si="60"/>
        <v>2.6828528560711606</v>
      </c>
      <c r="P317" s="4">
        <f t="shared" si="61"/>
        <v>3.1421739676164178</v>
      </c>
      <c r="Q317" s="4">
        <f t="shared" si="62"/>
        <v>3.2361260131597662</v>
      </c>
      <c r="R317" s="5">
        <f t="shared" si="65"/>
        <v>0.37273754978289264</v>
      </c>
      <c r="S317" s="5">
        <f t="shared" si="65"/>
        <v>0.31825099765516085</v>
      </c>
      <c r="T317" s="5">
        <f t="shared" si="65"/>
        <v>0.30901145256194645</v>
      </c>
      <c r="U317">
        <f t="shared" si="66"/>
        <v>0.38165823075287603</v>
      </c>
      <c r="V317">
        <f t="shared" si="66"/>
        <v>1.2148626672457139</v>
      </c>
      <c r="W317">
        <f t="shared" si="66"/>
        <v>1.415327849004024</v>
      </c>
      <c r="X317" t="s">
        <v>286</v>
      </c>
      <c r="Y317" t="s">
        <v>283</v>
      </c>
      <c r="Z317" t="s">
        <v>262</v>
      </c>
      <c r="AA317" s="59" t="s">
        <v>76</v>
      </c>
      <c r="AB317" s="59" t="s">
        <v>85</v>
      </c>
      <c r="AC317" s="123" t="s">
        <v>579</v>
      </c>
      <c r="AD317" s="130" t="s">
        <v>94</v>
      </c>
      <c r="AE317" t="s">
        <v>544</v>
      </c>
      <c r="AF317">
        <v>-1</v>
      </c>
      <c r="AG317">
        <v>1</v>
      </c>
      <c r="AH317">
        <f t="shared" si="63"/>
        <v>-2</v>
      </c>
    </row>
    <row r="318" spans="1:34" x14ac:dyDescent="0.25">
      <c r="A318" s="5">
        <v>0.62111426072174913</v>
      </c>
      <c r="B318" s="5">
        <v>0.24609120787259406</v>
      </c>
      <c r="C318" s="5">
        <v>0.12924002359789477</v>
      </c>
      <c r="D318" s="2">
        <f t="shared" si="64"/>
        <v>1.6100097248418945</v>
      </c>
      <c r="E318" s="3">
        <f t="shared" si="64"/>
        <v>4.0635340394514152</v>
      </c>
      <c r="F318" s="3">
        <f t="shared" si="64"/>
        <v>7.7375411436886283</v>
      </c>
      <c r="G318" s="134">
        <v>3.7192188712375396E-2</v>
      </c>
      <c r="H318" s="4">
        <f t="shared" si="58"/>
        <v>1.0371921887123754</v>
      </c>
      <c r="I318" s="4">
        <f t="shared" si="56"/>
        <v>1.5522771404985654</v>
      </c>
      <c r="J318" s="4">
        <f t="shared" si="57"/>
        <v>3.9178216763241331</v>
      </c>
      <c r="K318" s="4">
        <f t="shared" si="59"/>
        <v>7.4600842812887134</v>
      </c>
      <c r="L318">
        <v>1.63</v>
      </c>
      <c r="M318">
        <v>4.1399999999999997</v>
      </c>
      <c r="N318">
        <v>5.49</v>
      </c>
      <c r="O318" s="4">
        <f t="shared" si="60"/>
        <v>1.6906232676011719</v>
      </c>
      <c r="P318" s="4">
        <f t="shared" si="61"/>
        <v>4.2939756612692337</v>
      </c>
      <c r="Q318" s="4">
        <f t="shared" si="62"/>
        <v>5.6941851160309414</v>
      </c>
      <c r="R318" s="5">
        <f t="shared" si="65"/>
        <v>0.59149783346996143</v>
      </c>
      <c r="S318" s="5">
        <f t="shared" si="65"/>
        <v>0.23288441269469498</v>
      </c>
      <c r="T318" s="5">
        <f t="shared" si="65"/>
        <v>0.17561775383534373</v>
      </c>
      <c r="U318">
        <f t="shared" si="66"/>
        <v>1.0500702210150896</v>
      </c>
      <c r="V318">
        <f t="shared" si="66"/>
        <v>1.0567096570572665</v>
      </c>
      <c r="W318">
        <f t="shared" si="66"/>
        <v>0.73591661876661996</v>
      </c>
      <c r="X318" t="s">
        <v>451</v>
      </c>
      <c r="Y318" t="s">
        <v>290</v>
      </c>
      <c r="Z318" t="s">
        <v>264</v>
      </c>
      <c r="AA318" s="59" t="s">
        <v>86</v>
      </c>
      <c r="AB318" s="59" t="s">
        <v>84</v>
      </c>
      <c r="AC318" s="123" t="s">
        <v>580</v>
      </c>
      <c r="AD318" s="130" t="s">
        <v>96</v>
      </c>
      <c r="AE318" t="s">
        <v>549</v>
      </c>
      <c r="AF318">
        <v>6</v>
      </c>
      <c r="AG318">
        <v>0</v>
      </c>
      <c r="AH318">
        <f t="shared" si="63"/>
        <v>6</v>
      </c>
    </row>
    <row r="319" spans="1:34" x14ac:dyDescent="0.25">
      <c r="A319" s="5">
        <v>0.56313553894931034</v>
      </c>
      <c r="B319" s="5">
        <v>0.30169517428459158</v>
      </c>
      <c r="C319" s="5">
        <v>0.13241873296498571</v>
      </c>
      <c r="D319" s="2">
        <f t="shared" si="64"/>
        <v>1.7757714277201979</v>
      </c>
      <c r="E319" s="3">
        <f t="shared" si="64"/>
        <v>3.3146038957079624</v>
      </c>
      <c r="F319" s="3">
        <f t="shared" si="64"/>
        <v>7.5518016039650595</v>
      </c>
      <c r="G319" s="134">
        <v>4.8183394910972677E-2</v>
      </c>
      <c r="H319" s="4">
        <f t="shared" si="58"/>
        <v>1.0481833949109727</v>
      </c>
      <c r="I319" s="4">
        <f t="shared" si="56"/>
        <v>1.694141918620093</v>
      </c>
      <c r="J319" s="4">
        <f t="shared" si="57"/>
        <v>3.1622366007710778</v>
      </c>
      <c r="K319" s="4">
        <f t="shared" si="59"/>
        <v>7.2046567810840685</v>
      </c>
      <c r="L319">
        <v>1.67</v>
      </c>
      <c r="M319">
        <v>3.79</v>
      </c>
      <c r="N319">
        <v>5.39</v>
      </c>
      <c r="O319" s="4">
        <f t="shared" si="60"/>
        <v>1.7504662695013242</v>
      </c>
      <c r="P319" s="4">
        <f t="shared" si="61"/>
        <v>3.9726150667125864</v>
      </c>
      <c r="Q319" s="4">
        <f t="shared" si="62"/>
        <v>5.649708498570142</v>
      </c>
      <c r="R319" s="5">
        <f t="shared" si="65"/>
        <v>0.57127636071781129</v>
      </c>
      <c r="S319" s="5">
        <f t="shared" si="65"/>
        <v>0.25172335683344188</v>
      </c>
      <c r="T319" s="5">
        <f t="shared" si="65"/>
        <v>0.17700028244874674</v>
      </c>
      <c r="U319">
        <f t="shared" si="66"/>
        <v>0.98574976608821707</v>
      </c>
      <c r="V319">
        <f t="shared" si="66"/>
        <v>1.1985187949174483</v>
      </c>
      <c r="W319">
        <f t="shared" si="66"/>
        <v>0.7481272410021701</v>
      </c>
      <c r="X319" t="s">
        <v>485</v>
      </c>
      <c r="Y319" t="s">
        <v>362</v>
      </c>
      <c r="Z319" t="s">
        <v>264</v>
      </c>
      <c r="AA319" s="59" t="s">
        <v>78</v>
      </c>
      <c r="AB319" s="59" t="s">
        <v>84</v>
      </c>
      <c r="AC319" s="123" t="s">
        <v>580</v>
      </c>
      <c r="AD319" s="130" t="s">
        <v>94</v>
      </c>
      <c r="AE319" t="s">
        <v>549</v>
      </c>
      <c r="AF319">
        <v>-1</v>
      </c>
      <c r="AG319">
        <v>-7</v>
      </c>
      <c r="AH319">
        <f t="shared" si="63"/>
        <v>6</v>
      </c>
    </row>
    <row r="320" spans="1:34" x14ac:dyDescent="0.25">
      <c r="A320" s="5">
        <v>0.43030614694703689</v>
      </c>
      <c r="B320" s="5">
        <v>0.2877123157369858</v>
      </c>
      <c r="C320" s="5">
        <v>0.2662272416999083</v>
      </c>
      <c r="D320" s="2">
        <f t="shared" si="64"/>
        <v>2.3239268299903753</v>
      </c>
      <c r="E320" s="3">
        <f t="shared" si="64"/>
        <v>3.475694105893461</v>
      </c>
      <c r="F320" s="3">
        <f t="shared" si="64"/>
        <v>3.7561896131095454</v>
      </c>
      <c r="G320" s="134">
        <v>4.4996036232536785E-2</v>
      </c>
      <c r="H320" s="4">
        <f t="shared" si="58"/>
        <v>1.0449960362325368</v>
      </c>
      <c r="I320" s="4">
        <f t="shared" si="56"/>
        <v>2.2238618611116392</v>
      </c>
      <c r="J320" s="4">
        <f t="shared" si="57"/>
        <v>3.3260356837564458</v>
      </c>
      <c r="K320" s="4">
        <f t="shared" si="59"/>
        <v>3.5944534552030616</v>
      </c>
      <c r="L320">
        <v>3.77</v>
      </c>
      <c r="M320">
        <v>3.27</v>
      </c>
      <c r="N320">
        <v>2.11</v>
      </c>
      <c r="O320" s="4">
        <f t="shared" si="60"/>
        <v>3.9396350565966638</v>
      </c>
      <c r="P320" s="4">
        <f t="shared" si="61"/>
        <v>3.4171370384803952</v>
      </c>
      <c r="Q320" s="4">
        <f t="shared" si="62"/>
        <v>2.2049416364506524</v>
      </c>
      <c r="R320" s="5">
        <f t="shared" si="65"/>
        <v>0.25383061771814747</v>
      </c>
      <c r="S320" s="5">
        <f t="shared" si="65"/>
        <v>0.29264263877596819</v>
      </c>
      <c r="T320" s="5">
        <f t="shared" si="65"/>
        <v>0.4535267435058844</v>
      </c>
      <c r="U320">
        <f t="shared" si="66"/>
        <v>1.695249181581582</v>
      </c>
      <c r="V320">
        <f t="shared" si="66"/>
        <v>0.98315241053182012</v>
      </c>
      <c r="W320">
        <f t="shared" si="66"/>
        <v>0.58701552998153916</v>
      </c>
      <c r="X320" t="s">
        <v>361</v>
      </c>
      <c r="Y320" t="s">
        <v>296</v>
      </c>
      <c r="Z320" t="s">
        <v>264</v>
      </c>
      <c r="AA320" s="59" t="s">
        <v>75</v>
      </c>
      <c r="AB320" s="59" t="s">
        <v>90</v>
      </c>
      <c r="AC320" s="123" t="s">
        <v>580</v>
      </c>
      <c r="AD320" s="130" t="s">
        <v>73</v>
      </c>
      <c r="AE320" t="s">
        <v>541</v>
      </c>
      <c r="AF320">
        <v>-6</v>
      </c>
      <c r="AG320">
        <v>1</v>
      </c>
      <c r="AH320">
        <f t="shared" si="63"/>
        <v>-7</v>
      </c>
    </row>
    <row r="321" spans="1:34" x14ac:dyDescent="0.25">
      <c r="A321" s="5">
        <v>0.2552120822103095</v>
      </c>
      <c r="B321" s="5">
        <v>0.31520321488529868</v>
      </c>
      <c r="C321" s="5">
        <v>0.3954713397666515</v>
      </c>
      <c r="D321" s="2">
        <f t="shared" si="64"/>
        <v>3.9183097890167371</v>
      </c>
      <c r="E321" s="3">
        <f t="shared" si="64"/>
        <v>3.1725564739683776</v>
      </c>
      <c r="F321" s="3">
        <f t="shared" si="64"/>
        <v>2.5286282454502307</v>
      </c>
      <c r="G321" s="134">
        <v>4.60513264441198E-2</v>
      </c>
      <c r="H321" s="4">
        <f t="shared" si="58"/>
        <v>1.0460513264441198</v>
      </c>
      <c r="I321" s="4">
        <f t="shared" si="56"/>
        <v>3.7458102580266206</v>
      </c>
      <c r="J321" s="4">
        <f t="shared" si="57"/>
        <v>3.0328879604339911</v>
      </c>
      <c r="K321" s="4">
        <f t="shared" si="59"/>
        <v>2.4173080053785587</v>
      </c>
      <c r="L321">
        <v>2.02</v>
      </c>
      <c r="M321">
        <v>3.66</v>
      </c>
      <c r="N321">
        <v>3.6</v>
      </c>
      <c r="O321" s="4">
        <f t="shared" si="60"/>
        <v>2.1130236794171222</v>
      </c>
      <c r="P321" s="4">
        <f t="shared" si="61"/>
        <v>3.8285478547854788</v>
      </c>
      <c r="Q321" s="4">
        <f t="shared" si="62"/>
        <v>3.7657847751988314</v>
      </c>
      <c r="R321" s="5">
        <f t="shared" si="65"/>
        <v>0.47325546312658934</v>
      </c>
      <c r="S321" s="5">
        <f t="shared" si="65"/>
        <v>0.26119563811904656</v>
      </c>
      <c r="T321" s="5">
        <f t="shared" si="65"/>
        <v>0.26554889875436405</v>
      </c>
      <c r="U321">
        <f t="shared" si="66"/>
        <v>0.53926917298373322</v>
      </c>
      <c r="V321">
        <f t="shared" si="66"/>
        <v>1.2067705921705965</v>
      </c>
      <c r="W321">
        <f t="shared" si="66"/>
        <v>1.4892599503207402</v>
      </c>
      <c r="X321" t="s">
        <v>295</v>
      </c>
      <c r="Y321" t="s">
        <v>360</v>
      </c>
      <c r="Z321" t="s">
        <v>264</v>
      </c>
      <c r="AA321" s="59" t="s">
        <v>75</v>
      </c>
      <c r="AB321" s="59" t="s">
        <v>90</v>
      </c>
      <c r="AC321" s="123" t="s">
        <v>580</v>
      </c>
      <c r="AD321" s="130" t="s">
        <v>86</v>
      </c>
      <c r="AE321" t="s">
        <v>547</v>
      </c>
      <c r="AF321">
        <v>-3</v>
      </c>
      <c r="AG321">
        <v>-2</v>
      </c>
      <c r="AH321">
        <f t="shared" si="63"/>
        <v>-1</v>
      </c>
    </row>
    <row r="322" spans="1:34" x14ac:dyDescent="0.25">
      <c r="A322" s="5">
        <v>0.44512602884176161</v>
      </c>
      <c r="B322" s="5">
        <v>0.24847386813566941</v>
      </c>
      <c r="C322" s="5">
        <v>0.2866760372896886</v>
      </c>
      <c r="D322" s="2">
        <f t="shared" si="64"/>
        <v>2.2465547624838877</v>
      </c>
      <c r="E322" s="3">
        <f t="shared" si="64"/>
        <v>4.0245680863872142</v>
      </c>
      <c r="F322" s="3">
        <f t="shared" si="64"/>
        <v>3.4882580680766542</v>
      </c>
      <c r="G322" s="134">
        <v>4.5153868277250542E-2</v>
      </c>
      <c r="H322" s="4">
        <f t="shared" si="58"/>
        <v>1.0451538682772505</v>
      </c>
      <c r="I322" s="4">
        <f t="shared" ref="I322:I385" si="67">D322/H322</f>
        <v>2.1494966728553875</v>
      </c>
      <c r="J322" s="4">
        <f t="shared" ref="J322:J385" si="68">E322/H322</f>
        <v>3.8506943413231545</v>
      </c>
      <c r="K322" s="4">
        <f t="shared" si="59"/>
        <v>3.337554568712858</v>
      </c>
      <c r="L322">
        <v>2.2799999999999998</v>
      </c>
      <c r="M322">
        <v>3.66</v>
      </c>
      <c r="N322">
        <v>3</v>
      </c>
      <c r="O322" s="4">
        <f t="shared" si="60"/>
        <v>2.3829508196721312</v>
      </c>
      <c r="P322" s="4">
        <f t="shared" si="61"/>
        <v>3.8252631578947369</v>
      </c>
      <c r="Q322" s="4">
        <f t="shared" si="62"/>
        <v>3.1354616048317516</v>
      </c>
      <c r="R322" s="5">
        <f t="shared" si="65"/>
        <v>0.41964777105118328</v>
      </c>
      <c r="S322" s="5">
        <f t="shared" si="65"/>
        <v>0.26141992294991745</v>
      </c>
      <c r="T322" s="5">
        <f t="shared" si="65"/>
        <v>0.31893230599889927</v>
      </c>
      <c r="U322">
        <f t="shared" si="66"/>
        <v>1.0607134352858765</v>
      </c>
      <c r="V322">
        <f t="shared" si="66"/>
        <v>0.95047793347897125</v>
      </c>
      <c r="W322">
        <f t="shared" si="66"/>
        <v>0.89886170794713405</v>
      </c>
      <c r="X322" t="s">
        <v>363</v>
      </c>
      <c r="Y322" t="s">
        <v>274</v>
      </c>
      <c r="Z322" t="s">
        <v>264</v>
      </c>
      <c r="AA322" s="59" t="s">
        <v>86</v>
      </c>
      <c r="AB322" s="59" t="s">
        <v>84</v>
      </c>
      <c r="AC322" s="123" t="s">
        <v>580</v>
      </c>
      <c r="AD322" s="130" t="s">
        <v>91</v>
      </c>
      <c r="AE322" t="s">
        <v>550</v>
      </c>
      <c r="AF322">
        <v>0</v>
      </c>
      <c r="AG322">
        <v>-4</v>
      </c>
      <c r="AH322">
        <f t="shared" si="63"/>
        <v>4</v>
      </c>
    </row>
    <row r="323" spans="1:34" x14ac:dyDescent="0.25">
      <c r="A323" s="5">
        <v>0.5428049241193692</v>
      </c>
      <c r="B323" s="5">
        <v>0.25066449874945868</v>
      </c>
      <c r="C323" s="5">
        <v>0.19728617926351194</v>
      </c>
      <c r="D323" s="2">
        <f t="shared" ref="D323:F372" si="69">(100%/A323)</f>
        <v>1.8422824767523447</v>
      </c>
      <c r="E323" s="3">
        <f t="shared" si="69"/>
        <v>3.9893962048431462</v>
      </c>
      <c r="F323" s="3">
        <f t="shared" si="69"/>
        <v>5.0687787848753274</v>
      </c>
      <c r="G323" s="134">
        <v>4.4242629917077281E-2</v>
      </c>
      <c r="H323" s="4">
        <f t="shared" ref="H323:H386" si="70">(G323/100%) + 1</f>
        <v>1.0442426299170773</v>
      </c>
      <c r="I323" s="4">
        <f t="shared" si="67"/>
        <v>1.7642283737244469</v>
      </c>
      <c r="J323" s="4">
        <f t="shared" si="68"/>
        <v>3.820372862157468</v>
      </c>
      <c r="K323" s="4">
        <f t="shared" ref="K323:K386" si="71">F323/H323</f>
        <v>4.8540239975434023</v>
      </c>
      <c r="L323">
        <v>2.4</v>
      </c>
      <c r="M323">
        <v>3.29</v>
      </c>
      <c r="N323">
        <v>3.09</v>
      </c>
      <c r="O323" s="4">
        <f t="shared" ref="O323:O386" si="72">(L323*H323)</f>
        <v>2.5061823118009854</v>
      </c>
      <c r="P323" s="4">
        <f t="shared" ref="P323:P386" si="73">(M323*H323)</f>
        <v>3.4355582524271844</v>
      </c>
      <c r="Q323" s="4">
        <f t="shared" ref="Q323:Q386" si="74">(N323*H323)</f>
        <v>3.2267097264437687</v>
      </c>
      <c r="R323" s="5">
        <f t="shared" ref="R323:T372" si="75">(1/O323)</f>
        <v>0.39901327022030691</v>
      </c>
      <c r="S323" s="5">
        <f t="shared" si="75"/>
        <v>0.29107351019110533</v>
      </c>
      <c r="T323" s="5">
        <f t="shared" si="75"/>
        <v>0.30991321958858786</v>
      </c>
      <c r="U323">
        <f t="shared" ref="U323:W372" si="76">(L323/I323)</f>
        <v>1.3603680995864391</v>
      </c>
      <c r="V323">
        <f t="shared" si="76"/>
        <v>0.86117248726922635</v>
      </c>
      <c r="W323">
        <f t="shared" si="76"/>
        <v>0.63658523352250296</v>
      </c>
      <c r="X323" t="s">
        <v>366</v>
      </c>
      <c r="Y323" t="s">
        <v>291</v>
      </c>
      <c r="Z323" t="s">
        <v>264</v>
      </c>
      <c r="AA323" s="59" t="s">
        <v>86</v>
      </c>
      <c r="AB323" s="59" t="s">
        <v>84</v>
      </c>
      <c r="AC323" s="123" t="s">
        <v>580</v>
      </c>
      <c r="AD323" s="130" t="s">
        <v>100</v>
      </c>
      <c r="AE323" t="s">
        <v>543</v>
      </c>
      <c r="AF323">
        <v>2</v>
      </c>
      <c r="AG323">
        <v>2</v>
      </c>
      <c r="AH323">
        <f t="shared" ref="AH323:AH386" si="77">AF323-AG323</f>
        <v>0</v>
      </c>
    </row>
    <row r="324" spans="1:34" x14ac:dyDescent="0.25">
      <c r="A324" s="5">
        <v>7.1304381389856064E-2</v>
      </c>
      <c r="B324" s="5">
        <v>0.14036283880755876</v>
      </c>
      <c r="C324" s="5">
        <v>0.65850571285273096</v>
      </c>
      <c r="D324" s="2">
        <f t="shared" si="69"/>
        <v>14.024383642465237</v>
      </c>
      <c r="E324" s="3">
        <f t="shared" si="69"/>
        <v>7.1243928129084582</v>
      </c>
      <c r="F324" s="3">
        <f t="shared" si="69"/>
        <v>1.5185897107374697</v>
      </c>
      <c r="G324" s="134">
        <v>4.8258366596470648E-2</v>
      </c>
      <c r="H324" s="4">
        <f t="shared" si="70"/>
        <v>1.0482583665964706</v>
      </c>
      <c r="I324" s="4">
        <f t="shared" si="67"/>
        <v>13.378747157535404</v>
      </c>
      <c r="J324" s="4">
        <f t="shared" si="68"/>
        <v>6.7964092059100238</v>
      </c>
      <c r="K324" s="4">
        <f t="shared" si="71"/>
        <v>1.4486788363713143</v>
      </c>
      <c r="L324">
        <v>5.75</v>
      </c>
      <c r="M324">
        <v>4.53</v>
      </c>
      <c r="N324">
        <v>1.53</v>
      </c>
      <c r="O324" s="4">
        <f t="shared" si="72"/>
        <v>6.0274856079297061</v>
      </c>
      <c r="P324" s="4">
        <f t="shared" si="73"/>
        <v>4.7486104006820122</v>
      </c>
      <c r="Q324" s="4">
        <f t="shared" si="74"/>
        <v>1.6038353008926001</v>
      </c>
      <c r="R324" s="5">
        <f t="shared" si="75"/>
        <v>0.16590665910249688</v>
      </c>
      <c r="S324" s="5">
        <f t="shared" si="75"/>
        <v>0.21058792270184484</v>
      </c>
      <c r="T324" s="5">
        <f t="shared" si="75"/>
        <v>0.6235054181956583</v>
      </c>
      <c r="U324">
        <f t="shared" si="76"/>
        <v>0.42978613260968818</v>
      </c>
      <c r="V324">
        <f t="shared" si="76"/>
        <v>0.66652843623082636</v>
      </c>
      <c r="W324">
        <f t="shared" si="76"/>
        <v>1.056134708112656</v>
      </c>
      <c r="X324" t="s">
        <v>273</v>
      </c>
      <c r="Y324" t="s">
        <v>365</v>
      </c>
      <c r="Z324" t="s">
        <v>264</v>
      </c>
      <c r="AA324" s="59" t="s">
        <v>102</v>
      </c>
      <c r="AB324" s="59" t="s">
        <v>85</v>
      </c>
      <c r="AC324" s="123" t="s">
        <v>580</v>
      </c>
      <c r="AD324" s="130" t="s">
        <v>75</v>
      </c>
      <c r="AE324" t="s">
        <v>554</v>
      </c>
      <c r="AF324">
        <v>-17</v>
      </c>
      <c r="AG324">
        <v>9</v>
      </c>
      <c r="AH324">
        <f t="shared" si="77"/>
        <v>-26</v>
      </c>
    </row>
    <row r="325" spans="1:34" x14ac:dyDescent="0.25">
      <c r="A325" s="5">
        <v>0.55050986482887854</v>
      </c>
      <c r="B325" s="5">
        <v>0.21164457841533943</v>
      </c>
      <c r="C325" s="5">
        <v>0.22386035102587334</v>
      </c>
      <c r="D325" s="2">
        <f t="shared" si="69"/>
        <v>1.8164978756753829</v>
      </c>
      <c r="E325" s="3">
        <f t="shared" si="69"/>
        <v>4.7249025110275289</v>
      </c>
      <c r="F325" s="3">
        <f t="shared" si="69"/>
        <v>4.4670706331753314</v>
      </c>
      <c r="G325" s="134">
        <v>2.8860028860028919E-2</v>
      </c>
      <c r="H325" s="4">
        <f t="shared" si="70"/>
        <v>1.0288600288600289</v>
      </c>
      <c r="I325" s="4">
        <f t="shared" si="67"/>
        <v>1.7655442185736889</v>
      </c>
      <c r="J325" s="4">
        <f t="shared" si="68"/>
        <v>4.5923666762160975</v>
      </c>
      <c r="K325" s="4">
        <f t="shared" si="71"/>
        <v>4.3417671091030918</v>
      </c>
      <c r="L325">
        <v>3.08</v>
      </c>
      <c r="M325">
        <v>3.85</v>
      </c>
      <c r="N325">
        <v>2.25</v>
      </c>
      <c r="O325" s="4">
        <f t="shared" si="72"/>
        <v>3.1688888888888891</v>
      </c>
      <c r="P325" s="4">
        <f t="shared" si="73"/>
        <v>3.9611111111111112</v>
      </c>
      <c r="Q325" s="4">
        <f t="shared" si="74"/>
        <v>2.3149350649350651</v>
      </c>
      <c r="R325" s="5">
        <f t="shared" si="75"/>
        <v>0.31556802244039267</v>
      </c>
      <c r="S325" s="5">
        <f t="shared" si="75"/>
        <v>0.25245441795231416</v>
      </c>
      <c r="T325" s="5">
        <f t="shared" si="75"/>
        <v>0.43197755960729312</v>
      </c>
      <c r="U325">
        <f t="shared" si="76"/>
        <v>1.7445045938799575</v>
      </c>
      <c r="V325">
        <f t="shared" si="76"/>
        <v>0.83834769116742791</v>
      </c>
      <c r="W325">
        <f t="shared" si="76"/>
        <v>0.51822217623846656</v>
      </c>
      <c r="X325" t="s">
        <v>300</v>
      </c>
      <c r="Y325" t="s">
        <v>553</v>
      </c>
      <c r="Z325" t="s">
        <v>257</v>
      </c>
      <c r="AA325" s="59" t="s">
        <v>86</v>
      </c>
      <c r="AB325" s="59" t="s">
        <v>84</v>
      </c>
      <c r="AC325" s="123" t="s">
        <v>580</v>
      </c>
      <c r="AD325" s="130" t="s">
        <v>74</v>
      </c>
      <c r="AE325" t="s">
        <v>543</v>
      </c>
      <c r="AF325">
        <v>-1</v>
      </c>
      <c r="AG325">
        <v>3</v>
      </c>
      <c r="AH325">
        <f t="shared" si="77"/>
        <v>-4</v>
      </c>
    </row>
    <row r="326" spans="1:34" x14ac:dyDescent="0.25">
      <c r="A326" s="5">
        <v>0.58988487426834457</v>
      </c>
      <c r="B326" s="5">
        <v>0.27987374715921293</v>
      </c>
      <c r="C326" s="5">
        <v>0.12743986360712195</v>
      </c>
      <c r="D326" s="2">
        <f t="shared" si="69"/>
        <v>1.6952460448156701</v>
      </c>
      <c r="E326" s="3">
        <f t="shared" si="69"/>
        <v>3.5730396657430177</v>
      </c>
      <c r="F326" s="3">
        <f t="shared" si="69"/>
        <v>7.8468382788202797</v>
      </c>
      <c r="G326" s="134">
        <v>2.819535445308663E-2</v>
      </c>
      <c r="H326" s="4">
        <f t="shared" si="70"/>
        <v>1.0281953544530866</v>
      </c>
      <c r="I326" s="4">
        <f t="shared" si="67"/>
        <v>1.6487587086185564</v>
      </c>
      <c r="J326" s="4">
        <f t="shared" si="68"/>
        <v>3.4750591415029044</v>
      </c>
      <c r="K326" s="4">
        <f t="shared" si="71"/>
        <v>7.6316608948249307</v>
      </c>
      <c r="L326">
        <v>2.08</v>
      </c>
      <c r="M326">
        <v>3.73</v>
      </c>
      <c r="N326">
        <v>3.58</v>
      </c>
      <c r="O326" s="4">
        <f t="shared" si="72"/>
        <v>2.1386463372624203</v>
      </c>
      <c r="P326" s="4">
        <f t="shared" si="73"/>
        <v>3.8351686721100129</v>
      </c>
      <c r="Q326" s="4">
        <f t="shared" si="74"/>
        <v>3.6809393689420502</v>
      </c>
      <c r="R326" s="5">
        <f t="shared" si="75"/>
        <v>0.46758549208283429</v>
      </c>
      <c r="S326" s="5">
        <f t="shared" si="75"/>
        <v>0.26074472480758593</v>
      </c>
      <c r="T326" s="5">
        <f t="shared" si="75"/>
        <v>0.27166978310957973</v>
      </c>
      <c r="U326">
        <f t="shared" si="76"/>
        <v>1.2615551257604984</v>
      </c>
      <c r="V326">
        <f t="shared" si="76"/>
        <v>1.0733630272510521</v>
      </c>
      <c r="W326">
        <f t="shared" si="76"/>
        <v>0.46909841112406042</v>
      </c>
      <c r="X326" t="s">
        <v>369</v>
      </c>
      <c r="Y326" t="s">
        <v>297</v>
      </c>
      <c r="Z326" t="s">
        <v>257</v>
      </c>
      <c r="AA326" s="59" t="s">
        <v>78</v>
      </c>
      <c r="AB326" s="59" t="s">
        <v>84</v>
      </c>
      <c r="AC326" s="123" t="s">
        <v>580</v>
      </c>
      <c r="AD326" s="130" t="s">
        <v>86</v>
      </c>
      <c r="AE326" t="s">
        <v>549</v>
      </c>
      <c r="AF326">
        <v>-2</v>
      </c>
      <c r="AG326">
        <v>-9</v>
      </c>
      <c r="AH326">
        <f t="shared" si="77"/>
        <v>7</v>
      </c>
    </row>
    <row r="327" spans="1:34" x14ac:dyDescent="0.25">
      <c r="A327" s="5">
        <v>0.82020474773120988</v>
      </c>
      <c r="B327" s="5">
        <v>9.0384214427076809E-2</v>
      </c>
      <c r="C327" s="5">
        <v>2.3380854093693039E-2</v>
      </c>
      <c r="D327" s="2">
        <f t="shared" si="69"/>
        <v>1.2192077682628959</v>
      </c>
      <c r="E327" s="3">
        <f t="shared" si="69"/>
        <v>11.063878867994292</v>
      </c>
      <c r="F327" s="3">
        <f t="shared" si="69"/>
        <v>42.770037227585668</v>
      </c>
      <c r="G327" s="134">
        <v>3.481158472732182E-2</v>
      </c>
      <c r="H327" s="4">
        <f t="shared" si="70"/>
        <v>1.0348115847273218</v>
      </c>
      <c r="I327" s="4">
        <f t="shared" si="67"/>
        <v>1.1781930027234508</v>
      </c>
      <c r="J327" s="4">
        <f t="shared" si="68"/>
        <v>10.691684390941257</v>
      </c>
      <c r="K327" s="4">
        <f t="shared" si="71"/>
        <v>41.331231558309035</v>
      </c>
      <c r="L327">
        <v>1.19</v>
      </c>
      <c r="M327">
        <v>7.92</v>
      </c>
      <c r="N327">
        <v>14.66</v>
      </c>
      <c r="O327" s="4">
        <f t="shared" si="72"/>
        <v>1.2314257858255129</v>
      </c>
      <c r="P327" s="4">
        <f t="shared" si="73"/>
        <v>8.1957077510403895</v>
      </c>
      <c r="Q327" s="4">
        <f t="shared" si="74"/>
        <v>15.170337832102538</v>
      </c>
      <c r="R327" s="5">
        <f t="shared" si="75"/>
        <v>0.81206680216593674</v>
      </c>
      <c r="S327" s="5">
        <f t="shared" si="75"/>
        <v>0.12201508769917482</v>
      </c>
      <c r="T327" s="5">
        <f t="shared" si="75"/>
        <v>6.591811013488845E-2</v>
      </c>
      <c r="U327">
        <f t="shared" si="76"/>
        <v>1.0100212760127216</v>
      </c>
      <c r="V327">
        <f t="shared" si="76"/>
        <v>0.74076260675168992</v>
      </c>
      <c r="W327">
        <f t="shared" si="76"/>
        <v>0.35469545540442099</v>
      </c>
      <c r="X327" t="s">
        <v>276</v>
      </c>
      <c r="Y327" t="s">
        <v>301</v>
      </c>
      <c r="Z327" t="s">
        <v>257</v>
      </c>
      <c r="AA327" s="59" t="s">
        <v>99</v>
      </c>
      <c r="AB327" s="59" t="s">
        <v>84</v>
      </c>
      <c r="AC327" s="123" t="s">
        <v>580</v>
      </c>
      <c r="AD327" s="130" t="s">
        <v>164</v>
      </c>
      <c r="AE327" t="s">
        <v>550</v>
      </c>
      <c r="AF327">
        <v>4</v>
      </c>
      <c r="AG327">
        <v>4</v>
      </c>
      <c r="AH327">
        <f t="shared" si="77"/>
        <v>0</v>
      </c>
    </row>
    <row r="328" spans="1:34" x14ac:dyDescent="0.25">
      <c r="A328" s="5">
        <v>0.34567128234619693</v>
      </c>
      <c r="B328" s="5">
        <v>0.31146546293472682</v>
      </c>
      <c r="C328" s="5">
        <v>0.32084754096850887</v>
      </c>
      <c r="D328" s="2">
        <f t="shared" si="69"/>
        <v>2.8929218337509433</v>
      </c>
      <c r="E328" s="3">
        <f t="shared" si="69"/>
        <v>3.2106288465426678</v>
      </c>
      <c r="F328" s="3">
        <f t="shared" si="69"/>
        <v>3.116745096382552</v>
      </c>
      <c r="G328" s="134">
        <v>4.0958880527423247E-2</v>
      </c>
      <c r="H328" s="4">
        <f t="shared" si="70"/>
        <v>1.0409588805274232</v>
      </c>
      <c r="I328" s="4">
        <f t="shared" si="67"/>
        <v>2.7790932839587139</v>
      </c>
      <c r="J328" s="4">
        <f t="shared" si="68"/>
        <v>3.0842993960683027</v>
      </c>
      <c r="K328" s="4">
        <f t="shared" si="71"/>
        <v>2.9941097143082049</v>
      </c>
      <c r="L328">
        <v>4.47</v>
      </c>
      <c r="M328">
        <v>3.54</v>
      </c>
      <c r="N328">
        <v>1.87</v>
      </c>
      <c r="O328" s="4">
        <f t="shared" si="72"/>
        <v>4.6530861959575818</v>
      </c>
      <c r="P328" s="4">
        <f t="shared" si="73"/>
        <v>3.6849944370670782</v>
      </c>
      <c r="Q328" s="4">
        <f t="shared" si="74"/>
        <v>1.9465931065862816</v>
      </c>
      <c r="R328" s="5">
        <f t="shared" si="75"/>
        <v>0.21491112734355977</v>
      </c>
      <c r="S328" s="5">
        <f t="shared" si="75"/>
        <v>0.27137083028974923</v>
      </c>
      <c r="T328" s="5">
        <f t="shared" si="75"/>
        <v>0.51371804236669094</v>
      </c>
      <c r="U328">
        <f t="shared" si="76"/>
        <v>1.6084382722240445</v>
      </c>
      <c r="V328">
        <f t="shared" si="76"/>
        <v>1.1477484982529904</v>
      </c>
      <c r="W328">
        <f t="shared" si="76"/>
        <v>0.62455961151445893</v>
      </c>
      <c r="X328" t="s">
        <v>282</v>
      </c>
      <c r="Y328" t="s">
        <v>281</v>
      </c>
      <c r="Z328" t="s">
        <v>259</v>
      </c>
      <c r="AA328" s="59" t="s">
        <v>75</v>
      </c>
      <c r="AB328" s="59" t="s">
        <v>90</v>
      </c>
      <c r="AC328" s="123" t="s">
        <v>580</v>
      </c>
      <c r="AD328" s="130" t="s">
        <v>86</v>
      </c>
      <c r="AE328" t="s">
        <v>548</v>
      </c>
      <c r="AF328">
        <v>7</v>
      </c>
      <c r="AG328">
        <v>7</v>
      </c>
      <c r="AH328">
        <f t="shared" si="77"/>
        <v>0</v>
      </c>
    </row>
    <row r="329" spans="1:34" x14ac:dyDescent="0.25">
      <c r="A329" s="5">
        <v>0.45752078234690413</v>
      </c>
      <c r="B329" s="5">
        <v>0.24496238070989548</v>
      </c>
      <c r="C329" s="5">
        <v>0.27876632950797392</v>
      </c>
      <c r="D329" s="2">
        <f t="shared" si="69"/>
        <v>2.1856930626634878</v>
      </c>
      <c r="E329" s="3">
        <f t="shared" si="69"/>
        <v>4.0822594763409077</v>
      </c>
      <c r="F329" s="3">
        <f t="shared" si="69"/>
        <v>3.587233801747193</v>
      </c>
      <c r="G329" s="134">
        <v>3.9112001075733982E-2</v>
      </c>
      <c r="H329" s="4">
        <f t="shared" si="70"/>
        <v>1.039112001075734</v>
      </c>
      <c r="I329" s="4">
        <f t="shared" si="67"/>
        <v>2.1034239431367969</v>
      </c>
      <c r="J329" s="4">
        <f t="shared" si="68"/>
        <v>3.9286039157615109</v>
      </c>
      <c r="K329" s="4">
        <f t="shared" si="71"/>
        <v>3.4522109243599655</v>
      </c>
      <c r="L329">
        <v>2.4700000000000002</v>
      </c>
      <c r="M329">
        <v>3.4</v>
      </c>
      <c r="N329">
        <v>2.94</v>
      </c>
      <c r="O329" s="4">
        <f t="shared" si="72"/>
        <v>2.5666066426570633</v>
      </c>
      <c r="P329" s="4">
        <f t="shared" si="73"/>
        <v>3.5329808036574954</v>
      </c>
      <c r="Q329" s="4">
        <f t="shared" si="74"/>
        <v>3.0549892831626577</v>
      </c>
      <c r="R329" s="5">
        <f t="shared" si="75"/>
        <v>0.38961950124338351</v>
      </c>
      <c r="S329" s="5">
        <f t="shared" si="75"/>
        <v>0.28304710825622276</v>
      </c>
      <c r="T329" s="5">
        <f t="shared" si="75"/>
        <v>0.32733339050039367</v>
      </c>
      <c r="U329">
        <f t="shared" si="76"/>
        <v>1.1742758791252206</v>
      </c>
      <c r="V329">
        <f t="shared" si="76"/>
        <v>0.86544738866629989</v>
      </c>
      <c r="W329">
        <f t="shared" si="76"/>
        <v>0.85162814915345053</v>
      </c>
      <c r="X329" t="s">
        <v>466</v>
      </c>
      <c r="Y329" t="s">
        <v>465</v>
      </c>
      <c r="Z329" t="s">
        <v>259</v>
      </c>
      <c r="AA329" s="59" t="s">
        <v>86</v>
      </c>
      <c r="AB329" s="59" t="s">
        <v>84</v>
      </c>
      <c r="AC329" s="123" t="s">
        <v>580</v>
      </c>
      <c r="AD329" s="130" t="s">
        <v>86</v>
      </c>
      <c r="AE329" t="s">
        <v>541</v>
      </c>
      <c r="AF329">
        <v>-8</v>
      </c>
      <c r="AG329">
        <v>-9</v>
      </c>
      <c r="AH329">
        <f t="shared" si="77"/>
        <v>1</v>
      </c>
    </row>
    <row r="330" spans="1:34" x14ac:dyDescent="0.25">
      <c r="A330" s="5">
        <v>0.76682644562094437</v>
      </c>
      <c r="B330" s="5">
        <v>0.16058042697383978</v>
      </c>
      <c r="C330" s="5">
        <v>6.7857983130489366E-2</v>
      </c>
      <c r="D330" s="2">
        <f t="shared" si="69"/>
        <v>1.3040760470776949</v>
      </c>
      <c r="E330" s="3">
        <f t="shared" si="69"/>
        <v>6.2274090239086881</v>
      </c>
      <c r="F330" s="3">
        <f t="shared" si="69"/>
        <v>14.736659621566156</v>
      </c>
      <c r="G330" s="134">
        <v>4.0210899365829E-2</v>
      </c>
      <c r="H330" s="4">
        <f t="shared" si="70"/>
        <v>1.040210899365829</v>
      </c>
      <c r="I330" s="4">
        <f t="shared" si="67"/>
        <v>1.2536650479943374</v>
      </c>
      <c r="J330" s="4">
        <f t="shared" si="68"/>
        <v>5.9866792663922928</v>
      </c>
      <c r="K330" s="4">
        <f t="shared" si="71"/>
        <v>14.166992126837405</v>
      </c>
      <c r="L330">
        <v>1.95</v>
      </c>
      <c r="M330">
        <v>3.55</v>
      </c>
      <c r="N330">
        <v>4.07</v>
      </c>
      <c r="O330" s="4">
        <f t="shared" si="72"/>
        <v>2.0284112537633665</v>
      </c>
      <c r="P330" s="4">
        <f t="shared" si="73"/>
        <v>3.6927486927486926</v>
      </c>
      <c r="Q330" s="4">
        <f t="shared" si="74"/>
        <v>4.2336583604189242</v>
      </c>
      <c r="R330" s="5">
        <f t="shared" si="75"/>
        <v>0.49299667320651708</v>
      </c>
      <c r="S330" s="5">
        <f t="shared" si="75"/>
        <v>0.27080098950780518</v>
      </c>
      <c r="T330" s="5">
        <f t="shared" si="75"/>
        <v>0.23620233728567772</v>
      </c>
      <c r="U330">
        <f t="shared" si="76"/>
        <v>1.5554393919808855</v>
      </c>
      <c r="V330">
        <f t="shared" si="76"/>
        <v>0.59298316178867383</v>
      </c>
      <c r="W330">
        <f t="shared" si="76"/>
        <v>0.28728751760156263</v>
      </c>
      <c r="X330" t="s">
        <v>334</v>
      </c>
      <c r="Y330" t="s">
        <v>333</v>
      </c>
      <c r="Z330" t="s">
        <v>259</v>
      </c>
      <c r="AA330" s="59" t="s">
        <v>86</v>
      </c>
      <c r="AB330" s="59" t="s">
        <v>84</v>
      </c>
      <c r="AC330" s="123" t="s">
        <v>580</v>
      </c>
      <c r="AD330" s="130" t="s">
        <v>79</v>
      </c>
      <c r="AE330" t="s">
        <v>550</v>
      </c>
      <c r="AF330">
        <v>1</v>
      </c>
      <c r="AG330">
        <v>-3</v>
      </c>
      <c r="AH330">
        <f t="shared" si="77"/>
        <v>4</v>
      </c>
    </row>
    <row r="331" spans="1:34" x14ac:dyDescent="0.25">
      <c r="A331" s="5">
        <v>0.19890865737633939</v>
      </c>
      <c r="B331" s="5">
        <v>0.33776716867099049</v>
      </c>
      <c r="C331" s="5">
        <v>0.42591832925653705</v>
      </c>
      <c r="D331" s="2">
        <f t="shared" si="69"/>
        <v>5.0274332610268377</v>
      </c>
      <c r="E331" s="3">
        <f t="shared" si="69"/>
        <v>2.9606193045188234</v>
      </c>
      <c r="F331" s="3">
        <f t="shared" si="69"/>
        <v>2.3478679627278609</v>
      </c>
      <c r="G331" s="134">
        <v>5.4998125126292319E-2</v>
      </c>
      <c r="H331" s="4">
        <f t="shared" si="70"/>
        <v>1.0549981251262923</v>
      </c>
      <c r="I331" s="4">
        <f t="shared" si="67"/>
        <v>4.7653480525617153</v>
      </c>
      <c r="J331" s="4">
        <f t="shared" si="68"/>
        <v>2.8062792094198383</v>
      </c>
      <c r="K331" s="4">
        <f t="shared" si="71"/>
        <v>2.2254712182041092</v>
      </c>
      <c r="L331">
        <v>2.5099999999999998</v>
      </c>
      <c r="M331">
        <v>2.94</v>
      </c>
      <c r="N331">
        <v>3.16</v>
      </c>
      <c r="O331" s="4">
        <f t="shared" si="72"/>
        <v>2.6480452940669936</v>
      </c>
      <c r="P331" s="4">
        <f t="shared" si="73"/>
        <v>3.1016944878712995</v>
      </c>
      <c r="Q331" s="4">
        <f t="shared" si="74"/>
        <v>3.333794075399084</v>
      </c>
      <c r="R331" s="5">
        <f t="shared" si="75"/>
        <v>0.37763704504621692</v>
      </c>
      <c r="S331" s="5">
        <f t="shared" si="75"/>
        <v>0.32240441600884501</v>
      </c>
      <c r="T331" s="5">
        <f t="shared" si="75"/>
        <v>0.29995853894493807</v>
      </c>
      <c r="U331">
        <f t="shared" si="76"/>
        <v>0.52671913411459947</v>
      </c>
      <c r="V331">
        <f t="shared" si="76"/>
        <v>1.0476505652507067</v>
      </c>
      <c r="W331">
        <f t="shared" si="76"/>
        <v>1.4199240026793196</v>
      </c>
      <c r="X331" t="s">
        <v>284</v>
      </c>
      <c r="Y331" t="s">
        <v>338</v>
      </c>
      <c r="Z331" t="s">
        <v>262</v>
      </c>
      <c r="AA331" s="59" t="s">
        <v>75</v>
      </c>
      <c r="AB331" s="59" t="s">
        <v>90</v>
      </c>
      <c r="AC331" s="123" t="s">
        <v>580</v>
      </c>
      <c r="AD331" s="130" t="s">
        <v>73</v>
      </c>
      <c r="AE331" t="s">
        <v>541</v>
      </c>
      <c r="AF331">
        <v>-1</v>
      </c>
      <c r="AG331">
        <v>-3</v>
      </c>
      <c r="AH331">
        <f t="shared" si="77"/>
        <v>2</v>
      </c>
    </row>
    <row r="332" spans="1:34" x14ac:dyDescent="0.25">
      <c r="A332" s="5">
        <v>0.55654215014522301</v>
      </c>
      <c r="B332" s="5">
        <v>0.25325733327245348</v>
      </c>
      <c r="C332" s="5">
        <v>0.18250140861588468</v>
      </c>
      <c r="D332" s="2">
        <f t="shared" si="69"/>
        <v>1.7968091001536217</v>
      </c>
      <c r="E332" s="3">
        <f t="shared" si="69"/>
        <v>3.9485529878978984</v>
      </c>
      <c r="F332" s="3">
        <f t="shared" si="69"/>
        <v>5.4794097622814801</v>
      </c>
      <c r="G332" s="134">
        <v>5.7878652355396465E-2</v>
      </c>
      <c r="H332" s="4">
        <f t="shared" si="70"/>
        <v>1.0578786523553965</v>
      </c>
      <c r="I332" s="4">
        <f t="shared" si="67"/>
        <v>1.69850208826218</v>
      </c>
      <c r="J332" s="4">
        <f t="shared" si="68"/>
        <v>3.7325197735168723</v>
      </c>
      <c r="K332" s="4">
        <f t="shared" si="71"/>
        <v>5.1796203185322067</v>
      </c>
      <c r="L332">
        <v>4.3</v>
      </c>
      <c r="M332">
        <v>3.2</v>
      </c>
      <c r="N332">
        <v>1.95</v>
      </c>
      <c r="O332" s="4">
        <f t="shared" si="72"/>
        <v>4.5488782051282044</v>
      </c>
      <c r="P332" s="4">
        <f t="shared" si="73"/>
        <v>3.3852116875372689</v>
      </c>
      <c r="Q332" s="4">
        <f t="shared" si="74"/>
        <v>2.0628633720930232</v>
      </c>
      <c r="R332" s="5">
        <f t="shared" si="75"/>
        <v>0.2198344195878105</v>
      </c>
      <c r="S332" s="5">
        <f t="shared" si="75"/>
        <v>0.29540250132112034</v>
      </c>
      <c r="T332" s="5">
        <f t="shared" si="75"/>
        <v>0.48476307909106925</v>
      </c>
      <c r="U332">
        <f t="shared" si="76"/>
        <v>2.5316424570307938</v>
      </c>
      <c r="V332">
        <f t="shared" si="76"/>
        <v>0.85732968454843073</v>
      </c>
      <c r="W332">
        <f t="shared" si="76"/>
        <v>0.37647547118909058</v>
      </c>
      <c r="X332" t="s">
        <v>337</v>
      </c>
      <c r="Y332" t="s">
        <v>414</v>
      </c>
      <c r="Z332" t="s">
        <v>262</v>
      </c>
      <c r="AA332" s="59" t="s">
        <v>86</v>
      </c>
      <c r="AB332" s="59" t="s">
        <v>84</v>
      </c>
      <c r="AC332" s="123" t="s">
        <v>580</v>
      </c>
      <c r="AD332" s="130" t="s">
        <v>75</v>
      </c>
      <c r="AE332" t="s">
        <v>549</v>
      </c>
      <c r="AF332">
        <v>0</v>
      </c>
      <c r="AG332">
        <v>1</v>
      </c>
      <c r="AH332">
        <f t="shared" si="77"/>
        <v>-1</v>
      </c>
    </row>
    <row r="333" spans="1:34" x14ac:dyDescent="0.25">
      <c r="A333" s="5">
        <v>0.2375601712457972</v>
      </c>
      <c r="B333" s="5">
        <v>0.34383139297279008</v>
      </c>
      <c r="C333" s="5">
        <v>0.38847210161707452</v>
      </c>
      <c r="D333" s="2">
        <f t="shared" si="69"/>
        <v>4.2094598381364463</v>
      </c>
      <c r="E333" s="3">
        <f t="shared" si="69"/>
        <v>2.9084022588918672</v>
      </c>
      <c r="F333" s="3">
        <f t="shared" si="69"/>
        <v>2.5741874277132055</v>
      </c>
      <c r="G333" s="134">
        <v>6.0421591329940627E-2</v>
      </c>
      <c r="H333" s="4">
        <f t="shared" si="70"/>
        <v>1.0604215913299406</v>
      </c>
      <c r="I333" s="4">
        <f t="shared" si="67"/>
        <v>3.9696097029268342</v>
      </c>
      <c r="J333" s="4">
        <f t="shared" si="68"/>
        <v>2.7426848742718066</v>
      </c>
      <c r="K333" s="4">
        <f t="shared" si="71"/>
        <v>2.427513216215031</v>
      </c>
      <c r="L333">
        <v>5.37</v>
      </c>
      <c r="M333">
        <v>3.54</v>
      </c>
      <c r="N333">
        <v>1.69</v>
      </c>
      <c r="O333" s="4">
        <f t="shared" si="72"/>
        <v>5.6944639454417816</v>
      </c>
      <c r="P333" s="4">
        <f t="shared" si="73"/>
        <v>3.7538924333079899</v>
      </c>
      <c r="Q333" s="4">
        <f t="shared" si="74"/>
        <v>1.7921124893475997</v>
      </c>
      <c r="R333" s="5">
        <f t="shared" si="75"/>
        <v>0.17560915471252828</v>
      </c>
      <c r="S333" s="5">
        <f t="shared" si="75"/>
        <v>0.26639015841985225</v>
      </c>
      <c r="T333" s="5">
        <f t="shared" si="75"/>
        <v>0.5580006868676195</v>
      </c>
      <c r="U333">
        <f t="shared" si="76"/>
        <v>1.3527778300321676</v>
      </c>
      <c r="V333">
        <f t="shared" si="76"/>
        <v>1.2907060644143027</v>
      </c>
      <c r="W333">
        <f t="shared" si="76"/>
        <v>0.69618570507106914</v>
      </c>
      <c r="X333" t="s">
        <v>412</v>
      </c>
      <c r="Y333" t="s">
        <v>413</v>
      </c>
      <c r="Z333" t="s">
        <v>262</v>
      </c>
      <c r="AA333" s="59" t="s">
        <v>75</v>
      </c>
      <c r="AB333" s="59" t="s">
        <v>90</v>
      </c>
      <c r="AC333" s="123" t="s">
        <v>580</v>
      </c>
      <c r="AD333" s="130" t="s">
        <v>76</v>
      </c>
      <c r="AE333" t="s">
        <v>544</v>
      </c>
      <c r="AF333">
        <v>-1</v>
      </c>
      <c r="AG333">
        <v>6</v>
      </c>
      <c r="AH333">
        <f t="shared" si="77"/>
        <v>-7</v>
      </c>
    </row>
    <row r="334" spans="1:34" x14ac:dyDescent="0.25">
      <c r="A334" s="5">
        <v>0.57703442084465151</v>
      </c>
      <c r="B334" s="5">
        <v>0.23862047095373237</v>
      </c>
      <c r="C334" s="5">
        <v>0.17669193775015304</v>
      </c>
      <c r="D334" s="2">
        <f t="shared" si="69"/>
        <v>1.7329988712566227</v>
      </c>
      <c r="E334" s="3">
        <f t="shared" si="69"/>
        <v>4.1907552860118873</v>
      </c>
      <c r="F334" s="3">
        <f t="shared" si="69"/>
        <v>5.6595677920179117</v>
      </c>
      <c r="G334" s="134">
        <v>2.7419918832912948E-2</v>
      </c>
      <c r="H334" s="4">
        <f t="shared" si="70"/>
        <v>1.0274199188329129</v>
      </c>
      <c r="I334" s="4">
        <f t="shared" si="67"/>
        <v>1.6867483679167958</v>
      </c>
      <c r="J334" s="4">
        <f t="shared" si="68"/>
        <v>4.0789118540473037</v>
      </c>
      <c r="K334" s="4">
        <f t="shared" si="71"/>
        <v>5.5085244974098222</v>
      </c>
      <c r="L334">
        <v>2.17</v>
      </c>
      <c r="M334">
        <v>3.51</v>
      </c>
      <c r="N334">
        <v>3.55</v>
      </c>
      <c r="O334" s="4">
        <f t="shared" si="72"/>
        <v>2.229501223867421</v>
      </c>
      <c r="P334" s="4">
        <f t="shared" si="73"/>
        <v>3.6062439151035242</v>
      </c>
      <c r="Q334" s="4">
        <f t="shared" si="74"/>
        <v>3.6473407118568408</v>
      </c>
      <c r="R334" s="5">
        <f t="shared" si="75"/>
        <v>0.44853081455830845</v>
      </c>
      <c r="S334" s="5">
        <f t="shared" si="75"/>
        <v>0.2772968283736551</v>
      </c>
      <c r="T334" s="5">
        <f t="shared" si="75"/>
        <v>0.27417235706803644</v>
      </c>
      <c r="U334">
        <f t="shared" si="76"/>
        <v>1.286498947486779</v>
      </c>
      <c r="V334">
        <f t="shared" si="76"/>
        <v>0.86052362139603467</v>
      </c>
      <c r="W334">
        <f t="shared" si="76"/>
        <v>0.64445569801300773</v>
      </c>
      <c r="X334" t="s">
        <v>417</v>
      </c>
      <c r="Y334" t="s">
        <v>345</v>
      </c>
      <c r="Z334" t="s">
        <v>267</v>
      </c>
      <c r="AA334" s="59" t="s">
        <v>86</v>
      </c>
      <c r="AB334" s="59" t="s">
        <v>84</v>
      </c>
      <c r="AC334" s="123" t="s">
        <v>580</v>
      </c>
      <c r="AD334" s="130" t="s">
        <v>94</v>
      </c>
      <c r="AE334" t="s">
        <v>548</v>
      </c>
      <c r="AF334">
        <v>1</v>
      </c>
      <c r="AG334">
        <v>-4</v>
      </c>
      <c r="AH334">
        <f t="shared" si="77"/>
        <v>5</v>
      </c>
    </row>
    <row r="335" spans="1:34" x14ac:dyDescent="0.25">
      <c r="A335" s="5">
        <v>0.64111136574993832</v>
      </c>
      <c r="B335" s="5">
        <v>0.22417548363317977</v>
      </c>
      <c r="C335" s="5">
        <v>0.13044085320908677</v>
      </c>
      <c r="D335" s="2">
        <f t="shared" si="69"/>
        <v>1.5597914082060496</v>
      </c>
      <c r="E335" s="3">
        <f t="shared" si="69"/>
        <v>4.4607910900565217</v>
      </c>
      <c r="F335" s="3">
        <f t="shared" si="69"/>
        <v>7.6663098668718153</v>
      </c>
      <c r="G335" s="134">
        <v>3.0648917672274845E-2</v>
      </c>
      <c r="H335" s="4">
        <f t="shared" si="70"/>
        <v>1.0306489176722748</v>
      </c>
      <c r="I335" s="4">
        <f t="shared" si="67"/>
        <v>1.5134071180405888</v>
      </c>
      <c r="J335" s="4">
        <f t="shared" si="68"/>
        <v>4.3281383345661864</v>
      </c>
      <c r="K335" s="4">
        <f t="shared" si="71"/>
        <v>7.4383330108046977</v>
      </c>
      <c r="L335">
        <v>1.51</v>
      </c>
      <c r="M335">
        <v>4.45</v>
      </c>
      <c r="N335">
        <v>6.96</v>
      </c>
      <c r="O335" s="4">
        <f t="shared" si="72"/>
        <v>1.5562798656851351</v>
      </c>
      <c r="P335" s="4">
        <f t="shared" si="73"/>
        <v>4.5863876836416235</v>
      </c>
      <c r="Q335" s="4">
        <f t="shared" si="74"/>
        <v>7.173316466999033</v>
      </c>
      <c r="R335" s="5">
        <f t="shared" si="75"/>
        <v>0.64255794992230464</v>
      </c>
      <c r="S335" s="5">
        <f t="shared" si="75"/>
        <v>0.21803651783880448</v>
      </c>
      <c r="T335" s="5">
        <f t="shared" si="75"/>
        <v>0.13940553223889079</v>
      </c>
      <c r="U335">
        <f t="shared" si="76"/>
        <v>0.99774871017852751</v>
      </c>
      <c r="V335">
        <f t="shared" si="76"/>
        <v>1.0281556771096199</v>
      </c>
      <c r="W335">
        <f t="shared" si="76"/>
        <v>0.93569352029414576</v>
      </c>
      <c r="X335" t="s">
        <v>419</v>
      </c>
      <c r="Y335" t="s">
        <v>344</v>
      </c>
      <c r="Z335" t="s">
        <v>267</v>
      </c>
      <c r="AA335" s="59" t="s">
        <v>86</v>
      </c>
      <c r="AB335" s="59" t="s">
        <v>84</v>
      </c>
      <c r="AC335" s="123" t="s">
        <v>580</v>
      </c>
      <c r="AD335" s="130" t="s">
        <v>94</v>
      </c>
      <c r="AE335" t="s">
        <v>547</v>
      </c>
      <c r="AF335">
        <v>-3</v>
      </c>
      <c r="AG335">
        <v>-6</v>
      </c>
      <c r="AH335">
        <f t="shared" si="77"/>
        <v>3</v>
      </c>
    </row>
    <row r="336" spans="1:34" x14ac:dyDescent="0.25">
      <c r="A336" s="5">
        <v>0.58202494796202264</v>
      </c>
      <c r="B336" s="5">
        <v>0.26463613070453718</v>
      </c>
      <c r="C336" s="5">
        <v>0.14883898382986821</v>
      </c>
      <c r="D336" s="2">
        <f t="shared" si="69"/>
        <v>1.7181394088028858</v>
      </c>
      <c r="E336" s="3">
        <f t="shared" si="69"/>
        <v>3.778773508128741</v>
      </c>
      <c r="F336" s="3">
        <f t="shared" si="69"/>
        <v>6.7186698959397582</v>
      </c>
      <c r="G336" s="134">
        <v>2.8785297523529429E-2</v>
      </c>
      <c r="H336" s="4">
        <f t="shared" si="70"/>
        <v>1.0287852975235294</v>
      </c>
      <c r="I336" s="4">
        <f t="shared" si="67"/>
        <v>1.6700660603711535</v>
      </c>
      <c r="J336" s="4">
        <f t="shared" si="68"/>
        <v>3.6730438481429761</v>
      </c>
      <c r="K336" s="4">
        <f t="shared" si="71"/>
        <v>6.5306822639405917</v>
      </c>
      <c r="L336">
        <v>1.99</v>
      </c>
      <c r="M336">
        <v>3.38</v>
      </c>
      <c r="N336">
        <v>4.34</v>
      </c>
      <c r="O336" s="4">
        <f t="shared" si="72"/>
        <v>2.0472827420718236</v>
      </c>
      <c r="P336" s="4">
        <f t="shared" si="73"/>
        <v>3.4772943056295293</v>
      </c>
      <c r="Q336" s="4">
        <f t="shared" si="74"/>
        <v>4.4649281912521177</v>
      </c>
      <c r="R336" s="5">
        <f t="shared" si="75"/>
        <v>0.48845231752797025</v>
      </c>
      <c r="S336" s="5">
        <f t="shared" si="75"/>
        <v>0.28757991475759198</v>
      </c>
      <c r="T336" s="5">
        <f t="shared" si="75"/>
        <v>0.22396776771443797</v>
      </c>
      <c r="U336">
        <f t="shared" si="76"/>
        <v>1.1915696314179003</v>
      </c>
      <c r="V336">
        <f t="shared" si="76"/>
        <v>0.92021771036271893</v>
      </c>
      <c r="W336">
        <f t="shared" si="76"/>
        <v>0.66455537485929661</v>
      </c>
      <c r="X336" t="s">
        <v>287</v>
      </c>
      <c r="Y336" t="s">
        <v>415</v>
      </c>
      <c r="Z336" t="s">
        <v>267</v>
      </c>
      <c r="AA336" s="59" t="s">
        <v>75</v>
      </c>
      <c r="AB336" s="59" t="s">
        <v>90</v>
      </c>
      <c r="AC336" s="123" t="s">
        <v>580</v>
      </c>
      <c r="AD336" s="130" t="s">
        <v>91</v>
      </c>
      <c r="AE336" t="s">
        <v>549</v>
      </c>
      <c r="AF336">
        <v>6</v>
      </c>
      <c r="AG336">
        <v>0</v>
      </c>
      <c r="AH336">
        <f t="shared" si="77"/>
        <v>6</v>
      </c>
    </row>
    <row r="337" spans="1:34" x14ac:dyDescent="0.25">
      <c r="A337" s="5" t="e">
        <v>#N/A</v>
      </c>
      <c r="B337" s="5" t="e">
        <v>#N/A</v>
      </c>
      <c r="C337" s="5" t="e">
        <v>#N/A</v>
      </c>
      <c r="D337" s="2" t="e">
        <f t="shared" si="69"/>
        <v>#N/A</v>
      </c>
      <c r="E337" s="3" t="e">
        <f t="shared" si="69"/>
        <v>#N/A</v>
      </c>
      <c r="F337" s="3" t="e">
        <f t="shared" si="69"/>
        <v>#N/A</v>
      </c>
      <c r="G337" s="134">
        <v>1.9893114342161455E-2</v>
      </c>
      <c r="H337" s="4">
        <f t="shared" si="70"/>
        <v>1.0198931143421615</v>
      </c>
      <c r="I337" s="4" t="e">
        <f t="shared" si="67"/>
        <v>#N/A</v>
      </c>
      <c r="J337" s="4" t="e">
        <f t="shared" si="68"/>
        <v>#N/A</v>
      </c>
      <c r="K337" s="4" t="e">
        <f t="shared" si="71"/>
        <v>#N/A</v>
      </c>
      <c r="L337">
        <v>3.5</v>
      </c>
      <c r="M337">
        <v>3.55</v>
      </c>
      <c r="N337">
        <v>2.21</v>
      </c>
      <c r="O337" s="4">
        <f t="shared" si="72"/>
        <v>3.5696259001975652</v>
      </c>
      <c r="P337" s="4">
        <f t="shared" si="73"/>
        <v>3.6206205559146731</v>
      </c>
      <c r="Q337" s="4">
        <f t="shared" si="74"/>
        <v>2.2539637826961769</v>
      </c>
      <c r="R337" s="5">
        <f t="shared" si="75"/>
        <v>0.2801414007962722</v>
      </c>
      <c r="S337" s="5">
        <f t="shared" si="75"/>
        <v>0.27619574726393031</v>
      </c>
      <c r="T337" s="5">
        <f t="shared" si="75"/>
        <v>0.44366285193979754</v>
      </c>
      <c r="U337" t="e">
        <f t="shared" si="76"/>
        <v>#N/A</v>
      </c>
      <c r="V337" t="e">
        <f t="shared" si="76"/>
        <v>#N/A</v>
      </c>
      <c r="W337" t="e">
        <f t="shared" si="76"/>
        <v>#N/A</v>
      </c>
      <c r="X337" t="s">
        <v>581</v>
      </c>
      <c r="Y337" t="s">
        <v>476</v>
      </c>
      <c r="Z337" t="s">
        <v>258</v>
      </c>
      <c r="AA337" s="59" t="e">
        <v>#N/A</v>
      </c>
      <c r="AB337" s="59" t="e">
        <v>#N/A</v>
      </c>
      <c r="AC337" s="123" t="s">
        <v>580</v>
      </c>
      <c r="AD337" s="130" t="s">
        <v>76</v>
      </c>
      <c r="AE337" t="s">
        <v>582</v>
      </c>
      <c r="AF337" t="s">
        <v>582</v>
      </c>
      <c r="AG337" t="s">
        <v>582</v>
      </c>
      <c r="AH337" t="e">
        <f t="shared" si="77"/>
        <v>#VALUE!</v>
      </c>
    </row>
    <row r="338" spans="1:34" x14ac:dyDescent="0.25">
      <c r="A338" s="5">
        <v>0.1357131962209786</v>
      </c>
      <c r="B338" s="5">
        <v>0.1551476173442756</v>
      </c>
      <c r="C338" s="5">
        <v>0.61694864760824419</v>
      </c>
      <c r="D338" s="2">
        <f t="shared" si="69"/>
        <v>7.3684802056516565</v>
      </c>
      <c r="E338" s="3">
        <f t="shared" si="69"/>
        <v>6.4454744269838216</v>
      </c>
      <c r="F338" s="3">
        <f t="shared" si="69"/>
        <v>1.6208804474679541</v>
      </c>
      <c r="G338" s="134">
        <v>4.5054945054944895E-2</v>
      </c>
      <c r="H338" s="4">
        <f t="shared" si="70"/>
        <v>1.0450549450549449</v>
      </c>
      <c r="I338" s="4">
        <f t="shared" si="67"/>
        <v>7.050806505933763</v>
      </c>
      <c r="J338" s="4">
        <f t="shared" si="68"/>
        <v>6.167593826030787</v>
      </c>
      <c r="K338" s="4">
        <f t="shared" si="71"/>
        <v>1.5510002178715441</v>
      </c>
      <c r="L338">
        <v>3.36</v>
      </c>
      <c r="M338">
        <v>3.75</v>
      </c>
      <c r="N338">
        <v>2.08</v>
      </c>
      <c r="O338" s="4">
        <f t="shared" si="72"/>
        <v>3.5113846153846149</v>
      </c>
      <c r="P338" s="4">
        <f t="shared" si="73"/>
        <v>3.9189560439560434</v>
      </c>
      <c r="Q338" s="4">
        <f t="shared" si="74"/>
        <v>2.1737142857142855</v>
      </c>
      <c r="R338" s="5">
        <f t="shared" si="75"/>
        <v>0.28478794251664918</v>
      </c>
      <c r="S338" s="5">
        <f t="shared" si="75"/>
        <v>0.25516999649491767</v>
      </c>
      <c r="T338" s="5">
        <f t="shared" si="75"/>
        <v>0.46004206098843325</v>
      </c>
      <c r="U338">
        <f t="shared" si="76"/>
        <v>0.47654122931501769</v>
      </c>
      <c r="V338">
        <f t="shared" si="76"/>
        <v>0.60801669269672831</v>
      </c>
      <c r="W338">
        <f t="shared" si="76"/>
        <v>1.341070088858149</v>
      </c>
      <c r="X338" t="s">
        <v>353</v>
      </c>
      <c r="Y338" t="s">
        <v>428</v>
      </c>
      <c r="Z338" t="s">
        <v>271</v>
      </c>
      <c r="AA338" s="59" t="s">
        <v>102</v>
      </c>
      <c r="AB338" s="59" t="s">
        <v>85</v>
      </c>
      <c r="AC338" s="123" t="s">
        <v>580</v>
      </c>
      <c r="AD338" s="130" t="s">
        <v>102</v>
      </c>
      <c r="AE338" t="s">
        <v>544</v>
      </c>
      <c r="AF338">
        <v>-5</v>
      </c>
      <c r="AG338">
        <v>7</v>
      </c>
      <c r="AH338">
        <f t="shared" si="77"/>
        <v>-12</v>
      </c>
    </row>
    <row r="339" spans="1:34" x14ac:dyDescent="0.25">
      <c r="A339" s="5">
        <v>0.23605895729427503</v>
      </c>
      <c r="B339" s="5">
        <v>0.23940778159732803</v>
      </c>
      <c r="C339" s="5">
        <v>0.47075491265172503</v>
      </c>
      <c r="D339" s="2">
        <f t="shared" si="69"/>
        <v>4.2362298447052078</v>
      </c>
      <c r="E339" s="3">
        <f t="shared" si="69"/>
        <v>4.1769736694772526</v>
      </c>
      <c r="F339" s="3">
        <f t="shared" si="69"/>
        <v>2.1242476140441733</v>
      </c>
      <c r="G339" s="134">
        <v>4.4168704645269452E-2</v>
      </c>
      <c r="H339" s="4">
        <f t="shared" si="70"/>
        <v>1.0441687046452695</v>
      </c>
      <c r="I339" s="4">
        <f t="shared" si="67"/>
        <v>4.057035827504869</v>
      </c>
      <c r="J339" s="4">
        <f t="shared" si="68"/>
        <v>4.0002862093978155</v>
      </c>
      <c r="K339" s="4">
        <f t="shared" si="71"/>
        <v>2.0343911904215077</v>
      </c>
      <c r="L339">
        <v>2.54</v>
      </c>
      <c r="M339">
        <v>3.38</v>
      </c>
      <c r="N339">
        <v>2.82</v>
      </c>
      <c r="O339" s="4">
        <f t="shared" si="72"/>
        <v>2.6521885097989846</v>
      </c>
      <c r="P339" s="4">
        <f t="shared" si="73"/>
        <v>3.5292902217010105</v>
      </c>
      <c r="Q339" s="4">
        <f t="shared" si="74"/>
        <v>2.9445557470996597</v>
      </c>
      <c r="R339" s="5">
        <f t="shared" si="75"/>
        <v>0.37704710517571477</v>
      </c>
      <c r="S339" s="5">
        <f t="shared" si="75"/>
        <v>0.28334309087169102</v>
      </c>
      <c r="T339" s="5">
        <f t="shared" si="75"/>
        <v>0.33960980395259421</v>
      </c>
      <c r="U339">
        <f t="shared" si="76"/>
        <v>0.62607285417100544</v>
      </c>
      <c r="V339">
        <f t="shared" si="76"/>
        <v>0.84493954259058113</v>
      </c>
      <c r="W339">
        <f t="shared" si="76"/>
        <v>1.386164083524035</v>
      </c>
      <c r="X339" t="s">
        <v>354</v>
      </c>
      <c r="Y339" t="s">
        <v>427</v>
      </c>
      <c r="Z339" t="s">
        <v>271</v>
      </c>
      <c r="AA339" s="59" t="s">
        <v>79</v>
      </c>
      <c r="AB339" s="59" t="s">
        <v>85</v>
      </c>
      <c r="AC339" s="123" t="s">
        <v>580</v>
      </c>
      <c r="AD339" s="130" t="s">
        <v>75</v>
      </c>
      <c r="AE339" t="s">
        <v>541</v>
      </c>
      <c r="AF339">
        <v>-6</v>
      </c>
      <c r="AG339">
        <v>6</v>
      </c>
      <c r="AH339">
        <f t="shared" si="77"/>
        <v>-12</v>
      </c>
    </row>
    <row r="340" spans="1:34" x14ac:dyDescent="0.25">
      <c r="A340" s="5">
        <v>0.48362623868437449</v>
      </c>
      <c r="B340" s="5">
        <v>0.24129444485208729</v>
      </c>
      <c r="C340" s="5">
        <v>0.25871979285339602</v>
      </c>
      <c r="D340" s="2">
        <f t="shared" si="69"/>
        <v>2.0677124605983646</v>
      </c>
      <c r="E340" s="3">
        <f t="shared" si="69"/>
        <v>4.1443142241131854</v>
      </c>
      <c r="F340" s="3">
        <f t="shared" si="69"/>
        <v>3.8651855313081964</v>
      </c>
      <c r="G340" s="134">
        <v>2.7301532600059186E-2</v>
      </c>
      <c r="H340" s="4">
        <f t="shared" si="70"/>
        <v>1.0273015326000592</v>
      </c>
      <c r="I340" s="4">
        <f t="shared" si="67"/>
        <v>2.0127610005263663</v>
      </c>
      <c r="J340" s="4">
        <f t="shared" si="68"/>
        <v>4.0341750621398287</v>
      </c>
      <c r="K340" s="4">
        <f t="shared" si="71"/>
        <v>3.7624644845273094</v>
      </c>
      <c r="L340">
        <v>2.92</v>
      </c>
      <c r="M340">
        <v>3.18</v>
      </c>
      <c r="N340">
        <v>2.7</v>
      </c>
      <c r="O340" s="4">
        <f t="shared" si="72"/>
        <v>2.9997204751921727</v>
      </c>
      <c r="P340" s="4">
        <f t="shared" si="73"/>
        <v>3.2668188736681882</v>
      </c>
      <c r="Q340" s="4">
        <f t="shared" si="74"/>
        <v>2.7737141380201602</v>
      </c>
      <c r="R340" s="5">
        <f t="shared" si="75"/>
        <v>0.33336439453944006</v>
      </c>
      <c r="S340" s="5">
        <f t="shared" si="75"/>
        <v>0.30610818618086943</v>
      </c>
      <c r="T340" s="5">
        <f t="shared" si="75"/>
        <v>0.36052741927969062</v>
      </c>
      <c r="U340">
        <f t="shared" si="76"/>
        <v>1.4507435305216951</v>
      </c>
      <c r="V340">
        <f t="shared" si="76"/>
        <v>0.7882652465540867</v>
      </c>
      <c r="W340">
        <f t="shared" si="76"/>
        <v>0.71761474722311169</v>
      </c>
      <c r="X340" t="s">
        <v>436</v>
      </c>
      <c r="Y340" t="s">
        <v>449</v>
      </c>
      <c r="Z340" t="s">
        <v>265</v>
      </c>
      <c r="AA340" s="59" t="s">
        <v>86</v>
      </c>
      <c r="AB340" s="59" t="s">
        <v>84</v>
      </c>
      <c r="AC340" s="123" t="s">
        <v>580</v>
      </c>
      <c r="AD340" s="130" t="s">
        <v>75</v>
      </c>
      <c r="AE340" t="s">
        <v>548</v>
      </c>
      <c r="AF340">
        <v>12</v>
      </c>
      <c r="AG340">
        <v>6</v>
      </c>
      <c r="AH340">
        <f t="shared" si="77"/>
        <v>6</v>
      </c>
    </row>
    <row r="341" spans="1:34" x14ac:dyDescent="0.25">
      <c r="A341" s="5">
        <v>0.37449135775324899</v>
      </c>
      <c r="B341" s="5">
        <v>0.41881402387581729</v>
      </c>
      <c r="C341" s="5">
        <v>0.20184388761714742</v>
      </c>
      <c r="D341" s="2">
        <f t="shared" si="69"/>
        <v>2.6702885909022669</v>
      </c>
      <c r="E341" s="3">
        <f t="shared" si="69"/>
        <v>2.3876946400832804</v>
      </c>
      <c r="F341" s="3">
        <f t="shared" si="69"/>
        <v>4.9543239173869642</v>
      </c>
      <c r="G341" s="134">
        <v>4.814270461164627E-2</v>
      </c>
      <c r="H341" s="4">
        <f t="shared" si="70"/>
        <v>1.0481427046116463</v>
      </c>
      <c r="I341" s="4">
        <f t="shared" si="67"/>
        <v>2.5476383885070799</v>
      </c>
      <c r="J341" s="4">
        <f t="shared" si="68"/>
        <v>2.2780243850172668</v>
      </c>
      <c r="K341" s="4">
        <f t="shared" si="71"/>
        <v>4.7267646815541413</v>
      </c>
      <c r="L341">
        <v>1.73</v>
      </c>
      <c r="M341">
        <v>3.67</v>
      </c>
      <c r="N341">
        <v>5.0599999999999996</v>
      </c>
      <c r="O341" s="4">
        <f t="shared" si="72"/>
        <v>1.813286878978148</v>
      </c>
      <c r="P341" s="4">
        <f t="shared" si="73"/>
        <v>3.8466837259247417</v>
      </c>
      <c r="Q341" s="4">
        <f t="shared" si="74"/>
        <v>5.3036020853349299</v>
      </c>
      <c r="R341" s="5">
        <f t="shared" si="75"/>
        <v>0.55148471628688767</v>
      </c>
      <c r="S341" s="5">
        <f t="shared" si="75"/>
        <v>0.25996418506166641</v>
      </c>
      <c r="T341" s="5">
        <f t="shared" si="75"/>
        <v>0.18855109865144579</v>
      </c>
      <c r="U341">
        <f t="shared" si="76"/>
        <v>0.679060265304678</v>
      </c>
      <c r="V341">
        <f t="shared" si="76"/>
        <v>1.6110450898321629</v>
      </c>
      <c r="W341">
        <f t="shared" si="76"/>
        <v>1.0704996632784123</v>
      </c>
      <c r="X341" t="s">
        <v>358</v>
      </c>
      <c r="Y341" t="s">
        <v>294</v>
      </c>
      <c r="Z341" t="s">
        <v>264</v>
      </c>
      <c r="AA341" s="59" t="s">
        <v>78</v>
      </c>
      <c r="AB341" s="59" t="s">
        <v>84</v>
      </c>
      <c r="AC341" s="123" t="s">
        <v>583</v>
      </c>
      <c r="AD341" s="130" t="s">
        <v>584</v>
      </c>
      <c r="AE341" t="s">
        <v>541</v>
      </c>
      <c r="AF341">
        <v>3</v>
      </c>
      <c r="AG341">
        <v>9</v>
      </c>
      <c r="AH341">
        <f t="shared" si="77"/>
        <v>-6</v>
      </c>
    </row>
    <row r="342" spans="1:34" x14ac:dyDescent="0.25">
      <c r="A342" s="5">
        <v>0.47391310779949469</v>
      </c>
      <c r="B342" s="5">
        <v>0.33195854710713346</v>
      </c>
      <c r="C342" s="5">
        <v>0.18825566719344902</v>
      </c>
      <c r="D342" s="2">
        <f t="shared" si="69"/>
        <v>2.1100914567298368</v>
      </c>
      <c r="E342" s="3">
        <f t="shared" si="69"/>
        <v>3.0124243183811399</v>
      </c>
      <c r="F342" s="3">
        <f t="shared" si="69"/>
        <v>5.3119250799096172</v>
      </c>
      <c r="G342" s="134">
        <v>4.5574242736990511E-2</v>
      </c>
      <c r="H342" s="4">
        <f t="shared" si="70"/>
        <v>1.0455742427369905</v>
      </c>
      <c r="I342" s="4">
        <f t="shared" si="67"/>
        <v>2.0181172895061654</v>
      </c>
      <c r="J342" s="4">
        <f t="shared" si="68"/>
        <v>2.8811194798520892</v>
      </c>
      <c r="K342" s="4">
        <f t="shared" si="71"/>
        <v>5.080390146188603</v>
      </c>
      <c r="L342">
        <v>2.31</v>
      </c>
      <c r="M342">
        <v>3.22</v>
      </c>
      <c r="N342">
        <v>3.31</v>
      </c>
      <c r="O342" s="4">
        <f t="shared" si="72"/>
        <v>2.4152765007224479</v>
      </c>
      <c r="P342" s="4">
        <f t="shared" si="73"/>
        <v>3.3667490616131097</v>
      </c>
      <c r="Q342" s="4">
        <f t="shared" si="74"/>
        <v>3.4608507434594387</v>
      </c>
      <c r="R342" s="5">
        <f t="shared" si="75"/>
        <v>0.41403127124405176</v>
      </c>
      <c r="S342" s="5">
        <f t="shared" si="75"/>
        <v>0.2970224337185588</v>
      </c>
      <c r="T342" s="5">
        <f t="shared" si="75"/>
        <v>0.28894629503738956</v>
      </c>
      <c r="U342">
        <f t="shared" si="76"/>
        <v>1.1446311926524639</v>
      </c>
      <c r="V342">
        <f t="shared" si="76"/>
        <v>1.1176211269673928</v>
      </c>
      <c r="W342">
        <f t="shared" si="76"/>
        <v>0.65152476576690077</v>
      </c>
      <c r="X342" t="s">
        <v>293</v>
      </c>
      <c r="Y342" t="s">
        <v>486</v>
      </c>
      <c r="Z342" t="s">
        <v>264</v>
      </c>
      <c r="AA342" s="59" t="s">
        <v>75</v>
      </c>
      <c r="AB342" s="59" t="s">
        <v>90</v>
      </c>
      <c r="AC342" s="123" t="s">
        <v>583</v>
      </c>
      <c r="AD342" s="130" t="s">
        <v>92</v>
      </c>
      <c r="AE342" t="s">
        <v>544</v>
      </c>
      <c r="AF342">
        <v>-2</v>
      </c>
      <c r="AG342">
        <v>1</v>
      </c>
      <c r="AH342">
        <f t="shared" si="77"/>
        <v>-3</v>
      </c>
    </row>
    <row r="343" spans="1:34" x14ac:dyDescent="0.25">
      <c r="A343" s="5">
        <v>0.58800017349983913</v>
      </c>
      <c r="B343" s="5">
        <v>0.19009145228089636</v>
      </c>
      <c r="C343" s="5">
        <v>0.20416149721421828</v>
      </c>
      <c r="D343" s="2">
        <f t="shared" si="69"/>
        <v>1.700679770293084</v>
      </c>
      <c r="E343" s="3">
        <f t="shared" si="69"/>
        <v>5.2606258093199765</v>
      </c>
      <c r="F343" s="3">
        <f t="shared" si="69"/>
        <v>4.8980832019993521</v>
      </c>
      <c r="G343" s="134">
        <v>4.5603928546560368E-2</v>
      </c>
      <c r="H343" s="4">
        <f t="shared" si="70"/>
        <v>1.0456039285465604</v>
      </c>
      <c r="I343" s="4">
        <f t="shared" si="67"/>
        <v>1.6265047632874816</v>
      </c>
      <c r="J343" s="4">
        <f t="shared" si="68"/>
        <v>5.0311840513381574</v>
      </c>
      <c r="K343" s="4">
        <f t="shared" si="71"/>
        <v>4.6844537097406693</v>
      </c>
      <c r="L343">
        <v>1.85</v>
      </c>
      <c r="M343">
        <v>3.94</v>
      </c>
      <c r="N343">
        <v>3.98</v>
      </c>
      <c r="O343" s="4">
        <f t="shared" si="72"/>
        <v>1.9343672678111368</v>
      </c>
      <c r="P343" s="4">
        <f t="shared" si="73"/>
        <v>4.1196794784734481</v>
      </c>
      <c r="Q343" s="4">
        <f t="shared" si="74"/>
        <v>4.1615036356153103</v>
      </c>
      <c r="R343" s="5">
        <f t="shared" si="75"/>
        <v>0.51696490973586695</v>
      </c>
      <c r="S343" s="5">
        <f t="shared" si="75"/>
        <v>0.24273733071354162</v>
      </c>
      <c r="T343" s="5">
        <f t="shared" si="75"/>
        <v>0.24029775955059146</v>
      </c>
      <c r="U343">
        <f t="shared" si="76"/>
        <v>1.1374082890853583</v>
      </c>
      <c r="V343">
        <f t="shared" si="76"/>
        <v>0.78311585499482328</v>
      </c>
      <c r="W343">
        <f t="shared" si="76"/>
        <v>0.84961881290963426</v>
      </c>
      <c r="X343" t="s">
        <v>359</v>
      </c>
      <c r="Y343" t="s">
        <v>292</v>
      </c>
      <c r="Z343" t="s">
        <v>264</v>
      </c>
      <c r="AA343" s="59" t="s">
        <v>92</v>
      </c>
      <c r="AB343" s="59" t="s">
        <v>84</v>
      </c>
      <c r="AC343" s="123" t="s">
        <v>583</v>
      </c>
      <c r="AD343" s="130" t="s">
        <v>86</v>
      </c>
      <c r="AE343" t="s">
        <v>550</v>
      </c>
      <c r="AF343">
        <v>10</v>
      </c>
      <c r="AG343">
        <v>-2</v>
      </c>
      <c r="AH343">
        <f t="shared" si="77"/>
        <v>12</v>
      </c>
    </row>
    <row r="344" spans="1:34" x14ac:dyDescent="0.25">
      <c r="A344" s="5">
        <v>0.29940200073950213</v>
      </c>
      <c r="B344" s="5">
        <v>0.2095701162845473</v>
      </c>
      <c r="C344" s="5">
        <v>0.44755989007693237</v>
      </c>
      <c r="D344" s="2">
        <f t="shared" si="69"/>
        <v>3.3399910405744433</v>
      </c>
      <c r="E344" s="3">
        <f t="shared" si="69"/>
        <v>4.771672687542118</v>
      </c>
      <c r="F344" s="3">
        <f t="shared" si="69"/>
        <v>2.2343378443231523</v>
      </c>
      <c r="G344" s="134">
        <v>3.4887950936597356E-2</v>
      </c>
      <c r="H344" s="4">
        <f t="shared" si="70"/>
        <v>1.0348879509365974</v>
      </c>
      <c r="I344" s="4">
        <f t="shared" si="67"/>
        <v>3.2273938811942635</v>
      </c>
      <c r="J344" s="4">
        <f t="shared" si="68"/>
        <v>4.6108109416325167</v>
      </c>
      <c r="K344" s="4">
        <f t="shared" si="71"/>
        <v>2.1590142607236129</v>
      </c>
      <c r="L344">
        <v>3.71</v>
      </c>
      <c r="M344">
        <v>3.88</v>
      </c>
      <c r="N344">
        <v>1.97</v>
      </c>
      <c r="O344" s="4">
        <f t="shared" si="72"/>
        <v>3.8394342979747762</v>
      </c>
      <c r="P344" s="4">
        <f t="shared" si="73"/>
        <v>4.015365249633998</v>
      </c>
      <c r="Q344" s="4">
        <f t="shared" si="74"/>
        <v>2.0387292633450969</v>
      </c>
      <c r="R344" s="5">
        <f t="shared" si="75"/>
        <v>0.26045503644312384</v>
      </c>
      <c r="S344" s="5">
        <f t="shared" si="75"/>
        <v>0.24904334670205913</v>
      </c>
      <c r="T344" s="5">
        <f t="shared" si="75"/>
        <v>0.49050161685481702</v>
      </c>
      <c r="U344">
        <f t="shared" si="76"/>
        <v>1.1495343105215137</v>
      </c>
      <c r="V344">
        <f t="shared" si="76"/>
        <v>0.84150056229072712</v>
      </c>
      <c r="W344">
        <f t="shared" si="76"/>
        <v>0.91245344499935677</v>
      </c>
      <c r="X344" t="s">
        <v>367</v>
      </c>
      <c r="Y344" t="s">
        <v>275</v>
      </c>
      <c r="Z344" t="s">
        <v>257</v>
      </c>
      <c r="AA344" s="59" t="s">
        <v>74</v>
      </c>
      <c r="AB344" s="59" t="s">
        <v>90</v>
      </c>
      <c r="AC344" s="123" t="s">
        <v>583</v>
      </c>
      <c r="AD344" s="130" t="s">
        <v>87</v>
      </c>
      <c r="AE344" t="s">
        <v>550</v>
      </c>
      <c r="AF344">
        <v>3</v>
      </c>
      <c r="AG344">
        <v>-6</v>
      </c>
      <c r="AH344">
        <f t="shared" si="77"/>
        <v>9</v>
      </c>
    </row>
    <row r="345" spans="1:34" x14ac:dyDescent="0.25">
      <c r="A345" s="5">
        <v>0.49574142083690226</v>
      </c>
      <c r="B345" s="5">
        <v>0.30067597038854632</v>
      </c>
      <c r="C345" s="5">
        <v>0.19612757242182388</v>
      </c>
      <c r="D345" s="2">
        <f t="shared" si="69"/>
        <v>2.0171806469425473</v>
      </c>
      <c r="E345" s="3">
        <f t="shared" si="69"/>
        <v>3.3258394367456678</v>
      </c>
      <c r="F345" s="3">
        <f t="shared" si="69"/>
        <v>5.0987221615594018</v>
      </c>
      <c r="G345" s="134">
        <v>3.6793115560239009E-2</v>
      </c>
      <c r="H345" s="4">
        <f t="shared" si="70"/>
        <v>1.036793115560239</v>
      </c>
      <c r="I345" s="4">
        <f t="shared" si="67"/>
        <v>1.9455961046312971</v>
      </c>
      <c r="J345" s="4">
        <f t="shared" si="68"/>
        <v>3.207813966770531</v>
      </c>
      <c r="K345" s="4">
        <f t="shared" si="71"/>
        <v>4.917781652904079</v>
      </c>
      <c r="L345">
        <v>4</v>
      </c>
      <c r="M345">
        <v>3.65</v>
      </c>
      <c r="N345">
        <v>1.95</v>
      </c>
      <c r="O345" s="4">
        <f t="shared" si="72"/>
        <v>4.147172462240956</v>
      </c>
      <c r="P345" s="4">
        <f t="shared" si="73"/>
        <v>3.7842948717948723</v>
      </c>
      <c r="Q345" s="4">
        <f t="shared" si="74"/>
        <v>2.0217465753424659</v>
      </c>
      <c r="R345" s="5">
        <f t="shared" si="75"/>
        <v>0.24112814432116536</v>
      </c>
      <c r="S345" s="5">
        <f t="shared" si="75"/>
        <v>0.26425002117387986</v>
      </c>
      <c r="T345" s="5">
        <f t="shared" si="75"/>
        <v>0.49462183450495462</v>
      </c>
      <c r="U345">
        <f t="shared" si="76"/>
        <v>2.0559251688870059</v>
      </c>
      <c r="V345">
        <f t="shared" si="76"/>
        <v>1.1378465328133227</v>
      </c>
      <c r="W345">
        <f t="shared" si="76"/>
        <v>0.39652024787405393</v>
      </c>
      <c r="X345" t="s">
        <v>302</v>
      </c>
      <c r="Y345" t="s">
        <v>299</v>
      </c>
      <c r="Z345" t="s">
        <v>257</v>
      </c>
      <c r="AA345" s="59" t="s">
        <v>75</v>
      </c>
      <c r="AB345" s="59" t="s">
        <v>90</v>
      </c>
      <c r="AC345" s="123" t="s">
        <v>583</v>
      </c>
      <c r="AD345" s="130" t="s">
        <v>79</v>
      </c>
      <c r="AE345" t="s">
        <v>541</v>
      </c>
      <c r="AF345">
        <v>-3</v>
      </c>
      <c r="AG345">
        <v>-1</v>
      </c>
      <c r="AH345">
        <f t="shared" si="77"/>
        <v>-2</v>
      </c>
    </row>
    <row r="346" spans="1:34" x14ac:dyDescent="0.25">
      <c r="A346" s="5">
        <v>0.49682748147900874</v>
      </c>
      <c r="B346" s="5">
        <v>0.26114175717544608</v>
      </c>
      <c r="C346" s="5">
        <v>0.22965553036013897</v>
      </c>
      <c r="D346" s="2">
        <f t="shared" si="69"/>
        <v>2.0127711072324219</v>
      </c>
      <c r="E346" s="3">
        <f t="shared" si="69"/>
        <v>3.8293377926845982</v>
      </c>
      <c r="F346" s="3">
        <f t="shared" si="69"/>
        <v>4.354347567558376</v>
      </c>
      <c r="G346" s="134">
        <v>3.3009465002695304E-2</v>
      </c>
      <c r="H346" s="4">
        <f t="shared" si="70"/>
        <v>1.0330094650026953</v>
      </c>
      <c r="I346" s="4">
        <f t="shared" si="67"/>
        <v>1.9484536932361702</v>
      </c>
      <c r="J346" s="4">
        <f t="shared" si="68"/>
        <v>3.7069726100472922</v>
      </c>
      <c r="K346" s="4">
        <f t="shared" si="71"/>
        <v>4.2152058766925382</v>
      </c>
      <c r="L346">
        <v>2.79</v>
      </c>
      <c r="M346">
        <v>3.58</v>
      </c>
      <c r="N346">
        <v>2.5299999999999998</v>
      </c>
      <c r="O346" s="4">
        <f t="shared" si="72"/>
        <v>2.8820964073575199</v>
      </c>
      <c r="P346" s="4">
        <f t="shared" si="73"/>
        <v>3.6981738847096493</v>
      </c>
      <c r="Q346" s="4">
        <f t="shared" si="74"/>
        <v>2.6135139464568189</v>
      </c>
      <c r="R346" s="5">
        <f t="shared" si="75"/>
        <v>0.34696965634014321</v>
      </c>
      <c r="S346" s="5">
        <f t="shared" si="75"/>
        <v>0.270403726589106</v>
      </c>
      <c r="T346" s="5">
        <f t="shared" si="75"/>
        <v>0.3826266170707508</v>
      </c>
      <c r="U346">
        <f t="shared" si="76"/>
        <v>1.4319046994471358</v>
      </c>
      <c r="V346">
        <f t="shared" si="76"/>
        <v>0.96574762659342328</v>
      </c>
      <c r="W346">
        <f t="shared" si="76"/>
        <v>0.60020793147716067</v>
      </c>
      <c r="X346" t="s">
        <v>370</v>
      </c>
      <c r="Y346" t="s">
        <v>298</v>
      </c>
      <c r="Z346" t="s">
        <v>257</v>
      </c>
      <c r="AA346" s="59" t="s">
        <v>86</v>
      </c>
      <c r="AB346" s="59" t="s">
        <v>84</v>
      </c>
      <c r="AC346" s="123" t="s">
        <v>583</v>
      </c>
      <c r="AD346" s="130" t="s">
        <v>96</v>
      </c>
      <c r="AE346" t="s">
        <v>548</v>
      </c>
      <c r="AF346">
        <v>3</v>
      </c>
      <c r="AG346">
        <v>1</v>
      </c>
      <c r="AH346">
        <f t="shared" si="77"/>
        <v>2</v>
      </c>
    </row>
    <row r="347" spans="1:34" x14ac:dyDescent="0.25">
      <c r="A347" s="5">
        <v>0.33635577267489564</v>
      </c>
      <c r="B347" s="5">
        <v>0.24126877887839987</v>
      </c>
      <c r="C347" s="5">
        <v>0.38739177736984365</v>
      </c>
      <c r="D347" s="2">
        <f t="shared" si="69"/>
        <v>2.9730424783479159</v>
      </c>
      <c r="E347" s="3">
        <f t="shared" si="69"/>
        <v>4.1447550928419243</v>
      </c>
      <c r="F347" s="3">
        <f t="shared" si="69"/>
        <v>2.5813660960730669</v>
      </c>
      <c r="G347" s="134">
        <v>3.1364468864468753E-2</v>
      </c>
      <c r="H347" s="4">
        <f t="shared" si="70"/>
        <v>1.0313644688644688</v>
      </c>
      <c r="I347" s="4">
        <f t="shared" si="67"/>
        <v>2.8826303097499886</v>
      </c>
      <c r="J347" s="4">
        <f t="shared" si="68"/>
        <v>4.0187103763670429</v>
      </c>
      <c r="K347" s="4">
        <f t="shared" si="71"/>
        <v>2.5028650627407676</v>
      </c>
      <c r="L347">
        <v>1.6</v>
      </c>
      <c r="M347">
        <v>4.4800000000000004</v>
      </c>
      <c r="N347">
        <v>5.46</v>
      </c>
      <c r="O347" s="4">
        <f t="shared" si="72"/>
        <v>1.6501831501831501</v>
      </c>
      <c r="P347" s="4">
        <f t="shared" si="73"/>
        <v>4.6205128205128201</v>
      </c>
      <c r="Q347" s="4">
        <f t="shared" si="74"/>
        <v>5.6312499999999996</v>
      </c>
      <c r="R347" s="5">
        <f t="shared" si="75"/>
        <v>0.60599334073251943</v>
      </c>
      <c r="S347" s="5">
        <f t="shared" si="75"/>
        <v>0.21642619311875697</v>
      </c>
      <c r="T347" s="5">
        <f t="shared" si="75"/>
        <v>0.17758046614872366</v>
      </c>
      <c r="U347">
        <f t="shared" si="76"/>
        <v>0.55504862853494685</v>
      </c>
      <c r="V347">
        <f t="shared" si="76"/>
        <v>1.1147854859971194</v>
      </c>
      <c r="W347">
        <f t="shared" si="76"/>
        <v>2.1814999463139317</v>
      </c>
      <c r="X347" t="s">
        <v>537</v>
      </c>
      <c r="Y347" t="s">
        <v>519</v>
      </c>
      <c r="Z347" t="s">
        <v>260</v>
      </c>
      <c r="AA347" s="59" t="s">
        <v>79</v>
      </c>
      <c r="AB347" s="59" t="s">
        <v>85</v>
      </c>
      <c r="AC347" s="123" t="s">
        <v>583</v>
      </c>
      <c r="AD347" s="130" t="s">
        <v>86</v>
      </c>
      <c r="AE347" t="s">
        <v>554</v>
      </c>
      <c r="AF347">
        <v>-4</v>
      </c>
      <c r="AG347">
        <v>6</v>
      </c>
      <c r="AH347">
        <f t="shared" si="77"/>
        <v>-10</v>
      </c>
    </row>
    <row r="348" spans="1:34" x14ac:dyDescent="0.25">
      <c r="A348" s="5">
        <v>0.45620230341300594</v>
      </c>
      <c r="B348" s="5">
        <v>0.23797412458685771</v>
      </c>
      <c r="C348" s="5">
        <v>0.28609267916428543</v>
      </c>
      <c r="D348" s="2">
        <f t="shared" si="69"/>
        <v>2.1920099756591691</v>
      </c>
      <c r="E348" s="3">
        <f t="shared" si="69"/>
        <v>4.2021375295994083</v>
      </c>
      <c r="F348" s="3">
        <f t="shared" si="69"/>
        <v>3.4953708110292521</v>
      </c>
      <c r="G348" s="134">
        <v>2.8789140489400289E-2</v>
      </c>
      <c r="H348" s="4">
        <f t="shared" si="70"/>
        <v>1.0287891404894003</v>
      </c>
      <c r="I348" s="4">
        <f t="shared" si="67"/>
        <v>2.1306698227942205</v>
      </c>
      <c r="J348" s="4">
        <f t="shared" si="68"/>
        <v>4.0845469340786682</v>
      </c>
      <c r="K348" s="4">
        <f t="shared" si="71"/>
        <v>3.3975580354264685</v>
      </c>
      <c r="L348">
        <v>4.91</v>
      </c>
      <c r="M348">
        <v>4.3499999999999996</v>
      </c>
      <c r="N348">
        <v>1.68</v>
      </c>
      <c r="O348" s="4">
        <f t="shared" si="72"/>
        <v>5.0513546798029552</v>
      </c>
      <c r="P348" s="4">
        <f t="shared" si="73"/>
        <v>4.4752327611288907</v>
      </c>
      <c r="Q348" s="4">
        <f t="shared" si="74"/>
        <v>1.7283657560221923</v>
      </c>
      <c r="R348" s="5">
        <f t="shared" si="75"/>
        <v>0.19796669673549994</v>
      </c>
      <c r="S348" s="5">
        <f t="shared" si="75"/>
        <v>0.22345206459110453</v>
      </c>
      <c r="T348" s="5">
        <f t="shared" si="75"/>
        <v>0.57858123867339561</v>
      </c>
      <c r="U348">
        <f t="shared" si="76"/>
        <v>2.3044396402821756</v>
      </c>
      <c r="V348">
        <f t="shared" si="76"/>
        <v>1.0649895986520739</v>
      </c>
      <c r="W348">
        <f t="shared" si="76"/>
        <v>0.49447278971619474</v>
      </c>
      <c r="X348" t="s">
        <v>513</v>
      </c>
      <c r="Y348" t="s">
        <v>512</v>
      </c>
      <c r="Z348" t="s">
        <v>260</v>
      </c>
      <c r="AA348" s="59" t="s">
        <v>86</v>
      </c>
      <c r="AB348" s="59" t="s">
        <v>84</v>
      </c>
      <c r="AC348" s="123" t="s">
        <v>583</v>
      </c>
      <c r="AD348" s="130" t="s">
        <v>79</v>
      </c>
      <c r="AE348" t="s">
        <v>543</v>
      </c>
      <c r="AF348">
        <v>-2</v>
      </c>
      <c r="AG348">
        <v>-2</v>
      </c>
      <c r="AH348">
        <f t="shared" si="77"/>
        <v>0</v>
      </c>
    </row>
    <row r="349" spans="1:34" x14ac:dyDescent="0.25">
      <c r="A349" s="5">
        <v>0.45406487155417807</v>
      </c>
      <c r="B349" s="5">
        <v>0.26056780213796638</v>
      </c>
      <c r="C349" s="5">
        <v>0.268288216143446</v>
      </c>
      <c r="D349" s="2">
        <f t="shared" si="69"/>
        <v>2.2023284835428676</v>
      </c>
      <c r="E349" s="3">
        <f t="shared" si="69"/>
        <v>3.8377727094252281</v>
      </c>
      <c r="F349" s="3">
        <f t="shared" si="69"/>
        <v>3.727334783370913</v>
      </c>
      <c r="G349" s="134">
        <v>2.7512099590868644E-2</v>
      </c>
      <c r="H349" s="4">
        <f t="shared" si="70"/>
        <v>1.0275120995908686</v>
      </c>
      <c r="I349" s="4">
        <f t="shared" si="67"/>
        <v>2.1433601457537907</v>
      </c>
      <c r="J349" s="4">
        <f t="shared" si="68"/>
        <v>3.7350146153542521</v>
      </c>
      <c r="K349" s="4">
        <f t="shared" si="71"/>
        <v>3.6275337145470608</v>
      </c>
      <c r="L349">
        <v>2.57</v>
      </c>
      <c r="M349">
        <v>3.81</v>
      </c>
      <c r="N349">
        <v>2.66</v>
      </c>
      <c r="O349" s="4">
        <f t="shared" si="72"/>
        <v>2.6407060959485325</v>
      </c>
      <c r="P349" s="4">
        <f t="shared" si="73"/>
        <v>3.9148210994412094</v>
      </c>
      <c r="Q349" s="4">
        <f t="shared" si="74"/>
        <v>2.7331821849117106</v>
      </c>
      <c r="R349" s="5">
        <f t="shared" si="75"/>
        <v>0.37868659504904256</v>
      </c>
      <c r="S349" s="5">
        <f t="shared" si="75"/>
        <v>0.25543951424567962</v>
      </c>
      <c r="T349" s="5">
        <f t="shared" si="75"/>
        <v>0.36587389070527793</v>
      </c>
      <c r="U349">
        <f t="shared" si="76"/>
        <v>1.1990518742692053</v>
      </c>
      <c r="V349">
        <f t="shared" si="76"/>
        <v>1.020076329644733</v>
      </c>
      <c r="W349">
        <f t="shared" si="76"/>
        <v>0.73328057278500902</v>
      </c>
      <c r="X349" t="s">
        <v>517</v>
      </c>
      <c r="Y349" t="s">
        <v>536</v>
      </c>
      <c r="Z349" t="s">
        <v>260</v>
      </c>
      <c r="AA349" s="59" t="s">
        <v>75</v>
      </c>
      <c r="AB349" s="59" t="s">
        <v>90</v>
      </c>
      <c r="AC349" s="123" t="s">
        <v>583</v>
      </c>
      <c r="AD349" s="130" t="s">
        <v>86</v>
      </c>
      <c r="AE349" t="s">
        <v>543</v>
      </c>
      <c r="AF349">
        <v>-8</v>
      </c>
      <c r="AG349">
        <v>3</v>
      </c>
      <c r="AH349">
        <f t="shared" si="77"/>
        <v>-11</v>
      </c>
    </row>
    <row r="350" spans="1:34" x14ac:dyDescent="0.25">
      <c r="A350" s="5">
        <v>0.59995798915975485</v>
      </c>
      <c r="B350" s="5">
        <v>0.22354360784445323</v>
      </c>
      <c r="C350" s="5">
        <v>0.16893604990984623</v>
      </c>
      <c r="D350" s="2">
        <f t="shared" si="69"/>
        <v>1.6667833716165805</v>
      </c>
      <c r="E350" s="3">
        <f t="shared" si="69"/>
        <v>4.4734001103526202</v>
      </c>
      <c r="F350" s="3">
        <f t="shared" si="69"/>
        <v>5.9193996813211642</v>
      </c>
      <c r="G350" s="134">
        <v>3.0825990865800179E-2</v>
      </c>
      <c r="H350" s="4">
        <f t="shared" si="70"/>
        <v>1.0308259908658002</v>
      </c>
      <c r="I350" s="4">
        <f t="shared" si="67"/>
        <v>1.6169396060887384</v>
      </c>
      <c r="J350" s="4">
        <f t="shared" si="68"/>
        <v>4.3396268138285592</v>
      </c>
      <c r="K350" s="4">
        <f t="shared" si="71"/>
        <v>5.7423849745478446</v>
      </c>
      <c r="L350">
        <v>1.56</v>
      </c>
      <c r="M350">
        <v>4.72</v>
      </c>
      <c r="N350">
        <v>5.62</v>
      </c>
      <c r="O350" s="4">
        <f t="shared" si="72"/>
        <v>1.6080885457506484</v>
      </c>
      <c r="P350" s="4">
        <f t="shared" si="73"/>
        <v>4.8654986768865767</v>
      </c>
      <c r="Q350" s="4">
        <f t="shared" si="74"/>
        <v>5.7932420686657968</v>
      </c>
      <c r="R350" s="5">
        <f t="shared" si="75"/>
        <v>0.62185630427036254</v>
      </c>
      <c r="S350" s="5">
        <f t="shared" si="75"/>
        <v>0.20552877853003509</v>
      </c>
      <c r="T350" s="5">
        <f t="shared" si="75"/>
        <v>0.17261491719960242</v>
      </c>
      <c r="U350">
        <f t="shared" si="76"/>
        <v>0.96478557029939338</v>
      </c>
      <c r="V350">
        <f t="shared" si="76"/>
        <v>1.0876511281936392</v>
      </c>
      <c r="W350">
        <f t="shared" si="76"/>
        <v>0.97868743125194579</v>
      </c>
      <c r="X350" t="s">
        <v>515</v>
      </c>
      <c r="Y350" t="s">
        <v>514</v>
      </c>
      <c r="Z350" t="s">
        <v>260</v>
      </c>
      <c r="AA350" s="59" t="s">
        <v>86</v>
      </c>
      <c r="AB350" s="59" t="s">
        <v>84</v>
      </c>
      <c r="AC350" s="123" t="s">
        <v>583</v>
      </c>
      <c r="AD350" s="130" t="s">
        <v>94</v>
      </c>
      <c r="AE350" t="s">
        <v>550</v>
      </c>
      <c r="AF350">
        <v>6</v>
      </c>
      <c r="AG350">
        <v>1</v>
      </c>
      <c r="AH350">
        <f t="shared" si="77"/>
        <v>5</v>
      </c>
    </row>
    <row r="351" spans="1:34" x14ac:dyDescent="0.25">
      <c r="A351" s="5">
        <v>0.1340275420079369</v>
      </c>
      <c r="B351" s="5">
        <v>0.23025620787717152</v>
      </c>
      <c r="C351" s="5">
        <v>0.55347279862148324</v>
      </c>
      <c r="D351" s="2">
        <f t="shared" si="69"/>
        <v>7.461153021375126</v>
      </c>
      <c r="E351" s="3">
        <f t="shared" si="69"/>
        <v>4.34298822698167</v>
      </c>
      <c r="F351" s="3">
        <f t="shared" si="69"/>
        <v>1.8067735261618414</v>
      </c>
      <c r="G351" s="134">
        <v>3.2852061100648644E-2</v>
      </c>
      <c r="H351" s="4">
        <f t="shared" si="70"/>
        <v>1.0328520611006486</v>
      </c>
      <c r="I351" s="4">
        <f t="shared" si="67"/>
        <v>7.2238351477211769</v>
      </c>
      <c r="J351" s="4">
        <f t="shared" si="68"/>
        <v>4.2048502302968807</v>
      </c>
      <c r="K351" s="4">
        <f t="shared" si="71"/>
        <v>1.7493052434212804</v>
      </c>
      <c r="L351">
        <v>6.48</v>
      </c>
      <c r="M351">
        <v>4.72</v>
      </c>
      <c r="N351">
        <v>1.5</v>
      </c>
      <c r="O351" s="4">
        <f t="shared" si="72"/>
        <v>6.6928813559322036</v>
      </c>
      <c r="P351" s="4">
        <f t="shared" si="73"/>
        <v>4.8750617283950612</v>
      </c>
      <c r="Q351" s="4">
        <f t="shared" si="74"/>
        <v>1.549278091650973</v>
      </c>
      <c r="R351" s="5">
        <f t="shared" si="75"/>
        <v>0.1494124797406807</v>
      </c>
      <c r="S351" s="5">
        <f t="shared" si="75"/>
        <v>0.20512560777957864</v>
      </c>
      <c r="T351" s="5">
        <f t="shared" si="75"/>
        <v>0.64546191247974072</v>
      </c>
      <c r="U351">
        <f t="shared" si="76"/>
        <v>0.89703043708634111</v>
      </c>
      <c r="V351">
        <f t="shared" si="76"/>
        <v>1.1225132267473763</v>
      </c>
      <c r="W351">
        <f t="shared" si="76"/>
        <v>0.85748328122901485</v>
      </c>
      <c r="X351" t="s">
        <v>510</v>
      </c>
      <c r="Y351" t="s">
        <v>533</v>
      </c>
      <c r="Z351" t="s">
        <v>260</v>
      </c>
      <c r="AA351" s="59" t="s">
        <v>79</v>
      </c>
      <c r="AB351" s="59" t="s">
        <v>85</v>
      </c>
      <c r="AC351" s="123" t="s">
        <v>583</v>
      </c>
      <c r="AD351" s="130" t="s">
        <v>87</v>
      </c>
      <c r="AE351" t="s">
        <v>544</v>
      </c>
      <c r="AF351">
        <v>1</v>
      </c>
      <c r="AG351">
        <v>5</v>
      </c>
      <c r="AH351">
        <f t="shared" si="77"/>
        <v>-4</v>
      </c>
    </row>
    <row r="352" spans="1:34" x14ac:dyDescent="0.25">
      <c r="A352" s="5">
        <v>0.47694306774515466</v>
      </c>
      <c r="B352" s="5">
        <v>0.19914287999267016</v>
      </c>
      <c r="C352" s="5">
        <v>0.29859408229520279</v>
      </c>
      <c r="D352" s="2">
        <f t="shared" si="69"/>
        <v>2.0966863083422167</v>
      </c>
      <c r="E352" s="3">
        <f t="shared" si="69"/>
        <v>5.021520227270023</v>
      </c>
      <c r="F352" s="3">
        <f t="shared" si="69"/>
        <v>3.3490281934367259</v>
      </c>
      <c r="G352" s="134">
        <v>2.683324207417237E-2</v>
      </c>
      <c r="H352" s="4">
        <f t="shared" si="70"/>
        <v>1.0268332420741724</v>
      </c>
      <c r="I352" s="4">
        <f t="shared" si="67"/>
        <v>2.0418956286484971</v>
      </c>
      <c r="J352" s="4">
        <f t="shared" si="68"/>
        <v>4.8902976856560496</v>
      </c>
      <c r="K352" s="4">
        <f t="shared" si="71"/>
        <v>3.2615112719488799</v>
      </c>
      <c r="L352">
        <v>2.39</v>
      </c>
      <c r="M352">
        <v>3.76</v>
      </c>
      <c r="N352">
        <v>2.92</v>
      </c>
      <c r="O352" s="4">
        <f t="shared" si="72"/>
        <v>2.4541314485572721</v>
      </c>
      <c r="P352" s="4">
        <f t="shared" si="73"/>
        <v>3.860892990198888</v>
      </c>
      <c r="Q352" s="4">
        <f t="shared" si="74"/>
        <v>2.9983530668565832</v>
      </c>
      <c r="R352" s="5">
        <f t="shared" si="75"/>
        <v>0.407476136043111</v>
      </c>
      <c r="S352" s="5">
        <f t="shared" si="75"/>
        <v>0.25900743753804129</v>
      </c>
      <c r="T352" s="5">
        <f t="shared" si="75"/>
        <v>0.33351642641884771</v>
      </c>
      <c r="U352">
        <f t="shared" si="76"/>
        <v>1.1704809817247654</v>
      </c>
      <c r="V352">
        <f t="shared" si="76"/>
        <v>0.76886934941171858</v>
      </c>
      <c r="W352">
        <f t="shared" si="76"/>
        <v>0.89529048239504816</v>
      </c>
      <c r="X352" t="s">
        <v>535</v>
      </c>
      <c r="Y352" t="s">
        <v>518</v>
      </c>
      <c r="Z352" t="s">
        <v>260</v>
      </c>
      <c r="AA352" s="59" t="s">
        <v>74</v>
      </c>
      <c r="AB352" s="59" t="s">
        <v>90</v>
      </c>
      <c r="AC352" s="123" t="s">
        <v>583</v>
      </c>
      <c r="AD352" s="130" t="s">
        <v>89</v>
      </c>
      <c r="AE352" t="s">
        <v>543</v>
      </c>
      <c r="AF352">
        <v>-7</v>
      </c>
      <c r="AG352">
        <v>-4</v>
      </c>
      <c r="AH352">
        <f t="shared" si="77"/>
        <v>-3</v>
      </c>
    </row>
    <row r="353" spans="1:34" x14ac:dyDescent="0.25">
      <c r="A353" s="5">
        <v>0.8020601011254499</v>
      </c>
      <c r="B353" s="5">
        <v>0.1346957057692979</v>
      </c>
      <c r="C353" s="5">
        <v>5.331314259284655E-2</v>
      </c>
      <c r="D353" s="2">
        <f t="shared" si="69"/>
        <v>1.246789359795857</v>
      </c>
      <c r="E353" s="3">
        <f t="shared" si="69"/>
        <v>7.4241416553603052</v>
      </c>
      <c r="F353" s="3">
        <f t="shared" si="69"/>
        <v>18.757100995471575</v>
      </c>
      <c r="G353" s="134">
        <v>3.2030203385702061E-2</v>
      </c>
      <c r="H353" s="4">
        <f t="shared" si="70"/>
        <v>1.0320302033857021</v>
      </c>
      <c r="I353" s="4">
        <f t="shared" si="67"/>
        <v>1.2080938675104771</v>
      </c>
      <c r="J353" s="4">
        <f t="shared" si="68"/>
        <v>7.1937251749071827</v>
      </c>
      <c r="K353" s="4">
        <f t="shared" si="71"/>
        <v>18.174953537150945</v>
      </c>
      <c r="L353">
        <v>1.5</v>
      </c>
      <c r="M353">
        <v>4.76</v>
      </c>
      <c r="N353">
        <v>6.44</v>
      </c>
      <c r="O353" s="4">
        <f t="shared" si="72"/>
        <v>1.5480453050785532</v>
      </c>
      <c r="P353" s="4">
        <f t="shared" si="73"/>
        <v>4.9124637681159413</v>
      </c>
      <c r="Q353" s="4">
        <f t="shared" si="74"/>
        <v>6.6462745098039218</v>
      </c>
      <c r="R353" s="5">
        <f t="shared" si="75"/>
        <v>0.64597592636299261</v>
      </c>
      <c r="S353" s="5">
        <f t="shared" si="75"/>
        <v>0.20356384234127925</v>
      </c>
      <c r="T353" s="5">
        <f t="shared" si="75"/>
        <v>0.15046023129572811</v>
      </c>
      <c r="U353">
        <f t="shared" si="76"/>
        <v>1.2416253739380823</v>
      </c>
      <c r="V353">
        <f t="shared" si="76"/>
        <v>0.66168777431248138</v>
      </c>
      <c r="W353">
        <f t="shared" si="76"/>
        <v>0.35433378065237775</v>
      </c>
      <c r="X353" t="s">
        <v>534</v>
      </c>
      <c r="Y353" t="s">
        <v>532</v>
      </c>
      <c r="Z353" t="s">
        <v>260</v>
      </c>
      <c r="AA353" s="59" t="s">
        <v>89</v>
      </c>
      <c r="AB353" s="59" t="s">
        <v>84</v>
      </c>
      <c r="AC353" s="123" t="s">
        <v>583</v>
      </c>
      <c r="AD353" s="130" t="s">
        <v>74</v>
      </c>
      <c r="AE353" t="s">
        <v>550</v>
      </c>
      <c r="AF353">
        <v>-3</v>
      </c>
      <c r="AG353">
        <v>0</v>
      </c>
      <c r="AH353">
        <f t="shared" si="77"/>
        <v>-3</v>
      </c>
    </row>
    <row r="354" spans="1:34" x14ac:dyDescent="0.25">
      <c r="A354" s="5">
        <v>0.22508337410841828</v>
      </c>
      <c r="B354" s="5">
        <v>0.22481127823132049</v>
      </c>
      <c r="C354" s="5">
        <v>0.49202897240768123</v>
      </c>
      <c r="D354" s="2">
        <f t="shared" si="69"/>
        <v>4.4427981585095644</v>
      </c>
      <c r="E354" s="3">
        <f t="shared" si="69"/>
        <v>4.4481754112489229</v>
      </c>
      <c r="F354" s="3">
        <f t="shared" si="69"/>
        <v>2.0324006432113686</v>
      </c>
      <c r="G354" s="134">
        <v>2.7898816377242674E-2</v>
      </c>
      <c r="H354" s="4">
        <f t="shared" si="70"/>
        <v>1.0278988163772427</v>
      </c>
      <c r="I354" s="4">
        <f t="shared" si="67"/>
        <v>4.3222135172486089</v>
      </c>
      <c r="J354" s="4">
        <f t="shared" si="68"/>
        <v>4.3274448227561981</v>
      </c>
      <c r="K354" s="4">
        <f t="shared" si="71"/>
        <v>1.9772380421396165</v>
      </c>
      <c r="L354">
        <v>2.66</v>
      </c>
      <c r="M354">
        <v>3.72</v>
      </c>
      <c r="N354">
        <v>2.61</v>
      </c>
      <c r="O354" s="4">
        <f t="shared" si="72"/>
        <v>2.7342108515634655</v>
      </c>
      <c r="P354" s="4">
        <f t="shared" si="73"/>
        <v>3.8237835969233429</v>
      </c>
      <c r="Q354" s="4">
        <f t="shared" si="74"/>
        <v>2.6828159107446035</v>
      </c>
      <c r="R354" s="5">
        <f t="shared" si="75"/>
        <v>0.36573624138320715</v>
      </c>
      <c r="S354" s="5">
        <f t="shared" si="75"/>
        <v>0.26152107582777717</v>
      </c>
      <c r="T354" s="5">
        <f t="shared" si="75"/>
        <v>0.37274268278901568</v>
      </c>
      <c r="U354">
        <f t="shared" si="76"/>
        <v>0.61542540399375645</v>
      </c>
      <c r="V354">
        <f t="shared" si="76"/>
        <v>0.85962967810429303</v>
      </c>
      <c r="W354">
        <f t="shared" si="76"/>
        <v>1.3200231557226445</v>
      </c>
      <c r="X354" t="s">
        <v>511</v>
      </c>
      <c r="Y354" t="s">
        <v>516</v>
      </c>
      <c r="Z354" t="s">
        <v>260</v>
      </c>
      <c r="AA354" s="59" t="s">
        <v>79</v>
      </c>
      <c r="AB354" s="59" t="s">
        <v>85</v>
      </c>
      <c r="AC354" s="123" t="s">
        <v>583</v>
      </c>
      <c r="AD354" s="130" t="s">
        <v>77</v>
      </c>
      <c r="AE354" t="s">
        <v>544</v>
      </c>
      <c r="AF354">
        <v>3</v>
      </c>
      <c r="AG354">
        <v>5</v>
      </c>
      <c r="AH354">
        <f t="shared" si="77"/>
        <v>-2</v>
      </c>
    </row>
    <row r="355" spans="1:34" x14ac:dyDescent="0.25">
      <c r="A355" s="5">
        <v>0.65095153664088534</v>
      </c>
      <c r="B355" s="5">
        <v>0.19934387875755274</v>
      </c>
      <c r="C355" s="5">
        <v>0.14278496823483572</v>
      </c>
      <c r="D355" s="2">
        <f t="shared" si="69"/>
        <v>1.5362126728516756</v>
      </c>
      <c r="E355" s="3">
        <f t="shared" si="69"/>
        <v>5.0164570200634362</v>
      </c>
      <c r="F355" s="3">
        <f t="shared" si="69"/>
        <v>7.0035383441436148</v>
      </c>
      <c r="G355" s="134">
        <v>4.1472794252188416E-2</v>
      </c>
      <c r="H355" s="4">
        <f t="shared" si="70"/>
        <v>1.0414727942521884</v>
      </c>
      <c r="I355" s="4">
        <f t="shared" si="67"/>
        <v>1.4750386964786024</v>
      </c>
      <c r="J355" s="4">
        <f t="shared" si="68"/>
        <v>4.8166952106179757</v>
      </c>
      <c r="K355" s="4">
        <f t="shared" si="71"/>
        <v>6.7246483852440759</v>
      </c>
      <c r="L355">
        <v>1.56</v>
      </c>
      <c r="M355">
        <v>4.12</v>
      </c>
      <c r="N355">
        <v>6.34</v>
      </c>
      <c r="O355" s="4">
        <f t="shared" si="72"/>
        <v>1.6246975590334141</v>
      </c>
      <c r="P355" s="4">
        <f t="shared" si="73"/>
        <v>4.2908679123190163</v>
      </c>
      <c r="Q355" s="4">
        <f t="shared" si="74"/>
        <v>6.6029375155588745</v>
      </c>
      <c r="R355" s="5">
        <f t="shared" si="75"/>
        <v>0.61549917056250936</v>
      </c>
      <c r="S355" s="5">
        <f t="shared" si="75"/>
        <v>0.23305308399939678</v>
      </c>
      <c r="T355" s="5">
        <f t="shared" si="75"/>
        <v>0.15144774543809381</v>
      </c>
      <c r="U355">
        <f t="shared" si="76"/>
        <v>1.0575993726294963</v>
      </c>
      <c r="V355">
        <f t="shared" si="76"/>
        <v>0.8553582528779955</v>
      </c>
      <c r="W355">
        <f t="shared" si="76"/>
        <v>0.94280022341567904</v>
      </c>
      <c r="X355" t="s">
        <v>332</v>
      </c>
      <c r="Y355" t="s">
        <v>331</v>
      </c>
      <c r="Z355" t="s">
        <v>259</v>
      </c>
      <c r="AA355" s="59" t="s">
        <v>86</v>
      </c>
      <c r="AB355" s="59" t="s">
        <v>84</v>
      </c>
      <c r="AC355" s="123" t="s">
        <v>583</v>
      </c>
      <c r="AD355" s="130" t="s">
        <v>77</v>
      </c>
      <c r="AE355" t="s">
        <v>548</v>
      </c>
      <c r="AF355">
        <v>-1</v>
      </c>
      <c r="AG355">
        <v>-2</v>
      </c>
      <c r="AH355">
        <f t="shared" si="77"/>
        <v>1</v>
      </c>
    </row>
    <row r="356" spans="1:34" x14ac:dyDescent="0.25">
      <c r="A356" s="5">
        <v>0.83154435819525641</v>
      </c>
      <c r="B356" s="5">
        <v>0.13166432632535718</v>
      </c>
      <c r="C356" s="5">
        <v>3.0679604935766255E-2</v>
      </c>
      <c r="D356" s="2">
        <f t="shared" si="69"/>
        <v>1.2025816664433291</v>
      </c>
      <c r="E356" s="3">
        <f t="shared" si="69"/>
        <v>7.5950717093169855</v>
      </c>
      <c r="F356" s="3">
        <f t="shared" si="69"/>
        <v>32.594943842780744</v>
      </c>
      <c r="G356" s="134">
        <v>3.8754398570946424E-2</v>
      </c>
      <c r="H356" s="4">
        <f t="shared" si="70"/>
        <v>1.0387543985709464</v>
      </c>
      <c r="I356" s="4">
        <f t="shared" si="67"/>
        <v>1.1577151135030244</v>
      </c>
      <c r="J356" s="4">
        <f t="shared" si="68"/>
        <v>7.3117107564269395</v>
      </c>
      <c r="K356" s="4">
        <f t="shared" si="71"/>
        <v>31.378874436173589</v>
      </c>
      <c r="L356">
        <v>2.86</v>
      </c>
      <c r="M356">
        <v>3.44</v>
      </c>
      <c r="N356">
        <v>2.5099999999999998</v>
      </c>
      <c r="O356" s="4">
        <f t="shared" si="72"/>
        <v>2.9708375799129065</v>
      </c>
      <c r="P356" s="4">
        <f t="shared" si="73"/>
        <v>3.5733151310840556</v>
      </c>
      <c r="Q356" s="4">
        <f t="shared" si="74"/>
        <v>2.6072735404130754</v>
      </c>
      <c r="R356" s="5">
        <f t="shared" si="75"/>
        <v>0.33660540945133599</v>
      </c>
      <c r="S356" s="5">
        <f t="shared" si="75"/>
        <v>0.27985217181128513</v>
      </c>
      <c r="T356" s="5">
        <f t="shared" si="75"/>
        <v>0.38354241873737882</v>
      </c>
      <c r="U356">
        <f t="shared" si="76"/>
        <v>2.470383228691027</v>
      </c>
      <c r="V356">
        <f t="shared" si="76"/>
        <v>0.4704781294823876</v>
      </c>
      <c r="W356">
        <f t="shared" si="76"/>
        <v>7.999012217934974E-2</v>
      </c>
      <c r="X356" t="s">
        <v>336</v>
      </c>
      <c r="Y356" t="s">
        <v>335</v>
      </c>
      <c r="Z356" t="s">
        <v>259</v>
      </c>
      <c r="AA356" s="59" t="s">
        <v>94</v>
      </c>
      <c r="AB356" s="59" t="s">
        <v>84</v>
      </c>
      <c r="AC356" s="123" t="s">
        <v>583</v>
      </c>
      <c r="AD356" s="130" t="s">
        <v>78</v>
      </c>
      <c r="AE356" t="s">
        <v>550</v>
      </c>
      <c r="AF356">
        <v>0</v>
      </c>
      <c r="AG356">
        <v>-8</v>
      </c>
      <c r="AH356">
        <f t="shared" si="77"/>
        <v>8</v>
      </c>
    </row>
    <row r="357" spans="1:34" x14ac:dyDescent="0.25">
      <c r="A357" s="5">
        <v>0.26210525912267624</v>
      </c>
      <c r="B357" s="5">
        <v>0.34353493033816063</v>
      </c>
      <c r="C357" s="5">
        <v>0.36759982595005131</v>
      </c>
      <c r="D357" s="2">
        <f t="shared" si="69"/>
        <v>3.8152611029142234</v>
      </c>
      <c r="E357" s="3">
        <f t="shared" si="69"/>
        <v>2.9109121422256656</v>
      </c>
      <c r="F357" s="3">
        <f t="shared" si="69"/>
        <v>2.7203494925916476</v>
      </c>
      <c r="G357" s="134">
        <v>3.7888379850224307E-2</v>
      </c>
      <c r="H357" s="4">
        <f t="shared" si="70"/>
        <v>1.0378883798502243</v>
      </c>
      <c r="I357" s="4">
        <f t="shared" si="67"/>
        <v>3.6759840238935872</v>
      </c>
      <c r="J357" s="4">
        <f t="shared" si="68"/>
        <v>2.8046485525213547</v>
      </c>
      <c r="K357" s="4">
        <f t="shared" si="71"/>
        <v>2.6210424409840836</v>
      </c>
      <c r="L357">
        <v>2.95</v>
      </c>
      <c r="M357">
        <v>3.26</v>
      </c>
      <c r="N357">
        <v>2.5499999999999998</v>
      </c>
      <c r="O357" s="4">
        <f t="shared" si="72"/>
        <v>3.0617707205581617</v>
      </c>
      <c r="P357" s="4">
        <f t="shared" si="73"/>
        <v>3.3835161183117308</v>
      </c>
      <c r="Q357" s="4">
        <f t="shared" si="74"/>
        <v>2.6466153686180718</v>
      </c>
      <c r="R357" s="5">
        <f t="shared" si="75"/>
        <v>0.32660838817404975</v>
      </c>
      <c r="S357" s="5">
        <f t="shared" si="75"/>
        <v>0.29555053531087327</v>
      </c>
      <c r="T357" s="5">
        <f t="shared" si="75"/>
        <v>0.37784107651507715</v>
      </c>
      <c r="U357">
        <f t="shared" si="76"/>
        <v>0.80250620808612005</v>
      </c>
      <c r="V357">
        <f t="shared" si="76"/>
        <v>1.1623559740022642</v>
      </c>
      <c r="W357">
        <f t="shared" si="76"/>
        <v>0.97289534886073403</v>
      </c>
      <c r="X357" t="s">
        <v>410</v>
      </c>
      <c r="Y357" t="s">
        <v>409</v>
      </c>
      <c r="Z357" t="s">
        <v>259</v>
      </c>
      <c r="AA357" s="59" t="s">
        <v>75</v>
      </c>
      <c r="AB357" s="59" t="s">
        <v>90</v>
      </c>
      <c r="AC357" s="123" t="s">
        <v>583</v>
      </c>
      <c r="AD357" s="130" t="s">
        <v>74</v>
      </c>
      <c r="AE357" t="s">
        <v>543</v>
      </c>
      <c r="AF357">
        <v>3</v>
      </c>
      <c r="AG357">
        <v>12</v>
      </c>
      <c r="AH357">
        <f t="shared" si="77"/>
        <v>-9</v>
      </c>
    </row>
    <row r="358" spans="1:34" x14ac:dyDescent="0.25">
      <c r="A358" s="5">
        <v>0.38621966970016886</v>
      </c>
      <c r="B358" s="5">
        <v>0.35448827259170551</v>
      </c>
      <c r="C358" s="5">
        <v>0.248728515633693</v>
      </c>
      <c r="D358" s="2">
        <f t="shared" si="69"/>
        <v>2.5892000808149489</v>
      </c>
      <c r="E358" s="3">
        <f t="shared" si="69"/>
        <v>2.8209677930637373</v>
      </c>
      <c r="F358" s="3">
        <f t="shared" si="69"/>
        <v>4.0204477458174441</v>
      </c>
      <c r="G358" s="134">
        <v>5.4617836894510496E-2</v>
      </c>
      <c r="H358" s="4">
        <f t="shared" si="70"/>
        <v>1.0546178368945105</v>
      </c>
      <c r="I358" s="4">
        <f t="shared" si="67"/>
        <v>2.4551074239738435</v>
      </c>
      <c r="J358" s="4">
        <f t="shared" si="68"/>
        <v>2.6748720668052841</v>
      </c>
      <c r="K358" s="4">
        <f t="shared" si="71"/>
        <v>3.8122318864398217</v>
      </c>
      <c r="L358">
        <v>2.54</v>
      </c>
      <c r="M358">
        <v>2.78</v>
      </c>
      <c r="N358">
        <v>3.32</v>
      </c>
      <c r="O358" s="4">
        <f t="shared" si="72"/>
        <v>2.6787293057120567</v>
      </c>
      <c r="P358" s="4">
        <f t="shared" si="73"/>
        <v>2.931837586566739</v>
      </c>
      <c r="Q358" s="4">
        <f t="shared" si="74"/>
        <v>3.5013312184897747</v>
      </c>
      <c r="R358" s="5">
        <f t="shared" si="75"/>
        <v>0.3733113300652009</v>
      </c>
      <c r="S358" s="5">
        <f t="shared" si="75"/>
        <v>0.34108301380057926</v>
      </c>
      <c r="T358" s="5">
        <f t="shared" si="75"/>
        <v>0.28560565613421995</v>
      </c>
      <c r="U358">
        <f t="shared" si="76"/>
        <v>1.0345779476682733</v>
      </c>
      <c r="V358">
        <f t="shared" si="76"/>
        <v>1.0393020415814782</v>
      </c>
      <c r="W358">
        <f t="shared" si="76"/>
        <v>0.8708809167168714</v>
      </c>
      <c r="X358" t="s">
        <v>468</v>
      </c>
      <c r="Y358" t="s">
        <v>411</v>
      </c>
      <c r="Z358" t="s">
        <v>262</v>
      </c>
      <c r="AA358" s="59" t="s">
        <v>75</v>
      </c>
      <c r="AB358" s="59" t="s">
        <v>90</v>
      </c>
      <c r="AC358" s="123" t="s">
        <v>583</v>
      </c>
      <c r="AD358" s="130" t="s">
        <v>78</v>
      </c>
      <c r="AE358" t="s">
        <v>548</v>
      </c>
      <c r="AF358">
        <v>5</v>
      </c>
      <c r="AG358">
        <v>4</v>
      </c>
      <c r="AH358">
        <f t="shared" si="77"/>
        <v>1</v>
      </c>
    </row>
    <row r="359" spans="1:34" x14ac:dyDescent="0.25">
      <c r="A359" s="5">
        <v>0.84997628727193497</v>
      </c>
      <c r="B359" s="5">
        <v>9.8720447297139274E-2</v>
      </c>
      <c r="C359" s="5">
        <v>2.7307976866238776E-2</v>
      </c>
      <c r="D359" s="2">
        <f t="shared" si="69"/>
        <v>1.1765034095357858</v>
      </c>
      <c r="E359" s="3">
        <f t="shared" si="69"/>
        <v>10.129613746482468</v>
      </c>
      <c r="F359" s="3">
        <f t="shared" si="69"/>
        <v>36.619336719752155</v>
      </c>
      <c r="G359" s="134">
        <v>6.0187309001350719E-2</v>
      </c>
      <c r="H359" s="4">
        <f t="shared" si="70"/>
        <v>1.0601873090013507</v>
      </c>
      <c r="I359" s="4">
        <f t="shared" si="67"/>
        <v>1.1097127833420302</v>
      </c>
      <c r="J359" s="4">
        <f t="shared" si="68"/>
        <v>9.554551031198546</v>
      </c>
      <c r="K359" s="4">
        <f t="shared" si="71"/>
        <v>34.540440551251216</v>
      </c>
      <c r="L359">
        <v>1.26</v>
      </c>
      <c r="M359">
        <v>5.44</v>
      </c>
      <c r="N359">
        <v>12.09</v>
      </c>
      <c r="O359" s="4">
        <f t="shared" si="72"/>
        <v>1.3358360093417019</v>
      </c>
      <c r="P359" s="4">
        <f t="shared" si="73"/>
        <v>5.7674189609673485</v>
      </c>
      <c r="Q359" s="4">
        <f t="shared" si="74"/>
        <v>12.81766456582633</v>
      </c>
      <c r="R359" s="5">
        <f t="shared" si="75"/>
        <v>0.74859488216132053</v>
      </c>
      <c r="S359" s="5">
        <f t="shared" si="75"/>
        <v>0.17338778520648232</v>
      </c>
      <c r="T359" s="5">
        <f t="shared" si="75"/>
        <v>7.8017332632197178E-2</v>
      </c>
      <c r="U359">
        <f t="shared" si="76"/>
        <v>1.1354289316244175</v>
      </c>
      <c r="V359">
        <f t="shared" si="76"/>
        <v>0.56936217957669888</v>
      </c>
      <c r="W359">
        <f t="shared" si="76"/>
        <v>0.35002448744279391</v>
      </c>
      <c r="X359" t="s">
        <v>340</v>
      </c>
      <c r="Y359" t="s">
        <v>285</v>
      </c>
      <c r="Z359" t="s">
        <v>262</v>
      </c>
      <c r="AA359" s="59" t="s">
        <v>100</v>
      </c>
      <c r="AB359" s="59" t="s">
        <v>84</v>
      </c>
      <c r="AC359" s="123" t="s">
        <v>583</v>
      </c>
      <c r="AD359" s="130" t="s">
        <v>78</v>
      </c>
      <c r="AE359" t="s">
        <v>548</v>
      </c>
      <c r="AF359">
        <v>11</v>
      </c>
      <c r="AG359">
        <v>-4</v>
      </c>
      <c r="AH359">
        <f t="shared" si="77"/>
        <v>15</v>
      </c>
    </row>
    <row r="360" spans="1:34" x14ac:dyDescent="0.25">
      <c r="A360" s="5">
        <v>0.37724981859603235</v>
      </c>
      <c r="B360" s="5">
        <v>0.26539831286393328</v>
      </c>
      <c r="C360" s="5">
        <v>0.33144017351530158</v>
      </c>
      <c r="D360" s="2">
        <f t="shared" si="69"/>
        <v>2.650763368744844</v>
      </c>
      <c r="E360" s="3">
        <f t="shared" si="69"/>
        <v>3.7679214656978197</v>
      </c>
      <c r="F360" s="3">
        <f t="shared" si="69"/>
        <v>3.0171357605623297</v>
      </c>
      <c r="G360" s="134">
        <v>2.7651138490459637E-2</v>
      </c>
      <c r="H360" s="4">
        <f t="shared" si="70"/>
        <v>1.0276511384904596</v>
      </c>
      <c r="I360" s="4">
        <f t="shared" si="67"/>
        <v>2.579438945242265</v>
      </c>
      <c r="J360" s="4">
        <f t="shared" si="68"/>
        <v>3.6665375287109652</v>
      </c>
      <c r="K360" s="4">
        <f t="shared" si="71"/>
        <v>2.9359533090132803</v>
      </c>
      <c r="L360">
        <v>3.51</v>
      </c>
      <c r="M360">
        <v>3.72</v>
      </c>
      <c r="N360">
        <v>2.11</v>
      </c>
      <c r="O360" s="4">
        <f t="shared" si="72"/>
        <v>3.6070554961015131</v>
      </c>
      <c r="P360" s="4">
        <f t="shared" si="73"/>
        <v>3.8228622351845098</v>
      </c>
      <c r="Q360" s="4">
        <f t="shared" si="74"/>
        <v>2.1683439022148696</v>
      </c>
      <c r="R360" s="5">
        <f t="shared" si="75"/>
        <v>0.27723443708609274</v>
      </c>
      <c r="S360" s="5">
        <f t="shared" si="75"/>
        <v>0.26158410596026493</v>
      </c>
      <c r="T360" s="5">
        <f t="shared" si="75"/>
        <v>0.46118145695364243</v>
      </c>
      <c r="U360">
        <f t="shared" si="76"/>
        <v>1.3607610315701173</v>
      </c>
      <c r="V360">
        <f t="shared" si="76"/>
        <v>1.0145811875292139</v>
      </c>
      <c r="W360">
        <f t="shared" si="76"/>
        <v>0.71867627919094257</v>
      </c>
      <c r="X360" t="s">
        <v>288</v>
      </c>
      <c r="Y360" t="s">
        <v>342</v>
      </c>
      <c r="Z360" t="s">
        <v>267</v>
      </c>
      <c r="AA360" s="59" t="s">
        <v>75</v>
      </c>
      <c r="AB360" s="59" t="s">
        <v>90</v>
      </c>
      <c r="AC360" s="123" t="s">
        <v>583</v>
      </c>
      <c r="AD360" s="130" t="s">
        <v>75</v>
      </c>
      <c r="AE360" t="s">
        <v>550</v>
      </c>
      <c r="AF360">
        <v>8</v>
      </c>
      <c r="AG360">
        <v>15</v>
      </c>
      <c r="AH360">
        <f t="shared" si="77"/>
        <v>-7</v>
      </c>
    </row>
    <row r="361" spans="1:34" x14ac:dyDescent="0.25">
      <c r="A361" s="5">
        <v>0.67759188872595366</v>
      </c>
      <c r="B361" s="5">
        <v>0.21720065527345198</v>
      </c>
      <c r="C361" s="5">
        <v>0.10252187833787656</v>
      </c>
      <c r="D361" s="2">
        <f t="shared" si="69"/>
        <v>1.4758145967187657</v>
      </c>
      <c r="E361" s="3">
        <f t="shared" si="69"/>
        <v>4.6040376753975112</v>
      </c>
      <c r="F361" s="3">
        <f t="shared" si="69"/>
        <v>9.7540155936701307</v>
      </c>
      <c r="G361" s="134">
        <v>3.0138454146487526E-2</v>
      </c>
      <c r="H361" s="4">
        <f t="shared" si="70"/>
        <v>1.0301384541464875</v>
      </c>
      <c r="I361" s="4">
        <f t="shared" si="67"/>
        <v>1.4326371283183865</v>
      </c>
      <c r="J361" s="4">
        <f t="shared" si="68"/>
        <v>4.4693387154566011</v>
      </c>
      <c r="K361" s="4">
        <f t="shared" si="71"/>
        <v>9.468645262594082</v>
      </c>
      <c r="L361">
        <v>1.84</v>
      </c>
      <c r="M361">
        <v>3.56</v>
      </c>
      <c r="N361">
        <v>4.8600000000000003</v>
      </c>
      <c r="O361" s="4">
        <f t="shared" si="72"/>
        <v>1.8954547556295371</v>
      </c>
      <c r="P361" s="4">
        <f t="shared" si="73"/>
        <v>3.6672928967614955</v>
      </c>
      <c r="Q361" s="4">
        <f t="shared" si="74"/>
        <v>5.0064728871519293</v>
      </c>
      <c r="R361" s="5">
        <f t="shared" si="75"/>
        <v>0.52757787915009879</v>
      </c>
      <c r="S361" s="5">
        <f t="shared" si="75"/>
        <v>0.27268070158319713</v>
      </c>
      <c r="T361" s="5">
        <f t="shared" si="75"/>
        <v>0.19974141926670408</v>
      </c>
      <c r="U361">
        <f t="shared" si="76"/>
        <v>1.2843447678616089</v>
      </c>
      <c r="V361">
        <f t="shared" si="76"/>
        <v>0.79653842025627264</v>
      </c>
      <c r="W361">
        <f t="shared" si="76"/>
        <v>0.51327300423846778</v>
      </c>
      <c r="X361" t="s">
        <v>418</v>
      </c>
      <c r="Y361" t="s">
        <v>341</v>
      </c>
      <c r="Z361" t="s">
        <v>267</v>
      </c>
      <c r="AA361" s="59" t="s">
        <v>86</v>
      </c>
      <c r="AB361" s="59" t="s">
        <v>84</v>
      </c>
      <c r="AC361" s="123" t="s">
        <v>583</v>
      </c>
      <c r="AD361" s="130" t="s">
        <v>99</v>
      </c>
      <c r="AE361" t="s">
        <v>547</v>
      </c>
      <c r="AF361">
        <v>4</v>
      </c>
      <c r="AG361">
        <v>-7</v>
      </c>
      <c r="AH361">
        <f t="shared" si="77"/>
        <v>11</v>
      </c>
    </row>
    <row r="362" spans="1:34" x14ac:dyDescent="0.25">
      <c r="A362" s="5">
        <v>0.59989733916188281</v>
      </c>
      <c r="B362" s="5">
        <v>0.22974761816194542</v>
      </c>
      <c r="C362" s="5">
        <v>0.16356662512694026</v>
      </c>
      <c r="D362" s="2">
        <f t="shared" si="69"/>
        <v>1.6669518844625999</v>
      </c>
      <c r="E362" s="3">
        <f t="shared" si="69"/>
        <v>4.3526022511150302</v>
      </c>
      <c r="F362" s="3">
        <f t="shared" si="69"/>
        <v>6.1137166535283294</v>
      </c>
      <c r="G362" s="134">
        <v>3.3961791605676472E-2</v>
      </c>
      <c r="H362" s="4">
        <f t="shared" si="70"/>
        <v>1.0339617916056765</v>
      </c>
      <c r="I362" s="4">
        <f t="shared" si="67"/>
        <v>1.6121987272604439</v>
      </c>
      <c r="J362" s="4">
        <f t="shared" si="68"/>
        <v>4.2096354879378257</v>
      </c>
      <c r="K362" s="4">
        <f t="shared" si="71"/>
        <v>5.9129038453482101</v>
      </c>
      <c r="L362">
        <v>1.32</v>
      </c>
      <c r="M362">
        <v>5.76</v>
      </c>
      <c r="N362">
        <v>9.73</v>
      </c>
      <c r="O362" s="4">
        <f t="shared" si="72"/>
        <v>1.364829564919493</v>
      </c>
      <c r="P362" s="4">
        <f t="shared" si="73"/>
        <v>5.9556199196486963</v>
      </c>
      <c r="Q362" s="4">
        <f t="shared" si="74"/>
        <v>10.060448232323232</v>
      </c>
      <c r="R362" s="5">
        <f t="shared" si="75"/>
        <v>0.73269221718463196</v>
      </c>
      <c r="S362" s="5">
        <f t="shared" si="75"/>
        <v>0.16790863310481152</v>
      </c>
      <c r="T362" s="5">
        <f t="shared" si="75"/>
        <v>9.9399149710556453E-2</v>
      </c>
      <c r="U362">
        <f t="shared" si="76"/>
        <v>0.81875762440467403</v>
      </c>
      <c r="V362">
        <f t="shared" si="76"/>
        <v>1.3682894912171246</v>
      </c>
      <c r="W362">
        <f t="shared" si="76"/>
        <v>1.6455535646254031</v>
      </c>
      <c r="X362" t="s">
        <v>416</v>
      </c>
      <c r="Y362" t="s">
        <v>471</v>
      </c>
      <c r="Z362" t="s">
        <v>267</v>
      </c>
      <c r="AA362" s="59" t="s">
        <v>86</v>
      </c>
      <c r="AB362" s="59" t="s">
        <v>84</v>
      </c>
      <c r="AC362" s="123" t="s">
        <v>583</v>
      </c>
      <c r="AD362" s="130" t="s">
        <v>73</v>
      </c>
      <c r="AE362" t="s">
        <v>550</v>
      </c>
      <c r="AF362">
        <v>3</v>
      </c>
      <c r="AG362">
        <v>-9</v>
      </c>
      <c r="AH362">
        <f t="shared" si="77"/>
        <v>12</v>
      </c>
    </row>
    <row r="363" spans="1:34" x14ac:dyDescent="0.25">
      <c r="A363" s="5">
        <v>0.54860417192501132</v>
      </c>
      <c r="B363" s="5">
        <v>0.26575416608496355</v>
      </c>
      <c r="C363" s="5">
        <v>0.1786953531305247</v>
      </c>
      <c r="D363" s="2">
        <f t="shared" si="69"/>
        <v>1.8228078661725706</v>
      </c>
      <c r="E363" s="3">
        <f t="shared" si="69"/>
        <v>3.7628760998625048</v>
      </c>
      <c r="F363" s="3">
        <f t="shared" si="69"/>
        <v>5.5961164209433498</v>
      </c>
      <c r="G363" s="134">
        <v>2.8973655003212695E-2</v>
      </c>
      <c r="H363" s="4">
        <f t="shared" si="70"/>
        <v>1.0289736550032127</v>
      </c>
      <c r="I363" s="4">
        <f t="shared" si="67"/>
        <v>1.7714815703098632</v>
      </c>
      <c r="J363" s="4">
        <f t="shared" si="68"/>
        <v>3.6569217118107424</v>
      </c>
      <c r="K363" s="4">
        <f t="shared" si="71"/>
        <v>5.4385419818410004</v>
      </c>
      <c r="L363">
        <v>2.12</v>
      </c>
      <c r="M363">
        <v>3.4</v>
      </c>
      <c r="N363">
        <v>3.8</v>
      </c>
      <c r="O363" s="4">
        <f t="shared" si="72"/>
        <v>2.1814241486068111</v>
      </c>
      <c r="P363" s="4">
        <f t="shared" si="73"/>
        <v>3.4985104270109231</v>
      </c>
      <c r="Q363" s="4">
        <f t="shared" si="74"/>
        <v>3.9100998890122081</v>
      </c>
      <c r="R363" s="5">
        <f t="shared" si="75"/>
        <v>0.45841612262276471</v>
      </c>
      <c r="S363" s="5">
        <f t="shared" si="75"/>
        <v>0.28583593528242979</v>
      </c>
      <c r="T363" s="5">
        <f t="shared" si="75"/>
        <v>0.25574794209480561</v>
      </c>
      <c r="U363">
        <f t="shared" si="76"/>
        <v>1.1967383886636624</v>
      </c>
      <c r="V363">
        <f t="shared" si="76"/>
        <v>0.9297437210698376</v>
      </c>
      <c r="W363">
        <f t="shared" si="76"/>
        <v>0.698716680442662</v>
      </c>
      <c r="X363" t="s">
        <v>343</v>
      </c>
      <c r="Y363" t="s">
        <v>420</v>
      </c>
      <c r="Z363" t="s">
        <v>267</v>
      </c>
      <c r="AA363" s="59" t="s">
        <v>75</v>
      </c>
      <c r="AB363" s="59" t="s">
        <v>90</v>
      </c>
      <c r="AC363" s="123" t="s">
        <v>583</v>
      </c>
      <c r="AD363" s="130" t="s">
        <v>94</v>
      </c>
      <c r="AE363" t="s">
        <v>548</v>
      </c>
      <c r="AF363">
        <v>-2</v>
      </c>
      <c r="AG363">
        <v>-1</v>
      </c>
      <c r="AH363">
        <f t="shared" si="77"/>
        <v>-1</v>
      </c>
    </row>
    <row r="364" spans="1:34" x14ac:dyDescent="0.25">
      <c r="A364" s="5">
        <v>0.77583746259990904</v>
      </c>
      <c r="B364" s="5">
        <v>0.14209301697265375</v>
      </c>
      <c r="C364" s="5">
        <v>6.9561042016560354E-2</v>
      </c>
      <c r="D364" s="2">
        <f t="shared" si="69"/>
        <v>1.2889297671304758</v>
      </c>
      <c r="E364" s="3">
        <f t="shared" si="69"/>
        <v>7.0376435190509969</v>
      </c>
      <c r="F364" s="3">
        <f t="shared" si="69"/>
        <v>14.375862853836068</v>
      </c>
      <c r="G364" s="134">
        <v>5.5382586359577157E-2</v>
      </c>
      <c r="H364" s="4">
        <f t="shared" si="70"/>
        <v>1.0553825863595772</v>
      </c>
      <c r="I364" s="4">
        <f t="shared" si="67"/>
        <v>1.2212914859401776</v>
      </c>
      <c r="J364" s="4">
        <f t="shared" si="68"/>
        <v>6.668333938810334</v>
      </c>
      <c r="K364" s="4">
        <f t="shared" si="71"/>
        <v>13.621470582932377</v>
      </c>
      <c r="L364">
        <v>1.24</v>
      </c>
      <c r="M364">
        <v>6.23</v>
      </c>
      <c r="N364">
        <v>11.31</v>
      </c>
      <c r="O364" s="4">
        <f t="shared" si="72"/>
        <v>1.3086744070858756</v>
      </c>
      <c r="P364" s="4">
        <f t="shared" si="73"/>
        <v>6.5750335130201663</v>
      </c>
      <c r="Q364" s="4">
        <f t="shared" si="74"/>
        <v>11.936377051726819</v>
      </c>
      <c r="R364" s="5">
        <f t="shared" si="75"/>
        <v>0.76413200608604837</v>
      </c>
      <c r="S364" s="5">
        <f t="shared" si="75"/>
        <v>0.15209047954200638</v>
      </c>
      <c r="T364" s="5">
        <f t="shared" si="75"/>
        <v>8.3777514371945166E-2</v>
      </c>
      <c r="U364">
        <f t="shared" si="76"/>
        <v>1.0153186313629463</v>
      </c>
      <c r="V364">
        <f t="shared" si="76"/>
        <v>0.93426634856134172</v>
      </c>
      <c r="W364">
        <f t="shared" si="76"/>
        <v>0.83030682562067604</v>
      </c>
      <c r="X364" t="s">
        <v>352</v>
      </c>
      <c r="Y364" t="s">
        <v>431</v>
      </c>
      <c r="Z364" t="s">
        <v>271</v>
      </c>
      <c r="AA364" s="59" t="s">
        <v>89</v>
      </c>
      <c r="AB364" s="59" t="s">
        <v>84</v>
      </c>
      <c r="AC364" s="123" t="s">
        <v>583</v>
      </c>
      <c r="AD364" s="130" t="s">
        <v>181</v>
      </c>
      <c r="AE364" t="s">
        <v>543</v>
      </c>
      <c r="AF364">
        <v>-1</v>
      </c>
      <c r="AG364">
        <v>-1</v>
      </c>
      <c r="AH364">
        <f t="shared" si="77"/>
        <v>0</v>
      </c>
    </row>
    <row r="365" spans="1:34" x14ac:dyDescent="0.25">
      <c r="A365" s="5">
        <v>0.67226668555183544</v>
      </c>
      <c r="B365" s="5">
        <v>0.18524362000777947</v>
      </c>
      <c r="C365" s="5">
        <v>0.13415528708586943</v>
      </c>
      <c r="D365" s="2">
        <f t="shared" si="69"/>
        <v>1.4875049165631971</v>
      </c>
      <c r="E365" s="3">
        <f t="shared" si="69"/>
        <v>5.3982965780846008</v>
      </c>
      <c r="F365" s="3">
        <f t="shared" si="69"/>
        <v>7.4540483772355914</v>
      </c>
      <c r="G365" s="134">
        <v>4.6595561301443489E-2</v>
      </c>
      <c r="H365" s="4">
        <f t="shared" si="70"/>
        <v>1.0465955613014435</v>
      </c>
      <c r="I365" s="4">
        <f t="shared" si="67"/>
        <v>1.4212795960203404</v>
      </c>
      <c r="J365" s="4">
        <f t="shared" si="68"/>
        <v>5.1579586018612664</v>
      </c>
      <c r="K365" s="4">
        <f t="shared" si="71"/>
        <v>7.1221861174019017</v>
      </c>
      <c r="L365">
        <v>2.08</v>
      </c>
      <c r="M365">
        <v>3.57</v>
      </c>
      <c r="N365">
        <v>3.5</v>
      </c>
      <c r="O365" s="4">
        <f t="shared" si="72"/>
        <v>2.1769187675070025</v>
      </c>
      <c r="P365" s="4">
        <f t="shared" si="73"/>
        <v>3.7363461538461529</v>
      </c>
      <c r="Q365" s="4">
        <f t="shared" si="74"/>
        <v>3.6630844645550522</v>
      </c>
      <c r="R365" s="5">
        <f t="shared" si="75"/>
        <v>0.45936486695146439</v>
      </c>
      <c r="S365" s="5">
        <f t="shared" si="75"/>
        <v>0.26764115497452268</v>
      </c>
      <c r="T365" s="5">
        <f t="shared" si="75"/>
        <v>0.2729939780740131</v>
      </c>
      <c r="U365">
        <f t="shared" si="76"/>
        <v>1.4634699645475193</v>
      </c>
      <c r="V365">
        <f t="shared" si="76"/>
        <v>0.6921342871406051</v>
      </c>
      <c r="W365">
        <f t="shared" si="76"/>
        <v>0.49142214796217137</v>
      </c>
      <c r="X365" t="s">
        <v>429</v>
      </c>
      <c r="Y365" t="s">
        <v>351</v>
      </c>
      <c r="Z365" t="s">
        <v>271</v>
      </c>
      <c r="AA365" s="59" t="s">
        <v>86</v>
      </c>
      <c r="AB365" s="59" t="s">
        <v>84</v>
      </c>
      <c r="AC365" s="123" t="s">
        <v>583</v>
      </c>
      <c r="AD365" s="130" t="s">
        <v>75</v>
      </c>
      <c r="AE365" t="s">
        <v>550</v>
      </c>
      <c r="AF365">
        <v>4</v>
      </c>
      <c r="AG365">
        <v>-7</v>
      </c>
      <c r="AH365">
        <f t="shared" si="77"/>
        <v>11</v>
      </c>
    </row>
    <row r="366" spans="1:34" x14ac:dyDescent="0.25">
      <c r="A366" s="5">
        <v>0.11419863481389976</v>
      </c>
      <c r="B366" s="5">
        <v>0.14693863294336462</v>
      </c>
      <c r="C366" s="5">
        <v>0.63619476761578386</v>
      </c>
      <c r="D366" s="2">
        <f t="shared" si="69"/>
        <v>8.7566721058410089</v>
      </c>
      <c r="E366" s="3">
        <f t="shared" si="69"/>
        <v>6.805562158628736</v>
      </c>
      <c r="F366" s="3">
        <f t="shared" si="69"/>
        <v>1.5718456845340301</v>
      </c>
      <c r="G366" s="134">
        <v>4.4183202589872295E-2</v>
      </c>
      <c r="H366" s="4">
        <f t="shared" si="70"/>
        <v>1.0441832025898723</v>
      </c>
      <c r="I366" s="4">
        <f t="shared" si="67"/>
        <v>8.3861453470252769</v>
      </c>
      <c r="J366" s="4">
        <f t="shared" si="68"/>
        <v>6.5175939832674956</v>
      </c>
      <c r="K366" s="4">
        <f t="shared" si="71"/>
        <v>1.505335156355134</v>
      </c>
      <c r="L366">
        <v>2.54</v>
      </c>
      <c r="M366">
        <v>3.57</v>
      </c>
      <c r="N366">
        <v>2.7</v>
      </c>
      <c r="O366" s="4">
        <f t="shared" si="72"/>
        <v>2.6522253345782758</v>
      </c>
      <c r="P366" s="4">
        <f t="shared" si="73"/>
        <v>3.7277340332458437</v>
      </c>
      <c r="Q366" s="4">
        <f t="shared" si="74"/>
        <v>2.8192946469926552</v>
      </c>
      <c r="R366" s="5">
        <f t="shared" si="75"/>
        <v>0.3770418700713481</v>
      </c>
      <c r="S366" s="5">
        <f t="shared" si="75"/>
        <v>0.26825948178745779</v>
      </c>
      <c r="T366" s="5">
        <f t="shared" si="75"/>
        <v>0.35469864814119417</v>
      </c>
      <c r="U366">
        <f t="shared" si="76"/>
        <v>0.30288051242767761</v>
      </c>
      <c r="V366">
        <f t="shared" si="76"/>
        <v>0.54774814282159923</v>
      </c>
      <c r="W366">
        <f t="shared" si="76"/>
        <v>1.7936205027839158</v>
      </c>
      <c r="X366" t="s">
        <v>432</v>
      </c>
      <c r="Y366" t="s">
        <v>430</v>
      </c>
      <c r="Z366" t="s">
        <v>271</v>
      </c>
      <c r="AA366" s="59" t="s">
        <v>102</v>
      </c>
      <c r="AB366" s="59" t="s">
        <v>85</v>
      </c>
      <c r="AC366" s="123" t="s">
        <v>583</v>
      </c>
      <c r="AD366" s="130" t="s">
        <v>74</v>
      </c>
      <c r="AE366" t="s">
        <v>543</v>
      </c>
      <c r="AF366">
        <v>2</v>
      </c>
      <c r="AG366">
        <v>4</v>
      </c>
      <c r="AH366">
        <f t="shared" si="77"/>
        <v>-2</v>
      </c>
    </row>
    <row r="367" spans="1:34" x14ac:dyDescent="0.25">
      <c r="A367" s="5">
        <v>0.67220990924144364</v>
      </c>
      <c r="B367" s="5">
        <v>0.23783024378261347</v>
      </c>
      <c r="C367" s="5">
        <v>8.8391485158733685E-2</v>
      </c>
      <c r="D367" s="2">
        <f t="shared" si="69"/>
        <v>1.4876305544624471</v>
      </c>
      <c r="E367" s="3">
        <f t="shared" si="69"/>
        <v>4.2046797080780047</v>
      </c>
      <c r="F367" s="3">
        <f t="shared" si="69"/>
        <v>11.313306911906697</v>
      </c>
      <c r="G367" s="134">
        <v>4.3983089681161047E-2</v>
      </c>
      <c r="H367" s="4">
        <f t="shared" si="70"/>
        <v>1.043983089681161</v>
      </c>
      <c r="I367" s="4">
        <f t="shared" si="67"/>
        <v>1.4249565621956375</v>
      </c>
      <c r="J367" s="4">
        <f t="shared" si="68"/>
        <v>4.0275362212640244</v>
      </c>
      <c r="K367" s="4">
        <f t="shared" si="71"/>
        <v>10.836676401877209</v>
      </c>
      <c r="L367">
        <v>2.33</v>
      </c>
      <c r="M367">
        <v>3.11</v>
      </c>
      <c r="N367">
        <v>3.41</v>
      </c>
      <c r="O367" s="4">
        <f t="shared" si="72"/>
        <v>2.4324805989571052</v>
      </c>
      <c r="P367" s="4">
        <f t="shared" si="73"/>
        <v>3.2467874089084106</v>
      </c>
      <c r="Q367" s="4">
        <f t="shared" si="74"/>
        <v>3.5599823358127591</v>
      </c>
      <c r="R367" s="5">
        <f t="shared" si="75"/>
        <v>0.41110297053499095</v>
      </c>
      <c r="S367" s="5">
        <f t="shared" si="75"/>
        <v>0.30799675927541126</v>
      </c>
      <c r="T367" s="5">
        <f t="shared" si="75"/>
        <v>0.28090027018959796</v>
      </c>
      <c r="U367">
        <f t="shared" si="76"/>
        <v>1.6351375626565281</v>
      </c>
      <c r="V367">
        <f t="shared" si="76"/>
        <v>0.77218424097100735</v>
      </c>
      <c r="W367">
        <f t="shared" si="76"/>
        <v>0.31467212580134762</v>
      </c>
      <c r="X367" t="s">
        <v>453</v>
      </c>
      <c r="Y367" t="s">
        <v>452</v>
      </c>
      <c r="Z367" t="s">
        <v>264</v>
      </c>
      <c r="AA367" s="59" t="s">
        <v>94</v>
      </c>
      <c r="AB367" s="59" t="s">
        <v>84</v>
      </c>
      <c r="AC367" s="123" t="s">
        <v>585</v>
      </c>
      <c r="AD367" s="130" t="s">
        <v>79</v>
      </c>
      <c r="AE367" t="s">
        <v>548</v>
      </c>
      <c r="AF367">
        <v>3</v>
      </c>
      <c r="AG367">
        <v>-1</v>
      </c>
      <c r="AH367">
        <f t="shared" si="77"/>
        <v>4</v>
      </c>
    </row>
    <row r="368" spans="1:34" x14ac:dyDescent="0.25">
      <c r="A368" s="5">
        <v>0.76106329140424711</v>
      </c>
      <c r="B368" s="5">
        <v>0.18984577424965829</v>
      </c>
      <c r="C368" s="5">
        <v>4.7508128676171345E-2</v>
      </c>
      <c r="D368" s="2">
        <f t="shared" si="69"/>
        <v>1.3139511671294615</v>
      </c>
      <c r="E368" s="3">
        <f t="shared" si="69"/>
        <v>5.2674335467954192</v>
      </c>
      <c r="F368" s="3">
        <f t="shared" si="69"/>
        <v>21.049029458017152</v>
      </c>
      <c r="G368" s="134">
        <v>4.9020200992403451E-2</v>
      </c>
      <c r="H368" s="4">
        <f t="shared" si="70"/>
        <v>1.0490202009924035</v>
      </c>
      <c r="I368" s="4">
        <f t="shared" si="67"/>
        <v>1.2525508716480633</v>
      </c>
      <c r="J368" s="4">
        <f t="shared" si="68"/>
        <v>5.0212889530747598</v>
      </c>
      <c r="K368" s="4">
        <f t="shared" si="71"/>
        <v>20.065418605003185</v>
      </c>
      <c r="L368">
        <v>1.64</v>
      </c>
      <c r="M368">
        <v>3.92</v>
      </c>
      <c r="N368">
        <v>5.43</v>
      </c>
      <c r="O368" s="4">
        <f t="shared" si="72"/>
        <v>1.7203931296275417</v>
      </c>
      <c r="P368" s="4">
        <f t="shared" si="73"/>
        <v>4.1121591878902217</v>
      </c>
      <c r="Q368" s="4">
        <f t="shared" si="74"/>
        <v>5.6961796913887506</v>
      </c>
      <c r="R368" s="5">
        <f t="shared" si="75"/>
        <v>0.58126249330959379</v>
      </c>
      <c r="S368" s="5">
        <f t="shared" si="75"/>
        <v>0.24318124720095247</v>
      </c>
      <c r="T368" s="5">
        <f t="shared" si="75"/>
        <v>0.17555625948945375</v>
      </c>
      <c r="U368">
        <f t="shared" si="76"/>
        <v>1.3093280577435904</v>
      </c>
      <c r="V368">
        <f t="shared" si="76"/>
        <v>0.78067604486286513</v>
      </c>
      <c r="W368">
        <f t="shared" si="76"/>
        <v>0.27061483774109074</v>
      </c>
      <c r="X368" t="s">
        <v>357</v>
      </c>
      <c r="Y368" t="s">
        <v>454</v>
      </c>
      <c r="Z368" t="s">
        <v>264</v>
      </c>
      <c r="AA368" s="59" t="s">
        <v>94</v>
      </c>
      <c r="AB368" s="59" t="s">
        <v>84</v>
      </c>
      <c r="AC368" s="123" t="s">
        <v>585</v>
      </c>
      <c r="AD368" s="130" t="s">
        <v>73</v>
      </c>
      <c r="AE368" t="s">
        <v>549</v>
      </c>
      <c r="AF368">
        <v>3</v>
      </c>
      <c r="AG368">
        <v>-6</v>
      </c>
      <c r="AH368">
        <f t="shared" si="77"/>
        <v>9</v>
      </c>
    </row>
    <row r="369" spans="1:34" x14ac:dyDescent="0.25">
      <c r="A369" s="5">
        <v>0.19542789322792845</v>
      </c>
      <c r="B369" s="5">
        <v>0.29101613856563663</v>
      </c>
      <c r="C369" s="5">
        <v>0.46298480304763384</v>
      </c>
      <c r="D369" s="2">
        <f t="shared" si="69"/>
        <v>5.116976821899704</v>
      </c>
      <c r="E369" s="3">
        <f t="shared" si="69"/>
        <v>3.4362355466910199</v>
      </c>
      <c r="F369" s="3">
        <f t="shared" si="69"/>
        <v>2.159898107707686</v>
      </c>
      <c r="G369" s="134">
        <v>2.6741272569971164E-2</v>
      </c>
      <c r="H369" s="4">
        <f t="shared" si="70"/>
        <v>1.0267412725699712</v>
      </c>
      <c r="I369" s="4">
        <f t="shared" si="67"/>
        <v>4.9837061766220065</v>
      </c>
      <c r="J369" s="4">
        <f t="shared" si="68"/>
        <v>3.3467394741909966</v>
      </c>
      <c r="K369" s="4">
        <f t="shared" si="71"/>
        <v>2.1036439903709936</v>
      </c>
      <c r="L369">
        <v>2.25</v>
      </c>
      <c r="M369">
        <v>3.19</v>
      </c>
      <c r="N369">
        <v>3.72</v>
      </c>
      <c r="O369" s="4">
        <f t="shared" si="72"/>
        <v>2.3101678632824352</v>
      </c>
      <c r="P369" s="4">
        <f t="shared" si="73"/>
        <v>3.2753046594982078</v>
      </c>
      <c r="Q369" s="4">
        <f t="shared" si="74"/>
        <v>3.8194775339602929</v>
      </c>
      <c r="R369" s="5">
        <f t="shared" si="75"/>
        <v>0.43286897713966793</v>
      </c>
      <c r="S369" s="5">
        <f t="shared" si="75"/>
        <v>0.30531510926779093</v>
      </c>
      <c r="T369" s="5">
        <f t="shared" si="75"/>
        <v>0.26181591359254108</v>
      </c>
      <c r="U369">
        <f t="shared" si="76"/>
        <v>0.45147123852415127</v>
      </c>
      <c r="V369">
        <f t="shared" si="76"/>
        <v>0.95316651463320579</v>
      </c>
      <c r="W369">
        <f t="shared" si="76"/>
        <v>1.7683600538054682</v>
      </c>
      <c r="X369" t="s">
        <v>404</v>
      </c>
      <c r="Y369" t="s">
        <v>330</v>
      </c>
      <c r="Z369" t="s">
        <v>263</v>
      </c>
      <c r="AA369" s="59" t="s">
        <v>75</v>
      </c>
      <c r="AB369" s="59" t="s">
        <v>90</v>
      </c>
      <c r="AC369" s="123" t="s">
        <v>585</v>
      </c>
      <c r="AD369" s="130" t="s">
        <v>78</v>
      </c>
      <c r="AE369" t="s">
        <v>541</v>
      </c>
      <c r="AF369">
        <v>4</v>
      </c>
      <c r="AG369">
        <v>5</v>
      </c>
      <c r="AH369">
        <f t="shared" si="77"/>
        <v>-1</v>
      </c>
    </row>
    <row r="370" spans="1:34" x14ac:dyDescent="0.25">
      <c r="A370" s="5">
        <v>9.029589798689093E-2</v>
      </c>
      <c r="B370" s="5">
        <v>0.19470068990137221</v>
      </c>
      <c r="C370" s="5">
        <v>0.60702669083484151</v>
      </c>
      <c r="D370" s="2">
        <f t="shared" si="69"/>
        <v>11.074700205597146</v>
      </c>
      <c r="E370" s="3">
        <f t="shared" si="69"/>
        <v>5.1360886317689021</v>
      </c>
      <c r="F370" s="3">
        <f t="shared" si="69"/>
        <v>1.6473740201187921</v>
      </c>
      <c r="G370" s="134">
        <v>3.8752152628625636E-2</v>
      </c>
      <c r="H370" s="4">
        <f t="shared" si="70"/>
        <v>1.0387521526286256</v>
      </c>
      <c r="I370" s="4">
        <f t="shared" si="67"/>
        <v>10.661542484000579</v>
      </c>
      <c r="J370" s="4">
        <f t="shared" si="68"/>
        <v>4.944479410966049</v>
      </c>
      <c r="K370" s="4">
        <f t="shared" si="71"/>
        <v>1.5859163477543818</v>
      </c>
      <c r="L370">
        <v>3.21</v>
      </c>
      <c r="M370">
        <v>3.22</v>
      </c>
      <c r="N370">
        <v>2.4</v>
      </c>
      <c r="O370" s="4">
        <f t="shared" si="72"/>
        <v>3.3343944099378882</v>
      </c>
      <c r="P370" s="4">
        <f t="shared" si="73"/>
        <v>3.3447819314641749</v>
      </c>
      <c r="Q370" s="4">
        <f t="shared" si="74"/>
        <v>2.4930051663087016</v>
      </c>
      <c r="R370" s="5">
        <f t="shared" si="75"/>
        <v>0.29990453349477264</v>
      </c>
      <c r="S370" s="5">
        <f t="shared" si="75"/>
        <v>0.29897315295596893</v>
      </c>
      <c r="T370" s="5">
        <f t="shared" si="75"/>
        <v>0.40112231354925837</v>
      </c>
      <c r="U370">
        <f t="shared" si="76"/>
        <v>0.30108213748781099</v>
      </c>
      <c r="V370">
        <f t="shared" si="76"/>
        <v>0.65123134962571905</v>
      </c>
      <c r="W370">
        <f t="shared" si="76"/>
        <v>1.5133206763385347</v>
      </c>
      <c r="X370" t="s">
        <v>408</v>
      </c>
      <c r="Y370" t="s">
        <v>407</v>
      </c>
      <c r="Z370" t="s">
        <v>259</v>
      </c>
      <c r="AA370" s="59" t="s">
        <v>79</v>
      </c>
      <c r="AB370" s="59" t="s">
        <v>85</v>
      </c>
      <c r="AC370" s="123" t="s">
        <v>585</v>
      </c>
      <c r="AD370" s="130" t="s">
        <v>86</v>
      </c>
      <c r="AE370" t="s">
        <v>554</v>
      </c>
      <c r="AF370">
        <v>-4</v>
      </c>
      <c r="AG370">
        <v>2</v>
      </c>
      <c r="AH370">
        <f t="shared" si="77"/>
        <v>-6</v>
      </c>
    </row>
    <row r="371" spans="1:34" x14ac:dyDescent="0.25">
      <c r="A371" s="5">
        <v>0.18065991665868217</v>
      </c>
      <c r="B371" s="5">
        <v>0.41696786494258647</v>
      </c>
      <c r="C371" s="5">
        <v>0.37996172590704619</v>
      </c>
      <c r="D371" s="2">
        <f t="shared" si="69"/>
        <v>5.535262157179468</v>
      </c>
      <c r="E371" s="3">
        <f t="shared" si="69"/>
        <v>2.3982663511436138</v>
      </c>
      <c r="F371" s="3">
        <f t="shared" si="69"/>
        <v>2.6318440301132857</v>
      </c>
      <c r="G371" s="134">
        <v>5.5438587238625603E-2</v>
      </c>
      <c r="H371" s="4">
        <f t="shared" si="70"/>
        <v>1.0554385872386256</v>
      </c>
      <c r="I371" s="4">
        <f t="shared" si="67"/>
        <v>5.2445137254849987</v>
      </c>
      <c r="J371" s="4">
        <f t="shared" si="68"/>
        <v>2.2722936039492994</v>
      </c>
      <c r="K371" s="4">
        <f t="shared" si="71"/>
        <v>2.4936022445408739</v>
      </c>
      <c r="L371">
        <v>2.68</v>
      </c>
      <c r="M371">
        <v>3.04</v>
      </c>
      <c r="N371">
        <v>2.83</v>
      </c>
      <c r="O371" s="4">
        <f t="shared" si="72"/>
        <v>2.8285754137995167</v>
      </c>
      <c r="P371" s="4">
        <f t="shared" si="73"/>
        <v>3.2085333052054219</v>
      </c>
      <c r="Q371" s="4">
        <f t="shared" si="74"/>
        <v>2.9868912018853107</v>
      </c>
      <c r="R371" s="5">
        <f t="shared" si="75"/>
        <v>0.3535348554333711</v>
      </c>
      <c r="S371" s="5">
        <f t="shared" si="75"/>
        <v>0.31166888571099821</v>
      </c>
      <c r="T371" s="5">
        <f t="shared" si="75"/>
        <v>0.33479625885563058</v>
      </c>
      <c r="U371">
        <f t="shared" si="76"/>
        <v>0.5110101985198181</v>
      </c>
      <c r="V371">
        <f t="shared" si="76"/>
        <v>1.3378552818686851</v>
      </c>
      <c r="W371">
        <f t="shared" si="76"/>
        <v>1.134904336164914</v>
      </c>
      <c r="X371" t="s">
        <v>470</v>
      </c>
      <c r="Y371" t="s">
        <v>467</v>
      </c>
      <c r="Z371" t="s">
        <v>262</v>
      </c>
      <c r="AA371" s="59" t="s">
        <v>76</v>
      </c>
      <c r="AB371" s="59" t="s">
        <v>85</v>
      </c>
      <c r="AC371" s="123" t="s">
        <v>585</v>
      </c>
      <c r="AD371" s="130" t="s">
        <v>78</v>
      </c>
      <c r="AE371" t="s">
        <v>541</v>
      </c>
      <c r="AF371">
        <v>-8</v>
      </c>
      <c r="AG371">
        <v>-1</v>
      </c>
      <c r="AH371">
        <f t="shared" si="77"/>
        <v>-7</v>
      </c>
    </row>
    <row r="372" spans="1:34" s="22" customFormat="1" x14ac:dyDescent="0.25">
      <c r="A372" s="23">
        <v>0.71221225078659467</v>
      </c>
      <c r="B372" s="23">
        <v>0.18083667396747369</v>
      </c>
      <c r="C372" s="23">
        <v>0.1018223359611551</v>
      </c>
      <c r="D372" s="20">
        <f t="shared" si="69"/>
        <v>1.4040758199477212</v>
      </c>
      <c r="E372" s="21">
        <f t="shared" si="69"/>
        <v>5.5298517610419315</v>
      </c>
      <c r="F372" s="21">
        <f t="shared" si="69"/>
        <v>9.8210278772380235</v>
      </c>
      <c r="G372" s="133">
        <v>3.4029102210920481E-2</v>
      </c>
      <c r="H372" s="6">
        <f t="shared" si="70"/>
        <v>1.0340291022109205</v>
      </c>
      <c r="I372" s="6">
        <f t="shared" si="67"/>
        <v>1.3578687649560166</v>
      </c>
      <c r="J372" s="6">
        <f t="shared" si="68"/>
        <v>5.3478685940446153</v>
      </c>
      <c r="K372" s="6">
        <f t="shared" si="71"/>
        <v>9.4978254057251252</v>
      </c>
      <c r="L372" s="22">
        <v>2.08</v>
      </c>
      <c r="M372" s="22">
        <v>3.6</v>
      </c>
      <c r="N372" s="22">
        <v>3.63</v>
      </c>
      <c r="O372" s="6">
        <f t="shared" si="72"/>
        <v>2.1507805325987146</v>
      </c>
      <c r="P372" s="6">
        <f t="shared" si="73"/>
        <v>3.7225047679593137</v>
      </c>
      <c r="Q372" s="6">
        <f t="shared" si="74"/>
        <v>3.7535256410256412</v>
      </c>
      <c r="R372" s="23">
        <f t="shared" si="75"/>
        <v>0.4649474852702587</v>
      </c>
      <c r="S372" s="23">
        <f t="shared" si="75"/>
        <v>0.26863632482281613</v>
      </c>
      <c r="T372" s="23">
        <f t="shared" si="75"/>
        <v>0.26641618990692512</v>
      </c>
      <c r="U372" s="22">
        <f t="shared" si="76"/>
        <v>1.5318122440701214</v>
      </c>
      <c r="V372" s="22">
        <f t="shared" si="76"/>
        <v>0.6731653810658248</v>
      </c>
      <c r="W372" s="22">
        <f t="shared" si="76"/>
        <v>0.38219274885932297</v>
      </c>
      <c r="X372" s="22" t="s">
        <v>472</v>
      </c>
      <c r="Y372" s="22" t="s">
        <v>346</v>
      </c>
      <c r="Z372" s="22" t="s">
        <v>267</v>
      </c>
      <c r="AA372" s="24" t="s">
        <v>86</v>
      </c>
      <c r="AB372" s="24" t="s">
        <v>84</v>
      </c>
      <c r="AC372" s="126" t="s">
        <v>585</v>
      </c>
      <c r="AD372" s="64" t="s">
        <v>100</v>
      </c>
      <c r="AE372" s="22" t="s">
        <v>550</v>
      </c>
      <c r="AF372" s="22">
        <v>1</v>
      </c>
      <c r="AG372" s="22">
        <v>-6</v>
      </c>
      <c r="AH372" s="22">
        <f t="shared" si="77"/>
        <v>7</v>
      </c>
    </row>
    <row r="373" spans="1:34" x14ac:dyDescent="0.25">
      <c r="A373" s="5">
        <v>0.4367560405335783</v>
      </c>
      <c r="B373" s="5">
        <v>0.34445512394143374</v>
      </c>
      <c r="C373" s="5">
        <v>0.21137122785944773</v>
      </c>
      <c r="D373" s="2">
        <f t="shared" ref="D373:F394" si="78">(100%/A373)</f>
        <v>2.2896077150491498</v>
      </c>
      <c r="E373" s="3">
        <f t="shared" si="78"/>
        <v>2.9031357947516723</v>
      </c>
      <c r="F373" s="3">
        <f t="shared" si="78"/>
        <v>4.7310128730716112</v>
      </c>
      <c r="G373" s="134">
        <v>2.8828533870418838E-2</v>
      </c>
      <c r="H373" s="4">
        <f t="shared" si="70"/>
        <v>1.0288285338704188</v>
      </c>
      <c r="I373" s="4">
        <f t="shared" si="67"/>
        <v>2.2254512191994924</v>
      </c>
      <c r="J373" s="4">
        <f t="shared" si="68"/>
        <v>2.8217877898760948</v>
      </c>
      <c r="K373" s="4">
        <f t="shared" si="71"/>
        <v>4.5984464051300149</v>
      </c>
      <c r="L373">
        <v>2.19</v>
      </c>
      <c r="M373">
        <v>3.32</v>
      </c>
      <c r="N373">
        <v>3.69</v>
      </c>
      <c r="O373" s="4">
        <f t="shared" si="72"/>
        <v>2.2531344891762171</v>
      </c>
      <c r="P373" s="4">
        <f t="shared" si="73"/>
        <v>3.4157107324497904</v>
      </c>
      <c r="Q373" s="4">
        <f t="shared" si="74"/>
        <v>3.7963772899818453</v>
      </c>
      <c r="R373" s="5">
        <f t="shared" ref="R373:T394" si="79">(1/O373)</f>
        <v>0.44382614744209803</v>
      </c>
      <c r="S373" s="5">
        <f t="shared" si="79"/>
        <v>0.29276483822234778</v>
      </c>
      <c r="T373" s="5">
        <f t="shared" si="79"/>
        <v>0.26340901433555414</v>
      </c>
      <c r="U373">
        <f t="shared" ref="U373:W394" si="80">(L373/I373)</f>
        <v>0.98407009828225112</v>
      </c>
      <c r="V373">
        <f t="shared" si="80"/>
        <v>1.1765590636940779</v>
      </c>
      <c r="W373">
        <f t="shared" si="80"/>
        <v>0.80244492920118526</v>
      </c>
      <c r="X373" t="s">
        <v>282</v>
      </c>
      <c r="Y373" t="s">
        <v>405</v>
      </c>
      <c r="Z373" t="s">
        <v>259</v>
      </c>
      <c r="AA373" s="59" t="s">
        <v>75</v>
      </c>
      <c r="AB373" s="59" t="s">
        <v>90</v>
      </c>
      <c r="AC373" t="s">
        <v>586</v>
      </c>
      <c r="AD373" s="131" t="s">
        <v>74</v>
      </c>
      <c r="AE373" t="s">
        <v>548</v>
      </c>
      <c r="AF373">
        <v>7</v>
      </c>
      <c r="AG373">
        <v>2</v>
      </c>
      <c r="AH373" s="22">
        <f t="shared" si="77"/>
        <v>5</v>
      </c>
    </row>
    <row r="374" spans="1:34" x14ac:dyDescent="0.25">
      <c r="A374" s="5">
        <v>0.14972898054062289</v>
      </c>
      <c r="B374" s="5">
        <v>0.20490628606969125</v>
      </c>
      <c r="C374" s="5">
        <v>0.5629739035697372</v>
      </c>
      <c r="D374" s="2">
        <f t="shared" si="78"/>
        <v>6.6787337787870031</v>
      </c>
      <c r="E374" s="3">
        <f t="shared" si="78"/>
        <v>4.8802797570587328</v>
      </c>
      <c r="F374" s="3">
        <f t="shared" si="78"/>
        <v>1.7762812692722392</v>
      </c>
      <c r="G374" s="134">
        <v>4.7540401380741226E-2</v>
      </c>
      <c r="H374" s="4">
        <f t="shared" si="70"/>
        <v>1.0475404013807412</v>
      </c>
      <c r="I374" s="4">
        <f t="shared" si="67"/>
        <v>6.3756335984596904</v>
      </c>
      <c r="J374" s="4">
        <f t="shared" si="68"/>
        <v>4.6587986015872396</v>
      </c>
      <c r="K374" s="4">
        <f t="shared" si="71"/>
        <v>1.6956685078026201</v>
      </c>
      <c r="L374">
        <v>4.49</v>
      </c>
      <c r="M374">
        <v>3.35</v>
      </c>
      <c r="N374">
        <v>1.9</v>
      </c>
      <c r="O374" s="4">
        <f t="shared" si="72"/>
        <v>4.703456402199528</v>
      </c>
      <c r="P374" s="4">
        <f t="shared" si="73"/>
        <v>3.5092603446254831</v>
      </c>
      <c r="Q374" s="4">
        <f t="shared" si="74"/>
        <v>1.9903267626234082</v>
      </c>
      <c r="R374" s="5">
        <f t="shared" si="79"/>
        <v>0.2126096033402923</v>
      </c>
      <c r="S374" s="5">
        <f t="shared" si="79"/>
        <v>0.2849603340292276</v>
      </c>
      <c r="T374" s="5">
        <f t="shared" si="79"/>
        <v>0.50243006263048029</v>
      </c>
      <c r="U374">
        <f t="shared" si="80"/>
        <v>0.70424373211860125</v>
      </c>
      <c r="V374">
        <f t="shared" si="80"/>
        <v>0.71906950406885251</v>
      </c>
      <c r="W374">
        <f t="shared" si="80"/>
        <v>1.1205020269334178</v>
      </c>
      <c r="X374" t="s">
        <v>339</v>
      </c>
      <c r="Y374" t="s">
        <v>337</v>
      </c>
      <c r="Z374" t="s">
        <v>262</v>
      </c>
      <c r="AA374" s="59" t="s">
        <v>79</v>
      </c>
      <c r="AB374" s="59" t="s">
        <v>85</v>
      </c>
      <c r="AC374" t="s">
        <v>586</v>
      </c>
      <c r="AD374" s="131" t="s">
        <v>73</v>
      </c>
      <c r="AE374" t="s">
        <v>541</v>
      </c>
      <c r="AF374">
        <v>-7</v>
      </c>
      <c r="AG374">
        <v>0</v>
      </c>
      <c r="AH374" s="22">
        <f t="shared" si="77"/>
        <v>-7</v>
      </c>
    </row>
    <row r="375" spans="1:34" s="22" customFormat="1" x14ac:dyDescent="0.25">
      <c r="A375" s="5">
        <v>0.48477351485059622</v>
      </c>
      <c r="B375" s="5">
        <v>0.26531952487281696</v>
      </c>
      <c r="C375" s="5">
        <v>0.23684869521246385</v>
      </c>
      <c r="D375" s="2">
        <f t="shared" si="78"/>
        <v>2.0628189646626898</v>
      </c>
      <c r="E375" s="3">
        <f t="shared" si="78"/>
        <v>3.7690403692655412</v>
      </c>
      <c r="F375" s="3">
        <f t="shared" si="78"/>
        <v>4.2221047454070009</v>
      </c>
      <c r="G375" s="134">
        <v>4.6545446254396383E-2</v>
      </c>
      <c r="H375" s="4">
        <f t="shared" si="70"/>
        <v>1.0465454462543964</v>
      </c>
      <c r="I375" s="4">
        <f t="shared" si="67"/>
        <v>1.9710744259081661</v>
      </c>
      <c r="J375" s="4">
        <f t="shared" si="68"/>
        <v>3.6014110832501345</v>
      </c>
      <c r="K375" s="4">
        <f t="shared" si="71"/>
        <v>4.0343252751402092</v>
      </c>
      <c r="L375">
        <v>1.84</v>
      </c>
      <c r="M375">
        <v>3.34</v>
      </c>
      <c r="N375">
        <v>4.91</v>
      </c>
      <c r="O375" s="4">
        <f t="shared" si="72"/>
        <v>1.9256436211080894</v>
      </c>
      <c r="P375" s="4">
        <f t="shared" si="73"/>
        <v>3.4954617904896836</v>
      </c>
      <c r="Q375" s="4">
        <f t="shared" si="74"/>
        <v>5.1385381411090867</v>
      </c>
      <c r="R375" s="5">
        <f t="shared" si="79"/>
        <v>0.51930688993457763</v>
      </c>
      <c r="S375" s="5">
        <f t="shared" si="79"/>
        <v>0.2860852327783302</v>
      </c>
      <c r="T375" s="5">
        <f t="shared" si="79"/>
        <v>0.1946078772870922</v>
      </c>
      <c r="U375">
        <f t="shared" si="80"/>
        <v>0.93350102655419831</v>
      </c>
      <c r="V375">
        <f t="shared" si="80"/>
        <v>0.92741426146380901</v>
      </c>
      <c r="W375">
        <f t="shared" si="80"/>
        <v>1.2170560540211666</v>
      </c>
      <c r="X375" t="s">
        <v>414</v>
      </c>
      <c r="Y375" t="s">
        <v>284</v>
      </c>
      <c r="Z375" t="s">
        <v>262</v>
      </c>
      <c r="AA375" s="59" t="s">
        <v>75</v>
      </c>
      <c r="AB375" s="59" t="s">
        <v>90</v>
      </c>
      <c r="AC375" t="s">
        <v>586</v>
      </c>
      <c r="AD375" s="131" t="s">
        <v>73</v>
      </c>
      <c r="AE375" t="s">
        <v>549</v>
      </c>
      <c r="AF375">
        <v>1</v>
      </c>
      <c r="AG375">
        <v>-1</v>
      </c>
      <c r="AH375" s="22">
        <f t="shared" si="77"/>
        <v>2</v>
      </c>
    </row>
    <row r="376" spans="1:34" x14ac:dyDescent="0.25">
      <c r="A376" s="5" t="e">
        <v>#N/A</v>
      </c>
      <c r="B376" s="5" t="e">
        <v>#N/A</v>
      </c>
      <c r="C376" s="5" t="e">
        <v>#N/A</v>
      </c>
      <c r="D376" s="2" t="e">
        <f t="shared" si="78"/>
        <v>#N/A</v>
      </c>
      <c r="E376" s="3" t="e">
        <f t="shared" si="78"/>
        <v>#N/A</v>
      </c>
      <c r="F376" s="3" t="e">
        <f t="shared" si="78"/>
        <v>#N/A</v>
      </c>
      <c r="G376" s="134">
        <v>-3.9789395970546648E-2</v>
      </c>
      <c r="H376" s="4">
        <f t="shared" si="70"/>
        <v>0.96021060402945335</v>
      </c>
      <c r="I376" s="4" t="e">
        <f t="shared" si="67"/>
        <v>#N/A</v>
      </c>
      <c r="J376" s="4" t="e">
        <f t="shared" si="68"/>
        <v>#N/A</v>
      </c>
      <c r="K376" s="4" t="e">
        <f t="shared" si="71"/>
        <v>#N/A</v>
      </c>
      <c r="L376">
        <v>1.71</v>
      </c>
      <c r="M376">
        <v>4.3</v>
      </c>
      <c r="N376">
        <v>7</v>
      </c>
      <c r="O376" s="4">
        <f t="shared" si="72"/>
        <v>1.6419601328903652</v>
      </c>
      <c r="P376" s="4">
        <f t="shared" si="73"/>
        <v>4.1289055973266491</v>
      </c>
      <c r="Q376" s="4">
        <f t="shared" si="74"/>
        <v>6.7214742282061737</v>
      </c>
      <c r="R376" s="5">
        <f t="shared" si="79"/>
        <v>0.60902818525787594</v>
      </c>
      <c r="S376" s="5">
        <f t="shared" si="79"/>
        <v>0.24219492948627164</v>
      </c>
      <c r="T376" s="5">
        <f t="shared" si="79"/>
        <v>0.14877688525585256</v>
      </c>
      <c r="U376" t="e">
        <f t="shared" si="80"/>
        <v>#N/A</v>
      </c>
      <c r="V376" t="e">
        <f t="shared" si="80"/>
        <v>#N/A</v>
      </c>
      <c r="W376" t="e">
        <f t="shared" si="80"/>
        <v>#N/A</v>
      </c>
      <c r="X376" t="s">
        <v>476</v>
      </c>
      <c r="Y376" t="s">
        <v>581</v>
      </c>
      <c r="Z376" t="s">
        <v>258</v>
      </c>
      <c r="AA376" s="59" t="e">
        <v>#N/A</v>
      </c>
      <c r="AB376" s="59" t="e">
        <v>#N/A</v>
      </c>
      <c r="AC376" t="s">
        <v>586</v>
      </c>
      <c r="AD376" s="131" t="s">
        <v>102</v>
      </c>
      <c r="AE376" t="s">
        <v>582</v>
      </c>
      <c r="AF376" t="s">
        <v>582</v>
      </c>
      <c r="AG376" t="s">
        <v>582</v>
      </c>
      <c r="AH376" s="22" t="e">
        <f t="shared" si="77"/>
        <v>#VALUE!</v>
      </c>
    </row>
    <row r="377" spans="1:34" x14ac:dyDescent="0.25">
      <c r="A377" s="5">
        <v>0.52339746155979427</v>
      </c>
      <c r="B377" s="5">
        <v>0.20477302964922645</v>
      </c>
      <c r="C377" s="5">
        <v>0.25348371778141043</v>
      </c>
      <c r="D377" s="2">
        <f t="shared" si="78"/>
        <v>1.9105939050981764</v>
      </c>
      <c r="E377" s="3">
        <f t="shared" si="78"/>
        <v>4.8834556079625679</v>
      </c>
      <c r="F377" s="3">
        <f t="shared" si="78"/>
        <v>3.9450265632538248</v>
      </c>
      <c r="G377" s="134">
        <v>4.6028585070614136E-2</v>
      </c>
      <c r="H377" s="4">
        <f t="shared" si="70"/>
        <v>1.0460285850706141</v>
      </c>
      <c r="I377" s="4">
        <f t="shared" si="67"/>
        <v>1.8265216958379757</v>
      </c>
      <c r="J377" s="4">
        <f t="shared" si="68"/>
        <v>4.6685680273573986</v>
      </c>
      <c r="K377" s="4">
        <f t="shared" si="71"/>
        <v>3.7714328456784081</v>
      </c>
      <c r="L377">
        <v>4.41</v>
      </c>
      <c r="M377">
        <v>3.48</v>
      </c>
      <c r="N377">
        <v>1.88</v>
      </c>
      <c r="O377" s="4">
        <f t="shared" si="72"/>
        <v>4.6129860601614086</v>
      </c>
      <c r="P377" s="4">
        <f t="shared" si="73"/>
        <v>3.6401794760457373</v>
      </c>
      <c r="Q377" s="4">
        <f t="shared" si="74"/>
        <v>1.9665337399327545</v>
      </c>
      <c r="R377" s="5">
        <f t="shared" si="79"/>
        <v>0.216779324055666</v>
      </c>
      <c r="S377" s="5">
        <f t="shared" si="79"/>
        <v>0.27471172962226642</v>
      </c>
      <c r="T377" s="5">
        <f t="shared" si="79"/>
        <v>0.50850894632206767</v>
      </c>
      <c r="U377">
        <f t="shared" si="80"/>
        <v>2.4144251940991976</v>
      </c>
      <c r="V377">
        <f t="shared" si="80"/>
        <v>0.74541057977681924</v>
      </c>
      <c r="W377">
        <f t="shared" si="80"/>
        <v>0.49848428354073587</v>
      </c>
      <c r="X377" t="s">
        <v>308</v>
      </c>
      <c r="Y377" t="s">
        <v>382</v>
      </c>
      <c r="Z377" t="s">
        <v>269</v>
      </c>
      <c r="AA377" s="59" t="s">
        <v>74</v>
      </c>
      <c r="AB377" s="59" t="s">
        <v>90</v>
      </c>
      <c r="AC377" t="s">
        <v>587</v>
      </c>
      <c r="AD377" s="131" t="s">
        <v>76</v>
      </c>
      <c r="AE377" t="s">
        <v>550</v>
      </c>
      <c r="AF377">
        <v>-1</v>
      </c>
      <c r="AG377">
        <v>-9</v>
      </c>
      <c r="AH377" s="22">
        <f t="shared" si="77"/>
        <v>8</v>
      </c>
    </row>
    <row r="378" spans="1:34" x14ac:dyDescent="0.25">
      <c r="A378" s="5">
        <v>0.64817078773875048</v>
      </c>
      <c r="B378" s="5">
        <v>0.29427115980669333</v>
      </c>
      <c r="C378" s="5">
        <v>5.7174313376278492E-2</v>
      </c>
      <c r="D378" s="2">
        <f t="shared" si="78"/>
        <v>1.5428032532732046</v>
      </c>
      <c r="E378" s="3">
        <f t="shared" si="78"/>
        <v>3.3982263183959307</v>
      </c>
      <c r="F378" s="3">
        <f t="shared" si="78"/>
        <v>17.490371828669797</v>
      </c>
      <c r="G378" s="134">
        <v>4.4116518935822802E-2</v>
      </c>
      <c r="H378" s="4">
        <f t="shared" si="70"/>
        <v>1.0441165189358228</v>
      </c>
      <c r="I378" s="4">
        <f t="shared" si="67"/>
        <v>1.4776159799153927</v>
      </c>
      <c r="J378" s="4">
        <f t="shared" si="68"/>
        <v>3.2546428073558755</v>
      </c>
      <c r="K378" s="4">
        <f t="shared" si="71"/>
        <v>16.751360132196943</v>
      </c>
      <c r="L378">
        <v>2.1800000000000002</v>
      </c>
      <c r="M378">
        <v>3.53</v>
      </c>
      <c r="N378">
        <v>3.31</v>
      </c>
      <c r="O378" s="4">
        <f t="shared" si="72"/>
        <v>2.2761740112800939</v>
      </c>
      <c r="P378" s="4">
        <f t="shared" si="73"/>
        <v>3.6857313118434543</v>
      </c>
      <c r="Q378" s="4">
        <f t="shared" si="74"/>
        <v>3.4560256776775735</v>
      </c>
      <c r="R378" s="5">
        <f t="shared" si="79"/>
        <v>0.43933372187024117</v>
      </c>
      <c r="S378" s="5">
        <f t="shared" si="79"/>
        <v>0.27131657611250026</v>
      </c>
      <c r="T378" s="5">
        <f t="shared" si="79"/>
        <v>0.28934970201725857</v>
      </c>
      <c r="U378">
        <f t="shared" si="80"/>
        <v>1.4753495019218901</v>
      </c>
      <c r="V378">
        <f t="shared" si="80"/>
        <v>1.0846044278720186</v>
      </c>
      <c r="W378">
        <f t="shared" si="80"/>
        <v>0.19759589513200282</v>
      </c>
      <c r="X378" t="s">
        <v>310</v>
      </c>
      <c r="Y378" t="s">
        <v>386</v>
      </c>
      <c r="Z378" t="s">
        <v>269</v>
      </c>
      <c r="AA378" s="59" t="s">
        <v>78</v>
      </c>
      <c r="AB378" s="59" t="s">
        <v>84</v>
      </c>
      <c r="AC378" t="s">
        <v>587</v>
      </c>
      <c r="AD378" s="131" t="s">
        <v>75</v>
      </c>
      <c r="AE378" t="s">
        <v>548</v>
      </c>
      <c r="AF378">
        <v>-1</v>
      </c>
      <c r="AG378">
        <v>-7</v>
      </c>
      <c r="AH378" s="22">
        <f t="shared" si="77"/>
        <v>6</v>
      </c>
    </row>
    <row r="379" spans="1:34" x14ac:dyDescent="0.25">
      <c r="A379" s="5">
        <v>0.16443779317347806</v>
      </c>
      <c r="B379" s="5">
        <v>0.23464462700717745</v>
      </c>
      <c r="C379" s="5">
        <v>0.52855683775429418</v>
      </c>
      <c r="D379" s="2">
        <f t="shared" si="78"/>
        <v>6.0813270520179215</v>
      </c>
      <c r="E379" s="3">
        <f t="shared" si="78"/>
        <v>4.2617638969820151</v>
      </c>
      <c r="F379" s="3">
        <f t="shared" si="78"/>
        <v>1.8919441175877127</v>
      </c>
      <c r="G379" s="134">
        <v>2.1464646464646409E-2</v>
      </c>
      <c r="H379" s="4">
        <f t="shared" si="70"/>
        <v>1.0214646464646464</v>
      </c>
      <c r="I379" s="4">
        <f t="shared" si="67"/>
        <v>5.9535364959186579</v>
      </c>
      <c r="J379" s="4">
        <f t="shared" si="68"/>
        <v>4.1722089077994511</v>
      </c>
      <c r="K379" s="4">
        <f t="shared" si="71"/>
        <v>1.8521875662910612</v>
      </c>
      <c r="L379">
        <v>8</v>
      </c>
      <c r="M379">
        <v>4.95</v>
      </c>
      <c r="N379">
        <v>1.44</v>
      </c>
      <c r="O379" s="4">
        <f t="shared" si="72"/>
        <v>8.1717171717171713</v>
      </c>
      <c r="P379" s="4">
        <f t="shared" si="73"/>
        <v>5.0562499999999995</v>
      </c>
      <c r="Q379" s="4">
        <f t="shared" si="74"/>
        <v>1.4709090909090907</v>
      </c>
      <c r="R379" s="5">
        <f t="shared" si="79"/>
        <v>0.12237330037082819</v>
      </c>
      <c r="S379" s="5">
        <f t="shared" si="79"/>
        <v>0.1977750309023486</v>
      </c>
      <c r="T379" s="5">
        <f t="shared" si="79"/>
        <v>0.67985166872682334</v>
      </c>
      <c r="U379">
        <f t="shared" si="80"/>
        <v>1.3437391381549872</v>
      </c>
      <c r="V379">
        <f t="shared" si="80"/>
        <v>1.1864218953050412</v>
      </c>
      <c r="W379">
        <f t="shared" si="80"/>
        <v>0.77745905771495272</v>
      </c>
      <c r="X379" t="s">
        <v>311</v>
      </c>
      <c r="Y379" t="s">
        <v>388</v>
      </c>
      <c r="Z379" t="s">
        <v>269</v>
      </c>
      <c r="AA379" s="59" t="s">
        <v>79</v>
      </c>
      <c r="AB379" s="59" t="s">
        <v>85</v>
      </c>
      <c r="AC379" t="s">
        <v>587</v>
      </c>
      <c r="AD379" s="131" t="s">
        <v>75</v>
      </c>
      <c r="AE379" t="s">
        <v>543</v>
      </c>
      <c r="AF379">
        <v>-6</v>
      </c>
      <c r="AG379">
        <v>-1</v>
      </c>
      <c r="AH379" s="22">
        <f t="shared" si="77"/>
        <v>-5</v>
      </c>
    </row>
    <row r="380" spans="1:34" x14ac:dyDescent="0.25">
      <c r="A380" s="5">
        <v>0.15677336032633268</v>
      </c>
      <c r="B380" s="5">
        <v>0.31117749118796589</v>
      </c>
      <c r="C380" s="5">
        <v>0.48002840485178339</v>
      </c>
      <c r="D380" s="2">
        <f t="shared" si="78"/>
        <v>6.3786347241549395</v>
      </c>
      <c r="E380" s="3">
        <f t="shared" si="78"/>
        <v>3.2136000460134593</v>
      </c>
      <c r="F380" s="3">
        <f t="shared" si="78"/>
        <v>2.0832100556815307</v>
      </c>
      <c r="G380" s="134">
        <v>9.9206349206348854E-3</v>
      </c>
      <c r="H380" s="4">
        <f t="shared" si="70"/>
        <v>1.0099206349206349</v>
      </c>
      <c r="I380" s="4">
        <f t="shared" si="67"/>
        <v>6.3159762298115707</v>
      </c>
      <c r="J380" s="4">
        <f t="shared" si="68"/>
        <v>3.1820322656007534</v>
      </c>
      <c r="K380" s="4">
        <f t="shared" si="71"/>
        <v>2.0627463026787654</v>
      </c>
      <c r="L380">
        <v>8</v>
      </c>
      <c r="M380">
        <v>5.25</v>
      </c>
      <c r="N380">
        <v>1.44</v>
      </c>
      <c r="O380" s="4">
        <f t="shared" si="72"/>
        <v>8.0793650793650791</v>
      </c>
      <c r="P380" s="4">
        <f t="shared" si="73"/>
        <v>5.302083333333333</v>
      </c>
      <c r="Q380" s="4">
        <f t="shared" si="74"/>
        <v>1.4542857142857142</v>
      </c>
      <c r="R380" s="5">
        <f t="shared" si="79"/>
        <v>0.1237721021611002</v>
      </c>
      <c r="S380" s="5">
        <f t="shared" si="79"/>
        <v>0.18860510805500982</v>
      </c>
      <c r="T380" s="5">
        <f t="shared" si="79"/>
        <v>0.68762278978389002</v>
      </c>
      <c r="U380">
        <f t="shared" si="80"/>
        <v>1.2666292127952909</v>
      </c>
      <c r="V380">
        <f t="shared" si="80"/>
        <v>1.6498889897361941</v>
      </c>
      <c r="W380">
        <f t="shared" si="80"/>
        <v>0.69809845162730777</v>
      </c>
      <c r="X380" t="s">
        <v>312</v>
      </c>
      <c r="Y380" t="s">
        <v>383</v>
      </c>
      <c r="Z380" t="s">
        <v>269</v>
      </c>
      <c r="AA380" s="59" t="s">
        <v>75</v>
      </c>
      <c r="AB380" s="59" t="s">
        <v>90</v>
      </c>
      <c r="AC380" t="s">
        <v>587</v>
      </c>
      <c r="AD380" s="131" t="s">
        <v>113</v>
      </c>
      <c r="AE380" t="s">
        <v>554</v>
      </c>
      <c r="AF380">
        <v>-17</v>
      </c>
      <c r="AG380">
        <v>-3</v>
      </c>
      <c r="AH380" s="22">
        <f t="shared" si="77"/>
        <v>-14</v>
      </c>
    </row>
    <row r="381" spans="1:34" x14ac:dyDescent="0.25">
      <c r="A381" s="5" t="e">
        <v>#N/A</v>
      </c>
      <c r="B381" s="5" t="e">
        <v>#N/A</v>
      </c>
      <c r="C381" s="5" t="e">
        <v>#N/A</v>
      </c>
      <c r="D381" s="2" t="e">
        <f t="shared" si="78"/>
        <v>#N/A</v>
      </c>
      <c r="E381" s="3" t="e">
        <f t="shared" si="78"/>
        <v>#N/A</v>
      </c>
      <c r="F381" s="3" t="e">
        <f t="shared" si="78"/>
        <v>#N/A</v>
      </c>
      <c r="G381" s="134">
        <v>3.5474578117312028E-2</v>
      </c>
      <c r="H381" s="4">
        <f t="shared" si="70"/>
        <v>1.035474578117312</v>
      </c>
      <c r="I381" s="4" t="e">
        <f t="shared" si="67"/>
        <v>#N/A</v>
      </c>
      <c r="J381" s="4" t="e">
        <f t="shared" si="68"/>
        <v>#N/A</v>
      </c>
      <c r="K381" s="4" t="e">
        <f t="shared" si="71"/>
        <v>#N/A</v>
      </c>
      <c r="L381">
        <v>1.73</v>
      </c>
      <c r="M381">
        <v>4.05</v>
      </c>
      <c r="N381">
        <v>4.75</v>
      </c>
      <c r="O381" s="4">
        <f t="shared" si="72"/>
        <v>1.7913710201429498</v>
      </c>
      <c r="P381" s="4">
        <f t="shared" si="73"/>
        <v>4.1936720413751134</v>
      </c>
      <c r="Q381" s="4">
        <f t="shared" si="74"/>
        <v>4.9185042460572319</v>
      </c>
      <c r="R381" s="5">
        <f t="shared" si="79"/>
        <v>0.55823164981210927</v>
      </c>
      <c r="S381" s="5">
        <f t="shared" si="79"/>
        <v>0.2384545072036911</v>
      </c>
      <c r="T381" s="5">
        <f t="shared" si="79"/>
        <v>0.2033138429841998</v>
      </c>
      <c r="U381" t="e">
        <f t="shared" si="80"/>
        <v>#N/A</v>
      </c>
      <c r="V381" t="e">
        <f t="shared" si="80"/>
        <v>#N/A</v>
      </c>
      <c r="W381" t="e">
        <f t="shared" si="80"/>
        <v>#N/A</v>
      </c>
      <c r="X381" t="s">
        <v>537</v>
      </c>
      <c r="Y381" t="s">
        <v>588</v>
      </c>
      <c r="Z381" t="s">
        <v>260</v>
      </c>
      <c r="AA381" s="59" t="e">
        <v>#N/A</v>
      </c>
      <c r="AB381" s="59" t="e">
        <v>#N/A</v>
      </c>
      <c r="AC381" t="s">
        <v>587</v>
      </c>
      <c r="AD381" s="131" t="s">
        <v>75</v>
      </c>
      <c r="AE381" t="s">
        <v>582</v>
      </c>
      <c r="AF381" t="s">
        <v>582</v>
      </c>
      <c r="AG381" t="s">
        <v>582</v>
      </c>
      <c r="AH381" s="22" t="e">
        <f t="shared" si="77"/>
        <v>#VALUE!</v>
      </c>
    </row>
    <row r="382" spans="1:34" x14ac:dyDescent="0.25">
      <c r="A382" s="5">
        <v>0.63661340745343398</v>
      </c>
      <c r="B382" s="5">
        <v>0.19561864339872787</v>
      </c>
      <c r="C382" s="5">
        <v>0.15854371564659928</v>
      </c>
      <c r="D382" s="2">
        <f t="shared" si="78"/>
        <v>1.5708120317480849</v>
      </c>
      <c r="E382" s="3">
        <f t="shared" si="78"/>
        <v>5.1119871941945139</v>
      </c>
      <c r="F382" s="3">
        <f t="shared" si="78"/>
        <v>6.3074086280975195</v>
      </c>
      <c r="G382" s="134">
        <v>4.159729159729153E-2</v>
      </c>
      <c r="H382" s="4">
        <f t="shared" si="70"/>
        <v>1.0415972915972915</v>
      </c>
      <c r="I382" s="4">
        <f t="shared" si="67"/>
        <v>1.5080799887058476</v>
      </c>
      <c r="J382" s="4">
        <f t="shared" si="68"/>
        <v>4.9078345685358604</v>
      </c>
      <c r="K382" s="4">
        <f t="shared" si="71"/>
        <v>6.0555155807145926</v>
      </c>
      <c r="L382">
        <v>1.76</v>
      </c>
      <c r="M382">
        <v>3.85</v>
      </c>
      <c r="N382">
        <v>4.68</v>
      </c>
      <c r="O382" s="4">
        <f t="shared" si="72"/>
        <v>1.8332112332112331</v>
      </c>
      <c r="P382" s="4">
        <f t="shared" si="73"/>
        <v>4.0101495726495724</v>
      </c>
      <c r="Q382" s="4">
        <f t="shared" si="74"/>
        <v>4.8746753246753238</v>
      </c>
      <c r="R382" s="5">
        <f t="shared" si="79"/>
        <v>0.54549087518316242</v>
      </c>
      <c r="S382" s="5">
        <f t="shared" si="79"/>
        <v>0.24936725722658853</v>
      </c>
      <c r="T382" s="5">
        <f t="shared" si="79"/>
        <v>0.20514186759024913</v>
      </c>
      <c r="U382">
        <f t="shared" si="80"/>
        <v>1.167046849756515</v>
      </c>
      <c r="V382">
        <f t="shared" si="80"/>
        <v>0.78446001922769759</v>
      </c>
      <c r="W382">
        <f t="shared" si="80"/>
        <v>0.77284913854481863</v>
      </c>
      <c r="X382" t="s">
        <v>406</v>
      </c>
      <c r="Y382" t="s">
        <v>410</v>
      </c>
      <c r="Z382" t="s">
        <v>259</v>
      </c>
      <c r="AA382" s="59" t="s">
        <v>86</v>
      </c>
      <c r="AB382" s="59" t="s">
        <v>84</v>
      </c>
      <c r="AC382" t="s">
        <v>587</v>
      </c>
      <c r="AD382" s="131" t="s">
        <v>79</v>
      </c>
      <c r="AE382" t="s">
        <v>541</v>
      </c>
      <c r="AF382">
        <v>2</v>
      </c>
      <c r="AG382">
        <v>3</v>
      </c>
      <c r="AH382" s="22">
        <f t="shared" si="77"/>
        <v>-1</v>
      </c>
    </row>
    <row r="383" spans="1:34" x14ac:dyDescent="0.25">
      <c r="A383" s="5">
        <v>0.5167790403451159</v>
      </c>
      <c r="B383" s="5">
        <v>0.25965721443838774</v>
      </c>
      <c r="C383" s="5">
        <v>0.21298655748653325</v>
      </c>
      <c r="D383" s="2">
        <f t="shared" si="78"/>
        <v>1.9350629997148858</v>
      </c>
      <c r="E383" s="3">
        <f t="shared" si="78"/>
        <v>3.851231332674113</v>
      </c>
      <c r="F383" s="3">
        <f t="shared" si="78"/>
        <v>4.695131992371059</v>
      </c>
      <c r="G383" s="134">
        <v>4.0384871358473573E-2</v>
      </c>
      <c r="H383" s="4">
        <f t="shared" si="70"/>
        <v>1.0403848713584736</v>
      </c>
      <c r="I383" s="4">
        <f t="shared" si="67"/>
        <v>1.8599491909068171</v>
      </c>
      <c r="J383" s="4">
        <f t="shared" si="68"/>
        <v>3.7017371539105532</v>
      </c>
      <c r="K383" s="4">
        <f t="shared" si="71"/>
        <v>4.5128799174486565</v>
      </c>
      <c r="L383">
        <v>1.79</v>
      </c>
      <c r="M383">
        <v>3.93</v>
      </c>
      <c r="N383">
        <v>4.4000000000000004</v>
      </c>
      <c r="O383" s="4">
        <f t="shared" si="72"/>
        <v>1.8622889197316677</v>
      </c>
      <c r="P383" s="4">
        <f t="shared" si="73"/>
        <v>4.0887125444388017</v>
      </c>
      <c r="Q383" s="4">
        <f t="shared" si="74"/>
        <v>4.5776934339772843</v>
      </c>
      <c r="R383" s="5">
        <f t="shared" si="79"/>
        <v>0.53697360780307246</v>
      </c>
      <c r="S383" s="5">
        <f t="shared" si="79"/>
        <v>0.24457576538613221</v>
      </c>
      <c r="T383" s="5">
        <f t="shared" si="79"/>
        <v>0.21845062681079536</v>
      </c>
      <c r="U383">
        <f t="shared" si="80"/>
        <v>0.96239188078427385</v>
      </c>
      <c r="V383">
        <f t="shared" si="80"/>
        <v>1.0616637099282717</v>
      </c>
      <c r="W383">
        <f t="shared" si="80"/>
        <v>0.97498716573152866</v>
      </c>
      <c r="X383" t="s">
        <v>335</v>
      </c>
      <c r="Y383" t="s">
        <v>466</v>
      </c>
      <c r="Z383" t="s">
        <v>259</v>
      </c>
      <c r="AA383" s="59" t="s">
        <v>86</v>
      </c>
      <c r="AB383" s="59" t="s">
        <v>84</v>
      </c>
      <c r="AC383" t="s">
        <v>587</v>
      </c>
      <c r="AD383" s="131" t="s">
        <v>88</v>
      </c>
      <c r="AE383" t="s">
        <v>549</v>
      </c>
      <c r="AF383">
        <v>-8</v>
      </c>
      <c r="AG383">
        <v>-8</v>
      </c>
      <c r="AH383" s="22">
        <f t="shared" si="77"/>
        <v>0</v>
      </c>
    </row>
    <row r="384" spans="1:34" x14ac:dyDescent="0.25">
      <c r="A384" s="5">
        <v>0.33116275210897261</v>
      </c>
      <c r="B384" s="5">
        <v>0.34037298445054992</v>
      </c>
      <c r="C384" s="5">
        <v>0.30991902763671347</v>
      </c>
      <c r="D384" s="2">
        <f t="shared" si="78"/>
        <v>3.0196632732141913</v>
      </c>
      <c r="E384" s="3">
        <f t="shared" si="78"/>
        <v>2.9379534971444894</v>
      </c>
      <c r="F384" s="3">
        <f t="shared" si="78"/>
        <v>3.2266492561799018</v>
      </c>
      <c r="G384" s="134">
        <v>6.0457111954389742E-2</v>
      </c>
      <c r="H384" s="4">
        <f t="shared" si="70"/>
        <v>1.0604571119543897</v>
      </c>
      <c r="I384" s="4">
        <f t="shared" si="67"/>
        <v>2.847510982927961</v>
      </c>
      <c r="J384" s="4">
        <f t="shared" si="68"/>
        <v>2.7704595160193999</v>
      </c>
      <c r="K384" s="4">
        <f t="shared" si="71"/>
        <v>3.0426966067805297</v>
      </c>
      <c r="L384">
        <v>1.71</v>
      </c>
      <c r="M384">
        <v>3.52</v>
      </c>
      <c r="N384">
        <v>5.22</v>
      </c>
      <c r="O384" s="4">
        <f t="shared" si="72"/>
        <v>1.8133816614420064</v>
      </c>
      <c r="P384" s="4">
        <f t="shared" si="73"/>
        <v>3.7328090340794517</v>
      </c>
      <c r="Q384" s="4">
        <f t="shared" si="74"/>
        <v>5.535586124401914</v>
      </c>
      <c r="R384" s="5">
        <f t="shared" si="79"/>
        <v>0.55145589109178317</v>
      </c>
      <c r="S384" s="5">
        <f t="shared" si="79"/>
        <v>0.26789476527470152</v>
      </c>
      <c r="T384" s="5">
        <f t="shared" si="79"/>
        <v>0.1806493436335152</v>
      </c>
      <c r="U384">
        <f t="shared" si="80"/>
        <v>0.60052446162707607</v>
      </c>
      <c r="V384">
        <f t="shared" si="80"/>
        <v>1.2705473513135976</v>
      </c>
      <c r="W384">
        <f t="shared" si="80"/>
        <v>1.7155834690739244</v>
      </c>
      <c r="X384" t="s">
        <v>338</v>
      </c>
      <c r="Y384" t="s">
        <v>412</v>
      </c>
      <c r="Z384" t="s">
        <v>262</v>
      </c>
      <c r="AA384" s="59" t="s">
        <v>75</v>
      </c>
      <c r="AB384" s="59" t="s">
        <v>90</v>
      </c>
      <c r="AC384" t="s">
        <v>587</v>
      </c>
      <c r="AD384" s="131" t="s">
        <v>86</v>
      </c>
      <c r="AE384" t="s">
        <v>544</v>
      </c>
      <c r="AF384">
        <v>-3</v>
      </c>
      <c r="AG384">
        <v>-1</v>
      </c>
      <c r="AH384" s="22">
        <f t="shared" si="77"/>
        <v>-2</v>
      </c>
    </row>
    <row r="385" spans="1:34" x14ac:dyDescent="0.25">
      <c r="A385" s="5">
        <v>0.18424696141360311</v>
      </c>
      <c r="B385" s="5">
        <v>0.35593756098692342</v>
      </c>
      <c r="C385" s="5">
        <v>0.4247183810048587</v>
      </c>
      <c r="D385" s="2">
        <f t="shared" si="78"/>
        <v>5.4274979208757204</v>
      </c>
      <c r="E385" s="3">
        <f t="shared" si="78"/>
        <v>2.8094815203746886</v>
      </c>
      <c r="F385" s="3">
        <f t="shared" si="78"/>
        <v>2.3545013465959697</v>
      </c>
      <c r="G385" s="134">
        <v>5.4165047210630979E-2</v>
      </c>
      <c r="H385" s="4">
        <f t="shared" si="70"/>
        <v>1.054165047210631</v>
      </c>
      <c r="I385" s="4">
        <f t="shared" si="67"/>
        <v>5.148622538033421</v>
      </c>
      <c r="J385" s="4">
        <f t="shared" si="68"/>
        <v>2.6651249041207592</v>
      </c>
      <c r="K385" s="4">
        <f t="shared" si="71"/>
        <v>2.2335224951975863</v>
      </c>
      <c r="L385">
        <v>2.87</v>
      </c>
      <c r="M385">
        <v>2.78</v>
      </c>
      <c r="N385">
        <v>2.89</v>
      </c>
      <c r="O385" s="4">
        <f t="shared" si="72"/>
        <v>3.0254536854945111</v>
      </c>
      <c r="P385" s="4">
        <f t="shared" si="73"/>
        <v>2.9305788312455539</v>
      </c>
      <c r="Q385" s="4">
        <f t="shared" si="74"/>
        <v>3.0465369864387237</v>
      </c>
      <c r="R385" s="5">
        <f t="shared" si="79"/>
        <v>0.33052894010392025</v>
      </c>
      <c r="S385" s="5">
        <f t="shared" si="79"/>
        <v>0.34122951730152923</v>
      </c>
      <c r="T385" s="5">
        <f t="shared" si="79"/>
        <v>0.32824154259455057</v>
      </c>
      <c r="U385">
        <f t="shared" si="80"/>
        <v>0.55743064844995061</v>
      </c>
      <c r="V385">
        <f t="shared" si="80"/>
        <v>1.043103081473451</v>
      </c>
      <c r="W385">
        <f t="shared" si="80"/>
        <v>1.2939202565516759</v>
      </c>
      <c r="X385" t="s">
        <v>283</v>
      </c>
      <c r="Y385" t="s">
        <v>468</v>
      </c>
      <c r="Z385" t="s">
        <v>262</v>
      </c>
      <c r="AA385" s="59" t="s">
        <v>76</v>
      </c>
      <c r="AB385" s="59" t="s">
        <v>85</v>
      </c>
      <c r="AC385" t="s">
        <v>587</v>
      </c>
      <c r="AD385" s="131" t="s">
        <v>75</v>
      </c>
      <c r="AE385" t="s">
        <v>544</v>
      </c>
      <c r="AF385">
        <v>1</v>
      </c>
      <c r="AG385">
        <v>5</v>
      </c>
      <c r="AH385" s="22">
        <f t="shared" si="77"/>
        <v>-4</v>
      </c>
    </row>
    <row r="386" spans="1:34" x14ac:dyDescent="0.25">
      <c r="A386" s="5">
        <v>0.61277491787317695</v>
      </c>
      <c r="B386" s="5">
        <v>0.17869772830082145</v>
      </c>
      <c r="C386" s="5">
        <v>0.18499814713244001</v>
      </c>
      <c r="D386" s="2">
        <f t="shared" si="78"/>
        <v>1.631920581003554</v>
      </c>
      <c r="E386" s="3">
        <f t="shared" si="78"/>
        <v>5.5960420398662851</v>
      </c>
      <c r="F386" s="3">
        <f t="shared" si="78"/>
        <v>5.4054595437872193</v>
      </c>
      <c r="G386" s="134">
        <v>6.0538623962786975E-2</v>
      </c>
      <c r="H386" s="4">
        <f t="shared" si="70"/>
        <v>1.060538623962787</v>
      </c>
      <c r="I386" s="4">
        <f t="shared" ref="I386:I434" si="81">D386/H386</f>
        <v>1.5387658159075366</v>
      </c>
      <c r="J386" s="4">
        <f t="shared" ref="J386:J434" si="82">E386/H386</f>
        <v>5.2766037119480185</v>
      </c>
      <c r="K386" s="4">
        <f t="shared" si="71"/>
        <v>5.0969002181073702</v>
      </c>
      <c r="L386">
        <v>1.65</v>
      </c>
      <c r="M386">
        <v>3.65</v>
      </c>
      <c r="N386">
        <v>5.54</v>
      </c>
      <c r="O386" s="4">
        <f t="shared" si="72"/>
        <v>1.7498887295385983</v>
      </c>
      <c r="P386" s="4">
        <f t="shared" si="73"/>
        <v>3.8709659774641723</v>
      </c>
      <c r="Q386" s="4">
        <f t="shared" si="74"/>
        <v>5.8753839767538398</v>
      </c>
      <c r="R386" s="5">
        <f t="shared" si="79"/>
        <v>0.57146490695078356</v>
      </c>
      <c r="S386" s="5">
        <f t="shared" si="79"/>
        <v>0.25833345108734052</v>
      </c>
      <c r="T386" s="5">
        <f t="shared" si="79"/>
        <v>0.17020164196187595</v>
      </c>
      <c r="U386">
        <f t="shared" si="80"/>
        <v>1.0722879225302127</v>
      </c>
      <c r="V386">
        <f t="shared" si="80"/>
        <v>0.69173282650261636</v>
      </c>
      <c r="W386">
        <f t="shared" si="80"/>
        <v>1.0869351493910873</v>
      </c>
      <c r="X386" t="s">
        <v>413</v>
      </c>
      <c r="Y386" t="s">
        <v>286</v>
      </c>
      <c r="Z386" t="s">
        <v>262</v>
      </c>
      <c r="AA386" s="59" t="s">
        <v>92</v>
      </c>
      <c r="AB386" s="59" t="s">
        <v>84</v>
      </c>
      <c r="AC386" t="s">
        <v>587</v>
      </c>
      <c r="AD386" s="131" t="s">
        <v>89</v>
      </c>
      <c r="AE386" t="s">
        <v>548</v>
      </c>
      <c r="AF386">
        <v>6</v>
      </c>
      <c r="AG386">
        <v>-1</v>
      </c>
      <c r="AH386" s="22">
        <f t="shared" si="77"/>
        <v>7</v>
      </c>
    </row>
    <row r="387" spans="1:34" x14ac:dyDescent="0.25">
      <c r="A387" s="5">
        <v>0.3164631405064291</v>
      </c>
      <c r="B387" s="5">
        <v>0.27150743570007468</v>
      </c>
      <c r="C387" s="5">
        <v>0.37826649740847373</v>
      </c>
      <c r="D387" s="2">
        <f t="shared" si="78"/>
        <v>3.1599256659076369</v>
      </c>
      <c r="E387" s="3">
        <f t="shared" si="78"/>
        <v>3.683140380378632</v>
      </c>
      <c r="F387" s="3">
        <f t="shared" si="78"/>
        <v>2.6436388283156438</v>
      </c>
      <c r="G387" s="134">
        <v>4.7284519200818664E-2</v>
      </c>
      <c r="H387" s="4">
        <f t="shared" ref="H387:H434" si="83">(G387/100%) + 1</f>
        <v>1.0472845192008187</v>
      </c>
      <c r="I387" s="4">
        <f t="shared" si="81"/>
        <v>3.0172561591180318</v>
      </c>
      <c r="J387" s="4">
        <f t="shared" si="82"/>
        <v>3.5168479174973686</v>
      </c>
      <c r="K387" s="4">
        <f t="shared" ref="K387:K434" si="84">F387/H387</f>
        <v>2.5242794864694464</v>
      </c>
      <c r="L387">
        <v>1.6</v>
      </c>
      <c r="M387">
        <v>4.54</v>
      </c>
      <c r="N387">
        <v>4.95</v>
      </c>
      <c r="O387" s="4">
        <f t="shared" ref="O387:O434" si="85">(L387*H387)</f>
        <v>1.67565523072131</v>
      </c>
      <c r="P387" s="4">
        <f t="shared" ref="P387:P434" si="86">(M387*H387)</f>
        <v>4.7546717171717168</v>
      </c>
      <c r="Q387" s="4">
        <f t="shared" ref="Q387:Q434" si="87">(N387*H387)</f>
        <v>5.1840583700440526</v>
      </c>
      <c r="R387" s="5">
        <f t="shared" si="79"/>
        <v>0.59678147489178646</v>
      </c>
      <c r="S387" s="5">
        <f t="shared" si="79"/>
        <v>0.21031946251692915</v>
      </c>
      <c r="T387" s="5">
        <f t="shared" si="79"/>
        <v>0.1928990625912845</v>
      </c>
      <c r="U387">
        <f t="shared" si="80"/>
        <v>0.53028311672009076</v>
      </c>
      <c r="V387">
        <f t="shared" si="80"/>
        <v>1.2909287255249635</v>
      </c>
      <c r="W387">
        <f t="shared" si="80"/>
        <v>1.9609556019976453</v>
      </c>
      <c r="X387" t="s">
        <v>352</v>
      </c>
      <c r="Y387" t="s">
        <v>430</v>
      </c>
      <c r="Z387" t="s">
        <v>271</v>
      </c>
      <c r="AA387" s="59" t="s">
        <v>75</v>
      </c>
      <c r="AB387" s="59" t="s">
        <v>90</v>
      </c>
      <c r="AC387" t="s">
        <v>587</v>
      </c>
      <c r="AD387" s="131" t="s">
        <v>75</v>
      </c>
      <c r="AE387" t="s">
        <v>544</v>
      </c>
      <c r="AF387">
        <v>-1</v>
      </c>
      <c r="AG387">
        <v>4</v>
      </c>
      <c r="AH387" s="22">
        <f t="shared" ref="AH387:AH434" si="88">AF387-AG387</f>
        <v>-5</v>
      </c>
    </row>
    <row r="388" spans="1:34" x14ac:dyDescent="0.25">
      <c r="A388" s="5">
        <v>0.76333307147693852</v>
      </c>
      <c r="B388" s="5">
        <v>0.17498347191578897</v>
      </c>
      <c r="C388" s="5">
        <v>5.9092610920136797E-2</v>
      </c>
      <c r="D388" s="2">
        <f t="shared" si="78"/>
        <v>1.3100441175241437</v>
      </c>
      <c r="E388" s="3">
        <f t="shared" si="78"/>
        <v>5.7148254578081028</v>
      </c>
      <c r="F388" s="3">
        <f t="shared" si="78"/>
        <v>16.922589549334557</v>
      </c>
      <c r="G388" s="134">
        <v>3.3921561915194687E-2</v>
      </c>
      <c r="H388" s="4">
        <f t="shared" si="83"/>
        <v>1.0339215619151947</v>
      </c>
      <c r="I388" s="4">
        <f t="shared" si="81"/>
        <v>1.2670633496582377</v>
      </c>
      <c r="J388" s="4">
        <f t="shared" si="82"/>
        <v>5.5273297978448097</v>
      </c>
      <c r="K388" s="4">
        <f t="shared" si="84"/>
        <v>16.367382374720798</v>
      </c>
      <c r="L388">
        <v>1.34</v>
      </c>
      <c r="M388">
        <v>5.45</v>
      </c>
      <c r="N388">
        <v>9.6</v>
      </c>
      <c r="O388" s="4">
        <f t="shared" si="85"/>
        <v>1.385454892966361</v>
      </c>
      <c r="P388" s="4">
        <f t="shared" si="86"/>
        <v>5.634872512437811</v>
      </c>
      <c r="Q388" s="4">
        <f t="shared" si="87"/>
        <v>9.9256469943858683</v>
      </c>
      <c r="R388" s="5">
        <f t="shared" si="79"/>
        <v>0.72178459585856769</v>
      </c>
      <c r="S388" s="5">
        <f t="shared" si="79"/>
        <v>0.17746630430284052</v>
      </c>
      <c r="T388" s="5">
        <f t="shared" si="79"/>
        <v>0.10074909983859175</v>
      </c>
      <c r="U388">
        <f t="shared" si="80"/>
        <v>1.0575635388407654</v>
      </c>
      <c r="V388">
        <f t="shared" si="80"/>
        <v>0.98600955602921292</v>
      </c>
      <c r="W388">
        <f t="shared" si="80"/>
        <v>0.58653239596986939</v>
      </c>
      <c r="X388" t="s">
        <v>314</v>
      </c>
      <c r="Y388" t="s">
        <v>384</v>
      </c>
      <c r="Z388" t="s">
        <v>269</v>
      </c>
      <c r="AA388" s="59" t="s">
        <v>94</v>
      </c>
      <c r="AB388" s="59" t="s">
        <v>84</v>
      </c>
      <c r="AC388" t="s">
        <v>589</v>
      </c>
      <c r="AD388" s="131" t="s">
        <v>75</v>
      </c>
      <c r="AE388" t="s">
        <v>547</v>
      </c>
      <c r="AF388">
        <v>14</v>
      </c>
      <c r="AG388">
        <v>-1</v>
      </c>
      <c r="AH388" s="22">
        <f t="shared" si="88"/>
        <v>15</v>
      </c>
    </row>
    <row r="389" spans="1:34" x14ac:dyDescent="0.25">
      <c r="A389" s="5">
        <v>0.74713608459203562</v>
      </c>
      <c r="B389" s="5">
        <v>0.18664465267493952</v>
      </c>
      <c r="C389" s="5">
        <v>6.410631931961365E-2</v>
      </c>
      <c r="D389" s="2">
        <f t="shared" si="78"/>
        <v>1.3384442548321536</v>
      </c>
      <c r="E389" s="3">
        <f t="shared" si="78"/>
        <v>5.3577747107579921</v>
      </c>
      <c r="F389" s="3">
        <f t="shared" si="78"/>
        <v>15.599086183911435</v>
      </c>
      <c r="G389" s="134">
        <v>-1.904761904761898E-2</v>
      </c>
      <c r="H389" s="4">
        <f t="shared" si="83"/>
        <v>0.98095238095238102</v>
      </c>
      <c r="I389" s="4">
        <f t="shared" si="81"/>
        <v>1.3644334636638458</v>
      </c>
      <c r="J389" s="4">
        <f t="shared" si="82"/>
        <v>5.4618091711610592</v>
      </c>
      <c r="K389" s="4">
        <f t="shared" si="84"/>
        <v>15.901981061268938</v>
      </c>
      <c r="L389">
        <v>2.1</v>
      </c>
      <c r="M389">
        <v>3.75</v>
      </c>
      <c r="N389">
        <v>4.2</v>
      </c>
      <c r="O389" s="4">
        <f t="shared" si="85"/>
        <v>2.06</v>
      </c>
      <c r="P389" s="4">
        <f t="shared" si="86"/>
        <v>3.6785714285714288</v>
      </c>
      <c r="Q389" s="4">
        <f t="shared" si="87"/>
        <v>4.12</v>
      </c>
      <c r="R389" s="5">
        <f t="shared" si="79"/>
        <v>0.4854368932038835</v>
      </c>
      <c r="S389" s="5">
        <f t="shared" si="79"/>
        <v>0.27184466019417475</v>
      </c>
      <c r="T389" s="5">
        <f t="shared" si="79"/>
        <v>0.24271844660194175</v>
      </c>
      <c r="U389">
        <f t="shared" si="80"/>
        <v>1.5391003342595937</v>
      </c>
      <c r="V389">
        <f t="shared" si="80"/>
        <v>0.68658568662567043</v>
      </c>
      <c r="W389">
        <f t="shared" si="80"/>
        <v>0.26411803559680824</v>
      </c>
      <c r="X389" t="s">
        <v>307</v>
      </c>
      <c r="Y389" t="s">
        <v>387</v>
      </c>
      <c r="Z389" t="s">
        <v>269</v>
      </c>
      <c r="AA389" s="59" t="s">
        <v>94</v>
      </c>
      <c r="AB389" s="59" t="s">
        <v>84</v>
      </c>
      <c r="AC389" t="s">
        <v>589</v>
      </c>
      <c r="AD389" s="131" t="s">
        <v>86</v>
      </c>
      <c r="AE389" t="s">
        <v>550</v>
      </c>
      <c r="AF389">
        <v>11</v>
      </c>
      <c r="AG389">
        <v>3</v>
      </c>
      <c r="AH389" s="22">
        <f t="shared" si="88"/>
        <v>8</v>
      </c>
    </row>
    <row r="390" spans="1:34" x14ac:dyDescent="0.25">
      <c r="A390" s="5">
        <v>0.69057640431646194</v>
      </c>
      <c r="B390" s="5">
        <v>0.21073445263253426</v>
      </c>
      <c r="C390" s="5">
        <v>9.613832624098867E-2</v>
      </c>
      <c r="D390" s="2">
        <f t="shared" si="78"/>
        <v>1.4480656937443555</v>
      </c>
      <c r="E390" s="3">
        <f t="shared" si="78"/>
        <v>4.7453085506798374</v>
      </c>
      <c r="F390" s="3">
        <f t="shared" si="78"/>
        <v>10.401678904761804</v>
      </c>
      <c r="G390" s="134">
        <v>4.4623331651137077E-2</v>
      </c>
      <c r="H390" s="4">
        <f t="shared" si="83"/>
        <v>1.0446233316511371</v>
      </c>
      <c r="I390" s="4">
        <f t="shared" si="81"/>
        <v>1.386208454156902</v>
      </c>
      <c r="J390" s="4">
        <f t="shared" si="82"/>
        <v>4.5426024930721951</v>
      </c>
      <c r="K390" s="4">
        <f t="shared" si="84"/>
        <v>9.9573488257445444</v>
      </c>
      <c r="L390">
        <v>2.4300000000000002</v>
      </c>
      <c r="M390">
        <v>3.4</v>
      </c>
      <c r="N390">
        <v>2.95</v>
      </c>
      <c r="O390" s="4">
        <f t="shared" si="85"/>
        <v>2.5384346959122635</v>
      </c>
      <c r="P390" s="4">
        <f t="shared" si="86"/>
        <v>3.5517193276138661</v>
      </c>
      <c r="Q390" s="4">
        <f t="shared" si="87"/>
        <v>3.0816388283708545</v>
      </c>
      <c r="R390" s="5">
        <f t="shared" si="79"/>
        <v>0.39394355963158617</v>
      </c>
      <c r="S390" s="5">
        <f t="shared" si="79"/>
        <v>0.28155377938375131</v>
      </c>
      <c r="T390" s="5">
        <f t="shared" si="79"/>
        <v>0.32450266098466252</v>
      </c>
      <c r="U390">
        <f t="shared" si="80"/>
        <v>1.7529831048952422</v>
      </c>
      <c r="V390">
        <f t="shared" si="80"/>
        <v>0.74846962840910058</v>
      </c>
      <c r="W390">
        <f t="shared" si="80"/>
        <v>0.29626359903881533</v>
      </c>
      <c r="X390" t="s">
        <v>381</v>
      </c>
      <c r="Y390" t="s">
        <v>309</v>
      </c>
      <c r="Z390" t="s">
        <v>269</v>
      </c>
      <c r="AA390" s="59" t="s">
        <v>86</v>
      </c>
      <c r="AB390" s="59" t="s">
        <v>84</v>
      </c>
      <c r="AC390" t="s">
        <v>589</v>
      </c>
      <c r="AD390" s="131" t="s">
        <v>75</v>
      </c>
      <c r="AE390" t="s">
        <v>550</v>
      </c>
      <c r="AF390">
        <v>6</v>
      </c>
      <c r="AG390">
        <v>1</v>
      </c>
      <c r="AH390" s="22">
        <f t="shared" si="88"/>
        <v>5</v>
      </c>
    </row>
    <row r="391" spans="1:34" x14ac:dyDescent="0.25">
      <c r="A391" s="5">
        <v>0.75349334801649781</v>
      </c>
      <c r="B391" s="5">
        <v>0.22090310661771037</v>
      </c>
      <c r="C391" s="5">
        <v>2.4800243963593795E-2</v>
      </c>
      <c r="D391" s="2">
        <f t="shared" si="78"/>
        <v>1.3271517295174646</v>
      </c>
      <c r="E391" s="3">
        <f t="shared" si="78"/>
        <v>4.5268716013603925</v>
      </c>
      <c r="F391" s="3">
        <f t="shared" si="78"/>
        <v>40.322183986092142</v>
      </c>
      <c r="G391" s="134">
        <v>3.035122771964871E-2</v>
      </c>
      <c r="H391" s="4">
        <f t="shared" si="83"/>
        <v>1.0303512277196487</v>
      </c>
      <c r="I391" s="4">
        <f t="shared" si="81"/>
        <v>1.2880575999843165</v>
      </c>
      <c r="J391" s="4">
        <f t="shared" si="82"/>
        <v>4.3935227906499108</v>
      </c>
      <c r="K391" s="4">
        <f t="shared" si="84"/>
        <v>39.134406696765275</v>
      </c>
      <c r="L391">
        <v>1.4</v>
      </c>
      <c r="M391">
        <v>4.9400000000000004</v>
      </c>
      <c r="N391">
        <v>8.8000000000000007</v>
      </c>
      <c r="O391" s="4">
        <f t="shared" si="85"/>
        <v>1.4424917188075081</v>
      </c>
      <c r="P391" s="4">
        <f t="shared" si="86"/>
        <v>5.089935064935065</v>
      </c>
      <c r="Q391" s="4">
        <f t="shared" si="87"/>
        <v>9.0670908039329099</v>
      </c>
      <c r="R391" s="5">
        <f t="shared" si="79"/>
        <v>0.69324488103591253</v>
      </c>
      <c r="S391" s="5">
        <f t="shared" si="79"/>
        <v>0.19646616061746508</v>
      </c>
      <c r="T391" s="5">
        <f t="shared" si="79"/>
        <v>0.11028895834662243</v>
      </c>
      <c r="U391">
        <f t="shared" si="80"/>
        <v>1.0869079146903418</v>
      </c>
      <c r="V391">
        <f t="shared" si="80"/>
        <v>1.1243824683265731</v>
      </c>
      <c r="W391">
        <f t="shared" si="80"/>
        <v>0.22486606397759393</v>
      </c>
      <c r="X391" t="s">
        <v>385</v>
      </c>
      <c r="Y391" t="s">
        <v>313</v>
      </c>
      <c r="Z391" t="s">
        <v>269</v>
      </c>
      <c r="AA391" s="59" t="s">
        <v>94</v>
      </c>
      <c r="AB391" s="59" t="s">
        <v>84</v>
      </c>
      <c r="AC391" t="s">
        <v>589</v>
      </c>
      <c r="AD391" s="131" t="s">
        <v>78</v>
      </c>
      <c r="AE391" t="s">
        <v>550</v>
      </c>
      <c r="AF391">
        <v>12</v>
      </c>
      <c r="AG391">
        <v>-1</v>
      </c>
      <c r="AH391" s="22">
        <f t="shared" si="88"/>
        <v>13</v>
      </c>
    </row>
    <row r="392" spans="1:34" x14ac:dyDescent="0.25">
      <c r="A392" s="5">
        <v>0.34423077610946823</v>
      </c>
      <c r="B392" s="5">
        <v>0.36117133504153554</v>
      </c>
      <c r="C392" s="5">
        <v>0.28088336926130425</v>
      </c>
      <c r="D392" s="2">
        <f t="shared" si="78"/>
        <v>2.905027874910266</v>
      </c>
      <c r="E392" s="3">
        <f t="shared" si="78"/>
        <v>2.7687690106552827</v>
      </c>
      <c r="F392" s="3">
        <f t="shared" si="78"/>
        <v>3.56019654218013</v>
      </c>
      <c r="G392" s="134">
        <v>5.6360708534621606E-2</v>
      </c>
      <c r="H392" s="4">
        <f t="shared" si="83"/>
        <v>1.0563607085346216</v>
      </c>
      <c r="I392" s="4">
        <f t="shared" si="81"/>
        <v>2.7500340096330413</v>
      </c>
      <c r="J392" s="4">
        <f t="shared" si="82"/>
        <v>2.6210450542941013</v>
      </c>
      <c r="K392" s="4">
        <f t="shared" si="84"/>
        <v>3.3702470315455195</v>
      </c>
      <c r="L392">
        <v>2.25</v>
      </c>
      <c r="M392">
        <v>2.7</v>
      </c>
      <c r="N392">
        <v>4.1399999999999997</v>
      </c>
      <c r="O392" s="4">
        <f t="shared" si="85"/>
        <v>2.3768115942028984</v>
      </c>
      <c r="P392" s="4">
        <f t="shared" si="86"/>
        <v>2.8521739130434787</v>
      </c>
      <c r="Q392" s="4">
        <f t="shared" si="87"/>
        <v>4.3733333333333331</v>
      </c>
      <c r="R392" s="5">
        <f t="shared" si="79"/>
        <v>0.42073170731707321</v>
      </c>
      <c r="S392" s="5">
        <f t="shared" si="79"/>
        <v>0.3506097560975609</v>
      </c>
      <c r="T392" s="5">
        <f t="shared" si="79"/>
        <v>0.22865853658536586</v>
      </c>
      <c r="U392">
        <f t="shared" si="80"/>
        <v>0.81817169973844617</v>
      </c>
      <c r="V392">
        <f t="shared" si="80"/>
        <v>1.0301234599445537</v>
      </c>
      <c r="W392">
        <f t="shared" si="80"/>
        <v>1.2283966015694372</v>
      </c>
      <c r="X392" t="s">
        <v>467</v>
      </c>
      <c r="Y392" t="s">
        <v>469</v>
      </c>
      <c r="Z392" t="s">
        <v>262</v>
      </c>
      <c r="AA392" s="59" t="s">
        <v>75</v>
      </c>
      <c r="AB392" s="59" t="s">
        <v>90</v>
      </c>
      <c r="AC392" t="s">
        <v>589</v>
      </c>
      <c r="AD392" s="131" t="s">
        <v>87</v>
      </c>
      <c r="AE392" t="s">
        <v>541</v>
      </c>
      <c r="AF392">
        <v>-1</v>
      </c>
      <c r="AG392">
        <v>-2</v>
      </c>
      <c r="AH392" s="22">
        <f t="shared" si="88"/>
        <v>1</v>
      </c>
    </row>
    <row r="393" spans="1:34" x14ac:dyDescent="0.25">
      <c r="A393" s="5">
        <v>0.44101705371376665</v>
      </c>
      <c r="B393" s="5">
        <v>0.4317873919466057</v>
      </c>
      <c r="C393" s="5">
        <v>0.12588109300408773</v>
      </c>
      <c r="D393" s="2">
        <f t="shared" si="78"/>
        <v>2.2674860112076982</v>
      </c>
      <c r="E393" s="3">
        <f t="shared" si="78"/>
        <v>2.3159546078725217</v>
      </c>
      <c r="F393" s="3">
        <f t="shared" si="78"/>
        <v>7.9440047439652197</v>
      </c>
      <c r="G393" s="134">
        <v>5.4952505275845942E-2</v>
      </c>
      <c r="H393" s="4">
        <f t="shared" si="83"/>
        <v>1.0549525052758459</v>
      </c>
      <c r="I393" s="4">
        <f t="shared" si="81"/>
        <v>2.1493726019587984</v>
      </c>
      <c r="J393" s="4">
        <f t="shared" si="82"/>
        <v>2.1953164680782975</v>
      </c>
      <c r="K393" s="4">
        <f t="shared" si="84"/>
        <v>7.5302013163976937</v>
      </c>
      <c r="L393">
        <v>2.41</v>
      </c>
      <c r="M393">
        <v>3.11</v>
      </c>
      <c r="N393">
        <v>3.14</v>
      </c>
      <c r="O393" s="4">
        <f t="shared" si="85"/>
        <v>2.5424355377147889</v>
      </c>
      <c r="P393" s="4">
        <f t="shared" si="86"/>
        <v>3.2809022914078807</v>
      </c>
      <c r="Q393" s="4">
        <f t="shared" si="87"/>
        <v>3.3125508665661565</v>
      </c>
      <c r="R393" s="5">
        <f t="shared" si="79"/>
        <v>0.39332363993732855</v>
      </c>
      <c r="S393" s="5">
        <f t="shared" si="79"/>
        <v>0.30479420329548618</v>
      </c>
      <c r="T393" s="5">
        <f t="shared" si="79"/>
        <v>0.30188215676718533</v>
      </c>
      <c r="U393">
        <f t="shared" si="80"/>
        <v>1.1212574301001523</v>
      </c>
      <c r="V393">
        <f t="shared" si="80"/>
        <v>1.4166522436386513</v>
      </c>
      <c r="W393">
        <f t="shared" si="80"/>
        <v>0.41698752371498571</v>
      </c>
      <c r="X393" t="s">
        <v>285</v>
      </c>
      <c r="Y393" t="s">
        <v>470</v>
      </c>
      <c r="Z393" t="s">
        <v>262</v>
      </c>
      <c r="AA393" s="59" t="s">
        <v>78</v>
      </c>
      <c r="AB393" s="59" t="s">
        <v>84</v>
      </c>
      <c r="AC393" t="s">
        <v>589</v>
      </c>
      <c r="AD393" s="131" t="s">
        <v>86</v>
      </c>
      <c r="AE393" t="s">
        <v>549</v>
      </c>
      <c r="AF393">
        <v>-4</v>
      </c>
      <c r="AG393">
        <v>-8</v>
      </c>
      <c r="AH393" s="22">
        <f t="shared" si="88"/>
        <v>4</v>
      </c>
    </row>
    <row r="394" spans="1:34" x14ac:dyDescent="0.25">
      <c r="A394" s="118">
        <v>0.38692945550377811</v>
      </c>
      <c r="B394" s="118">
        <v>0.46658966325197099</v>
      </c>
      <c r="C394" s="118">
        <v>0.14480509378669243</v>
      </c>
      <c r="D394" s="115">
        <f t="shared" si="78"/>
        <v>2.5844504360569047</v>
      </c>
      <c r="E394" s="116">
        <f t="shared" si="78"/>
        <v>2.1432107883195282</v>
      </c>
      <c r="F394" s="116">
        <f t="shared" si="78"/>
        <v>6.9058344140370282</v>
      </c>
      <c r="G394" s="135">
        <v>5.757820689492732E-2</v>
      </c>
      <c r="H394" s="117">
        <f t="shared" si="83"/>
        <v>1.0575782068949273</v>
      </c>
      <c r="I394" s="117">
        <f t="shared" si="81"/>
        <v>2.443744036334587</v>
      </c>
      <c r="J394" s="117">
        <f t="shared" si="82"/>
        <v>2.0265269975749991</v>
      </c>
      <c r="K394" s="117">
        <f t="shared" si="84"/>
        <v>6.5298569590543174</v>
      </c>
      <c r="L394" s="93">
        <v>4.4800000000000004</v>
      </c>
      <c r="M394" s="93">
        <v>3.11</v>
      </c>
      <c r="N394" s="93">
        <v>1.95</v>
      </c>
      <c r="O394" s="117">
        <f t="shared" si="85"/>
        <v>4.7379503668892751</v>
      </c>
      <c r="P394" s="117">
        <f t="shared" si="86"/>
        <v>3.2890682234432238</v>
      </c>
      <c r="Q394" s="117">
        <f t="shared" si="87"/>
        <v>2.0622775034451082</v>
      </c>
      <c r="R394" s="118">
        <f t="shared" si="79"/>
        <v>0.21106172976998808</v>
      </c>
      <c r="S394" s="118">
        <f t="shared" si="79"/>
        <v>0.30403747568152628</v>
      </c>
      <c r="T394" s="118">
        <f t="shared" si="79"/>
        <v>0.4849007945484855</v>
      </c>
      <c r="U394" s="93">
        <f t="shared" si="80"/>
        <v>1.8332525556643928</v>
      </c>
      <c r="V394" s="93">
        <f t="shared" si="80"/>
        <v>1.5346452347891324</v>
      </c>
      <c r="W394" s="93">
        <f t="shared" si="80"/>
        <v>0.29862828730055485</v>
      </c>
      <c r="X394" s="93" t="s">
        <v>411</v>
      </c>
      <c r="Y394" s="93" t="s">
        <v>340</v>
      </c>
      <c r="Z394" s="93" t="s">
        <v>262</v>
      </c>
      <c r="AA394" s="113" t="s">
        <v>78</v>
      </c>
      <c r="AB394" s="113" t="s">
        <v>84</v>
      </c>
      <c r="AC394" s="93" t="s">
        <v>589</v>
      </c>
      <c r="AD394" s="131" t="s">
        <v>77</v>
      </c>
      <c r="AE394" s="93" t="s">
        <v>544</v>
      </c>
      <c r="AF394" s="93">
        <v>4</v>
      </c>
      <c r="AG394" s="93">
        <v>11</v>
      </c>
      <c r="AH394" s="22">
        <f t="shared" si="88"/>
        <v>-7</v>
      </c>
    </row>
    <row r="395" spans="1:34" x14ac:dyDescent="0.25">
      <c r="A395" s="5">
        <v>0.33063201325705099</v>
      </c>
      <c r="B395" s="5">
        <v>0.33427178468636848</v>
      </c>
      <c r="C395" s="5">
        <v>0.31539710410437344</v>
      </c>
      <c r="D395" s="2">
        <f t="shared" ref="D395:F420" si="89">(100%/A395)</f>
        <v>3.0245105129083387</v>
      </c>
      <c r="E395" s="3">
        <f t="shared" si="89"/>
        <v>2.9915776497207296</v>
      </c>
      <c r="F395" s="3">
        <f t="shared" si="89"/>
        <v>3.1706061564505452</v>
      </c>
      <c r="G395" s="134">
        <v>2.9848500204231465E-2</v>
      </c>
      <c r="H395" s="4">
        <f t="shared" si="83"/>
        <v>1.0298485002042315</v>
      </c>
      <c r="I395" s="4">
        <f t="shared" si="81"/>
        <v>2.9368499466752067</v>
      </c>
      <c r="J395" s="4">
        <f t="shared" si="82"/>
        <v>2.9048715894886126</v>
      </c>
      <c r="K395" s="4">
        <f t="shared" si="84"/>
        <v>3.0787112432768273</v>
      </c>
      <c r="L395">
        <v>1.95</v>
      </c>
      <c r="M395">
        <v>3.63</v>
      </c>
      <c r="N395">
        <v>4.1399999999999997</v>
      </c>
      <c r="O395" s="4">
        <f t="shared" si="85"/>
        <v>2.0082045753982514</v>
      </c>
      <c r="P395" s="4">
        <f t="shared" si="86"/>
        <v>3.73835005574136</v>
      </c>
      <c r="Q395" s="4">
        <f t="shared" si="87"/>
        <v>4.2635727908455179</v>
      </c>
      <c r="R395" s="5">
        <f t="shared" ref="R395:T420" si="90">(1/O395)</f>
        <v>0.49795723615542897</v>
      </c>
      <c r="S395" s="5">
        <f t="shared" si="90"/>
        <v>0.26749768884382547</v>
      </c>
      <c r="T395" s="5">
        <f t="shared" si="90"/>
        <v>0.23454507500074553</v>
      </c>
      <c r="U395">
        <f t="shared" ref="U395:W420" si="91">(L395/I395)</f>
        <v>0.66397672179594514</v>
      </c>
      <c r="V395">
        <f t="shared" si="91"/>
        <v>1.2496249449150496</v>
      </c>
      <c r="W395">
        <f t="shared" si="91"/>
        <v>1.3447185113708777</v>
      </c>
      <c r="X395" t="s">
        <v>465</v>
      </c>
      <c r="Y395" t="s">
        <v>279</v>
      </c>
      <c r="Z395" t="s">
        <v>259</v>
      </c>
      <c r="AA395" s="59" t="s">
        <v>75</v>
      </c>
      <c r="AB395" s="59" t="s">
        <v>90</v>
      </c>
      <c r="AC395" t="s">
        <v>590</v>
      </c>
      <c r="AD395" s="131" t="s">
        <v>100</v>
      </c>
      <c r="AE395" t="s">
        <v>544</v>
      </c>
      <c r="AF395">
        <v>-5</v>
      </c>
      <c r="AG395">
        <v>-3</v>
      </c>
      <c r="AH395" s="22">
        <f t="shared" si="88"/>
        <v>-2</v>
      </c>
    </row>
    <row r="396" spans="1:34" x14ac:dyDescent="0.25">
      <c r="A396" s="5">
        <v>0.67733789917860443</v>
      </c>
      <c r="B396" s="5">
        <v>0.22168656794230227</v>
      </c>
      <c r="C396" s="5">
        <v>9.8626701069168737E-2</v>
      </c>
      <c r="D396" s="2">
        <f t="shared" si="89"/>
        <v>1.4763680006872228</v>
      </c>
      <c r="E396" s="3">
        <f t="shared" si="89"/>
        <v>4.5108732084312262</v>
      </c>
      <c r="F396" s="3">
        <f t="shared" si="89"/>
        <v>10.139242103400392</v>
      </c>
      <c r="G396" s="134">
        <v>2.8166689388560595E-2</v>
      </c>
      <c r="H396" s="4">
        <f t="shared" si="83"/>
        <v>1.0281666893885606</v>
      </c>
      <c r="I396" s="4">
        <f t="shared" si="81"/>
        <v>1.4359228089418095</v>
      </c>
      <c r="J396" s="4">
        <f t="shared" si="82"/>
        <v>4.3872975607815041</v>
      </c>
      <c r="K396" s="4">
        <f t="shared" si="84"/>
        <v>9.861476945367766</v>
      </c>
      <c r="L396">
        <v>2.85</v>
      </c>
      <c r="M396">
        <v>3.47</v>
      </c>
      <c r="N396">
        <v>2.57</v>
      </c>
      <c r="O396" s="4">
        <f t="shared" si="85"/>
        <v>2.9302750647573976</v>
      </c>
      <c r="P396" s="4">
        <f t="shared" si="86"/>
        <v>3.5677384121783056</v>
      </c>
      <c r="Q396" s="4">
        <f t="shared" si="87"/>
        <v>2.6423883917286006</v>
      </c>
      <c r="R396" s="5">
        <f t="shared" si="90"/>
        <v>0.34126489080395994</v>
      </c>
      <c r="S396" s="5">
        <f t="shared" si="90"/>
        <v>0.28028960772083161</v>
      </c>
      <c r="T396" s="5">
        <f t="shared" si="90"/>
        <v>0.3784455014752085</v>
      </c>
      <c r="U396">
        <f t="shared" si="91"/>
        <v>1.9847863563782251</v>
      </c>
      <c r="V396">
        <f t="shared" si="91"/>
        <v>0.79091968391172751</v>
      </c>
      <c r="W396">
        <f t="shared" si="91"/>
        <v>0.2606100500196582</v>
      </c>
      <c r="X396" t="s">
        <v>336</v>
      </c>
      <c r="Y396" t="s">
        <v>334</v>
      </c>
      <c r="Z396" t="s">
        <v>259</v>
      </c>
      <c r="AA396" s="59" t="s">
        <v>86</v>
      </c>
      <c r="AB396" s="59" t="s">
        <v>84</v>
      </c>
      <c r="AC396" t="s">
        <v>590</v>
      </c>
      <c r="AD396" s="131" t="s">
        <v>78</v>
      </c>
      <c r="AE396" t="s">
        <v>550</v>
      </c>
      <c r="AF396">
        <v>4</v>
      </c>
      <c r="AG396">
        <v>0</v>
      </c>
      <c r="AH396" s="22">
        <f t="shared" si="88"/>
        <v>4</v>
      </c>
    </row>
    <row r="397" spans="1:34" x14ac:dyDescent="0.25">
      <c r="A397" s="5">
        <v>0.29971883027439017</v>
      </c>
      <c r="B397" s="5">
        <v>0.36629380842687265</v>
      </c>
      <c r="C397" s="5">
        <v>0.31629248442494223</v>
      </c>
      <c r="D397" s="2">
        <f t="shared" si="89"/>
        <v>3.3364603721578256</v>
      </c>
      <c r="E397" s="3">
        <f t="shared" si="89"/>
        <v>2.7300488760503887</v>
      </c>
      <c r="F397" s="3">
        <f t="shared" si="89"/>
        <v>3.1616306085113601</v>
      </c>
      <c r="G397" s="134">
        <v>4.3810740401294179E-2</v>
      </c>
      <c r="H397" s="4">
        <f t="shared" si="83"/>
        <v>1.0438107404012942</v>
      </c>
      <c r="I397" s="4">
        <f t="shared" si="81"/>
        <v>3.1964227259005975</v>
      </c>
      <c r="J397" s="4">
        <f t="shared" si="82"/>
        <v>2.6154634843102098</v>
      </c>
      <c r="K397" s="4">
        <f t="shared" si="84"/>
        <v>3.0289309030254543</v>
      </c>
      <c r="L397">
        <v>2.86</v>
      </c>
      <c r="M397">
        <v>2.78</v>
      </c>
      <c r="N397">
        <v>2.99</v>
      </c>
      <c r="O397" s="4">
        <f t="shared" si="85"/>
        <v>2.985298717547701</v>
      </c>
      <c r="P397" s="4">
        <f t="shared" si="86"/>
        <v>2.9017938583155978</v>
      </c>
      <c r="Q397" s="4">
        <f t="shared" si="87"/>
        <v>3.12099411379987</v>
      </c>
      <c r="R397" s="5">
        <f t="shared" si="90"/>
        <v>0.3349748533109807</v>
      </c>
      <c r="S397" s="5">
        <f t="shared" si="90"/>
        <v>0.34461441743503768</v>
      </c>
      <c r="T397" s="5">
        <f t="shared" si="90"/>
        <v>0.32041072925398145</v>
      </c>
      <c r="U397">
        <f t="shared" si="91"/>
        <v>0.89475023964303413</v>
      </c>
      <c r="V397">
        <f t="shared" si="91"/>
        <v>1.0629091236321291</v>
      </c>
      <c r="W397">
        <f t="shared" si="91"/>
        <v>0.98714698212938168</v>
      </c>
      <c r="X397" t="s">
        <v>337</v>
      </c>
      <c r="Y397" t="s">
        <v>284</v>
      </c>
      <c r="Z397" t="s">
        <v>262</v>
      </c>
      <c r="AA397" s="59" t="s">
        <v>75</v>
      </c>
      <c r="AB397" s="59" t="s">
        <v>90</v>
      </c>
      <c r="AC397" t="s">
        <v>590</v>
      </c>
      <c r="AD397" s="131" t="s">
        <v>86</v>
      </c>
      <c r="AE397" t="s">
        <v>549</v>
      </c>
      <c r="AF397">
        <v>2</v>
      </c>
      <c r="AG397">
        <v>-4</v>
      </c>
      <c r="AH397" s="22">
        <f t="shared" si="88"/>
        <v>6</v>
      </c>
    </row>
    <row r="398" spans="1:34" x14ac:dyDescent="0.25">
      <c r="A398" s="5">
        <v>0.27010846690812212</v>
      </c>
      <c r="B398" s="5">
        <v>0.23640895857316246</v>
      </c>
      <c r="C398" s="5">
        <v>0.44641879123774503</v>
      </c>
      <c r="D398" s="2">
        <f t="shared" si="89"/>
        <v>3.7022164149343446</v>
      </c>
      <c r="E398" s="3">
        <f t="shared" si="89"/>
        <v>4.229958145560401</v>
      </c>
      <c r="F398" s="3">
        <f t="shared" si="89"/>
        <v>2.2400490741605892</v>
      </c>
      <c r="G398" s="134">
        <v>4.7422612032062439E-2</v>
      </c>
      <c r="H398" s="4">
        <f t="shared" si="83"/>
        <v>1.0474226120320624</v>
      </c>
      <c r="I398" s="4">
        <f t="shared" si="81"/>
        <v>3.5345966111537575</v>
      </c>
      <c r="J398" s="4">
        <f t="shared" si="82"/>
        <v>4.0384445561606022</v>
      </c>
      <c r="K398" s="4">
        <f t="shared" si="84"/>
        <v>2.1386296690833895</v>
      </c>
      <c r="L398">
        <v>1.89</v>
      </c>
      <c r="M398">
        <v>3.66</v>
      </c>
      <c r="N398">
        <v>4.08</v>
      </c>
      <c r="O398" s="4">
        <f t="shared" si="85"/>
        <v>1.9796287367405978</v>
      </c>
      <c r="P398" s="4">
        <f t="shared" si="86"/>
        <v>3.8335667600373489</v>
      </c>
      <c r="Q398" s="4">
        <f t="shared" si="87"/>
        <v>4.2734842570908151</v>
      </c>
      <c r="R398" s="5">
        <f t="shared" si="90"/>
        <v>0.50514522316263777</v>
      </c>
      <c r="S398" s="5">
        <f t="shared" si="90"/>
        <v>0.26085368081349325</v>
      </c>
      <c r="T398" s="5">
        <f t="shared" si="90"/>
        <v>0.23400109602386893</v>
      </c>
      <c r="U398">
        <f t="shared" si="91"/>
        <v>0.53471448312826542</v>
      </c>
      <c r="V398">
        <f t="shared" si="91"/>
        <v>0.90628952536112228</v>
      </c>
      <c r="W398">
        <f t="shared" si="91"/>
        <v>1.9077636764240142</v>
      </c>
      <c r="X398" t="s">
        <v>382</v>
      </c>
      <c r="Y398" t="s">
        <v>311</v>
      </c>
      <c r="Z398" t="s">
        <v>269</v>
      </c>
      <c r="AA398" s="59" t="s">
        <v>79</v>
      </c>
      <c r="AB398" s="59" t="s">
        <v>85</v>
      </c>
      <c r="AC398" t="s">
        <v>591</v>
      </c>
      <c r="AD398" s="131" t="s">
        <v>79</v>
      </c>
      <c r="AE398" t="s">
        <v>550</v>
      </c>
      <c r="AF398">
        <v>-7</v>
      </c>
      <c r="AG398">
        <v>-7</v>
      </c>
      <c r="AH398" s="22">
        <f t="shared" si="88"/>
        <v>0</v>
      </c>
    </row>
    <row r="399" spans="1:34" x14ac:dyDescent="0.25">
      <c r="A399" s="5">
        <v>0.73543616487985253</v>
      </c>
      <c r="B399" s="5">
        <v>0.18516107310284244</v>
      </c>
      <c r="C399" s="5">
        <v>7.6656601494557358E-2</v>
      </c>
      <c r="D399" s="2">
        <f t="shared" si="89"/>
        <v>1.3597373201838245</v>
      </c>
      <c r="E399" s="3">
        <f t="shared" si="89"/>
        <v>5.400703199881427</v>
      </c>
      <c r="F399" s="3">
        <f t="shared" si="89"/>
        <v>13.045190896846638</v>
      </c>
      <c r="G399" s="134">
        <v>5.2222277869595768E-2</v>
      </c>
      <c r="H399" s="4">
        <f t="shared" si="83"/>
        <v>1.0522222778695958</v>
      </c>
      <c r="I399" s="4">
        <f t="shared" si="81"/>
        <v>1.292252928665268</v>
      </c>
      <c r="J399" s="4">
        <f t="shared" si="82"/>
        <v>5.1326638044730206</v>
      </c>
      <c r="K399" s="4">
        <f t="shared" si="84"/>
        <v>12.397752044614434</v>
      </c>
      <c r="L399">
        <v>1.44</v>
      </c>
      <c r="M399">
        <v>4.87</v>
      </c>
      <c r="N399">
        <v>6.56</v>
      </c>
      <c r="O399" s="4">
        <f t="shared" si="85"/>
        <v>1.5152000801322179</v>
      </c>
      <c r="P399" s="4">
        <f t="shared" si="86"/>
        <v>5.1243224932249314</v>
      </c>
      <c r="Q399" s="4">
        <f t="shared" si="87"/>
        <v>6.9025781428245478</v>
      </c>
      <c r="R399" s="5">
        <f t="shared" si="90"/>
        <v>0.65997884577246002</v>
      </c>
      <c r="S399" s="5">
        <f t="shared" si="90"/>
        <v>0.19514774905797583</v>
      </c>
      <c r="T399" s="5">
        <f t="shared" si="90"/>
        <v>0.1448734051695644</v>
      </c>
      <c r="U399">
        <f t="shared" si="91"/>
        <v>1.1143329359580836</v>
      </c>
      <c r="V399">
        <f t="shared" si="91"/>
        <v>0.94882505177056131</v>
      </c>
      <c r="W399">
        <f t="shared" si="91"/>
        <v>0.52912818197954314</v>
      </c>
      <c r="X399" t="s">
        <v>386</v>
      </c>
      <c r="Y399" t="s">
        <v>312</v>
      </c>
      <c r="Z399" t="s">
        <v>269</v>
      </c>
      <c r="AA399" s="59" t="s">
        <v>94</v>
      </c>
      <c r="AB399" s="59" t="s">
        <v>84</v>
      </c>
      <c r="AC399" t="s">
        <v>591</v>
      </c>
      <c r="AD399" s="131" t="s">
        <v>79</v>
      </c>
      <c r="AE399" t="s">
        <v>547</v>
      </c>
      <c r="AF399">
        <v>-6</v>
      </c>
      <c r="AG399">
        <v>-17</v>
      </c>
      <c r="AH399" s="22">
        <f t="shared" si="88"/>
        <v>11</v>
      </c>
    </row>
    <row r="400" spans="1:34" x14ac:dyDescent="0.25">
      <c r="A400" s="5">
        <v>0.69865196235076699</v>
      </c>
      <c r="B400" s="5">
        <v>0.21471473111975894</v>
      </c>
      <c r="C400" s="5">
        <v>8.474188409264935E-2</v>
      </c>
      <c r="D400" s="2">
        <f t="shared" si="89"/>
        <v>1.4313278340123483</v>
      </c>
      <c r="E400" s="3">
        <f t="shared" si="89"/>
        <v>4.6573423015034843</v>
      </c>
      <c r="F400" s="3">
        <f t="shared" si="89"/>
        <v>11.800540083657895</v>
      </c>
      <c r="G400" s="134">
        <v>6.5580049934804929E-2</v>
      </c>
      <c r="H400" s="4">
        <f t="shared" si="83"/>
        <v>1.0655800499348049</v>
      </c>
      <c r="I400" s="4">
        <f t="shared" si="81"/>
        <v>1.3432382054261629</v>
      </c>
      <c r="J400" s="4">
        <f t="shared" si="82"/>
        <v>4.3707108647430415</v>
      </c>
      <c r="K400" s="4">
        <f t="shared" si="84"/>
        <v>11.074287740634675</v>
      </c>
      <c r="L400">
        <v>1.26</v>
      </c>
      <c r="M400">
        <v>5.44</v>
      </c>
      <c r="N400">
        <v>11.35</v>
      </c>
      <c r="O400" s="4">
        <f t="shared" si="85"/>
        <v>1.3426308629178543</v>
      </c>
      <c r="P400" s="4">
        <f t="shared" si="86"/>
        <v>5.7967554716453389</v>
      </c>
      <c r="Q400" s="4">
        <f t="shared" si="87"/>
        <v>12.094333566760035</v>
      </c>
      <c r="R400" s="5">
        <f t="shared" si="90"/>
        <v>0.74480635565516762</v>
      </c>
      <c r="S400" s="5">
        <f t="shared" si="90"/>
        <v>0.17251029561130721</v>
      </c>
      <c r="T400" s="5">
        <f t="shared" si="90"/>
        <v>8.268334873352523E-2</v>
      </c>
      <c r="U400">
        <f t="shared" si="91"/>
        <v>0.93803168709026241</v>
      </c>
      <c r="V400">
        <f t="shared" si="91"/>
        <v>1.2446487924613205</v>
      </c>
      <c r="W400">
        <f t="shared" si="91"/>
        <v>1.0248966132922173</v>
      </c>
      <c r="X400" t="s">
        <v>388</v>
      </c>
      <c r="Y400" t="s">
        <v>308</v>
      </c>
      <c r="Z400" t="s">
        <v>269</v>
      </c>
      <c r="AA400" s="59" t="s">
        <v>94</v>
      </c>
      <c r="AB400" s="59" t="s">
        <v>84</v>
      </c>
      <c r="AC400" t="s">
        <v>591</v>
      </c>
      <c r="AD400" s="131" t="s">
        <v>99</v>
      </c>
      <c r="AE400" t="s">
        <v>548</v>
      </c>
      <c r="AF400">
        <v>3</v>
      </c>
      <c r="AG400">
        <v>-5</v>
      </c>
      <c r="AH400" s="22">
        <f t="shared" si="88"/>
        <v>8</v>
      </c>
    </row>
    <row r="401" spans="1:34" x14ac:dyDescent="0.25">
      <c r="A401" s="5">
        <v>0.46569113590931116</v>
      </c>
      <c r="B401" s="5">
        <v>0.33094298029118324</v>
      </c>
      <c r="C401" s="5">
        <v>0.19677796467952607</v>
      </c>
      <c r="D401" s="2">
        <f t="shared" si="89"/>
        <v>2.1473460044443282</v>
      </c>
      <c r="E401" s="3">
        <f t="shared" si="89"/>
        <v>3.0216685639324958</v>
      </c>
      <c r="F401" s="3">
        <f t="shared" si="89"/>
        <v>5.0818698202748811</v>
      </c>
      <c r="G401" s="134">
        <v>5.4934365697878462E-2</v>
      </c>
      <c r="H401" s="4">
        <f t="shared" si="83"/>
        <v>1.0549343656978785</v>
      </c>
      <c r="I401" s="4">
        <f t="shared" si="81"/>
        <v>2.0355256917085818</v>
      </c>
      <c r="J401" s="4">
        <f t="shared" si="82"/>
        <v>2.864319015651319</v>
      </c>
      <c r="K401" s="4">
        <f t="shared" si="84"/>
        <v>4.8172379112069539</v>
      </c>
      <c r="L401">
        <v>2.4300000000000002</v>
      </c>
      <c r="M401">
        <v>3.31</v>
      </c>
      <c r="N401">
        <v>2.93</v>
      </c>
      <c r="O401" s="4">
        <f t="shared" si="85"/>
        <v>2.5634905086458448</v>
      </c>
      <c r="P401" s="4">
        <f t="shared" si="86"/>
        <v>3.4918327504599778</v>
      </c>
      <c r="Q401" s="4">
        <f t="shared" si="87"/>
        <v>3.0909576914947841</v>
      </c>
      <c r="R401" s="5">
        <f t="shared" si="90"/>
        <v>0.39009311586187484</v>
      </c>
      <c r="S401" s="5">
        <f t="shared" si="90"/>
        <v>0.28638255937895951</v>
      </c>
      <c r="T401" s="5">
        <f t="shared" si="90"/>
        <v>0.32352432475916582</v>
      </c>
      <c r="U401">
        <f t="shared" si="91"/>
        <v>1.1937948068640214</v>
      </c>
      <c r="V401">
        <f t="shared" si="91"/>
        <v>1.1555975371155847</v>
      </c>
      <c r="W401">
        <f t="shared" si="91"/>
        <v>0.60823236344287002</v>
      </c>
      <c r="X401" t="s">
        <v>383</v>
      </c>
      <c r="Y401" t="s">
        <v>310</v>
      </c>
      <c r="Z401" t="s">
        <v>269</v>
      </c>
      <c r="AA401" s="59" t="s">
        <v>75</v>
      </c>
      <c r="AB401" s="59" t="s">
        <v>90</v>
      </c>
      <c r="AC401" t="s">
        <v>591</v>
      </c>
      <c r="AD401" s="131" t="s">
        <v>75</v>
      </c>
      <c r="AE401" t="s">
        <v>549</v>
      </c>
      <c r="AF401">
        <v>-1</v>
      </c>
      <c r="AG401">
        <v>-3</v>
      </c>
      <c r="AH401" s="22">
        <f t="shared" si="88"/>
        <v>2</v>
      </c>
    </row>
    <row r="402" spans="1:34" x14ac:dyDescent="0.25">
      <c r="A402" s="5">
        <v>0.39863959636059931</v>
      </c>
      <c r="B402" s="5">
        <v>0.22131300400661646</v>
      </c>
      <c r="C402" s="5">
        <v>0.3519379563362538</v>
      </c>
      <c r="D402" s="2">
        <f t="shared" si="89"/>
        <v>2.5085315385866114</v>
      </c>
      <c r="E402" s="3">
        <f t="shared" si="89"/>
        <v>4.5184873093589371</v>
      </c>
      <c r="F402" s="3">
        <f t="shared" si="89"/>
        <v>2.841409918981757</v>
      </c>
      <c r="G402" s="134">
        <v>4.3072714474790663E-2</v>
      </c>
      <c r="H402" s="4">
        <f t="shared" si="83"/>
        <v>1.0430727144747907</v>
      </c>
      <c r="I402" s="4">
        <f t="shared" si="81"/>
        <v>2.4049440693592588</v>
      </c>
      <c r="J402" s="4">
        <f t="shared" si="82"/>
        <v>4.3319005920254483</v>
      </c>
      <c r="K402" s="4">
        <f t="shared" si="84"/>
        <v>2.7240765476378774</v>
      </c>
      <c r="L402">
        <v>1.93</v>
      </c>
      <c r="M402">
        <v>3.8</v>
      </c>
      <c r="N402">
        <v>3.82</v>
      </c>
      <c r="O402" s="4">
        <f t="shared" si="85"/>
        <v>2.013130338936346</v>
      </c>
      <c r="P402" s="4">
        <f t="shared" si="86"/>
        <v>3.9636763150042045</v>
      </c>
      <c r="Q402" s="4">
        <f t="shared" si="87"/>
        <v>3.9845377692937003</v>
      </c>
      <c r="R402" s="5">
        <f t="shared" si="90"/>
        <v>0.49673882542963327</v>
      </c>
      <c r="S402" s="5">
        <f t="shared" si="90"/>
        <v>0.25229103502084005</v>
      </c>
      <c r="T402" s="5">
        <f t="shared" si="90"/>
        <v>0.25097013954952674</v>
      </c>
      <c r="U402">
        <f t="shared" si="91"/>
        <v>0.80251346573486149</v>
      </c>
      <c r="V402">
        <f t="shared" si="91"/>
        <v>0.87721311218345621</v>
      </c>
      <c r="W402">
        <f t="shared" si="91"/>
        <v>1.4023100794698402</v>
      </c>
      <c r="X402" t="s">
        <v>405</v>
      </c>
      <c r="Y402" t="s">
        <v>280</v>
      </c>
      <c r="Z402" t="s">
        <v>259</v>
      </c>
      <c r="AA402" s="59" t="s">
        <v>74</v>
      </c>
      <c r="AB402" s="59" t="s">
        <v>90</v>
      </c>
      <c r="AC402" t="s">
        <v>591</v>
      </c>
      <c r="AD402" s="131" t="s">
        <v>75</v>
      </c>
      <c r="AE402" t="s">
        <v>554</v>
      </c>
      <c r="AF402">
        <v>1</v>
      </c>
      <c r="AG402">
        <v>3</v>
      </c>
      <c r="AH402" s="22">
        <f t="shared" si="88"/>
        <v>-2</v>
      </c>
    </row>
    <row r="403" spans="1:34" x14ac:dyDescent="0.25">
      <c r="A403" s="5">
        <v>0.78413462203023487</v>
      </c>
      <c r="B403" s="5">
        <v>0.14769598234075379</v>
      </c>
      <c r="C403" s="5">
        <v>6.1390702223559947E-2</v>
      </c>
      <c r="D403" s="2">
        <f t="shared" si="89"/>
        <v>1.2752912215645564</v>
      </c>
      <c r="E403" s="3">
        <f t="shared" si="89"/>
        <v>6.7706648762650179</v>
      </c>
      <c r="F403" s="3">
        <f t="shared" si="89"/>
        <v>16.289111604529413</v>
      </c>
      <c r="G403" s="134">
        <v>4.5348758469033745E-2</v>
      </c>
      <c r="H403" s="4">
        <f t="shared" si="83"/>
        <v>1.0453487584690337</v>
      </c>
      <c r="I403" s="4">
        <f t="shared" si="81"/>
        <v>1.2199672226447038</v>
      </c>
      <c r="J403" s="4">
        <f t="shared" si="82"/>
        <v>6.4769435285703114</v>
      </c>
      <c r="K403" s="4">
        <f t="shared" si="84"/>
        <v>15.582466112444274</v>
      </c>
      <c r="L403">
        <v>1.4</v>
      </c>
      <c r="M403">
        <v>4.6500000000000004</v>
      </c>
      <c r="N403">
        <v>8.6199999999999992</v>
      </c>
      <c r="O403" s="4">
        <f t="shared" si="85"/>
        <v>1.4634882618566472</v>
      </c>
      <c r="P403" s="4">
        <f t="shared" si="86"/>
        <v>4.8608717268810073</v>
      </c>
      <c r="Q403" s="4">
        <f t="shared" si="87"/>
        <v>9.0109062980030696</v>
      </c>
      <c r="R403" s="5">
        <f t="shared" si="90"/>
        <v>0.68329895501270022</v>
      </c>
      <c r="S403" s="5">
        <f t="shared" si="90"/>
        <v>0.20572441656296347</v>
      </c>
      <c r="T403" s="5">
        <f t="shared" si="90"/>
        <v>0.11097662842433648</v>
      </c>
      <c r="U403">
        <f t="shared" si="91"/>
        <v>1.1475718150566474</v>
      </c>
      <c r="V403">
        <f t="shared" si="91"/>
        <v>0.71793122473408666</v>
      </c>
      <c r="W403">
        <f t="shared" si="91"/>
        <v>0.55318586530510738</v>
      </c>
      <c r="X403" t="s">
        <v>409</v>
      </c>
      <c r="Y403" t="s">
        <v>408</v>
      </c>
      <c r="Z403" t="s">
        <v>259</v>
      </c>
      <c r="AA403" s="59" t="s">
        <v>89</v>
      </c>
      <c r="AB403" s="59" t="s">
        <v>84</v>
      </c>
      <c r="AC403" t="s">
        <v>591</v>
      </c>
      <c r="AD403" s="131" t="s">
        <v>75</v>
      </c>
      <c r="AE403" t="s">
        <v>548</v>
      </c>
      <c r="AF403">
        <v>9</v>
      </c>
      <c r="AG403">
        <v>-3</v>
      </c>
      <c r="AH403" s="22">
        <f t="shared" si="88"/>
        <v>12</v>
      </c>
    </row>
    <row r="404" spans="1:34" x14ac:dyDescent="0.25">
      <c r="A404" s="5">
        <v>0.46594976255881804</v>
      </c>
      <c r="B404" s="5">
        <v>0.26143636488226601</v>
      </c>
      <c r="C404" s="5">
        <v>0.25698861421060581</v>
      </c>
      <c r="D404" s="2">
        <f t="shared" si="89"/>
        <v>2.146154114358557</v>
      </c>
      <c r="E404" s="3">
        <f t="shared" si="89"/>
        <v>3.825022584177741</v>
      </c>
      <c r="F404" s="3">
        <f t="shared" si="89"/>
        <v>3.8912229752734717</v>
      </c>
      <c r="G404" s="134">
        <v>3.8548046323380047E-2</v>
      </c>
      <c r="H404" s="4">
        <f t="shared" si="83"/>
        <v>1.03854804632338</v>
      </c>
      <c r="I404" s="4">
        <f t="shared" si="81"/>
        <v>2.0664947779318181</v>
      </c>
      <c r="J404" s="4">
        <f t="shared" si="82"/>
        <v>3.6830482688970525</v>
      </c>
      <c r="K404" s="4">
        <f t="shared" si="84"/>
        <v>3.7467914835996274</v>
      </c>
      <c r="L404">
        <v>2.2000000000000002</v>
      </c>
      <c r="M404">
        <v>3.39</v>
      </c>
      <c r="N404">
        <v>3.46</v>
      </c>
      <c r="O404" s="4">
        <f t="shared" si="85"/>
        <v>2.2848057019114365</v>
      </c>
      <c r="P404" s="4">
        <f t="shared" si="86"/>
        <v>3.5206778770362583</v>
      </c>
      <c r="Q404" s="4">
        <f t="shared" si="87"/>
        <v>3.5933762402788951</v>
      </c>
      <c r="R404" s="5">
        <f t="shared" si="90"/>
        <v>0.43767397777562178</v>
      </c>
      <c r="S404" s="5">
        <f t="shared" si="90"/>
        <v>0.28403620976589028</v>
      </c>
      <c r="T404" s="5">
        <f t="shared" si="90"/>
        <v>0.27828981245848788</v>
      </c>
      <c r="U404">
        <f t="shared" si="91"/>
        <v>1.0646046742986675</v>
      </c>
      <c r="V404">
        <f t="shared" si="91"/>
        <v>0.92043322609377309</v>
      </c>
      <c r="W404">
        <f t="shared" si="91"/>
        <v>0.92345678032659018</v>
      </c>
      <c r="X404" t="s">
        <v>407</v>
      </c>
      <c r="Y404" t="s">
        <v>332</v>
      </c>
      <c r="Z404" t="s">
        <v>259</v>
      </c>
      <c r="AA404" s="59" t="s">
        <v>75</v>
      </c>
      <c r="AB404" s="59" t="s">
        <v>90</v>
      </c>
      <c r="AC404" t="s">
        <v>591</v>
      </c>
      <c r="AD404" s="131" t="s">
        <v>77</v>
      </c>
      <c r="AE404" t="s">
        <v>543</v>
      </c>
      <c r="AF404">
        <v>-4</v>
      </c>
      <c r="AG404">
        <v>-3</v>
      </c>
      <c r="AH404" s="22">
        <f t="shared" si="88"/>
        <v>-1</v>
      </c>
    </row>
    <row r="405" spans="1:34" x14ac:dyDescent="0.25">
      <c r="A405" s="5">
        <v>0.72936698425137747</v>
      </c>
      <c r="B405" s="5">
        <v>0.17137871415818984</v>
      </c>
      <c r="C405" s="5">
        <v>9.3437991066962447E-2</v>
      </c>
      <c r="D405" s="2">
        <f t="shared" si="89"/>
        <v>1.3710519143204711</v>
      </c>
      <c r="E405" s="3">
        <f t="shared" si="89"/>
        <v>5.8350303590033796</v>
      </c>
      <c r="F405" s="3">
        <f t="shared" si="89"/>
        <v>10.702284890557513</v>
      </c>
      <c r="G405" s="134">
        <v>4.3373059341602627E-2</v>
      </c>
      <c r="H405" s="4">
        <f t="shared" si="83"/>
        <v>1.0433730593416026</v>
      </c>
      <c r="I405" s="4">
        <f t="shared" si="81"/>
        <v>1.3140572320178967</v>
      </c>
      <c r="J405" s="4">
        <f t="shared" si="82"/>
        <v>5.5924679162076947</v>
      </c>
      <c r="K405" s="4">
        <f t="shared" si="84"/>
        <v>10.257390484388155</v>
      </c>
      <c r="L405">
        <v>1.69</v>
      </c>
      <c r="M405">
        <v>3.98</v>
      </c>
      <c r="N405">
        <v>4.99</v>
      </c>
      <c r="O405" s="4">
        <f t="shared" si="85"/>
        <v>1.7633004702873083</v>
      </c>
      <c r="P405" s="4">
        <f t="shared" si="86"/>
        <v>4.1526247761795787</v>
      </c>
      <c r="Q405" s="4">
        <f t="shared" si="87"/>
        <v>5.2064315661145972</v>
      </c>
      <c r="R405" s="5">
        <f t="shared" si="90"/>
        <v>0.567118319793258</v>
      </c>
      <c r="S405" s="5">
        <f t="shared" si="90"/>
        <v>0.24081154785191106</v>
      </c>
      <c r="T405" s="5">
        <f t="shared" si="90"/>
        <v>0.19207013235483086</v>
      </c>
      <c r="U405">
        <f t="shared" si="91"/>
        <v>1.2860931463424898</v>
      </c>
      <c r="V405">
        <f t="shared" si="91"/>
        <v>0.71167149452309697</v>
      </c>
      <c r="W405">
        <f t="shared" si="91"/>
        <v>0.48647850616536703</v>
      </c>
      <c r="X405" t="s">
        <v>406</v>
      </c>
      <c r="Y405" t="s">
        <v>333</v>
      </c>
      <c r="Z405" t="s">
        <v>259</v>
      </c>
      <c r="AA405" s="59" t="s">
        <v>86</v>
      </c>
      <c r="AB405" s="59" t="s">
        <v>84</v>
      </c>
      <c r="AC405" t="s">
        <v>591</v>
      </c>
      <c r="AD405" s="131" t="s">
        <v>164</v>
      </c>
      <c r="AE405" t="s">
        <v>547</v>
      </c>
      <c r="AF405">
        <v>2</v>
      </c>
      <c r="AG405">
        <v>1</v>
      </c>
      <c r="AH405" s="22">
        <f t="shared" si="88"/>
        <v>1</v>
      </c>
    </row>
    <row r="406" spans="1:34" x14ac:dyDescent="0.25">
      <c r="A406" s="5">
        <v>0.28074733233786758</v>
      </c>
      <c r="B406" s="5">
        <v>0.29004069778044611</v>
      </c>
      <c r="C406" s="5">
        <v>0.39344561717718957</v>
      </c>
      <c r="D406" s="2">
        <f t="shared" si="89"/>
        <v>3.5619216456046043</v>
      </c>
      <c r="E406" s="3">
        <f t="shared" si="89"/>
        <v>3.4477920086820926</v>
      </c>
      <c r="F406" s="3">
        <f t="shared" si="89"/>
        <v>2.5416473239035895</v>
      </c>
      <c r="G406" s="134">
        <v>6.260287292894029E-2</v>
      </c>
      <c r="H406" s="4">
        <f t="shared" si="83"/>
        <v>1.0626028729289403</v>
      </c>
      <c r="I406" s="4">
        <f t="shared" si="81"/>
        <v>3.3520722899859896</v>
      </c>
      <c r="J406" s="4">
        <f t="shared" si="82"/>
        <v>3.2446665603102107</v>
      </c>
      <c r="K406" s="4">
        <f t="shared" si="84"/>
        <v>2.3919070695694962</v>
      </c>
      <c r="L406">
        <v>5.53</v>
      </c>
      <c r="M406">
        <v>3.49</v>
      </c>
      <c r="N406">
        <v>1.68</v>
      </c>
      <c r="O406" s="4">
        <f t="shared" si="85"/>
        <v>5.8761938872970401</v>
      </c>
      <c r="P406" s="4">
        <f t="shared" si="86"/>
        <v>3.7084840265220018</v>
      </c>
      <c r="Q406" s="4">
        <f t="shared" si="87"/>
        <v>1.7851728265206197</v>
      </c>
      <c r="R406" s="5">
        <f t="shared" si="90"/>
        <v>0.17017818322192646</v>
      </c>
      <c r="S406" s="5">
        <f t="shared" si="90"/>
        <v>0.26965196367256544</v>
      </c>
      <c r="T406" s="5">
        <f t="shared" si="90"/>
        <v>0.56016985310550793</v>
      </c>
      <c r="U406">
        <f t="shared" si="91"/>
        <v>1.6497257581587279</v>
      </c>
      <c r="V406">
        <f t="shared" si="91"/>
        <v>1.0756112947600798</v>
      </c>
      <c r="W406">
        <f t="shared" si="91"/>
        <v>0.70236842449835324</v>
      </c>
      <c r="X406" t="s">
        <v>412</v>
      </c>
      <c r="Y406" t="s">
        <v>414</v>
      </c>
      <c r="Z406" t="s">
        <v>262</v>
      </c>
      <c r="AA406" s="59" t="s">
        <v>75</v>
      </c>
      <c r="AB406" s="59" t="s">
        <v>90</v>
      </c>
      <c r="AC406" t="s">
        <v>591</v>
      </c>
      <c r="AD406" s="131" t="s">
        <v>75</v>
      </c>
      <c r="AE406" t="s">
        <v>548</v>
      </c>
      <c r="AF406">
        <v>0</v>
      </c>
      <c r="AG406">
        <v>0</v>
      </c>
      <c r="AH406" s="22">
        <f t="shared" si="88"/>
        <v>0</v>
      </c>
    </row>
    <row r="407" spans="1:34" x14ac:dyDescent="0.25">
      <c r="A407" s="5">
        <v>0.26238242765055125</v>
      </c>
      <c r="B407" s="5">
        <v>0.39194083639719651</v>
      </c>
      <c r="C407" s="5">
        <v>0.32813652959978712</v>
      </c>
      <c r="D407" s="2">
        <f t="shared" si="89"/>
        <v>3.8112308394822456</v>
      </c>
      <c r="E407" s="3">
        <f t="shared" si="89"/>
        <v>2.5514054855631083</v>
      </c>
      <c r="F407" s="3">
        <f t="shared" si="89"/>
        <v>3.0475119646680411</v>
      </c>
      <c r="G407" s="134">
        <v>5.5476265075761422E-2</v>
      </c>
      <c r="H407" s="4">
        <f t="shared" si="83"/>
        <v>1.0554762650757614</v>
      </c>
      <c r="I407" s="4">
        <f t="shared" si="81"/>
        <v>3.6109109845389824</v>
      </c>
      <c r="J407" s="4">
        <f t="shared" si="82"/>
        <v>2.4173025675569977</v>
      </c>
      <c r="K407" s="4">
        <f t="shared" si="84"/>
        <v>2.8873334867926115</v>
      </c>
      <c r="L407">
        <v>3.49</v>
      </c>
      <c r="M407">
        <v>3.12</v>
      </c>
      <c r="N407">
        <v>2.23</v>
      </c>
      <c r="O407" s="4">
        <f t="shared" si="85"/>
        <v>3.6836121651144076</v>
      </c>
      <c r="P407" s="4">
        <f t="shared" si="86"/>
        <v>3.2930859470363756</v>
      </c>
      <c r="Q407" s="4">
        <f t="shared" si="87"/>
        <v>2.3537120711189479</v>
      </c>
      <c r="R407" s="5">
        <f t="shared" si="90"/>
        <v>0.27147266193506597</v>
      </c>
      <c r="S407" s="5">
        <f t="shared" si="90"/>
        <v>0.30366653530557064</v>
      </c>
      <c r="T407" s="5">
        <f t="shared" si="90"/>
        <v>0.42486080275936339</v>
      </c>
      <c r="U407">
        <f t="shared" si="91"/>
        <v>0.9665151024058215</v>
      </c>
      <c r="V407">
        <f t="shared" si="91"/>
        <v>1.2906948604092912</v>
      </c>
      <c r="W407">
        <f t="shared" si="91"/>
        <v>0.77233891069409888</v>
      </c>
      <c r="X407" t="s">
        <v>286</v>
      </c>
      <c r="Y407" t="s">
        <v>338</v>
      </c>
      <c r="Z407" t="s">
        <v>262</v>
      </c>
      <c r="AA407" s="59" t="s">
        <v>75</v>
      </c>
      <c r="AB407" s="59" t="s">
        <v>90</v>
      </c>
      <c r="AC407" t="s">
        <v>591</v>
      </c>
      <c r="AD407" s="131" t="s">
        <v>75</v>
      </c>
      <c r="AE407" t="s">
        <v>548</v>
      </c>
      <c r="AF407">
        <v>1</v>
      </c>
      <c r="AG407">
        <v>-3</v>
      </c>
      <c r="AH407" s="22">
        <f t="shared" si="88"/>
        <v>4</v>
      </c>
    </row>
    <row r="408" spans="1:34" x14ac:dyDescent="0.25">
      <c r="A408" s="5">
        <v>0.79238123297220198</v>
      </c>
      <c r="B408" s="5">
        <v>0.10673754504185076</v>
      </c>
      <c r="C408" s="5">
        <v>3.7150033476719212E-2</v>
      </c>
      <c r="D408" s="2">
        <f t="shared" si="89"/>
        <v>1.2620187838737993</v>
      </c>
      <c r="E408" s="3">
        <f t="shared" si="89"/>
        <v>9.3687745919948746</v>
      </c>
      <c r="F408" s="3">
        <f t="shared" si="89"/>
        <v>26.91787614745137</v>
      </c>
      <c r="G408" s="134">
        <v>4.5186079550340708E-2</v>
      </c>
      <c r="H408" s="4">
        <f t="shared" si="83"/>
        <v>1.0451860795503407</v>
      </c>
      <c r="I408" s="4">
        <f t="shared" si="81"/>
        <v>1.2074584694208177</v>
      </c>
      <c r="J408" s="4">
        <f t="shared" si="82"/>
        <v>8.9637383957749446</v>
      </c>
      <c r="K408" s="4">
        <f t="shared" si="84"/>
        <v>25.754147203177411</v>
      </c>
      <c r="L408">
        <v>1.85</v>
      </c>
      <c r="M408">
        <v>4.05</v>
      </c>
      <c r="N408">
        <v>3.88</v>
      </c>
      <c r="O408" s="4">
        <f t="shared" si="85"/>
        <v>1.9335942471681304</v>
      </c>
      <c r="P408" s="4">
        <f t="shared" si="86"/>
        <v>4.23300362217888</v>
      </c>
      <c r="Q408" s="4">
        <f t="shared" si="87"/>
        <v>4.0553219886553222</v>
      </c>
      <c r="R408" s="5">
        <f t="shared" si="90"/>
        <v>0.51717158419588927</v>
      </c>
      <c r="S408" s="5">
        <f t="shared" si="90"/>
        <v>0.23623887179318401</v>
      </c>
      <c r="T408" s="5">
        <f t="shared" si="90"/>
        <v>0.24658954401092661</v>
      </c>
      <c r="U408">
        <f t="shared" si="91"/>
        <v>1.5321437936390399</v>
      </c>
      <c r="V408">
        <f t="shared" si="91"/>
        <v>0.45182041478463564</v>
      </c>
      <c r="W408">
        <f t="shared" si="91"/>
        <v>0.15065534763742075</v>
      </c>
      <c r="X408" t="s">
        <v>428</v>
      </c>
      <c r="Y408" t="s">
        <v>354</v>
      </c>
      <c r="Z408" t="s">
        <v>271</v>
      </c>
      <c r="AA408" s="59" t="s">
        <v>99</v>
      </c>
      <c r="AB408" s="59" t="s">
        <v>84</v>
      </c>
      <c r="AC408" t="s">
        <v>591</v>
      </c>
      <c r="AD408" s="131" t="s">
        <v>89</v>
      </c>
      <c r="AE408" t="s">
        <v>550</v>
      </c>
      <c r="AF408">
        <v>9</v>
      </c>
      <c r="AG408">
        <v>-4</v>
      </c>
      <c r="AH408" s="22">
        <f t="shared" si="88"/>
        <v>13</v>
      </c>
    </row>
    <row r="409" spans="1:34" x14ac:dyDescent="0.25">
      <c r="A409" s="5">
        <v>0.24201627442632162</v>
      </c>
      <c r="B409" s="5">
        <v>0.20909383911615018</v>
      </c>
      <c r="C409" s="5">
        <v>0.49379944077668303</v>
      </c>
      <c r="D409" s="2">
        <f t="shared" si="89"/>
        <v>4.1319535323416261</v>
      </c>
      <c r="E409" s="3">
        <f t="shared" si="89"/>
        <v>4.7825416771103759</v>
      </c>
      <c r="F409" s="3">
        <f t="shared" si="89"/>
        <v>2.0251136745459424</v>
      </c>
      <c r="G409" s="134">
        <v>4.482573962185521E-2</v>
      </c>
      <c r="H409" s="4">
        <f t="shared" si="83"/>
        <v>1.0448257396218552</v>
      </c>
      <c r="I409" s="4">
        <f t="shared" si="81"/>
        <v>3.9546819872920325</v>
      </c>
      <c r="J409" s="4">
        <f t="shared" si="82"/>
        <v>4.5773582098401215</v>
      </c>
      <c r="K409" s="4">
        <f t="shared" si="84"/>
        <v>1.9382310348507248</v>
      </c>
      <c r="L409">
        <v>2.63</v>
      </c>
      <c r="M409">
        <v>3.65</v>
      </c>
      <c r="N409">
        <v>2.56</v>
      </c>
      <c r="O409" s="4">
        <f t="shared" si="85"/>
        <v>2.747891695205479</v>
      </c>
      <c r="P409" s="4">
        <f t="shared" si="86"/>
        <v>3.8136139496197714</v>
      </c>
      <c r="Q409" s="4">
        <f t="shared" si="87"/>
        <v>2.6747538934319492</v>
      </c>
      <c r="R409" s="5">
        <f t="shared" si="90"/>
        <v>0.36391536163699606</v>
      </c>
      <c r="S409" s="5">
        <f t="shared" si="90"/>
        <v>0.26221846605624644</v>
      </c>
      <c r="T409" s="5">
        <f t="shared" si="90"/>
        <v>0.37386617230675762</v>
      </c>
      <c r="U409">
        <f t="shared" si="91"/>
        <v>0.66503451060065943</v>
      </c>
      <c r="V409">
        <f t="shared" si="91"/>
        <v>0.79740318163290247</v>
      </c>
      <c r="W409">
        <f t="shared" si="91"/>
        <v>1.3207919767919523</v>
      </c>
      <c r="X409" t="s">
        <v>351</v>
      </c>
      <c r="Y409" t="s">
        <v>432</v>
      </c>
      <c r="Z409" t="s">
        <v>271</v>
      </c>
      <c r="AA409" s="59" t="s">
        <v>79</v>
      </c>
      <c r="AB409" s="59" t="s">
        <v>85</v>
      </c>
      <c r="AC409" t="s">
        <v>591</v>
      </c>
      <c r="AD409" s="131" t="s">
        <v>77</v>
      </c>
      <c r="AE409" t="s">
        <v>543</v>
      </c>
      <c r="AF409">
        <v>-9</v>
      </c>
      <c r="AG409">
        <v>3</v>
      </c>
      <c r="AH409" s="22">
        <f t="shared" si="88"/>
        <v>-12</v>
      </c>
    </row>
    <row r="410" spans="1:34" x14ac:dyDescent="0.25">
      <c r="A410" s="5">
        <v>0.34453596122295921</v>
      </c>
      <c r="B410" s="5">
        <v>0.27150171030831538</v>
      </c>
      <c r="C410" s="5">
        <v>0.35443411939654113</v>
      </c>
      <c r="D410" s="2">
        <f t="shared" si="89"/>
        <v>2.9024546420362518</v>
      </c>
      <c r="E410" s="3">
        <f t="shared" si="89"/>
        <v>3.6832180499504301</v>
      </c>
      <c r="F410" s="3">
        <f t="shared" si="89"/>
        <v>2.8213988024138255</v>
      </c>
      <c r="G410" s="134">
        <v>3.9763352414440289E-2</v>
      </c>
      <c r="H410" s="4">
        <f t="shared" si="83"/>
        <v>1.0397633524144403</v>
      </c>
      <c r="I410" s="4">
        <f t="shared" si="81"/>
        <v>2.7914569553701289</v>
      </c>
      <c r="J410" s="4">
        <f t="shared" si="82"/>
        <v>3.5423618666666878</v>
      </c>
      <c r="K410" s="4">
        <f t="shared" si="84"/>
        <v>2.7135009094735256</v>
      </c>
      <c r="L410">
        <v>3.57</v>
      </c>
      <c r="M410">
        <v>3.3</v>
      </c>
      <c r="N410">
        <v>2.19</v>
      </c>
      <c r="O410" s="4">
        <f t="shared" si="85"/>
        <v>3.7119551681195517</v>
      </c>
      <c r="P410" s="4">
        <f t="shared" si="86"/>
        <v>3.4312190629676529</v>
      </c>
      <c r="Q410" s="4">
        <f t="shared" si="87"/>
        <v>2.2770817417876241</v>
      </c>
      <c r="R410" s="5">
        <f t="shared" si="90"/>
        <v>0.26939980541483544</v>
      </c>
      <c r="S410" s="5">
        <f t="shared" si="90"/>
        <v>0.29144160767604926</v>
      </c>
      <c r="T410" s="5">
        <f t="shared" si="90"/>
        <v>0.4391585869091153</v>
      </c>
      <c r="U410">
        <f t="shared" si="91"/>
        <v>1.2789020418646009</v>
      </c>
      <c r="V410">
        <f t="shared" si="91"/>
        <v>0.93158184403821309</v>
      </c>
      <c r="W410">
        <f t="shared" si="91"/>
        <v>0.80707546194443858</v>
      </c>
      <c r="X410" t="s">
        <v>331</v>
      </c>
      <c r="Y410" t="s">
        <v>466</v>
      </c>
      <c r="Z410" t="s">
        <v>259</v>
      </c>
      <c r="AA410" s="59" t="s">
        <v>75</v>
      </c>
      <c r="AB410" s="59" t="s">
        <v>90</v>
      </c>
      <c r="AC410" t="s">
        <v>592</v>
      </c>
      <c r="AD410" s="131" t="s">
        <v>86</v>
      </c>
      <c r="AE410" t="s">
        <v>549</v>
      </c>
      <c r="AF410">
        <v>2</v>
      </c>
      <c r="AG410">
        <v>-7</v>
      </c>
      <c r="AH410" s="22">
        <f t="shared" si="88"/>
        <v>9</v>
      </c>
    </row>
    <row r="411" spans="1:34" x14ac:dyDescent="0.25">
      <c r="A411" s="5">
        <v>0.83615412301747583</v>
      </c>
      <c r="B411" s="5">
        <v>0.13057971887910608</v>
      </c>
      <c r="C411" s="5">
        <v>2.7268539363071685E-2</v>
      </c>
      <c r="D411" s="2">
        <f t="shared" si="89"/>
        <v>1.1959517659151695</v>
      </c>
      <c r="E411" s="3">
        <f t="shared" si="89"/>
        <v>7.6581570904270722</v>
      </c>
      <c r="F411" s="3">
        <f t="shared" si="89"/>
        <v>36.672297943257135</v>
      </c>
      <c r="G411" s="134">
        <v>4.3326257947942759E-2</v>
      </c>
      <c r="H411" s="4">
        <f t="shared" si="83"/>
        <v>1.0433262579479428</v>
      </c>
      <c r="I411" s="4">
        <f t="shared" si="81"/>
        <v>1.1462874214125665</v>
      </c>
      <c r="J411" s="4">
        <f t="shared" si="82"/>
        <v>7.3401364454197218</v>
      </c>
      <c r="K411" s="4">
        <f t="shared" si="84"/>
        <v>35.149405724136308</v>
      </c>
      <c r="L411">
        <v>1.54</v>
      </c>
      <c r="M411">
        <v>4.09</v>
      </c>
      <c r="N411">
        <v>6.69</v>
      </c>
      <c r="O411" s="4">
        <f t="shared" si="85"/>
        <v>1.6067224372398319</v>
      </c>
      <c r="P411" s="4">
        <f t="shared" si="86"/>
        <v>4.2672043950070861</v>
      </c>
      <c r="Q411" s="4">
        <f t="shared" si="87"/>
        <v>6.9798526656717375</v>
      </c>
      <c r="R411" s="5">
        <f t="shared" si="90"/>
        <v>0.62238503479038187</v>
      </c>
      <c r="S411" s="5">
        <f t="shared" si="90"/>
        <v>0.2343454654222954</v>
      </c>
      <c r="T411" s="5">
        <f t="shared" si="90"/>
        <v>0.14326949978732259</v>
      </c>
      <c r="U411">
        <f t="shared" si="91"/>
        <v>1.3434675904427729</v>
      </c>
      <c r="V411">
        <f t="shared" si="91"/>
        <v>0.55721035029971111</v>
      </c>
      <c r="W411">
        <f t="shared" si="91"/>
        <v>0.19033038716231063</v>
      </c>
      <c r="X411" t="s">
        <v>281</v>
      </c>
      <c r="Y411" t="s">
        <v>410</v>
      </c>
      <c r="Z411" t="s">
        <v>259</v>
      </c>
      <c r="AA411" s="59" t="s">
        <v>94</v>
      </c>
      <c r="AB411" s="59" t="s">
        <v>84</v>
      </c>
      <c r="AC411" t="s">
        <v>592</v>
      </c>
      <c r="AD411" s="131" t="s">
        <v>86</v>
      </c>
      <c r="AE411" t="s">
        <v>548</v>
      </c>
      <c r="AF411">
        <v>3</v>
      </c>
      <c r="AG411">
        <v>3</v>
      </c>
      <c r="AH411" s="22">
        <f t="shared" si="88"/>
        <v>0</v>
      </c>
    </row>
    <row r="412" spans="1:34" x14ac:dyDescent="0.25">
      <c r="A412" s="5">
        <v>0.17735987301160958</v>
      </c>
      <c r="B412" s="5">
        <v>0.28203763730327247</v>
      </c>
      <c r="C412" s="5">
        <v>0.4839248255024069</v>
      </c>
      <c r="D412" s="2">
        <f t="shared" si="89"/>
        <v>5.6382539241812735</v>
      </c>
      <c r="E412" s="3">
        <f t="shared" si="89"/>
        <v>3.5456260716179138</v>
      </c>
      <c r="F412" s="3">
        <f t="shared" si="89"/>
        <v>2.0664366597886521</v>
      </c>
      <c r="G412" s="134">
        <v>4.0844435826071113E-2</v>
      </c>
      <c r="H412" s="4">
        <f t="shared" si="83"/>
        <v>1.0408444358260711</v>
      </c>
      <c r="I412" s="4">
        <f t="shared" si="81"/>
        <v>5.4169996304072532</v>
      </c>
      <c r="J412" s="4">
        <f t="shared" si="82"/>
        <v>3.4064899129752382</v>
      </c>
      <c r="K412" s="4">
        <f t="shared" si="84"/>
        <v>1.9853463098437134</v>
      </c>
      <c r="L412">
        <v>2.02</v>
      </c>
      <c r="M412">
        <v>3.1</v>
      </c>
      <c r="N412">
        <v>4.4800000000000004</v>
      </c>
      <c r="O412" s="4">
        <f t="shared" si="85"/>
        <v>2.1025057603686639</v>
      </c>
      <c r="P412" s="4">
        <f t="shared" si="86"/>
        <v>3.2266177510608207</v>
      </c>
      <c r="Q412" s="4">
        <f t="shared" si="87"/>
        <v>4.6629830725007988</v>
      </c>
      <c r="R412" s="5">
        <f t="shared" si="90"/>
        <v>0.47562295373909225</v>
      </c>
      <c r="S412" s="5">
        <f t="shared" si="90"/>
        <v>0.30992205372676335</v>
      </c>
      <c r="T412" s="5">
        <f t="shared" si="90"/>
        <v>0.2144549925341443</v>
      </c>
      <c r="U412">
        <f t="shared" si="91"/>
        <v>0.37290015466516385</v>
      </c>
      <c r="V412">
        <f t="shared" si="91"/>
        <v>0.91002764698999239</v>
      </c>
      <c r="W412">
        <f t="shared" si="91"/>
        <v>2.2565332696806264</v>
      </c>
      <c r="X412" t="s">
        <v>335</v>
      </c>
      <c r="Y412" t="s">
        <v>282</v>
      </c>
      <c r="Z412" t="s">
        <v>259</v>
      </c>
      <c r="AA412" s="59" t="s">
        <v>75</v>
      </c>
      <c r="AB412" s="59" t="s">
        <v>90</v>
      </c>
      <c r="AC412" t="s">
        <v>592</v>
      </c>
      <c r="AD412" s="131" t="s">
        <v>87</v>
      </c>
      <c r="AE412" t="s">
        <v>541</v>
      </c>
      <c r="AF412">
        <v>-6</v>
      </c>
      <c r="AG412">
        <v>8</v>
      </c>
      <c r="AH412" s="22">
        <f t="shared" si="88"/>
        <v>-14</v>
      </c>
    </row>
    <row r="413" spans="1:34" x14ac:dyDescent="0.25">
      <c r="A413" s="5">
        <v>0.14731780896178082</v>
      </c>
      <c r="B413" s="5">
        <v>0.43120156970640661</v>
      </c>
      <c r="C413" s="5">
        <v>0.39781360228331147</v>
      </c>
      <c r="D413" s="2">
        <f t="shared" si="89"/>
        <v>6.7880455665712054</v>
      </c>
      <c r="E413" s="3">
        <f t="shared" si="89"/>
        <v>2.3191010196945081</v>
      </c>
      <c r="F413" s="3">
        <f t="shared" si="89"/>
        <v>2.5137400889772206</v>
      </c>
      <c r="G413" s="134">
        <v>7.1362070232277031E-2</v>
      </c>
      <c r="H413" s="4">
        <f t="shared" si="83"/>
        <v>1.071362070232277</v>
      </c>
      <c r="I413" s="4">
        <f t="shared" si="81"/>
        <v>6.3359024508862074</v>
      </c>
      <c r="J413" s="4">
        <f t="shared" si="82"/>
        <v>2.1646286387492837</v>
      </c>
      <c r="K413" s="4">
        <f t="shared" si="84"/>
        <v>2.3463030462075518</v>
      </c>
      <c r="L413">
        <v>3.67</v>
      </c>
      <c r="M413">
        <v>2.87</v>
      </c>
      <c r="N413">
        <v>2.2200000000000002</v>
      </c>
      <c r="O413" s="4">
        <f t="shared" si="85"/>
        <v>3.9318987977524564</v>
      </c>
      <c r="P413" s="4">
        <f t="shared" si="86"/>
        <v>3.074809141566635</v>
      </c>
      <c r="Q413" s="4">
        <f t="shared" si="87"/>
        <v>2.3784237959156553</v>
      </c>
      <c r="R413" s="5">
        <f t="shared" si="90"/>
        <v>0.25433004546597637</v>
      </c>
      <c r="S413" s="5">
        <f t="shared" si="90"/>
        <v>0.32522343793036002</v>
      </c>
      <c r="T413" s="5">
        <f t="shared" si="90"/>
        <v>0.4204465166036635</v>
      </c>
      <c r="U413">
        <f t="shared" si="91"/>
        <v>0.57923871594435206</v>
      </c>
      <c r="V413">
        <f t="shared" si="91"/>
        <v>1.3258625283911416</v>
      </c>
      <c r="W413">
        <f t="shared" si="91"/>
        <v>0.94616933800955438</v>
      </c>
      <c r="X413" t="s">
        <v>339</v>
      </c>
      <c r="Y413" t="s">
        <v>467</v>
      </c>
      <c r="Z413" t="s">
        <v>262</v>
      </c>
      <c r="AA413" s="59" t="s">
        <v>76</v>
      </c>
      <c r="AB413" s="59" t="s">
        <v>85</v>
      </c>
      <c r="AC413" t="s">
        <v>592</v>
      </c>
      <c r="AD413" s="131" t="s">
        <v>76</v>
      </c>
      <c r="AE413" t="s">
        <v>549</v>
      </c>
      <c r="AF413">
        <v>-3</v>
      </c>
      <c r="AG413">
        <v>-1</v>
      </c>
      <c r="AH413" s="22">
        <f t="shared" si="88"/>
        <v>-2</v>
      </c>
    </row>
    <row r="414" spans="1:34" x14ac:dyDescent="0.25">
      <c r="A414" s="5">
        <v>0.4901033108145062</v>
      </c>
      <c r="B414" s="5">
        <v>0.33933619187204167</v>
      </c>
      <c r="C414" s="5">
        <v>0.1664106923423927</v>
      </c>
      <c r="D414" s="2">
        <f t="shared" si="89"/>
        <v>2.0403861347887915</v>
      </c>
      <c r="E414" s="3">
        <f t="shared" si="89"/>
        <v>2.9469299884672608</v>
      </c>
      <c r="F414" s="3">
        <f t="shared" si="89"/>
        <v>6.009229250380641</v>
      </c>
      <c r="G414" s="134">
        <v>7.9366126596013942E-2</v>
      </c>
      <c r="H414" s="4">
        <f t="shared" si="83"/>
        <v>1.0793661265960139</v>
      </c>
      <c r="I414" s="4">
        <f t="shared" si="81"/>
        <v>1.8903559084474297</v>
      </c>
      <c r="J414" s="4">
        <f t="shared" si="82"/>
        <v>2.7302413109451233</v>
      </c>
      <c r="K414" s="4">
        <f t="shared" si="84"/>
        <v>5.5673687568201595</v>
      </c>
      <c r="L414">
        <v>1.48</v>
      </c>
      <c r="M414">
        <v>3.92</v>
      </c>
      <c r="N414">
        <v>6.73</v>
      </c>
      <c r="O414" s="4">
        <f t="shared" si="85"/>
        <v>1.5974618673621006</v>
      </c>
      <c r="P414" s="4">
        <f t="shared" si="86"/>
        <v>4.2311152162563745</v>
      </c>
      <c r="Q414" s="4">
        <f t="shared" si="87"/>
        <v>7.2641340319911745</v>
      </c>
      <c r="R414" s="5">
        <f t="shared" si="90"/>
        <v>0.62599303334314116</v>
      </c>
      <c r="S414" s="5">
        <f t="shared" si="90"/>
        <v>0.23634430850710433</v>
      </c>
      <c r="T414" s="5">
        <f t="shared" si="90"/>
        <v>0.13766265814975465</v>
      </c>
      <c r="U414">
        <f t="shared" si="91"/>
        <v>0.78292135009408914</v>
      </c>
      <c r="V414">
        <f t="shared" si="91"/>
        <v>1.4357705248562882</v>
      </c>
      <c r="W414">
        <f t="shared" si="91"/>
        <v>1.2088295735315879</v>
      </c>
      <c r="X414" t="s">
        <v>340</v>
      </c>
      <c r="Y414" t="s">
        <v>283</v>
      </c>
      <c r="Z414" t="s">
        <v>262</v>
      </c>
      <c r="AA414" s="59" t="s">
        <v>78</v>
      </c>
      <c r="AB414" s="59" t="s">
        <v>84</v>
      </c>
      <c r="AC414" t="s">
        <v>592</v>
      </c>
      <c r="AD414" s="131" t="s">
        <v>78</v>
      </c>
      <c r="AE414" t="s">
        <v>548</v>
      </c>
      <c r="AF414">
        <v>10</v>
      </c>
      <c r="AG414">
        <v>-3</v>
      </c>
      <c r="AH414" s="22">
        <f t="shared" si="88"/>
        <v>13</v>
      </c>
    </row>
    <row r="415" spans="1:34" x14ac:dyDescent="0.25">
      <c r="A415" s="5">
        <v>0.28163443605475713</v>
      </c>
      <c r="B415" s="5">
        <v>0.32558190104792895</v>
      </c>
      <c r="C415" s="5">
        <v>0.3649099275408445</v>
      </c>
      <c r="D415" s="2">
        <f t="shared" si="89"/>
        <v>3.5507021584731695</v>
      </c>
      <c r="E415" s="3">
        <f t="shared" si="89"/>
        <v>3.0714238008358761</v>
      </c>
      <c r="F415" s="3">
        <f t="shared" si="89"/>
        <v>2.7404022870495064</v>
      </c>
      <c r="G415" s="134">
        <v>7.0545932987033488E-2</v>
      </c>
      <c r="H415" s="4">
        <f t="shared" si="83"/>
        <v>1.0705459329870335</v>
      </c>
      <c r="I415" s="4">
        <f t="shared" si="81"/>
        <v>3.316720982317884</v>
      </c>
      <c r="J415" s="4">
        <f t="shared" si="82"/>
        <v>2.8690257056658934</v>
      </c>
      <c r="K415" s="4">
        <f t="shared" si="84"/>
        <v>2.5598175684094615</v>
      </c>
      <c r="L415">
        <v>3.01</v>
      </c>
      <c r="M415">
        <v>3.06</v>
      </c>
      <c r="N415">
        <v>2.4300000000000002</v>
      </c>
      <c r="O415" s="4">
        <f t="shared" si="85"/>
        <v>3.2223432582909708</v>
      </c>
      <c r="P415" s="4">
        <f t="shared" si="86"/>
        <v>3.2758705549403224</v>
      </c>
      <c r="Q415" s="4">
        <f t="shared" si="87"/>
        <v>2.6014266171584914</v>
      </c>
      <c r="R415" s="5">
        <f t="shared" si="90"/>
        <v>0.31033317056680315</v>
      </c>
      <c r="S415" s="5">
        <f t="shared" si="90"/>
        <v>0.30526236712616911</v>
      </c>
      <c r="T415" s="5">
        <f t="shared" si="90"/>
        <v>0.38440446230702774</v>
      </c>
      <c r="U415">
        <f t="shared" si="91"/>
        <v>0.90752282632362613</v>
      </c>
      <c r="V415">
        <f t="shared" si="91"/>
        <v>1.0665641628644043</v>
      </c>
      <c r="W415">
        <f t="shared" si="91"/>
        <v>0.9492863983701294</v>
      </c>
      <c r="X415" t="s">
        <v>468</v>
      </c>
      <c r="Y415" t="s">
        <v>413</v>
      </c>
      <c r="Z415" t="s">
        <v>262</v>
      </c>
      <c r="AA415" s="59" t="s">
        <v>75</v>
      </c>
      <c r="AB415" s="59" t="s">
        <v>90</v>
      </c>
      <c r="AC415" t="s">
        <v>592</v>
      </c>
      <c r="AD415" s="131" t="s">
        <v>73</v>
      </c>
      <c r="AE415" t="s">
        <v>544</v>
      </c>
      <c r="AF415">
        <v>8</v>
      </c>
      <c r="AG415">
        <v>6</v>
      </c>
      <c r="AH415" s="22">
        <f t="shared" si="88"/>
        <v>2</v>
      </c>
    </row>
    <row r="416" spans="1:34" x14ac:dyDescent="0.25">
      <c r="A416" s="5">
        <v>0.34639476493279414</v>
      </c>
      <c r="B416" s="5">
        <v>0.26335544665979904</v>
      </c>
      <c r="C416" s="5">
        <v>0.35966810831387869</v>
      </c>
      <c r="D416" s="2">
        <f t="shared" si="89"/>
        <v>2.8868796564925434</v>
      </c>
      <c r="E416" s="3">
        <f t="shared" si="89"/>
        <v>3.7971494901026062</v>
      </c>
      <c r="F416" s="3">
        <f t="shared" si="89"/>
        <v>2.7803410335378143</v>
      </c>
      <c r="G416" s="134">
        <v>4.6603047967711753E-2</v>
      </c>
      <c r="H416" s="4">
        <f t="shared" si="83"/>
        <v>1.0466030479677118</v>
      </c>
      <c r="I416" s="4">
        <f t="shared" si="81"/>
        <v>2.7583329344380099</v>
      </c>
      <c r="J416" s="4">
        <f t="shared" si="82"/>
        <v>3.6280703533931904</v>
      </c>
      <c r="K416" s="4">
        <f t="shared" si="84"/>
        <v>2.6565382538648876</v>
      </c>
      <c r="L416">
        <v>3.58</v>
      </c>
      <c r="M416">
        <v>3.93</v>
      </c>
      <c r="N416">
        <v>1.95</v>
      </c>
      <c r="O416" s="4">
        <f t="shared" si="85"/>
        <v>3.7468389117244083</v>
      </c>
      <c r="P416" s="4">
        <f t="shared" si="86"/>
        <v>4.1131499785131069</v>
      </c>
      <c r="Q416" s="4">
        <f t="shared" si="87"/>
        <v>2.0408759435370381</v>
      </c>
      <c r="R416" s="5">
        <f t="shared" si="90"/>
        <v>0.26689164481313926</v>
      </c>
      <c r="S416" s="5">
        <f t="shared" si="90"/>
        <v>0.24312266881196912</v>
      </c>
      <c r="T416" s="5">
        <f t="shared" si="90"/>
        <v>0.48998568637489154</v>
      </c>
      <c r="U416">
        <f t="shared" si="91"/>
        <v>1.2978853840678224</v>
      </c>
      <c r="V416">
        <f t="shared" si="91"/>
        <v>1.0832204497700622</v>
      </c>
      <c r="W416">
        <f t="shared" si="91"/>
        <v>0.7340379899152687</v>
      </c>
      <c r="X416" t="s">
        <v>427</v>
      </c>
      <c r="Y416" t="s">
        <v>352</v>
      </c>
      <c r="Z416" t="s">
        <v>271</v>
      </c>
      <c r="AA416" s="59" t="s">
        <v>75</v>
      </c>
      <c r="AB416" s="59" t="s">
        <v>90</v>
      </c>
      <c r="AC416" t="s">
        <v>592</v>
      </c>
      <c r="AD416" s="131" t="s">
        <v>205</v>
      </c>
      <c r="AE416" t="s">
        <v>548</v>
      </c>
      <c r="AF416">
        <v>5</v>
      </c>
      <c r="AG416">
        <v>-1</v>
      </c>
      <c r="AH416" s="22">
        <f t="shared" si="88"/>
        <v>6</v>
      </c>
    </row>
    <row r="417" spans="1:34" x14ac:dyDescent="0.25">
      <c r="A417" s="5">
        <v>0.58607118059776198</v>
      </c>
      <c r="B417" s="5">
        <v>0.22843311243645195</v>
      </c>
      <c r="C417" s="5">
        <v>0.17736808670189164</v>
      </c>
      <c r="D417" s="2">
        <f t="shared" si="89"/>
        <v>1.706277382518711</v>
      </c>
      <c r="E417" s="3">
        <f t="shared" si="89"/>
        <v>4.3776490603050862</v>
      </c>
      <c r="F417" s="3">
        <f t="shared" si="89"/>
        <v>5.6379928238202899</v>
      </c>
      <c r="G417" s="134">
        <v>4.6603415173228413E-2</v>
      </c>
      <c r="H417" s="4">
        <f t="shared" si="83"/>
        <v>1.0466034151732284</v>
      </c>
      <c r="I417" s="4">
        <f t="shared" si="81"/>
        <v>1.6302998421195642</v>
      </c>
      <c r="J417" s="4">
        <f t="shared" si="82"/>
        <v>4.182720022541222</v>
      </c>
      <c r="K417" s="4">
        <f t="shared" si="84"/>
        <v>5.3869428879009709</v>
      </c>
      <c r="L417">
        <v>1.83</v>
      </c>
      <c r="M417">
        <v>3.7</v>
      </c>
      <c r="N417">
        <v>4.3499999999999996</v>
      </c>
      <c r="O417" s="4">
        <f t="shared" si="85"/>
        <v>1.9152842497670082</v>
      </c>
      <c r="P417" s="4">
        <f t="shared" si="86"/>
        <v>3.8724326361409451</v>
      </c>
      <c r="Q417" s="4">
        <f t="shared" si="87"/>
        <v>4.5527248560035432</v>
      </c>
      <c r="R417" s="5">
        <f t="shared" si="90"/>
        <v>0.52211571213079666</v>
      </c>
      <c r="S417" s="5">
        <f t="shared" si="90"/>
        <v>0.25823560897279946</v>
      </c>
      <c r="T417" s="5">
        <f t="shared" si="90"/>
        <v>0.21964867889640413</v>
      </c>
      <c r="U417">
        <f t="shared" si="91"/>
        <v>1.1224929014412492</v>
      </c>
      <c r="V417">
        <f t="shared" si="91"/>
        <v>0.88459183977417066</v>
      </c>
      <c r="W417">
        <f t="shared" si="91"/>
        <v>0.80750809698949355</v>
      </c>
      <c r="X417" t="s">
        <v>430</v>
      </c>
      <c r="Y417" t="s">
        <v>429</v>
      </c>
      <c r="Z417" t="s">
        <v>271</v>
      </c>
      <c r="AA417" s="59" t="s">
        <v>86</v>
      </c>
      <c r="AB417" s="59" t="s">
        <v>84</v>
      </c>
      <c r="AC417" t="s">
        <v>592</v>
      </c>
      <c r="AD417" s="131" t="s">
        <v>74</v>
      </c>
      <c r="AE417" t="s">
        <v>548</v>
      </c>
      <c r="AF417">
        <v>3</v>
      </c>
      <c r="AG417">
        <v>4</v>
      </c>
      <c r="AH417" s="22">
        <f t="shared" si="88"/>
        <v>-1</v>
      </c>
    </row>
    <row r="418" spans="1:34" x14ac:dyDescent="0.25">
      <c r="A418" s="5">
        <v>0.43972438762762811</v>
      </c>
      <c r="B418" s="5">
        <v>0.29196763937518211</v>
      </c>
      <c r="C418" s="5">
        <v>0.25425149884060821</v>
      </c>
      <c r="D418" s="2">
        <f t="shared" si="89"/>
        <v>2.2741517826544344</v>
      </c>
      <c r="E418" s="3">
        <f t="shared" si="89"/>
        <v>3.4250371107566044</v>
      </c>
      <c r="F418" s="3">
        <f t="shared" si="89"/>
        <v>3.9331134902253062</v>
      </c>
      <c r="G418" s="134">
        <v>4.4775617756984243E-2</v>
      </c>
      <c r="H418" s="4">
        <f t="shared" si="83"/>
        <v>1.0447756177569842</v>
      </c>
      <c r="I418" s="4">
        <f t="shared" si="81"/>
        <v>2.1766891799569197</v>
      </c>
      <c r="J418" s="4">
        <f t="shared" si="82"/>
        <v>3.2782513800520863</v>
      </c>
      <c r="K418" s="4">
        <f t="shared" si="84"/>
        <v>3.7645532910399062</v>
      </c>
      <c r="L418">
        <v>2.31</v>
      </c>
      <c r="M418">
        <v>3.68</v>
      </c>
      <c r="N418">
        <v>2.94</v>
      </c>
      <c r="O418" s="4">
        <f t="shared" si="85"/>
        <v>2.4134316770186337</v>
      </c>
      <c r="P418" s="4">
        <f t="shared" si="86"/>
        <v>3.8447742733457022</v>
      </c>
      <c r="Q418" s="4">
        <f t="shared" si="87"/>
        <v>3.0716403162055337</v>
      </c>
      <c r="R418" s="5">
        <f t="shared" si="90"/>
        <v>0.41434775615248509</v>
      </c>
      <c r="S418" s="5">
        <f t="shared" si="90"/>
        <v>0.26009329258484798</v>
      </c>
      <c r="T418" s="5">
        <f t="shared" si="90"/>
        <v>0.32555895126266687</v>
      </c>
      <c r="U418">
        <f t="shared" si="91"/>
        <v>1.0612447662581384</v>
      </c>
      <c r="V418">
        <f t="shared" si="91"/>
        <v>1.1225496685191758</v>
      </c>
      <c r="W418">
        <f t="shared" si="91"/>
        <v>0.78096915429449676</v>
      </c>
      <c r="X418" t="s">
        <v>431</v>
      </c>
      <c r="Y418" t="s">
        <v>353</v>
      </c>
      <c r="Z418" t="s">
        <v>271</v>
      </c>
      <c r="AA418" s="59" t="s">
        <v>75</v>
      </c>
      <c r="AB418" s="59" t="s">
        <v>90</v>
      </c>
      <c r="AC418" t="s">
        <v>592</v>
      </c>
      <c r="AD418" s="131" t="s">
        <v>94</v>
      </c>
      <c r="AE418" t="s">
        <v>548</v>
      </c>
      <c r="AF418">
        <v>-3</v>
      </c>
      <c r="AG418">
        <v>-6</v>
      </c>
      <c r="AH418" s="22">
        <f t="shared" si="88"/>
        <v>3</v>
      </c>
    </row>
    <row r="419" spans="1:34" x14ac:dyDescent="0.25">
      <c r="A419" s="5">
        <v>0.33426219499736831</v>
      </c>
      <c r="B419" s="5">
        <v>0.31475645507021693</v>
      </c>
      <c r="C419" s="5">
        <v>0.32809938170401892</v>
      </c>
      <c r="D419" s="2">
        <f t="shared" si="89"/>
        <v>2.9916634754578606</v>
      </c>
      <c r="E419" s="3">
        <f t="shared" si="89"/>
        <v>3.1770595452185932</v>
      </c>
      <c r="F419" s="3">
        <f t="shared" si="89"/>
        <v>3.0478570084661358</v>
      </c>
      <c r="G419" s="134">
        <v>5.4334320350417631E-2</v>
      </c>
      <c r="H419" s="4">
        <f t="shared" si="83"/>
        <v>1.0543343203504176</v>
      </c>
      <c r="I419" s="4">
        <f t="shared" si="81"/>
        <v>2.8374903649760297</v>
      </c>
      <c r="J419" s="4">
        <f t="shared" si="82"/>
        <v>3.0133321887526798</v>
      </c>
      <c r="K419" s="4">
        <f t="shared" si="84"/>
        <v>2.8907880068374827</v>
      </c>
      <c r="L419">
        <v>2.34</v>
      </c>
      <c r="M419">
        <v>3.21</v>
      </c>
      <c r="N419">
        <v>3.17</v>
      </c>
      <c r="O419" s="4">
        <f t="shared" si="85"/>
        <v>2.4671423096199772</v>
      </c>
      <c r="P419" s="4">
        <f t="shared" si="86"/>
        <v>3.3844131683248406</v>
      </c>
      <c r="Q419" s="4">
        <f t="shared" si="87"/>
        <v>3.3422397955108236</v>
      </c>
      <c r="R419" s="5">
        <f t="shared" si="90"/>
        <v>0.40532724687212451</v>
      </c>
      <c r="S419" s="5">
        <f t="shared" si="90"/>
        <v>0.29547219865444591</v>
      </c>
      <c r="T419" s="5">
        <f t="shared" si="90"/>
        <v>0.29920055447342947</v>
      </c>
      <c r="U419">
        <f t="shared" si="91"/>
        <v>0.82467240378445039</v>
      </c>
      <c r="V419">
        <f t="shared" si="91"/>
        <v>1.0652658913548883</v>
      </c>
      <c r="W419">
        <f t="shared" si="91"/>
        <v>1.096586810413668</v>
      </c>
      <c r="X419" t="s">
        <v>469</v>
      </c>
      <c r="Y419" t="s">
        <v>285</v>
      </c>
      <c r="Z419" t="s">
        <v>262</v>
      </c>
      <c r="AA419" s="59" t="s">
        <v>75</v>
      </c>
      <c r="AB419" s="59" t="s">
        <v>90</v>
      </c>
      <c r="AC419" t="s">
        <v>593</v>
      </c>
      <c r="AD419" s="131" t="s">
        <v>73</v>
      </c>
      <c r="AE419" t="s">
        <v>541</v>
      </c>
      <c r="AF419">
        <v>-5</v>
      </c>
      <c r="AG419">
        <v>-5</v>
      </c>
      <c r="AH419" s="22">
        <f t="shared" si="88"/>
        <v>0</v>
      </c>
    </row>
    <row r="420" spans="1:34" x14ac:dyDescent="0.25">
      <c r="A420" s="118">
        <v>0.33668978537479521</v>
      </c>
      <c r="B420" s="118">
        <v>0.3520287833752539</v>
      </c>
      <c r="C420" s="118">
        <v>0.29534155930824407</v>
      </c>
      <c r="D420" s="115">
        <f t="shared" si="89"/>
        <v>2.9700930751042041</v>
      </c>
      <c r="E420" s="116">
        <f t="shared" si="89"/>
        <v>2.8406768060611252</v>
      </c>
      <c r="F420" s="116">
        <f t="shared" si="89"/>
        <v>3.385910206278532</v>
      </c>
      <c r="G420" s="135">
        <v>6.2539493912042943E-2</v>
      </c>
      <c r="H420" s="117">
        <f t="shared" si="83"/>
        <v>1.0625394939120429</v>
      </c>
      <c r="I420" s="117">
        <f t="shared" si="81"/>
        <v>2.7952778151981508</v>
      </c>
      <c r="J420" s="117">
        <f t="shared" si="82"/>
        <v>2.6734787952232826</v>
      </c>
      <c r="K420" s="117">
        <f t="shared" si="84"/>
        <v>3.1866205686268994</v>
      </c>
      <c r="L420" s="93">
        <v>5.67</v>
      </c>
      <c r="M420" s="93">
        <v>3.57</v>
      </c>
      <c r="N420" s="93">
        <v>1.65</v>
      </c>
      <c r="O420" s="117">
        <f t="shared" si="85"/>
        <v>6.0245989304812833</v>
      </c>
      <c r="P420" s="117">
        <f t="shared" si="86"/>
        <v>3.7932659932659933</v>
      </c>
      <c r="Q420" s="117">
        <f t="shared" si="87"/>
        <v>1.7531901649548707</v>
      </c>
      <c r="R420" s="118">
        <f t="shared" si="90"/>
        <v>0.16598615302680633</v>
      </c>
      <c r="S420" s="118">
        <f t="shared" si="90"/>
        <v>0.26362506657198648</v>
      </c>
      <c r="T420" s="118">
        <f t="shared" si="90"/>
        <v>0.57038878040120722</v>
      </c>
      <c r="U420" s="93">
        <f t="shared" si="91"/>
        <v>2.0284209208729642</v>
      </c>
      <c r="V420" s="93">
        <f t="shared" si="91"/>
        <v>1.3353388126281518</v>
      </c>
      <c r="W420" s="93">
        <f t="shared" si="91"/>
        <v>0.51778991708164912</v>
      </c>
      <c r="X420" s="93" t="s">
        <v>470</v>
      </c>
      <c r="Y420" s="93" t="s">
        <v>411</v>
      </c>
      <c r="Z420" s="93" t="s">
        <v>262</v>
      </c>
      <c r="AA420" s="113" t="s">
        <v>75</v>
      </c>
      <c r="AB420" s="113" t="s">
        <v>90</v>
      </c>
      <c r="AC420" s="93" t="s">
        <v>593</v>
      </c>
      <c r="AD420" s="131" t="s">
        <v>77</v>
      </c>
      <c r="AE420" t="s">
        <v>541</v>
      </c>
      <c r="AF420">
        <v>-7</v>
      </c>
      <c r="AG420">
        <v>1</v>
      </c>
      <c r="AH420" s="22">
        <f t="shared" si="88"/>
        <v>-8</v>
      </c>
    </row>
    <row r="421" spans="1:34" x14ac:dyDescent="0.25">
      <c r="A421" s="5">
        <v>0.42210128697630911</v>
      </c>
      <c r="B421" s="5">
        <v>0.4546216217243545</v>
      </c>
      <c r="C421" s="5">
        <v>0.12217234166668083</v>
      </c>
      <c r="D421" s="2">
        <f t="shared" ref="D421:F434" si="92">(100%/A421)</f>
        <v>2.3690996233710275</v>
      </c>
      <c r="E421" s="3">
        <f t="shared" si="92"/>
        <v>2.1996314126174985</v>
      </c>
      <c r="F421" s="3">
        <f t="shared" si="92"/>
        <v>8.1851586566808248</v>
      </c>
      <c r="G421" s="134">
        <v>4.6296675655734365E-2</v>
      </c>
      <c r="H421" s="4">
        <f t="shared" si="83"/>
        <v>1.0462966756557344</v>
      </c>
      <c r="I421" s="4">
        <f t="shared" si="81"/>
        <v>2.2642713854426297</v>
      </c>
      <c r="J421" s="4">
        <f t="shared" si="82"/>
        <v>2.1023018268111642</v>
      </c>
      <c r="K421" s="4">
        <f t="shared" si="84"/>
        <v>7.8229806584743544</v>
      </c>
      <c r="L421">
        <v>2.13</v>
      </c>
      <c r="M421">
        <v>3.27</v>
      </c>
      <c r="N421">
        <v>3.69</v>
      </c>
      <c r="O421" s="4">
        <f t="shared" si="85"/>
        <v>2.2286119191467142</v>
      </c>
      <c r="P421" s="4">
        <f t="shared" si="86"/>
        <v>3.4213901293942515</v>
      </c>
      <c r="Q421" s="4">
        <f t="shared" si="87"/>
        <v>3.8608347331696597</v>
      </c>
      <c r="R421" s="5">
        <f t="shared" ref="R421:T434" si="93">(1/O421)</f>
        <v>0.44870979617791762</v>
      </c>
      <c r="S421" s="5">
        <f t="shared" si="93"/>
        <v>0.29227885806084541</v>
      </c>
      <c r="T421" s="5">
        <f t="shared" si="93"/>
        <v>0.25901134576123702</v>
      </c>
      <c r="U421">
        <f t="shared" ref="U421:W434" si="94">(L421/I421)</f>
        <v>0.94069995924257022</v>
      </c>
      <c r="V421">
        <f t="shared" si="94"/>
        <v>1.5554379291769138</v>
      </c>
      <c r="W421">
        <f t="shared" si="94"/>
        <v>0.47168722013939218</v>
      </c>
      <c r="X421" t="s">
        <v>311</v>
      </c>
      <c r="Y421" t="s">
        <v>386</v>
      </c>
      <c r="Z421" t="s">
        <v>269</v>
      </c>
      <c r="AA421" s="59" t="s">
        <v>78</v>
      </c>
      <c r="AB421" s="59" t="s">
        <v>84</v>
      </c>
      <c r="AC421" t="s">
        <v>594</v>
      </c>
      <c r="AD421" s="131" t="s">
        <v>86</v>
      </c>
      <c r="AE421" t="s">
        <v>543</v>
      </c>
      <c r="AF421">
        <v>-7</v>
      </c>
      <c r="AG421">
        <v>-6</v>
      </c>
      <c r="AH421" s="22">
        <f t="shared" si="88"/>
        <v>-1</v>
      </c>
    </row>
    <row r="422" spans="1:34" x14ac:dyDescent="0.25">
      <c r="A422" s="5">
        <v>0.14553940772609716</v>
      </c>
      <c r="B422" s="5">
        <v>0.20217025604495464</v>
      </c>
      <c r="C422" s="5">
        <v>0.56803110086412967</v>
      </c>
      <c r="D422" s="2">
        <f t="shared" si="92"/>
        <v>6.8709912705016913</v>
      </c>
      <c r="E422" s="3">
        <f t="shared" si="92"/>
        <v>4.9463260301636049</v>
      </c>
      <c r="F422" s="3">
        <f t="shared" si="92"/>
        <v>1.7604669858370927</v>
      </c>
      <c r="G422" s="134">
        <v>5.052656048284998E-2</v>
      </c>
      <c r="H422" s="4">
        <f t="shared" si="83"/>
        <v>1.05052656048285</v>
      </c>
      <c r="I422" s="4">
        <f t="shared" si="81"/>
        <v>6.5405212290335628</v>
      </c>
      <c r="J422" s="4">
        <f t="shared" si="82"/>
        <v>4.7084254851111442</v>
      </c>
      <c r="K422" s="4">
        <f t="shared" si="84"/>
        <v>1.6757948366654674</v>
      </c>
      <c r="L422">
        <v>7.54</v>
      </c>
      <c r="M422">
        <v>4.68</v>
      </c>
      <c r="N422">
        <v>1.42</v>
      </c>
      <c r="O422" s="4">
        <f t="shared" si="85"/>
        <v>7.9209702660406887</v>
      </c>
      <c r="P422" s="4">
        <f t="shared" si="86"/>
        <v>4.9164643030597377</v>
      </c>
      <c r="Q422" s="4">
        <f t="shared" si="87"/>
        <v>1.4917477158856469</v>
      </c>
      <c r="R422" s="5">
        <f t="shared" si="93"/>
        <v>0.12624715993282623</v>
      </c>
      <c r="S422" s="5">
        <f t="shared" si="93"/>
        <v>0.20339820211399784</v>
      </c>
      <c r="T422" s="5">
        <f t="shared" si="93"/>
        <v>0.67035463795317596</v>
      </c>
      <c r="U422">
        <f t="shared" si="94"/>
        <v>1.1528133211355882</v>
      </c>
      <c r="V422">
        <f t="shared" si="94"/>
        <v>0.99396284698546666</v>
      </c>
      <c r="W422">
        <f t="shared" si="94"/>
        <v>0.84735909726607495</v>
      </c>
      <c r="X422" t="s">
        <v>312</v>
      </c>
      <c r="Y422" t="s">
        <v>382</v>
      </c>
      <c r="Z422" t="s">
        <v>269</v>
      </c>
      <c r="AA422" s="59" t="s">
        <v>79</v>
      </c>
      <c r="AB422" s="59" t="s">
        <v>85</v>
      </c>
      <c r="AC422" t="s">
        <v>594</v>
      </c>
      <c r="AD422" s="131" t="s">
        <v>79</v>
      </c>
      <c r="AE422" t="s">
        <v>554</v>
      </c>
      <c r="AF422">
        <v>-17</v>
      </c>
      <c r="AG422">
        <v>-7</v>
      </c>
      <c r="AH422" s="22">
        <f t="shared" si="88"/>
        <v>-10</v>
      </c>
    </row>
    <row r="423" spans="1:34" x14ac:dyDescent="0.25">
      <c r="A423" s="5">
        <v>0.53235399301798425</v>
      </c>
      <c r="B423" s="5">
        <v>0.21661439319335246</v>
      </c>
      <c r="C423" s="5">
        <v>0.2362216726546342</v>
      </c>
      <c r="D423" s="2">
        <f t="shared" si="92"/>
        <v>1.878449327168318</v>
      </c>
      <c r="E423" s="3">
        <f t="shared" si="92"/>
        <v>4.6164984018739172</v>
      </c>
      <c r="F423" s="3">
        <f t="shared" si="92"/>
        <v>4.2333118242797356</v>
      </c>
      <c r="G423" s="134">
        <v>4.3480050956401284E-2</v>
      </c>
      <c r="H423" s="4">
        <f t="shared" si="83"/>
        <v>1.0434800509564013</v>
      </c>
      <c r="I423" s="4">
        <f t="shared" si="81"/>
        <v>1.8001775169986489</v>
      </c>
      <c r="J423" s="4">
        <f t="shared" si="82"/>
        <v>4.4241367121898181</v>
      </c>
      <c r="K423" s="4">
        <f t="shared" si="84"/>
        <v>4.056916871960988</v>
      </c>
      <c r="L423">
        <v>3.15</v>
      </c>
      <c r="M423">
        <v>3.39</v>
      </c>
      <c r="N423">
        <v>2.3199999999999998</v>
      </c>
      <c r="O423" s="4">
        <f t="shared" si="85"/>
        <v>3.286962160512664</v>
      </c>
      <c r="P423" s="4">
        <f t="shared" si="86"/>
        <v>3.5373973727422006</v>
      </c>
      <c r="Q423" s="4">
        <f t="shared" si="87"/>
        <v>2.4208737182188509</v>
      </c>
      <c r="R423" s="5">
        <f t="shared" si="93"/>
        <v>0.30423228232235905</v>
      </c>
      <c r="S423" s="5">
        <f t="shared" si="93"/>
        <v>0.28269371366236901</v>
      </c>
      <c r="T423" s="5">
        <f t="shared" si="93"/>
        <v>0.41307400401527195</v>
      </c>
      <c r="U423">
        <f t="shared" si="94"/>
        <v>1.7498274310479371</v>
      </c>
      <c r="V423">
        <f t="shared" si="94"/>
        <v>0.76625118538031101</v>
      </c>
      <c r="W423">
        <f t="shared" si="94"/>
        <v>0.57186283900330048</v>
      </c>
      <c r="X423" t="s">
        <v>387</v>
      </c>
      <c r="Y423" t="s">
        <v>309</v>
      </c>
      <c r="Z423" t="s">
        <v>269</v>
      </c>
      <c r="AA423" s="59" t="s">
        <v>86</v>
      </c>
      <c r="AB423" s="59" t="s">
        <v>84</v>
      </c>
      <c r="AC423" t="s">
        <v>595</v>
      </c>
      <c r="AD423" s="131" t="s">
        <v>74</v>
      </c>
      <c r="AE423" t="s">
        <v>550</v>
      </c>
      <c r="AF423">
        <v>3</v>
      </c>
      <c r="AG423">
        <v>-4</v>
      </c>
      <c r="AH423" s="22">
        <f t="shared" si="88"/>
        <v>7</v>
      </c>
    </row>
    <row r="424" spans="1:34" x14ac:dyDescent="0.25">
      <c r="A424" s="5">
        <v>0.26511315354865056</v>
      </c>
      <c r="B424" s="5">
        <v>0.35265245219587488</v>
      </c>
      <c r="C424" s="5">
        <v>0.35777070947553902</v>
      </c>
      <c r="D424" s="2">
        <f t="shared" si="92"/>
        <v>3.7719742932954525</v>
      </c>
      <c r="E424" s="3">
        <f t="shared" si="92"/>
        <v>2.835653045295051</v>
      </c>
      <c r="F424" s="3">
        <f t="shared" si="92"/>
        <v>2.7950862759724342</v>
      </c>
      <c r="G424" s="134">
        <v>5.841490723117948E-2</v>
      </c>
      <c r="H424" s="4">
        <f t="shared" si="83"/>
        <v>1.0584149072311795</v>
      </c>
      <c r="I424" s="4">
        <f t="shared" si="81"/>
        <v>3.5637955092327287</v>
      </c>
      <c r="J424" s="4">
        <f t="shared" si="82"/>
        <v>2.6791507053818227</v>
      </c>
      <c r="K424" s="4">
        <f t="shared" si="84"/>
        <v>2.6408228539452443</v>
      </c>
      <c r="L424">
        <v>3.95</v>
      </c>
      <c r="M424">
        <v>3.55</v>
      </c>
      <c r="N424">
        <v>1.91</v>
      </c>
      <c r="O424" s="4">
        <f t="shared" si="85"/>
        <v>4.1807388835631594</v>
      </c>
      <c r="P424" s="4">
        <f t="shared" si="86"/>
        <v>3.757372920670687</v>
      </c>
      <c r="Q424" s="4">
        <f t="shared" si="87"/>
        <v>2.0215724728115525</v>
      </c>
      <c r="R424" s="5">
        <f t="shared" si="93"/>
        <v>0.23919216862157155</v>
      </c>
      <c r="S424" s="5">
        <f t="shared" si="93"/>
        <v>0.26614339888879091</v>
      </c>
      <c r="T424" s="5">
        <f t="shared" si="93"/>
        <v>0.4946644324896376</v>
      </c>
      <c r="U424">
        <f t="shared" si="94"/>
        <v>1.1083688695848937</v>
      </c>
      <c r="V424">
        <f t="shared" si="94"/>
        <v>1.3250467742888943</v>
      </c>
      <c r="W424">
        <f t="shared" si="94"/>
        <v>0.72325941785400893</v>
      </c>
      <c r="X424" t="s">
        <v>384</v>
      </c>
      <c r="Y424" t="s">
        <v>313</v>
      </c>
      <c r="Z424" t="s">
        <v>269</v>
      </c>
      <c r="AA424" s="59" t="s">
        <v>75</v>
      </c>
      <c r="AB424" s="59" t="s">
        <v>90</v>
      </c>
      <c r="AC424" t="s">
        <v>595</v>
      </c>
      <c r="AD424" s="131" t="s">
        <v>75</v>
      </c>
      <c r="AE424" t="s">
        <v>541</v>
      </c>
      <c r="AF424">
        <v>-7</v>
      </c>
      <c r="AG424">
        <v>1</v>
      </c>
      <c r="AH424" s="22">
        <f t="shared" si="88"/>
        <v>-8</v>
      </c>
    </row>
    <row r="425" spans="1:34" x14ac:dyDescent="0.25">
      <c r="A425" s="5">
        <v>0.45979479966463166</v>
      </c>
      <c r="B425" s="5">
        <v>0.2307653319421018</v>
      </c>
      <c r="C425" s="5">
        <v>0.28928452875779009</v>
      </c>
      <c r="D425" s="2">
        <f t="shared" si="92"/>
        <v>2.1748832321056848</v>
      </c>
      <c r="E425" s="3">
        <f t="shared" si="92"/>
        <v>4.3334065458796749</v>
      </c>
      <c r="F425" s="3">
        <f t="shared" si="92"/>
        <v>3.4568042898598019</v>
      </c>
      <c r="G425" s="134">
        <v>6.2192925077846573E-2</v>
      </c>
      <c r="H425" s="4">
        <f t="shared" si="83"/>
        <v>1.0621929250778466</v>
      </c>
      <c r="I425" s="4">
        <f t="shared" si="81"/>
        <v>2.0475406875321549</v>
      </c>
      <c r="J425" s="4">
        <f t="shared" si="82"/>
        <v>4.0796793535054716</v>
      </c>
      <c r="K425" s="4">
        <f t="shared" si="84"/>
        <v>3.254403421682043</v>
      </c>
      <c r="L425">
        <v>5.35</v>
      </c>
      <c r="M425">
        <v>3.82</v>
      </c>
      <c r="N425">
        <v>1.63</v>
      </c>
      <c r="O425" s="4">
        <f t="shared" si="85"/>
        <v>5.6827321491664788</v>
      </c>
      <c r="P425" s="4">
        <f t="shared" si="86"/>
        <v>4.0575769737973735</v>
      </c>
      <c r="Q425" s="4">
        <f t="shared" si="87"/>
        <v>1.7313744678768899</v>
      </c>
      <c r="R425" s="5">
        <f t="shared" si="93"/>
        <v>0.17597169350075317</v>
      </c>
      <c r="S425" s="5">
        <f t="shared" si="93"/>
        <v>0.24645250267775642</v>
      </c>
      <c r="T425" s="5">
        <f t="shared" si="93"/>
        <v>0.57757580382149043</v>
      </c>
      <c r="U425">
        <f t="shared" si="94"/>
        <v>2.6128906900737632</v>
      </c>
      <c r="V425">
        <f t="shared" si="94"/>
        <v>0.93634809723897983</v>
      </c>
      <c r="W425">
        <f t="shared" si="94"/>
        <v>0.50085984704303566</v>
      </c>
      <c r="X425" t="s">
        <v>314</v>
      </c>
      <c r="Y425" t="s">
        <v>385</v>
      </c>
      <c r="Z425" t="s">
        <v>269</v>
      </c>
      <c r="AA425" s="59" t="s">
        <v>86</v>
      </c>
      <c r="AB425" s="59" t="s">
        <v>84</v>
      </c>
      <c r="AC425" t="s">
        <v>595</v>
      </c>
      <c r="AD425" s="131" t="s">
        <v>73</v>
      </c>
      <c r="AE425" t="s">
        <v>550</v>
      </c>
      <c r="AF425">
        <v>12</v>
      </c>
      <c r="AG425">
        <v>13</v>
      </c>
      <c r="AH425" s="22">
        <f t="shared" si="88"/>
        <v>-1</v>
      </c>
    </row>
    <row r="426" spans="1:34" x14ac:dyDescent="0.25">
      <c r="A426" s="5">
        <v>0.55182222578895734</v>
      </c>
      <c r="B426" s="5">
        <v>0.25697914178792008</v>
      </c>
      <c r="C426" s="5">
        <v>0.18352416265218183</v>
      </c>
      <c r="D426" s="2">
        <f t="shared" si="92"/>
        <v>1.8121778233384294</v>
      </c>
      <c r="E426" s="3">
        <f t="shared" si="92"/>
        <v>3.8913664083495174</v>
      </c>
      <c r="F426" s="3">
        <f t="shared" si="92"/>
        <v>5.4488737915955916</v>
      </c>
      <c r="G426" s="134">
        <v>6.2298249851775456E-2</v>
      </c>
      <c r="H426" s="4">
        <f t="shared" si="83"/>
        <v>1.0622982498517755</v>
      </c>
      <c r="I426" s="4">
        <f t="shared" si="81"/>
        <v>1.7059030489707443</v>
      </c>
      <c r="J426" s="4">
        <f t="shared" si="82"/>
        <v>3.6631580715608703</v>
      </c>
      <c r="K426" s="4">
        <f t="shared" si="84"/>
        <v>5.1293257730170261</v>
      </c>
      <c r="L426">
        <v>1.5</v>
      </c>
      <c r="M426">
        <v>4.03</v>
      </c>
      <c r="N426">
        <v>6.78</v>
      </c>
      <c r="O426" s="4">
        <f t="shared" si="85"/>
        <v>1.5934473747776632</v>
      </c>
      <c r="P426" s="4">
        <f t="shared" si="86"/>
        <v>4.2810619469026552</v>
      </c>
      <c r="Q426" s="4">
        <f t="shared" si="87"/>
        <v>7.2023821339950382</v>
      </c>
      <c r="R426" s="5">
        <f t="shared" si="93"/>
        <v>0.62757014497546992</v>
      </c>
      <c r="S426" s="5">
        <f t="shared" si="93"/>
        <v>0.23358690259632875</v>
      </c>
      <c r="T426" s="5">
        <f t="shared" si="93"/>
        <v>0.1388429524282013</v>
      </c>
      <c r="U426">
        <f t="shared" si="94"/>
        <v>0.87929967702738099</v>
      </c>
      <c r="V426">
        <f t="shared" si="94"/>
        <v>1.1001436250559669</v>
      </c>
      <c r="W426">
        <f t="shared" si="94"/>
        <v>1.3218111502424736</v>
      </c>
      <c r="X426" t="s">
        <v>307</v>
      </c>
      <c r="Y426" t="s">
        <v>381</v>
      </c>
      <c r="Z426" t="s">
        <v>269</v>
      </c>
      <c r="AA426" s="59" t="s">
        <v>86</v>
      </c>
      <c r="AB426" s="59" t="s">
        <v>84</v>
      </c>
      <c r="AC426" t="s">
        <v>595</v>
      </c>
      <c r="AD426" s="131" t="s">
        <v>86</v>
      </c>
      <c r="AE426" t="s">
        <v>550</v>
      </c>
      <c r="AF426">
        <v>17</v>
      </c>
      <c r="AG426">
        <v>8</v>
      </c>
      <c r="AH426" s="22">
        <f t="shared" si="88"/>
        <v>9</v>
      </c>
    </row>
    <row r="427" spans="1:34" x14ac:dyDescent="0.25">
      <c r="A427" s="5">
        <v>0.32247833760180256</v>
      </c>
      <c r="B427" s="5">
        <v>0.42859849651201865</v>
      </c>
      <c r="C427" s="5">
        <v>0.24157172533558938</v>
      </c>
      <c r="D427" s="2">
        <f t="shared" si="92"/>
        <v>3.1009834875631359</v>
      </c>
      <c r="E427" s="3">
        <f t="shared" si="92"/>
        <v>2.3331859727416431</v>
      </c>
      <c r="F427" s="3">
        <f t="shared" si="92"/>
        <v>4.1395573037813449</v>
      </c>
      <c r="G427" s="134">
        <v>4.4624079915878134E-2</v>
      </c>
      <c r="H427" s="4">
        <f t="shared" si="83"/>
        <v>1.0446240799158781</v>
      </c>
      <c r="I427" s="4">
        <f t="shared" si="81"/>
        <v>2.9685161841309009</v>
      </c>
      <c r="J427" s="4">
        <f t="shared" si="82"/>
        <v>2.2335173174732201</v>
      </c>
      <c r="K427" s="4">
        <f t="shared" si="84"/>
        <v>3.9627243746044001</v>
      </c>
      <c r="L427">
        <v>2.4</v>
      </c>
      <c r="M427">
        <v>3.17</v>
      </c>
      <c r="N427">
        <v>3.2</v>
      </c>
      <c r="O427" s="4">
        <f t="shared" si="85"/>
        <v>2.5070977917981074</v>
      </c>
      <c r="P427" s="4">
        <f t="shared" si="86"/>
        <v>3.3114583333333334</v>
      </c>
      <c r="Q427" s="4">
        <f t="shared" si="87"/>
        <v>3.3427970557308102</v>
      </c>
      <c r="R427" s="5">
        <f t="shared" si="93"/>
        <v>0.3988675684177414</v>
      </c>
      <c r="S427" s="5">
        <f t="shared" si="93"/>
        <v>0.30198175526895249</v>
      </c>
      <c r="T427" s="5">
        <f t="shared" si="93"/>
        <v>0.299150676313306</v>
      </c>
      <c r="U427">
        <f t="shared" si="94"/>
        <v>0.8084847281042038</v>
      </c>
      <c r="V427">
        <f t="shared" si="94"/>
        <v>1.4192860629288622</v>
      </c>
      <c r="W427">
        <f t="shared" si="94"/>
        <v>0.80752525219962012</v>
      </c>
      <c r="X427" t="s">
        <v>311</v>
      </c>
      <c r="Y427" t="s">
        <v>383</v>
      </c>
      <c r="Z427" t="s">
        <v>269</v>
      </c>
      <c r="AA427" s="59" t="s">
        <v>75</v>
      </c>
      <c r="AB427" s="59" t="s">
        <v>90</v>
      </c>
      <c r="AC427" t="s">
        <v>596</v>
      </c>
      <c r="AD427" s="131" t="s">
        <v>94</v>
      </c>
      <c r="AE427" t="s">
        <v>543</v>
      </c>
      <c r="AF427">
        <v>-7</v>
      </c>
      <c r="AG427">
        <v>-1</v>
      </c>
      <c r="AH427" s="22">
        <f t="shared" si="88"/>
        <v>-6</v>
      </c>
    </row>
    <row r="428" spans="1:34" x14ac:dyDescent="0.25">
      <c r="A428" s="5">
        <v>2.6239171973214372E-2</v>
      </c>
      <c r="B428" s="5">
        <v>6.2319880354052483E-2</v>
      </c>
      <c r="C428" s="5">
        <v>0.71074353720256656</v>
      </c>
      <c r="D428" s="2">
        <f t="shared" si="92"/>
        <v>38.110958723119232</v>
      </c>
      <c r="E428" s="3">
        <f t="shared" si="92"/>
        <v>16.046243900321816</v>
      </c>
      <c r="F428" s="3">
        <f t="shared" si="92"/>
        <v>1.4069772676877588</v>
      </c>
      <c r="G428" s="134">
        <v>4.4432317719187875E-2</v>
      </c>
      <c r="H428" s="4">
        <f t="shared" si="83"/>
        <v>1.0444323177191879</v>
      </c>
      <c r="I428" s="4">
        <f t="shared" si="81"/>
        <v>36.489639468783622</v>
      </c>
      <c r="J428" s="4">
        <f t="shared" si="82"/>
        <v>15.363603393050216</v>
      </c>
      <c r="K428" s="4">
        <f t="shared" si="84"/>
        <v>1.347121535611125</v>
      </c>
      <c r="L428">
        <v>2.39</v>
      </c>
      <c r="M428">
        <v>3.47</v>
      </c>
      <c r="N428">
        <v>2.96</v>
      </c>
      <c r="O428" s="4">
        <f t="shared" si="85"/>
        <v>2.4961932393488593</v>
      </c>
      <c r="P428" s="4">
        <f t="shared" si="86"/>
        <v>3.624180142485582</v>
      </c>
      <c r="Q428" s="4">
        <f t="shared" si="87"/>
        <v>3.091519660448796</v>
      </c>
      <c r="R428" s="5">
        <f t="shared" si="93"/>
        <v>0.40061001056987616</v>
      </c>
      <c r="S428" s="5">
        <f t="shared" si="93"/>
        <v>0.27592447413890608</v>
      </c>
      <c r="T428" s="5">
        <f t="shared" si="93"/>
        <v>0.32346551529121764</v>
      </c>
      <c r="U428">
        <f t="shared" si="94"/>
        <v>6.5498043685649779E-2</v>
      </c>
      <c r="V428">
        <f t="shared" si="94"/>
        <v>0.22585847286123437</v>
      </c>
      <c r="W428">
        <f t="shared" si="94"/>
        <v>2.1972776187986547</v>
      </c>
      <c r="X428" t="s">
        <v>312</v>
      </c>
      <c r="Y428" t="s">
        <v>388</v>
      </c>
      <c r="Z428" t="s">
        <v>269</v>
      </c>
      <c r="AA428" s="59" t="s">
        <v>91</v>
      </c>
      <c r="AB428" s="59" t="s">
        <v>85</v>
      </c>
      <c r="AC428" t="s">
        <v>596</v>
      </c>
      <c r="AD428" s="131" t="s">
        <v>76</v>
      </c>
      <c r="AE428" t="s">
        <v>554</v>
      </c>
      <c r="AF428">
        <v>-17</v>
      </c>
      <c r="AG428">
        <v>3</v>
      </c>
      <c r="AH428" s="22">
        <f t="shared" si="88"/>
        <v>-20</v>
      </c>
    </row>
    <row r="429" spans="1:34" x14ac:dyDescent="0.25">
      <c r="A429" s="5">
        <v>0.64500850138104504</v>
      </c>
      <c r="B429" s="5">
        <v>0.24918925071012601</v>
      </c>
      <c r="C429" s="5">
        <v>0.1037572618435179</v>
      </c>
      <c r="D429" s="2">
        <f t="shared" si="92"/>
        <v>1.550367162384485</v>
      </c>
      <c r="E429" s="3">
        <f t="shared" si="92"/>
        <v>4.013014193630962</v>
      </c>
      <c r="F429" s="3">
        <f t="shared" si="92"/>
        <v>9.6378796262776838</v>
      </c>
      <c r="G429" s="134">
        <v>4.7045987199124895E-2</v>
      </c>
      <c r="H429" s="4">
        <f t="shared" si="83"/>
        <v>1.0470459871991249</v>
      </c>
      <c r="I429" s="4">
        <f t="shared" si="81"/>
        <v>1.4807058919463101</v>
      </c>
      <c r="J429" s="4">
        <f t="shared" si="82"/>
        <v>3.8327009918311981</v>
      </c>
      <c r="K429" s="4">
        <f t="shared" si="84"/>
        <v>9.2048293428441106</v>
      </c>
      <c r="L429">
        <v>1.98</v>
      </c>
      <c r="M429">
        <v>3.56</v>
      </c>
      <c r="N429">
        <v>3.83</v>
      </c>
      <c r="O429" s="4">
        <f t="shared" si="85"/>
        <v>2.0731510546542671</v>
      </c>
      <c r="P429" s="4">
        <f t="shared" si="86"/>
        <v>3.7274837144288848</v>
      </c>
      <c r="Q429" s="4">
        <f t="shared" si="87"/>
        <v>4.0101861309726488</v>
      </c>
      <c r="R429" s="5">
        <f t="shared" si="93"/>
        <v>0.48235751936887533</v>
      </c>
      <c r="S429" s="5">
        <f t="shared" si="93"/>
        <v>0.2682774967276329</v>
      </c>
      <c r="T429" s="5">
        <f t="shared" si="93"/>
        <v>0.24936498390349165</v>
      </c>
      <c r="U429">
        <f t="shared" si="94"/>
        <v>1.3372000548990819</v>
      </c>
      <c r="V429">
        <f t="shared" si="94"/>
        <v>0.92884887383273118</v>
      </c>
      <c r="W429">
        <f t="shared" si="94"/>
        <v>0.41608593243257302</v>
      </c>
      <c r="X429" t="s">
        <v>308</v>
      </c>
      <c r="Y429" t="s">
        <v>386</v>
      </c>
      <c r="Z429" t="s">
        <v>269</v>
      </c>
      <c r="AA429" s="59" t="s">
        <v>94</v>
      </c>
      <c r="AB429" s="59" t="s">
        <v>84</v>
      </c>
      <c r="AC429" t="s">
        <v>596</v>
      </c>
      <c r="AD429" s="131" t="s">
        <v>76</v>
      </c>
      <c r="AE429" t="s">
        <v>548</v>
      </c>
      <c r="AF429">
        <v>-5</v>
      </c>
      <c r="AG429">
        <v>-6</v>
      </c>
      <c r="AH429" s="22">
        <f t="shared" si="88"/>
        <v>1</v>
      </c>
    </row>
    <row r="430" spans="1:34" x14ac:dyDescent="0.25">
      <c r="A430" s="5">
        <v>0.66040711273511277</v>
      </c>
      <c r="B430" s="5">
        <v>0.21364396335426758</v>
      </c>
      <c r="C430" s="5">
        <v>0.12187641308180522</v>
      </c>
      <c r="D430" s="2">
        <f t="shared" si="92"/>
        <v>1.5142174890552653</v>
      </c>
      <c r="E430" s="3">
        <f t="shared" si="92"/>
        <v>4.6806845571470008</v>
      </c>
      <c r="F430" s="3">
        <f t="shared" si="92"/>
        <v>8.2050330717296838</v>
      </c>
      <c r="G430" s="134">
        <v>4.5145538241635697E-2</v>
      </c>
      <c r="H430" s="4">
        <f t="shared" si="83"/>
        <v>1.0451455382416357</v>
      </c>
      <c r="I430" s="4">
        <f t="shared" si="81"/>
        <v>1.4488101739426658</v>
      </c>
      <c r="J430" s="4">
        <f t="shared" si="82"/>
        <v>4.4785002527225402</v>
      </c>
      <c r="K430" s="4">
        <f t="shared" si="84"/>
        <v>7.8506129256734152</v>
      </c>
      <c r="L430">
        <v>2.11</v>
      </c>
      <c r="M430">
        <v>3.17</v>
      </c>
      <c r="N430">
        <v>3.91</v>
      </c>
      <c r="O430" s="4">
        <f t="shared" si="85"/>
        <v>2.2052570856898512</v>
      </c>
      <c r="P430" s="4">
        <f t="shared" si="86"/>
        <v>3.3131113562259853</v>
      </c>
      <c r="Q430" s="4">
        <f t="shared" si="87"/>
        <v>4.0865190545247954</v>
      </c>
      <c r="R430" s="5">
        <f t="shared" si="93"/>
        <v>0.4534618691349443</v>
      </c>
      <c r="S430" s="5">
        <f t="shared" si="93"/>
        <v>0.30183108639581463</v>
      </c>
      <c r="T430" s="5">
        <f t="shared" si="93"/>
        <v>0.24470704446924105</v>
      </c>
      <c r="U430">
        <f t="shared" si="94"/>
        <v>1.4563674647990839</v>
      </c>
      <c r="V430">
        <f t="shared" si="94"/>
        <v>0.70782624117815207</v>
      </c>
      <c r="W430">
        <f t="shared" si="94"/>
        <v>0.49805028435593207</v>
      </c>
      <c r="X430" t="s">
        <v>310</v>
      </c>
      <c r="Y430" t="s">
        <v>382</v>
      </c>
      <c r="Z430" t="s">
        <v>269</v>
      </c>
      <c r="AA430" s="59" t="s">
        <v>86</v>
      </c>
      <c r="AB430" s="59" t="s">
        <v>84</v>
      </c>
      <c r="AC430" t="s">
        <v>596</v>
      </c>
      <c r="AD430" s="131" t="s">
        <v>78</v>
      </c>
      <c r="AE430" t="s">
        <v>549</v>
      </c>
      <c r="AF430">
        <v>-3</v>
      </c>
      <c r="AG430">
        <v>-7</v>
      </c>
      <c r="AH430" s="22">
        <f t="shared" si="88"/>
        <v>4</v>
      </c>
    </row>
    <row r="431" spans="1:34" x14ac:dyDescent="0.25">
      <c r="A431" s="5">
        <v>0.58252849183104138</v>
      </c>
      <c r="B431" s="5">
        <v>0.34027069314024888</v>
      </c>
      <c r="C431" s="5">
        <v>7.6676371766247892E-2</v>
      </c>
      <c r="D431" s="2">
        <f t="shared" si="92"/>
        <v>1.716654230691335</v>
      </c>
      <c r="E431" s="3">
        <f t="shared" si="92"/>
        <v>2.9388366972521829</v>
      </c>
      <c r="F431" s="3">
        <f t="shared" si="92"/>
        <v>13.041827318701968</v>
      </c>
      <c r="G431" s="134">
        <v>7.6247203792343843E-2</v>
      </c>
      <c r="H431" s="4">
        <f t="shared" si="83"/>
        <v>1.0762472037923438</v>
      </c>
      <c r="I431" s="4">
        <f t="shared" si="81"/>
        <v>1.5950371110302595</v>
      </c>
      <c r="J431" s="4">
        <f t="shared" si="82"/>
        <v>2.7306335262908759</v>
      </c>
      <c r="K431" s="4">
        <f t="shared" si="84"/>
        <v>12.117873359156544</v>
      </c>
      <c r="L431">
        <v>1.85</v>
      </c>
      <c r="M431">
        <v>3.42</v>
      </c>
      <c r="N431">
        <v>4.1100000000000003</v>
      </c>
      <c r="O431" s="4">
        <f t="shared" si="85"/>
        <v>1.9910573270158363</v>
      </c>
      <c r="P431" s="4">
        <f t="shared" si="86"/>
        <v>3.680765436969816</v>
      </c>
      <c r="Q431" s="4">
        <f t="shared" si="87"/>
        <v>4.4233760075865334</v>
      </c>
      <c r="R431" s="5">
        <f t="shared" si="93"/>
        <v>0.50224570956918824</v>
      </c>
      <c r="S431" s="5">
        <f t="shared" si="93"/>
        <v>0.27168262067339133</v>
      </c>
      <c r="T431" s="5">
        <f t="shared" si="93"/>
        <v>0.22607166975742052</v>
      </c>
      <c r="U431">
        <f t="shared" si="94"/>
        <v>1.1598476218556797</v>
      </c>
      <c r="V431">
        <f t="shared" si="94"/>
        <v>1.2524566065243903</v>
      </c>
      <c r="W431">
        <f t="shared" si="94"/>
        <v>0.33916842321960639</v>
      </c>
      <c r="X431" t="s">
        <v>381</v>
      </c>
      <c r="Y431" t="s">
        <v>313</v>
      </c>
      <c r="Z431" t="s">
        <v>269</v>
      </c>
      <c r="AA431" s="59" t="s">
        <v>78</v>
      </c>
      <c r="AB431" s="59" t="s">
        <v>84</v>
      </c>
      <c r="AC431" t="s">
        <v>597</v>
      </c>
      <c r="AD431" s="131" t="s">
        <v>86</v>
      </c>
      <c r="AE431" t="s">
        <v>550</v>
      </c>
      <c r="AF431">
        <v>8</v>
      </c>
      <c r="AG431">
        <v>1</v>
      </c>
      <c r="AH431" s="22">
        <f t="shared" si="88"/>
        <v>7</v>
      </c>
    </row>
    <row r="432" spans="1:34" x14ac:dyDescent="0.25">
      <c r="A432" s="5">
        <v>0.86340737227892383</v>
      </c>
      <c r="B432" s="5">
        <v>0.1021138718211524</v>
      </c>
      <c r="C432" s="5">
        <v>2.0928703558368907E-2</v>
      </c>
      <c r="D432" s="2">
        <f t="shared" si="92"/>
        <v>1.1582018316111273</v>
      </c>
      <c r="E432" s="3">
        <f t="shared" si="92"/>
        <v>9.7929887699435447</v>
      </c>
      <c r="F432" s="3">
        <f t="shared" si="92"/>
        <v>47.781268305084431</v>
      </c>
      <c r="G432" s="134">
        <v>5.6364662765056917E-2</v>
      </c>
      <c r="H432" s="4">
        <f t="shared" si="83"/>
        <v>1.0563646627650569</v>
      </c>
      <c r="I432" s="4">
        <f t="shared" si="81"/>
        <v>1.0964034224502639</v>
      </c>
      <c r="J432" s="4">
        <f t="shared" si="82"/>
        <v>9.2704622893293198</v>
      </c>
      <c r="K432" s="4">
        <f t="shared" si="84"/>
        <v>45.231793517227231</v>
      </c>
      <c r="L432">
        <v>1.93</v>
      </c>
      <c r="M432">
        <v>3.26</v>
      </c>
      <c r="N432">
        <v>4.32</v>
      </c>
      <c r="O432" s="4">
        <f t="shared" si="85"/>
        <v>2.0387837991365596</v>
      </c>
      <c r="P432" s="4">
        <f t="shared" si="86"/>
        <v>3.4437488006140855</v>
      </c>
      <c r="Q432" s="4">
        <f t="shared" si="87"/>
        <v>4.5634953431450462</v>
      </c>
      <c r="R432" s="5">
        <f t="shared" si="93"/>
        <v>0.49048849633958619</v>
      </c>
      <c r="S432" s="5">
        <f t="shared" si="93"/>
        <v>0.29038122636055252</v>
      </c>
      <c r="T432" s="5">
        <f t="shared" si="93"/>
        <v>0.21913027729986137</v>
      </c>
      <c r="U432">
        <f t="shared" si="94"/>
        <v>1.7603009626573383</v>
      </c>
      <c r="V432">
        <f t="shared" si="94"/>
        <v>0.35165452361015404</v>
      </c>
      <c r="W432">
        <f t="shared" si="94"/>
        <v>9.5508041226679663E-2</v>
      </c>
      <c r="X432" t="s">
        <v>385</v>
      </c>
      <c r="Y432" t="s">
        <v>309</v>
      </c>
      <c r="Z432" t="s">
        <v>269</v>
      </c>
      <c r="AA432" s="59" t="s">
        <v>100</v>
      </c>
      <c r="AB432" s="59" t="s">
        <v>84</v>
      </c>
      <c r="AC432" t="s">
        <v>597</v>
      </c>
      <c r="AD432" s="131" t="s">
        <v>89</v>
      </c>
      <c r="AE432" t="s">
        <v>550</v>
      </c>
      <c r="AF432">
        <v>13</v>
      </c>
      <c r="AG432">
        <v>-4</v>
      </c>
      <c r="AH432" s="22">
        <f t="shared" si="88"/>
        <v>17</v>
      </c>
    </row>
    <row r="433" spans="1:34" x14ac:dyDescent="0.25">
      <c r="A433" s="5">
        <v>0.81671862260692996</v>
      </c>
      <c r="B433" s="5">
        <v>0.12104843376473871</v>
      </c>
      <c r="C433" s="5">
        <v>4.5636889179726012E-2</v>
      </c>
      <c r="D433" s="2">
        <f t="shared" si="92"/>
        <v>1.2244118994226481</v>
      </c>
      <c r="E433" s="3">
        <f t="shared" si="92"/>
        <v>8.2611560422461157</v>
      </c>
      <c r="F433" s="3">
        <f t="shared" si="92"/>
        <v>21.91209826028733</v>
      </c>
      <c r="G433" s="134">
        <v>5.3588458945811768E-2</v>
      </c>
      <c r="H433" s="4">
        <f t="shared" si="83"/>
        <v>1.0535884589458118</v>
      </c>
      <c r="I433" s="4">
        <f t="shared" si="81"/>
        <v>1.1621348820086326</v>
      </c>
      <c r="J433" s="4">
        <f t="shared" si="82"/>
        <v>7.8409705156717209</v>
      </c>
      <c r="K433" s="4">
        <f t="shared" si="84"/>
        <v>20.79758759146992</v>
      </c>
      <c r="L433">
        <v>3.01</v>
      </c>
      <c r="M433">
        <v>3.21</v>
      </c>
      <c r="N433">
        <v>2.44</v>
      </c>
      <c r="O433" s="4">
        <f t="shared" si="85"/>
        <v>3.1713012614268932</v>
      </c>
      <c r="P433" s="4">
        <f t="shared" si="86"/>
        <v>3.3820189532160558</v>
      </c>
      <c r="Q433" s="4">
        <f t="shared" si="87"/>
        <v>2.5707558398277808</v>
      </c>
      <c r="R433" s="5">
        <f t="shared" si="93"/>
        <v>0.31532797346098257</v>
      </c>
      <c r="S433" s="5">
        <f t="shared" si="93"/>
        <v>0.29568137075313317</v>
      </c>
      <c r="T433" s="5">
        <f t="shared" si="93"/>
        <v>0.38899065578588421</v>
      </c>
      <c r="U433">
        <f t="shared" si="94"/>
        <v>2.5900607981041919</v>
      </c>
      <c r="V433">
        <f t="shared" si="94"/>
        <v>0.40938809724946473</v>
      </c>
      <c r="W433">
        <f t="shared" si="94"/>
        <v>0.11732129937035389</v>
      </c>
      <c r="X433" t="s">
        <v>314</v>
      </c>
      <c r="Y433" t="s">
        <v>387</v>
      </c>
      <c r="Z433" t="s">
        <v>269</v>
      </c>
      <c r="AA433" s="59" t="s">
        <v>89</v>
      </c>
      <c r="AB433" s="59" t="s">
        <v>84</v>
      </c>
      <c r="AC433" t="s">
        <v>597</v>
      </c>
      <c r="AD433" s="131" t="s">
        <v>78</v>
      </c>
      <c r="AE433" t="s">
        <v>543</v>
      </c>
      <c r="AF433">
        <v>12</v>
      </c>
      <c r="AG433">
        <v>3</v>
      </c>
      <c r="AH433" s="22">
        <f t="shared" si="88"/>
        <v>9</v>
      </c>
    </row>
    <row r="434" spans="1:34" x14ac:dyDescent="0.25">
      <c r="A434" s="5">
        <v>0.66127541359978814</v>
      </c>
      <c r="B434" s="5">
        <v>0.2706623487849048</v>
      </c>
      <c r="C434" s="5">
        <v>6.7407971169206604E-2</v>
      </c>
      <c r="D434" s="2">
        <f t="shared" si="92"/>
        <v>1.5122292155945964</v>
      </c>
      <c r="E434" s="3">
        <f t="shared" si="92"/>
        <v>3.6946402205158551</v>
      </c>
      <c r="F434" s="3">
        <f t="shared" si="92"/>
        <v>14.835040762313008</v>
      </c>
      <c r="G434" s="134">
        <v>7.9966176266532907E-2</v>
      </c>
      <c r="H434" s="4">
        <f t="shared" si="83"/>
        <v>1.0799661762665329</v>
      </c>
      <c r="I434" s="4">
        <f t="shared" si="81"/>
        <v>1.4002560902623882</v>
      </c>
      <c r="J434" s="4">
        <f t="shared" si="82"/>
        <v>3.4210703091538557</v>
      </c>
      <c r="K434" s="4">
        <f t="shared" si="84"/>
        <v>13.736579059909149</v>
      </c>
      <c r="L434">
        <v>1.1100000000000001</v>
      </c>
      <c r="M434">
        <v>7.78</v>
      </c>
      <c r="N434">
        <v>19.79</v>
      </c>
      <c r="O434" s="4">
        <f t="shared" si="85"/>
        <v>1.1987624556558516</v>
      </c>
      <c r="P434" s="4">
        <f t="shared" si="86"/>
        <v>8.4021368513536263</v>
      </c>
      <c r="Q434" s="4">
        <f t="shared" si="87"/>
        <v>21.372530628314685</v>
      </c>
      <c r="R434" s="5">
        <f t="shared" si="93"/>
        <v>0.83419362633683147</v>
      </c>
      <c r="S434" s="5">
        <f t="shared" si="93"/>
        <v>0.11901734257504923</v>
      </c>
      <c r="T434" s="5">
        <f t="shared" si="93"/>
        <v>4.6789031088119409E-2</v>
      </c>
      <c r="U434">
        <f t="shared" si="94"/>
        <v>0.79271213867172097</v>
      </c>
      <c r="V434">
        <f t="shared" si="94"/>
        <v>2.274142094999577</v>
      </c>
      <c r="W434">
        <f t="shared" si="94"/>
        <v>1.4406789284064214</v>
      </c>
      <c r="X434" t="s">
        <v>307</v>
      </c>
      <c r="Y434" t="s">
        <v>384</v>
      </c>
      <c r="Z434" t="s">
        <v>269</v>
      </c>
      <c r="AA434" s="59" t="s">
        <v>78</v>
      </c>
      <c r="AB434" s="59" t="s">
        <v>84</v>
      </c>
      <c r="AC434" t="s">
        <v>597</v>
      </c>
      <c r="AD434" s="131" t="s">
        <v>94</v>
      </c>
      <c r="AE434" t="s">
        <v>547</v>
      </c>
      <c r="AF434">
        <v>17</v>
      </c>
      <c r="AG434">
        <v>-7</v>
      </c>
      <c r="AH434" s="22">
        <f t="shared" si="88"/>
        <v>24</v>
      </c>
    </row>
    <row r="435" spans="1:34" x14ac:dyDescent="0.25">
      <c r="A435" s="35"/>
      <c r="B435" s="35"/>
      <c r="C435" s="35"/>
      <c r="D435" s="29"/>
      <c r="E435" s="30"/>
      <c r="F435" s="46"/>
      <c r="G435" s="26"/>
      <c r="H435" s="31"/>
      <c r="I435" s="31"/>
      <c r="J435" s="31"/>
      <c r="K435" s="31"/>
      <c r="L435" s="32"/>
      <c r="M435" s="32"/>
      <c r="N435" s="32"/>
      <c r="O435" s="31"/>
      <c r="P435" s="31"/>
      <c r="Q435" s="31"/>
      <c r="R435" s="33"/>
      <c r="S435" s="33"/>
      <c r="T435" s="33"/>
      <c r="U435" s="32"/>
      <c r="V435" s="32"/>
      <c r="W435" s="32"/>
      <c r="X435" s="32"/>
      <c r="Y435" s="32"/>
      <c r="Z435" s="32"/>
      <c r="AA435" s="24"/>
      <c r="AB435" s="45"/>
      <c r="AC435" s="32"/>
      <c r="AD435" s="34"/>
    </row>
    <row r="436" spans="1:34" x14ac:dyDescent="0.25">
      <c r="A436" s="35"/>
      <c r="B436" s="35"/>
      <c r="C436" s="35"/>
      <c r="D436" s="29"/>
      <c r="E436" s="30"/>
      <c r="F436" s="46"/>
      <c r="G436" s="26"/>
      <c r="H436" s="31"/>
      <c r="I436" s="31"/>
      <c r="J436" s="31"/>
      <c r="K436" s="31"/>
      <c r="L436" s="32"/>
      <c r="M436" s="32"/>
      <c r="N436" s="32"/>
      <c r="O436" s="31"/>
      <c r="P436" s="31"/>
      <c r="Q436" s="31"/>
      <c r="R436" s="33"/>
      <c r="S436" s="33"/>
      <c r="T436" s="33"/>
      <c r="U436" s="32"/>
      <c r="V436" s="32"/>
      <c r="W436" s="32"/>
      <c r="X436" s="32"/>
      <c r="Y436" s="32"/>
      <c r="Z436" s="32"/>
      <c r="AA436" s="24"/>
      <c r="AB436" s="45"/>
      <c r="AC436" s="32"/>
      <c r="AD436" s="34"/>
    </row>
    <row r="437" spans="1:34" x14ac:dyDescent="0.25">
      <c r="A437" s="35"/>
      <c r="B437" s="35"/>
      <c r="C437" s="35"/>
      <c r="D437" s="29"/>
      <c r="E437" s="30"/>
      <c r="F437" s="46"/>
      <c r="G437" s="26"/>
      <c r="H437" s="31"/>
      <c r="I437" s="31"/>
      <c r="J437" s="31"/>
      <c r="K437" s="31"/>
      <c r="L437" s="32"/>
      <c r="M437" s="32"/>
      <c r="N437" s="32"/>
      <c r="O437" s="31"/>
      <c r="P437" s="31"/>
      <c r="Q437" s="31"/>
      <c r="R437" s="33"/>
      <c r="S437" s="33"/>
      <c r="T437" s="33"/>
      <c r="U437" s="32"/>
      <c r="V437" s="32"/>
      <c r="W437" s="32"/>
      <c r="X437" s="32"/>
      <c r="Y437" s="32"/>
      <c r="Z437" s="32"/>
      <c r="AA437" s="24"/>
      <c r="AB437" s="45"/>
      <c r="AC437" s="32"/>
      <c r="AD437" s="34"/>
    </row>
    <row r="438" spans="1:34" x14ac:dyDescent="0.25">
      <c r="A438" s="35"/>
      <c r="B438" s="35"/>
      <c r="C438" s="35"/>
      <c r="D438" s="29"/>
      <c r="E438" s="30"/>
      <c r="F438" s="46"/>
      <c r="G438" s="26"/>
      <c r="H438" s="31"/>
      <c r="I438" s="31"/>
      <c r="J438" s="31"/>
      <c r="K438" s="31"/>
      <c r="L438" s="32"/>
      <c r="M438" s="32"/>
      <c r="N438" s="32"/>
      <c r="O438" s="31"/>
      <c r="P438" s="31"/>
      <c r="Q438" s="31"/>
      <c r="R438" s="33"/>
      <c r="S438" s="33"/>
      <c r="T438" s="33"/>
      <c r="U438" s="32"/>
      <c r="V438" s="32"/>
      <c r="W438" s="32"/>
      <c r="X438" s="32"/>
      <c r="Y438" s="32"/>
      <c r="Z438" s="32"/>
      <c r="AA438" s="24"/>
      <c r="AB438" s="45"/>
      <c r="AC438" s="32"/>
      <c r="AD438" s="34"/>
    </row>
    <row r="439" spans="1:34" x14ac:dyDescent="0.25">
      <c r="A439" s="35"/>
      <c r="B439" s="35"/>
      <c r="C439" s="35"/>
      <c r="D439" s="29"/>
      <c r="E439" s="30"/>
      <c r="F439" s="46"/>
      <c r="G439" s="26"/>
      <c r="H439" s="31"/>
      <c r="I439" s="31"/>
      <c r="J439" s="31"/>
      <c r="K439" s="31"/>
      <c r="L439" s="32"/>
      <c r="M439" s="32"/>
      <c r="N439" s="32"/>
      <c r="O439" s="31"/>
      <c r="P439" s="31"/>
      <c r="Q439" s="31"/>
      <c r="R439" s="33"/>
      <c r="S439" s="33"/>
      <c r="T439" s="33"/>
      <c r="U439" s="32"/>
      <c r="V439" s="32"/>
      <c r="W439" s="32"/>
      <c r="X439" s="32"/>
      <c r="Y439" s="32"/>
      <c r="Z439" s="32"/>
      <c r="AA439" s="24"/>
      <c r="AB439" s="45"/>
      <c r="AC439" s="32"/>
      <c r="AD439" s="34"/>
    </row>
    <row r="440" spans="1:34" x14ac:dyDescent="0.25">
      <c r="A440" s="35"/>
      <c r="B440" s="35"/>
      <c r="C440" s="35"/>
      <c r="D440" s="29"/>
      <c r="E440" s="30"/>
      <c r="F440" s="46"/>
      <c r="G440" s="26"/>
      <c r="H440" s="31"/>
      <c r="I440" s="31"/>
      <c r="J440" s="31"/>
      <c r="K440" s="31"/>
      <c r="L440" s="32"/>
      <c r="M440" s="32"/>
      <c r="N440" s="32"/>
      <c r="O440" s="31"/>
      <c r="P440" s="31"/>
      <c r="Q440" s="31"/>
      <c r="R440" s="33"/>
      <c r="S440" s="33"/>
      <c r="T440" s="33"/>
      <c r="U440" s="32"/>
      <c r="V440" s="32"/>
      <c r="W440" s="32"/>
      <c r="X440" s="32"/>
      <c r="Y440" s="32"/>
      <c r="Z440" s="32"/>
      <c r="AA440" s="24"/>
      <c r="AB440" s="45"/>
      <c r="AC440" s="32"/>
      <c r="AD440" s="34"/>
    </row>
    <row r="441" spans="1:34" x14ac:dyDescent="0.25">
      <c r="A441" s="35"/>
      <c r="B441" s="35"/>
      <c r="C441" s="35"/>
      <c r="D441" s="29"/>
      <c r="E441" s="30"/>
      <c r="F441" s="46"/>
      <c r="G441" s="26"/>
      <c r="H441" s="31"/>
      <c r="I441" s="31"/>
      <c r="J441" s="31"/>
      <c r="K441" s="31"/>
      <c r="L441" s="32"/>
      <c r="M441" s="32"/>
      <c r="N441" s="32"/>
      <c r="O441" s="31"/>
      <c r="P441" s="31"/>
      <c r="Q441" s="31"/>
      <c r="R441" s="33"/>
      <c r="S441" s="33"/>
      <c r="T441" s="33"/>
      <c r="U441" s="32"/>
      <c r="V441" s="32"/>
      <c r="W441" s="32"/>
      <c r="X441" s="32"/>
      <c r="Y441" s="32"/>
      <c r="Z441" s="32"/>
      <c r="AA441" s="24"/>
      <c r="AB441" s="45"/>
      <c r="AC441" s="32"/>
      <c r="AD441" s="34"/>
    </row>
    <row r="442" spans="1:34" x14ac:dyDescent="0.25">
      <c r="A442" s="35"/>
      <c r="B442" s="35"/>
      <c r="C442" s="35"/>
      <c r="D442" s="29"/>
      <c r="E442" s="30"/>
      <c r="F442" s="46"/>
      <c r="G442" s="26"/>
      <c r="H442" s="31"/>
      <c r="I442" s="31"/>
      <c r="J442" s="31"/>
      <c r="K442" s="31"/>
      <c r="L442" s="32"/>
      <c r="M442" s="32"/>
      <c r="N442" s="32"/>
      <c r="O442" s="31"/>
      <c r="P442" s="31"/>
      <c r="Q442" s="31"/>
      <c r="R442" s="33"/>
      <c r="S442" s="33"/>
      <c r="T442" s="33"/>
      <c r="U442" s="32"/>
      <c r="V442" s="32"/>
      <c r="W442" s="32"/>
      <c r="X442" s="32"/>
      <c r="Y442" s="32"/>
      <c r="Z442" s="32"/>
      <c r="AA442" s="24"/>
      <c r="AB442" s="45"/>
      <c r="AC442" s="32"/>
      <c r="AD442" s="34"/>
    </row>
    <row r="443" spans="1:34" x14ac:dyDescent="0.25">
      <c r="A443" s="35"/>
      <c r="B443" s="35"/>
      <c r="C443" s="35"/>
      <c r="D443" s="29"/>
      <c r="E443" s="30"/>
      <c r="F443" s="46"/>
      <c r="G443" s="26"/>
      <c r="H443" s="31"/>
      <c r="I443" s="31"/>
      <c r="J443" s="31"/>
      <c r="K443" s="31"/>
      <c r="L443" s="32"/>
      <c r="M443" s="32"/>
      <c r="N443" s="32"/>
      <c r="O443" s="31"/>
      <c r="P443" s="31"/>
      <c r="Q443" s="31"/>
      <c r="R443" s="33"/>
      <c r="S443" s="33"/>
      <c r="T443" s="33"/>
      <c r="U443" s="32"/>
      <c r="V443" s="32"/>
      <c r="W443" s="32"/>
      <c r="X443" s="32"/>
      <c r="Y443" s="32"/>
      <c r="Z443" s="32"/>
      <c r="AA443" s="24"/>
      <c r="AB443" s="45"/>
      <c r="AC443" s="32"/>
      <c r="AD443" s="34"/>
    </row>
    <row r="444" spans="1:34" x14ac:dyDescent="0.25">
      <c r="A444" s="35"/>
      <c r="B444" s="35"/>
      <c r="C444" s="35"/>
      <c r="D444" s="29"/>
      <c r="E444" s="30"/>
      <c r="F444" s="46"/>
      <c r="G444" s="26"/>
      <c r="H444" s="31"/>
      <c r="I444" s="31"/>
      <c r="J444" s="31"/>
      <c r="K444" s="31"/>
      <c r="L444" s="32"/>
      <c r="M444" s="32"/>
      <c r="N444" s="32"/>
      <c r="O444" s="31"/>
      <c r="P444" s="31"/>
      <c r="Q444" s="31"/>
      <c r="R444" s="33"/>
      <c r="S444" s="33"/>
      <c r="T444" s="33"/>
      <c r="U444" s="32"/>
      <c r="V444" s="32"/>
      <c r="W444" s="32"/>
      <c r="X444" s="32"/>
      <c r="Y444" s="32"/>
      <c r="Z444" s="32"/>
      <c r="AA444" s="24"/>
      <c r="AB444" s="45"/>
      <c r="AC444" s="32"/>
      <c r="AD444" s="34"/>
    </row>
    <row r="445" spans="1:34" x14ac:dyDescent="0.25">
      <c r="A445" s="35"/>
      <c r="B445" s="35"/>
      <c r="C445" s="35"/>
      <c r="D445" s="29"/>
      <c r="E445" s="30"/>
      <c r="F445" s="46"/>
      <c r="G445" s="26"/>
      <c r="H445" s="31"/>
      <c r="I445" s="31"/>
      <c r="J445" s="31"/>
      <c r="K445" s="31"/>
      <c r="L445" s="32"/>
      <c r="M445" s="32"/>
      <c r="N445" s="32"/>
      <c r="O445" s="31"/>
      <c r="P445" s="31"/>
      <c r="Q445" s="31"/>
      <c r="R445" s="33"/>
      <c r="S445" s="33"/>
      <c r="T445" s="33"/>
      <c r="U445" s="32"/>
      <c r="V445" s="32"/>
      <c r="W445" s="32"/>
      <c r="X445" s="32"/>
      <c r="Y445" s="32"/>
      <c r="Z445" s="32"/>
      <c r="AA445" s="24"/>
      <c r="AB445" s="45"/>
      <c r="AC445" s="32"/>
      <c r="AD445" s="34"/>
    </row>
    <row r="446" spans="1:34" x14ac:dyDescent="0.25">
      <c r="A446" s="35"/>
      <c r="B446" s="35"/>
      <c r="C446" s="35"/>
      <c r="D446" s="29"/>
      <c r="E446" s="30"/>
      <c r="F446" s="46"/>
      <c r="G446" s="26"/>
      <c r="H446" s="31"/>
      <c r="I446" s="31"/>
      <c r="J446" s="31"/>
      <c r="K446" s="31"/>
      <c r="L446" s="32"/>
      <c r="M446" s="32"/>
      <c r="N446" s="32"/>
      <c r="O446" s="31"/>
      <c r="P446" s="31"/>
      <c r="Q446" s="31"/>
      <c r="R446" s="33"/>
      <c r="S446" s="33"/>
      <c r="T446" s="33"/>
      <c r="U446" s="32"/>
      <c r="V446" s="32"/>
      <c r="W446" s="32"/>
      <c r="X446" s="32"/>
      <c r="Y446" s="32"/>
      <c r="Z446" s="32"/>
      <c r="AA446" s="24"/>
      <c r="AB446" s="45"/>
      <c r="AC446" s="32"/>
      <c r="AD446" s="34"/>
    </row>
    <row r="447" spans="1:34" x14ac:dyDescent="0.25">
      <c r="A447" s="35"/>
      <c r="B447" s="35"/>
      <c r="C447" s="35"/>
      <c r="D447" s="29"/>
      <c r="E447" s="30"/>
      <c r="F447" s="46"/>
      <c r="G447" s="26"/>
      <c r="H447" s="31"/>
      <c r="I447" s="31"/>
      <c r="J447" s="31"/>
      <c r="K447" s="31"/>
      <c r="L447" s="32"/>
      <c r="M447" s="32"/>
      <c r="N447" s="32"/>
      <c r="O447" s="31"/>
      <c r="P447" s="31"/>
      <c r="Q447" s="31"/>
      <c r="R447" s="33"/>
      <c r="S447" s="33"/>
      <c r="T447" s="33"/>
      <c r="U447" s="32"/>
      <c r="V447" s="32"/>
      <c r="W447" s="32"/>
      <c r="X447" s="32"/>
      <c r="Y447" s="32"/>
      <c r="Z447" s="32"/>
      <c r="AA447" s="24"/>
      <c r="AB447" s="45"/>
      <c r="AC447" s="32"/>
      <c r="AD447" s="34"/>
    </row>
    <row r="448" spans="1:34" x14ac:dyDescent="0.25">
      <c r="A448" s="35"/>
      <c r="B448" s="35"/>
      <c r="C448" s="35"/>
      <c r="D448" s="29"/>
      <c r="E448" s="30"/>
      <c r="F448" s="46"/>
      <c r="G448" s="26"/>
      <c r="H448" s="31"/>
      <c r="I448" s="31"/>
      <c r="J448" s="31"/>
      <c r="K448" s="31"/>
      <c r="L448" s="32"/>
      <c r="M448" s="32"/>
      <c r="N448" s="32"/>
      <c r="O448" s="31"/>
      <c r="P448" s="31"/>
      <c r="Q448" s="31"/>
      <c r="R448" s="33"/>
      <c r="S448" s="33"/>
      <c r="T448" s="33"/>
      <c r="U448" s="32"/>
      <c r="V448" s="32"/>
      <c r="W448" s="32"/>
      <c r="X448" s="32"/>
      <c r="Y448" s="32"/>
      <c r="Z448" s="32"/>
      <c r="AA448" s="24"/>
      <c r="AB448" s="45"/>
      <c r="AC448" s="32"/>
      <c r="AD448" s="34"/>
    </row>
    <row r="449" spans="1:30" x14ac:dyDescent="0.25">
      <c r="A449" s="35"/>
      <c r="B449" s="35"/>
      <c r="C449" s="35"/>
      <c r="D449" s="29"/>
      <c r="E449" s="30"/>
      <c r="F449" s="46"/>
      <c r="G449" s="26"/>
      <c r="H449" s="31"/>
      <c r="I449" s="31"/>
      <c r="J449" s="31"/>
      <c r="K449" s="31"/>
      <c r="L449" s="32"/>
      <c r="M449" s="32"/>
      <c r="N449" s="32"/>
      <c r="O449" s="31"/>
      <c r="P449" s="31"/>
      <c r="Q449" s="31"/>
      <c r="R449" s="33"/>
      <c r="S449" s="33"/>
      <c r="T449" s="33"/>
      <c r="U449" s="32"/>
      <c r="V449" s="32"/>
      <c r="W449" s="32"/>
      <c r="X449" s="32"/>
      <c r="Y449" s="32"/>
      <c r="Z449" s="32"/>
      <c r="AA449" s="24"/>
      <c r="AB449" s="45"/>
      <c r="AC449" s="32"/>
      <c r="AD449" s="34"/>
    </row>
    <row r="450" spans="1:30" x14ac:dyDescent="0.25">
      <c r="A450" s="35"/>
      <c r="B450" s="35"/>
      <c r="C450" s="35"/>
      <c r="D450" s="29"/>
      <c r="E450" s="30"/>
      <c r="F450" s="46"/>
      <c r="G450" s="26"/>
      <c r="H450" s="31"/>
      <c r="I450" s="31"/>
      <c r="J450" s="31"/>
      <c r="K450" s="31"/>
      <c r="L450" s="32"/>
      <c r="M450" s="32"/>
      <c r="N450" s="32"/>
      <c r="O450" s="31"/>
      <c r="P450" s="31"/>
      <c r="Q450" s="31"/>
      <c r="R450" s="33"/>
      <c r="S450" s="33"/>
      <c r="T450" s="33"/>
      <c r="U450" s="32"/>
      <c r="V450" s="32"/>
      <c r="W450" s="32"/>
      <c r="X450" s="32"/>
      <c r="Y450" s="32"/>
      <c r="Z450" s="32"/>
      <c r="AA450" s="24"/>
      <c r="AB450" s="45"/>
      <c r="AC450" s="32"/>
      <c r="AD450" s="34"/>
    </row>
    <row r="451" spans="1:30" x14ac:dyDescent="0.25">
      <c r="A451" s="35"/>
      <c r="B451" s="35"/>
      <c r="C451" s="35"/>
      <c r="D451" s="29"/>
      <c r="E451" s="30"/>
      <c r="F451" s="46"/>
      <c r="G451" s="26"/>
      <c r="H451" s="31"/>
      <c r="I451" s="31"/>
      <c r="J451" s="31"/>
      <c r="K451" s="31"/>
      <c r="L451" s="32"/>
      <c r="M451" s="32"/>
      <c r="N451" s="32"/>
      <c r="O451" s="31"/>
      <c r="P451" s="31"/>
      <c r="Q451" s="31"/>
      <c r="R451" s="33"/>
      <c r="S451" s="33"/>
      <c r="T451" s="33"/>
      <c r="U451" s="32"/>
      <c r="V451" s="32"/>
      <c r="W451" s="32"/>
      <c r="X451" s="32"/>
      <c r="Y451" s="32"/>
      <c r="Z451" s="32"/>
      <c r="AA451" s="24"/>
      <c r="AB451" s="45"/>
      <c r="AC451" s="32"/>
      <c r="AD451" s="34"/>
    </row>
    <row r="452" spans="1:30" x14ac:dyDescent="0.25">
      <c r="A452" s="35"/>
      <c r="B452" s="35"/>
      <c r="C452" s="35"/>
      <c r="D452" s="29"/>
      <c r="E452" s="30"/>
      <c r="F452" s="46"/>
      <c r="G452" s="26"/>
      <c r="H452" s="31"/>
      <c r="I452" s="31"/>
      <c r="J452" s="31"/>
      <c r="K452" s="31"/>
      <c r="L452" s="32"/>
      <c r="M452" s="32"/>
      <c r="N452" s="32"/>
      <c r="O452" s="31"/>
      <c r="P452" s="31"/>
      <c r="Q452" s="31"/>
      <c r="R452" s="33"/>
      <c r="S452" s="33"/>
      <c r="T452" s="33"/>
      <c r="U452" s="32"/>
      <c r="V452" s="32"/>
      <c r="W452" s="32"/>
      <c r="X452" s="32"/>
      <c r="Y452" s="32"/>
      <c r="Z452" s="32"/>
      <c r="AA452" s="24"/>
      <c r="AB452" s="45"/>
      <c r="AC452" s="32"/>
      <c r="AD452" s="34"/>
    </row>
    <row r="453" spans="1:30" x14ac:dyDescent="0.25">
      <c r="A453" s="35"/>
      <c r="B453" s="35"/>
      <c r="C453" s="35"/>
      <c r="D453" s="29"/>
      <c r="E453" s="30"/>
      <c r="F453" s="46"/>
      <c r="G453" s="26"/>
      <c r="H453" s="31"/>
      <c r="I453" s="31"/>
      <c r="J453" s="31"/>
      <c r="K453" s="31"/>
      <c r="L453" s="32"/>
      <c r="M453" s="32"/>
      <c r="N453" s="32"/>
      <c r="O453" s="31"/>
      <c r="P453" s="31"/>
      <c r="Q453" s="31"/>
      <c r="R453" s="33"/>
      <c r="S453" s="33"/>
      <c r="T453" s="33"/>
      <c r="U453" s="32"/>
      <c r="V453" s="32"/>
      <c r="W453" s="32"/>
      <c r="X453" s="32"/>
      <c r="Y453" s="32"/>
      <c r="Z453" s="32"/>
      <c r="AA453" s="24"/>
      <c r="AB453" s="45"/>
      <c r="AC453" s="32"/>
      <c r="AD453" s="34"/>
    </row>
    <row r="454" spans="1:30" x14ac:dyDescent="0.25">
      <c r="A454" s="35"/>
      <c r="B454" s="35"/>
      <c r="C454" s="35"/>
      <c r="D454" s="29"/>
      <c r="E454" s="30"/>
      <c r="F454" s="46"/>
      <c r="G454" s="26"/>
      <c r="H454" s="31"/>
      <c r="I454" s="31"/>
      <c r="J454" s="31"/>
      <c r="K454" s="31"/>
      <c r="L454" s="32"/>
      <c r="M454" s="32"/>
      <c r="N454" s="32"/>
      <c r="O454" s="31"/>
      <c r="P454" s="31"/>
      <c r="Q454" s="31"/>
      <c r="R454" s="33"/>
      <c r="S454" s="33"/>
      <c r="T454" s="33"/>
      <c r="U454" s="32"/>
      <c r="V454" s="32"/>
      <c r="W454" s="32"/>
      <c r="X454" s="32"/>
      <c r="Y454" s="32"/>
      <c r="Z454" s="32"/>
      <c r="AA454" s="24"/>
      <c r="AB454" s="45"/>
      <c r="AC454" s="32"/>
      <c r="AD454" s="34"/>
    </row>
    <row r="455" spans="1:30" x14ac:dyDescent="0.25">
      <c r="A455" s="35"/>
      <c r="B455" s="35"/>
      <c r="C455" s="35"/>
      <c r="D455" s="29"/>
      <c r="E455" s="30"/>
      <c r="F455" s="46"/>
      <c r="G455" s="26"/>
      <c r="H455" s="31"/>
      <c r="I455" s="31"/>
      <c r="J455" s="31"/>
      <c r="K455" s="31"/>
      <c r="L455" s="32"/>
      <c r="M455" s="32"/>
      <c r="N455" s="32"/>
      <c r="O455" s="31"/>
      <c r="P455" s="31"/>
      <c r="Q455" s="31"/>
      <c r="R455" s="33"/>
      <c r="S455" s="33"/>
      <c r="T455" s="33"/>
      <c r="U455" s="32"/>
      <c r="V455" s="32"/>
      <c r="W455" s="32"/>
      <c r="X455" s="32"/>
      <c r="Y455" s="32"/>
      <c r="Z455" s="32"/>
      <c r="AA455" s="24"/>
      <c r="AB455" s="45"/>
      <c r="AC455" s="32"/>
      <c r="AD455" s="34"/>
    </row>
    <row r="456" spans="1:30" x14ac:dyDescent="0.25">
      <c r="A456" s="35"/>
      <c r="B456" s="35"/>
      <c r="C456" s="35"/>
      <c r="D456" s="29"/>
      <c r="E456" s="30"/>
      <c r="F456" s="46"/>
      <c r="G456" s="26"/>
      <c r="H456" s="31"/>
      <c r="I456" s="31"/>
      <c r="J456" s="31"/>
      <c r="K456" s="31"/>
      <c r="L456" s="32"/>
      <c r="M456" s="32"/>
      <c r="N456" s="32"/>
      <c r="O456" s="31"/>
      <c r="P456" s="31"/>
      <c r="Q456" s="31"/>
      <c r="R456" s="33"/>
      <c r="S456" s="33"/>
      <c r="T456" s="33"/>
      <c r="U456" s="32"/>
      <c r="V456" s="32"/>
      <c r="W456" s="32"/>
      <c r="X456" s="32"/>
      <c r="Y456" s="32"/>
      <c r="Z456" s="32"/>
      <c r="AA456" s="24"/>
      <c r="AB456" s="45"/>
      <c r="AC456" s="32"/>
      <c r="AD456" s="34"/>
    </row>
    <row r="457" spans="1:30" x14ac:dyDescent="0.25">
      <c r="A457" s="35"/>
      <c r="B457" s="35"/>
      <c r="C457" s="35"/>
      <c r="D457" s="29"/>
      <c r="E457" s="30"/>
      <c r="F457" s="46"/>
      <c r="G457" s="26"/>
      <c r="H457" s="31"/>
      <c r="I457" s="31"/>
      <c r="J457" s="31"/>
      <c r="K457" s="31"/>
      <c r="L457" s="32"/>
      <c r="M457" s="32"/>
      <c r="N457" s="32"/>
      <c r="O457" s="31"/>
      <c r="P457" s="31"/>
      <c r="Q457" s="31"/>
      <c r="R457" s="33"/>
      <c r="S457" s="33"/>
      <c r="T457" s="33"/>
      <c r="U457" s="32"/>
      <c r="V457" s="32"/>
      <c r="W457" s="32"/>
      <c r="X457" s="32"/>
      <c r="Y457" s="32"/>
      <c r="Z457" s="32"/>
      <c r="AA457" s="24"/>
      <c r="AB457" s="45"/>
      <c r="AC457" s="32"/>
      <c r="AD457" s="34"/>
    </row>
    <row r="458" spans="1:30" x14ac:dyDescent="0.25">
      <c r="A458" s="35"/>
      <c r="B458" s="35"/>
      <c r="C458" s="35"/>
      <c r="D458" s="29"/>
      <c r="E458" s="30"/>
      <c r="F458" s="46"/>
      <c r="G458" s="26"/>
      <c r="H458" s="31"/>
      <c r="I458" s="31"/>
      <c r="J458" s="31"/>
      <c r="K458" s="31"/>
      <c r="L458" s="32"/>
      <c r="M458" s="32"/>
      <c r="N458" s="32"/>
      <c r="O458" s="31"/>
      <c r="P458" s="31"/>
      <c r="Q458" s="31"/>
      <c r="R458" s="33"/>
      <c r="S458" s="33"/>
      <c r="T458" s="33"/>
      <c r="U458" s="32"/>
      <c r="V458" s="32"/>
      <c r="W458" s="32"/>
      <c r="X458" s="32"/>
      <c r="Y458" s="32"/>
      <c r="Z458" s="32"/>
      <c r="AA458" s="24"/>
      <c r="AB458" s="45"/>
      <c r="AC458" s="32"/>
      <c r="AD458" s="34"/>
    </row>
    <row r="459" spans="1:30" x14ac:dyDescent="0.25">
      <c r="A459" s="35"/>
      <c r="B459" s="35"/>
      <c r="C459" s="35"/>
      <c r="D459" s="29"/>
      <c r="E459" s="30"/>
      <c r="F459" s="46"/>
      <c r="G459" s="26"/>
      <c r="H459" s="31"/>
      <c r="I459" s="31"/>
      <c r="J459" s="31"/>
      <c r="K459" s="31"/>
      <c r="L459" s="32"/>
      <c r="M459" s="32"/>
      <c r="N459" s="32"/>
      <c r="O459" s="31"/>
      <c r="P459" s="31"/>
      <c r="Q459" s="31"/>
      <c r="R459" s="33"/>
      <c r="S459" s="33"/>
      <c r="T459" s="33"/>
      <c r="U459" s="32"/>
      <c r="V459" s="32"/>
      <c r="W459" s="32"/>
      <c r="X459" s="32"/>
      <c r="Y459" s="32"/>
      <c r="Z459" s="32"/>
      <c r="AA459" s="24"/>
      <c r="AB459" s="45"/>
      <c r="AC459" s="32"/>
      <c r="AD459" s="34"/>
    </row>
    <row r="460" spans="1:30" x14ac:dyDescent="0.25">
      <c r="A460" s="35"/>
      <c r="B460" s="35"/>
      <c r="C460" s="35"/>
      <c r="D460" s="29"/>
      <c r="E460" s="30"/>
      <c r="F460" s="46"/>
      <c r="G460" s="26"/>
      <c r="H460" s="31"/>
      <c r="I460" s="31"/>
      <c r="J460" s="31"/>
      <c r="K460" s="31"/>
      <c r="L460" s="32"/>
      <c r="M460" s="32"/>
      <c r="N460" s="32"/>
      <c r="O460" s="31"/>
      <c r="P460" s="31"/>
      <c r="Q460" s="31"/>
      <c r="R460" s="33"/>
      <c r="S460" s="33"/>
      <c r="T460" s="33"/>
      <c r="U460" s="32"/>
      <c r="V460" s="32"/>
      <c r="W460" s="32"/>
      <c r="X460" s="32"/>
      <c r="Y460" s="32"/>
      <c r="Z460" s="32"/>
      <c r="AA460" s="24"/>
      <c r="AB460" s="45"/>
      <c r="AC460" s="32"/>
      <c r="AD460" s="34"/>
    </row>
    <row r="461" spans="1:30" x14ac:dyDescent="0.25">
      <c r="A461" s="35"/>
      <c r="B461" s="35"/>
      <c r="C461" s="35"/>
      <c r="D461" s="29"/>
      <c r="E461" s="30"/>
      <c r="F461" s="46"/>
      <c r="G461" s="26"/>
      <c r="H461" s="31"/>
      <c r="I461" s="31"/>
      <c r="J461" s="31"/>
      <c r="K461" s="31"/>
      <c r="L461" s="32"/>
      <c r="M461" s="32"/>
      <c r="N461" s="32"/>
      <c r="O461" s="31"/>
      <c r="P461" s="31"/>
      <c r="Q461" s="31"/>
      <c r="R461" s="33"/>
      <c r="S461" s="33"/>
      <c r="T461" s="33"/>
      <c r="U461" s="32"/>
      <c r="V461" s="32"/>
      <c r="W461" s="32"/>
      <c r="X461" s="32"/>
      <c r="Y461" s="32"/>
      <c r="Z461" s="32"/>
      <c r="AA461" s="24"/>
      <c r="AB461" s="45"/>
      <c r="AC461" s="32"/>
      <c r="AD461" s="34"/>
    </row>
    <row r="462" spans="1:30" x14ac:dyDescent="0.25">
      <c r="A462" s="35"/>
      <c r="B462" s="35"/>
      <c r="C462" s="35"/>
      <c r="D462" s="29"/>
      <c r="E462" s="30"/>
      <c r="F462" s="46"/>
      <c r="G462" s="26"/>
      <c r="H462" s="31"/>
      <c r="I462" s="31"/>
      <c r="J462" s="31"/>
      <c r="K462" s="31"/>
      <c r="L462" s="32"/>
      <c r="M462" s="32"/>
      <c r="N462" s="32"/>
      <c r="O462" s="31"/>
      <c r="P462" s="31"/>
      <c r="Q462" s="31"/>
      <c r="R462" s="33"/>
      <c r="S462" s="33"/>
      <c r="T462" s="33"/>
      <c r="U462" s="32"/>
      <c r="V462" s="32"/>
      <c r="W462" s="32"/>
      <c r="X462" s="32"/>
      <c r="Y462" s="32"/>
      <c r="Z462" s="32"/>
      <c r="AA462" s="24"/>
      <c r="AB462" s="45"/>
      <c r="AC462" s="32"/>
      <c r="AD462" s="34"/>
    </row>
    <row r="463" spans="1:30" x14ac:dyDescent="0.25">
      <c r="A463" s="35"/>
      <c r="B463" s="35"/>
      <c r="C463" s="35"/>
      <c r="D463" s="29"/>
      <c r="E463" s="30"/>
      <c r="F463" s="46"/>
      <c r="G463" s="26"/>
      <c r="H463" s="31"/>
      <c r="I463" s="31"/>
      <c r="J463" s="31"/>
      <c r="K463" s="31"/>
      <c r="L463" s="32"/>
      <c r="M463" s="32"/>
      <c r="N463" s="32"/>
      <c r="O463" s="31"/>
      <c r="P463" s="31"/>
      <c r="Q463" s="31"/>
      <c r="R463" s="33"/>
      <c r="S463" s="33"/>
      <c r="T463" s="33"/>
      <c r="U463" s="32"/>
      <c r="V463" s="32"/>
      <c r="W463" s="32"/>
      <c r="X463" s="32"/>
      <c r="Y463" s="32"/>
      <c r="Z463" s="32"/>
      <c r="AA463" s="24"/>
      <c r="AB463" s="45"/>
      <c r="AC463" s="32"/>
      <c r="AD463" s="34"/>
    </row>
    <row r="464" spans="1:30" x14ac:dyDescent="0.25">
      <c r="A464" s="35"/>
      <c r="B464" s="35"/>
      <c r="C464" s="35"/>
      <c r="D464" s="29"/>
      <c r="E464" s="30"/>
      <c r="F464" s="46"/>
      <c r="G464" s="26"/>
      <c r="H464" s="31"/>
      <c r="I464" s="31"/>
      <c r="J464" s="31"/>
      <c r="K464" s="31"/>
      <c r="L464" s="32"/>
      <c r="M464" s="32"/>
      <c r="N464" s="32"/>
      <c r="O464" s="31"/>
      <c r="P464" s="31"/>
      <c r="Q464" s="31"/>
      <c r="R464" s="33"/>
      <c r="S464" s="33"/>
      <c r="T464" s="33"/>
      <c r="U464" s="32"/>
      <c r="V464" s="32"/>
      <c r="W464" s="32"/>
      <c r="X464" s="32"/>
      <c r="Y464" s="32"/>
      <c r="Z464" s="32"/>
      <c r="AA464" s="24"/>
      <c r="AB464" s="45"/>
      <c r="AC464" s="32"/>
      <c r="AD464" s="34"/>
    </row>
    <row r="465" spans="1:30" x14ac:dyDescent="0.25">
      <c r="A465" s="35"/>
      <c r="B465" s="35"/>
      <c r="C465" s="35"/>
      <c r="D465" s="29"/>
      <c r="E465" s="30"/>
      <c r="F465" s="46"/>
      <c r="G465" s="26"/>
      <c r="H465" s="31"/>
      <c r="I465" s="31"/>
      <c r="J465" s="31"/>
      <c r="K465" s="31"/>
      <c r="L465" s="32"/>
      <c r="M465" s="32"/>
      <c r="N465" s="32"/>
      <c r="O465" s="31"/>
      <c r="P465" s="31"/>
      <c r="Q465" s="31"/>
      <c r="R465" s="33"/>
      <c r="S465" s="33"/>
      <c r="T465" s="33"/>
      <c r="U465" s="32"/>
      <c r="V465" s="32"/>
      <c r="W465" s="32"/>
      <c r="X465" s="32"/>
      <c r="Y465" s="32"/>
      <c r="Z465" s="32"/>
      <c r="AA465" s="24"/>
      <c r="AB465" s="45"/>
      <c r="AC465" s="32"/>
      <c r="AD465" s="34"/>
    </row>
    <row r="466" spans="1:30" x14ac:dyDescent="0.25">
      <c r="A466" s="35"/>
      <c r="B466" s="35"/>
      <c r="C466" s="35"/>
      <c r="D466" s="29"/>
      <c r="E466" s="30"/>
      <c r="F466" s="46"/>
      <c r="G466" s="26"/>
      <c r="H466" s="31"/>
      <c r="I466" s="31"/>
      <c r="J466" s="31"/>
      <c r="K466" s="31"/>
      <c r="L466" s="32"/>
      <c r="M466" s="32"/>
      <c r="N466" s="32"/>
      <c r="O466" s="31"/>
      <c r="P466" s="31"/>
      <c r="Q466" s="31"/>
      <c r="R466" s="33"/>
      <c r="S466" s="33"/>
      <c r="T466" s="33"/>
      <c r="U466" s="32"/>
      <c r="V466" s="32"/>
      <c r="W466" s="32"/>
      <c r="X466" s="32"/>
      <c r="Y466" s="32"/>
      <c r="Z466" s="32"/>
      <c r="AA466" s="24"/>
      <c r="AB466" s="45"/>
      <c r="AC466" s="32"/>
      <c r="AD466" s="34"/>
    </row>
    <row r="467" spans="1:30" x14ac:dyDescent="0.25">
      <c r="A467" s="35"/>
      <c r="B467" s="35"/>
      <c r="C467" s="35"/>
      <c r="D467" s="29"/>
      <c r="E467" s="30"/>
      <c r="F467" s="46"/>
      <c r="G467" s="26"/>
      <c r="H467" s="31"/>
      <c r="I467" s="31"/>
      <c r="J467" s="31"/>
      <c r="K467" s="31"/>
      <c r="L467" s="32"/>
      <c r="M467" s="32"/>
      <c r="N467" s="32"/>
      <c r="O467" s="31"/>
      <c r="P467" s="31"/>
      <c r="Q467" s="31"/>
      <c r="R467" s="33"/>
      <c r="S467" s="33"/>
      <c r="T467" s="33"/>
      <c r="U467" s="32"/>
      <c r="V467" s="32"/>
      <c r="W467" s="32"/>
      <c r="X467" s="32"/>
      <c r="Y467" s="32"/>
      <c r="Z467" s="32"/>
      <c r="AA467" s="24"/>
      <c r="AB467" s="45"/>
      <c r="AC467" s="32"/>
      <c r="AD467" s="34"/>
    </row>
    <row r="468" spans="1:30" x14ac:dyDescent="0.25">
      <c r="A468" s="35"/>
      <c r="B468" s="35"/>
      <c r="C468" s="35"/>
      <c r="D468" s="29"/>
      <c r="E468" s="30"/>
      <c r="F468" s="46"/>
      <c r="G468" s="26"/>
      <c r="H468" s="31"/>
      <c r="I468" s="31"/>
      <c r="J468" s="31"/>
      <c r="K468" s="31"/>
      <c r="L468" s="32"/>
      <c r="M468" s="32"/>
      <c r="N468" s="32"/>
      <c r="O468" s="31"/>
      <c r="P468" s="31"/>
      <c r="Q468" s="31"/>
      <c r="R468" s="33"/>
      <c r="S468" s="33"/>
      <c r="T468" s="33"/>
      <c r="U468" s="32"/>
      <c r="V468" s="32"/>
      <c r="W468" s="32"/>
      <c r="X468" s="32"/>
      <c r="Y468" s="32"/>
      <c r="Z468" s="32"/>
      <c r="AA468" s="24"/>
      <c r="AB468" s="45"/>
      <c r="AC468" s="32"/>
      <c r="AD468" s="34"/>
    </row>
    <row r="469" spans="1:30" x14ac:dyDescent="0.25">
      <c r="A469" s="35"/>
      <c r="B469" s="35"/>
      <c r="C469" s="35"/>
      <c r="D469" s="29"/>
      <c r="E469" s="30"/>
      <c r="F469" s="46"/>
      <c r="G469" s="26"/>
      <c r="H469" s="31"/>
      <c r="I469" s="31"/>
      <c r="J469" s="31"/>
      <c r="K469" s="31"/>
      <c r="L469" s="32"/>
      <c r="M469" s="32"/>
      <c r="N469" s="32"/>
      <c r="O469" s="31"/>
      <c r="P469" s="31"/>
      <c r="Q469" s="31"/>
      <c r="R469" s="33"/>
      <c r="S469" s="33"/>
      <c r="T469" s="33"/>
      <c r="U469" s="32"/>
      <c r="V469" s="32"/>
      <c r="W469" s="32"/>
      <c r="X469" s="32"/>
      <c r="Y469" s="32"/>
      <c r="Z469" s="32"/>
      <c r="AA469" s="24"/>
      <c r="AB469" s="45"/>
      <c r="AC469" s="32"/>
      <c r="AD469" s="34"/>
    </row>
    <row r="470" spans="1:30" x14ac:dyDescent="0.25">
      <c r="A470" s="35"/>
      <c r="B470" s="35"/>
      <c r="C470" s="35"/>
      <c r="D470" s="29"/>
      <c r="E470" s="30"/>
      <c r="F470" s="46"/>
      <c r="G470" s="26"/>
      <c r="H470" s="31"/>
      <c r="I470" s="31"/>
      <c r="J470" s="31"/>
      <c r="K470" s="31"/>
      <c r="L470" s="32"/>
      <c r="M470" s="32"/>
      <c r="N470" s="32"/>
      <c r="O470" s="31"/>
      <c r="P470" s="31"/>
      <c r="Q470" s="31"/>
      <c r="R470" s="33"/>
      <c r="S470" s="33"/>
      <c r="T470" s="33"/>
      <c r="U470" s="32"/>
      <c r="V470" s="32"/>
      <c r="W470" s="32"/>
      <c r="X470" s="32"/>
      <c r="Y470" s="32"/>
      <c r="Z470" s="32"/>
      <c r="AA470" s="24"/>
      <c r="AB470" s="45"/>
      <c r="AC470" s="32"/>
      <c r="AD470" s="34"/>
    </row>
    <row r="471" spans="1:30" x14ac:dyDescent="0.25">
      <c r="A471" s="35"/>
      <c r="B471" s="35"/>
      <c r="C471" s="35"/>
      <c r="D471" s="29"/>
      <c r="E471" s="30"/>
      <c r="F471" s="46"/>
      <c r="G471" s="26"/>
      <c r="H471" s="31"/>
      <c r="I471" s="31"/>
      <c r="J471" s="31"/>
      <c r="K471" s="31"/>
      <c r="L471" s="32"/>
      <c r="M471" s="32"/>
      <c r="N471" s="32"/>
      <c r="O471" s="31"/>
      <c r="P471" s="31"/>
      <c r="Q471" s="31"/>
      <c r="R471" s="33"/>
      <c r="S471" s="33"/>
      <c r="T471" s="33"/>
      <c r="U471" s="32"/>
      <c r="V471" s="32"/>
      <c r="W471" s="32"/>
      <c r="X471" s="32"/>
      <c r="Y471" s="32"/>
      <c r="Z471" s="32"/>
      <c r="AA471" s="113"/>
      <c r="AB471" s="45"/>
      <c r="AC471" s="32"/>
      <c r="AD471" s="34"/>
    </row>
    <row r="472" spans="1:30" x14ac:dyDescent="0.25">
      <c r="A472" s="35"/>
      <c r="B472" s="35"/>
      <c r="C472" s="35"/>
      <c r="D472" s="29"/>
      <c r="E472" s="30"/>
      <c r="F472" s="46"/>
      <c r="G472" s="26"/>
      <c r="H472" s="31"/>
      <c r="I472" s="31"/>
      <c r="J472" s="31"/>
      <c r="K472" s="31"/>
      <c r="L472" s="32"/>
      <c r="M472" s="32"/>
      <c r="N472" s="32"/>
      <c r="O472" s="31"/>
      <c r="P472" s="31"/>
      <c r="Q472" s="31"/>
      <c r="R472" s="33"/>
      <c r="S472" s="33"/>
      <c r="T472" s="33"/>
      <c r="U472" s="32"/>
      <c r="V472" s="32"/>
      <c r="W472" s="32"/>
      <c r="X472" s="32"/>
      <c r="Y472" s="32"/>
      <c r="Z472" s="32"/>
      <c r="AA472" s="24"/>
      <c r="AB472" s="45"/>
      <c r="AC472" s="18"/>
      <c r="AD472" s="34"/>
    </row>
    <row r="473" spans="1:30" x14ac:dyDescent="0.25">
      <c r="A473" s="35"/>
      <c r="B473" s="35"/>
      <c r="C473" s="35"/>
      <c r="D473" s="29"/>
      <c r="E473" s="30"/>
      <c r="F473" s="46"/>
      <c r="G473" s="26"/>
      <c r="H473" s="31"/>
      <c r="I473" s="31"/>
      <c r="J473" s="31"/>
      <c r="K473" s="31"/>
      <c r="L473" s="32"/>
      <c r="M473" s="32"/>
      <c r="N473" s="32"/>
      <c r="O473" s="31"/>
      <c r="P473" s="31"/>
      <c r="Q473" s="31"/>
      <c r="R473" s="33"/>
      <c r="S473" s="33"/>
      <c r="T473" s="33"/>
      <c r="U473" s="32"/>
      <c r="V473" s="32"/>
      <c r="W473" s="32"/>
      <c r="X473" s="32"/>
      <c r="Y473" s="32"/>
      <c r="Z473" s="32"/>
      <c r="AA473" s="24"/>
      <c r="AB473" s="45"/>
      <c r="AC473" s="18"/>
      <c r="AD473" s="34"/>
    </row>
    <row r="474" spans="1:30" x14ac:dyDescent="0.25">
      <c r="A474" s="35"/>
      <c r="B474" s="35"/>
      <c r="C474" s="35"/>
      <c r="D474" s="29"/>
      <c r="E474" s="30"/>
      <c r="F474" s="46"/>
      <c r="G474" s="26"/>
      <c r="H474" s="31"/>
      <c r="I474" s="31"/>
      <c r="J474" s="31"/>
      <c r="K474" s="31"/>
      <c r="L474" s="32"/>
      <c r="M474" s="32"/>
      <c r="N474" s="32"/>
      <c r="O474" s="31"/>
      <c r="P474" s="31"/>
      <c r="Q474" s="31"/>
      <c r="R474" s="33"/>
      <c r="S474" s="33"/>
      <c r="T474" s="33"/>
      <c r="U474" s="32"/>
      <c r="V474" s="32"/>
      <c r="W474" s="32"/>
      <c r="X474" s="32"/>
      <c r="Y474" s="32"/>
      <c r="Z474" s="32"/>
      <c r="AA474" s="24"/>
      <c r="AB474" s="45"/>
      <c r="AC474" s="18"/>
      <c r="AD474" s="34"/>
    </row>
    <row r="475" spans="1:30" x14ac:dyDescent="0.25">
      <c r="A475" s="35"/>
      <c r="B475" s="35"/>
      <c r="C475" s="35"/>
      <c r="D475" s="29"/>
      <c r="E475" s="30"/>
      <c r="F475" s="46"/>
      <c r="G475" s="26"/>
      <c r="H475" s="31"/>
      <c r="I475" s="31"/>
      <c r="J475" s="31"/>
      <c r="K475" s="31"/>
      <c r="L475" s="32"/>
      <c r="M475" s="32"/>
      <c r="N475" s="32"/>
      <c r="O475" s="31"/>
      <c r="P475" s="31"/>
      <c r="Q475" s="31"/>
      <c r="R475" s="33"/>
      <c r="S475" s="33"/>
      <c r="T475" s="33"/>
      <c r="U475" s="32"/>
      <c r="V475" s="32"/>
      <c r="W475" s="32"/>
      <c r="X475" s="32"/>
      <c r="Y475" s="32"/>
      <c r="Z475" s="32"/>
      <c r="AA475" s="24"/>
      <c r="AB475" s="45"/>
      <c r="AC475" s="18"/>
      <c r="AD475" s="34"/>
    </row>
    <row r="476" spans="1:30" x14ac:dyDescent="0.25">
      <c r="A476" s="35"/>
      <c r="B476" s="35"/>
      <c r="C476" s="35"/>
      <c r="D476" s="29"/>
      <c r="E476" s="30"/>
      <c r="F476" s="46"/>
      <c r="G476" s="26"/>
      <c r="H476" s="31"/>
      <c r="I476" s="31"/>
      <c r="J476" s="31"/>
      <c r="K476" s="31"/>
      <c r="L476" s="32"/>
      <c r="M476" s="32"/>
      <c r="N476" s="32"/>
      <c r="O476" s="31"/>
      <c r="P476" s="31"/>
      <c r="Q476" s="31"/>
      <c r="R476" s="33"/>
      <c r="S476" s="33"/>
      <c r="T476" s="33"/>
      <c r="U476" s="32"/>
      <c r="V476" s="32"/>
      <c r="W476" s="32"/>
      <c r="X476" s="32"/>
      <c r="Y476" s="32"/>
      <c r="Z476" s="32"/>
      <c r="AA476" s="24"/>
      <c r="AB476" s="45"/>
      <c r="AC476" s="18"/>
      <c r="AD476" s="34"/>
    </row>
    <row r="477" spans="1:30" x14ac:dyDescent="0.25">
      <c r="A477" s="35"/>
      <c r="B477" s="35"/>
      <c r="C477" s="35"/>
      <c r="D477" s="29"/>
      <c r="E477" s="30"/>
      <c r="F477" s="46"/>
      <c r="G477" s="26"/>
      <c r="H477" s="31"/>
      <c r="I477" s="31"/>
      <c r="J477" s="31"/>
      <c r="K477" s="31"/>
      <c r="L477" s="32"/>
      <c r="M477" s="32"/>
      <c r="N477" s="32"/>
      <c r="O477" s="31"/>
      <c r="P477" s="31"/>
      <c r="Q477" s="31"/>
      <c r="R477" s="33"/>
      <c r="S477" s="33"/>
      <c r="T477" s="33"/>
      <c r="U477" s="32"/>
      <c r="V477" s="32"/>
      <c r="W477" s="32"/>
      <c r="X477" s="32"/>
      <c r="Y477" s="32"/>
      <c r="Z477" s="32"/>
      <c r="AA477" s="24"/>
      <c r="AB477" s="45"/>
      <c r="AC477" s="18"/>
      <c r="AD477" s="34"/>
    </row>
    <row r="478" spans="1:30" x14ac:dyDescent="0.25">
      <c r="A478" s="35"/>
      <c r="B478" s="35"/>
      <c r="C478" s="35"/>
      <c r="D478" s="29"/>
      <c r="E478" s="30"/>
      <c r="F478" s="46"/>
      <c r="G478" s="26"/>
      <c r="H478" s="31"/>
      <c r="I478" s="31"/>
      <c r="J478" s="31"/>
      <c r="K478" s="31"/>
      <c r="L478" s="32"/>
      <c r="M478" s="32"/>
      <c r="N478" s="32"/>
      <c r="O478" s="31"/>
      <c r="P478" s="31"/>
      <c r="Q478" s="31"/>
      <c r="R478" s="33"/>
      <c r="S478" s="33"/>
      <c r="T478" s="33"/>
      <c r="U478" s="32"/>
      <c r="V478" s="32"/>
      <c r="W478" s="32"/>
      <c r="X478" s="32"/>
      <c r="Y478" s="32"/>
      <c r="Z478" s="32"/>
      <c r="AA478" s="24"/>
      <c r="AB478" s="45"/>
      <c r="AC478" s="18"/>
      <c r="AD478" s="34"/>
    </row>
    <row r="479" spans="1:30" x14ac:dyDescent="0.25">
      <c r="A479" s="35"/>
      <c r="B479" s="35"/>
      <c r="C479" s="35"/>
      <c r="D479" s="29"/>
      <c r="E479" s="30"/>
      <c r="F479" s="46"/>
      <c r="G479" s="26"/>
      <c r="H479" s="31"/>
      <c r="I479" s="31"/>
      <c r="J479" s="31"/>
      <c r="K479" s="31"/>
      <c r="L479" s="32"/>
      <c r="M479" s="32"/>
      <c r="N479" s="32"/>
      <c r="O479" s="31"/>
      <c r="P479" s="31"/>
      <c r="Q479" s="31"/>
      <c r="R479" s="33"/>
      <c r="S479" s="33"/>
      <c r="T479" s="33"/>
      <c r="U479" s="32"/>
      <c r="V479" s="32"/>
      <c r="W479" s="32"/>
      <c r="X479" s="32"/>
      <c r="Y479" s="32"/>
      <c r="Z479" s="32"/>
      <c r="AA479" s="24"/>
      <c r="AB479" s="45"/>
      <c r="AC479" s="18"/>
      <c r="AD479" s="34"/>
    </row>
    <row r="480" spans="1:30" x14ac:dyDescent="0.25">
      <c r="A480" s="35"/>
      <c r="B480" s="35"/>
      <c r="C480" s="35"/>
      <c r="D480" s="29"/>
      <c r="E480" s="30"/>
      <c r="F480" s="46"/>
      <c r="G480" s="26"/>
      <c r="H480" s="31"/>
      <c r="I480" s="31"/>
      <c r="J480" s="31"/>
      <c r="K480" s="31"/>
      <c r="L480" s="32"/>
      <c r="M480" s="32"/>
      <c r="N480" s="32"/>
      <c r="O480" s="31"/>
      <c r="P480" s="31"/>
      <c r="Q480" s="31"/>
      <c r="R480" s="33"/>
      <c r="S480" s="33"/>
      <c r="T480" s="33"/>
      <c r="U480" s="32"/>
      <c r="V480" s="32"/>
      <c r="W480" s="32"/>
      <c r="X480" s="32"/>
      <c r="Y480" s="32"/>
      <c r="Z480" s="32"/>
      <c r="AA480" s="24"/>
      <c r="AB480" s="45"/>
      <c r="AC480" s="18"/>
      <c r="AD480" s="34"/>
    </row>
    <row r="481" spans="1:31" x14ac:dyDescent="0.25">
      <c r="A481" s="35"/>
      <c r="B481" s="35"/>
      <c r="C481" s="35"/>
      <c r="D481" s="29"/>
      <c r="E481" s="30"/>
      <c r="F481" s="46"/>
      <c r="G481" s="26"/>
      <c r="H481" s="31"/>
      <c r="I481" s="31"/>
      <c r="J481" s="31"/>
      <c r="K481" s="31"/>
      <c r="L481" s="32"/>
      <c r="M481" s="32"/>
      <c r="N481" s="32"/>
      <c r="O481" s="31"/>
      <c r="P481" s="31"/>
      <c r="Q481" s="31"/>
      <c r="R481" s="33"/>
      <c r="S481" s="33"/>
      <c r="T481" s="33"/>
      <c r="U481" s="32"/>
      <c r="V481" s="32"/>
      <c r="W481" s="32"/>
      <c r="X481" s="32"/>
      <c r="Y481" s="32"/>
      <c r="Z481" s="32"/>
      <c r="AA481" s="24"/>
      <c r="AB481" s="45"/>
      <c r="AC481" s="18"/>
      <c r="AD481" s="34"/>
    </row>
    <row r="482" spans="1:31" x14ac:dyDescent="0.25">
      <c r="A482" s="35"/>
      <c r="B482" s="35"/>
      <c r="C482" s="35"/>
      <c r="D482" s="29"/>
      <c r="E482" s="30"/>
      <c r="F482" s="46"/>
      <c r="G482" s="26"/>
      <c r="H482" s="31"/>
      <c r="I482" s="31"/>
      <c r="J482" s="31"/>
      <c r="K482" s="31"/>
      <c r="L482" s="32"/>
      <c r="M482" s="32"/>
      <c r="N482" s="32"/>
      <c r="O482" s="31"/>
      <c r="P482" s="31"/>
      <c r="Q482" s="31"/>
      <c r="R482" s="33"/>
      <c r="S482" s="33"/>
      <c r="T482" s="33"/>
      <c r="U482" s="32"/>
      <c r="V482" s="32"/>
      <c r="W482" s="32"/>
      <c r="X482" s="32"/>
      <c r="Y482" s="32"/>
      <c r="Z482" s="32"/>
      <c r="AA482" s="24"/>
      <c r="AB482" s="45"/>
      <c r="AC482" s="18"/>
      <c r="AD482" s="34"/>
    </row>
    <row r="483" spans="1:31" x14ac:dyDescent="0.25">
      <c r="A483" s="35"/>
      <c r="B483" s="35"/>
      <c r="C483" s="35"/>
      <c r="D483" s="29"/>
      <c r="E483" s="30"/>
      <c r="F483" s="46"/>
      <c r="G483" s="26"/>
      <c r="H483" s="31"/>
      <c r="I483" s="31"/>
      <c r="J483" s="31"/>
      <c r="K483" s="31"/>
      <c r="L483" s="32"/>
      <c r="M483" s="32"/>
      <c r="N483" s="32"/>
      <c r="O483" s="31"/>
      <c r="P483" s="31"/>
      <c r="Q483" s="31"/>
      <c r="R483" s="33"/>
      <c r="S483" s="33"/>
      <c r="T483" s="33"/>
      <c r="U483" s="32"/>
      <c r="V483" s="32"/>
      <c r="W483" s="32"/>
      <c r="X483" s="32"/>
      <c r="Y483" s="32"/>
      <c r="Z483" s="32"/>
      <c r="AA483" s="24"/>
      <c r="AB483" s="45"/>
      <c r="AC483" s="18"/>
      <c r="AD483" s="34"/>
    </row>
    <row r="484" spans="1:31" x14ac:dyDescent="0.25">
      <c r="A484" s="35"/>
      <c r="B484" s="35"/>
      <c r="C484" s="35"/>
      <c r="D484" s="29"/>
      <c r="E484" s="30"/>
      <c r="F484" s="46"/>
      <c r="G484" s="26"/>
      <c r="H484" s="31"/>
      <c r="I484" s="31"/>
      <c r="J484" s="31"/>
      <c r="K484" s="31"/>
      <c r="L484" s="32"/>
      <c r="M484" s="32"/>
      <c r="N484" s="32"/>
      <c r="O484" s="31"/>
      <c r="P484" s="31"/>
      <c r="Q484" s="31"/>
      <c r="R484" s="33"/>
      <c r="S484" s="33"/>
      <c r="T484" s="33"/>
      <c r="U484" s="32"/>
      <c r="V484" s="32"/>
      <c r="W484" s="32"/>
      <c r="X484" s="32"/>
      <c r="Y484" s="32"/>
      <c r="Z484" s="32"/>
      <c r="AA484" s="24"/>
      <c r="AB484" s="45"/>
      <c r="AC484" s="18"/>
      <c r="AD484" s="34"/>
    </row>
    <row r="485" spans="1:31" x14ac:dyDescent="0.25">
      <c r="A485" s="35"/>
      <c r="B485" s="35"/>
      <c r="C485" s="35"/>
      <c r="D485" s="29"/>
      <c r="E485" s="30"/>
      <c r="F485" s="46"/>
      <c r="G485" s="26"/>
      <c r="H485" s="31"/>
      <c r="I485" s="31"/>
      <c r="J485" s="31"/>
      <c r="K485" s="31"/>
      <c r="L485" s="32"/>
      <c r="M485" s="32"/>
      <c r="N485" s="32"/>
      <c r="O485" s="31"/>
      <c r="P485" s="31"/>
      <c r="Q485" s="31"/>
      <c r="R485" s="33"/>
      <c r="S485" s="33"/>
      <c r="T485" s="33"/>
      <c r="U485" s="32"/>
      <c r="V485" s="32"/>
      <c r="W485" s="32"/>
      <c r="X485" s="32"/>
      <c r="Y485" s="32"/>
      <c r="Z485" s="32"/>
      <c r="AA485" s="24"/>
      <c r="AB485" s="45"/>
      <c r="AC485" s="18"/>
      <c r="AD485" s="34"/>
    </row>
    <row r="486" spans="1:31" x14ac:dyDescent="0.25">
      <c r="A486" s="35"/>
      <c r="B486" s="35"/>
      <c r="C486" s="35"/>
      <c r="D486" s="29"/>
      <c r="E486" s="30"/>
      <c r="F486" s="46"/>
      <c r="G486" s="26"/>
      <c r="H486" s="31"/>
      <c r="I486" s="31"/>
      <c r="J486" s="31"/>
      <c r="K486" s="31"/>
      <c r="L486" s="32"/>
      <c r="M486" s="32"/>
      <c r="N486" s="32"/>
      <c r="O486" s="31"/>
      <c r="P486" s="31"/>
      <c r="Q486" s="31"/>
      <c r="R486" s="33"/>
      <c r="S486" s="33"/>
      <c r="T486" s="33"/>
      <c r="U486" s="32"/>
      <c r="V486" s="32"/>
      <c r="W486" s="32"/>
      <c r="X486" s="32"/>
      <c r="Y486" s="32"/>
      <c r="Z486" s="32"/>
      <c r="AA486" s="24"/>
      <c r="AB486" s="45"/>
      <c r="AC486" s="18"/>
      <c r="AD486" s="34"/>
    </row>
    <row r="487" spans="1:31" x14ac:dyDescent="0.25">
      <c r="A487" s="35"/>
      <c r="B487" s="35"/>
      <c r="C487" s="35"/>
      <c r="D487" s="29"/>
      <c r="E487" s="30"/>
      <c r="F487" s="46"/>
      <c r="G487" s="26"/>
      <c r="H487" s="31"/>
      <c r="I487" s="31"/>
      <c r="J487" s="31"/>
      <c r="K487" s="31"/>
      <c r="L487" s="32"/>
      <c r="M487" s="32"/>
      <c r="N487" s="32"/>
      <c r="O487" s="31"/>
      <c r="P487" s="31"/>
      <c r="Q487" s="31"/>
      <c r="R487" s="33"/>
      <c r="S487" s="33"/>
      <c r="T487" s="33"/>
      <c r="U487" s="32"/>
      <c r="V487" s="32"/>
      <c r="W487" s="32"/>
      <c r="X487" s="32"/>
      <c r="Y487" s="32"/>
      <c r="Z487" s="32"/>
      <c r="AA487" s="24"/>
      <c r="AB487" s="45"/>
      <c r="AC487" s="18"/>
      <c r="AD487" s="34"/>
    </row>
    <row r="488" spans="1:31" x14ac:dyDescent="0.25">
      <c r="A488" s="35"/>
      <c r="B488" s="35"/>
      <c r="C488" s="35"/>
      <c r="D488" s="29"/>
      <c r="E488" s="30"/>
      <c r="F488" s="46"/>
      <c r="G488" s="26"/>
      <c r="H488" s="31"/>
      <c r="I488" s="31"/>
      <c r="J488" s="31"/>
      <c r="K488" s="31"/>
      <c r="L488" s="32"/>
      <c r="M488" s="32"/>
      <c r="N488" s="32"/>
      <c r="O488" s="31"/>
      <c r="P488" s="31"/>
      <c r="Q488" s="31"/>
      <c r="R488" s="33"/>
      <c r="S488" s="33"/>
      <c r="T488" s="33"/>
      <c r="U488" s="32"/>
      <c r="V488" s="32"/>
      <c r="W488" s="32"/>
      <c r="X488" s="32"/>
      <c r="Y488" s="32"/>
      <c r="Z488" s="32"/>
      <c r="AA488" s="24"/>
      <c r="AB488" s="45"/>
      <c r="AC488" s="18"/>
      <c r="AD488" s="34"/>
    </row>
    <row r="489" spans="1:31" x14ac:dyDescent="0.25">
      <c r="A489" s="35"/>
      <c r="B489" s="35"/>
      <c r="C489" s="35"/>
      <c r="D489" s="29"/>
      <c r="E489" s="30"/>
      <c r="F489" s="46"/>
      <c r="G489" s="26"/>
      <c r="H489" s="31"/>
      <c r="I489" s="31"/>
      <c r="J489" s="31"/>
      <c r="K489" s="31"/>
      <c r="L489" s="32"/>
      <c r="M489" s="32"/>
      <c r="N489" s="32"/>
      <c r="O489" s="31"/>
      <c r="P489" s="31"/>
      <c r="Q489" s="31"/>
      <c r="R489" s="33"/>
      <c r="S489" s="33"/>
      <c r="T489" s="33"/>
      <c r="U489" s="32"/>
      <c r="V489" s="32"/>
      <c r="W489" s="32"/>
      <c r="X489" s="32"/>
      <c r="Y489" s="32"/>
      <c r="Z489" s="32"/>
      <c r="AA489" s="24"/>
      <c r="AB489" s="45"/>
      <c r="AC489" s="18"/>
      <c r="AD489" s="34"/>
    </row>
    <row r="490" spans="1:31" x14ac:dyDescent="0.25">
      <c r="A490" s="35"/>
      <c r="B490" s="35"/>
      <c r="C490" s="35"/>
      <c r="D490" s="29"/>
      <c r="E490" s="30"/>
      <c r="F490" s="46"/>
      <c r="G490" s="26"/>
      <c r="H490" s="31"/>
      <c r="I490" s="31"/>
      <c r="J490" s="31"/>
      <c r="K490" s="31"/>
      <c r="L490" s="32"/>
      <c r="M490" s="32"/>
      <c r="N490" s="32"/>
      <c r="O490" s="31"/>
      <c r="P490" s="31"/>
      <c r="Q490" s="31"/>
      <c r="R490" s="33"/>
      <c r="S490" s="33"/>
      <c r="T490" s="33"/>
      <c r="U490" s="32"/>
      <c r="V490" s="32"/>
      <c r="W490" s="32"/>
      <c r="X490" s="32"/>
      <c r="Y490" s="32"/>
      <c r="Z490" s="32"/>
      <c r="AA490" s="24"/>
      <c r="AB490" s="45"/>
      <c r="AC490" s="18"/>
      <c r="AD490" s="34"/>
    </row>
    <row r="491" spans="1:31" x14ac:dyDescent="0.25">
      <c r="A491" s="35"/>
      <c r="B491" s="35"/>
      <c r="C491" s="35"/>
      <c r="D491" s="29"/>
      <c r="E491" s="30"/>
      <c r="F491" s="46"/>
      <c r="G491" s="26"/>
      <c r="H491" s="31"/>
      <c r="I491" s="31"/>
      <c r="J491" s="31"/>
      <c r="K491" s="31"/>
      <c r="L491" s="32"/>
      <c r="M491" s="32"/>
      <c r="N491" s="32"/>
      <c r="O491" s="31"/>
      <c r="P491" s="31"/>
      <c r="Q491" s="31"/>
      <c r="R491" s="33"/>
      <c r="S491" s="33"/>
      <c r="T491" s="33"/>
      <c r="U491" s="32"/>
      <c r="V491" s="32"/>
      <c r="W491" s="32"/>
      <c r="X491" s="32"/>
      <c r="Y491" s="32"/>
      <c r="Z491" s="32"/>
      <c r="AA491" s="24"/>
      <c r="AB491" s="45"/>
      <c r="AC491" s="18"/>
      <c r="AD491" s="34"/>
    </row>
    <row r="492" spans="1:31" x14ac:dyDescent="0.25">
      <c r="A492" s="35"/>
      <c r="B492" s="35"/>
      <c r="C492" s="35"/>
      <c r="D492" s="29"/>
      <c r="E492" s="30"/>
      <c r="F492" s="46"/>
      <c r="G492" s="26"/>
      <c r="H492" s="31"/>
      <c r="I492" s="31"/>
      <c r="J492" s="31"/>
      <c r="K492" s="31"/>
      <c r="L492" s="32"/>
      <c r="M492" s="32"/>
      <c r="N492" s="32"/>
      <c r="O492" s="31"/>
      <c r="P492" s="31"/>
      <c r="Q492" s="31"/>
      <c r="R492" s="33"/>
      <c r="S492" s="33"/>
      <c r="T492" s="33"/>
      <c r="U492" s="32"/>
      <c r="V492" s="32"/>
      <c r="W492" s="32"/>
      <c r="X492" s="32"/>
      <c r="Y492" s="32"/>
      <c r="Z492" s="32"/>
      <c r="AA492" s="24"/>
      <c r="AB492" s="45"/>
      <c r="AC492" s="18"/>
      <c r="AD492" s="34"/>
    </row>
    <row r="493" spans="1:31" s="93" customFormat="1" x14ac:dyDescent="0.25">
      <c r="A493" s="111"/>
      <c r="B493" s="111"/>
      <c r="C493" s="111"/>
      <c r="D493" s="103"/>
      <c r="E493" s="104"/>
      <c r="F493" s="112"/>
      <c r="G493" s="105"/>
      <c r="H493" s="106"/>
      <c r="I493" s="106"/>
      <c r="J493" s="106"/>
      <c r="K493" s="106"/>
      <c r="L493" s="107"/>
      <c r="M493" s="107"/>
      <c r="N493" s="107"/>
      <c r="O493" s="106"/>
      <c r="P493" s="106"/>
      <c r="Q493" s="106"/>
      <c r="R493" s="108"/>
      <c r="S493" s="108"/>
      <c r="T493" s="108"/>
      <c r="U493" s="107"/>
      <c r="V493" s="107"/>
      <c r="W493" s="107"/>
      <c r="X493" s="107"/>
      <c r="Y493" s="107"/>
      <c r="Z493" s="107"/>
      <c r="AA493" s="113"/>
      <c r="AB493" s="110"/>
      <c r="AC493" s="101"/>
      <c r="AD493" s="34"/>
      <c r="AE493" s="64"/>
    </row>
    <row r="494" spans="1:31" x14ac:dyDescent="0.25">
      <c r="A494" s="35"/>
      <c r="B494" s="35"/>
      <c r="C494" s="35"/>
      <c r="D494" s="29"/>
      <c r="E494" s="30"/>
      <c r="F494" s="46"/>
      <c r="G494" s="26"/>
      <c r="H494" s="31"/>
      <c r="I494" s="31"/>
      <c r="J494" s="31"/>
      <c r="K494" s="31"/>
      <c r="L494" s="32"/>
      <c r="M494" s="32"/>
      <c r="N494" s="32"/>
      <c r="O494" s="31"/>
      <c r="P494" s="31"/>
      <c r="Q494" s="31"/>
      <c r="R494" s="33"/>
      <c r="S494" s="33"/>
      <c r="T494" s="33"/>
      <c r="U494" s="32"/>
      <c r="V494" s="32"/>
      <c r="W494" s="32"/>
      <c r="X494" s="32"/>
      <c r="Y494" s="32"/>
      <c r="Z494" s="32"/>
      <c r="AA494" s="24"/>
      <c r="AB494" s="45"/>
      <c r="AC494" s="18"/>
      <c r="AE494" s="64"/>
    </row>
    <row r="495" spans="1:31" x14ac:dyDescent="0.25">
      <c r="A495" s="35"/>
      <c r="B495" s="35"/>
      <c r="C495" s="35"/>
      <c r="D495" s="29"/>
      <c r="E495" s="30"/>
      <c r="F495" s="46"/>
      <c r="G495" s="26"/>
      <c r="H495" s="31"/>
      <c r="I495" s="31"/>
      <c r="J495" s="31"/>
      <c r="K495" s="31"/>
      <c r="L495" s="32"/>
      <c r="M495" s="32"/>
      <c r="N495" s="32"/>
      <c r="O495" s="31"/>
      <c r="P495" s="31"/>
      <c r="Q495" s="31"/>
      <c r="R495" s="33"/>
      <c r="S495" s="33"/>
      <c r="T495" s="33"/>
      <c r="U495" s="32"/>
      <c r="V495" s="32"/>
      <c r="W495" s="32"/>
      <c r="X495" s="32"/>
      <c r="Y495" s="32"/>
      <c r="Z495" s="32"/>
      <c r="AA495" s="24"/>
      <c r="AB495" s="45"/>
      <c r="AC495" s="18"/>
      <c r="AE495" s="64"/>
    </row>
    <row r="496" spans="1:31" x14ac:dyDescent="0.25">
      <c r="A496" s="35"/>
      <c r="B496" s="35"/>
      <c r="C496" s="35"/>
      <c r="D496" s="29"/>
      <c r="E496" s="30"/>
      <c r="F496" s="46"/>
      <c r="G496" s="26"/>
      <c r="H496" s="31"/>
      <c r="I496" s="31"/>
      <c r="J496" s="31"/>
      <c r="K496" s="31"/>
      <c r="L496" s="32"/>
      <c r="M496" s="32"/>
      <c r="N496" s="32"/>
      <c r="O496" s="31"/>
      <c r="P496" s="31"/>
      <c r="Q496" s="31"/>
      <c r="R496" s="33"/>
      <c r="S496" s="33"/>
      <c r="T496" s="33"/>
      <c r="U496" s="32"/>
      <c r="V496" s="32"/>
      <c r="W496" s="32"/>
      <c r="X496" s="32"/>
      <c r="Y496" s="32"/>
      <c r="Z496" s="32"/>
      <c r="AA496" s="24"/>
      <c r="AB496" s="45"/>
      <c r="AC496" s="18"/>
      <c r="AE496" s="64"/>
    </row>
    <row r="497" spans="1:31" x14ac:dyDescent="0.25">
      <c r="A497" s="35"/>
      <c r="B497" s="35"/>
      <c r="C497" s="35"/>
      <c r="D497" s="29"/>
      <c r="E497" s="30"/>
      <c r="F497" s="46"/>
      <c r="G497" s="26"/>
      <c r="H497" s="31"/>
      <c r="I497" s="31"/>
      <c r="J497" s="31"/>
      <c r="K497" s="31"/>
      <c r="L497" s="32"/>
      <c r="M497" s="32"/>
      <c r="N497" s="32"/>
      <c r="O497" s="31"/>
      <c r="P497" s="31"/>
      <c r="Q497" s="31"/>
      <c r="R497" s="33"/>
      <c r="S497" s="33"/>
      <c r="T497" s="33"/>
      <c r="U497" s="32"/>
      <c r="V497" s="32"/>
      <c r="W497" s="32"/>
      <c r="X497" s="32"/>
      <c r="Y497" s="32"/>
      <c r="Z497" s="32"/>
      <c r="AA497" s="24"/>
      <c r="AB497" s="45"/>
      <c r="AC497" s="18"/>
      <c r="AE497" s="64"/>
    </row>
    <row r="498" spans="1:31" x14ac:dyDescent="0.25">
      <c r="A498" s="35"/>
      <c r="B498" s="35"/>
      <c r="C498" s="35"/>
      <c r="D498" s="29"/>
      <c r="E498" s="30"/>
      <c r="F498" s="46"/>
      <c r="G498" s="26"/>
      <c r="H498" s="31"/>
      <c r="I498" s="31"/>
      <c r="J498" s="31"/>
      <c r="K498" s="31"/>
      <c r="L498" s="32"/>
      <c r="M498" s="32"/>
      <c r="N498" s="32"/>
      <c r="O498" s="31"/>
      <c r="P498" s="31"/>
      <c r="Q498" s="31"/>
      <c r="R498" s="33"/>
      <c r="S498" s="33"/>
      <c r="T498" s="33"/>
      <c r="U498" s="32"/>
      <c r="V498" s="32"/>
      <c r="W498" s="32"/>
      <c r="X498" s="32"/>
      <c r="Y498" s="32"/>
      <c r="Z498" s="32"/>
      <c r="AA498" s="24"/>
      <c r="AB498" s="45"/>
      <c r="AC498" s="18"/>
      <c r="AE498" s="64"/>
    </row>
    <row r="499" spans="1:31" x14ac:dyDescent="0.25">
      <c r="A499" s="35"/>
      <c r="B499" s="35"/>
      <c r="C499" s="35"/>
      <c r="D499" s="29"/>
      <c r="E499" s="30"/>
      <c r="F499" s="46"/>
      <c r="G499" s="26"/>
      <c r="H499" s="31"/>
      <c r="I499" s="31"/>
      <c r="J499" s="31"/>
      <c r="K499" s="31"/>
      <c r="L499" s="32"/>
      <c r="M499" s="32"/>
      <c r="N499" s="32"/>
      <c r="O499" s="31"/>
      <c r="P499" s="31"/>
      <c r="Q499" s="31"/>
      <c r="R499" s="33"/>
      <c r="S499" s="33"/>
      <c r="T499" s="33"/>
      <c r="U499" s="32"/>
      <c r="V499" s="32"/>
      <c r="W499" s="32"/>
      <c r="X499" s="32"/>
      <c r="Y499" s="32"/>
      <c r="Z499" s="32"/>
      <c r="AA499" s="24"/>
      <c r="AB499" s="45"/>
      <c r="AC499" s="18"/>
      <c r="AE499" s="64"/>
    </row>
    <row r="500" spans="1:31" x14ac:dyDescent="0.25">
      <c r="A500" s="35"/>
      <c r="B500" s="35"/>
      <c r="C500" s="35"/>
      <c r="D500" s="29"/>
      <c r="E500" s="30"/>
      <c r="F500" s="46"/>
      <c r="G500" s="26"/>
      <c r="H500" s="31"/>
      <c r="I500" s="31"/>
      <c r="J500" s="31"/>
      <c r="K500" s="31"/>
      <c r="L500" s="32"/>
      <c r="M500" s="32"/>
      <c r="N500" s="32"/>
      <c r="O500" s="31"/>
      <c r="P500" s="31"/>
      <c r="Q500" s="31"/>
      <c r="R500" s="33"/>
      <c r="S500" s="33"/>
      <c r="T500" s="33"/>
      <c r="U500" s="32"/>
      <c r="V500" s="32"/>
      <c r="W500" s="32"/>
      <c r="X500" s="32"/>
      <c r="Y500" s="32"/>
      <c r="Z500" s="32"/>
      <c r="AA500" s="24"/>
      <c r="AB500" s="45"/>
      <c r="AC500" s="18"/>
      <c r="AE500" s="64"/>
    </row>
    <row r="501" spans="1:31" x14ac:dyDescent="0.25">
      <c r="A501" s="35"/>
      <c r="B501" s="35"/>
      <c r="C501" s="35"/>
      <c r="D501" s="29"/>
      <c r="E501" s="30"/>
      <c r="F501" s="46"/>
      <c r="G501" s="26"/>
      <c r="H501" s="31"/>
      <c r="I501" s="31"/>
      <c r="J501" s="31"/>
      <c r="K501" s="31"/>
      <c r="L501" s="32"/>
      <c r="M501" s="32"/>
      <c r="N501" s="32"/>
      <c r="O501" s="31"/>
      <c r="P501" s="31"/>
      <c r="Q501" s="31"/>
      <c r="R501" s="33"/>
      <c r="S501" s="33"/>
      <c r="T501" s="33"/>
      <c r="U501" s="32"/>
      <c r="V501" s="32"/>
      <c r="W501" s="32"/>
      <c r="X501" s="32"/>
      <c r="Y501" s="32"/>
      <c r="Z501" s="32"/>
      <c r="AA501" s="24"/>
      <c r="AB501" s="45"/>
      <c r="AC501" s="18"/>
      <c r="AE501" s="64"/>
    </row>
    <row r="502" spans="1:31" x14ac:dyDescent="0.25">
      <c r="A502" s="35"/>
      <c r="B502" s="35"/>
      <c r="C502" s="35"/>
      <c r="D502" s="29"/>
      <c r="E502" s="30"/>
      <c r="F502" s="46"/>
      <c r="G502" s="26"/>
      <c r="H502" s="31"/>
      <c r="I502" s="31"/>
      <c r="J502" s="31"/>
      <c r="K502" s="31"/>
      <c r="L502" s="32"/>
      <c r="M502" s="32"/>
      <c r="N502" s="32"/>
      <c r="O502" s="31"/>
      <c r="P502" s="31"/>
      <c r="Q502" s="31"/>
      <c r="R502" s="33"/>
      <c r="S502" s="33"/>
      <c r="T502" s="33"/>
      <c r="U502" s="32"/>
      <c r="V502" s="32"/>
      <c r="W502" s="32"/>
      <c r="X502" s="32"/>
      <c r="Y502" s="32"/>
      <c r="Z502" s="32"/>
      <c r="AA502" s="24"/>
      <c r="AB502" s="45"/>
      <c r="AC502" s="18"/>
      <c r="AE502" s="64"/>
    </row>
    <row r="503" spans="1:31" x14ac:dyDescent="0.25">
      <c r="A503" s="35"/>
      <c r="B503" s="35"/>
      <c r="C503" s="35"/>
      <c r="D503" s="29"/>
      <c r="E503" s="30"/>
      <c r="F503" s="46"/>
      <c r="G503" s="26"/>
      <c r="H503" s="31"/>
      <c r="I503" s="31"/>
      <c r="J503" s="31"/>
      <c r="K503" s="31"/>
      <c r="L503" s="32"/>
      <c r="M503" s="32"/>
      <c r="N503" s="32"/>
      <c r="O503" s="31"/>
      <c r="P503" s="31"/>
      <c r="Q503" s="31"/>
      <c r="R503" s="33"/>
      <c r="S503" s="33"/>
      <c r="T503" s="33"/>
      <c r="U503" s="32"/>
      <c r="V503" s="32"/>
      <c r="W503" s="32"/>
      <c r="X503" s="32"/>
      <c r="Y503" s="32"/>
      <c r="Z503" s="32"/>
      <c r="AA503" s="24"/>
      <c r="AB503" s="45"/>
      <c r="AC503" s="18"/>
      <c r="AE503" s="64"/>
    </row>
    <row r="504" spans="1:31" x14ac:dyDescent="0.25">
      <c r="A504" s="35"/>
      <c r="B504" s="35"/>
      <c r="C504" s="35"/>
      <c r="D504" s="29"/>
      <c r="E504" s="30"/>
      <c r="F504" s="46"/>
      <c r="G504" s="26"/>
      <c r="H504" s="31"/>
      <c r="I504" s="31"/>
      <c r="J504" s="31"/>
      <c r="K504" s="31"/>
      <c r="L504" s="32"/>
      <c r="M504" s="32"/>
      <c r="N504" s="32"/>
      <c r="O504" s="31"/>
      <c r="P504" s="31"/>
      <c r="Q504" s="31"/>
      <c r="R504" s="33"/>
      <c r="S504" s="33"/>
      <c r="T504" s="33"/>
      <c r="U504" s="32"/>
      <c r="V504" s="32"/>
      <c r="W504" s="32"/>
      <c r="X504" s="32"/>
      <c r="Y504" s="32"/>
      <c r="Z504" s="32"/>
      <c r="AA504" s="24"/>
      <c r="AB504" s="45"/>
      <c r="AC504" s="18"/>
      <c r="AE504" s="64"/>
    </row>
    <row r="505" spans="1:31" x14ac:dyDescent="0.25">
      <c r="A505" s="35"/>
      <c r="B505" s="35"/>
      <c r="C505" s="35"/>
      <c r="D505" s="29"/>
      <c r="E505" s="30"/>
      <c r="F505" s="46"/>
      <c r="G505" s="26"/>
      <c r="H505" s="31"/>
      <c r="I505" s="31"/>
      <c r="J505" s="31"/>
      <c r="K505" s="31"/>
      <c r="L505" s="32"/>
      <c r="M505" s="32"/>
      <c r="N505" s="32"/>
      <c r="O505" s="31"/>
      <c r="P505" s="31"/>
      <c r="Q505" s="31"/>
      <c r="R505" s="33"/>
      <c r="S505" s="33"/>
      <c r="T505" s="33"/>
      <c r="U505" s="32"/>
      <c r="V505" s="32"/>
      <c r="W505" s="32"/>
      <c r="X505" s="32"/>
      <c r="Y505" s="32"/>
      <c r="Z505" s="32"/>
      <c r="AA505" s="24"/>
      <c r="AB505" s="45"/>
      <c r="AC505" s="18"/>
      <c r="AE505" s="64"/>
    </row>
    <row r="506" spans="1:31" x14ac:dyDescent="0.25">
      <c r="A506" s="35"/>
      <c r="B506" s="35"/>
      <c r="C506" s="35"/>
      <c r="D506" s="29"/>
      <c r="E506" s="30"/>
      <c r="F506" s="46"/>
      <c r="G506" s="26"/>
      <c r="H506" s="31"/>
      <c r="I506" s="31"/>
      <c r="J506" s="31"/>
      <c r="K506" s="31"/>
      <c r="L506" s="32"/>
      <c r="M506" s="32"/>
      <c r="N506" s="32"/>
      <c r="O506" s="31"/>
      <c r="P506" s="31"/>
      <c r="Q506" s="31"/>
      <c r="R506" s="33"/>
      <c r="S506" s="33"/>
      <c r="T506" s="33"/>
      <c r="U506" s="32"/>
      <c r="V506" s="32"/>
      <c r="W506" s="32"/>
      <c r="X506" s="32"/>
      <c r="Y506" s="32"/>
      <c r="Z506" s="32"/>
      <c r="AA506" s="24"/>
      <c r="AB506" s="45"/>
      <c r="AC506" s="18"/>
      <c r="AE506" s="64"/>
    </row>
    <row r="507" spans="1:31" x14ac:dyDescent="0.25">
      <c r="A507" s="35"/>
      <c r="B507" s="35"/>
      <c r="C507" s="35"/>
      <c r="D507" s="29"/>
      <c r="E507" s="30"/>
      <c r="F507" s="46"/>
      <c r="G507" s="26"/>
      <c r="H507" s="31"/>
      <c r="I507" s="31"/>
      <c r="J507" s="31"/>
      <c r="K507" s="31"/>
      <c r="L507" s="32"/>
      <c r="M507" s="32"/>
      <c r="N507" s="32"/>
      <c r="O507" s="31"/>
      <c r="P507" s="31"/>
      <c r="Q507" s="31"/>
      <c r="R507" s="33"/>
      <c r="S507" s="33"/>
      <c r="T507" s="33"/>
      <c r="U507" s="32"/>
      <c r="V507" s="32"/>
      <c r="W507" s="32"/>
      <c r="X507" s="32"/>
      <c r="Y507" s="32"/>
      <c r="Z507" s="32"/>
      <c r="AA507" s="24"/>
      <c r="AB507" s="45"/>
      <c r="AC507" s="18"/>
      <c r="AE507" s="64"/>
    </row>
    <row r="508" spans="1:31" x14ac:dyDescent="0.25">
      <c r="A508" s="35"/>
      <c r="B508" s="35"/>
      <c r="C508" s="35"/>
      <c r="D508" s="29"/>
      <c r="E508" s="30"/>
      <c r="F508" s="46"/>
      <c r="G508" s="26"/>
      <c r="H508" s="31"/>
      <c r="I508" s="31"/>
      <c r="J508" s="31"/>
      <c r="K508" s="31"/>
      <c r="L508" s="32"/>
      <c r="M508" s="32"/>
      <c r="N508" s="32"/>
      <c r="O508" s="31"/>
      <c r="P508" s="31"/>
      <c r="Q508" s="31"/>
      <c r="R508" s="33"/>
      <c r="S508" s="33"/>
      <c r="T508" s="33"/>
      <c r="U508" s="32"/>
      <c r="V508" s="32"/>
      <c r="W508" s="32"/>
      <c r="X508" s="32"/>
      <c r="Y508" s="32"/>
      <c r="Z508" s="32"/>
      <c r="AA508" s="24"/>
      <c r="AB508" s="45"/>
      <c r="AC508" s="18"/>
      <c r="AE508" s="64"/>
    </row>
    <row r="509" spans="1:31" x14ac:dyDescent="0.25">
      <c r="A509" s="35"/>
      <c r="B509" s="35"/>
      <c r="C509" s="35"/>
      <c r="D509" s="29"/>
      <c r="E509" s="30"/>
      <c r="F509" s="46"/>
      <c r="G509" s="26"/>
      <c r="H509" s="31"/>
      <c r="I509" s="31"/>
      <c r="J509" s="31"/>
      <c r="K509" s="31"/>
      <c r="L509" s="32"/>
      <c r="M509" s="32"/>
      <c r="N509" s="32"/>
      <c r="O509" s="31"/>
      <c r="P509" s="31"/>
      <c r="Q509" s="31"/>
      <c r="R509" s="33"/>
      <c r="S509" s="33"/>
      <c r="T509" s="33"/>
      <c r="U509" s="32"/>
      <c r="V509" s="32"/>
      <c r="W509" s="32"/>
      <c r="X509" s="32"/>
      <c r="Y509" s="32"/>
      <c r="Z509" s="32"/>
      <c r="AA509" s="24"/>
      <c r="AB509" s="45"/>
      <c r="AC509" s="18"/>
      <c r="AE509" s="64"/>
    </row>
    <row r="510" spans="1:31" x14ac:dyDescent="0.25">
      <c r="A510" s="35"/>
      <c r="B510" s="35"/>
      <c r="C510" s="35"/>
      <c r="D510" s="29"/>
      <c r="E510" s="30"/>
      <c r="F510" s="46"/>
      <c r="G510" s="26"/>
      <c r="H510" s="31"/>
      <c r="I510" s="31"/>
      <c r="J510" s="31"/>
      <c r="K510" s="31"/>
      <c r="L510" s="32"/>
      <c r="M510" s="32"/>
      <c r="N510" s="32"/>
      <c r="O510" s="31"/>
      <c r="P510" s="31"/>
      <c r="Q510" s="31"/>
      <c r="R510" s="33"/>
      <c r="S510" s="33"/>
      <c r="T510" s="33"/>
      <c r="U510" s="32"/>
      <c r="V510" s="32"/>
      <c r="W510" s="32"/>
      <c r="X510" s="32"/>
      <c r="Y510" s="32"/>
      <c r="Z510" s="32"/>
      <c r="AA510" s="24"/>
      <c r="AB510" s="45"/>
      <c r="AC510" s="18"/>
      <c r="AE510" s="64"/>
    </row>
    <row r="511" spans="1:31" x14ac:dyDescent="0.25">
      <c r="A511" s="35"/>
      <c r="B511" s="35"/>
      <c r="C511" s="35"/>
      <c r="D511" s="29"/>
      <c r="E511" s="30"/>
      <c r="F511" s="46"/>
      <c r="G511" s="26"/>
      <c r="H511" s="31"/>
      <c r="I511" s="31"/>
      <c r="J511" s="31"/>
      <c r="K511" s="31"/>
      <c r="L511" s="32"/>
      <c r="M511" s="32"/>
      <c r="N511" s="32"/>
      <c r="O511" s="31"/>
      <c r="P511" s="31"/>
      <c r="Q511" s="31"/>
      <c r="R511" s="33"/>
      <c r="S511" s="33"/>
      <c r="T511" s="33"/>
      <c r="U511" s="32"/>
      <c r="V511" s="32"/>
      <c r="W511" s="32"/>
      <c r="X511" s="32"/>
      <c r="Y511" s="32"/>
      <c r="Z511" s="32"/>
      <c r="AA511" s="24"/>
      <c r="AB511" s="45"/>
      <c r="AC511" s="18"/>
      <c r="AE511" s="64"/>
    </row>
    <row r="512" spans="1:31" x14ac:dyDescent="0.25">
      <c r="A512" s="35"/>
      <c r="B512" s="35"/>
      <c r="C512" s="35"/>
      <c r="D512" s="29"/>
      <c r="E512" s="30"/>
      <c r="F512" s="46"/>
      <c r="G512" s="26"/>
      <c r="H512" s="31"/>
      <c r="I512" s="31"/>
      <c r="J512" s="31"/>
      <c r="K512" s="31"/>
      <c r="L512" s="32"/>
      <c r="M512" s="32"/>
      <c r="N512" s="32"/>
      <c r="O512" s="31"/>
      <c r="P512" s="31"/>
      <c r="Q512" s="31"/>
      <c r="R512" s="33"/>
      <c r="S512" s="33"/>
      <c r="T512" s="33"/>
      <c r="U512" s="32"/>
      <c r="V512" s="32"/>
      <c r="W512" s="32"/>
      <c r="X512" s="32"/>
      <c r="Y512" s="32"/>
      <c r="Z512" s="32"/>
      <c r="AA512" s="24"/>
      <c r="AB512" s="45"/>
      <c r="AC512" s="18"/>
      <c r="AE512" s="64"/>
    </row>
    <row r="513" spans="1:31" x14ac:dyDescent="0.25">
      <c r="A513" s="35"/>
      <c r="B513" s="35"/>
      <c r="C513" s="35"/>
      <c r="D513" s="29"/>
      <c r="E513" s="30"/>
      <c r="F513" s="46"/>
      <c r="G513" s="26"/>
      <c r="H513" s="31"/>
      <c r="I513" s="31"/>
      <c r="J513" s="31"/>
      <c r="K513" s="31"/>
      <c r="L513" s="32"/>
      <c r="M513" s="32"/>
      <c r="N513" s="32"/>
      <c r="O513" s="31"/>
      <c r="P513" s="31"/>
      <c r="Q513" s="31"/>
      <c r="R513" s="33"/>
      <c r="S513" s="33"/>
      <c r="T513" s="33"/>
      <c r="U513" s="32"/>
      <c r="V513" s="32"/>
      <c r="W513" s="32"/>
      <c r="X513" s="32"/>
      <c r="Y513" s="32"/>
      <c r="Z513" s="32"/>
      <c r="AA513" s="24"/>
      <c r="AB513" s="45"/>
      <c r="AC513" s="18"/>
      <c r="AE513" s="64"/>
    </row>
    <row r="514" spans="1:31" x14ac:dyDescent="0.25">
      <c r="A514" s="35"/>
      <c r="B514" s="35"/>
      <c r="C514" s="35"/>
      <c r="D514" s="29"/>
      <c r="E514" s="30"/>
      <c r="F514" s="46"/>
      <c r="G514" s="26"/>
      <c r="H514" s="31"/>
      <c r="I514" s="31"/>
      <c r="J514" s="31"/>
      <c r="K514" s="31"/>
      <c r="L514" s="32"/>
      <c r="M514" s="32"/>
      <c r="N514" s="32"/>
      <c r="O514" s="31"/>
      <c r="P514" s="31"/>
      <c r="Q514" s="31"/>
      <c r="R514" s="33"/>
      <c r="S514" s="33"/>
      <c r="T514" s="33"/>
      <c r="U514" s="32"/>
      <c r="V514" s="32"/>
      <c r="W514" s="32"/>
      <c r="X514" s="32"/>
      <c r="Y514" s="32"/>
      <c r="Z514" s="32"/>
      <c r="AA514" s="24"/>
      <c r="AB514" s="45"/>
      <c r="AC514" s="18"/>
      <c r="AE514" s="64"/>
    </row>
    <row r="515" spans="1:31" x14ac:dyDescent="0.25">
      <c r="A515" s="35"/>
      <c r="B515" s="35"/>
      <c r="C515" s="35"/>
      <c r="D515" s="29"/>
      <c r="E515" s="30"/>
      <c r="F515" s="46"/>
      <c r="G515" s="26"/>
      <c r="H515" s="31"/>
      <c r="I515" s="31"/>
      <c r="J515" s="31"/>
      <c r="K515" s="31"/>
      <c r="L515" s="32"/>
      <c r="M515" s="32"/>
      <c r="N515" s="32"/>
      <c r="O515" s="31"/>
      <c r="P515" s="31"/>
      <c r="Q515" s="31"/>
      <c r="R515" s="33"/>
      <c r="S515" s="33"/>
      <c r="T515" s="33"/>
      <c r="U515" s="32"/>
      <c r="V515" s="32"/>
      <c r="W515" s="32"/>
      <c r="X515" s="32"/>
      <c r="Y515" s="32"/>
      <c r="Z515" s="32"/>
      <c r="AA515" s="24"/>
      <c r="AB515" s="45"/>
      <c r="AC515" s="18"/>
      <c r="AE515" s="64"/>
    </row>
    <row r="516" spans="1:31" x14ac:dyDescent="0.25">
      <c r="A516" s="35"/>
      <c r="B516" s="35"/>
      <c r="C516" s="35"/>
      <c r="D516" s="29"/>
      <c r="E516" s="30"/>
      <c r="F516" s="46"/>
      <c r="G516" s="26"/>
      <c r="H516" s="31"/>
      <c r="I516" s="31"/>
      <c r="J516" s="31"/>
      <c r="K516" s="31"/>
      <c r="L516" s="32"/>
      <c r="M516" s="32"/>
      <c r="N516" s="32"/>
      <c r="O516" s="31"/>
      <c r="P516" s="31"/>
      <c r="Q516" s="31"/>
      <c r="R516" s="33"/>
      <c r="S516" s="33"/>
      <c r="T516" s="33"/>
      <c r="U516" s="32"/>
      <c r="V516" s="32"/>
      <c r="W516" s="32"/>
      <c r="X516" s="32"/>
      <c r="Y516" s="32"/>
      <c r="Z516" s="32"/>
      <c r="AA516" s="24"/>
      <c r="AB516" s="45"/>
      <c r="AC516" s="18"/>
      <c r="AE516" s="64"/>
    </row>
    <row r="517" spans="1:31" x14ac:dyDescent="0.25">
      <c r="A517" s="35"/>
      <c r="B517" s="35"/>
      <c r="C517" s="35"/>
      <c r="D517" s="29"/>
      <c r="E517" s="30"/>
      <c r="F517" s="46"/>
      <c r="G517" s="26"/>
      <c r="H517" s="31"/>
      <c r="I517" s="31"/>
      <c r="J517" s="31"/>
      <c r="K517" s="31"/>
      <c r="L517" s="32"/>
      <c r="M517" s="32"/>
      <c r="N517" s="32"/>
      <c r="O517" s="31"/>
      <c r="P517" s="31"/>
      <c r="Q517" s="31"/>
      <c r="R517" s="33"/>
      <c r="S517" s="33"/>
      <c r="T517" s="33"/>
      <c r="U517" s="32"/>
      <c r="V517" s="32"/>
      <c r="W517" s="32"/>
      <c r="X517" s="32"/>
      <c r="Y517" s="32"/>
      <c r="Z517" s="32"/>
      <c r="AA517" s="24"/>
      <c r="AB517" s="45"/>
      <c r="AC517" s="18"/>
      <c r="AE517" s="64"/>
    </row>
    <row r="518" spans="1:31" x14ac:dyDescent="0.25">
      <c r="A518" s="35"/>
      <c r="B518" s="35"/>
      <c r="C518" s="35"/>
      <c r="D518" s="29"/>
      <c r="E518" s="30"/>
      <c r="F518" s="46"/>
      <c r="G518" s="26"/>
      <c r="H518" s="31"/>
      <c r="I518" s="31"/>
      <c r="J518" s="31"/>
      <c r="K518" s="31"/>
      <c r="L518" s="32"/>
      <c r="M518" s="32"/>
      <c r="N518" s="32"/>
      <c r="O518" s="31"/>
      <c r="P518" s="31"/>
      <c r="Q518" s="31"/>
      <c r="R518" s="33"/>
      <c r="S518" s="33"/>
      <c r="T518" s="33"/>
      <c r="U518" s="32"/>
      <c r="V518" s="32"/>
      <c r="W518" s="32"/>
      <c r="X518" s="32"/>
      <c r="Y518" s="32"/>
      <c r="Z518" s="32"/>
      <c r="AA518" s="24"/>
      <c r="AB518" s="45"/>
      <c r="AC518" s="18"/>
      <c r="AE518" s="64"/>
    </row>
    <row r="519" spans="1:31" x14ac:dyDescent="0.25">
      <c r="A519" s="35"/>
      <c r="B519" s="35"/>
      <c r="C519" s="35"/>
      <c r="D519" s="29"/>
      <c r="E519" s="30"/>
      <c r="F519" s="46"/>
      <c r="G519" s="26"/>
      <c r="H519" s="31"/>
      <c r="I519" s="31"/>
      <c r="J519" s="31"/>
      <c r="K519" s="31"/>
      <c r="L519" s="32"/>
      <c r="M519" s="32"/>
      <c r="N519" s="32"/>
      <c r="O519" s="31"/>
      <c r="P519" s="31"/>
      <c r="Q519" s="31"/>
      <c r="R519" s="33"/>
      <c r="S519" s="33"/>
      <c r="T519" s="33"/>
      <c r="U519" s="32"/>
      <c r="V519" s="32"/>
      <c r="W519" s="32"/>
      <c r="X519" s="32"/>
      <c r="Y519" s="32"/>
      <c r="Z519" s="32"/>
      <c r="AA519" s="24"/>
      <c r="AB519" s="45"/>
      <c r="AC519" s="18"/>
      <c r="AE519" s="64"/>
    </row>
    <row r="520" spans="1:31" x14ac:dyDescent="0.25">
      <c r="A520" s="35"/>
      <c r="B520" s="35"/>
      <c r="C520" s="35"/>
      <c r="D520" s="29"/>
      <c r="E520" s="30"/>
      <c r="F520" s="46"/>
      <c r="G520" s="26"/>
      <c r="H520" s="31"/>
      <c r="I520" s="31"/>
      <c r="J520" s="31"/>
      <c r="K520" s="31"/>
      <c r="L520" s="32"/>
      <c r="M520" s="32"/>
      <c r="N520" s="32"/>
      <c r="O520" s="31"/>
      <c r="P520" s="31"/>
      <c r="Q520" s="31"/>
      <c r="R520" s="33"/>
      <c r="S520" s="33"/>
      <c r="T520" s="33"/>
      <c r="U520" s="32"/>
      <c r="V520" s="32"/>
      <c r="W520" s="32"/>
      <c r="X520" s="32"/>
      <c r="Y520" s="32"/>
      <c r="Z520" s="32"/>
      <c r="AA520" s="24"/>
      <c r="AB520" s="45"/>
      <c r="AC520" s="18"/>
      <c r="AE520" s="64"/>
    </row>
    <row r="521" spans="1:31" x14ac:dyDescent="0.25">
      <c r="A521" s="35"/>
      <c r="B521" s="35"/>
      <c r="C521" s="35"/>
      <c r="D521" s="29"/>
      <c r="E521" s="30"/>
      <c r="F521" s="46"/>
      <c r="G521" s="26"/>
      <c r="H521" s="31"/>
      <c r="I521" s="31"/>
      <c r="J521" s="31"/>
      <c r="K521" s="31"/>
      <c r="L521" s="32"/>
      <c r="M521" s="32"/>
      <c r="N521" s="32"/>
      <c r="O521" s="31"/>
      <c r="P521" s="31"/>
      <c r="Q521" s="31"/>
      <c r="R521" s="33"/>
      <c r="S521" s="33"/>
      <c r="T521" s="33"/>
      <c r="U521" s="32"/>
      <c r="V521" s="32"/>
      <c r="W521" s="32"/>
      <c r="X521" s="32"/>
      <c r="Y521" s="32"/>
      <c r="Z521" s="32"/>
      <c r="AA521" s="24"/>
      <c r="AB521" s="45"/>
      <c r="AC521" s="18"/>
      <c r="AE521" s="64"/>
    </row>
    <row r="522" spans="1:31" x14ac:dyDescent="0.25">
      <c r="A522" s="35"/>
      <c r="B522" s="35"/>
      <c r="C522" s="35"/>
      <c r="D522" s="29"/>
      <c r="E522" s="30"/>
      <c r="F522" s="46"/>
      <c r="G522" s="26"/>
      <c r="H522" s="31"/>
      <c r="I522" s="31"/>
      <c r="J522" s="31"/>
      <c r="K522" s="31"/>
      <c r="L522" s="32"/>
      <c r="M522" s="32"/>
      <c r="N522" s="32"/>
      <c r="O522" s="31"/>
      <c r="P522" s="31"/>
      <c r="Q522" s="31"/>
      <c r="R522" s="33"/>
      <c r="S522" s="33"/>
      <c r="T522" s="33"/>
      <c r="U522" s="32"/>
      <c r="V522" s="32"/>
      <c r="W522" s="32"/>
      <c r="X522" s="32"/>
      <c r="Y522" s="32"/>
      <c r="Z522" s="32"/>
      <c r="AA522" s="24"/>
      <c r="AB522" s="45"/>
      <c r="AC522" s="18"/>
      <c r="AE522" s="64"/>
    </row>
    <row r="523" spans="1:31" x14ac:dyDescent="0.25">
      <c r="A523" s="35"/>
      <c r="B523" s="35"/>
      <c r="C523" s="35"/>
      <c r="D523" s="29"/>
      <c r="E523" s="30"/>
      <c r="F523" s="46"/>
      <c r="G523" s="26"/>
      <c r="H523" s="31"/>
      <c r="I523" s="31"/>
      <c r="J523" s="31"/>
      <c r="K523" s="31"/>
      <c r="L523" s="32"/>
      <c r="M523" s="32"/>
      <c r="N523" s="32"/>
      <c r="O523" s="31"/>
      <c r="P523" s="31"/>
      <c r="Q523" s="31"/>
      <c r="R523" s="33"/>
      <c r="S523" s="33"/>
      <c r="T523" s="33"/>
      <c r="U523" s="32"/>
      <c r="V523" s="32"/>
      <c r="W523" s="32"/>
      <c r="X523" s="32"/>
      <c r="Y523" s="32"/>
      <c r="Z523" s="32"/>
      <c r="AA523" s="24"/>
      <c r="AB523" s="45"/>
      <c r="AC523" s="18"/>
      <c r="AE523" s="64"/>
    </row>
    <row r="524" spans="1:31" x14ac:dyDescent="0.25">
      <c r="A524" s="35"/>
      <c r="B524" s="35"/>
      <c r="C524" s="35"/>
      <c r="D524" s="29"/>
      <c r="E524" s="30"/>
      <c r="F524" s="46"/>
      <c r="G524" s="26"/>
      <c r="H524" s="31"/>
      <c r="I524" s="31"/>
      <c r="J524" s="31"/>
      <c r="K524" s="31"/>
      <c r="L524" s="32"/>
      <c r="M524" s="32"/>
      <c r="N524" s="32"/>
      <c r="O524" s="31"/>
      <c r="P524" s="31"/>
      <c r="Q524" s="31"/>
      <c r="R524" s="33"/>
      <c r="S524" s="33"/>
      <c r="T524" s="33"/>
      <c r="U524" s="32"/>
      <c r="V524" s="32"/>
      <c r="W524" s="32"/>
      <c r="X524" s="32"/>
      <c r="Y524" s="32"/>
      <c r="Z524" s="32"/>
      <c r="AA524" s="24"/>
      <c r="AB524" s="45"/>
      <c r="AC524" s="18"/>
      <c r="AE524" s="64"/>
    </row>
    <row r="525" spans="1:31" x14ac:dyDescent="0.25">
      <c r="A525" s="35"/>
      <c r="B525" s="35"/>
      <c r="C525" s="35"/>
      <c r="D525" s="29"/>
      <c r="E525" s="30"/>
      <c r="F525" s="46"/>
      <c r="G525" s="26"/>
      <c r="H525" s="31"/>
      <c r="I525" s="31"/>
      <c r="J525" s="31"/>
      <c r="K525" s="31"/>
      <c r="L525" s="32"/>
      <c r="M525" s="32"/>
      <c r="N525" s="32"/>
      <c r="O525" s="31"/>
      <c r="P525" s="31"/>
      <c r="Q525" s="31"/>
      <c r="R525" s="33"/>
      <c r="S525" s="33"/>
      <c r="T525" s="33"/>
      <c r="U525" s="32"/>
      <c r="V525" s="32"/>
      <c r="W525" s="32"/>
      <c r="X525" s="32"/>
      <c r="Y525" s="32"/>
      <c r="Z525" s="32"/>
      <c r="AA525" s="24"/>
      <c r="AB525" s="45"/>
      <c r="AC525" s="18"/>
      <c r="AE525" s="64"/>
    </row>
    <row r="526" spans="1:31" x14ac:dyDescent="0.25">
      <c r="A526" s="35"/>
      <c r="B526" s="35"/>
      <c r="C526" s="35"/>
      <c r="D526" s="29"/>
      <c r="E526" s="30"/>
      <c r="F526" s="46"/>
      <c r="G526" s="26"/>
      <c r="H526" s="31"/>
      <c r="I526" s="31"/>
      <c r="J526" s="31"/>
      <c r="K526" s="31"/>
      <c r="L526" s="32"/>
      <c r="M526" s="32"/>
      <c r="N526" s="32"/>
      <c r="O526" s="31"/>
      <c r="P526" s="31"/>
      <c r="Q526" s="31"/>
      <c r="R526" s="33"/>
      <c r="S526" s="33"/>
      <c r="T526" s="33"/>
      <c r="U526" s="32"/>
      <c r="V526" s="32"/>
      <c r="W526" s="32"/>
      <c r="X526" s="32"/>
      <c r="Y526" s="32"/>
      <c r="Z526" s="32"/>
      <c r="AA526" s="24"/>
      <c r="AB526" s="45"/>
      <c r="AC526" s="18"/>
      <c r="AE526" s="64"/>
    </row>
    <row r="527" spans="1:31" x14ac:dyDescent="0.25">
      <c r="A527" s="35"/>
      <c r="B527" s="35"/>
      <c r="C527" s="35"/>
      <c r="D527" s="29"/>
      <c r="E527" s="30"/>
      <c r="F527" s="46"/>
      <c r="G527" s="26"/>
      <c r="H527" s="31"/>
      <c r="I527" s="31"/>
      <c r="J527" s="31"/>
      <c r="K527" s="31"/>
      <c r="L527" s="32"/>
      <c r="M527" s="32"/>
      <c r="N527" s="32"/>
      <c r="O527" s="31"/>
      <c r="P527" s="31"/>
      <c r="Q527" s="31"/>
      <c r="R527" s="33"/>
      <c r="S527" s="33"/>
      <c r="T527" s="33"/>
      <c r="U527" s="32"/>
      <c r="V527" s="32"/>
      <c r="W527" s="32"/>
      <c r="X527" s="32"/>
      <c r="Y527" s="32"/>
      <c r="Z527" s="32"/>
      <c r="AA527" s="24"/>
      <c r="AB527" s="45"/>
      <c r="AC527" s="18"/>
      <c r="AE527" s="64"/>
    </row>
    <row r="528" spans="1:31" x14ac:dyDescent="0.25">
      <c r="A528" s="35"/>
      <c r="B528" s="35"/>
      <c r="C528" s="35"/>
      <c r="D528" s="29"/>
      <c r="E528" s="30"/>
      <c r="F528" s="46"/>
      <c r="G528" s="26"/>
      <c r="H528" s="31"/>
      <c r="I528" s="31"/>
      <c r="J528" s="31"/>
      <c r="K528" s="31"/>
      <c r="L528" s="32"/>
      <c r="M528" s="32"/>
      <c r="N528" s="32"/>
      <c r="O528" s="31"/>
      <c r="P528" s="31"/>
      <c r="Q528" s="31"/>
      <c r="R528" s="33"/>
      <c r="S528" s="33"/>
      <c r="T528" s="33"/>
      <c r="U528" s="32"/>
      <c r="V528" s="32"/>
      <c r="W528" s="32"/>
      <c r="X528" s="32"/>
      <c r="Y528" s="32"/>
      <c r="Z528" s="32"/>
      <c r="AA528" s="24"/>
      <c r="AB528" s="45"/>
      <c r="AC528" s="18"/>
      <c r="AE528" s="64"/>
    </row>
    <row r="529" spans="1:31" x14ac:dyDescent="0.25">
      <c r="A529" s="35"/>
      <c r="B529" s="35"/>
      <c r="C529" s="35"/>
      <c r="D529" s="29"/>
      <c r="E529" s="30"/>
      <c r="F529" s="46"/>
      <c r="G529" s="26"/>
      <c r="H529" s="31"/>
      <c r="I529" s="31"/>
      <c r="J529" s="31"/>
      <c r="K529" s="31"/>
      <c r="L529" s="32"/>
      <c r="M529" s="32"/>
      <c r="N529" s="32"/>
      <c r="O529" s="31"/>
      <c r="P529" s="31"/>
      <c r="Q529" s="31"/>
      <c r="R529" s="33"/>
      <c r="S529" s="33"/>
      <c r="T529" s="33"/>
      <c r="U529" s="32"/>
      <c r="V529" s="32"/>
      <c r="W529" s="32"/>
      <c r="X529" s="32"/>
      <c r="Y529" s="32"/>
      <c r="Z529" s="32"/>
      <c r="AA529" s="24"/>
      <c r="AB529" s="45"/>
      <c r="AC529" s="18"/>
      <c r="AE529" s="64"/>
    </row>
    <row r="530" spans="1:31" x14ac:dyDescent="0.25">
      <c r="A530" s="35"/>
      <c r="B530" s="35"/>
      <c r="C530" s="35"/>
      <c r="D530" s="29"/>
      <c r="E530" s="30"/>
      <c r="F530" s="30"/>
      <c r="G530" s="26"/>
      <c r="H530" s="31"/>
      <c r="I530" s="31"/>
      <c r="J530" s="31"/>
      <c r="K530" s="31"/>
      <c r="L530" s="32"/>
      <c r="M530" s="32"/>
      <c r="N530" s="32"/>
      <c r="O530" s="31"/>
      <c r="P530" s="31"/>
      <c r="Q530" s="31"/>
      <c r="R530" s="33"/>
      <c r="S530" s="33"/>
      <c r="T530" s="33"/>
      <c r="U530" s="32"/>
      <c r="V530" s="32"/>
      <c r="W530" s="32"/>
      <c r="X530" s="32"/>
      <c r="Y530" s="32"/>
      <c r="Z530" s="32"/>
      <c r="AA530" s="24"/>
      <c r="AB530" s="47"/>
      <c r="AC530" s="18"/>
      <c r="AE530" s="64"/>
    </row>
    <row r="531" spans="1:31" x14ac:dyDescent="0.25">
      <c r="A531" s="35"/>
      <c r="B531" s="35"/>
      <c r="C531" s="35"/>
      <c r="D531" s="29"/>
      <c r="E531" s="30"/>
      <c r="F531" s="30"/>
      <c r="G531" s="26"/>
      <c r="H531" s="31"/>
      <c r="I531" s="31"/>
      <c r="J531" s="31"/>
      <c r="K531" s="31"/>
      <c r="L531" s="32"/>
      <c r="M531" s="32"/>
      <c r="N531" s="32"/>
      <c r="O531" s="31"/>
      <c r="P531" s="31"/>
      <c r="Q531" s="31"/>
      <c r="R531" s="33"/>
      <c r="S531" s="33"/>
      <c r="T531" s="33"/>
      <c r="U531" s="32"/>
      <c r="V531" s="32"/>
      <c r="W531" s="32"/>
      <c r="X531" s="32"/>
      <c r="Y531" s="32"/>
      <c r="Z531" s="32"/>
      <c r="AA531" s="24"/>
      <c r="AB531" s="47"/>
      <c r="AC531" s="18"/>
      <c r="AE531" s="64"/>
    </row>
    <row r="532" spans="1:31" x14ac:dyDescent="0.25">
      <c r="A532" s="35"/>
      <c r="B532" s="35"/>
      <c r="C532" s="35"/>
      <c r="D532" s="29"/>
      <c r="E532" s="30"/>
      <c r="F532" s="30"/>
      <c r="G532" s="26"/>
      <c r="H532" s="31"/>
      <c r="I532" s="31"/>
      <c r="J532" s="31"/>
      <c r="K532" s="31"/>
      <c r="L532" s="32"/>
      <c r="M532" s="32"/>
      <c r="N532" s="32"/>
      <c r="O532" s="31"/>
      <c r="P532" s="31"/>
      <c r="Q532" s="31"/>
      <c r="R532" s="33"/>
      <c r="S532" s="33"/>
      <c r="T532" s="33"/>
      <c r="U532" s="32"/>
      <c r="V532" s="32"/>
      <c r="W532" s="32"/>
      <c r="X532" s="32"/>
      <c r="Y532" s="32"/>
      <c r="Z532" s="32"/>
      <c r="AA532" s="24"/>
      <c r="AB532" s="47"/>
      <c r="AC532" s="18"/>
      <c r="AE532" s="64"/>
    </row>
    <row r="533" spans="1:31" x14ac:dyDescent="0.25">
      <c r="A533" s="35"/>
      <c r="B533" s="35"/>
      <c r="C533" s="35"/>
      <c r="D533" s="29"/>
      <c r="E533" s="30"/>
      <c r="F533" s="30"/>
      <c r="G533" s="26"/>
      <c r="H533" s="31"/>
      <c r="I533" s="31"/>
      <c r="J533" s="31"/>
      <c r="K533" s="31"/>
      <c r="L533" s="32"/>
      <c r="M533" s="32"/>
      <c r="N533" s="32"/>
      <c r="O533" s="31"/>
      <c r="P533" s="31"/>
      <c r="Q533" s="31"/>
      <c r="R533" s="33"/>
      <c r="S533" s="33"/>
      <c r="T533" s="33"/>
      <c r="U533" s="32"/>
      <c r="V533" s="32"/>
      <c r="W533" s="32"/>
      <c r="X533" s="32"/>
      <c r="Y533" s="32"/>
      <c r="Z533" s="32"/>
      <c r="AA533" s="24"/>
      <c r="AB533" s="47"/>
      <c r="AC533" s="18"/>
      <c r="AE533" s="64"/>
    </row>
    <row r="534" spans="1:31" x14ac:dyDescent="0.25">
      <c r="A534" s="35"/>
      <c r="B534" s="35"/>
      <c r="C534" s="35"/>
      <c r="D534" s="29"/>
      <c r="E534" s="30"/>
      <c r="F534" s="30"/>
      <c r="G534" s="26"/>
      <c r="H534" s="31"/>
      <c r="I534" s="31"/>
      <c r="J534" s="31"/>
      <c r="K534" s="31"/>
      <c r="L534" s="32"/>
      <c r="M534" s="32"/>
      <c r="N534" s="32"/>
      <c r="O534" s="31"/>
      <c r="P534" s="31"/>
      <c r="Q534" s="31"/>
      <c r="R534" s="33"/>
      <c r="S534" s="33"/>
      <c r="T534" s="33"/>
      <c r="U534" s="32"/>
      <c r="V534" s="32"/>
      <c r="W534" s="32"/>
      <c r="X534" s="32"/>
      <c r="Y534" s="32"/>
      <c r="Z534" s="32"/>
      <c r="AA534" s="24"/>
      <c r="AB534" s="47"/>
      <c r="AC534" s="18"/>
      <c r="AE534" s="64"/>
    </row>
    <row r="535" spans="1:31" x14ac:dyDescent="0.25">
      <c r="A535" s="35"/>
      <c r="B535" s="35"/>
      <c r="C535" s="35"/>
      <c r="D535" s="29"/>
      <c r="E535" s="30"/>
      <c r="F535" s="30"/>
      <c r="G535" s="26"/>
      <c r="H535" s="31"/>
      <c r="I535" s="31"/>
      <c r="J535" s="31"/>
      <c r="K535" s="31"/>
      <c r="L535" s="32"/>
      <c r="M535" s="32"/>
      <c r="N535" s="32"/>
      <c r="O535" s="31"/>
      <c r="P535" s="31"/>
      <c r="Q535" s="31"/>
      <c r="R535" s="33"/>
      <c r="S535" s="33"/>
      <c r="T535" s="33"/>
      <c r="U535" s="32"/>
      <c r="V535" s="32"/>
      <c r="W535" s="32"/>
      <c r="X535" s="32"/>
      <c r="Y535" s="32"/>
      <c r="Z535" s="32"/>
      <c r="AA535" s="24"/>
      <c r="AB535" s="47"/>
      <c r="AC535" s="18"/>
      <c r="AE535" s="64"/>
    </row>
    <row r="536" spans="1:31" x14ac:dyDescent="0.25">
      <c r="A536" s="35"/>
      <c r="B536" s="35"/>
      <c r="C536" s="35"/>
      <c r="D536" s="29"/>
      <c r="E536" s="30"/>
      <c r="F536" s="30"/>
      <c r="G536" s="26"/>
      <c r="H536" s="31"/>
      <c r="I536" s="31"/>
      <c r="J536" s="31"/>
      <c r="K536" s="31"/>
      <c r="L536" s="32"/>
      <c r="M536" s="32"/>
      <c r="N536" s="32"/>
      <c r="O536" s="31"/>
      <c r="P536" s="31"/>
      <c r="Q536" s="31"/>
      <c r="R536" s="33"/>
      <c r="S536" s="33"/>
      <c r="T536" s="33"/>
      <c r="U536" s="32"/>
      <c r="V536" s="32"/>
      <c r="W536" s="32"/>
      <c r="X536" s="32"/>
      <c r="Y536" s="32"/>
      <c r="Z536" s="32"/>
      <c r="AA536" s="24"/>
      <c r="AB536" s="47"/>
      <c r="AC536" s="18"/>
      <c r="AE536" s="64"/>
    </row>
    <row r="537" spans="1:31" x14ac:dyDescent="0.25">
      <c r="A537" s="35"/>
      <c r="B537" s="35"/>
      <c r="C537" s="35"/>
      <c r="D537" s="29"/>
      <c r="E537" s="30"/>
      <c r="F537" s="30"/>
      <c r="G537" s="26"/>
      <c r="H537" s="31"/>
      <c r="I537" s="31"/>
      <c r="J537" s="31"/>
      <c r="K537" s="31"/>
      <c r="L537" s="32"/>
      <c r="M537" s="32"/>
      <c r="N537" s="32"/>
      <c r="O537" s="31"/>
      <c r="P537" s="31"/>
      <c r="Q537" s="31"/>
      <c r="R537" s="33"/>
      <c r="S537" s="33"/>
      <c r="T537" s="33"/>
      <c r="U537" s="32"/>
      <c r="V537" s="32"/>
      <c r="W537" s="32"/>
      <c r="X537" s="32"/>
      <c r="Y537" s="32"/>
      <c r="Z537" s="32"/>
      <c r="AA537" s="24"/>
      <c r="AB537" s="47"/>
      <c r="AC537" s="18"/>
      <c r="AE537" s="64"/>
    </row>
    <row r="538" spans="1:31" x14ac:dyDescent="0.25">
      <c r="A538" s="35"/>
      <c r="B538" s="35"/>
      <c r="C538" s="35"/>
      <c r="D538" s="29"/>
      <c r="E538" s="30"/>
      <c r="F538" s="30"/>
      <c r="G538" s="26"/>
      <c r="H538" s="31"/>
      <c r="I538" s="31"/>
      <c r="J538" s="31"/>
      <c r="K538" s="31"/>
      <c r="L538" s="32"/>
      <c r="M538" s="32"/>
      <c r="N538" s="32"/>
      <c r="O538" s="31"/>
      <c r="P538" s="31"/>
      <c r="Q538" s="31"/>
      <c r="R538" s="33"/>
      <c r="S538" s="33"/>
      <c r="T538" s="33"/>
      <c r="U538" s="32"/>
      <c r="V538" s="32"/>
      <c r="W538" s="32"/>
      <c r="X538" s="32"/>
      <c r="Y538" s="32"/>
      <c r="Z538" s="32"/>
      <c r="AA538" s="24"/>
      <c r="AB538" s="47"/>
      <c r="AC538" s="18"/>
      <c r="AE538" s="64"/>
    </row>
    <row r="539" spans="1:31" x14ac:dyDescent="0.25">
      <c r="A539" s="35"/>
      <c r="B539" s="35"/>
      <c r="C539" s="35"/>
      <c r="D539" s="29"/>
      <c r="E539" s="30"/>
      <c r="F539" s="30"/>
      <c r="G539" s="26"/>
      <c r="H539" s="31"/>
      <c r="I539" s="31"/>
      <c r="J539" s="31"/>
      <c r="K539" s="31"/>
      <c r="L539" s="32"/>
      <c r="M539" s="32"/>
      <c r="N539" s="32"/>
      <c r="O539" s="31"/>
      <c r="P539" s="31"/>
      <c r="Q539" s="31"/>
      <c r="R539" s="33"/>
      <c r="S539" s="33"/>
      <c r="T539" s="33"/>
      <c r="U539" s="32"/>
      <c r="V539" s="32"/>
      <c r="W539" s="32"/>
      <c r="X539" s="32"/>
      <c r="Y539" s="32"/>
      <c r="Z539" s="32"/>
      <c r="AA539" s="24"/>
      <c r="AB539" s="47"/>
      <c r="AC539" s="18"/>
      <c r="AE539" s="64"/>
    </row>
    <row r="540" spans="1:31" x14ac:dyDescent="0.25">
      <c r="A540" s="35"/>
      <c r="B540" s="35"/>
      <c r="C540" s="35"/>
      <c r="D540" s="29"/>
      <c r="E540" s="30"/>
      <c r="F540" s="30"/>
      <c r="G540" s="26"/>
      <c r="H540" s="31"/>
      <c r="I540" s="31"/>
      <c r="J540" s="31"/>
      <c r="K540" s="31"/>
      <c r="L540" s="32"/>
      <c r="M540" s="32"/>
      <c r="N540" s="32"/>
      <c r="O540" s="31"/>
      <c r="P540" s="31"/>
      <c r="Q540" s="31"/>
      <c r="R540" s="33"/>
      <c r="S540" s="33"/>
      <c r="T540" s="33"/>
      <c r="U540" s="32"/>
      <c r="V540" s="32"/>
      <c r="W540" s="32"/>
      <c r="X540" s="32"/>
      <c r="Y540" s="32"/>
      <c r="Z540" s="32"/>
      <c r="AA540" s="24"/>
      <c r="AB540" s="47"/>
      <c r="AC540" s="18"/>
      <c r="AE540" s="64"/>
    </row>
    <row r="541" spans="1:31" x14ac:dyDescent="0.25">
      <c r="A541" s="35"/>
      <c r="B541" s="35"/>
      <c r="C541" s="35"/>
      <c r="D541" s="29"/>
      <c r="E541" s="30"/>
      <c r="F541" s="30"/>
      <c r="G541" s="26"/>
      <c r="H541" s="31"/>
      <c r="I541" s="31"/>
      <c r="J541" s="31"/>
      <c r="K541" s="31"/>
      <c r="L541" s="32"/>
      <c r="M541" s="32"/>
      <c r="N541" s="32"/>
      <c r="O541" s="31"/>
      <c r="P541" s="31"/>
      <c r="Q541" s="31"/>
      <c r="R541" s="33"/>
      <c r="S541" s="33"/>
      <c r="T541" s="33"/>
      <c r="U541" s="32"/>
      <c r="V541" s="32"/>
      <c r="W541" s="32"/>
      <c r="X541" s="32"/>
      <c r="Y541" s="32"/>
      <c r="Z541" s="32"/>
      <c r="AA541" s="24"/>
      <c r="AB541" s="47"/>
      <c r="AC541" s="18"/>
      <c r="AE541" s="64"/>
    </row>
    <row r="542" spans="1:31" x14ac:dyDescent="0.25">
      <c r="A542" s="35"/>
      <c r="B542" s="35"/>
      <c r="C542" s="35"/>
      <c r="D542" s="29"/>
      <c r="E542" s="30"/>
      <c r="F542" s="30"/>
      <c r="G542" s="26"/>
      <c r="H542" s="31"/>
      <c r="I542" s="31"/>
      <c r="J542" s="31"/>
      <c r="K542" s="31"/>
      <c r="L542" s="32"/>
      <c r="M542" s="32"/>
      <c r="N542" s="32"/>
      <c r="O542" s="31"/>
      <c r="P542" s="31"/>
      <c r="Q542" s="31"/>
      <c r="R542" s="33"/>
      <c r="S542" s="33"/>
      <c r="T542" s="33"/>
      <c r="U542" s="32"/>
      <c r="V542" s="32"/>
      <c r="W542" s="32"/>
      <c r="X542" s="32"/>
      <c r="Y542" s="32"/>
      <c r="Z542" s="32"/>
      <c r="AA542" s="24"/>
      <c r="AB542" s="47"/>
      <c r="AC542" s="18"/>
      <c r="AE542" s="64"/>
    </row>
    <row r="543" spans="1:31" x14ac:dyDescent="0.25">
      <c r="A543" s="35"/>
      <c r="B543" s="35"/>
      <c r="C543" s="35"/>
      <c r="D543" s="29"/>
      <c r="E543" s="30"/>
      <c r="F543" s="30"/>
      <c r="G543" s="26"/>
      <c r="H543" s="31"/>
      <c r="I543" s="31"/>
      <c r="J543" s="31"/>
      <c r="K543" s="31"/>
      <c r="L543" s="32"/>
      <c r="M543" s="32"/>
      <c r="N543" s="32"/>
      <c r="O543" s="31"/>
      <c r="P543" s="31"/>
      <c r="Q543" s="31"/>
      <c r="R543" s="33"/>
      <c r="S543" s="33"/>
      <c r="T543" s="33"/>
      <c r="U543" s="32"/>
      <c r="V543" s="32"/>
      <c r="W543" s="32"/>
      <c r="X543" s="32"/>
      <c r="Y543" s="32"/>
      <c r="Z543" s="32"/>
      <c r="AA543" s="24"/>
      <c r="AB543" s="47"/>
      <c r="AC543" s="18"/>
      <c r="AE543" s="64"/>
    </row>
    <row r="544" spans="1:31" x14ac:dyDescent="0.25">
      <c r="A544" s="35"/>
      <c r="B544" s="35"/>
      <c r="C544" s="35"/>
      <c r="D544" s="29"/>
      <c r="E544" s="30"/>
      <c r="F544" s="30"/>
      <c r="G544" s="26"/>
      <c r="H544" s="31"/>
      <c r="I544" s="31"/>
      <c r="J544" s="31"/>
      <c r="K544" s="31"/>
      <c r="L544" s="32"/>
      <c r="M544" s="32"/>
      <c r="N544" s="32"/>
      <c r="O544" s="31"/>
      <c r="P544" s="31"/>
      <c r="Q544" s="31"/>
      <c r="R544" s="33"/>
      <c r="S544" s="33"/>
      <c r="T544" s="33"/>
      <c r="U544" s="32"/>
      <c r="V544" s="32"/>
      <c r="W544" s="32"/>
      <c r="X544" s="32"/>
      <c r="Y544" s="32"/>
      <c r="Z544" s="32"/>
      <c r="AA544" s="24"/>
      <c r="AB544" s="47"/>
      <c r="AC544" s="18"/>
      <c r="AE544" s="64"/>
    </row>
    <row r="545" spans="1:31" x14ac:dyDescent="0.25">
      <c r="A545" s="35"/>
      <c r="B545" s="35"/>
      <c r="C545" s="35"/>
      <c r="D545" s="29"/>
      <c r="E545" s="30"/>
      <c r="F545" s="30"/>
      <c r="G545" s="26"/>
      <c r="H545" s="31"/>
      <c r="I545" s="31"/>
      <c r="J545" s="31"/>
      <c r="K545" s="31"/>
      <c r="L545" s="32"/>
      <c r="M545" s="32"/>
      <c r="N545" s="32"/>
      <c r="O545" s="31"/>
      <c r="P545" s="31"/>
      <c r="Q545" s="31"/>
      <c r="R545" s="33"/>
      <c r="S545" s="33"/>
      <c r="T545" s="33"/>
      <c r="U545" s="32"/>
      <c r="V545" s="32"/>
      <c r="W545" s="32"/>
      <c r="X545" s="32"/>
      <c r="Y545" s="32"/>
      <c r="Z545" s="32"/>
      <c r="AA545" s="24"/>
      <c r="AB545" s="47"/>
      <c r="AC545" s="18"/>
      <c r="AE545" s="64"/>
    </row>
    <row r="546" spans="1:31" x14ac:dyDescent="0.25">
      <c r="A546" s="35"/>
      <c r="B546" s="35"/>
      <c r="C546" s="35"/>
      <c r="D546" s="29"/>
      <c r="E546" s="30"/>
      <c r="F546" s="30"/>
      <c r="G546" s="26"/>
      <c r="H546" s="31"/>
      <c r="I546" s="31"/>
      <c r="J546" s="31"/>
      <c r="K546" s="31"/>
      <c r="L546" s="32"/>
      <c r="M546" s="32"/>
      <c r="N546" s="32"/>
      <c r="O546" s="31"/>
      <c r="P546" s="31"/>
      <c r="Q546" s="31"/>
      <c r="R546" s="33"/>
      <c r="S546" s="33"/>
      <c r="T546" s="33"/>
      <c r="U546" s="32"/>
      <c r="V546" s="32"/>
      <c r="W546" s="32"/>
      <c r="X546" s="32"/>
      <c r="Y546" s="32"/>
      <c r="Z546" s="32"/>
      <c r="AA546" s="24"/>
      <c r="AB546" s="47"/>
      <c r="AC546" s="18"/>
      <c r="AE546" s="64"/>
    </row>
    <row r="547" spans="1:31" x14ac:dyDescent="0.25">
      <c r="A547" s="35"/>
      <c r="B547" s="35"/>
      <c r="C547" s="35"/>
      <c r="D547" s="29"/>
      <c r="E547" s="30"/>
      <c r="F547" s="30"/>
      <c r="G547" s="26"/>
      <c r="H547" s="31"/>
      <c r="I547" s="31"/>
      <c r="J547" s="31"/>
      <c r="K547" s="31"/>
      <c r="L547" s="32"/>
      <c r="M547" s="32"/>
      <c r="N547" s="32"/>
      <c r="O547" s="31"/>
      <c r="P547" s="31"/>
      <c r="Q547" s="31"/>
      <c r="R547" s="33"/>
      <c r="S547" s="33"/>
      <c r="T547" s="33"/>
      <c r="U547" s="32"/>
      <c r="V547" s="32"/>
      <c r="W547" s="32"/>
      <c r="X547" s="32"/>
      <c r="Y547" s="32"/>
      <c r="Z547" s="32"/>
      <c r="AA547" s="24"/>
      <c r="AB547" s="47"/>
      <c r="AC547" s="18"/>
      <c r="AE547" s="64"/>
    </row>
    <row r="548" spans="1:31" x14ac:dyDescent="0.25">
      <c r="A548" s="35"/>
      <c r="B548" s="35"/>
      <c r="C548" s="35"/>
      <c r="D548" s="29"/>
      <c r="E548" s="30"/>
      <c r="F548" s="30"/>
      <c r="G548" s="26"/>
      <c r="H548" s="31"/>
      <c r="I548" s="31"/>
      <c r="J548" s="31"/>
      <c r="K548" s="31"/>
      <c r="L548" s="32"/>
      <c r="M548" s="32"/>
      <c r="N548" s="32"/>
      <c r="O548" s="31"/>
      <c r="P548" s="31"/>
      <c r="Q548" s="31"/>
      <c r="R548" s="33"/>
      <c r="S548" s="33"/>
      <c r="T548" s="33"/>
      <c r="U548" s="32"/>
      <c r="V548" s="32"/>
      <c r="W548" s="32"/>
      <c r="X548" s="32"/>
      <c r="Y548" s="32"/>
      <c r="Z548" s="32"/>
      <c r="AA548" s="24"/>
      <c r="AB548" s="47"/>
      <c r="AC548" s="18"/>
      <c r="AE548" s="64"/>
    </row>
    <row r="549" spans="1:31" x14ac:dyDescent="0.25">
      <c r="A549" s="35"/>
      <c r="B549" s="35"/>
      <c r="C549" s="35"/>
      <c r="D549" s="29"/>
      <c r="E549" s="30"/>
      <c r="F549" s="30"/>
      <c r="G549" s="26"/>
      <c r="H549" s="31"/>
      <c r="I549" s="31"/>
      <c r="J549" s="31"/>
      <c r="K549" s="31"/>
      <c r="L549" s="32"/>
      <c r="M549" s="32"/>
      <c r="N549" s="32"/>
      <c r="O549" s="31"/>
      <c r="P549" s="31"/>
      <c r="Q549" s="31"/>
      <c r="R549" s="33"/>
      <c r="S549" s="33"/>
      <c r="T549" s="33"/>
      <c r="U549" s="32"/>
      <c r="V549" s="32"/>
      <c r="W549" s="32"/>
      <c r="X549" s="32"/>
      <c r="Y549" s="32"/>
      <c r="Z549" s="32"/>
      <c r="AA549" s="24"/>
      <c r="AB549" s="47"/>
      <c r="AC549" s="18"/>
      <c r="AE549" s="64"/>
    </row>
    <row r="550" spans="1:31" x14ac:dyDescent="0.25">
      <c r="A550" s="35"/>
      <c r="B550" s="35"/>
      <c r="C550" s="35"/>
      <c r="D550" s="29"/>
      <c r="E550" s="30"/>
      <c r="F550" s="30"/>
      <c r="G550" s="26"/>
      <c r="H550" s="31"/>
      <c r="I550" s="31"/>
      <c r="J550" s="31"/>
      <c r="K550" s="31"/>
      <c r="L550" s="32"/>
      <c r="M550" s="32"/>
      <c r="N550" s="32"/>
      <c r="O550" s="31"/>
      <c r="P550" s="31"/>
      <c r="Q550" s="31"/>
      <c r="R550" s="33"/>
      <c r="S550" s="33"/>
      <c r="T550" s="33"/>
      <c r="U550" s="32"/>
      <c r="V550" s="32"/>
      <c r="W550" s="32"/>
      <c r="X550" s="32"/>
      <c r="Y550" s="32"/>
      <c r="Z550" s="32"/>
      <c r="AA550" s="24"/>
      <c r="AB550" s="47"/>
      <c r="AC550" s="18"/>
      <c r="AE550" s="64"/>
    </row>
    <row r="551" spans="1:31" x14ac:dyDescent="0.25">
      <c r="A551" s="35"/>
      <c r="B551" s="35"/>
      <c r="C551" s="35"/>
      <c r="D551" s="29"/>
      <c r="E551" s="30"/>
      <c r="F551" s="30"/>
      <c r="G551" s="26"/>
      <c r="H551" s="31"/>
      <c r="I551" s="31"/>
      <c r="J551" s="31"/>
      <c r="K551" s="31"/>
      <c r="L551" s="32"/>
      <c r="M551" s="32"/>
      <c r="N551" s="32"/>
      <c r="O551" s="31"/>
      <c r="P551" s="31"/>
      <c r="Q551" s="31"/>
      <c r="R551" s="33"/>
      <c r="S551" s="33"/>
      <c r="T551" s="33"/>
      <c r="U551" s="32"/>
      <c r="V551" s="32"/>
      <c r="W551" s="32"/>
      <c r="X551" s="32"/>
      <c r="Y551" s="32"/>
      <c r="Z551" s="32"/>
      <c r="AA551" s="24"/>
      <c r="AB551" s="47"/>
      <c r="AC551" s="18"/>
      <c r="AE551" s="64"/>
    </row>
    <row r="552" spans="1:31" x14ac:dyDescent="0.25">
      <c r="A552" s="35"/>
      <c r="B552" s="35"/>
      <c r="C552" s="35"/>
      <c r="D552" s="29"/>
      <c r="E552" s="30"/>
      <c r="F552" s="30"/>
      <c r="G552" s="26"/>
      <c r="H552" s="31"/>
      <c r="I552" s="31"/>
      <c r="J552" s="31"/>
      <c r="K552" s="31"/>
      <c r="L552" s="32"/>
      <c r="M552" s="32"/>
      <c r="N552" s="32"/>
      <c r="O552" s="31"/>
      <c r="P552" s="31"/>
      <c r="Q552" s="31"/>
      <c r="R552" s="33"/>
      <c r="S552" s="33"/>
      <c r="T552" s="33"/>
      <c r="U552" s="32"/>
      <c r="V552" s="32"/>
      <c r="W552" s="32"/>
      <c r="X552" s="32"/>
      <c r="Y552" s="32"/>
      <c r="Z552" s="32"/>
      <c r="AA552" s="24"/>
      <c r="AB552" s="47"/>
      <c r="AC552" s="18"/>
      <c r="AE552" s="64"/>
    </row>
    <row r="553" spans="1:31" x14ac:dyDescent="0.25">
      <c r="A553" s="35"/>
      <c r="B553" s="35"/>
      <c r="C553" s="35"/>
      <c r="D553" s="29"/>
      <c r="E553" s="30"/>
      <c r="F553" s="30"/>
      <c r="G553" s="26"/>
      <c r="H553" s="31"/>
      <c r="I553" s="31"/>
      <c r="J553" s="31"/>
      <c r="K553" s="31"/>
      <c r="L553" s="32"/>
      <c r="M553" s="32"/>
      <c r="N553" s="32"/>
      <c r="O553" s="31"/>
      <c r="P553" s="31"/>
      <c r="Q553" s="31"/>
      <c r="R553" s="33"/>
      <c r="S553" s="33"/>
      <c r="T553" s="33"/>
      <c r="U553" s="32"/>
      <c r="V553" s="32"/>
      <c r="W553" s="32"/>
      <c r="X553" s="32"/>
      <c r="Y553" s="32"/>
      <c r="Z553" s="32"/>
      <c r="AA553" s="24"/>
      <c r="AB553" s="47"/>
      <c r="AC553" s="18"/>
      <c r="AE553" s="64"/>
    </row>
    <row r="554" spans="1:31" x14ac:dyDescent="0.25">
      <c r="A554" s="35"/>
      <c r="B554" s="35"/>
      <c r="C554" s="35"/>
      <c r="D554" s="29"/>
      <c r="E554" s="30"/>
      <c r="F554" s="30"/>
      <c r="G554" s="26"/>
      <c r="H554" s="31"/>
      <c r="I554" s="31"/>
      <c r="J554" s="31"/>
      <c r="K554" s="31"/>
      <c r="L554" s="32"/>
      <c r="M554" s="32"/>
      <c r="N554" s="32"/>
      <c r="O554" s="31"/>
      <c r="P554" s="31"/>
      <c r="Q554" s="31"/>
      <c r="R554" s="33"/>
      <c r="S554" s="33"/>
      <c r="T554" s="33"/>
      <c r="U554" s="32"/>
      <c r="V554" s="32"/>
      <c r="W554" s="32"/>
      <c r="X554" s="32"/>
      <c r="Y554" s="32"/>
      <c r="Z554" s="32"/>
      <c r="AA554" s="24"/>
      <c r="AB554" s="47"/>
      <c r="AC554" s="18"/>
      <c r="AE554" s="64"/>
    </row>
    <row r="555" spans="1:31" x14ac:dyDescent="0.25">
      <c r="A555" s="35"/>
      <c r="B555" s="35"/>
      <c r="C555" s="35"/>
      <c r="D555" s="29"/>
      <c r="E555" s="30"/>
      <c r="F555" s="30"/>
      <c r="G555" s="26"/>
      <c r="H555" s="31"/>
      <c r="I555" s="31"/>
      <c r="J555" s="31"/>
      <c r="K555" s="31"/>
      <c r="L555" s="32"/>
      <c r="M555" s="32"/>
      <c r="N555" s="32"/>
      <c r="O555" s="31"/>
      <c r="P555" s="31"/>
      <c r="Q555" s="31"/>
      <c r="R555" s="33"/>
      <c r="S555" s="33"/>
      <c r="T555" s="33"/>
      <c r="U555" s="32"/>
      <c r="V555" s="32"/>
      <c r="W555" s="32"/>
      <c r="X555" s="32"/>
      <c r="Y555" s="32"/>
      <c r="Z555" s="32"/>
      <c r="AA555" s="24"/>
      <c r="AB555" s="47"/>
      <c r="AC555" s="18"/>
      <c r="AE555" s="64"/>
    </row>
    <row r="556" spans="1:31" x14ac:dyDescent="0.25">
      <c r="A556" s="35"/>
      <c r="B556" s="35"/>
      <c r="C556" s="35"/>
      <c r="D556" s="29"/>
      <c r="E556" s="30"/>
      <c r="F556" s="30"/>
      <c r="G556" s="26"/>
      <c r="H556" s="31"/>
      <c r="I556" s="31"/>
      <c r="J556" s="31"/>
      <c r="K556" s="31"/>
      <c r="L556" s="32"/>
      <c r="M556" s="32"/>
      <c r="N556" s="32"/>
      <c r="O556" s="31"/>
      <c r="P556" s="31"/>
      <c r="Q556" s="31"/>
      <c r="R556" s="33"/>
      <c r="S556" s="33"/>
      <c r="T556" s="33"/>
      <c r="U556" s="32"/>
      <c r="V556" s="32"/>
      <c r="W556" s="32"/>
      <c r="X556" s="32"/>
      <c r="Y556" s="32"/>
      <c r="Z556" s="32"/>
      <c r="AA556" s="24"/>
      <c r="AB556" s="47"/>
      <c r="AC556" s="18"/>
      <c r="AE556" s="64"/>
    </row>
    <row r="557" spans="1:31" x14ac:dyDescent="0.25">
      <c r="A557" s="35"/>
      <c r="B557" s="35"/>
      <c r="C557" s="35"/>
      <c r="D557" s="29"/>
      <c r="E557" s="30"/>
      <c r="F557" s="30"/>
      <c r="G557" s="26"/>
      <c r="H557" s="31"/>
      <c r="I557" s="31"/>
      <c r="J557" s="31"/>
      <c r="K557" s="31"/>
      <c r="L557" s="32"/>
      <c r="M557" s="32"/>
      <c r="N557" s="32"/>
      <c r="O557" s="31"/>
      <c r="P557" s="31"/>
      <c r="Q557" s="31"/>
      <c r="R557" s="33"/>
      <c r="S557" s="33"/>
      <c r="T557" s="33"/>
      <c r="U557" s="32"/>
      <c r="V557" s="32"/>
      <c r="W557" s="32"/>
      <c r="X557" s="32"/>
      <c r="Y557" s="32"/>
      <c r="Z557" s="32"/>
      <c r="AA557" s="24"/>
      <c r="AB557" s="47"/>
      <c r="AC557" s="18"/>
      <c r="AE557" s="64"/>
    </row>
    <row r="558" spans="1:31" x14ac:dyDescent="0.25">
      <c r="A558" s="35"/>
      <c r="B558" s="35"/>
      <c r="C558" s="35"/>
      <c r="D558" s="29"/>
      <c r="E558" s="30"/>
      <c r="F558" s="30"/>
      <c r="G558" s="26"/>
      <c r="H558" s="31"/>
      <c r="I558" s="31"/>
      <c r="J558" s="31"/>
      <c r="K558" s="31"/>
      <c r="L558" s="32"/>
      <c r="M558" s="32"/>
      <c r="N558" s="32"/>
      <c r="O558" s="31"/>
      <c r="P558" s="31"/>
      <c r="Q558" s="31"/>
      <c r="R558" s="33"/>
      <c r="S558" s="33"/>
      <c r="T558" s="33"/>
      <c r="U558" s="32"/>
      <c r="V558" s="32"/>
      <c r="W558" s="32"/>
      <c r="X558" s="32"/>
      <c r="Y558" s="32"/>
      <c r="Z558" s="32"/>
      <c r="AA558" s="24"/>
      <c r="AB558" s="47"/>
      <c r="AC558" s="18"/>
      <c r="AE558" s="64"/>
    </row>
    <row r="559" spans="1:31" x14ac:dyDescent="0.25">
      <c r="A559" s="35"/>
      <c r="B559" s="35"/>
      <c r="C559" s="35"/>
      <c r="D559" s="29"/>
      <c r="E559" s="30"/>
      <c r="F559" s="30"/>
      <c r="G559" s="26"/>
      <c r="H559" s="31"/>
      <c r="I559" s="31"/>
      <c r="J559" s="31"/>
      <c r="K559" s="31"/>
      <c r="L559" s="32"/>
      <c r="M559" s="32"/>
      <c r="N559" s="32"/>
      <c r="O559" s="31"/>
      <c r="P559" s="31"/>
      <c r="Q559" s="31"/>
      <c r="R559" s="33"/>
      <c r="S559" s="33"/>
      <c r="T559" s="33"/>
      <c r="U559" s="32"/>
      <c r="V559" s="32"/>
      <c r="W559" s="32"/>
      <c r="X559" s="32"/>
      <c r="Y559" s="32"/>
      <c r="Z559" s="32"/>
      <c r="AA559" s="24"/>
      <c r="AB559" s="47"/>
      <c r="AC559" s="18"/>
      <c r="AE559" s="64"/>
    </row>
    <row r="560" spans="1:31" x14ac:dyDescent="0.25">
      <c r="A560" s="35"/>
      <c r="B560" s="35"/>
      <c r="C560" s="35"/>
      <c r="D560" s="29"/>
      <c r="E560" s="30"/>
      <c r="F560" s="30"/>
      <c r="G560" s="26"/>
      <c r="H560" s="31"/>
      <c r="I560" s="31"/>
      <c r="J560" s="31"/>
      <c r="K560" s="31"/>
      <c r="L560" s="32"/>
      <c r="M560" s="32"/>
      <c r="N560" s="32"/>
      <c r="O560" s="31"/>
      <c r="P560" s="31"/>
      <c r="Q560" s="31"/>
      <c r="R560" s="33"/>
      <c r="S560" s="33"/>
      <c r="T560" s="33"/>
      <c r="U560" s="32"/>
      <c r="V560" s="32"/>
      <c r="W560" s="32"/>
      <c r="X560" s="32"/>
      <c r="Y560" s="32"/>
      <c r="Z560" s="32"/>
      <c r="AA560" s="24"/>
      <c r="AB560" s="47"/>
      <c r="AC560" s="18"/>
      <c r="AE560" s="64"/>
    </row>
    <row r="561" spans="1:31" x14ac:dyDescent="0.25">
      <c r="A561" s="35"/>
      <c r="B561" s="35"/>
      <c r="C561" s="35"/>
      <c r="D561" s="29"/>
      <c r="E561" s="30"/>
      <c r="F561" s="30"/>
      <c r="G561" s="26"/>
      <c r="H561" s="31"/>
      <c r="I561" s="31"/>
      <c r="J561" s="31"/>
      <c r="K561" s="31"/>
      <c r="L561" s="32"/>
      <c r="M561" s="32"/>
      <c r="N561" s="32"/>
      <c r="O561" s="31"/>
      <c r="P561" s="31"/>
      <c r="Q561" s="31"/>
      <c r="R561" s="33"/>
      <c r="S561" s="33"/>
      <c r="T561" s="33"/>
      <c r="U561" s="32"/>
      <c r="V561" s="32"/>
      <c r="W561" s="32"/>
      <c r="X561" s="32"/>
      <c r="Y561" s="32"/>
      <c r="Z561" s="32"/>
      <c r="AA561" s="24"/>
      <c r="AB561" s="47"/>
      <c r="AC561" s="18"/>
      <c r="AE561" s="64"/>
    </row>
    <row r="562" spans="1:31" x14ac:dyDescent="0.25">
      <c r="A562" s="35"/>
      <c r="B562" s="35"/>
      <c r="C562" s="35"/>
      <c r="D562" s="29"/>
      <c r="E562" s="30"/>
      <c r="F562" s="30"/>
      <c r="G562" s="26"/>
      <c r="H562" s="31"/>
      <c r="I562" s="31"/>
      <c r="J562" s="31"/>
      <c r="K562" s="31"/>
      <c r="L562" s="32"/>
      <c r="M562" s="32"/>
      <c r="N562" s="32"/>
      <c r="O562" s="31"/>
      <c r="P562" s="31"/>
      <c r="Q562" s="31"/>
      <c r="R562" s="33"/>
      <c r="S562" s="33"/>
      <c r="T562" s="33"/>
      <c r="U562" s="32"/>
      <c r="V562" s="32"/>
      <c r="W562" s="32"/>
      <c r="X562" s="32"/>
      <c r="Y562" s="32"/>
      <c r="Z562" s="32"/>
      <c r="AA562" s="24"/>
      <c r="AB562" s="47"/>
      <c r="AC562" s="18"/>
      <c r="AE562" s="64"/>
    </row>
    <row r="563" spans="1:31" x14ac:dyDescent="0.25">
      <c r="A563" s="35"/>
      <c r="B563" s="35"/>
      <c r="C563" s="35"/>
      <c r="D563" s="29"/>
      <c r="E563" s="30"/>
      <c r="F563" s="30"/>
      <c r="G563" s="26"/>
      <c r="H563" s="31"/>
      <c r="I563" s="31"/>
      <c r="J563" s="31"/>
      <c r="K563" s="31"/>
      <c r="L563" s="32"/>
      <c r="M563" s="32"/>
      <c r="N563" s="32"/>
      <c r="O563" s="31"/>
      <c r="P563" s="31"/>
      <c r="Q563" s="31"/>
      <c r="R563" s="33"/>
      <c r="S563" s="33"/>
      <c r="T563" s="33"/>
      <c r="U563" s="32"/>
      <c r="V563" s="32"/>
      <c r="W563" s="32"/>
      <c r="X563" s="32"/>
      <c r="Y563" s="32"/>
      <c r="Z563" s="32"/>
      <c r="AA563" s="24"/>
      <c r="AB563" s="47"/>
      <c r="AC563" s="18"/>
      <c r="AE563" s="64"/>
    </row>
    <row r="564" spans="1:31" x14ac:dyDescent="0.25">
      <c r="A564" s="35"/>
      <c r="B564" s="35"/>
      <c r="C564" s="35"/>
      <c r="D564" s="29"/>
      <c r="E564" s="30"/>
      <c r="F564" s="30"/>
      <c r="G564" s="26"/>
      <c r="H564" s="31"/>
      <c r="I564" s="31"/>
      <c r="J564" s="31"/>
      <c r="K564" s="31"/>
      <c r="L564" s="32"/>
      <c r="M564" s="32"/>
      <c r="N564" s="32"/>
      <c r="O564" s="31"/>
      <c r="P564" s="31"/>
      <c r="Q564" s="31"/>
      <c r="R564" s="33"/>
      <c r="S564" s="33"/>
      <c r="T564" s="33"/>
      <c r="U564" s="32"/>
      <c r="V564" s="32"/>
      <c r="W564" s="32"/>
      <c r="X564" s="32"/>
      <c r="Y564" s="32"/>
      <c r="Z564" s="32"/>
      <c r="AA564" s="24"/>
      <c r="AB564" s="47"/>
      <c r="AC564" s="18"/>
      <c r="AE564" s="64"/>
    </row>
    <row r="565" spans="1:31" x14ac:dyDescent="0.25">
      <c r="A565" s="35"/>
      <c r="B565" s="35"/>
      <c r="C565" s="35"/>
      <c r="D565" s="29"/>
      <c r="E565" s="30"/>
      <c r="F565" s="30"/>
      <c r="G565" s="26"/>
      <c r="H565" s="31"/>
      <c r="I565" s="31"/>
      <c r="J565" s="31"/>
      <c r="K565" s="31"/>
      <c r="L565" s="32"/>
      <c r="M565" s="32"/>
      <c r="N565" s="32"/>
      <c r="O565" s="31"/>
      <c r="P565" s="31"/>
      <c r="Q565" s="31"/>
      <c r="R565" s="33"/>
      <c r="S565" s="33"/>
      <c r="T565" s="33"/>
      <c r="U565" s="32"/>
      <c r="V565" s="32"/>
      <c r="W565" s="32"/>
      <c r="X565" s="32"/>
      <c r="Y565" s="32"/>
      <c r="Z565" s="32"/>
      <c r="AA565" s="24"/>
      <c r="AB565" s="47"/>
      <c r="AC565" s="18"/>
      <c r="AE565" s="64"/>
    </row>
    <row r="566" spans="1:31" x14ac:dyDescent="0.25">
      <c r="A566" s="35"/>
      <c r="B566" s="35"/>
      <c r="C566" s="35"/>
      <c r="D566" s="29"/>
      <c r="E566" s="30"/>
      <c r="F566" s="30"/>
      <c r="G566" s="26"/>
      <c r="H566" s="31"/>
      <c r="I566" s="31"/>
      <c r="J566" s="31"/>
      <c r="K566" s="31"/>
      <c r="L566" s="32"/>
      <c r="M566" s="32"/>
      <c r="N566" s="32"/>
      <c r="O566" s="31"/>
      <c r="P566" s="31"/>
      <c r="Q566" s="31"/>
      <c r="R566" s="33"/>
      <c r="S566" s="33"/>
      <c r="T566" s="33"/>
      <c r="U566" s="32"/>
      <c r="V566" s="32"/>
      <c r="W566" s="32"/>
      <c r="X566" s="32"/>
      <c r="Y566" s="32"/>
      <c r="Z566" s="32"/>
      <c r="AA566" s="24"/>
      <c r="AB566" s="47"/>
      <c r="AC566" s="18"/>
      <c r="AE566" s="64"/>
    </row>
    <row r="567" spans="1:31" x14ac:dyDescent="0.25">
      <c r="A567" s="35"/>
      <c r="B567" s="35"/>
      <c r="C567" s="35"/>
      <c r="D567" s="29"/>
      <c r="E567" s="30"/>
      <c r="F567" s="30"/>
      <c r="G567" s="26"/>
      <c r="H567" s="31"/>
      <c r="I567" s="31"/>
      <c r="J567" s="31"/>
      <c r="K567" s="31"/>
      <c r="L567" s="32"/>
      <c r="M567" s="32"/>
      <c r="N567" s="32"/>
      <c r="O567" s="31"/>
      <c r="P567" s="31"/>
      <c r="Q567" s="31"/>
      <c r="R567" s="33"/>
      <c r="S567" s="33"/>
      <c r="T567" s="33"/>
      <c r="U567" s="32"/>
      <c r="V567" s="32"/>
      <c r="W567" s="32"/>
      <c r="X567" s="32"/>
      <c r="Y567" s="32"/>
      <c r="Z567" s="32"/>
      <c r="AA567" s="24"/>
      <c r="AB567" s="47"/>
      <c r="AC567" s="18"/>
      <c r="AE567" s="64"/>
    </row>
    <row r="568" spans="1:31" x14ac:dyDescent="0.25">
      <c r="A568" s="35"/>
      <c r="B568" s="35"/>
      <c r="C568" s="35"/>
      <c r="D568" s="29"/>
      <c r="E568" s="30"/>
      <c r="F568" s="30"/>
      <c r="G568" s="26"/>
      <c r="H568" s="31"/>
      <c r="I568" s="31"/>
      <c r="J568" s="31"/>
      <c r="K568" s="31"/>
      <c r="L568" s="32"/>
      <c r="M568" s="32"/>
      <c r="N568" s="32"/>
      <c r="O568" s="31"/>
      <c r="P568" s="31"/>
      <c r="Q568" s="31"/>
      <c r="R568" s="33"/>
      <c r="S568" s="33"/>
      <c r="T568" s="33"/>
      <c r="U568" s="32"/>
      <c r="V568" s="32"/>
      <c r="W568" s="32"/>
      <c r="X568" s="32"/>
      <c r="Y568" s="32"/>
      <c r="Z568" s="32"/>
      <c r="AA568" s="24"/>
      <c r="AB568" s="47"/>
      <c r="AC568" s="18"/>
      <c r="AE568" s="64"/>
    </row>
    <row r="569" spans="1:31" x14ac:dyDescent="0.25">
      <c r="A569" s="35"/>
      <c r="B569" s="35"/>
      <c r="C569" s="35"/>
      <c r="D569" s="29"/>
      <c r="E569" s="30"/>
      <c r="F569" s="30"/>
      <c r="G569" s="26"/>
      <c r="H569" s="31"/>
      <c r="I569" s="31"/>
      <c r="J569" s="31"/>
      <c r="K569" s="31"/>
      <c r="L569" s="32"/>
      <c r="M569" s="32"/>
      <c r="N569" s="32"/>
      <c r="O569" s="31"/>
      <c r="P569" s="31"/>
      <c r="Q569" s="31"/>
      <c r="R569" s="33"/>
      <c r="S569" s="33"/>
      <c r="T569" s="33"/>
      <c r="U569" s="32"/>
      <c r="V569" s="32"/>
      <c r="W569" s="32"/>
      <c r="X569" s="32"/>
      <c r="Y569" s="32"/>
      <c r="Z569" s="32"/>
      <c r="AA569" s="24"/>
      <c r="AB569" s="47"/>
      <c r="AC569" s="18"/>
      <c r="AE569" s="64"/>
    </row>
    <row r="570" spans="1:31" x14ac:dyDescent="0.25">
      <c r="A570" s="35"/>
      <c r="B570" s="35"/>
      <c r="C570" s="35"/>
      <c r="D570" s="29"/>
      <c r="E570" s="30"/>
      <c r="F570" s="30"/>
      <c r="G570" s="26"/>
      <c r="H570" s="31"/>
      <c r="I570" s="31"/>
      <c r="J570" s="31"/>
      <c r="K570" s="31"/>
      <c r="L570" s="32"/>
      <c r="M570" s="32"/>
      <c r="N570" s="32"/>
      <c r="O570" s="31"/>
      <c r="P570" s="31"/>
      <c r="Q570" s="31"/>
      <c r="R570" s="33"/>
      <c r="S570" s="33"/>
      <c r="T570" s="33"/>
      <c r="U570" s="32"/>
      <c r="V570" s="32"/>
      <c r="W570" s="32"/>
      <c r="X570" s="32"/>
      <c r="Y570" s="32"/>
      <c r="Z570" s="32"/>
      <c r="AA570" s="24"/>
      <c r="AB570" s="47"/>
      <c r="AC570" s="18"/>
      <c r="AE570" s="64"/>
    </row>
    <row r="571" spans="1:31" x14ac:dyDescent="0.25">
      <c r="A571" s="35"/>
      <c r="B571" s="35"/>
      <c r="C571" s="35"/>
      <c r="D571" s="29"/>
      <c r="E571" s="30"/>
      <c r="F571" s="30"/>
      <c r="G571" s="26"/>
      <c r="H571" s="31"/>
      <c r="I571" s="31"/>
      <c r="J571" s="31"/>
      <c r="K571" s="31"/>
      <c r="L571" s="32"/>
      <c r="M571" s="32"/>
      <c r="N571" s="32"/>
      <c r="O571" s="31"/>
      <c r="P571" s="31"/>
      <c r="Q571" s="31"/>
      <c r="R571" s="33"/>
      <c r="S571" s="33"/>
      <c r="T571" s="33"/>
      <c r="U571" s="32"/>
      <c r="V571" s="32"/>
      <c r="W571" s="32"/>
      <c r="X571" s="32"/>
      <c r="Y571" s="32"/>
      <c r="Z571" s="32"/>
      <c r="AA571" s="24"/>
      <c r="AB571" s="47"/>
      <c r="AC571" s="18"/>
      <c r="AE571" s="64"/>
    </row>
    <row r="572" spans="1:31" x14ac:dyDescent="0.25">
      <c r="A572" s="35"/>
      <c r="B572" s="35"/>
      <c r="C572" s="35"/>
      <c r="D572" s="29"/>
      <c r="E572" s="30"/>
      <c r="F572" s="30"/>
      <c r="G572" s="26"/>
      <c r="H572" s="31"/>
      <c r="I572" s="31"/>
      <c r="J572" s="31"/>
      <c r="K572" s="31"/>
      <c r="L572" s="32"/>
      <c r="M572" s="32"/>
      <c r="N572" s="32"/>
      <c r="O572" s="31"/>
      <c r="P572" s="31"/>
      <c r="Q572" s="31"/>
      <c r="R572" s="33"/>
      <c r="S572" s="33"/>
      <c r="T572" s="33"/>
      <c r="U572" s="32"/>
      <c r="V572" s="32"/>
      <c r="W572" s="32"/>
      <c r="X572" s="32"/>
      <c r="Y572" s="32"/>
      <c r="Z572" s="32"/>
      <c r="AA572" s="24"/>
      <c r="AB572" s="47"/>
      <c r="AC572" s="18"/>
      <c r="AE572" s="64"/>
    </row>
    <row r="573" spans="1:31" x14ac:dyDescent="0.25">
      <c r="A573" s="35"/>
      <c r="B573" s="35"/>
      <c r="C573" s="35"/>
      <c r="D573" s="29"/>
      <c r="E573" s="30"/>
      <c r="F573" s="30"/>
      <c r="G573" s="26"/>
      <c r="H573" s="31"/>
      <c r="I573" s="31"/>
      <c r="J573" s="31"/>
      <c r="K573" s="31"/>
      <c r="L573" s="32"/>
      <c r="M573" s="32"/>
      <c r="N573" s="32"/>
      <c r="O573" s="31"/>
      <c r="P573" s="31"/>
      <c r="Q573" s="31"/>
      <c r="R573" s="33"/>
      <c r="S573" s="33"/>
      <c r="T573" s="33"/>
      <c r="U573" s="32"/>
      <c r="V573" s="32"/>
      <c r="W573" s="32"/>
      <c r="X573" s="32"/>
      <c r="Y573" s="32"/>
      <c r="Z573" s="32"/>
      <c r="AA573" s="24"/>
      <c r="AB573" s="47"/>
      <c r="AC573" s="18"/>
      <c r="AE573" s="64"/>
    </row>
    <row r="574" spans="1:31" x14ac:dyDescent="0.25">
      <c r="A574" s="35"/>
      <c r="B574" s="35"/>
      <c r="C574" s="35"/>
      <c r="D574" s="29"/>
      <c r="E574" s="30"/>
      <c r="F574" s="30"/>
      <c r="G574" s="26"/>
      <c r="H574" s="31"/>
      <c r="I574" s="31"/>
      <c r="J574" s="31"/>
      <c r="K574" s="31"/>
      <c r="L574" s="32"/>
      <c r="M574" s="32"/>
      <c r="N574" s="32"/>
      <c r="O574" s="31"/>
      <c r="P574" s="31"/>
      <c r="Q574" s="31"/>
      <c r="R574" s="33"/>
      <c r="S574" s="33"/>
      <c r="T574" s="33"/>
      <c r="U574" s="32"/>
      <c r="V574" s="32"/>
      <c r="W574" s="32"/>
      <c r="X574" s="32"/>
      <c r="Y574" s="32"/>
      <c r="Z574" s="32"/>
      <c r="AA574" s="24"/>
      <c r="AB574" s="47"/>
      <c r="AC574" s="18"/>
      <c r="AE574" s="64"/>
    </row>
    <row r="575" spans="1:31" x14ac:dyDescent="0.25">
      <c r="A575" s="35"/>
      <c r="B575" s="35"/>
      <c r="C575" s="35"/>
      <c r="D575" s="29"/>
      <c r="E575" s="30"/>
      <c r="F575" s="30"/>
      <c r="G575" s="26"/>
      <c r="H575" s="31"/>
      <c r="I575" s="31"/>
      <c r="J575" s="31"/>
      <c r="K575" s="31"/>
      <c r="L575" s="32"/>
      <c r="M575" s="32"/>
      <c r="N575" s="32"/>
      <c r="O575" s="31"/>
      <c r="P575" s="31"/>
      <c r="Q575" s="31"/>
      <c r="R575" s="33"/>
      <c r="S575" s="33"/>
      <c r="T575" s="33"/>
      <c r="U575" s="32"/>
      <c r="V575" s="32"/>
      <c r="W575" s="32"/>
      <c r="X575" s="32"/>
      <c r="Y575" s="32"/>
      <c r="Z575" s="32"/>
      <c r="AA575" s="24"/>
      <c r="AB575" s="47"/>
      <c r="AC575" s="18"/>
      <c r="AE575" s="64"/>
    </row>
    <row r="576" spans="1:31" x14ac:dyDescent="0.25">
      <c r="A576" s="35"/>
      <c r="B576" s="35"/>
      <c r="C576" s="35"/>
      <c r="D576" s="29"/>
      <c r="E576" s="30"/>
      <c r="F576" s="30"/>
      <c r="G576" s="26"/>
      <c r="H576" s="31"/>
      <c r="I576" s="31"/>
      <c r="J576" s="31"/>
      <c r="K576" s="31"/>
      <c r="L576" s="32"/>
      <c r="M576" s="32"/>
      <c r="N576" s="32"/>
      <c r="O576" s="31"/>
      <c r="P576" s="31"/>
      <c r="Q576" s="31"/>
      <c r="R576" s="33"/>
      <c r="S576" s="33"/>
      <c r="T576" s="33"/>
      <c r="U576" s="32"/>
      <c r="V576" s="32"/>
      <c r="W576" s="32"/>
      <c r="X576" s="32"/>
      <c r="Y576" s="32"/>
      <c r="Z576" s="32"/>
      <c r="AA576" s="24"/>
      <c r="AB576" s="47"/>
      <c r="AC576" s="18"/>
      <c r="AE576" s="64"/>
    </row>
    <row r="577" spans="1:31" x14ac:dyDescent="0.25">
      <c r="A577" s="35"/>
      <c r="B577" s="35"/>
      <c r="C577" s="35"/>
      <c r="D577" s="29"/>
      <c r="E577" s="30"/>
      <c r="F577" s="30"/>
      <c r="G577" s="26"/>
      <c r="H577" s="31"/>
      <c r="I577" s="31"/>
      <c r="J577" s="31"/>
      <c r="K577" s="31"/>
      <c r="L577" s="32"/>
      <c r="M577" s="32"/>
      <c r="N577" s="32"/>
      <c r="O577" s="31"/>
      <c r="P577" s="31"/>
      <c r="Q577" s="31"/>
      <c r="R577" s="33"/>
      <c r="S577" s="33"/>
      <c r="T577" s="33"/>
      <c r="U577" s="32"/>
      <c r="V577" s="32"/>
      <c r="W577" s="32"/>
      <c r="X577" s="32"/>
      <c r="Y577" s="32"/>
      <c r="Z577" s="32"/>
      <c r="AA577" s="24"/>
      <c r="AB577" s="47"/>
      <c r="AC577" s="18"/>
      <c r="AE577" s="64"/>
    </row>
    <row r="578" spans="1:31" x14ac:dyDescent="0.25">
      <c r="A578" s="35"/>
      <c r="B578" s="35"/>
      <c r="C578" s="35"/>
      <c r="D578" s="29"/>
      <c r="E578" s="30"/>
      <c r="F578" s="30"/>
      <c r="G578" s="26"/>
      <c r="H578" s="31"/>
      <c r="I578" s="31"/>
      <c r="J578" s="31"/>
      <c r="K578" s="31"/>
      <c r="L578" s="32"/>
      <c r="M578" s="32"/>
      <c r="N578" s="32"/>
      <c r="O578" s="31"/>
      <c r="P578" s="31"/>
      <c r="Q578" s="31"/>
      <c r="R578" s="33"/>
      <c r="S578" s="33"/>
      <c r="T578" s="33"/>
      <c r="U578" s="32"/>
      <c r="V578" s="32"/>
      <c r="W578" s="32"/>
      <c r="X578" s="32"/>
      <c r="Y578" s="32"/>
      <c r="Z578" s="32"/>
      <c r="AA578" s="24"/>
      <c r="AB578" s="47"/>
      <c r="AC578" s="18"/>
      <c r="AE578" s="64"/>
    </row>
    <row r="579" spans="1:31" x14ac:dyDescent="0.25">
      <c r="A579" s="35"/>
      <c r="B579" s="35"/>
      <c r="C579" s="35"/>
      <c r="D579" s="29"/>
      <c r="E579" s="30"/>
      <c r="F579" s="30"/>
      <c r="G579" s="26"/>
      <c r="H579" s="31"/>
      <c r="I579" s="31"/>
      <c r="J579" s="31"/>
      <c r="K579" s="31"/>
      <c r="L579" s="32"/>
      <c r="M579" s="32"/>
      <c r="N579" s="32"/>
      <c r="O579" s="31"/>
      <c r="P579" s="31"/>
      <c r="Q579" s="31"/>
      <c r="R579" s="33"/>
      <c r="S579" s="33"/>
      <c r="T579" s="33"/>
      <c r="U579" s="32"/>
      <c r="V579" s="32"/>
      <c r="W579" s="32"/>
      <c r="X579" s="32"/>
      <c r="Y579" s="32"/>
      <c r="Z579" s="32"/>
      <c r="AA579" s="24"/>
      <c r="AB579" s="47"/>
      <c r="AC579" s="18"/>
      <c r="AE579" s="64"/>
    </row>
    <row r="580" spans="1:31" x14ac:dyDescent="0.25">
      <c r="A580" s="35"/>
      <c r="B580" s="35"/>
      <c r="C580" s="35"/>
      <c r="D580" s="29"/>
      <c r="E580" s="30"/>
      <c r="F580" s="30"/>
      <c r="G580" s="26"/>
      <c r="H580" s="31"/>
      <c r="I580" s="31"/>
      <c r="J580" s="31"/>
      <c r="K580" s="31"/>
      <c r="L580" s="32"/>
      <c r="M580" s="32"/>
      <c r="N580" s="32"/>
      <c r="O580" s="31"/>
      <c r="P580" s="31"/>
      <c r="Q580" s="31"/>
      <c r="R580" s="33"/>
      <c r="S580" s="33"/>
      <c r="T580" s="33"/>
      <c r="U580" s="32"/>
      <c r="V580" s="32"/>
      <c r="W580" s="32"/>
      <c r="X580" s="32"/>
      <c r="Y580" s="32"/>
      <c r="Z580" s="32"/>
      <c r="AA580" s="24"/>
      <c r="AB580" s="47"/>
      <c r="AC580" s="18"/>
      <c r="AE580" s="64"/>
    </row>
    <row r="581" spans="1:31" x14ac:dyDescent="0.25">
      <c r="A581" s="35"/>
      <c r="B581" s="35"/>
      <c r="C581" s="35"/>
      <c r="D581" s="29"/>
      <c r="E581" s="30"/>
      <c r="F581" s="30"/>
      <c r="G581" s="26"/>
      <c r="H581" s="31"/>
      <c r="I581" s="31"/>
      <c r="J581" s="31"/>
      <c r="K581" s="31"/>
      <c r="L581" s="32"/>
      <c r="M581" s="32"/>
      <c r="N581" s="32"/>
      <c r="O581" s="31"/>
      <c r="P581" s="31"/>
      <c r="Q581" s="31"/>
      <c r="R581" s="33"/>
      <c r="S581" s="33"/>
      <c r="T581" s="33"/>
      <c r="U581" s="32"/>
      <c r="V581" s="32"/>
      <c r="W581" s="32"/>
      <c r="X581" s="32"/>
      <c r="Y581" s="32"/>
      <c r="Z581" s="32"/>
      <c r="AA581" s="24"/>
      <c r="AB581" s="47"/>
      <c r="AC581" s="18"/>
      <c r="AE581" s="64"/>
    </row>
    <row r="582" spans="1:31" x14ac:dyDescent="0.25">
      <c r="A582" s="35"/>
      <c r="B582" s="35"/>
      <c r="C582" s="35"/>
      <c r="D582" s="29"/>
      <c r="E582" s="30"/>
      <c r="F582" s="30"/>
      <c r="G582" s="26"/>
      <c r="H582" s="31"/>
      <c r="I582" s="31"/>
      <c r="J582" s="31"/>
      <c r="K582" s="31"/>
      <c r="L582" s="32"/>
      <c r="M582" s="32"/>
      <c r="N582" s="32"/>
      <c r="O582" s="31"/>
      <c r="P582" s="31"/>
      <c r="Q582" s="31"/>
      <c r="R582" s="33"/>
      <c r="S582" s="33"/>
      <c r="T582" s="33"/>
      <c r="U582" s="32"/>
      <c r="V582" s="32"/>
      <c r="W582" s="32"/>
      <c r="X582" s="32"/>
      <c r="Y582" s="32"/>
      <c r="Z582" s="32"/>
      <c r="AA582" s="24"/>
      <c r="AB582" s="47"/>
      <c r="AC582" s="18"/>
      <c r="AE582" s="64"/>
    </row>
    <row r="583" spans="1:31" x14ac:dyDescent="0.25">
      <c r="A583" s="35"/>
      <c r="B583" s="35"/>
      <c r="C583" s="35"/>
      <c r="D583" s="29"/>
      <c r="E583" s="30"/>
      <c r="F583" s="30"/>
      <c r="G583" s="26"/>
      <c r="H583" s="31"/>
      <c r="I583" s="31"/>
      <c r="J583" s="31"/>
      <c r="K583" s="31"/>
      <c r="L583" s="32"/>
      <c r="M583" s="32"/>
      <c r="N583" s="32"/>
      <c r="O583" s="31"/>
      <c r="P583" s="31"/>
      <c r="Q583" s="31"/>
      <c r="R583" s="33"/>
      <c r="S583" s="33"/>
      <c r="T583" s="33"/>
      <c r="U583" s="32"/>
      <c r="V583" s="32"/>
      <c r="W583" s="32"/>
      <c r="X583" s="32"/>
      <c r="Y583" s="32"/>
      <c r="Z583" s="32"/>
      <c r="AA583" s="24"/>
      <c r="AB583" s="47"/>
      <c r="AC583" s="18"/>
      <c r="AE583" s="64"/>
    </row>
    <row r="584" spans="1:31" x14ac:dyDescent="0.25">
      <c r="A584" s="35"/>
      <c r="B584" s="35"/>
      <c r="C584" s="35"/>
      <c r="D584" s="29"/>
      <c r="E584" s="30"/>
      <c r="F584" s="30"/>
      <c r="G584" s="26"/>
      <c r="H584" s="31"/>
      <c r="I584" s="31"/>
      <c r="J584" s="31"/>
      <c r="K584" s="31"/>
      <c r="L584" s="32"/>
      <c r="M584" s="32"/>
      <c r="N584" s="32"/>
      <c r="O584" s="31"/>
      <c r="P584" s="31"/>
      <c r="Q584" s="31"/>
      <c r="R584" s="33"/>
      <c r="S584" s="33"/>
      <c r="T584" s="33"/>
      <c r="U584" s="32"/>
      <c r="V584" s="32"/>
      <c r="W584" s="32"/>
      <c r="X584" s="32"/>
      <c r="Y584" s="32"/>
      <c r="Z584" s="32"/>
      <c r="AA584" s="24"/>
      <c r="AB584" s="47"/>
      <c r="AC584" s="18"/>
      <c r="AE584" s="64"/>
    </row>
    <row r="585" spans="1:31" x14ac:dyDescent="0.25">
      <c r="A585" s="35"/>
      <c r="B585" s="35"/>
      <c r="C585" s="35"/>
      <c r="D585" s="29"/>
      <c r="E585" s="30"/>
      <c r="F585" s="30"/>
      <c r="G585" s="26"/>
      <c r="H585" s="31"/>
      <c r="I585" s="31"/>
      <c r="J585" s="31"/>
      <c r="K585" s="31"/>
      <c r="L585" s="32"/>
      <c r="M585" s="32"/>
      <c r="N585" s="32"/>
      <c r="O585" s="31"/>
      <c r="P585" s="31"/>
      <c r="Q585" s="31"/>
      <c r="R585" s="33"/>
      <c r="S585" s="33"/>
      <c r="T585" s="33"/>
      <c r="U585" s="32"/>
      <c r="V585" s="32"/>
      <c r="W585" s="32"/>
      <c r="X585" s="32"/>
      <c r="Y585" s="32"/>
      <c r="Z585" s="32"/>
      <c r="AA585" s="24"/>
      <c r="AB585" s="47"/>
      <c r="AC585" s="18"/>
      <c r="AE585" s="64"/>
    </row>
    <row r="586" spans="1:31" x14ac:dyDescent="0.25">
      <c r="A586" s="35"/>
      <c r="B586" s="35"/>
      <c r="C586" s="35"/>
      <c r="D586" s="29"/>
      <c r="E586" s="30"/>
      <c r="F586" s="30"/>
      <c r="G586" s="26"/>
      <c r="H586" s="31"/>
      <c r="I586" s="31"/>
      <c r="J586" s="31"/>
      <c r="K586" s="31"/>
      <c r="L586" s="32"/>
      <c r="M586" s="32"/>
      <c r="N586" s="32"/>
      <c r="O586" s="31"/>
      <c r="P586" s="31"/>
      <c r="Q586" s="31"/>
      <c r="R586" s="33"/>
      <c r="S586" s="33"/>
      <c r="T586" s="33"/>
      <c r="U586" s="32"/>
      <c r="V586" s="32"/>
      <c r="W586" s="32"/>
      <c r="X586" s="32"/>
      <c r="Y586" s="32"/>
      <c r="Z586" s="32"/>
      <c r="AA586" s="24"/>
      <c r="AB586" s="47"/>
      <c r="AC586" s="18"/>
      <c r="AE586" s="64"/>
    </row>
    <row r="587" spans="1:31" x14ac:dyDescent="0.25">
      <c r="A587" s="35"/>
      <c r="B587" s="35"/>
      <c r="C587" s="35"/>
      <c r="D587" s="29"/>
      <c r="E587" s="30"/>
      <c r="F587" s="30"/>
      <c r="G587" s="26"/>
      <c r="H587" s="31"/>
      <c r="I587" s="31"/>
      <c r="J587" s="31"/>
      <c r="K587" s="31"/>
      <c r="L587" s="32"/>
      <c r="M587" s="32"/>
      <c r="N587" s="32"/>
      <c r="O587" s="31"/>
      <c r="P587" s="31"/>
      <c r="Q587" s="31"/>
      <c r="R587" s="33"/>
      <c r="S587" s="33"/>
      <c r="T587" s="33"/>
      <c r="U587" s="32"/>
      <c r="V587" s="32"/>
      <c r="W587" s="32"/>
      <c r="X587" s="32"/>
      <c r="Y587" s="32"/>
      <c r="Z587" s="32"/>
      <c r="AA587" s="24"/>
      <c r="AB587" s="47"/>
      <c r="AC587" s="18"/>
      <c r="AE587" s="64"/>
    </row>
    <row r="588" spans="1:31" x14ac:dyDescent="0.25">
      <c r="A588" s="35"/>
      <c r="B588" s="35"/>
      <c r="C588" s="35"/>
      <c r="D588" s="29"/>
      <c r="E588" s="30"/>
      <c r="F588" s="30"/>
      <c r="G588" s="26"/>
      <c r="H588" s="31"/>
      <c r="I588" s="31"/>
      <c r="J588" s="31"/>
      <c r="K588" s="31"/>
      <c r="L588" s="32"/>
      <c r="M588" s="32"/>
      <c r="N588" s="32"/>
      <c r="O588" s="31"/>
      <c r="P588" s="31"/>
      <c r="Q588" s="31"/>
      <c r="R588" s="33"/>
      <c r="S588" s="33"/>
      <c r="T588" s="33"/>
      <c r="U588" s="32"/>
      <c r="V588" s="32"/>
      <c r="W588" s="32"/>
      <c r="X588" s="32"/>
      <c r="Y588" s="32"/>
      <c r="Z588" s="32"/>
      <c r="AA588" s="24"/>
      <c r="AB588" s="47"/>
      <c r="AC588" s="18"/>
      <c r="AE588" s="64"/>
    </row>
    <row r="589" spans="1:31" x14ac:dyDescent="0.25">
      <c r="A589" s="35"/>
      <c r="B589" s="35"/>
      <c r="C589" s="35"/>
      <c r="D589" s="29"/>
      <c r="E589" s="30"/>
      <c r="F589" s="30"/>
      <c r="G589" s="26"/>
      <c r="H589" s="31"/>
      <c r="I589" s="31"/>
      <c r="J589" s="31"/>
      <c r="K589" s="31"/>
      <c r="L589" s="32"/>
      <c r="M589" s="32"/>
      <c r="N589" s="32"/>
      <c r="O589" s="31"/>
      <c r="P589" s="31"/>
      <c r="Q589" s="31"/>
      <c r="R589" s="33"/>
      <c r="S589" s="33"/>
      <c r="T589" s="33"/>
      <c r="U589" s="32"/>
      <c r="V589" s="32"/>
      <c r="W589" s="32"/>
      <c r="X589" s="32"/>
      <c r="Y589" s="32"/>
      <c r="Z589" s="32"/>
      <c r="AA589" s="24"/>
      <c r="AB589" s="47"/>
      <c r="AC589" s="18"/>
      <c r="AE589" s="64"/>
    </row>
    <row r="590" spans="1:31" x14ac:dyDescent="0.25">
      <c r="A590" s="35"/>
      <c r="B590" s="35"/>
      <c r="C590" s="35"/>
      <c r="D590" s="29"/>
      <c r="E590" s="30"/>
      <c r="F590" s="30"/>
      <c r="G590" s="26"/>
      <c r="H590" s="31"/>
      <c r="I590" s="31"/>
      <c r="J590" s="31"/>
      <c r="K590" s="31"/>
      <c r="L590" s="32"/>
      <c r="M590" s="32"/>
      <c r="N590" s="32"/>
      <c r="O590" s="31"/>
      <c r="P590" s="31"/>
      <c r="Q590" s="31"/>
      <c r="R590" s="33"/>
      <c r="S590" s="33"/>
      <c r="T590" s="33"/>
      <c r="U590" s="32"/>
      <c r="V590" s="32"/>
      <c r="W590" s="32"/>
      <c r="X590" s="32"/>
      <c r="Y590" s="32"/>
      <c r="Z590" s="32"/>
      <c r="AA590" s="24"/>
      <c r="AB590" s="47"/>
      <c r="AC590" s="18"/>
      <c r="AE590" s="64"/>
    </row>
    <row r="591" spans="1:31" x14ac:dyDescent="0.25">
      <c r="A591" s="35"/>
      <c r="B591" s="35"/>
      <c r="C591" s="35"/>
      <c r="D591" s="29"/>
      <c r="E591" s="30"/>
      <c r="F591" s="30"/>
      <c r="G591" s="26"/>
      <c r="H591" s="31"/>
      <c r="I591" s="31"/>
      <c r="J591" s="31"/>
      <c r="K591" s="31"/>
      <c r="L591" s="32"/>
      <c r="M591" s="32"/>
      <c r="N591" s="32"/>
      <c r="O591" s="31"/>
      <c r="P591" s="31"/>
      <c r="Q591" s="31"/>
      <c r="R591" s="33"/>
      <c r="S591" s="33"/>
      <c r="T591" s="33"/>
      <c r="U591" s="32"/>
      <c r="V591" s="32"/>
      <c r="W591" s="32"/>
      <c r="X591" s="32"/>
      <c r="Y591" s="32"/>
      <c r="Z591" s="32"/>
      <c r="AA591" s="24"/>
      <c r="AB591" s="47"/>
      <c r="AC591" s="18"/>
      <c r="AE591" s="64"/>
    </row>
    <row r="592" spans="1:31" x14ac:dyDescent="0.25">
      <c r="A592" s="35"/>
      <c r="B592" s="35"/>
      <c r="C592" s="35"/>
      <c r="D592" s="29"/>
      <c r="E592" s="30"/>
      <c r="F592" s="30"/>
      <c r="G592" s="26"/>
      <c r="H592" s="31"/>
      <c r="I592" s="31"/>
      <c r="J592" s="31"/>
      <c r="K592" s="31"/>
      <c r="L592" s="32"/>
      <c r="M592" s="32"/>
      <c r="N592" s="32"/>
      <c r="O592" s="31"/>
      <c r="P592" s="31"/>
      <c r="Q592" s="31"/>
      <c r="R592" s="33"/>
      <c r="S592" s="33"/>
      <c r="T592" s="33"/>
      <c r="U592" s="32"/>
      <c r="V592" s="32"/>
      <c r="W592" s="32"/>
      <c r="X592" s="32"/>
      <c r="Y592" s="32"/>
      <c r="Z592" s="32"/>
      <c r="AA592" s="24"/>
      <c r="AB592" s="47"/>
      <c r="AC592" s="18"/>
      <c r="AE592" s="64"/>
    </row>
    <row r="593" spans="1:31" x14ac:dyDescent="0.25">
      <c r="A593" s="35"/>
      <c r="B593" s="35"/>
      <c r="C593" s="35"/>
      <c r="D593" s="29"/>
      <c r="E593" s="30"/>
      <c r="F593" s="30"/>
      <c r="G593" s="26"/>
      <c r="H593" s="31"/>
      <c r="I593" s="31"/>
      <c r="J593" s="31"/>
      <c r="K593" s="31"/>
      <c r="L593" s="32"/>
      <c r="M593" s="32"/>
      <c r="N593" s="32"/>
      <c r="O593" s="31"/>
      <c r="P593" s="31"/>
      <c r="Q593" s="31"/>
      <c r="R593" s="33"/>
      <c r="S593" s="33"/>
      <c r="T593" s="33"/>
      <c r="U593" s="32"/>
      <c r="V593" s="32"/>
      <c r="W593" s="32"/>
      <c r="X593" s="32"/>
      <c r="Y593" s="32"/>
      <c r="Z593" s="32"/>
      <c r="AA593" s="24"/>
      <c r="AB593" s="47"/>
      <c r="AC593" s="18"/>
      <c r="AE593" s="64"/>
    </row>
    <row r="594" spans="1:31" x14ac:dyDescent="0.25">
      <c r="A594" s="35"/>
      <c r="B594" s="35"/>
      <c r="C594" s="35"/>
      <c r="D594" s="29"/>
      <c r="E594" s="30"/>
      <c r="F594" s="30"/>
      <c r="G594" s="26"/>
      <c r="H594" s="31"/>
      <c r="I594" s="31"/>
      <c r="J594" s="31"/>
      <c r="K594" s="31"/>
      <c r="L594" s="32"/>
      <c r="M594" s="32"/>
      <c r="N594" s="32"/>
      <c r="O594" s="31"/>
      <c r="P594" s="31"/>
      <c r="Q594" s="31"/>
      <c r="R594" s="33"/>
      <c r="S594" s="33"/>
      <c r="T594" s="33"/>
      <c r="U594" s="32"/>
      <c r="V594" s="32"/>
      <c r="W594" s="32"/>
      <c r="X594" s="32"/>
      <c r="Y594" s="32"/>
      <c r="Z594" s="32"/>
      <c r="AA594" s="24"/>
      <c r="AB594" s="47"/>
      <c r="AC594" s="18"/>
      <c r="AE594" s="64"/>
    </row>
    <row r="595" spans="1:31" x14ac:dyDescent="0.25">
      <c r="A595" s="35"/>
      <c r="B595" s="35"/>
      <c r="C595" s="35"/>
      <c r="D595" s="29"/>
      <c r="E595" s="30"/>
      <c r="F595" s="30"/>
      <c r="G595" s="26"/>
      <c r="H595" s="31"/>
      <c r="I595" s="31"/>
      <c r="J595" s="31"/>
      <c r="K595" s="31"/>
      <c r="L595" s="32"/>
      <c r="M595" s="32"/>
      <c r="N595" s="32"/>
      <c r="O595" s="31"/>
      <c r="P595" s="31"/>
      <c r="Q595" s="31"/>
      <c r="R595" s="33"/>
      <c r="S595" s="33"/>
      <c r="T595" s="33"/>
      <c r="U595" s="32"/>
      <c r="V595" s="32"/>
      <c r="W595" s="32"/>
      <c r="X595" s="32"/>
      <c r="Y595" s="32"/>
      <c r="Z595" s="32"/>
      <c r="AA595" s="24"/>
      <c r="AB595" s="47"/>
      <c r="AC595" s="18"/>
      <c r="AE595" s="64"/>
    </row>
    <row r="596" spans="1:31" x14ac:dyDescent="0.25">
      <c r="A596" s="35"/>
      <c r="B596" s="35"/>
      <c r="C596" s="35"/>
      <c r="D596" s="29"/>
      <c r="E596" s="30"/>
      <c r="F596" s="30"/>
      <c r="G596" s="26"/>
      <c r="H596" s="31"/>
      <c r="I596" s="31"/>
      <c r="J596" s="31"/>
      <c r="K596" s="31"/>
      <c r="L596" s="32"/>
      <c r="M596" s="32"/>
      <c r="N596" s="32"/>
      <c r="O596" s="31"/>
      <c r="P596" s="31"/>
      <c r="Q596" s="31"/>
      <c r="R596" s="33"/>
      <c r="S596" s="33"/>
      <c r="T596" s="33"/>
      <c r="U596" s="32"/>
      <c r="V596" s="32"/>
      <c r="W596" s="32"/>
      <c r="X596" s="32"/>
      <c r="Y596" s="32"/>
      <c r="Z596" s="32"/>
      <c r="AA596" s="24"/>
      <c r="AB596" s="47"/>
      <c r="AC596" s="18"/>
      <c r="AE596" s="64"/>
    </row>
    <row r="597" spans="1:31" x14ac:dyDescent="0.25">
      <c r="A597" s="35"/>
      <c r="B597" s="35"/>
      <c r="C597" s="35"/>
      <c r="D597" s="29"/>
      <c r="E597" s="30"/>
      <c r="F597" s="30"/>
      <c r="G597" s="26"/>
      <c r="H597" s="31"/>
      <c r="I597" s="31"/>
      <c r="J597" s="31"/>
      <c r="K597" s="31"/>
      <c r="L597" s="32"/>
      <c r="M597" s="32"/>
      <c r="N597" s="32"/>
      <c r="O597" s="31"/>
      <c r="P597" s="31"/>
      <c r="Q597" s="31"/>
      <c r="R597" s="33"/>
      <c r="S597" s="33"/>
      <c r="T597" s="33"/>
      <c r="U597" s="32"/>
      <c r="V597" s="32"/>
      <c r="W597" s="32"/>
      <c r="X597" s="32"/>
      <c r="Y597" s="32"/>
      <c r="Z597" s="32"/>
      <c r="AA597" s="24"/>
      <c r="AB597" s="47"/>
      <c r="AC597" s="18"/>
      <c r="AE597" s="64"/>
    </row>
    <row r="598" spans="1:31" x14ac:dyDescent="0.25">
      <c r="A598" s="35"/>
      <c r="B598" s="35"/>
      <c r="C598" s="35"/>
      <c r="D598" s="29"/>
      <c r="E598" s="30"/>
      <c r="F598" s="30"/>
      <c r="G598" s="26"/>
      <c r="H598" s="31"/>
      <c r="I598" s="31"/>
      <c r="J598" s="31"/>
      <c r="K598" s="31"/>
      <c r="L598" s="32"/>
      <c r="M598" s="32"/>
      <c r="N598" s="32"/>
      <c r="O598" s="31"/>
      <c r="P598" s="31"/>
      <c r="Q598" s="31"/>
      <c r="R598" s="33"/>
      <c r="S598" s="33"/>
      <c r="T598" s="33"/>
      <c r="U598" s="32"/>
      <c r="V598" s="32"/>
      <c r="W598" s="32"/>
      <c r="X598" s="32"/>
      <c r="Y598" s="32"/>
      <c r="Z598" s="32"/>
      <c r="AA598" s="24"/>
      <c r="AB598" s="47"/>
      <c r="AC598" s="18"/>
      <c r="AE598" s="64"/>
    </row>
    <row r="599" spans="1:31" x14ac:dyDescent="0.25">
      <c r="A599" s="35"/>
      <c r="B599" s="35"/>
      <c r="C599" s="35"/>
      <c r="D599" s="29"/>
      <c r="E599" s="30"/>
      <c r="F599" s="30"/>
      <c r="G599" s="26"/>
      <c r="H599" s="31"/>
      <c r="I599" s="31"/>
      <c r="J599" s="31"/>
      <c r="K599" s="31"/>
      <c r="L599" s="32"/>
      <c r="M599" s="32"/>
      <c r="N599" s="32"/>
      <c r="O599" s="31"/>
      <c r="P599" s="31"/>
      <c r="Q599" s="31"/>
      <c r="R599" s="33"/>
      <c r="S599" s="33"/>
      <c r="T599" s="33"/>
      <c r="U599" s="32"/>
      <c r="V599" s="32"/>
      <c r="W599" s="32"/>
      <c r="X599" s="32"/>
      <c r="Y599" s="32"/>
      <c r="Z599" s="32"/>
      <c r="AA599" s="24"/>
      <c r="AB599" s="47"/>
      <c r="AC599" s="18"/>
      <c r="AE599" s="64"/>
    </row>
    <row r="600" spans="1:31" x14ac:dyDescent="0.25">
      <c r="A600" s="35"/>
      <c r="B600" s="35"/>
      <c r="C600" s="35"/>
      <c r="D600" s="29"/>
      <c r="E600" s="30"/>
      <c r="F600" s="30"/>
      <c r="G600" s="26"/>
      <c r="H600" s="31"/>
      <c r="I600" s="31"/>
      <c r="J600" s="31"/>
      <c r="K600" s="31"/>
      <c r="L600" s="32"/>
      <c r="M600" s="32"/>
      <c r="N600" s="32"/>
      <c r="O600" s="31"/>
      <c r="P600" s="31"/>
      <c r="Q600" s="31"/>
      <c r="R600" s="33"/>
      <c r="S600" s="33"/>
      <c r="T600" s="33"/>
      <c r="U600" s="32"/>
      <c r="V600" s="32"/>
      <c r="W600" s="32"/>
      <c r="X600" s="32"/>
      <c r="Y600" s="32"/>
      <c r="Z600" s="32"/>
      <c r="AA600" s="24"/>
      <c r="AB600" s="47"/>
      <c r="AC600" s="18"/>
      <c r="AE600" s="64"/>
    </row>
    <row r="601" spans="1:31" x14ac:dyDescent="0.25">
      <c r="A601" s="35"/>
      <c r="B601" s="35"/>
      <c r="C601" s="35"/>
      <c r="D601" s="29"/>
      <c r="E601" s="30"/>
      <c r="F601" s="30"/>
      <c r="G601" s="26"/>
      <c r="H601" s="31"/>
      <c r="I601" s="31"/>
      <c r="J601" s="31"/>
      <c r="K601" s="31"/>
      <c r="L601" s="32"/>
      <c r="M601" s="32"/>
      <c r="N601" s="32"/>
      <c r="O601" s="31"/>
      <c r="P601" s="31"/>
      <c r="Q601" s="31"/>
      <c r="R601" s="33"/>
      <c r="S601" s="33"/>
      <c r="T601" s="33"/>
      <c r="U601" s="32"/>
      <c r="V601" s="32"/>
      <c r="W601" s="32"/>
      <c r="X601" s="32"/>
      <c r="Y601" s="32"/>
      <c r="Z601" s="32"/>
      <c r="AA601" s="24"/>
      <c r="AB601" s="47"/>
      <c r="AC601" s="18"/>
      <c r="AE601" s="64"/>
    </row>
    <row r="602" spans="1:31" x14ac:dyDescent="0.25">
      <c r="A602" s="35"/>
      <c r="B602" s="35"/>
      <c r="C602" s="35"/>
      <c r="D602" s="29"/>
      <c r="E602" s="30"/>
      <c r="F602" s="30"/>
      <c r="G602" s="26"/>
      <c r="H602" s="31"/>
      <c r="I602" s="31"/>
      <c r="J602" s="31"/>
      <c r="K602" s="31"/>
      <c r="L602" s="32"/>
      <c r="M602" s="32"/>
      <c r="N602" s="32"/>
      <c r="O602" s="31"/>
      <c r="P602" s="31"/>
      <c r="Q602" s="31"/>
      <c r="R602" s="33"/>
      <c r="S602" s="33"/>
      <c r="T602" s="33"/>
      <c r="U602" s="32"/>
      <c r="V602" s="32"/>
      <c r="W602" s="32"/>
      <c r="X602" s="32"/>
      <c r="Y602" s="32"/>
      <c r="Z602" s="32"/>
      <c r="AA602" s="24"/>
      <c r="AB602" s="47"/>
      <c r="AC602" s="18"/>
      <c r="AE602" s="64"/>
    </row>
    <row r="603" spans="1:31" x14ac:dyDescent="0.25">
      <c r="A603" s="35"/>
      <c r="B603" s="35"/>
      <c r="C603" s="35"/>
      <c r="D603" s="29"/>
      <c r="E603" s="30"/>
      <c r="F603" s="30"/>
      <c r="G603" s="26"/>
      <c r="H603" s="31"/>
      <c r="I603" s="31"/>
      <c r="J603" s="31"/>
      <c r="K603" s="31"/>
      <c r="L603" s="32"/>
      <c r="M603" s="32"/>
      <c r="N603" s="32"/>
      <c r="O603" s="31"/>
      <c r="P603" s="31"/>
      <c r="Q603" s="31"/>
      <c r="R603" s="33"/>
      <c r="S603" s="33"/>
      <c r="T603" s="33"/>
      <c r="U603" s="32"/>
      <c r="V603" s="32"/>
      <c r="W603" s="32"/>
      <c r="X603" s="32"/>
      <c r="Y603" s="32"/>
      <c r="Z603" s="32"/>
      <c r="AA603" s="24"/>
      <c r="AB603" s="47"/>
      <c r="AC603" s="18"/>
      <c r="AE603" s="64"/>
    </row>
    <row r="604" spans="1:31" s="22" customFormat="1" x14ac:dyDescent="0.25">
      <c r="A604" s="35"/>
      <c r="B604" s="35"/>
      <c r="C604" s="35"/>
      <c r="D604" s="29"/>
      <c r="E604" s="30"/>
      <c r="F604" s="30"/>
      <c r="G604" s="26"/>
      <c r="H604" s="31"/>
      <c r="I604" s="31"/>
      <c r="J604" s="31"/>
      <c r="K604" s="31"/>
      <c r="L604" s="32"/>
      <c r="M604" s="32"/>
      <c r="N604" s="32"/>
      <c r="O604" s="31"/>
      <c r="P604" s="31"/>
      <c r="Q604" s="31"/>
      <c r="R604" s="33"/>
      <c r="S604" s="33"/>
      <c r="T604" s="33"/>
      <c r="U604" s="32"/>
      <c r="V604" s="32"/>
      <c r="W604" s="32"/>
      <c r="X604" s="32"/>
      <c r="Y604" s="32"/>
      <c r="Z604" s="32"/>
      <c r="AA604" s="24"/>
      <c r="AB604" s="47"/>
      <c r="AC604" s="25"/>
      <c r="AD604" s="24"/>
      <c r="AE604" s="64"/>
    </row>
    <row r="605" spans="1:31" x14ac:dyDescent="0.25">
      <c r="A605" s="35"/>
      <c r="B605" s="35"/>
      <c r="C605" s="35"/>
      <c r="D605" s="29"/>
      <c r="E605" s="30"/>
      <c r="F605" s="30"/>
      <c r="G605" s="26"/>
      <c r="H605" s="31"/>
      <c r="I605" s="31"/>
      <c r="J605" s="31"/>
      <c r="K605" s="31"/>
      <c r="L605" s="32"/>
      <c r="M605" s="32"/>
      <c r="N605" s="32"/>
      <c r="O605" s="31"/>
      <c r="P605" s="31"/>
      <c r="Q605" s="31"/>
      <c r="R605" s="33"/>
      <c r="S605" s="33"/>
      <c r="T605" s="33"/>
      <c r="U605" s="32"/>
      <c r="V605" s="32"/>
      <c r="W605" s="32"/>
      <c r="X605" s="32"/>
      <c r="Y605" s="32"/>
      <c r="Z605" s="32"/>
      <c r="AA605" s="24"/>
      <c r="AB605" s="34"/>
      <c r="AC605" s="18"/>
      <c r="AE605" s="64"/>
    </row>
    <row r="606" spans="1:31" x14ac:dyDescent="0.25">
      <c r="A606" s="35"/>
      <c r="B606" s="35"/>
      <c r="C606" s="35"/>
      <c r="D606" s="29"/>
      <c r="E606" s="30"/>
      <c r="F606" s="30"/>
      <c r="G606" s="26"/>
      <c r="H606" s="31"/>
      <c r="I606" s="31"/>
      <c r="J606" s="31"/>
      <c r="K606" s="31"/>
      <c r="L606" s="32"/>
      <c r="M606" s="32"/>
      <c r="N606" s="32"/>
      <c r="O606" s="31"/>
      <c r="P606" s="31"/>
      <c r="Q606" s="31"/>
      <c r="R606" s="33"/>
      <c r="S606" s="33"/>
      <c r="T606" s="33"/>
      <c r="U606" s="32"/>
      <c r="V606" s="32"/>
      <c r="W606" s="32"/>
      <c r="X606" s="32"/>
      <c r="Y606" s="32"/>
      <c r="Z606" s="32"/>
      <c r="AA606" s="24"/>
      <c r="AB606" s="34"/>
      <c r="AC606" s="18"/>
      <c r="AE606" s="64"/>
    </row>
    <row r="607" spans="1:31" x14ac:dyDescent="0.25">
      <c r="A607" s="35"/>
      <c r="B607" s="35"/>
      <c r="C607" s="35"/>
      <c r="D607" s="29"/>
      <c r="E607" s="30"/>
      <c r="F607" s="30"/>
      <c r="G607" s="26"/>
      <c r="H607" s="31"/>
      <c r="I607" s="31"/>
      <c r="J607" s="31"/>
      <c r="K607" s="31"/>
      <c r="L607" s="32"/>
      <c r="M607" s="32"/>
      <c r="N607" s="32"/>
      <c r="O607" s="31"/>
      <c r="P607" s="31"/>
      <c r="Q607" s="31"/>
      <c r="R607" s="33"/>
      <c r="S607" s="33"/>
      <c r="T607" s="33"/>
      <c r="U607" s="32"/>
      <c r="V607" s="32"/>
      <c r="W607" s="32"/>
      <c r="X607" s="32"/>
      <c r="Y607" s="32"/>
      <c r="Z607" s="32"/>
      <c r="AA607" s="24"/>
      <c r="AB607" s="34"/>
      <c r="AC607" s="18"/>
      <c r="AE607" s="64"/>
    </row>
    <row r="608" spans="1:31" x14ac:dyDescent="0.25">
      <c r="A608" s="35"/>
      <c r="B608" s="35"/>
      <c r="C608" s="35"/>
      <c r="D608" s="29"/>
      <c r="E608" s="30"/>
      <c r="F608" s="30"/>
      <c r="G608" s="26"/>
      <c r="H608" s="31"/>
      <c r="I608" s="31"/>
      <c r="J608" s="31"/>
      <c r="K608" s="31"/>
      <c r="L608" s="32"/>
      <c r="M608" s="32"/>
      <c r="N608" s="32"/>
      <c r="O608" s="31"/>
      <c r="P608" s="31"/>
      <c r="Q608" s="31"/>
      <c r="R608" s="33"/>
      <c r="S608" s="33"/>
      <c r="T608" s="33"/>
      <c r="U608" s="32"/>
      <c r="V608" s="32"/>
      <c r="W608" s="32"/>
      <c r="X608" s="32"/>
      <c r="Y608" s="32"/>
      <c r="Z608" s="32"/>
      <c r="AA608" s="24"/>
      <c r="AB608" s="34"/>
      <c r="AC608" s="18"/>
      <c r="AE608" s="64"/>
    </row>
    <row r="609" spans="1:31" x14ac:dyDescent="0.25">
      <c r="A609" s="35"/>
      <c r="B609" s="35"/>
      <c r="C609" s="35"/>
      <c r="D609" s="29"/>
      <c r="E609" s="30"/>
      <c r="F609" s="30"/>
      <c r="G609" s="26"/>
      <c r="H609" s="31"/>
      <c r="I609" s="31"/>
      <c r="J609" s="31"/>
      <c r="K609" s="31"/>
      <c r="L609" s="32"/>
      <c r="M609" s="32"/>
      <c r="N609" s="32"/>
      <c r="O609" s="31"/>
      <c r="P609" s="31"/>
      <c r="Q609" s="31"/>
      <c r="R609" s="33"/>
      <c r="S609" s="33"/>
      <c r="T609" s="33"/>
      <c r="U609" s="32"/>
      <c r="V609" s="32"/>
      <c r="W609" s="32"/>
      <c r="X609" s="32"/>
      <c r="Y609" s="32"/>
      <c r="Z609" s="32"/>
      <c r="AA609" s="24"/>
      <c r="AB609" s="34"/>
      <c r="AC609" s="18"/>
      <c r="AE609" s="64"/>
    </row>
    <row r="610" spans="1:31" x14ac:dyDescent="0.25">
      <c r="A610" s="35"/>
      <c r="B610" s="35"/>
      <c r="C610" s="35"/>
      <c r="D610" s="29"/>
      <c r="E610" s="30"/>
      <c r="F610" s="30"/>
      <c r="G610" s="26"/>
      <c r="H610" s="31"/>
      <c r="I610" s="31"/>
      <c r="J610" s="31"/>
      <c r="K610" s="31"/>
      <c r="L610" s="32"/>
      <c r="M610" s="32"/>
      <c r="N610" s="32"/>
      <c r="O610" s="31"/>
      <c r="P610" s="31"/>
      <c r="Q610" s="31"/>
      <c r="R610" s="33"/>
      <c r="S610" s="33"/>
      <c r="T610" s="33"/>
      <c r="U610" s="32"/>
      <c r="V610" s="32"/>
      <c r="W610" s="32"/>
      <c r="X610" s="32"/>
      <c r="Y610" s="32"/>
      <c r="Z610" s="32"/>
      <c r="AA610" s="24"/>
      <c r="AB610" s="34"/>
      <c r="AC610" s="18"/>
      <c r="AE610" s="64"/>
    </row>
    <row r="611" spans="1:31" s="93" customFormat="1" x14ac:dyDescent="0.25">
      <c r="A611" s="111"/>
      <c r="B611" s="111"/>
      <c r="C611" s="111"/>
      <c r="D611" s="103"/>
      <c r="E611" s="104"/>
      <c r="F611" s="104"/>
      <c r="G611" s="105"/>
      <c r="H611" s="106"/>
      <c r="I611" s="106"/>
      <c r="J611" s="106"/>
      <c r="K611" s="106"/>
      <c r="L611" s="107"/>
      <c r="M611" s="107"/>
      <c r="N611" s="107"/>
      <c r="O611" s="106"/>
      <c r="P611" s="106"/>
      <c r="Q611" s="106"/>
      <c r="R611" s="108"/>
      <c r="S611" s="108"/>
      <c r="T611" s="108"/>
      <c r="U611" s="107"/>
      <c r="V611" s="107"/>
      <c r="W611" s="107"/>
      <c r="X611" s="107"/>
      <c r="Y611" s="107"/>
      <c r="Z611" s="107"/>
      <c r="AA611" s="113"/>
      <c r="AB611" s="109"/>
      <c r="AC611" s="101"/>
      <c r="AD611" s="24"/>
      <c r="AE611" s="64"/>
    </row>
    <row r="612" spans="1:31" x14ac:dyDescent="0.25">
      <c r="A612" s="19"/>
      <c r="B612" s="19"/>
      <c r="C612" s="19"/>
      <c r="D612" s="20"/>
      <c r="E612" s="21"/>
      <c r="F612" s="21"/>
      <c r="G612" s="26"/>
      <c r="H612" s="6"/>
      <c r="I612" s="4"/>
      <c r="J612" s="4"/>
      <c r="K612" s="4"/>
      <c r="O612" s="4"/>
      <c r="P612" s="4"/>
      <c r="Q612" s="4"/>
      <c r="R612" s="5"/>
      <c r="S612" s="5"/>
      <c r="T612" s="5"/>
      <c r="AA612" s="24"/>
      <c r="AB612" s="24"/>
      <c r="AC612" s="18"/>
      <c r="AE612" s="64"/>
    </row>
    <row r="613" spans="1:31" x14ac:dyDescent="0.25">
      <c r="A613" s="19"/>
      <c r="B613" s="19"/>
      <c r="C613" s="19"/>
      <c r="D613" s="20"/>
      <c r="E613" s="21"/>
      <c r="F613" s="21"/>
      <c r="G613" s="26"/>
      <c r="H613" s="6"/>
      <c r="I613" s="4"/>
      <c r="J613" s="4"/>
      <c r="K613" s="4"/>
      <c r="O613" s="4"/>
      <c r="P613" s="4"/>
      <c r="Q613" s="4"/>
      <c r="R613" s="5"/>
      <c r="S613" s="5"/>
      <c r="T613" s="5"/>
      <c r="AA613" s="24"/>
      <c r="AB613" s="24"/>
      <c r="AC613" s="18"/>
      <c r="AE613" s="64"/>
    </row>
    <row r="614" spans="1:31" x14ac:dyDescent="0.25">
      <c r="A614" s="19"/>
      <c r="B614" s="19"/>
      <c r="C614" s="19"/>
      <c r="D614" s="20"/>
      <c r="E614" s="21"/>
      <c r="F614" s="21"/>
      <c r="G614" s="26"/>
      <c r="H614" s="6"/>
      <c r="I614" s="4"/>
      <c r="J614" s="4"/>
      <c r="K614" s="4"/>
      <c r="O614" s="4"/>
      <c r="P614" s="4"/>
      <c r="Q614" s="4"/>
      <c r="R614" s="5"/>
      <c r="S614" s="5"/>
      <c r="T614" s="5"/>
      <c r="AA614" s="24"/>
      <c r="AB614" s="24"/>
      <c r="AC614" s="18"/>
      <c r="AE614" s="64"/>
    </row>
    <row r="615" spans="1:31" x14ac:dyDescent="0.25">
      <c r="A615" s="19"/>
      <c r="B615" s="19"/>
      <c r="C615" s="19"/>
      <c r="D615" s="20"/>
      <c r="E615" s="21"/>
      <c r="F615" s="21"/>
      <c r="G615" s="26"/>
      <c r="H615" s="6"/>
      <c r="I615" s="4"/>
      <c r="J615" s="4"/>
      <c r="K615" s="4"/>
      <c r="O615" s="4"/>
      <c r="P615" s="4"/>
      <c r="Q615" s="4"/>
      <c r="R615" s="5"/>
      <c r="S615" s="5"/>
      <c r="T615" s="5"/>
      <c r="AA615" s="24"/>
      <c r="AB615" s="24"/>
      <c r="AC615" s="18"/>
      <c r="AE615" s="64"/>
    </row>
    <row r="616" spans="1:31" x14ac:dyDescent="0.25">
      <c r="A616" s="19"/>
      <c r="B616" s="19"/>
      <c r="C616" s="19"/>
      <c r="D616" s="20"/>
      <c r="E616" s="21"/>
      <c r="F616" s="21"/>
      <c r="G616" s="26"/>
      <c r="H616" s="6"/>
      <c r="I616" s="4"/>
      <c r="J616" s="4"/>
      <c r="K616" s="4"/>
      <c r="O616" s="4"/>
      <c r="P616" s="4"/>
      <c r="Q616" s="4"/>
      <c r="R616" s="5"/>
      <c r="S616" s="5"/>
      <c r="T616" s="5"/>
      <c r="AA616" s="24"/>
      <c r="AB616" s="24"/>
      <c r="AC616" s="18"/>
      <c r="AE616" s="64"/>
    </row>
    <row r="617" spans="1:31" x14ac:dyDescent="0.25">
      <c r="A617" s="19"/>
      <c r="B617" s="19"/>
      <c r="C617" s="19"/>
      <c r="D617" s="20"/>
      <c r="E617" s="21"/>
      <c r="F617" s="21"/>
      <c r="G617" s="26"/>
      <c r="H617" s="6"/>
      <c r="I617" s="4"/>
      <c r="J617" s="4"/>
      <c r="K617" s="4"/>
      <c r="O617" s="4"/>
      <c r="P617" s="4"/>
      <c r="Q617" s="4"/>
      <c r="R617" s="5"/>
      <c r="S617" s="5"/>
      <c r="T617" s="5"/>
      <c r="AA617" s="24"/>
      <c r="AB617" s="24"/>
      <c r="AC617" s="18"/>
      <c r="AE617" s="64"/>
    </row>
    <row r="618" spans="1:31" x14ac:dyDescent="0.25">
      <c r="A618" s="19"/>
      <c r="B618" s="19"/>
      <c r="C618" s="19"/>
      <c r="D618" s="20"/>
      <c r="E618" s="21"/>
      <c r="F618" s="21"/>
      <c r="G618" s="26"/>
      <c r="H618" s="6"/>
      <c r="I618" s="4"/>
      <c r="J618" s="4"/>
      <c r="K618" s="4"/>
      <c r="O618" s="4"/>
      <c r="P618" s="4"/>
      <c r="Q618" s="4"/>
      <c r="R618" s="5"/>
      <c r="S618" s="5"/>
      <c r="T618" s="5"/>
      <c r="AA618" s="24"/>
      <c r="AB618" s="24"/>
      <c r="AC618" s="18"/>
      <c r="AE618" s="64"/>
    </row>
    <row r="619" spans="1:31" x14ac:dyDescent="0.25">
      <c r="A619" s="19"/>
      <c r="B619" s="19"/>
      <c r="C619" s="19"/>
      <c r="D619" s="20"/>
      <c r="E619" s="21"/>
      <c r="F619" s="21"/>
      <c r="G619" s="26"/>
      <c r="H619" s="6"/>
      <c r="I619" s="4"/>
      <c r="J619" s="4"/>
      <c r="K619" s="4"/>
      <c r="O619" s="4"/>
      <c r="P619" s="4"/>
      <c r="Q619" s="4"/>
      <c r="R619" s="5"/>
      <c r="S619" s="5"/>
      <c r="T619" s="5"/>
      <c r="AA619" s="24"/>
      <c r="AB619" s="24"/>
      <c r="AC619" s="18"/>
      <c r="AE619" s="64"/>
    </row>
    <row r="620" spans="1:31" x14ac:dyDescent="0.25">
      <c r="A620" s="19"/>
      <c r="B620" s="19"/>
      <c r="C620" s="19"/>
      <c r="D620" s="20"/>
      <c r="E620" s="21"/>
      <c r="F620" s="21"/>
      <c r="G620" s="26"/>
      <c r="H620" s="6"/>
      <c r="I620" s="4"/>
      <c r="J620" s="4"/>
      <c r="K620" s="4"/>
      <c r="O620" s="4"/>
      <c r="P620" s="4"/>
      <c r="Q620" s="4"/>
      <c r="R620" s="5"/>
      <c r="S620" s="5"/>
      <c r="T620" s="5"/>
      <c r="AA620" s="24"/>
      <c r="AB620" s="24"/>
      <c r="AC620" s="18"/>
      <c r="AE620" s="64"/>
    </row>
    <row r="621" spans="1:31" x14ac:dyDescent="0.25">
      <c r="A621" s="19"/>
      <c r="B621" s="19"/>
      <c r="C621" s="19"/>
      <c r="D621" s="20"/>
      <c r="E621" s="21"/>
      <c r="F621" s="21"/>
      <c r="G621" s="26"/>
      <c r="H621" s="6"/>
      <c r="I621" s="4"/>
      <c r="J621" s="4"/>
      <c r="K621" s="4"/>
      <c r="O621" s="4"/>
      <c r="P621" s="4"/>
      <c r="Q621" s="4"/>
      <c r="R621" s="5"/>
      <c r="S621" s="5"/>
      <c r="T621" s="5"/>
      <c r="AA621" s="24"/>
      <c r="AB621" s="24"/>
      <c r="AC621" s="18"/>
      <c r="AE621" s="64"/>
    </row>
    <row r="622" spans="1:31" x14ac:dyDescent="0.25">
      <c r="A622" s="19"/>
      <c r="B622" s="19"/>
      <c r="C622" s="19"/>
      <c r="D622" s="20"/>
      <c r="E622" s="21"/>
      <c r="F622" s="21"/>
      <c r="G622" s="26"/>
      <c r="H622" s="6"/>
      <c r="I622" s="4"/>
      <c r="J622" s="4"/>
      <c r="K622" s="4"/>
      <c r="O622" s="4"/>
      <c r="P622" s="4"/>
      <c r="Q622" s="4"/>
      <c r="R622" s="5"/>
      <c r="S622" s="5"/>
      <c r="T622" s="5"/>
      <c r="AA622" s="24"/>
      <c r="AB622" s="24"/>
      <c r="AC622" s="18"/>
      <c r="AE622" s="64"/>
    </row>
    <row r="623" spans="1:31" x14ac:dyDescent="0.25">
      <c r="A623" s="19"/>
      <c r="B623" s="19"/>
      <c r="C623" s="19"/>
      <c r="D623" s="20"/>
      <c r="E623" s="21"/>
      <c r="F623" s="21"/>
      <c r="G623" s="26"/>
      <c r="H623" s="6"/>
      <c r="I623" s="4"/>
      <c r="J623" s="4"/>
      <c r="K623" s="4"/>
      <c r="O623" s="4"/>
      <c r="P623" s="4"/>
      <c r="Q623" s="4"/>
      <c r="R623" s="5"/>
      <c r="S623" s="5"/>
      <c r="T623" s="5"/>
      <c r="AA623" s="24"/>
      <c r="AB623" s="24"/>
      <c r="AC623" s="18"/>
      <c r="AE623" s="64"/>
    </row>
    <row r="624" spans="1:31" x14ac:dyDescent="0.25">
      <c r="A624" s="19"/>
      <c r="B624" s="19"/>
      <c r="C624" s="19"/>
      <c r="D624" s="20"/>
      <c r="E624" s="21"/>
      <c r="F624" s="21"/>
      <c r="G624" s="26"/>
      <c r="H624" s="6"/>
      <c r="I624" s="4"/>
      <c r="J624" s="4"/>
      <c r="K624" s="4"/>
      <c r="O624" s="4"/>
      <c r="P624" s="4"/>
      <c r="Q624" s="4"/>
      <c r="R624" s="5"/>
      <c r="S624" s="5"/>
      <c r="T624" s="5"/>
      <c r="AA624" s="24"/>
      <c r="AB624" s="24"/>
      <c r="AC624" s="18"/>
      <c r="AE624" s="64"/>
    </row>
    <row r="625" spans="1:31" x14ac:dyDescent="0.25">
      <c r="A625" s="19"/>
      <c r="B625" s="19"/>
      <c r="C625" s="19"/>
      <c r="D625" s="20"/>
      <c r="E625" s="21"/>
      <c r="F625" s="21"/>
      <c r="G625" s="26"/>
      <c r="H625" s="6"/>
      <c r="I625" s="4"/>
      <c r="J625" s="4"/>
      <c r="K625" s="4"/>
      <c r="O625" s="4"/>
      <c r="P625" s="4"/>
      <c r="Q625" s="4"/>
      <c r="R625" s="5"/>
      <c r="S625" s="5"/>
      <c r="T625" s="5"/>
      <c r="AA625" s="24"/>
      <c r="AB625" s="24"/>
      <c r="AC625" s="18"/>
      <c r="AE625" s="64"/>
    </row>
    <row r="626" spans="1:31" x14ac:dyDescent="0.25">
      <c r="A626" s="19"/>
      <c r="B626" s="19"/>
      <c r="C626" s="19"/>
      <c r="D626" s="20"/>
      <c r="E626" s="21"/>
      <c r="F626" s="21"/>
      <c r="G626" s="26"/>
      <c r="H626" s="6"/>
      <c r="I626" s="4"/>
      <c r="J626" s="4"/>
      <c r="K626" s="4"/>
      <c r="O626" s="4"/>
      <c r="P626" s="4"/>
      <c r="Q626" s="4"/>
      <c r="R626" s="5"/>
      <c r="S626" s="5"/>
      <c r="T626" s="5"/>
      <c r="AA626" s="24"/>
      <c r="AB626" s="24"/>
      <c r="AC626" s="18"/>
      <c r="AE626" s="64"/>
    </row>
    <row r="627" spans="1:31" x14ac:dyDescent="0.25">
      <c r="A627" s="19"/>
      <c r="B627" s="19"/>
      <c r="C627" s="19"/>
      <c r="D627" s="20"/>
      <c r="E627" s="21"/>
      <c r="F627" s="21"/>
      <c r="G627" s="26"/>
      <c r="H627" s="6"/>
      <c r="I627" s="4"/>
      <c r="J627" s="4"/>
      <c r="K627" s="4"/>
      <c r="O627" s="4"/>
      <c r="P627" s="4"/>
      <c r="Q627" s="4"/>
      <c r="R627" s="5"/>
      <c r="S627" s="5"/>
      <c r="T627" s="5"/>
      <c r="AA627" s="24"/>
      <c r="AB627" s="24"/>
      <c r="AC627" s="18"/>
      <c r="AE627" s="64"/>
    </row>
    <row r="628" spans="1:31" x14ac:dyDescent="0.25">
      <c r="A628" s="19"/>
      <c r="B628" s="19"/>
      <c r="C628" s="19"/>
      <c r="D628" s="20"/>
      <c r="E628" s="21"/>
      <c r="F628" s="21"/>
      <c r="G628" s="26"/>
      <c r="H628" s="6"/>
      <c r="I628" s="4"/>
      <c r="J628" s="4"/>
      <c r="K628" s="4"/>
      <c r="O628" s="4"/>
      <c r="P628" s="4"/>
      <c r="Q628" s="4"/>
      <c r="R628" s="5"/>
      <c r="S628" s="5"/>
      <c r="T628" s="5"/>
      <c r="AA628" s="24"/>
      <c r="AB628" s="24"/>
      <c r="AC628" s="18"/>
      <c r="AE628" s="64"/>
    </row>
    <row r="629" spans="1:31" x14ac:dyDescent="0.25">
      <c r="A629" s="19"/>
      <c r="B629" s="19"/>
      <c r="C629" s="19"/>
      <c r="D629" s="20"/>
      <c r="E629" s="21"/>
      <c r="F629" s="21"/>
      <c r="G629" s="26"/>
      <c r="H629" s="6"/>
      <c r="I629" s="4"/>
      <c r="J629" s="4"/>
      <c r="K629" s="4"/>
      <c r="O629" s="4"/>
      <c r="P629" s="4"/>
      <c r="Q629" s="4"/>
      <c r="R629" s="5"/>
      <c r="S629" s="5"/>
      <c r="T629" s="5"/>
      <c r="AA629" s="24"/>
      <c r="AB629" s="24"/>
      <c r="AC629" s="18"/>
      <c r="AE629" s="64"/>
    </row>
    <row r="630" spans="1:31" x14ac:dyDescent="0.25">
      <c r="A630" s="19"/>
      <c r="B630" s="19"/>
      <c r="C630" s="19"/>
      <c r="D630" s="20"/>
      <c r="E630" s="21"/>
      <c r="F630" s="21"/>
      <c r="G630" s="26"/>
      <c r="H630" s="6"/>
      <c r="I630" s="4"/>
      <c r="J630" s="4"/>
      <c r="K630" s="4"/>
      <c r="O630" s="4"/>
      <c r="P630" s="4"/>
      <c r="Q630" s="4"/>
      <c r="R630" s="5"/>
      <c r="S630" s="5"/>
      <c r="T630" s="5"/>
      <c r="AA630" s="24"/>
      <c r="AB630" s="24"/>
      <c r="AC630" s="18"/>
      <c r="AE630" s="64"/>
    </row>
    <row r="631" spans="1:31" x14ac:dyDescent="0.25">
      <c r="A631" s="19"/>
      <c r="B631" s="19"/>
      <c r="C631" s="19"/>
      <c r="D631" s="20"/>
      <c r="E631" s="21"/>
      <c r="F631" s="21"/>
      <c r="G631" s="26"/>
      <c r="H631" s="6"/>
      <c r="I631" s="4"/>
      <c r="J631" s="4"/>
      <c r="K631" s="4"/>
      <c r="O631" s="4"/>
      <c r="P631" s="4"/>
      <c r="Q631" s="4"/>
      <c r="R631" s="5"/>
      <c r="S631" s="5"/>
      <c r="T631" s="5"/>
      <c r="AA631" s="24"/>
      <c r="AB631" s="24"/>
      <c r="AC631" s="18"/>
      <c r="AE631" s="64"/>
    </row>
    <row r="632" spans="1:31" x14ac:dyDescent="0.25">
      <c r="A632" s="19"/>
      <c r="B632" s="19"/>
      <c r="C632" s="19"/>
      <c r="D632" s="20"/>
      <c r="E632" s="21"/>
      <c r="F632" s="21"/>
      <c r="G632" s="26"/>
      <c r="H632" s="6"/>
      <c r="I632" s="4"/>
      <c r="J632" s="4"/>
      <c r="K632" s="4"/>
      <c r="O632" s="4"/>
      <c r="P632" s="4"/>
      <c r="Q632" s="4"/>
      <c r="R632" s="5"/>
      <c r="S632" s="5"/>
      <c r="T632" s="5"/>
      <c r="AA632" s="24"/>
      <c r="AB632" s="24"/>
      <c r="AC632" s="18"/>
      <c r="AE632" s="64"/>
    </row>
    <row r="633" spans="1:31" x14ac:dyDescent="0.25">
      <c r="A633" s="19"/>
      <c r="B633" s="19"/>
      <c r="C633" s="19"/>
      <c r="D633" s="20"/>
      <c r="E633" s="21"/>
      <c r="F633" s="21"/>
      <c r="G633" s="26"/>
      <c r="H633" s="6"/>
      <c r="I633" s="4"/>
      <c r="J633" s="4"/>
      <c r="K633" s="4"/>
      <c r="O633" s="4"/>
      <c r="P633" s="4"/>
      <c r="Q633" s="4"/>
      <c r="R633" s="5"/>
      <c r="S633" s="5"/>
      <c r="T633" s="5"/>
      <c r="AA633" s="24"/>
      <c r="AB633" s="24"/>
      <c r="AC633" s="18"/>
      <c r="AE633" s="64"/>
    </row>
    <row r="634" spans="1:31" x14ac:dyDescent="0.25">
      <c r="A634" s="19"/>
      <c r="B634" s="19"/>
      <c r="C634" s="19"/>
      <c r="D634" s="20"/>
      <c r="E634" s="21"/>
      <c r="F634" s="21"/>
      <c r="G634" s="26"/>
      <c r="H634" s="6"/>
      <c r="I634" s="4"/>
      <c r="J634" s="4"/>
      <c r="K634" s="4"/>
      <c r="O634" s="4"/>
      <c r="P634" s="4"/>
      <c r="Q634" s="4"/>
      <c r="R634" s="5"/>
      <c r="S634" s="5"/>
      <c r="T634" s="5"/>
      <c r="AA634" s="24"/>
      <c r="AB634" s="24"/>
      <c r="AC634" s="18"/>
      <c r="AE634" s="64"/>
    </row>
    <row r="635" spans="1:31" x14ac:dyDescent="0.25">
      <c r="A635" s="19"/>
      <c r="B635" s="19"/>
      <c r="C635" s="19"/>
      <c r="D635" s="20"/>
      <c r="E635" s="21"/>
      <c r="F635" s="21"/>
      <c r="G635" s="26"/>
      <c r="H635" s="6"/>
      <c r="I635" s="4"/>
      <c r="J635" s="4"/>
      <c r="K635" s="4"/>
      <c r="O635" s="4"/>
      <c r="P635" s="4"/>
      <c r="Q635" s="4"/>
      <c r="R635" s="5"/>
      <c r="S635" s="5"/>
      <c r="T635" s="5"/>
      <c r="AA635" s="24"/>
      <c r="AB635" s="24"/>
      <c r="AC635" s="18"/>
      <c r="AE635" s="64"/>
    </row>
    <row r="636" spans="1:31" x14ac:dyDescent="0.25">
      <c r="A636" s="19"/>
      <c r="B636" s="19"/>
      <c r="C636" s="19"/>
      <c r="D636" s="20"/>
      <c r="E636" s="21"/>
      <c r="F636" s="21"/>
      <c r="G636" s="26"/>
      <c r="H636" s="6"/>
      <c r="I636" s="4"/>
      <c r="J636" s="4"/>
      <c r="K636" s="4"/>
      <c r="O636" s="4"/>
      <c r="P636" s="4"/>
      <c r="Q636" s="4"/>
      <c r="R636" s="5"/>
      <c r="S636" s="5"/>
      <c r="T636" s="5"/>
      <c r="AA636" s="24"/>
      <c r="AB636" s="24"/>
      <c r="AC636" s="18"/>
      <c r="AE636" s="64"/>
    </row>
    <row r="637" spans="1:31" x14ac:dyDescent="0.25">
      <c r="A637" s="19"/>
      <c r="B637" s="19"/>
      <c r="C637" s="19"/>
      <c r="D637" s="20"/>
      <c r="E637" s="21"/>
      <c r="F637" s="21"/>
      <c r="G637" s="26"/>
      <c r="H637" s="6"/>
      <c r="I637" s="4"/>
      <c r="J637" s="4"/>
      <c r="K637" s="4"/>
      <c r="O637" s="4"/>
      <c r="P637" s="4"/>
      <c r="Q637" s="4"/>
      <c r="R637" s="5"/>
      <c r="S637" s="5"/>
      <c r="T637" s="5"/>
      <c r="AA637" s="24"/>
      <c r="AB637" s="24"/>
      <c r="AC637" s="18"/>
      <c r="AE637" s="64"/>
    </row>
    <row r="638" spans="1:31" x14ac:dyDescent="0.25">
      <c r="A638" s="19"/>
      <c r="B638" s="19"/>
      <c r="C638" s="19"/>
      <c r="D638" s="20"/>
      <c r="E638" s="21"/>
      <c r="F638" s="21"/>
      <c r="G638" s="26"/>
      <c r="H638" s="6"/>
      <c r="I638" s="4"/>
      <c r="J638" s="4"/>
      <c r="K638" s="4"/>
      <c r="O638" s="4"/>
      <c r="P638" s="4"/>
      <c r="Q638" s="4"/>
      <c r="R638" s="5"/>
      <c r="S638" s="5"/>
      <c r="T638" s="5"/>
      <c r="AA638" s="24"/>
      <c r="AB638" s="24"/>
      <c r="AC638" s="18"/>
      <c r="AE638" s="64"/>
    </row>
    <row r="639" spans="1:31" x14ac:dyDescent="0.25">
      <c r="A639" s="19"/>
      <c r="B639" s="19"/>
      <c r="C639" s="19"/>
      <c r="D639" s="20"/>
      <c r="E639" s="21"/>
      <c r="F639" s="21"/>
      <c r="G639" s="26"/>
      <c r="H639" s="6"/>
      <c r="I639" s="4"/>
      <c r="J639" s="4"/>
      <c r="K639" s="4"/>
      <c r="O639" s="4"/>
      <c r="P639" s="4"/>
      <c r="Q639" s="4"/>
      <c r="R639" s="5"/>
      <c r="S639" s="5"/>
      <c r="T639" s="5"/>
      <c r="AA639" s="24"/>
      <c r="AB639" s="24"/>
      <c r="AC639" s="18"/>
      <c r="AE639" s="64"/>
    </row>
    <row r="640" spans="1:31" x14ac:dyDescent="0.25">
      <c r="A640" s="19"/>
      <c r="B640" s="19"/>
      <c r="C640" s="19"/>
      <c r="D640" s="20"/>
      <c r="E640" s="21"/>
      <c r="F640" s="21"/>
      <c r="G640" s="26"/>
      <c r="H640" s="6"/>
      <c r="I640" s="4"/>
      <c r="J640" s="4"/>
      <c r="K640" s="4"/>
      <c r="O640" s="4"/>
      <c r="P640" s="4"/>
      <c r="Q640" s="4"/>
      <c r="R640" s="5"/>
      <c r="S640" s="5"/>
      <c r="T640" s="5"/>
      <c r="AA640" s="24"/>
      <c r="AB640" s="24"/>
      <c r="AC640" s="18"/>
      <c r="AE640" s="64"/>
    </row>
    <row r="641" spans="1:31" x14ac:dyDescent="0.25">
      <c r="A641" s="19"/>
      <c r="B641" s="19"/>
      <c r="C641" s="19"/>
      <c r="D641" s="20"/>
      <c r="E641" s="21"/>
      <c r="F641" s="21"/>
      <c r="G641" s="26"/>
      <c r="H641" s="6"/>
      <c r="I641" s="4"/>
      <c r="J641" s="4"/>
      <c r="K641" s="4"/>
      <c r="O641" s="4"/>
      <c r="P641" s="4"/>
      <c r="Q641" s="4"/>
      <c r="R641" s="5"/>
      <c r="S641" s="5"/>
      <c r="T641" s="5"/>
      <c r="AA641" s="24"/>
      <c r="AB641" s="24"/>
      <c r="AC641" s="18"/>
      <c r="AE641" s="64"/>
    </row>
    <row r="642" spans="1:31" x14ac:dyDescent="0.25">
      <c r="A642" s="119"/>
      <c r="B642" s="119"/>
      <c r="C642" s="119"/>
      <c r="D642" s="115"/>
      <c r="E642" s="116"/>
      <c r="F642" s="116"/>
      <c r="G642" s="105"/>
      <c r="H642" s="117"/>
      <c r="I642" s="117"/>
      <c r="J642" s="117"/>
      <c r="K642" s="117"/>
      <c r="L642" s="93"/>
      <c r="M642" s="93"/>
      <c r="N642" s="93"/>
      <c r="O642" s="117"/>
      <c r="P642" s="117"/>
      <c r="Q642" s="117"/>
      <c r="R642" s="118"/>
      <c r="S642" s="118"/>
      <c r="T642" s="118"/>
      <c r="U642" s="93"/>
      <c r="V642" s="93"/>
      <c r="W642" s="93"/>
      <c r="X642" s="93"/>
      <c r="Y642" s="93"/>
      <c r="Z642" s="93"/>
      <c r="AA642" s="113"/>
      <c r="AB642" s="113"/>
      <c r="AC642" s="101"/>
      <c r="AE642" s="64"/>
    </row>
    <row r="643" spans="1:31" x14ac:dyDescent="0.25">
      <c r="A643" s="19"/>
      <c r="B643" s="19"/>
      <c r="C643" s="19"/>
      <c r="D643" s="20"/>
      <c r="E643" s="21"/>
      <c r="F643" s="21"/>
      <c r="G643" s="26"/>
      <c r="H643" s="6"/>
      <c r="I643" s="4"/>
      <c r="J643" s="4"/>
      <c r="K643" s="4"/>
      <c r="O643" s="4"/>
      <c r="P643" s="4"/>
      <c r="Q643" s="4"/>
      <c r="R643" s="5"/>
      <c r="S643" s="5"/>
      <c r="T643" s="5"/>
      <c r="AA643" s="24"/>
      <c r="AB643" s="24"/>
      <c r="AC643" s="18"/>
      <c r="AE643" s="64"/>
    </row>
    <row r="644" spans="1:31" x14ac:dyDescent="0.25">
      <c r="A644" s="19"/>
      <c r="B644" s="19"/>
      <c r="C644" s="19"/>
      <c r="D644" s="20"/>
      <c r="E644" s="21"/>
      <c r="F644" s="21"/>
      <c r="G644" s="26"/>
      <c r="H644" s="6"/>
      <c r="I644" s="4"/>
      <c r="J644" s="4"/>
      <c r="K644" s="4"/>
      <c r="O644" s="4"/>
      <c r="P644" s="4"/>
      <c r="Q644" s="4"/>
      <c r="R644" s="5"/>
      <c r="S644" s="5"/>
      <c r="T644" s="5"/>
      <c r="AA644" s="24"/>
      <c r="AB644" s="24"/>
      <c r="AC644" s="18"/>
      <c r="AE644" s="64"/>
    </row>
    <row r="645" spans="1:31" x14ac:dyDescent="0.25">
      <c r="A645" s="19"/>
      <c r="B645" s="19"/>
      <c r="C645" s="19"/>
      <c r="D645" s="20"/>
      <c r="E645" s="21"/>
      <c r="F645" s="21"/>
      <c r="G645" s="26"/>
      <c r="H645" s="6"/>
      <c r="I645" s="4"/>
      <c r="J645" s="4"/>
      <c r="K645" s="4"/>
      <c r="O645" s="4"/>
      <c r="P645" s="4"/>
      <c r="Q645" s="4"/>
      <c r="R645" s="5"/>
      <c r="S645" s="5"/>
      <c r="T645" s="5"/>
      <c r="AA645" s="24"/>
      <c r="AB645" s="24"/>
      <c r="AC645" s="18"/>
      <c r="AE645" s="64"/>
    </row>
    <row r="646" spans="1:31" x14ac:dyDescent="0.25">
      <c r="A646" s="19"/>
      <c r="B646" s="19"/>
      <c r="C646" s="19"/>
      <c r="D646" s="20"/>
      <c r="E646" s="21"/>
      <c r="F646" s="21"/>
      <c r="G646" s="26"/>
      <c r="H646" s="6"/>
      <c r="I646" s="4"/>
      <c r="J646" s="4"/>
      <c r="K646" s="4"/>
      <c r="O646" s="4"/>
      <c r="P646" s="4"/>
      <c r="Q646" s="4"/>
      <c r="R646" s="5"/>
      <c r="S646" s="5"/>
      <c r="T646" s="5"/>
      <c r="AA646" s="24"/>
      <c r="AB646" s="24"/>
      <c r="AC646" s="18"/>
      <c r="AE646" s="64"/>
    </row>
    <row r="647" spans="1:31" x14ac:dyDescent="0.25">
      <c r="A647" s="19"/>
      <c r="B647" s="19"/>
      <c r="C647" s="19"/>
      <c r="D647" s="20"/>
      <c r="E647" s="21"/>
      <c r="F647" s="21"/>
      <c r="G647" s="26"/>
      <c r="H647" s="6"/>
      <c r="I647" s="4"/>
      <c r="J647" s="4"/>
      <c r="K647" s="4"/>
      <c r="O647" s="4"/>
      <c r="P647" s="4"/>
      <c r="Q647" s="4"/>
      <c r="R647" s="5"/>
      <c r="S647" s="5"/>
      <c r="T647" s="5"/>
      <c r="AA647" s="24"/>
      <c r="AB647" s="24"/>
      <c r="AC647" s="18"/>
      <c r="AE647" s="64"/>
    </row>
    <row r="648" spans="1:31" x14ac:dyDescent="0.25">
      <c r="A648" s="19"/>
      <c r="B648" s="19"/>
      <c r="C648" s="19"/>
      <c r="D648" s="20"/>
      <c r="E648" s="21"/>
      <c r="F648" s="21"/>
      <c r="G648" s="26"/>
      <c r="H648" s="6"/>
      <c r="I648" s="4"/>
      <c r="J648" s="4"/>
      <c r="K648" s="4"/>
      <c r="O648" s="4"/>
      <c r="P648" s="4"/>
      <c r="Q648" s="4"/>
      <c r="R648" s="5"/>
      <c r="S648" s="5"/>
      <c r="T648" s="5"/>
      <c r="AA648" s="24"/>
      <c r="AB648" s="24"/>
      <c r="AC648" s="18"/>
      <c r="AE648" s="64"/>
    </row>
    <row r="649" spans="1:31" x14ac:dyDescent="0.25">
      <c r="A649" s="19"/>
      <c r="B649" s="19"/>
      <c r="C649" s="19"/>
      <c r="D649" s="20"/>
      <c r="E649" s="21"/>
      <c r="F649" s="21"/>
      <c r="G649" s="26"/>
      <c r="H649" s="6"/>
      <c r="I649" s="4"/>
      <c r="J649" s="4"/>
      <c r="K649" s="4"/>
      <c r="O649" s="4"/>
      <c r="P649" s="4"/>
      <c r="Q649" s="4"/>
      <c r="R649" s="5"/>
      <c r="S649" s="5"/>
      <c r="T649" s="5"/>
      <c r="AA649" s="24"/>
      <c r="AB649" s="24"/>
      <c r="AC649" s="18"/>
      <c r="AE649" s="64"/>
    </row>
    <row r="650" spans="1:31" x14ac:dyDescent="0.25">
      <c r="A650" s="19"/>
      <c r="B650" s="19"/>
      <c r="C650" s="19"/>
      <c r="D650" s="20"/>
      <c r="E650" s="21"/>
      <c r="F650" s="21"/>
      <c r="G650" s="26"/>
      <c r="H650" s="6"/>
      <c r="I650" s="4"/>
      <c r="J650" s="4"/>
      <c r="K650" s="4"/>
      <c r="O650" s="4"/>
      <c r="P650" s="4"/>
      <c r="Q650" s="4"/>
      <c r="R650" s="5"/>
      <c r="S650" s="5"/>
      <c r="T650" s="5"/>
      <c r="AA650" s="24"/>
      <c r="AB650" s="24"/>
      <c r="AC650" s="18"/>
      <c r="AE650" s="64"/>
    </row>
    <row r="651" spans="1:31" x14ac:dyDescent="0.25">
      <c r="A651" s="19"/>
      <c r="B651" s="19"/>
      <c r="C651" s="19"/>
      <c r="D651" s="20"/>
      <c r="E651" s="21"/>
      <c r="F651" s="21"/>
      <c r="G651" s="26"/>
      <c r="H651" s="6"/>
      <c r="I651" s="4"/>
      <c r="J651" s="4"/>
      <c r="K651" s="4"/>
      <c r="O651" s="4"/>
      <c r="P651" s="4"/>
      <c r="Q651" s="4"/>
      <c r="R651" s="5"/>
      <c r="S651" s="5"/>
      <c r="T651" s="5"/>
      <c r="AA651" s="24"/>
      <c r="AB651" s="24"/>
      <c r="AC651" s="18"/>
      <c r="AE651" s="64"/>
    </row>
    <row r="652" spans="1:31" x14ac:dyDescent="0.25">
      <c r="A652" s="19"/>
      <c r="B652" s="19"/>
      <c r="C652" s="19"/>
      <c r="D652" s="20"/>
      <c r="E652" s="21"/>
      <c r="F652" s="21"/>
      <c r="G652" s="26"/>
      <c r="H652" s="6"/>
      <c r="I652" s="4"/>
      <c r="J652" s="4"/>
      <c r="K652" s="4"/>
      <c r="O652" s="4"/>
      <c r="P652" s="4"/>
      <c r="Q652" s="4"/>
      <c r="R652" s="5"/>
      <c r="S652" s="5"/>
      <c r="T652" s="5"/>
      <c r="AA652" s="24"/>
      <c r="AB652" s="24"/>
      <c r="AC652" s="18"/>
      <c r="AE652" s="64"/>
    </row>
    <row r="653" spans="1:31" x14ac:dyDescent="0.25">
      <c r="A653" s="19"/>
      <c r="B653" s="19"/>
      <c r="C653" s="19"/>
      <c r="D653" s="20"/>
      <c r="E653" s="21"/>
      <c r="F653" s="21"/>
      <c r="G653" s="26"/>
      <c r="H653" s="6"/>
      <c r="I653" s="4"/>
      <c r="J653" s="4"/>
      <c r="K653" s="4"/>
      <c r="O653" s="4"/>
      <c r="P653" s="4"/>
      <c r="Q653" s="4"/>
      <c r="R653" s="5"/>
      <c r="S653" s="5"/>
      <c r="T653" s="5"/>
      <c r="AA653" s="24"/>
      <c r="AB653" s="24"/>
      <c r="AC653" s="18"/>
      <c r="AE653" s="64"/>
    </row>
    <row r="654" spans="1:31" x14ac:dyDescent="0.25">
      <c r="A654" s="19"/>
      <c r="B654" s="19"/>
      <c r="C654" s="19"/>
      <c r="D654" s="20"/>
      <c r="E654" s="21"/>
      <c r="F654" s="21"/>
      <c r="G654" s="26"/>
      <c r="H654" s="6"/>
      <c r="I654" s="4"/>
      <c r="J654" s="4"/>
      <c r="K654" s="4"/>
      <c r="O654" s="4"/>
      <c r="P654" s="4"/>
      <c r="Q654" s="4"/>
      <c r="R654" s="5"/>
      <c r="S654" s="5"/>
      <c r="T654" s="5"/>
      <c r="AA654" s="24"/>
      <c r="AB654" s="24"/>
      <c r="AC654" s="18"/>
      <c r="AE654" s="64"/>
    </row>
    <row r="655" spans="1:31" x14ac:dyDescent="0.25">
      <c r="A655" s="19"/>
      <c r="B655" s="19"/>
      <c r="C655" s="19"/>
      <c r="D655" s="20"/>
      <c r="E655" s="21"/>
      <c r="F655" s="21"/>
      <c r="G655" s="26"/>
      <c r="H655" s="6"/>
      <c r="I655" s="4"/>
      <c r="J655" s="4"/>
      <c r="K655" s="4"/>
      <c r="O655" s="4"/>
      <c r="P655" s="4"/>
      <c r="Q655" s="4"/>
      <c r="R655" s="5"/>
      <c r="S655" s="5"/>
      <c r="T655" s="5"/>
      <c r="AA655" s="24"/>
      <c r="AB655" s="24"/>
      <c r="AC655" s="18"/>
      <c r="AE655" s="64"/>
    </row>
    <row r="656" spans="1:31" x14ac:dyDescent="0.25">
      <c r="A656" s="19"/>
      <c r="B656" s="19"/>
      <c r="C656" s="19"/>
      <c r="D656" s="20"/>
      <c r="E656" s="21"/>
      <c r="F656" s="21"/>
      <c r="G656" s="120"/>
      <c r="H656" s="6"/>
      <c r="I656" s="4"/>
      <c r="J656" s="4"/>
      <c r="K656" s="4"/>
      <c r="O656" s="4"/>
      <c r="P656" s="4"/>
      <c r="Q656" s="4"/>
      <c r="R656" s="5"/>
      <c r="S656" s="5"/>
      <c r="T656" s="5"/>
      <c r="AA656" s="24"/>
      <c r="AB656" s="24"/>
      <c r="AC656" s="18"/>
      <c r="AE656" s="64"/>
    </row>
    <row r="657" spans="1:31" x14ac:dyDescent="0.25">
      <c r="A657" s="19"/>
      <c r="B657" s="19"/>
      <c r="C657" s="19"/>
      <c r="D657" s="20"/>
      <c r="E657" s="21"/>
      <c r="F657" s="21"/>
      <c r="G657" s="120"/>
      <c r="H657" s="6"/>
      <c r="I657" s="4"/>
      <c r="J657" s="4"/>
      <c r="K657" s="4"/>
      <c r="O657" s="4"/>
      <c r="P657" s="4"/>
      <c r="Q657" s="4"/>
      <c r="R657" s="5"/>
      <c r="S657" s="5"/>
      <c r="T657" s="5"/>
      <c r="AA657" s="24"/>
      <c r="AB657" s="24"/>
      <c r="AC657" s="18"/>
      <c r="AE657" s="64"/>
    </row>
    <row r="658" spans="1:31" x14ac:dyDescent="0.25">
      <c r="A658" s="19"/>
      <c r="B658" s="19"/>
      <c r="C658" s="19"/>
      <c r="D658" s="20"/>
      <c r="E658" s="21"/>
      <c r="F658" s="21"/>
      <c r="G658" s="120"/>
      <c r="H658" s="6"/>
      <c r="I658" s="4"/>
      <c r="J658" s="4"/>
      <c r="K658" s="4"/>
      <c r="O658" s="4"/>
      <c r="P658" s="4"/>
      <c r="Q658" s="4"/>
      <c r="R658" s="5"/>
      <c r="S658" s="5"/>
      <c r="T658" s="5"/>
      <c r="AA658" s="24"/>
      <c r="AB658" s="24"/>
      <c r="AC658" s="18"/>
      <c r="AE658" s="64"/>
    </row>
    <row r="659" spans="1:31" x14ac:dyDescent="0.25">
      <c r="A659" s="19"/>
      <c r="B659" s="19"/>
      <c r="C659" s="19"/>
      <c r="D659" s="20"/>
      <c r="E659" s="21"/>
      <c r="F659" s="21"/>
      <c r="G659" s="120"/>
      <c r="H659" s="6"/>
      <c r="I659" s="4"/>
      <c r="J659" s="4"/>
      <c r="K659" s="4"/>
      <c r="O659" s="4"/>
      <c r="P659" s="4"/>
      <c r="Q659" s="4"/>
      <c r="R659" s="5"/>
      <c r="S659" s="5"/>
      <c r="T659" s="5"/>
      <c r="AA659" s="24"/>
      <c r="AB659" s="24"/>
      <c r="AC659" s="18"/>
      <c r="AE659" s="64"/>
    </row>
    <row r="660" spans="1:31" x14ac:dyDescent="0.25">
      <c r="A660" s="19"/>
      <c r="B660" s="19"/>
      <c r="C660" s="19"/>
      <c r="D660" s="20"/>
      <c r="E660" s="21"/>
      <c r="F660" s="21"/>
      <c r="G660" s="120"/>
      <c r="H660" s="6"/>
      <c r="I660" s="4"/>
      <c r="J660" s="4"/>
      <c r="K660" s="4"/>
      <c r="O660" s="4"/>
      <c r="P660" s="4"/>
      <c r="Q660" s="4"/>
      <c r="R660" s="5"/>
      <c r="S660" s="5"/>
      <c r="T660" s="5"/>
      <c r="AA660" s="24"/>
      <c r="AB660" s="24"/>
      <c r="AC660" s="18"/>
      <c r="AE660" s="64"/>
    </row>
    <row r="661" spans="1:31" x14ac:dyDescent="0.25">
      <c r="A661" s="19"/>
      <c r="B661" s="19"/>
      <c r="C661" s="19"/>
      <c r="D661" s="20"/>
      <c r="E661" s="21"/>
      <c r="F661" s="21"/>
      <c r="G661" s="120"/>
      <c r="H661" s="6"/>
      <c r="I661" s="4"/>
      <c r="J661" s="4"/>
      <c r="K661" s="4"/>
      <c r="O661" s="4"/>
      <c r="P661" s="4"/>
      <c r="Q661" s="4"/>
      <c r="R661" s="5"/>
      <c r="S661" s="5"/>
      <c r="T661" s="5"/>
      <c r="AA661" s="24"/>
      <c r="AB661" s="24"/>
      <c r="AC661" s="18"/>
      <c r="AE661" s="64"/>
    </row>
    <row r="662" spans="1:31" x14ac:dyDescent="0.25">
      <c r="A662" s="19"/>
      <c r="B662" s="19"/>
      <c r="C662" s="19"/>
      <c r="D662" s="20"/>
      <c r="E662" s="21"/>
      <c r="F662" s="21"/>
      <c r="G662" s="120"/>
      <c r="H662" s="6"/>
      <c r="I662" s="4"/>
      <c r="J662" s="4"/>
      <c r="K662" s="4"/>
      <c r="O662" s="4"/>
      <c r="P662" s="4"/>
      <c r="Q662" s="4"/>
      <c r="R662" s="5"/>
      <c r="S662" s="5"/>
      <c r="T662" s="5"/>
      <c r="AA662" s="24"/>
      <c r="AB662" s="24"/>
      <c r="AC662" s="18"/>
      <c r="AE662" s="64"/>
    </row>
    <row r="663" spans="1:31" x14ac:dyDescent="0.25">
      <c r="A663" s="19"/>
      <c r="B663" s="19"/>
      <c r="C663" s="19"/>
      <c r="D663" s="20"/>
      <c r="E663" s="21"/>
      <c r="F663" s="21"/>
      <c r="G663" s="120"/>
      <c r="H663" s="6"/>
      <c r="I663" s="4"/>
      <c r="J663" s="4"/>
      <c r="K663" s="4"/>
      <c r="O663" s="4"/>
      <c r="P663" s="4"/>
      <c r="Q663" s="4"/>
      <c r="R663" s="5"/>
      <c r="S663" s="5"/>
      <c r="T663" s="5"/>
      <c r="AA663" s="24"/>
      <c r="AB663" s="24"/>
      <c r="AC663" s="18"/>
      <c r="AE663" s="64"/>
    </row>
    <row r="664" spans="1:31" x14ac:dyDescent="0.25">
      <c r="A664" s="19"/>
      <c r="B664" s="19"/>
      <c r="C664" s="19"/>
      <c r="D664" s="20"/>
      <c r="E664" s="21"/>
      <c r="F664" s="21"/>
      <c r="G664" s="120"/>
      <c r="H664" s="6"/>
      <c r="I664" s="4"/>
      <c r="J664" s="4"/>
      <c r="K664" s="4"/>
      <c r="O664" s="4"/>
      <c r="P664" s="4"/>
      <c r="Q664" s="4"/>
      <c r="R664" s="5"/>
      <c r="S664" s="5"/>
      <c r="T664" s="5"/>
      <c r="AA664" s="24"/>
      <c r="AB664" s="24"/>
      <c r="AC664" s="18"/>
      <c r="AE664" s="64"/>
    </row>
    <row r="665" spans="1:31" x14ac:dyDescent="0.25">
      <c r="A665" s="19"/>
      <c r="B665" s="19"/>
      <c r="C665" s="19"/>
      <c r="D665" s="20"/>
      <c r="E665" s="21"/>
      <c r="F665" s="21"/>
      <c r="G665" s="120"/>
      <c r="H665" s="6"/>
      <c r="I665" s="4"/>
      <c r="J665" s="4"/>
      <c r="K665" s="4"/>
      <c r="O665" s="4"/>
      <c r="P665" s="4"/>
      <c r="Q665" s="4"/>
      <c r="R665" s="5"/>
      <c r="S665" s="5"/>
      <c r="T665" s="5"/>
      <c r="AA665" s="24"/>
      <c r="AB665" s="24"/>
      <c r="AC665" s="18"/>
      <c r="AE665" s="64"/>
    </row>
    <row r="666" spans="1:31" x14ac:dyDescent="0.25">
      <c r="A666" s="19"/>
      <c r="B666" s="19"/>
      <c r="C666" s="19"/>
      <c r="D666" s="20"/>
      <c r="E666" s="21"/>
      <c r="F666" s="21"/>
      <c r="G666" s="120"/>
      <c r="H666" s="6"/>
      <c r="I666" s="4"/>
      <c r="J666" s="4"/>
      <c r="K666" s="4"/>
      <c r="O666" s="4"/>
      <c r="P666" s="4"/>
      <c r="Q666" s="4"/>
      <c r="R666" s="5"/>
      <c r="S666" s="5"/>
      <c r="T666" s="5"/>
      <c r="AA666" s="24"/>
      <c r="AB666" s="24"/>
      <c r="AC666" s="18"/>
      <c r="AE666" s="64"/>
    </row>
    <row r="667" spans="1:31" x14ac:dyDescent="0.25">
      <c r="A667" s="19"/>
      <c r="B667" s="19"/>
      <c r="C667" s="19"/>
      <c r="D667" s="20"/>
      <c r="E667" s="21"/>
      <c r="F667" s="21"/>
      <c r="G667" s="120"/>
      <c r="H667" s="6"/>
      <c r="I667" s="4"/>
      <c r="J667" s="4"/>
      <c r="K667" s="4"/>
      <c r="O667" s="4"/>
      <c r="P667" s="4"/>
      <c r="Q667" s="4"/>
      <c r="R667" s="5"/>
      <c r="S667" s="5"/>
      <c r="T667" s="5"/>
      <c r="AA667" s="24"/>
      <c r="AB667" s="24"/>
      <c r="AC667" s="18"/>
      <c r="AE667" s="64"/>
    </row>
    <row r="668" spans="1:31" x14ac:dyDescent="0.25">
      <c r="A668" s="19"/>
      <c r="B668" s="19"/>
      <c r="C668" s="19"/>
      <c r="D668" s="20"/>
      <c r="E668" s="21"/>
      <c r="F668" s="21"/>
      <c r="G668" s="120"/>
      <c r="H668" s="6"/>
      <c r="I668" s="4"/>
      <c r="J668" s="4"/>
      <c r="K668" s="4"/>
      <c r="O668" s="4"/>
      <c r="P668" s="4"/>
      <c r="Q668" s="4"/>
      <c r="R668" s="5"/>
      <c r="S668" s="5"/>
      <c r="T668" s="5"/>
      <c r="AA668" s="24"/>
      <c r="AB668" s="24"/>
      <c r="AC668" s="18"/>
      <c r="AE668" s="64"/>
    </row>
    <row r="669" spans="1:31" x14ac:dyDescent="0.25">
      <c r="A669" s="19"/>
      <c r="B669" s="19"/>
      <c r="C669" s="19"/>
      <c r="D669" s="20"/>
      <c r="E669" s="21"/>
      <c r="F669" s="21"/>
      <c r="G669" s="120"/>
      <c r="H669" s="6"/>
      <c r="I669" s="4"/>
      <c r="J669" s="4"/>
      <c r="K669" s="4"/>
      <c r="O669" s="4"/>
      <c r="P669" s="4"/>
      <c r="Q669" s="4"/>
      <c r="R669" s="5"/>
      <c r="S669" s="5"/>
      <c r="T669" s="5"/>
      <c r="AA669" s="24"/>
      <c r="AB669" s="24"/>
      <c r="AC669" s="18"/>
      <c r="AE669" s="64"/>
    </row>
    <row r="670" spans="1:31" x14ac:dyDescent="0.25">
      <c r="A670" s="19"/>
      <c r="B670" s="19"/>
      <c r="C670" s="19"/>
      <c r="D670" s="20"/>
      <c r="E670" s="21"/>
      <c r="F670" s="21"/>
      <c r="G670" s="120"/>
      <c r="H670" s="6"/>
      <c r="I670" s="4"/>
      <c r="J670" s="4"/>
      <c r="K670" s="4"/>
      <c r="O670" s="4"/>
      <c r="P670" s="4"/>
      <c r="Q670" s="4"/>
      <c r="R670" s="5"/>
      <c r="S670" s="5"/>
      <c r="T670" s="5"/>
      <c r="AA670" s="24"/>
      <c r="AB670" s="24"/>
      <c r="AC670" s="18"/>
      <c r="AE670" s="64"/>
    </row>
    <row r="671" spans="1:31" x14ac:dyDescent="0.25">
      <c r="A671" s="19"/>
      <c r="B671" s="19"/>
      <c r="C671" s="19"/>
      <c r="D671" s="20"/>
      <c r="E671" s="21"/>
      <c r="F671" s="21"/>
      <c r="G671" s="120"/>
      <c r="H671" s="6"/>
      <c r="I671" s="4"/>
      <c r="J671" s="4"/>
      <c r="K671" s="4"/>
      <c r="O671" s="4"/>
      <c r="P671" s="4"/>
      <c r="Q671" s="4"/>
      <c r="R671" s="5"/>
      <c r="S671" s="5"/>
      <c r="T671" s="5"/>
      <c r="AA671" s="24"/>
      <c r="AB671" s="24"/>
      <c r="AC671" s="18"/>
      <c r="AE671" s="64"/>
    </row>
    <row r="672" spans="1:31" x14ac:dyDescent="0.25">
      <c r="A672" s="19"/>
      <c r="B672" s="19"/>
      <c r="C672" s="19"/>
      <c r="D672" s="20"/>
      <c r="E672" s="21"/>
      <c r="F672" s="21"/>
      <c r="G672" s="120"/>
      <c r="H672" s="6"/>
      <c r="I672" s="4"/>
      <c r="J672" s="4"/>
      <c r="K672" s="4"/>
      <c r="O672" s="4"/>
      <c r="P672" s="4"/>
      <c r="Q672" s="4"/>
      <c r="R672" s="5"/>
      <c r="S672" s="5"/>
      <c r="T672" s="5"/>
      <c r="AA672" s="24"/>
      <c r="AB672" s="24"/>
      <c r="AC672" s="18"/>
      <c r="AE672" s="64"/>
    </row>
    <row r="673" spans="1:31" x14ac:dyDescent="0.25">
      <c r="A673" s="19"/>
      <c r="B673" s="19"/>
      <c r="C673" s="19"/>
      <c r="D673" s="20"/>
      <c r="E673" s="21"/>
      <c r="F673" s="21"/>
      <c r="G673" s="120"/>
      <c r="H673" s="6"/>
      <c r="I673" s="4"/>
      <c r="J673" s="4"/>
      <c r="K673" s="4"/>
      <c r="O673" s="4"/>
      <c r="P673" s="4"/>
      <c r="Q673" s="4"/>
      <c r="R673" s="5"/>
      <c r="S673" s="5"/>
      <c r="T673" s="5"/>
      <c r="AA673" s="24"/>
      <c r="AB673" s="24"/>
      <c r="AC673" s="18"/>
      <c r="AE673" s="64"/>
    </row>
    <row r="674" spans="1:31" x14ac:dyDescent="0.25">
      <c r="A674" s="19"/>
      <c r="B674" s="19"/>
      <c r="C674" s="19"/>
      <c r="D674" s="20"/>
      <c r="E674" s="21"/>
      <c r="F674" s="21"/>
      <c r="G674" s="120"/>
      <c r="H674" s="6"/>
      <c r="I674" s="4"/>
      <c r="J674" s="4"/>
      <c r="K674" s="4"/>
      <c r="O674" s="4"/>
      <c r="P674" s="4"/>
      <c r="Q674" s="4"/>
      <c r="R674" s="5"/>
      <c r="S674" s="5"/>
      <c r="T674" s="5"/>
      <c r="AA674" s="24"/>
      <c r="AB674" s="24"/>
      <c r="AC674" s="18"/>
      <c r="AE674" s="64"/>
    </row>
    <row r="675" spans="1:31" x14ac:dyDescent="0.25">
      <c r="A675" s="19"/>
      <c r="B675" s="19"/>
      <c r="C675" s="19"/>
      <c r="D675" s="20"/>
      <c r="E675" s="21"/>
      <c r="F675" s="21"/>
      <c r="G675" s="120"/>
      <c r="H675" s="6"/>
      <c r="I675" s="4"/>
      <c r="J675" s="4"/>
      <c r="K675" s="4"/>
      <c r="O675" s="4"/>
      <c r="P675" s="4"/>
      <c r="Q675" s="4"/>
      <c r="R675" s="5"/>
      <c r="S675" s="5"/>
      <c r="T675" s="5"/>
      <c r="AA675" s="24"/>
      <c r="AB675" s="24"/>
      <c r="AC675" s="18"/>
      <c r="AE675" s="64"/>
    </row>
    <row r="676" spans="1:31" x14ac:dyDescent="0.25">
      <c r="A676" s="19"/>
      <c r="B676" s="19"/>
      <c r="C676" s="19"/>
      <c r="D676" s="20"/>
      <c r="E676" s="21"/>
      <c r="F676" s="21"/>
      <c r="G676" s="120"/>
      <c r="H676" s="6"/>
      <c r="I676" s="4"/>
      <c r="J676" s="4"/>
      <c r="K676" s="4"/>
      <c r="O676" s="4"/>
      <c r="P676" s="4"/>
      <c r="Q676" s="4"/>
      <c r="R676" s="5"/>
      <c r="S676" s="5"/>
      <c r="T676" s="5"/>
      <c r="AA676" s="24"/>
      <c r="AB676" s="24"/>
      <c r="AC676" s="18"/>
      <c r="AE676" s="64"/>
    </row>
    <row r="677" spans="1:31" x14ac:dyDescent="0.25">
      <c r="A677" s="19"/>
      <c r="B677" s="19"/>
      <c r="C677" s="19"/>
      <c r="D677" s="20"/>
      <c r="E677" s="21"/>
      <c r="F677" s="21"/>
      <c r="G677" s="120"/>
      <c r="H677" s="6"/>
      <c r="I677" s="4"/>
      <c r="J677" s="4"/>
      <c r="K677" s="4"/>
      <c r="O677" s="4"/>
      <c r="P677" s="4"/>
      <c r="Q677" s="4"/>
      <c r="R677" s="5"/>
      <c r="S677" s="5"/>
      <c r="T677" s="5"/>
      <c r="AA677" s="24"/>
      <c r="AB677" s="24"/>
      <c r="AC677" s="18"/>
      <c r="AE677" s="64"/>
    </row>
    <row r="678" spans="1:31" x14ac:dyDescent="0.25">
      <c r="A678" s="19"/>
      <c r="B678" s="19"/>
      <c r="C678" s="19"/>
      <c r="D678" s="20"/>
      <c r="E678" s="21"/>
      <c r="F678" s="21"/>
      <c r="G678" s="120"/>
      <c r="H678" s="6"/>
      <c r="I678" s="4"/>
      <c r="J678" s="4"/>
      <c r="K678" s="4"/>
      <c r="O678" s="4"/>
      <c r="P678" s="4"/>
      <c r="Q678" s="4"/>
      <c r="R678" s="5"/>
      <c r="S678" s="5"/>
      <c r="T678" s="5"/>
      <c r="AA678" s="24"/>
      <c r="AB678" s="24"/>
      <c r="AC678" s="18"/>
      <c r="AE678" s="64"/>
    </row>
    <row r="679" spans="1:31" x14ac:dyDescent="0.25">
      <c r="A679" s="19"/>
      <c r="B679" s="19"/>
      <c r="C679" s="19"/>
      <c r="D679" s="20"/>
      <c r="E679" s="21"/>
      <c r="F679" s="21"/>
      <c r="G679" s="120"/>
      <c r="H679" s="6"/>
      <c r="I679" s="4"/>
      <c r="J679" s="4"/>
      <c r="K679" s="4"/>
      <c r="O679" s="4"/>
      <c r="P679" s="4"/>
      <c r="Q679" s="4"/>
      <c r="R679" s="5"/>
      <c r="S679" s="5"/>
      <c r="T679" s="5"/>
      <c r="AA679" s="24"/>
      <c r="AB679" s="24"/>
      <c r="AC679" s="18"/>
      <c r="AE679" s="64"/>
    </row>
    <row r="680" spans="1:31" x14ac:dyDescent="0.25">
      <c r="A680" s="19"/>
      <c r="B680" s="19"/>
      <c r="C680" s="19"/>
      <c r="D680" s="20"/>
      <c r="E680" s="21"/>
      <c r="F680" s="21"/>
      <c r="G680" s="120"/>
      <c r="H680" s="6"/>
      <c r="I680" s="4"/>
      <c r="J680" s="4"/>
      <c r="K680" s="4"/>
      <c r="O680" s="4"/>
      <c r="P680" s="4"/>
      <c r="Q680" s="4"/>
      <c r="R680" s="5"/>
      <c r="S680" s="5"/>
      <c r="T680" s="5"/>
      <c r="AA680" s="24"/>
      <c r="AB680" s="24"/>
      <c r="AC680" s="18"/>
      <c r="AE680" s="64"/>
    </row>
    <row r="681" spans="1:31" x14ac:dyDescent="0.25">
      <c r="A681" s="19"/>
      <c r="B681" s="19"/>
      <c r="C681" s="19"/>
      <c r="D681" s="20"/>
      <c r="E681" s="21"/>
      <c r="F681" s="21"/>
      <c r="G681" s="120"/>
      <c r="H681" s="6"/>
      <c r="I681" s="4"/>
      <c r="J681" s="4"/>
      <c r="K681" s="4"/>
      <c r="O681" s="4"/>
      <c r="P681" s="4"/>
      <c r="Q681" s="4"/>
      <c r="R681" s="5"/>
      <c r="S681" s="5"/>
      <c r="T681" s="5"/>
      <c r="AA681" s="24"/>
      <c r="AB681" s="24"/>
      <c r="AC681" s="18"/>
      <c r="AE681" s="64"/>
    </row>
    <row r="682" spans="1:31" x14ac:dyDescent="0.25">
      <c r="A682" s="19"/>
      <c r="B682" s="19"/>
      <c r="C682" s="19"/>
      <c r="D682" s="20"/>
      <c r="E682" s="21"/>
      <c r="F682" s="21"/>
      <c r="G682" s="120"/>
      <c r="H682" s="6"/>
      <c r="I682" s="4"/>
      <c r="J682" s="4"/>
      <c r="K682" s="4"/>
      <c r="O682" s="4"/>
      <c r="P682" s="4"/>
      <c r="Q682" s="4"/>
      <c r="R682" s="5"/>
      <c r="S682" s="5"/>
      <c r="T682" s="5"/>
      <c r="AA682" s="24"/>
      <c r="AB682" s="24"/>
      <c r="AC682" s="18"/>
      <c r="AE682" s="64"/>
    </row>
    <row r="683" spans="1:31" x14ac:dyDescent="0.25">
      <c r="A683" s="19"/>
      <c r="B683" s="19"/>
      <c r="C683" s="19"/>
      <c r="D683" s="20"/>
      <c r="E683" s="21"/>
      <c r="F683" s="21"/>
      <c r="G683" s="120"/>
      <c r="H683" s="6"/>
      <c r="I683" s="4"/>
      <c r="J683" s="4"/>
      <c r="K683" s="4"/>
      <c r="O683" s="4"/>
      <c r="P683" s="4"/>
      <c r="Q683" s="4"/>
      <c r="R683" s="5"/>
      <c r="S683" s="5"/>
      <c r="T683" s="5"/>
      <c r="AA683" s="24"/>
      <c r="AB683" s="24"/>
      <c r="AC683" s="18"/>
      <c r="AE683" s="64"/>
    </row>
    <row r="684" spans="1:31" x14ac:dyDescent="0.25">
      <c r="A684" s="19"/>
      <c r="B684" s="19"/>
      <c r="C684" s="19"/>
      <c r="D684" s="20"/>
      <c r="E684" s="21"/>
      <c r="F684" s="21"/>
      <c r="G684" s="120"/>
      <c r="H684" s="6"/>
      <c r="I684" s="4"/>
      <c r="J684" s="4"/>
      <c r="K684" s="4"/>
      <c r="O684" s="4"/>
      <c r="P684" s="4"/>
      <c r="Q684" s="4"/>
      <c r="R684" s="5"/>
      <c r="S684" s="5"/>
      <c r="T684" s="5"/>
      <c r="AA684" s="24"/>
      <c r="AB684" s="24"/>
      <c r="AC684" s="18"/>
      <c r="AE684" s="64"/>
    </row>
    <row r="685" spans="1:31" x14ac:dyDescent="0.25">
      <c r="A685" s="19"/>
      <c r="B685" s="19"/>
      <c r="C685" s="19"/>
      <c r="D685" s="20"/>
      <c r="E685" s="21"/>
      <c r="F685" s="21"/>
      <c r="G685" s="120"/>
      <c r="H685" s="6"/>
      <c r="I685" s="4"/>
      <c r="J685" s="4"/>
      <c r="K685" s="4"/>
      <c r="O685" s="4"/>
      <c r="P685" s="4"/>
      <c r="Q685" s="4"/>
      <c r="R685" s="5"/>
      <c r="S685" s="5"/>
      <c r="T685" s="5"/>
      <c r="AA685" s="24"/>
      <c r="AB685" s="24"/>
      <c r="AC685" s="18"/>
      <c r="AE685" s="64"/>
    </row>
    <row r="686" spans="1:31" x14ac:dyDescent="0.25">
      <c r="A686" s="19"/>
      <c r="B686" s="19"/>
      <c r="C686" s="19"/>
      <c r="D686" s="20"/>
      <c r="E686" s="21"/>
      <c r="F686" s="21"/>
      <c r="G686" s="120"/>
      <c r="H686" s="6"/>
      <c r="I686" s="4"/>
      <c r="J686" s="4"/>
      <c r="K686" s="4"/>
      <c r="O686" s="4"/>
      <c r="P686" s="4"/>
      <c r="Q686" s="4"/>
      <c r="R686" s="5"/>
      <c r="S686" s="5"/>
      <c r="T686" s="5"/>
      <c r="AA686" s="24"/>
      <c r="AB686" s="24"/>
      <c r="AC686" s="18"/>
      <c r="AE686" s="64"/>
    </row>
    <row r="687" spans="1:31" x14ac:dyDescent="0.25">
      <c r="A687" s="19"/>
      <c r="B687" s="19"/>
      <c r="C687" s="19"/>
      <c r="D687" s="20"/>
      <c r="E687" s="21"/>
      <c r="F687" s="21"/>
      <c r="G687" s="120"/>
      <c r="H687" s="6"/>
      <c r="I687" s="4"/>
      <c r="J687" s="4"/>
      <c r="K687" s="4"/>
      <c r="O687" s="4"/>
      <c r="P687" s="4"/>
      <c r="Q687" s="4"/>
      <c r="R687" s="5"/>
      <c r="S687" s="5"/>
      <c r="T687" s="5"/>
      <c r="AA687" s="24"/>
      <c r="AB687" s="24"/>
      <c r="AC687" s="18"/>
      <c r="AE687" s="64"/>
    </row>
    <row r="688" spans="1:31" x14ac:dyDescent="0.25">
      <c r="A688" s="19"/>
      <c r="B688" s="19"/>
      <c r="C688" s="19"/>
      <c r="D688" s="20"/>
      <c r="E688" s="21"/>
      <c r="F688" s="21"/>
      <c r="G688" s="120"/>
      <c r="H688" s="6"/>
      <c r="I688" s="4"/>
      <c r="J688" s="4"/>
      <c r="K688" s="4"/>
      <c r="O688" s="4"/>
      <c r="P688" s="4"/>
      <c r="Q688" s="4"/>
      <c r="R688" s="5"/>
      <c r="S688" s="5"/>
      <c r="T688" s="5"/>
      <c r="AA688" s="24"/>
      <c r="AB688" s="24"/>
      <c r="AC688" s="18"/>
      <c r="AE688" s="64"/>
    </row>
    <row r="689" spans="1:31" x14ac:dyDescent="0.25">
      <c r="A689" s="19"/>
      <c r="B689" s="19"/>
      <c r="C689" s="19"/>
      <c r="D689" s="20"/>
      <c r="E689" s="21"/>
      <c r="F689" s="21"/>
      <c r="G689" s="120"/>
      <c r="H689" s="6"/>
      <c r="I689" s="4"/>
      <c r="J689" s="4"/>
      <c r="K689" s="4"/>
      <c r="O689" s="4"/>
      <c r="P689" s="4"/>
      <c r="Q689" s="4"/>
      <c r="R689" s="5"/>
      <c r="S689" s="5"/>
      <c r="T689" s="5"/>
      <c r="AA689" s="24"/>
      <c r="AB689" s="24"/>
      <c r="AC689" s="18"/>
      <c r="AE689" s="64"/>
    </row>
    <row r="690" spans="1:31" x14ac:dyDescent="0.25">
      <c r="A690" s="19"/>
      <c r="B690" s="19"/>
      <c r="C690" s="19"/>
      <c r="D690" s="20"/>
      <c r="E690" s="21"/>
      <c r="F690" s="21"/>
      <c r="G690" s="120"/>
      <c r="H690" s="6"/>
      <c r="I690" s="4"/>
      <c r="J690" s="4"/>
      <c r="K690" s="4"/>
      <c r="O690" s="4"/>
      <c r="P690" s="4"/>
      <c r="Q690" s="4"/>
      <c r="R690" s="5"/>
      <c r="S690" s="5"/>
      <c r="T690" s="5"/>
      <c r="AA690" s="24"/>
      <c r="AB690" s="24"/>
      <c r="AC690" s="18"/>
      <c r="AE690" s="64"/>
    </row>
    <row r="691" spans="1:31" x14ac:dyDescent="0.25">
      <c r="A691" s="19"/>
      <c r="B691" s="19"/>
      <c r="C691" s="19"/>
      <c r="D691" s="20"/>
      <c r="E691" s="21"/>
      <c r="F691" s="21"/>
      <c r="G691" s="120"/>
      <c r="H691" s="6"/>
      <c r="I691" s="4"/>
      <c r="J691" s="4"/>
      <c r="K691" s="4"/>
      <c r="O691" s="4"/>
      <c r="P691" s="4"/>
      <c r="Q691" s="4"/>
      <c r="R691" s="5"/>
      <c r="S691" s="5"/>
      <c r="T691" s="5"/>
      <c r="AA691" s="24"/>
      <c r="AB691" s="24"/>
      <c r="AC691" s="18"/>
      <c r="AE691" s="64"/>
    </row>
    <row r="692" spans="1:31" x14ac:dyDescent="0.25">
      <c r="A692" s="19"/>
      <c r="B692" s="19"/>
      <c r="C692" s="19"/>
      <c r="D692" s="20"/>
      <c r="E692" s="21"/>
      <c r="F692" s="21"/>
      <c r="G692" s="120"/>
      <c r="H692" s="6"/>
      <c r="I692" s="4"/>
      <c r="J692" s="4"/>
      <c r="K692" s="4"/>
      <c r="O692" s="4"/>
      <c r="P692" s="4"/>
      <c r="Q692" s="4"/>
      <c r="R692" s="5"/>
      <c r="S692" s="5"/>
      <c r="T692" s="5"/>
      <c r="AA692" s="24"/>
      <c r="AB692" s="24"/>
      <c r="AC692" s="18"/>
      <c r="AE692" s="64"/>
    </row>
    <row r="693" spans="1:31" x14ac:dyDescent="0.25">
      <c r="A693" s="19"/>
      <c r="B693" s="19"/>
      <c r="C693" s="19"/>
      <c r="D693" s="20"/>
      <c r="E693" s="21"/>
      <c r="F693" s="21"/>
      <c r="G693" s="120"/>
      <c r="H693" s="6"/>
      <c r="I693" s="4"/>
      <c r="J693" s="4"/>
      <c r="K693" s="4"/>
      <c r="O693" s="4"/>
      <c r="P693" s="4"/>
      <c r="Q693" s="4"/>
      <c r="R693" s="5"/>
      <c r="S693" s="5"/>
      <c r="T693" s="5"/>
      <c r="AA693" s="24"/>
      <c r="AB693" s="24"/>
      <c r="AC693" s="18"/>
      <c r="AE693" s="64"/>
    </row>
    <row r="694" spans="1:31" x14ac:dyDescent="0.25">
      <c r="A694" s="19"/>
      <c r="B694" s="19"/>
      <c r="C694" s="19"/>
      <c r="D694" s="20"/>
      <c r="E694" s="21"/>
      <c r="F694" s="21"/>
      <c r="G694" s="120"/>
      <c r="H694" s="6"/>
      <c r="I694" s="4"/>
      <c r="J694" s="4"/>
      <c r="K694" s="4"/>
      <c r="O694" s="4"/>
      <c r="P694" s="4"/>
      <c r="Q694" s="4"/>
      <c r="R694" s="5"/>
      <c r="S694" s="5"/>
      <c r="T694" s="5"/>
      <c r="AA694" s="24"/>
      <c r="AB694" s="24"/>
      <c r="AC694" s="18"/>
      <c r="AE694" s="64"/>
    </row>
    <row r="695" spans="1:31" x14ac:dyDescent="0.25">
      <c r="A695" s="19"/>
      <c r="B695" s="19"/>
      <c r="C695" s="19"/>
      <c r="D695" s="20"/>
      <c r="E695" s="21"/>
      <c r="F695" s="21"/>
      <c r="G695" s="120"/>
      <c r="H695" s="6"/>
      <c r="I695" s="4"/>
      <c r="J695" s="4"/>
      <c r="K695" s="4"/>
      <c r="O695" s="4"/>
      <c r="P695" s="4"/>
      <c r="Q695" s="4"/>
      <c r="R695" s="5"/>
      <c r="S695" s="5"/>
      <c r="T695" s="5"/>
      <c r="AA695" s="24"/>
      <c r="AB695" s="24"/>
      <c r="AC695" s="18"/>
      <c r="AE695" s="64"/>
    </row>
    <row r="696" spans="1:31" x14ac:dyDescent="0.25">
      <c r="A696" s="19"/>
      <c r="B696" s="19"/>
      <c r="C696" s="19"/>
      <c r="D696" s="20"/>
      <c r="E696" s="21"/>
      <c r="F696" s="21"/>
      <c r="G696" s="120"/>
      <c r="H696" s="6"/>
      <c r="I696" s="4"/>
      <c r="J696" s="4"/>
      <c r="K696" s="4"/>
      <c r="O696" s="4"/>
      <c r="P696" s="4"/>
      <c r="Q696" s="4"/>
      <c r="R696" s="5"/>
      <c r="S696" s="5"/>
      <c r="T696" s="5"/>
      <c r="AA696" s="24"/>
      <c r="AB696" s="24"/>
      <c r="AC696" s="18"/>
      <c r="AE696" s="64"/>
    </row>
    <row r="697" spans="1:31" x14ac:dyDescent="0.25">
      <c r="A697" s="19"/>
      <c r="B697" s="19"/>
      <c r="C697" s="19"/>
      <c r="D697" s="20"/>
      <c r="E697" s="21"/>
      <c r="F697" s="21"/>
      <c r="G697" s="120"/>
      <c r="H697" s="6"/>
      <c r="I697" s="4"/>
      <c r="J697" s="4"/>
      <c r="K697" s="4"/>
      <c r="O697" s="4"/>
      <c r="P697" s="4"/>
      <c r="Q697" s="4"/>
      <c r="R697" s="5"/>
      <c r="S697" s="5"/>
      <c r="T697" s="5"/>
      <c r="AA697" s="24"/>
      <c r="AB697" s="24"/>
      <c r="AC697" s="18"/>
      <c r="AE697" s="64"/>
    </row>
    <row r="698" spans="1:31" x14ac:dyDescent="0.25">
      <c r="A698" s="19"/>
      <c r="B698" s="19"/>
      <c r="C698" s="19"/>
      <c r="D698" s="20"/>
      <c r="E698" s="21"/>
      <c r="F698" s="21"/>
      <c r="G698" s="120"/>
      <c r="H698" s="6"/>
      <c r="I698" s="4"/>
      <c r="J698" s="4"/>
      <c r="K698" s="4"/>
      <c r="O698" s="4"/>
      <c r="P698" s="4"/>
      <c r="Q698" s="4"/>
      <c r="R698" s="5"/>
      <c r="S698" s="5"/>
      <c r="T698" s="5"/>
      <c r="AA698" s="24"/>
      <c r="AB698" s="24"/>
      <c r="AC698" s="18"/>
      <c r="AE698" s="64"/>
    </row>
    <row r="699" spans="1:31" x14ac:dyDescent="0.25">
      <c r="A699" s="19"/>
      <c r="B699" s="19"/>
      <c r="C699" s="19"/>
      <c r="D699" s="20"/>
      <c r="E699" s="21"/>
      <c r="F699" s="21"/>
      <c r="G699" s="120"/>
      <c r="H699" s="6"/>
      <c r="I699" s="4"/>
      <c r="J699" s="4"/>
      <c r="K699" s="4"/>
      <c r="O699" s="4"/>
      <c r="P699" s="4"/>
      <c r="Q699" s="4"/>
      <c r="R699" s="5"/>
      <c r="S699" s="5"/>
      <c r="T699" s="5"/>
      <c r="AA699" s="24"/>
      <c r="AB699" s="24"/>
      <c r="AC699" s="18"/>
      <c r="AE699" s="64"/>
    </row>
    <row r="700" spans="1:31" x14ac:dyDescent="0.25">
      <c r="A700" s="19"/>
      <c r="B700" s="19"/>
      <c r="C700" s="19"/>
      <c r="D700" s="20"/>
      <c r="E700" s="21"/>
      <c r="F700" s="21"/>
      <c r="G700" s="120"/>
      <c r="H700" s="6"/>
      <c r="I700" s="4"/>
      <c r="J700" s="4"/>
      <c r="K700" s="4"/>
      <c r="O700" s="4"/>
      <c r="P700" s="4"/>
      <c r="Q700" s="4"/>
      <c r="R700" s="5"/>
      <c r="S700" s="5"/>
      <c r="T700" s="5"/>
      <c r="AA700" s="24"/>
      <c r="AB700" s="24"/>
      <c r="AC700" s="18"/>
      <c r="AE700" s="64"/>
    </row>
    <row r="701" spans="1:31" x14ac:dyDescent="0.25">
      <c r="A701" s="19"/>
      <c r="B701" s="19"/>
      <c r="C701" s="19"/>
      <c r="D701" s="20"/>
      <c r="E701" s="21"/>
      <c r="F701" s="21"/>
      <c r="G701" s="120"/>
      <c r="H701" s="6"/>
      <c r="I701" s="4"/>
      <c r="J701" s="4"/>
      <c r="K701" s="4"/>
      <c r="O701" s="4"/>
      <c r="P701" s="4"/>
      <c r="Q701" s="4"/>
      <c r="R701" s="5"/>
      <c r="S701" s="5"/>
      <c r="T701" s="5"/>
      <c r="AA701" s="24"/>
      <c r="AB701" s="24"/>
      <c r="AC701" s="18"/>
      <c r="AE701" s="64"/>
    </row>
    <row r="702" spans="1:31" x14ac:dyDescent="0.25">
      <c r="A702" s="19"/>
      <c r="B702" s="19"/>
      <c r="C702" s="19"/>
      <c r="D702" s="20"/>
      <c r="E702" s="21"/>
      <c r="F702" s="21"/>
      <c r="G702" s="120"/>
      <c r="H702" s="6"/>
      <c r="I702" s="4"/>
      <c r="J702" s="4"/>
      <c r="K702" s="4"/>
      <c r="O702" s="4"/>
      <c r="P702" s="4"/>
      <c r="Q702" s="4"/>
      <c r="R702" s="5"/>
      <c r="S702" s="5"/>
      <c r="T702" s="5"/>
      <c r="AA702" s="24"/>
      <c r="AB702" s="24"/>
      <c r="AC702" s="18"/>
      <c r="AE702" s="64"/>
    </row>
    <row r="703" spans="1:31" x14ac:dyDescent="0.25">
      <c r="A703" s="19"/>
      <c r="B703" s="19"/>
      <c r="C703" s="19"/>
      <c r="D703" s="20"/>
      <c r="E703" s="21"/>
      <c r="F703" s="21"/>
      <c r="G703" s="120"/>
      <c r="H703" s="6"/>
      <c r="I703" s="4"/>
      <c r="J703" s="4"/>
      <c r="K703" s="4"/>
      <c r="O703" s="4"/>
      <c r="P703" s="4"/>
      <c r="Q703" s="4"/>
      <c r="R703" s="5"/>
      <c r="S703" s="5"/>
      <c r="T703" s="5"/>
      <c r="AA703" s="24"/>
      <c r="AB703" s="24"/>
      <c r="AC703" s="18"/>
      <c r="AE703" s="64"/>
    </row>
    <row r="704" spans="1:31" x14ac:dyDescent="0.25">
      <c r="A704" s="19"/>
      <c r="B704" s="19"/>
      <c r="C704" s="19"/>
      <c r="D704" s="20"/>
      <c r="E704" s="21"/>
      <c r="F704" s="21"/>
      <c r="G704" s="120"/>
      <c r="H704" s="6"/>
      <c r="I704" s="4"/>
      <c r="J704" s="4"/>
      <c r="K704" s="4"/>
      <c r="O704" s="4"/>
      <c r="P704" s="4"/>
      <c r="Q704" s="4"/>
      <c r="R704" s="5"/>
      <c r="S704" s="5"/>
      <c r="T704" s="5"/>
      <c r="AA704" s="24"/>
      <c r="AB704" s="24"/>
      <c r="AC704" s="18"/>
      <c r="AE704" s="64"/>
    </row>
    <row r="705" spans="1:31" x14ac:dyDescent="0.25">
      <c r="A705" s="19"/>
      <c r="B705" s="19"/>
      <c r="C705" s="19"/>
      <c r="D705" s="20"/>
      <c r="E705" s="21"/>
      <c r="F705" s="21"/>
      <c r="G705" s="120"/>
      <c r="H705" s="6"/>
      <c r="I705" s="4"/>
      <c r="J705" s="4"/>
      <c r="K705" s="4"/>
      <c r="O705" s="4"/>
      <c r="P705" s="4"/>
      <c r="Q705" s="4"/>
      <c r="R705" s="5"/>
      <c r="S705" s="5"/>
      <c r="T705" s="5"/>
      <c r="AA705" s="24"/>
      <c r="AB705" s="24"/>
      <c r="AC705" s="18"/>
      <c r="AE705" s="64"/>
    </row>
    <row r="706" spans="1:31" x14ac:dyDescent="0.25">
      <c r="A706" s="19"/>
      <c r="B706" s="19"/>
      <c r="C706" s="19"/>
      <c r="D706" s="20"/>
      <c r="E706" s="21"/>
      <c r="F706" s="21"/>
      <c r="G706" s="120"/>
      <c r="H706" s="6"/>
      <c r="I706" s="4"/>
      <c r="J706" s="4"/>
      <c r="K706" s="4"/>
      <c r="O706" s="4"/>
      <c r="P706" s="4"/>
      <c r="Q706" s="4"/>
      <c r="R706" s="5"/>
      <c r="S706" s="5"/>
      <c r="T706" s="5"/>
      <c r="AA706" s="24"/>
      <c r="AB706" s="24"/>
      <c r="AC706" s="18"/>
      <c r="AE706" s="64"/>
    </row>
    <row r="707" spans="1:31" x14ac:dyDescent="0.25">
      <c r="A707" s="19"/>
      <c r="B707" s="19"/>
      <c r="C707" s="19"/>
      <c r="D707" s="20"/>
      <c r="E707" s="21"/>
      <c r="F707" s="21"/>
      <c r="G707" s="120"/>
      <c r="H707" s="6"/>
      <c r="I707" s="4"/>
      <c r="J707" s="4"/>
      <c r="K707" s="4"/>
      <c r="O707" s="4"/>
      <c r="P707" s="4"/>
      <c r="Q707" s="4"/>
      <c r="R707" s="5"/>
      <c r="S707" s="5"/>
      <c r="T707" s="5"/>
      <c r="AA707" s="24"/>
      <c r="AB707" s="24"/>
      <c r="AC707" s="18"/>
      <c r="AE707" s="64"/>
    </row>
    <row r="708" spans="1:31" x14ac:dyDescent="0.25">
      <c r="A708" s="19"/>
      <c r="B708" s="19"/>
      <c r="C708" s="19"/>
      <c r="D708" s="20"/>
      <c r="E708" s="21"/>
      <c r="F708" s="21"/>
      <c r="G708" s="120"/>
      <c r="H708" s="6"/>
      <c r="I708" s="4"/>
      <c r="J708" s="4"/>
      <c r="K708" s="4"/>
      <c r="O708" s="4"/>
      <c r="P708" s="4"/>
      <c r="Q708" s="4"/>
      <c r="R708" s="5"/>
      <c r="S708" s="5"/>
      <c r="T708" s="5"/>
      <c r="AA708" s="24"/>
      <c r="AB708" s="24"/>
      <c r="AC708" s="18"/>
      <c r="AE708" s="64"/>
    </row>
    <row r="709" spans="1:31" x14ac:dyDescent="0.25">
      <c r="A709" s="19"/>
      <c r="B709" s="19"/>
      <c r="C709" s="19"/>
      <c r="D709" s="20"/>
      <c r="E709" s="21"/>
      <c r="F709" s="21"/>
      <c r="G709" s="120"/>
      <c r="H709" s="6"/>
      <c r="I709" s="4"/>
      <c r="J709" s="4"/>
      <c r="K709" s="4"/>
      <c r="O709" s="4"/>
      <c r="P709" s="4"/>
      <c r="Q709" s="4"/>
      <c r="R709" s="5"/>
      <c r="S709" s="5"/>
      <c r="T709" s="5"/>
      <c r="AA709" s="24"/>
      <c r="AB709" s="24"/>
      <c r="AC709" s="18"/>
      <c r="AE709" s="64"/>
    </row>
    <row r="710" spans="1:31" x14ac:dyDescent="0.25">
      <c r="A710" s="19"/>
      <c r="B710" s="19"/>
      <c r="C710" s="19"/>
      <c r="D710" s="20"/>
      <c r="E710" s="21"/>
      <c r="F710" s="21"/>
      <c r="G710" s="120"/>
      <c r="H710" s="6"/>
      <c r="I710" s="4"/>
      <c r="J710" s="4"/>
      <c r="K710" s="4"/>
      <c r="O710" s="4"/>
      <c r="P710" s="4"/>
      <c r="Q710" s="4"/>
      <c r="R710" s="5"/>
      <c r="S710" s="5"/>
      <c r="T710" s="5"/>
      <c r="AA710" s="24"/>
      <c r="AB710" s="24"/>
      <c r="AC710" s="18"/>
      <c r="AE710" s="64"/>
    </row>
    <row r="711" spans="1:31" x14ac:dyDescent="0.25">
      <c r="A711" s="19"/>
      <c r="B711" s="19"/>
      <c r="C711" s="19"/>
      <c r="D711" s="20"/>
      <c r="E711" s="21"/>
      <c r="F711" s="21"/>
      <c r="G711" s="120"/>
      <c r="H711" s="6"/>
      <c r="I711" s="4"/>
      <c r="J711" s="4"/>
      <c r="K711" s="4"/>
      <c r="O711" s="4"/>
      <c r="P711" s="4"/>
      <c r="Q711" s="4"/>
      <c r="R711" s="5"/>
      <c r="S711" s="5"/>
      <c r="T711" s="5"/>
      <c r="AA711" s="24"/>
      <c r="AB711" s="24"/>
      <c r="AC711" s="18"/>
      <c r="AE711" s="64"/>
    </row>
    <row r="712" spans="1:31" x14ac:dyDescent="0.25">
      <c r="A712" s="19"/>
      <c r="B712" s="19"/>
      <c r="C712" s="19"/>
      <c r="D712" s="20"/>
      <c r="E712" s="21"/>
      <c r="F712" s="21"/>
      <c r="G712" s="120"/>
      <c r="H712" s="6"/>
      <c r="I712" s="4"/>
      <c r="J712" s="4"/>
      <c r="K712" s="4"/>
      <c r="O712" s="4"/>
      <c r="P712" s="4"/>
      <c r="Q712" s="4"/>
      <c r="R712" s="5"/>
      <c r="S712" s="5"/>
      <c r="T712" s="5"/>
      <c r="AA712" s="24"/>
      <c r="AB712" s="24"/>
      <c r="AC712" s="18"/>
      <c r="AE712" s="64"/>
    </row>
    <row r="713" spans="1:31" x14ac:dyDescent="0.25">
      <c r="A713" s="19"/>
      <c r="B713" s="19"/>
      <c r="C713" s="19"/>
      <c r="D713" s="20"/>
      <c r="E713" s="21"/>
      <c r="F713" s="21"/>
      <c r="G713" s="120"/>
      <c r="H713" s="6"/>
      <c r="I713" s="4"/>
      <c r="J713" s="4"/>
      <c r="K713" s="4"/>
      <c r="O713" s="4"/>
      <c r="P713" s="4"/>
      <c r="Q713" s="4"/>
      <c r="R713" s="5"/>
      <c r="S713" s="5"/>
      <c r="T713" s="5"/>
      <c r="AA713" s="24"/>
      <c r="AB713" s="24"/>
      <c r="AC713" s="18"/>
      <c r="AE713" s="64"/>
    </row>
    <row r="714" spans="1:31" x14ac:dyDescent="0.25">
      <c r="A714" s="19"/>
      <c r="B714" s="19"/>
      <c r="C714" s="19"/>
      <c r="D714" s="20"/>
      <c r="E714" s="21"/>
      <c r="F714" s="21"/>
      <c r="G714" s="120"/>
      <c r="H714" s="6"/>
      <c r="I714" s="4"/>
      <c r="J714" s="4"/>
      <c r="K714" s="4"/>
      <c r="O714" s="4"/>
      <c r="P714" s="4"/>
      <c r="Q714" s="4"/>
      <c r="R714" s="5"/>
      <c r="S714" s="5"/>
      <c r="T714" s="5"/>
      <c r="AA714" s="24"/>
      <c r="AB714" s="24"/>
      <c r="AC714" s="18"/>
      <c r="AE714" s="64"/>
    </row>
    <row r="715" spans="1:31" x14ac:dyDescent="0.25">
      <c r="A715" s="19"/>
      <c r="B715" s="19"/>
      <c r="C715" s="19"/>
      <c r="D715" s="20"/>
      <c r="E715" s="21"/>
      <c r="F715" s="21"/>
      <c r="G715" s="120"/>
      <c r="H715" s="6"/>
      <c r="I715" s="4"/>
      <c r="J715" s="4"/>
      <c r="K715" s="4"/>
      <c r="O715" s="4"/>
      <c r="P715" s="4"/>
      <c r="Q715" s="4"/>
      <c r="R715" s="5"/>
      <c r="S715" s="5"/>
      <c r="T715" s="5"/>
      <c r="AA715" s="24"/>
      <c r="AB715" s="24"/>
      <c r="AC715" s="18"/>
      <c r="AE715" s="64"/>
    </row>
    <row r="716" spans="1:31" x14ac:dyDescent="0.25">
      <c r="A716" s="19"/>
      <c r="B716" s="19"/>
      <c r="C716" s="19"/>
      <c r="D716" s="20"/>
      <c r="E716" s="21"/>
      <c r="F716" s="21"/>
      <c r="G716" s="120"/>
      <c r="H716" s="6"/>
      <c r="I716" s="4"/>
      <c r="J716" s="4"/>
      <c r="K716" s="4"/>
      <c r="O716" s="4"/>
      <c r="P716" s="4"/>
      <c r="Q716" s="4"/>
      <c r="R716" s="5"/>
      <c r="S716" s="5"/>
      <c r="T716" s="5"/>
      <c r="AA716" s="24"/>
      <c r="AB716" s="24"/>
      <c r="AC716" s="18"/>
      <c r="AE716" s="64"/>
    </row>
    <row r="717" spans="1:31" x14ac:dyDescent="0.25">
      <c r="A717" s="19"/>
      <c r="B717" s="19"/>
      <c r="C717" s="19"/>
      <c r="D717" s="20"/>
      <c r="E717" s="21"/>
      <c r="F717" s="21"/>
      <c r="G717" s="120"/>
      <c r="H717" s="6"/>
      <c r="I717" s="4"/>
      <c r="J717" s="4"/>
      <c r="K717" s="4"/>
      <c r="O717" s="4"/>
      <c r="P717" s="4"/>
      <c r="Q717" s="4"/>
      <c r="R717" s="5"/>
      <c r="S717" s="5"/>
      <c r="T717" s="5"/>
      <c r="AA717" s="24"/>
      <c r="AB717" s="24"/>
      <c r="AC717" s="18"/>
      <c r="AE717" s="64"/>
    </row>
    <row r="718" spans="1:31" x14ac:dyDescent="0.25">
      <c r="A718" s="19"/>
      <c r="B718" s="19"/>
      <c r="C718" s="19"/>
      <c r="D718" s="20"/>
      <c r="E718" s="21"/>
      <c r="F718" s="21"/>
      <c r="G718" s="120"/>
      <c r="H718" s="6"/>
      <c r="I718" s="4"/>
      <c r="J718" s="4"/>
      <c r="K718" s="4"/>
      <c r="O718" s="4"/>
      <c r="P718" s="4"/>
      <c r="Q718" s="4"/>
      <c r="R718" s="5"/>
      <c r="S718" s="5"/>
      <c r="T718" s="5"/>
      <c r="AA718" s="24"/>
      <c r="AB718" s="24"/>
      <c r="AC718" s="18"/>
      <c r="AE718" s="64"/>
    </row>
    <row r="719" spans="1:31" x14ac:dyDescent="0.25">
      <c r="A719" s="19"/>
      <c r="B719" s="19"/>
      <c r="C719" s="19"/>
      <c r="D719" s="20"/>
      <c r="E719" s="21"/>
      <c r="F719" s="21"/>
      <c r="G719" s="120"/>
      <c r="H719" s="6"/>
      <c r="I719" s="4"/>
      <c r="J719" s="4"/>
      <c r="K719" s="4"/>
      <c r="O719" s="4"/>
      <c r="P719" s="4"/>
      <c r="Q719" s="4"/>
      <c r="R719" s="5"/>
      <c r="S719" s="5"/>
      <c r="T719" s="5"/>
      <c r="AA719" s="24"/>
      <c r="AB719" s="24"/>
      <c r="AC719" s="18"/>
      <c r="AE719" s="64"/>
    </row>
    <row r="720" spans="1:31" x14ac:dyDescent="0.25">
      <c r="A720" s="19"/>
      <c r="B720" s="19"/>
      <c r="C720" s="19"/>
      <c r="D720" s="20"/>
      <c r="E720" s="21"/>
      <c r="F720" s="21"/>
      <c r="G720" s="120"/>
      <c r="H720" s="6"/>
      <c r="I720" s="4"/>
      <c r="J720" s="4"/>
      <c r="K720" s="4"/>
      <c r="O720" s="4"/>
      <c r="P720" s="4"/>
      <c r="Q720" s="4"/>
      <c r="R720" s="5"/>
      <c r="S720" s="5"/>
      <c r="T720" s="5"/>
      <c r="AA720" s="24"/>
      <c r="AB720" s="24"/>
      <c r="AC720" s="18"/>
      <c r="AE720" s="64"/>
    </row>
    <row r="721" spans="1:31" x14ac:dyDescent="0.25">
      <c r="A721" s="19"/>
      <c r="B721" s="19"/>
      <c r="C721" s="19"/>
      <c r="D721" s="20"/>
      <c r="E721" s="21"/>
      <c r="F721" s="21"/>
      <c r="G721" s="120"/>
      <c r="H721" s="6"/>
      <c r="I721" s="4"/>
      <c r="J721" s="4"/>
      <c r="K721" s="4"/>
      <c r="O721" s="4"/>
      <c r="P721" s="4"/>
      <c r="Q721" s="4"/>
      <c r="R721" s="5"/>
      <c r="S721" s="5"/>
      <c r="T721" s="5"/>
      <c r="AA721" s="24"/>
      <c r="AB721" s="24"/>
      <c r="AC721" s="18"/>
      <c r="AE721" s="64"/>
    </row>
    <row r="722" spans="1:31" x14ac:dyDescent="0.25">
      <c r="A722" s="19"/>
      <c r="B722" s="19"/>
      <c r="C722" s="19"/>
      <c r="D722" s="20"/>
      <c r="E722" s="21"/>
      <c r="F722" s="21"/>
      <c r="G722" s="120"/>
      <c r="H722" s="6"/>
      <c r="I722" s="4"/>
      <c r="J722" s="4"/>
      <c r="K722" s="4"/>
      <c r="O722" s="4"/>
      <c r="P722" s="4"/>
      <c r="Q722" s="4"/>
      <c r="R722" s="5"/>
      <c r="S722" s="5"/>
      <c r="T722" s="5"/>
      <c r="AA722" s="24"/>
      <c r="AB722" s="24"/>
      <c r="AC722" s="18"/>
      <c r="AE722" s="64"/>
    </row>
    <row r="723" spans="1:31" x14ac:dyDescent="0.25">
      <c r="A723" s="19"/>
      <c r="B723" s="19"/>
      <c r="C723" s="19"/>
      <c r="D723" s="20"/>
      <c r="E723" s="21"/>
      <c r="F723" s="21"/>
      <c r="G723" s="120"/>
      <c r="H723" s="6"/>
      <c r="I723" s="4"/>
      <c r="J723" s="4"/>
      <c r="K723" s="4"/>
      <c r="O723" s="4"/>
      <c r="P723" s="4"/>
      <c r="Q723" s="4"/>
      <c r="R723" s="5"/>
      <c r="S723" s="5"/>
      <c r="T723" s="5"/>
      <c r="AA723" s="24"/>
      <c r="AB723" s="24"/>
      <c r="AC723" s="18"/>
      <c r="AE723" s="64"/>
    </row>
    <row r="724" spans="1:31" x14ac:dyDescent="0.25">
      <c r="A724" s="19"/>
      <c r="B724" s="19"/>
      <c r="C724" s="19"/>
      <c r="D724" s="20"/>
      <c r="E724" s="21"/>
      <c r="F724" s="21"/>
      <c r="G724" s="120"/>
      <c r="H724" s="6"/>
      <c r="I724" s="4"/>
      <c r="J724" s="4"/>
      <c r="K724" s="4"/>
      <c r="O724" s="4"/>
      <c r="P724" s="4"/>
      <c r="Q724" s="4"/>
      <c r="R724" s="5"/>
      <c r="S724" s="5"/>
      <c r="T724" s="5"/>
      <c r="AA724" s="24"/>
      <c r="AB724" s="24"/>
      <c r="AC724" s="18"/>
      <c r="AE724" s="64"/>
    </row>
    <row r="725" spans="1:31" x14ac:dyDescent="0.25">
      <c r="A725" s="19"/>
      <c r="B725" s="19"/>
      <c r="C725" s="19"/>
      <c r="D725" s="20"/>
      <c r="E725" s="21"/>
      <c r="F725" s="21"/>
      <c r="G725" s="120"/>
      <c r="H725" s="6"/>
      <c r="I725" s="4"/>
      <c r="J725" s="4"/>
      <c r="K725" s="4"/>
      <c r="O725" s="4"/>
      <c r="P725" s="4"/>
      <c r="Q725" s="4"/>
      <c r="R725" s="5"/>
      <c r="S725" s="5"/>
      <c r="T725" s="5"/>
      <c r="AA725" s="24"/>
      <c r="AB725" s="24"/>
      <c r="AC725" s="18"/>
      <c r="AE725" s="64"/>
    </row>
    <row r="726" spans="1:31" x14ac:dyDescent="0.25">
      <c r="A726" s="19"/>
      <c r="B726" s="19"/>
      <c r="C726" s="19"/>
      <c r="D726" s="20"/>
      <c r="E726" s="21"/>
      <c r="F726" s="21"/>
      <c r="G726" s="120"/>
      <c r="H726" s="6"/>
      <c r="I726" s="4"/>
      <c r="J726" s="4"/>
      <c r="K726" s="4"/>
      <c r="O726" s="4"/>
      <c r="P726" s="4"/>
      <c r="Q726" s="4"/>
      <c r="R726" s="5"/>
      <c r="S726" s="5"/>
      <c r="T726" s="5"/>
      <c r="AA726" s="24"/>
      <c r="AB726" s="24"/>
      <c r="AC726" s="18"/>
      <c r="AE726" s="64"/>
    </row>
    <row r="727" spans="1:31" x14ac:dyDescent="0.25">
      <c r="A727" s="19"/>
      <c r="B727" s="19"/>
      <c r="C727" s="19"/>
      <c r="D727" s="20"/>
      <c r="E727" s="21"/>
      <c r="F727" s="21"/>
      <c r="G727" s="120"/>
      <c r="H727" s="6"/>
      <c r="I727" s="4"/>
      <c r="J727" s="4"/>
      <c r="K727" s="4"/>
      <c r="O727" s="4"/>
      <c r="P727" s="4"/>
      <c r="Q727" s="4"/>
      <c r="R727" s="5"/>
      <c r="S727" s="5"/>
      <c r="T727" s="5"/>
      <c r="AA727" s="24"/>
      <c r="AB727" s="24"/>
      <c r="AC727" s="18"/>
      <c r="AE727" s="64"/>
    </row>
    <row r="728" spans="1:31" x14ac:dyDescent="0.25">
      <c r="A728" s="19"/>
      <c r="B728" s="19"/>
      <c r="C728" s="19"/>
      <c r="D728" s="20"/>
      <c r="E728" s="21"/>
      <c r="F728" s="21"/>
      <c r="G728" s="120"/>
      <c r="H728" s="6"/>
      <c r="I728" s="4"/>
      <c r="J728" s="4"/>
      <c r="K728" s="4"/>
      <c r="O728" s="4"/>
      <c r="P728" s="4"/>
      <c r="Q728" s="4"/>
      <c r="R728" s="5"/>
      <c r="S728" s="5"/>
      <c r="T728" s="5"/>
      <c r="AA728" s="24"/>
      <c r="AB728" s="24"/>
      <c r="AC728" s="18"/>
      <c r="AE728" s="64"/>
    </row>
    <row r="729" spans="1:31" x14ac:dyDescent="0.25">
      <c r="A729" s="19"/>
      <c r="B729" s="19"/>
      <c r="C729" s="19"/>
      <c r="D729" s="20"/>
      <c r="E729" s="21"/>
      <c r="F729" s="21"/>
      <c r="G729" s="120"/>
      <c r="H729" s="6"/>
      <c r="I729" s="4"/>
      <c r="J729" s="4"/>
      <c r="K729" s="4"/>
      <c r="O729" s="4"/>
      <c r="P729" s="4"/>
      <c r="Q729" s="4"/>
      <c r="R729" s="5"/>
      <c r="S729" s="5"/>
      <c r="T729" s="5"/>
      <c r="AA729" s="24"/>
      <c r="AB729" s="24"/>
      <c r="AC729" s="18"/>
      <c r="AE729" s="64"/>
    </row>
    <row r="730" spans="1:31" x14ac:dyDescent="0.25">
      <c r="A730" s="19"/>
      <c r="B730" s="19"/>
      <c r="C730" s="19"/>
      <c r="D730" s="20"/>
      <c r="E730" s="21"/>
      <c r="F730" s="21"/>
      <c r="G730" s="120"/>
      <c r="H730" s="6"/>
      <c r="I730" s="4"/>
      <c r="J730" s="4"/>
      <c r="K730" s="4"/>
      <c r="O730" s="4"/>
      <c r="P730" s="4"/>
      <c r="Q730" s="4"/>
      <c r="R730" s="5"/>
      <c r="S730" s="5"/>
      <c r="T730" s="5"/>
      <c r="AA730" s="24"/>
      <c r="AB730" s="24"/>
      <c r="AC730" s="18"/>
      <c r="AE730" s="64"/>
    </row>
    <row r="731" spans="1:31" x14ac:dyDescent="0.25">
      <c r="A731" s="19"/>
      <c r="B731" s="19"/>
      <c r="C731" s="19"/>
      <c r="D731" s="20"/>
      <c r="E731" s="21"/>
      <c r="F731" s="21"/>
      <c r="G731" s="120"/>
      <c r="H731" s="6"/>
      <c r="I731" s="4"/>
      <c r="J731" s="4"/>
      <c r="K731" s="4"/>
      <c r="O731" s="4"/>
      <c r="P731" s="4"/>
      <c r="Q731" s="4"/>
      <c r="R731" s="5"/>
      <c r="S731" s="5"/>
      <c r="T731" s="5"/>
      <c r="AA731" s="24"/>
      <c r="AB731" s="24"/>
      <c r="AC731" s="18"/>
      <c r="AE731" s="64"/>
    </row>
    <row r="732" spans="1:31" x14ac:dyDescent="0.25">
      <c r="A732" s="19"/>
      <c r="B732" s="19"/>
      <c r="C732" s="19"/>
      <c r="D732" s="20"/>
      <c r="E732" s="21"/>
      <c r="F732" s="21"/>
      <c r="G732" s="120"/>
      <c r="H732" s="6"/>
      <c r="I732" s="4"/>
      <c r="J732" s="4"/>
      <c r="K732" s="4"/>
      <c r="O732" s="4"/>
      <c r="P732" s="4"/>
      <c r="Q732" s="4"/>
      <c r="R732" s="5"/>
      <c r="S732" s="5"/>
      <c r="T732" s="5"/>
      <c r="AA732" s="24"/>
      <c r="AB732" s="24"/>
      <c r="AC732" s="18"/>
      <c r="AE732" s="64"/>
    </row>
    <row r="733" spans="1:31" x14ac:dyDescent="0.25">
      <c r="A733" s="19"/>
      <c r="B733" s="19"/>
      <c r="C733" s="19"/>
      <c r="D733" s="20"/>
      <c r="E733" s="21"/>
      <c r="F733" s="21"/>
      <c r="G733" s="120"/>
      <c r="H733" s="6"/>
      <c r="I733" s="4"/>
      <c r="J733" s="4"/>
      <c r="K733" s="4"/>
      <c r="O733" s="4"/>
      <c r="P733" s="4"/>
      <c r="Q733" s="4"/>
      <c r="R733" s="5"/>
      <c r="S733" s="5"/>
      <c r="T733" s="5"/>
      <c r="AA733" s="24"/>
      <c r="AB733" s="24"/>
      <c r="AC733" s="18"/>
      <c r="AE733" s="64"/>
    </row>
    <row r="734" spans="1:31" x14ac:dyDescent="0.25">
      <c r="A734" s="19"/>
      <c r="B734" s="19"/>
      <c r="C734" s="19"/>
      <c r="D734" s="20"/>
      <c r="E734" s="21"/>
      <c r="F734" s="21"/>
      <c r="G734" s="120"/>
      <c r="H734" s="6"/>
      <c r="I734" s="4"/>
      <c r="J734" s="4"/>
      <c r="K734" s="4"/>
      <c r="O734" s="4"/>
      <c r="P734" s="4"/>
      <c r="Q734" s="4"/>
      <c r="R734" s="5"/>
      <c r="S734" s="5"/>
      <c r="T734" s="5"/>
      <c r="AA734" s="24"/>
      <c r="AB734" s="24"/>
      <c r="AC734" s="18"/>
      <c r="AE734" s="64"/>
    </row>
    <row r="735" spans="1:31" x14ac:dyDescent="0.25">
      <c r="A735" s="19"/>
      <c r="B735" s="19"/>
      <c r="C735" s="19"/>
      <c r="D735" s="20"/>
      <c r="E735" s="21"/>
      <c r="F735" s="21"/>
      <c r="G735" s="120"/>
      <c r="H735" s="6"/>
      <c r="I735" s="4"/>
      <c r="J735" s="4"/>
      <c r="K735" s="4"/>
      <c r="O735" s="4"/>
      <c r="P735" s="4"/>
      <c r="Q735" s="4"/>
      <c r="R735" s="5"/>
      <c r="S735" s="5"/>
      <c r="T735" s="5"/>
      <c r="AA735" s="24"/>
      <c r="AB735" s="24"/>
      <c r="AC735" s="18"/>
      <c r="AE735" s="64"/>
    </row>
    <row r="736" spans="1:31" x14ac:dyDescent="0.25">
      <c r="A736" s="19"/>
      <c r="B736" s="19"/>
      <c r="C736" s="19"/>
      <c r="D736" s="20"/>
      <c r="E736" s="21"/>
      <c r="F736" s="21"/>
      <c r="G736" s="120"/>
      <c r="H736" s="6"/>
      <c r="I736" s="4"/>
      <c r="J736" s="4"/>
      <c r="K736" s="4"/>
      <c r="O736" s="4"/>
      <c r="P736" s="4"/>
      <c r="Q736" s="4"/>
      <c r="R736" s="5"/>
      <c r="S736" s="5"/>
      <c r="T736" s="5"/>
      <c r="AA736" s="24"/>
      <c r="AB736" s="24"/>
      <c r="AC736" s="18"/>
      <c r="AE736" s="64"/>
    </row>
    <row r="737" spans="1:31" x14ac:dyDescent="0.25">
      <c r="A737" s="19"/>
      <c r="B737" s="19"/>
      <c r="C737" s="19"/>
      <c r="D737" s="20"/>
      <c r="E737" s="21"/>
      <c r="F737" s="21"/>
      <c r="G737" s="120"/>
      <c r="H737" s="6"/>
      <c r="I737" s="4"/>
      <c r="J737" s="4"/>
      <c r="K737" s="4"/>
      <c r="O737" s="4"/>
      <c r="P737" s="4"/>
      <c r="Q737" s="4"/>
      <c r="R737" s="5"/>
      <c r="S737" s="5"/>
      <c r="T737" s="5"/>
      <c r="AA737" s="24"/>
      <c r="AB737" s="24"/>
      <c r="AC737" s="18"/>
      <c r="AE737" s="64"/>
    </row>
    <row r="738" spans="1:31" x14ac:dyDescent="0.25">
      <c r="A738" s="19"/>
      <c r="B738" s="19"/>
      <c r="C738" s="19"/>
      <c r="D738" s="20"/>
      <c r="E738" s="21"/>
      <c r="F738" s="21"/>
      <c r="G738" s="120"/>
      <c r="H738" s="6"/>
      <c r="I738" s="4"/>
      <c r="J738" s="4"/>
      <c r="K738" s="4"/>
      <c r="O738" s="4"/>
      <c r="P738" s="4"/>
      <c r="Q738" s="4"/>
      <c r="R738" s="5"/>
      <c r="S738" s="5"/>
      <c r="T738" s="5"/>
      <c r="AA738" s="24"/>
      <c r="AB738" s="24"/>
      <c r="AC738" s="18"/>
      <c r="AE738" s="64"/>
    </row>
    <row r="739" spans="1:31" x14ac:dyDescent="0.25">
      <c r="A739" s="19"/>
      <c r="B739" s="19"/>
      <c r="C739" s="19"/>
      <c r="D739" s="20"/>
      <c r="E739" s="21"/>
      <c r="F739" s="21"/>
      <c r="G739" s="120"/>
      <c r="H739" s="6"/>
      <c r="I739" s="4"/>
      <c r="J739" s="4"/>
      <c r="K739" s="4"/>
      <c r="O739" s="4"/>
      <c r="P739" s="4"/>
      <c r="Q739" s="4"/>
      <c r="R739" s="5"/>
      <c r="S739" s="5"/>
      <c r="T739" s="5"/>
      <c r="AA739" s="24"/>
      <c r="AB739" s="24"/>
      <c r="AC739" s="18"/>
      <c r="AE739" s="64"/>
    </row>
    <row r="740" spans="1:31" x14ac:dyDescent="0.25">
      <c r="A740" s="19"/>
      <c r="B740" s="19"/>
      <c r="C740" s="19"/>
      <c r="D740" s="20"/>
      <c r="E740" s="21"/>
      <c r="F740" s="21"/>
      <c r="G740" s="120"/>
      <c r="H740" s="6"/>
      <c r="I740" s="4"/>
      <c r="J740" s="4"/>
      <c r="K740" s="4"/>
      <c r="O740" s="4"/>
      <c r="P740" s="4"/>
      <c r="Q740" s="4"/>
      <c r="R740" s="5"/>
      <c r="S740" s="5"/>
      <c r="T740" s="5"/>
      <c r="AA740" s="24"/>
      <c r="AB740" s="24"/>
      <c r="AC740" s="18"/>
      <c r="AE740" s="64"/>
    </row>
    <row r="741" spans="1:31" x14ac:dyDescent="0.25">
      <c r="A741" s="19"/>
      <c r="B741" s="19"/>
      <c r="C741" s="19"/>
      <c r="D741" s="20"/>
      <c r="E741" s="21"/>
      <c r="F741" s="21"/>
      <c r="G741" s="120"/>
      <c r="H741" s="6"/>
      <c r="I741" s="4"/>
      <c r="J741" s="4"/>
      <c r="K741" s="4"/>
      <c r="O741" s="4"/>
      <c r="P741" s="4"/>
      <c r="Q741" s="4"/>
      <c r="R741" s="5"/>
      <c r="S741" s="5"/>
      <c r="T741" s="5"/>
      <c r="AA741" s="24"/>
      <c r="AB741" s="24"/>
      <c r="AC741" s="18"/>
      <c r="AE741" s="64"/>
    </row>
    <row r="742" spans="1:31" x14ac:dyDescent="0.25">
      <c r="A742" s="19"/>
      <c r="B742" s="19"/>
      <c r="C742" s="19"/>
      <c r="D742" s="20"/>
      <c r="E742" s="21"/>
      <c r="F742" s="21"/>
      <c r="G742" s="120"/>
      <c r="H742" s="6"/>
      <c r="I742" s="4"/>
      <c r="J742" s="4"/>
      <c r="K742" s="4"/>
      <c r="O742" s="4"/>
      <c r="P742" s="4"/>
      <c r="Q742" s="4"/>
      <c r="R742" s="5"/>
      <c r="S742" s="5"/>
      <c r="T742" s="5"/>
      <c r="AA742" s="24"/>
      <c r="AB742" s="24"/>
      <c r="AC742" s="18"/>
      <c r="AE742" s="64"/>
    </row>
    <row r="743" spans="1:31" x14ac:dyDescent="0.25">
      <c r="A743" s="19"/>
      <c r="B743" s="19"/>
      <c r="C743" s="19"/>
      <c r="D743" s="20"/>
      <c r="E743" s="21"/>
      <c r="F743" s="21"/>
      <c r="G743" s="120"/>
      <c r="H743" s="6"/>
      <c r="I743" s="4"/>
      <c r="J743" s="4"/>
      <c r="K743" s="4"/>
      <c r="O743" s="4"/>
      <c r="P743" s="4"/>
      <c r="Q743" s="4"/>
      <c r="R743" s="5"/>
      <c r="S743" s="5"/>
      <c r="T743" s="5"/>
      <c r="AA743" s="24"/>
      <c r="AB743" s="24"/>
      <c r="AC743" s="18"/>
      <c r="AE743" s="64"/>
    </row>
    <row r="744" spans="1:31" x14ac:dyDescent="0.25">
      <c r="A744" s="19"/>
      <c r="B744" s="19"/>
      <c r="C744" s="19"/>
      <c r="D744" s="20"/>
      <c r="E744" s="21"/>
      <c r="F744" s="21"/>
      <c r="G744" s="120"/>
      <c r="H744" s="6"/>
      <c r="I744" s="4"/>
      <c r="J744" s="4"/>
      <c r="K744" s="4"/>
      <c r="O744" s="4"/>
      <c r="P744" s="4"/>
      <c r="Q744" s="4"/>
      <c r="R744" s="5"/>
      <c r="S744" s="5"/>
      <c r="T744" s="5"/>
      <c r="AA744" s="24"/>
      <c r="AB744" s="24"/>
      <c r="AC744" s="18"/>
      <c r="AE744" s="64"/>
    </row>
    <row r="745" spans="1:31" x14ac:dyDescent="0.25">
      <c r="A745" s="19"/>
      <c r="B745" s="19"/>
      <c r="C745" s="19"/>
      <c r="D745" s="20"/>
      <c r="E745" s="21"/>
      <c r="F745" s="21"/>
      <c r="G745" s="120"/>
      <c r="H745" s="6"/>
      <c r="I745" s="4"/>
      <c r="J745" s="4"/>
      <c r="K745" s="4"/>
      <c r="O745" s="4"/>
      <c r="P745" s="4"/>
      <c r="Q745" s="4"/>
      <c r="R745" s="5"/>
      <c r="S745" s="5"/>
      <c r="T745" s="5"/>
      <c r="AA745" s="24"/>
      <c r="AB745" s="24"/>
      <c r="AC745" s="18"/>
      <c r="AE745" s="64"/>
    </row>
    <row r="746" spans="1:31" x14ac:dyDescent="0.25">
      <c r="A746" s="19"/>
      <c r="B746" s="19"/>
      <c r="C746" s="19"/>
      <c r="D746" s="20"/>
      <c r="E746" s="21"/>
      <c r="F746" s="21"/>
      <c r="G746" s="120"/>
      <c r="H746" s="6"/>
      <c r="I746" s="4"/>
      <c r="J746" s="4"/>
      <c r="K746" s="4"/>
      <c r="O746" s="4"/>
      <c r="P746" s="4"/>
      <c r="Q746" s="4"/>
      <c r="R746" s="5"/>
      <c r="S746" s="5"/>
      <c r="T746" s="5"/>
      <c r="AA746" s="24"/>
      <c r="AB746" s="24"/>
      <c r="AC746" s="18"/>
      <c r="AE746" s="64"/>
    </row>
    <row r="747" spans="1:31" x14ac:dyDescent="0.25">
      <c r="A747" s="19"/>
      <c r="B747" s="19"/>
      <c r="C747" s="19"/>
      <c r="D747" s="20"/>
      <c r="E747" s="21"/>
      <c r="F747" s="21"/>
      <c r="G747" s="120"/>
      <c r="H747" s="6"/>
      <c r="I747" s="4"/>
      <c r="J747" s="4"/>
      <c r="K747" s="4"/>
      <c r="O747" s="4"/>
      <c r="P747" s="4"/>
      <c r="Q747" s="4"/>
      <c r="R747" s="5"/>
      <c r="S747" s="5"/>
      <c r="T747" s="5"/>
      <c r="AA747" s="24"/>
      <c r="AB747" s="24"/>
      <c r="AC747" s="18"/>
      <c r="AE747" s="64"/>
    </row>
    <row r="748" spans="1:31" x14ac:dyDescent="0.25">
      <c r="A748" s="19"/>
      <c r="B748" s="19"/>
      <c r="C748" s="19"/>
      <c r="D748" s="20"/>
      <c r="E748" s="21"/>
      <c r="F748" s="21"/>
      <c r="G748" s="120"/>
      <c r="H748" s="6"/>
      <c r="I748" s="4"/>
      <c r="J748" s="4"/>
      <c r="K748" s="4"/>
      <c r="O748" s="4"/>
      <c r="P748" s="4"/>
      <c r="Q748" s="4"/>
      <c r="R748" s="5"/>
      <c r="S748" s="5"/>
      <c r="T748" s="5"/>
      <c r="AA748" s="24"/>
      <c r="AB748" s="24"/>
      <c r="AC748" s="18"/>
      <c r="AE748" s="64"/>
    </row>
    <row r="749" spans="1:31" x14ac:dyDescent="0.25">
      <c r="A749" s="19"/>
      <c r="B749" s="19"/>
      <c r="C749" s="19"/>
      <c r="D749" s="20"/>
      <c r="E749" s="21"/>
      <c r="F749" s="21"/>
      <c r="G749" s="120"/>
      <c r="H749" s="6"/>
      <c r="I749" s="4"/>
      <c r="J749" s="4"/>
      <c r="K749" s="4"/>
      <c r="O749" s="4"/>
      <c r="P749" s="4"/>
      <c r="Q749" s="4"/>
      <c r="R749" s="5"/>
      <c r="S749" s="5"/>
      <c r="T749" s="5"/>
      <c r="AA749" s="24"/>
      <c r="AB749" s="24"/>
      <c r="AC749" s="18"/>
      <c r="AE749" s="64"/>
    </row>
    <row r="750" spans="1:31" x14ac:dyDescent="0.25">
      <c r="A750" s="19"/>
      <c r="B750" s="19"/>
      <c r="C750" s="19"/>
      <c r="D750" s="20"/>
      <c r="E750" s="21"/>
      <c r="F750" s="21"/>
      <c r="G750" s="120"/>
      <c r="H750" s="6"/>
      <c r="I750" s="4"/>
      <c r="J750" s="4"/>
      <c r="K750" s="4"/>
      <c r="O750" s="4"/>
      <c r="P750" s="4"/>
      <c r="Q750" s="4"/>
      <c r="R750" s="5"/>
      <c r="S750" s="5"/>
      <c r="T750" s="5"/>
      <c r="AA750" s="24"/>
      <c r="AB750" s="24"/>
      <c r="AC750" s="18"/>
      <c r="AE750" s="64"/>
    </row>
    <row r="751" spans="1:31" x14ac:dyDescent="0.25">
      <c r="A751" s="19"/>
      <c r="B751" s="19"/>
      <c r="C751" s="19"/>
      <c r="D751" s="20"/>
      <c r="E751" s="21"/>
      <c r="F751" s="21"/>
      <c r="G751" s="120"/>
      <c r="H751" s="6"/>
      <c r="I751" s="4"/>
      <c r="J751" s="4"/>
      <c r="K751" s="4"/>
      <c r="O751" s="4"/>
      <c r="P751" s="4"/>
      <c r="Q751" s="4"/>
      <c r="R751" s="5"/>
      <c r="S751" s="5"/>
      <c r="T751" s="5"/>
      <c r="AA751" s="24"/>
      <c r="AB751" s="24"/>
      <c r="AC751" s="18"/>
      <c r="AE751" s="64"/>
    </row>
    <row r="752" spans="1:31" x14ac:dyDescent="0.25">
      <c r="A752" s="19"/>
      <c r="B752" s="19"/>
      <c r="C752" s="19"/>
      <c r="D752" s="20"/>
      <c r="E752" s="21"/>
      <c r="F752" s="21"/>
      <c r="G752" s="120"/>
      <c r="H752" s="6"/>
      <c r="I752" s="4"/>
      <c r="J752" s="4"/>
      <c r="K752" s="4"/>
      <c r="O752" s="4"/>
      <c r="P752" s="4"/>
      <c r="Q752" s="4"/>
      <c r="R752" s="5"/>
      <c r="S752" s="5"/>
      <c r="T752" s="5"/>
      <c r="AA752" s="24"/>
      <c r="AB752" s="24"/>
      <c r="AC752" s="18"/>
      <c r="AE752" s="64"/>
    </row>
    <row r="753" spans="1:31" x14ac:dyDescent="0.25">
      <c r="A753" s="19"/>
      <c r="B753" s="19"/>
      <c r="C753" s="19"/>
      <c r="D753" s="20"/>
      <c r="E753" s="21"/>
      <c r="F753" s="21"/>
      <c r="G753" s="120"/>
      <c r="H753" s="6"/>
      <c r="I753" s="4"/>
      <c r="J753" s="4"/>
      <c r="K753" s="4"/>
      <c r="O753" s="4"/>
      <c r="P753" s="4"/>
      <c r="Q753" s="4"/>
      <c r="R753" s="5"/>
      <c r="S753" s="5"/>
      <c r="T753" s="5"/>
      <c r="AA753" s="24"/>
      <c r="AB753" s="24"/>
      <c r="AC753" s="18"/>
      <c r="AE753" s="64"/>
    </row>
    <row r="754" spans="1:31" x14ac:dyDescent="0.25">
      <c r="A754" s="19"/>
      <c r="B754" s="19"/>
      <c r="C754" s="19"/>
      <c r="D754" s="20"/>
      <c r="E754" s="21"/>
      <c r="F754" s="21"/>
      <c r="G754" s="120"/>
      <c r="H754" s="6"/>
      <c r="I754" s="4"/>
      <c r="J754" s="4"/>
      <c r="K754" s="4"/>
      <c r="O754" s="4"/>
      <c r="P754" s="4"/>
      <c r="Q754" s="4"/>
      <c r="R754" s="5"/>
      <c r="S754" s="5"/>
      <c r="T754" s="5"/>
      <c r="AA754" s="24"/>
      <c r="AB754" s="24"/>
      <c r="AC754" s="18"/>
      <c r="AE754" s="64"/>
    </row>
    <row r="755" spans="1:31" x14ac:dyDescent="0.25">
      <c r="A755" s="35"/>
      <c r="B755" s="35"/>
      <c r="C755" s="35"/>
      <c r="D755" s="29"/>
      <c r="E755" s="30"/>
      <c r="F755" s="30"/>
      <c r="G755" s="26"/>
      <c r="H755" s="31"/>
      <c r="I755" s="31"/>
      <c r="J755" s="31"/>
      <c r="K755" s="31"/>
      <c r="L755" s="32"/>
      <c r="M755" s="32"/>
      <c r="N755" s="32"/>
      <c r="O755" s="31"/>
      <c r="P755" s="31"/>
      <c r="Q755" s="31"/>
      <c r="R755" s="33"/>
      <c r="S755" s="33"/>
      <c r="T755" s="33"/>
      <c r="U755" s="32"/>
      <c r="V755" s="32"/>
      <c r="W755" s="32"/>
      <c r="X755" s="32"/>
      <c r="Y755" s="32"/>
      <c r="Z755" s="32"/>
      <c r="AA755" s="34"/>
      <c r="AB755" s="34"/>
      <c r="AC755" s="47"/>
      <c r="AD755" s="34"/>
      <c r="AE755" s="64"/>
    </row>
    <row r="756" spans="1:31" x14ac:dyDescent="0.25">
      <c r="A756" s="35"/>
      <c r="B756" s="35"/>
      <c r="C756" s="35"/>
      <c r="D756" s="29"/>
      <c r="E756" s="30"/>
      <c r="F756" s="30"/>
      <c r="G756" s="26"/>
      <c r="H756" s="31"/>
      <c r="I756" s="31"/>
      <c r="J756" s="31"/>
      <c r="K756" s="31"/>
      <c r="L756" s="32"/>
      <c r="M756" s="32"/>
      <c r="N756" s="32"/>
      <c r="O756" s="31"/>
      <c r="P756" s="31"/>
      <c r="Q756" s="31"/>
      <c r="R756" s="33"/>
      <c r="S756" s="33"/>
      <c r="T756" s="33"/>
      <c r="U756" s="32"/>
      <c r="V756" s="32"/>
      <c r="W756" s="32"/>
      <c r="X756" s="32"/>
      <c r="Y756" s="32"/>
      <c r="Z756" s="32"/>
      <c r="AA756" s="34"/>
      <c r="AB756" s="34"/>
      <c r="AC756" s="47"/>
      <c r="AD756" s="34"/>
      <c r="AE756" s="64"/>
    </row>
    <row r="757" spans="1:31" x14ac:dyDescent="0.25">
      <c r="A757" s="35"/>
      <c r="B757" s="35"/>
      <c r="C757" s="35"/>
      <c r="D757" s="29"/>
      <c r="E757" s="30"/>
      <c r="F757" s="30"/>
      <c r="G757" s="26"/>
      <c r="H757" s="31"/>
      <c r="I757" s="31"/>
      <c r="J757" s="31"/>
      <c r="K757" s="31"/>
      <c r="L757" s="32"/>
      <c r="M757" s="32"/>
      <c r="N757" s="32"/>
      <c r="O757" s="31"/>
      <c r="P757" s="31"/>
      <c r="Q757" s="31"/>
      <c r="R757" s="33"/>
      <c r="S757" s="33"/>
      <c r="T757" s="33"/>
      <c r="U757" s="32"/>
      <c r="V757" s="32"/>
      <c r="W757" s="32"/>
      <c r="X757" s="32"/>
      <c r="Y757" s="32"/>
      <c r="Z757" s="32"/>
      <c r="AA757" s="34"/>
      <c r="AB757" s="34"/>
      <c r="AC757" s="47"/>
      <c r="AD757" s="34"/>
      <c r="AE757" s="64"/>
    </row>
    <row r="758" spans="1:31" x14ac:dyDescent="0.25">
      <c r="A758" s="35"/>
      <c r="B758" s="35"/>
      <c r="C758" s="35"/>
      <c r="D758" s="29"/>
      <c r="E758" s="30"/>
      <c r="F758" s="30"/>
      <c r="G758" s="26"/>
      <c r="H758" s="31"/>
      <c r="I758" s="31"/>
      <c r="J758" s="31"/>
      <c r="K758" s="31"/>
      <c r="L758" s="32"/>
      <c r="M758" s="32"/>
      <c r="N758" s="32"/>
      <c r="O758" s="31"/>
      <c r="P758" s="31"/>
      <c r="Q758" s="31"/>
      <c r="R758" s="33"/>
      <c r="S758" s="33"/>
      <c r="T758" s="33"/>
      <c r="U758" s="32"/>
      <c r="V758" s="32"/>
      <c r="W758" s="32"/>
      <c r="X758" s="32"/>
      <c r="Y758" s="32"/>
      <c r="Z758" s="32"/>
      <c r="AA758" s="34"/>
      <c r="AB758" s="34"/>
      <c r="AC758" s="47"/>
      <c r="AD758" s="34"/>
      <c r="AE758" s="64"/>
    </row>
    <row r="759" spans="1:31" x14ac:dyDescent="0.25">
      <c r="A759" s="35"/>
      <c r="B759" s="35"/>
      <c r="C759" s="35"/>
      <c r="D759" s="29"/>
      <c r="E759" s="30"/>
      <c r="F759" s="30"/>
      <c r="G759" s="26"/>
      <c r="H759" s="31"/>
      <c r="I759" s="31"/>
      <c r="J759" s="31"/>
      <c r="K759" s="31"/>
      <c r="L759" s="32"/>
      <c r="M759" s="32"/>
      <c r="N759" s="32"/>
      <c r="O759" s="31"/>
      <c r="P759" s="31"/>
      <c r="Q759" s="31"/>
      <c r="R759" s="33"/>
      <c r="S759" s="33"/>
      <c r="T759" s="33"/>
      <c r="U759" s="32"/>
      <c r="V759" s="32"/>
      <c r="W759" s="32"/>
      <c r="X759" s="32"/>
      <c r="Y759" s="32"/>
      <c r="Z759" s="32"/>
      <c r="AA759" s="34"/>
      <c r="AB759" s="34"/>
      <c r="AC759" s="47"/>
      <c r="AD759" s="34"/>
      <c r="AE759" s="64"/>
    </row>
    <row r="760" spans="1:31" x14ac:dyDescent="0.25">
      <c r="A760" s="35"/>
      <c r="B760" s="35"/>
      <c r="C760" s="35"/>
      <c r="D760" s="29"/>
      <c r="E760" s="30"/>
      <c r="F760" s="30"/>
      <c r="G760" s="26"/>
      <c r="H760" s="31"/>
      <c r="I760" s="31"/>
      <c r="J760" s="31"/>
      <c r="K760" s="31"/>
      <c r="L760" s="32"/>
      <c r="M760" s="32"/>
      <c r="N760" s="32"/>
      <c r="O760" s="31"/>
      <c r="P760" s="31"/>
      <c r="Q760" s="31"/>
      <c r="R760" s="33"/>
      <c r="S760" s="33"/>
      <c r="T760" s="33"/>
      <c r="U760" s="32"/>
      <c r="V760" s="32"/>
      <c r="W760" s="32"/>
      <c r="X760" s="32"/>
      <c r="Y760" s="32"/>
      <c r="Z760" s="32"/>
      <c r="AA760" s="34"/>
      <c r="AB760" s="34"/>
      <c r="AC760" s="47"/>
      <c r="AD760" s="34"/>
      <c r="AE760" s="64"/>
    </row>
    <row r="761" spans="1:31" x14ac:dyDescent="0.25">
      <c r="A761" s="35"/>
      <c r="B761" s="35"/>
      <c r="C761" s="35"/>
      <c r="D761" s="29"/>
      <c r="E761" s="30"/>
      <c r="F761" s="30"/>
      <c r="G761" s="26"/>
      <c r="H761" s="31"/>
      <c r="I761" s="31"/>
      <c r="J761" s="31"/>
      <c r="K761" s="31"/>
      <c r="L761" s="32"/>
      <c r="M761" s="32"/>
      <c r="N761" s="32"/>
      <c r="O761" s="31"/>
      <c r="P761" s="31"/>
      <c r="Q761" s="31"/>
      <c r="R761" s="33"/>
      <c r="S761" s="33"/>
      <c r="T761" s="33"/>
      <c r="U761" s="32"/>
      <c r="V761" s="32"/>
      <c r="W761" s="32"/>
      <c r="X761" s="32"/>
      <c r="Y761" s="32"/>
      <c r="Z761" s="32"/>
      <c r="AA761" s="34"/>
      <c r="AB761" s="34"/>
      <c r="AC761" s="47"/>
      <c r="AD761" s="34"/>
      <c r="AE761" s="64"/>
    </row>
    <row r="762" spans="1:31" x14ac:dyDescent="0.25">
      <c r="A762" s="35"/>
      <c r="B762" s="35"/>
      <c r="C762" s="35"/>
      <c r="D762" s="29"/>
      <c r="E762" s="30"/>
      <c r="F762" s="30"/>
      <c r="G762" s="26"/>
      <c r="H762" s="31"/>
      <c r="I762" s="31"/>
      <c r="J762" s="31"/>
      <c r="K762" s="31"/>
      <c r="L762" s="32"/>
      <c r="M762" s="32"/>
      <c r="N762" s="32"/>
      <c r="O762" s="31"/>
      <c r="P762" s="31"/>
      <c r="Q762" s="31"/>
      <c r="R762" s="33"/>
      <c r="S762" s="33"/>
      <c r="T762" s="33"/>
      <c r="U762" s="32"/>
      <c r="V762" s="32"/>
      <c r="W762" s="32"/>
      <c r="X762" s="32"/>
      <c r="Y762" s="32"/>
      <c r="Z762" s="32"/>
      <c r="AA762" s="34"/>
      <c r="AB762" s="34"/>
      <c r="AC762" s="47"/>
      <c r="AD762" s="34"/>
      <c r="AE762" s="64"/>
    </row>
    <row r="763" spans="1:31" x14ac:dyDescent="0.25">
      <c r="A763" s="35"/>
      <c r="B763" s="35"/>
      <c r="C763" s="35"/>
      <c r="D763" s="29"/>
      <c r="E763" s="30"/>
      <c r="F763" s="30"/>
      <c r="G763" s="26"/>
      <c r="H763" s="31"/>
      <c r="I763" s="31"/>
      <c r="J763" s="31"/>
      <c r="K763" s="31"/>
      <c r="L763" s="32"/>
      <c r="M763" s="32"/>
      <c r="N763" s="32"/>
      <c r="O763" s="31"/>
      <c r="P763" s="31"/>
      <c r="Q763" s="31"/>
      <c r="R763" s="33"/>
      <c r="S763" s="33"/>
      <c r="T763" s="33"/>
      <c r="U763" s="32"/>
      <c r="V763" s="32"/>
      <c r="W763" s="32"/>
      <c r="X763" s="32"/>
      <c r="Y763" s="32"/>
      <c r="Z763" s="32"/>
      <c r="AA763" s="34"/>
      <c r="AB763" s="34"/>
      <c r="AC763" s="47"/>
      <c r="AD763" s="34"/>
      <c r="AE763" s="64"/>
    </row>
    <row r="764" spans="1:31" x14ac:dyDescent="0.25">
      <c r="A764" s="35"/>
      <c r="B764" s="35"/>
      <c r="C764" s="35"/>
      <c r="D764" s="29"/>
      <c r="E764" s="30"/>
      <c r="F764" s="30"/>
      <c r="G764" s="26"/>
      <c r="H764" s="31"/>
      <c r="I764" s="31"/>
      <c r="J764" s="31"/>
      <c r="K764" s="31"/>
      <c r="L764" s="32"/>
      <c r="M764" s="32"/>
      <c r="N764" s="32"/>
      <c r="O764" s="31"/>
      <c r="P764" s="31"/>
      <c r="Q764" s="31"/>
      <c r="R764" s="33"/>
      <c r="S764" s="33"/>
      <c r="T764" s="33"/>
      <c r="U764" s="32"/>
      <c r="V764" s="32"/>
      <c r="W764" s="32"/>
      <c r="X764" s="32"/>
      <c r="Y764" s="32"/>
      <c r="Z764" s="32"/>
      <c r="AA764" s="34"/>
      <c r="AB764" s="34"/>
      <c r="AC764" s="47"/>
      <c r="AD764" s="34"/>
      <c r="AE764" s="64"/>
    </row>
    <row r="765" spans="1:31" x14ac:dyDescent="0.25">
      <c r="A765" s="35"/>
      <c r="B765" s="35"/>
      <c r="C765" s="35"/>
      <c r="D765" s="29"/>
      <c r="E765" s="30"/>
      <c r="F765" s="30"/>
      <c r="G765" s="26"/>
      <c r="H765" s="31"/>
      <c r="I765" s="31"/>
      <c r="J765" s="31"/>
      <c r="K765" s="31"/>
      <c r="L765" s="32"/>
      <c r="M765" s="32"/>
      <c r="N765" s="32"/>
      <c r="O765" s="31"/>
      <c r="P765" s="31"/>
      <c r="Q765" s="31"/>
      <c r="R765" s="33"/>
      <c r="S765" s="33"/>
      <c r="T765" s="33"/>
      <c r="U765" s="32"/>
      <c r="V765" s="32"/>
      <c r="W765" s="32"/>
      <c r="X765" s="32"/>
      <c r="Y765" s="32"/>
      <c r="Z765" s="32"/>
      <c r="AA765" s="34"/>
      <c r="AB765" s="34"/>
      <c r="AC765" s="47"/>
      <c r="AD765" s="34"/>
      <c r="AE765" s="64"/>
    </row>
    <row r="766" spans="1:31" x14ac:dyDescent="0.25">
      <c r="A766" s="35"/>
      <c r="B766" s="35"/>
      <c r="C766" s="35"/>
      <c r="D766" s="29"/>
      <c r="E766" s="30"/>
      <c r="F766" s="30"/>
      <c r="G766" s="26"/>
      <c r="H766" s="31"/>
      <c r="I766" s="31"/>
      <c r="J766" s="31"/>
      <c r="K766" s="31"/>
      <c r="L766" s="32"/>
      <c r="M766" s="32"/>
      <c r="N766" s="32"/>
      <c r="O766" s="31"/>
      <c r="P766" s="31"/>
      <c r="Q766" s="31"/>
      <c r="R766" s="33"/>
      <c r="S766" s="33"/>
      <c r="T766" s="33"/>
      <c r="U766" s="32"/>
      <c r="V766" s="32"/>
      <c r="W766" s="32"/>
      <c r="X766" s="32"/>
      <c r="Y766" s="32"/>
      <c r="Z766" s="32"/>
      <c r="AA766" s="34"/>
      <c r="AB766" s="34"/>
      <c r="AC766" s="47"/>
      <c r="AD766" s="34"/>
      <c r="AE766" s="64"/>
    </row>
    <row r="767" spans="1:31" x14ac:dyDescent="0.25">
      <c r="A767" s="35"/>
      <c r="B767" s="35"/>
      <c r="C767" s="35"/>
      <c r="D767" s="29"/>
      <c r="E767" s="30"/>
      <c r="F767" s="30"/>
      <c r="G767" s="26"/>
      <c r="H767" s="31"/>
      <c r="I767" s="31"/>
      <c r="J767" s="31"/>
      <c r="K767" s="31"/>
      <c r="L767" s="32"/>
      <c r="M767" s="32"/>
      <c r="N767" s="32"/>
      <c r="O767" s="31"/>
      <c r="P767" s="31"/>
      <c r="Q767" s="31"/>
      <c r="R767" s="33"/>
      <c r="S767" s="33"/>
      <c r="T767" s="33"/>
      <c r="U767" s="32"/>
      <c r="V767" s="32"/>
      <c r="W767" s="32"/>
      <c r="X767" s="32"/>
      <c r="Y767" s="32"/>
      <c r="Z767" s="32"/>
      <c r="AA767" s="34"/>
      <c r="AB767" s="34"/>
      <c r="AC767" s="47"/>
      <c r="AD767" s="34"/>
      <c r="AE767" s="64"/>
    </row>
    <row r="768" spans="1:31" x14ac:dyDescent="0.25">
      <c r="A768" s="36"/>
      <c r="B768" s="36"/>
      <c r="C768" s="36"/>
      <c r="D768" s="37"/>
      <c r="E768" s="38"/>
      <c r="F768" s="38"/>
      <c r="G768" s="39"/>
      <c r="H768" s="40"/>
      <c r="I768" s="40"/>
      <c r="J768" s="40"/>
      <c r="K768" s="40"/>
      <c r="L768" s="41"/>
      <c r="M768" s="41"/>
      <c r="N768" s="41"/>
      <c r="O768" s="40"/>
      <c r="P768" s="40"/>
      <c r="Q768" s="40"/>
      <c r="R768" s="42"/>
      <c r="S768" s="42"/>
      <c r="T768" s="42"/>
      <c r="U768" s="41"/>
      <c r="V768" s="41"/>
      <c r="W768" s="41"/>
      <c r="X768" s="41"/>
      <c r="Y768" s="41"/>
      <c r="Z768" s="41"/>
      <c r="AA768" s="43"/>
      <c r="AB768" s="43"/>
      <c r="AC768" s="49"/>
      <c r="AD768" s="34"/>
      <c r="AE768" s="64"/>
    </row>
    <row r="769" spans="1:31" x14ac:dyDescent="0.25">
      <c r="A769" s="35"/>
      <c r="B769" s="35"/>
      <c r="C769" s="35"/>
      <c r="D769" s="29"/>
      <c r="E769" s="30"/>
      <c r="F769" s="30"/>
      <c r="G769" s="26"/>
      <c r="H769" s="31"/>
      <c r="I769" s="31"/>
      <c r="J769" s="31"/>
      <c r="K769" s="31"/>
      <c r="L769" s="32"/>
      <c r="M769" s="32"/>
      <c r="N769" s="32"/>
      <c r="O769" s="31"/>
      <c r="P769" s="31"/>
      <c r="Q769" s="31"/>
      <c r="R769" s="33"/>
      <c r="S769" s="33"/>
      <c r="T769" s="33"/>
      <c r="U769" s="32"/>
      <c r="V769" s="32"/>
      <c r="W769" s="32"/>
      <c r="X769" s="32"/>
      <c r="Y769" s="32"/>
      <c r="Z769" s="32"/>
      <c r="AA769" s="34"/>
      <c r="AB769" s="34"/>
      <c r="AC769" s="48"/>
      <c r="AD769" s="34"/>
      <c r="AE769" s="64"/>
    </row>
    <row r="770" spans="1:31" x14ac:dyDescent="0.25">
      <c r="A770" s="35"/>
      <c r="B770" s="35"/>
      <c r="C770" s="35"/>
      <c r="D770" s="29"/>
      <c r="E770" s="30"/>
      <c r="F770" s="30"/>
      <c r="G770" s="26"/>
      <c r="H770" s="31"/>
      <c r="I770" s="31"/>
      <c r="J770" s="31"/>
      <c r="K770" s="31"/>
      <c r="L770" s="32"/>
      <c r="M770" s="32"/>
      <c r="N770" s="32"/>
      <c r="O770" s="31"/>
      <c r="P770" s="31"/>
      <c r="Q770" s="31"/>
      <c r="R770" s="33"/>
      <c r="S770" s="33"/>
      <c r="T770" s="33"/>
      <c r="U770" s="32"/>
      <c r="V770" s="32"/>
      <c r="W770" s="32"/>
      <c r="X770" s="32"/>
      <c r="Y770" s="32"/>
      <c r="Z770" s="32"/>
      <c r="AA770" s="34"/>
      <c r="AB770" s="34"/>
      <c r="AC770" s="48"/>
      <c r="AD770" s="34"/>
      <c r="AE770" s="64"/>
    </row>
    <row r="771" spans="1:31" x14ac:dyDescent="0.25">
      <c r="A771" s="35"/>
      <c r="B771" s="35"/>
      <c r="C771" s="35"/>
      <c r="D771" s="29"/>
      <c r="E771" s="30"/>
      <c r="F771" s="30"/>
      <c r="G771" s="26"/>
      <c r="H771" s="31"/>
      <c r="I771" s="31"/>
      <c r="J771" s="31"/>
      <c r="K771" s="31"/>
      <c r="L771" s="32"/>
      <c r="M771" s="32"/>
      <c r="N771" s="32"/>
      <c r="O771" s="31"/>
      <c r="P771" s="31"/>
      <c r="Q771" s="31"/>
      <c r="R771" s="33"/>
      <c r="S771" s="33"/>
      <c r="T771" s="33"/>
      <c r="U771" s="32"/>
      <c r="V771" s="32"/>
      <c r="W771" s="32"/>
      <c r="X771" s="32"/>
      <c r="Y771" s="32"/>
      <c r="Z771" s="32"/>
      <c r="AA771" s="34"/>
      <c r="AB771" s="34"/>
      <c r="AC771" s="48"/>
      <c r="AD771" s="34"/>
      <c r="AE771" s="64"/>
    </row>
    <row r="772" spans="1:31" x14ac:dyDescent="0.25">
      <c r="A772" s="35"/>
      <c r="B772" s="35"/>
      <c r="C772" s="35"/>
      <c r="D772" s="29"/>
      <c r="E772" s="30"/>
      <c r="F772" s="30"/>
      <c r="G772" s="26"/>
      <c r="H772" s="31"/>
      <c r="I772" s="31"/>
      <c r="J772" s="31"/>
      <c r="K772" s="31"/>
      <c r="L772" s="32"/>
      <c r="M772" s="32"/>
      <c r="N772" s="32"/>
      <c r="O772" s="31"/>
      <c r="P772" s="31"/>
      <c r="Q772" s="31"/>
      <c r="R772" s="33"/>
      <c r="S772" s="33"/>
      <c r="T772" s="33"/>
      <c r="U772" s="32"/>
      <c r="V772" s="32"/>
      <c r="W772" s="32"/>
      <c r="X772" s="32"/>
      <c r="Y772" s="32"/>
      <c r="Z772" s="32"/>
      <c r="AA772" s="34"/>
      <c r="AB772" s="34"/>
      <c r="AC772" s="48"/>
      <c r="AD772" s="34"/>
      <c r="AE772" s="64"/>
    </row>
    <row r="773" spans="1:31" x14ac:dyDescent="0.25">
      <c r="A773" s="35"/>
      <c r="B773" s="35"/>
      <c r="C773" s="35"/>
      <c r="D773" s="29"/>
      <c r="E773" s="30"/>
      <c r="F773" s="30"/>
      <c r="G773" s="26"/>
      <c r="H773" s="31"/>
      <c r="I773" s="31"/>
      <c r="J773" s="31"/>
      <c r="K773" s="31"/>
      <c r="L773" s="32"/>
      <c r="M773" s="32"/>
      <c r="N773" s="32"/>
      <c r="O773" s="31"/>
      <c r="P773" s="31"/>
      <c r="Q773" s="31"/>
      <c r="R773" s="33"/>
      <c r="S773" s="33"/>
      <c r="T773" s="33"/>
      <c r="U773" s="32"/>
      <c r="V773" s="32"/>
      <c r="W773" s="32"/>
      <c r="X773" s="32"/>
      <c r="Y773" s="32"/>
      <c r="Z773" s="32"/>
      <c r="AA773" s="34"/>
      <c r="AB773" s="34"/>
      <c r="AC773" s="48"/>
      <c r="AD773" s="34"/>
      <c r="AE773" s="64"/>
    </row>
    <row r="774" spans="1:31" x14ac:dyDescent="0.25">
      <c r="A774" s="35"/>
      <c r="B774" s="35"/>
      <c r="C774" s="35"/>
      <c r="D774" s="29"/>
      <c r="E774" s="30"/>
      <c r="F774" s="30"/>
      <c r="G774" s="26"/>
      <c r="H774" s="31"/>
      <c r="I774" s="31"/>
      <c r="J774" s="31"/>
      <c r="K774" s="31"/>
      <c r="L774" s="32"/>
      <c r="M774" s="32"/>
      <c r="N774" s="32"/>
      <c r="O774" s="31"/>
      <c r="P774" s="31"/>
      <c r="Q774" s="31"/>
      <c r="R774" s="33"/>
      <c r="S774" s="33"/>
      <c r="T774" s="33"/>
      <c r="U774" s="32"/>
      <c r="V774" s="32"/>
      <c r="W774" s="32"/>
      <c r="X774" s="32"/>
      <c r="Y774" s="32"/>
      <c r="Z774" s="32"/>
      <c r="AA774" s="34"/>
      <c r="AB774" s="34"/>
      <c r="AC774" s="48"/>
      <c r="AD774" s="34"/>
      <c r="AE774" s="64"/>
    </row>
    <row r="775" spans="1:31" x14ac:dyDescent="0.25">
      <c r="A775" s="35"/>
      <c r="B775" s="35"/>
      <c r="C775" s="35"/>
      <c r="D775" s="29"/>
      <c r="E775" s="30"/>
      <c r="F775" s="30"/>
      <c r="G775" s="26"/>
      <c r="H775" s="31"/>
      <c r="I775" s="31"/>
      <c r="J775" s="31"/>
      <c r="K775" s="31"/>
      <c r="L775" s="32"/>
      <c r="M775" s="32"/>
      <c r="N775" s="32"/>
      <c r="O775" s="31"/>
      <c r="P775" s="31"/>
      <c r="Q775" s="31"/>
      <c r="R775" s="33"/>
      <c r="S775" s="33"/>
      <c r="T775" s="33"/>
      <c r="U775" s="32"/>
      <c r="V775" s="32"/>
      <c r="W775" s="32"/>
      <c r="X775" s="32"/>
      <c r="Y775" s="32"/>
      <c r="Z775" s="32"/>
      <c r="AA775" s="34"/>
      <c r="AB775" s="34"/>
      <c r="AC775" s="48"/>
      <c r="AD775" s="34"/>
      <c r="AE775" s="64"/>
    </row>
    <row r="776" spans="1:31" x14ac:dyDescent="0.25">
      <c r="A776" s="35"/>
      <c r="B776" s="35"/>
      <c r="C776" s="35"/>
      <c r="D776" s="29"/>
      <c r="E776" s="30"/>
      <c r="F776" s="30"/>
      <c r="G776" s="26"/>
      <c r="H776" s="31"/>
      <c r="I776" s="31"/>
      <c r="J776" s="31"/>
      <c r="K776" s="31"/>
      <c r="L776" s="32"/>
      <c r="M776" s="32"/>
      <c r="N776" s="32"/>
      <c r="O776" s="31"/>
      <c r="P776" s="31"/>
      <c r="Q776" s="31"/>
      <c r="R776" s="33"/>
      <c r="S776" s="33"/>
      <c r="T776" s="33"/>
      <c r="U776" s="32"/>
      <c r="V776" s="32"/>
      <c r="W776" s="32"/>
      <c r="X776" s="32"/>
      <c r="Y776" s="32"/>
      <c r="Z776" s="32"/>
      <c r="AA776" s="34"/>
      <c r="AB776" s="34"/>
      <c r="AC776" s="48"/>
      <c r="AD776" s="34"/>
      <c r="AE776" s="64"/>
    </row>
    <row r="777" spans="1:31" x14ac:dyDescent="0.25">
      <c r="A777" s="35"/>
      <c r="B777" s="35"/>
      <c r="C777" s="35"/>
      <c r="D777" s="29"/>
      <c r="E777" s="30"/>
      <c r="F777" s="30"/>
      <c r="G777" s="26"/>
      <c r="H777" s="31"/>
      <c r="I777" s="31"/>
      <c r="J777" s="31"/>
      <c r="K777" s="31"/>
      <c r="L777" s="32"/>
      <c r="M777" s="32"/>
      <c r="N777" s="32"/>
      <c r="O777" s="31"/>
      <c r="P777" s="31"/>
      <c r="Q777" s="31"/>
      <c r="R777" s="33"/>
      <c r="S777" s="33"/>
      <c r="T777" s="33"/>
      <c r="U777" s="32"/>
      <c r="V777" s="32"/>
      <c r="W777" s="32"/>
      <c r="X777" s="32"/>
      <c r="Y777" s="32"/>
      <c r="Z777" s="32"/>
      <c r="AA777" s="34"/>
      <c r="AB777" s="34"/>
      <c r="AC777" s="48"/>
      <c r="AD777" s="34"/>
      <c r="AE777" s="64"/>
    </row>
    <row r="778" spans="1:31" x14ac:dyDescent="0.25">
      <c r="A778" s="35"/>
      <c r="B778" s="35"/>
      <c r="C778" s="35"/>
      <c r="D778" s="29"/>
      <c r="E778" s="30"/>
      <c r="F778" s="30"/>
      <c r="G778" s="26"/>
      <c r="H778" s="31"/>
      <c r="I778" s="31"/>
      <c r="J778" s="31"/>
      <c r="K778" s="31"/>
      <c r="L778" s="32"/>
      <c r="M778" s="32"/>
      <c r="N778" s="32"/>
      <c r="O778" s="31"/>
      <c r="P778" s="31"/>
      <c r="Q778" s="31"/>
      <c r="R778" s="33"/>
      <c r="S778" s="33"/>
      <c r="T778" s="33"/>
      <c r="U778" s="32"/>
      <c r="V778" s="32"/>
      <c r="W778" s="32"/>
      <c r="X778" s="32"/>
      <c r="Y778" s="32"/>
      <c r="Z778" s="32"/>
      <c r="AA778" s="34"/>
      <c r="AB778" s="34"/>
      <c r="AC778" s="48"/>
      <c r="AD778" s="34"/>
      <c r="AE778" s="64"/>
    </row>
    <row r="779" spans="1:31" x14ac:dyDescent="0.25">
      <c r="A779" s="35"/>
      <c r="B779" s="35"/>
      <c r="C779" s="35"/>
      <c r="D779" s="29"/>
      <c r="E779" s="30"/>
      <c r="F779" s="30"/>
      <c r="G779" s="26"/>
      <c r="H779" s="31"/>
      <c r="I779" s="31"/>
      <c r="J779" s="31"/>
      <c r="K779" s="31"/>
      <c r="L779" s="32"/>
      <c r="M779" s="32"/>
      <c r="N779" s="32"/>
      <c r="O779" s="31"/>
      <c r="P779" s="31"/>
      <c r="Q779" s="31"/>
      <c r="R779" s="33"/>
      <c r="S779" s="33"/>
      <c r="T779" s="33"/>
      <c r="U779" s="32"/>
      <c r="V779" s="32"/>
      <c r="W779" s="32"/>
      <c r="X779" s="32"/>
      <c r="Y779" s="32"/>
      <c r="Z779" s="32"/>
      <c r="AA779" s="34"/>
      <c r="AB779" s="34"/>
      <c r="AC779" s="48"/>
      <c r="AD779" s="34"/>
      <c r="AE779" s="64"/>
    </row>
    <row r="780" spans="1:31" x14ac:dyDescent="0.25">
      <c r="A780" s="35"/>
      <c r="B780" s="35"/>
      <c r="C780" s="35"/>
      <c r="D780" s="29"/>
      <c r="E780" s="30"/>
      <c r="F780" s="30"/>
      <c r="G780" s="26"/>
      <c r="H780" s="31"/>
      <c r="I780" s="31"/>
      <c r="J780" s="31"/>
      <c r="K780" s="31"/>
      <c r="L780" s="32"/>
      <c r="M780" s="32"/>
      <c r="N780" s="32"/>
      <c r="O780" s="31"/>
      <c r="P780" s="31"/>
      <c r="Q780" s="31"/>
      <c r="R780" s="33"/>
      <c r="S780" s="33"/>
      <c r="T780" s="33"/>
      <c r="U780" s="32"/>
      <c r="V780" s="32"/>
      <c r="W780" s="32"/>
      <c r="X780" s="32"/>
      <c r="Y780" s="32"/>
      <c r="Z780" s="32"/>
      <c r="AA780" s="34"/>
      <c r="AB780" s="34"/>
      <c r="AC780" s="48"/>
      <c r="AD780" s="34"/>
      <c r="AE780" s="64"/>
    </row>
    <row r="781" spans="1:31" x14ac:dyDescent="0.25">
      <c r="A781" s="35"/>
      <c r="B781" s="35"/>
      <c r="C781" s="35"/>
      <c r="D781" s="29"/>
      <c r="E781" s="30"/>
      <c r="F781" s="30"/>
      <c r="G781" s="26"/>
      <c r="H781" s="31"/>
      <c r="I781" s="31"/>
      <c r="J781" s="31"/>
      <c r="K781" s="31"/>
      <c r="L781" s="32"/>
      <c r="M781" s="32"/>
      <c r="N781" s="32"/>
      <c r="O781" s="31"/>
      <c r="P781" s="31"/>
      <c r="Q781" s="31"/>
      <c r="R781" s="33"/>
      <c r="S781" s="33"/>
      <c r="T781" s="33"/>
      <c r="U781" s="32"/>
      <c r="V781" s="32"/>
      <c r="W781" s="32"/>
      <c r="X781" s="32"/>
      <c r="Y781" s="32"/>
      <c r="Z781" s="32"/>
      <c r="AA781" s="34"/>
      <c r="AB781" s="34"/>
      <c r="AC781" s="48"/>
      <c r="AD781" s="34"/>
      <c r="AE781" s="64"/>
    </row>
    <row r="782" spans="1:31" x14ac:dyDescent="0.25">
      <c r="A782" s="35"/>
      <c r="B782" s="35"/>
      <c r="C782" s="35"/>
      <c r="D782" s="29"/>
      <c r="E782" s="30"/>
      <c r="F782" s="30"/>
      <c r="G782" s="26"/>
      <c r="H782" s="31"/>
      <c r="I782" s="31"/>
      <c r="J782" s="31"/>
      <c r="K782" s="31"/>
      <c r="L782" s="32"/>
      <c r="M782" s="32"/>
      <c r="N782" s="32"/>
      <c r="O782" s="31"/>
      <c r="P782" s="31"/>
      <c r="Q782" s="31"/>
      <c r="R782" s="33"/>
      <c r="S782" s="33"/>
      <c r="T782" s="33"/>
      <c r="U782" s="32"/>
      <c r="V782" s="32"/>
      <c r="W782" s="32"/>
      <c r="X782" s="32"/>
      <c r="Y782" s="32"/>
      <c r="Z782" s="32"/>
      <c r="AA782" s="34"/>
      <c r="AB782" s="34"/>
      <c r="AC782" s="48"/>
      <c r="AD782" s="34"/>
      <c r="AE782" s="64"/>
    </row>
    <row r="783" spans="1:31" x14ac:dyDescent="0.25">
      <c r="A783" s="35"/>
      <c r="B783" s="35"/>
      <c r="C783" s="35"/>
      <c r="D783" s="29"/>
      <c r="E783" s="30"/>
      <c r="F783" s="30"/>
      <c r="G783" s="26"/>
      <c r="H783" s="31"/>
      <c r="I783" s="31"/>
      <c r="J783" s="31"/>
      <c r="K783" s="31"/>
      <c r="L783" s="32"/>
      <c r="M783" s="32"/>
      <c r="N783" s="32"/>
      <c r="O783" s="31"/>
      <c r="P783" s="31"/>
      <c r="Q783" s="31"/>
      <c r="R783" s="33"/>
      <c r="S783" s="33"/>
      <c r="T783" s="33"/>
      <c r="U783" s="32"/>
      <c r="V783" s="32"/>
      <c r="W783" s="32"/>
      <c r="X783" s="32"/>
      <c r="Y783" s="32"/>
      <c r="Z783" s="32"/>
      <c r="AA783" s="34"/>
      <c r="AB783" s="34"/>
      <c r="AC783" s="48"/>
      <c r="AD783" s="34"/>
      <c r="AE783" s="64"/>
    </row>
    <row r="784" spans="1:31" x14ac:dyDescent="0.25">
      <c r="A784" s="35"/>
      <c r="B784" s="35"/>
      <c r="C784" s="35"/>
      <c r="D784" s="29"/>
      <c r="E784" s="30"/>
      <c r="F784" s="30"/>
      <c r="G784" s="26"/>
      <c r="H784" s="31"/>
      <c r="I784" s="31"/>
      <c r="J784" s="31"/>
      <c r="K784" s="31"/>
      <c r="L784" s="32"/>
      <c r="M784" s="32"/>
      <c r="N784" s="32"/>
      <c r="O784" s="31"/>
      <c r="P784" s="31"/>
      <c r="Q784" s="31"/>
      <c r="R784" s="33"/>
      <c r="S784" s="33"/>
      <c r="T784" s="33"/>
      <c r="U784" s="32"/>
      <c r="V784" s="32"/>
      <c r="W784" s="32"/>
      <c r="X784" s="32"/>
      <c r="Y784" s="32"/>
      <c r="Z784" s="32"/>
      <c r="AA784" s="34"/>
      <c r="AB784" s="34"/>
      <c r="AC784" s="48"/>
      <c r="AD784" s="34"/>
      <c r="AE784" s="64"/>
    </row>
    <row r="785" spans="1:31" x14ac:dyDescent="0.25">
      <c r="A785" s="35"/>
      <c r="B785" s="35"/>
      <c r="C785" s="35"/>
      <c r="D785" s="29"/>
      <c r="E785" s="30"/>
      <c r="F785" s="30"/>
      <c r="G785" s="26"/>
      <c r="H785" s="31"/>
      <c r="I785" s="31"/>
      <c r="J785" s="31"/>
      <c r="K785" s="31"/>
      <c r="L785" s="32"/>
      <c r="M785" s="32"/>
      <c r="N785" s="32"/>
      <c r="O785" s="31"/>
      <c r="P785" s="31"/>
      <c r="Q785" s="31"/>
      <c r="R785" s="33"/>
      <c r="S785" s="33"/>
      <c r="T785" s="33"/>
      <c r="U785" s="32"/>
      <c r="V785" s="32"/>
      <c r="W785" s="32"/>
      <c r="X785" s="32"/>
      <c r="Y785" s="32"/>
      <c r="Z785" s="32"/>
      <c r="AA785" s="34"/>
      <c r="AB785" s="34"/>
      <c r="AC785" s="48"/>
      <c r="AD785" s="34"/>
      <c r="AE785" s="64"/>
    </row>
    <row r="786" spans="1:31" x14ac:dyDescent="0.25">
      <c r="A786" s="35"/>
      <c r="B786" s="35"/>
      <c r="C786" s="35"/>
      <c r="D786" s="29"/>
      <c r="E786" s="30"/>
      <c r="F786" s="30"/>
      <c r="G786" s="26"/>
      <c r="H786" s="31"/>
      <c r="I786" s="31"/>
      <c r="J786" s="31"/>
      <c r="K786" s="31"/>
      <c r="L786" s="32"/>
      <c r="M786" s="32"/>
      <c r="N786" s="32"/>
      <c r="O786" s="31"/>
      <c r="P786" s="31"/>
      <c r="Q786" s="31"/>
      <c r="R786" s="33"/>
      <c r="S786" s="33"/>
      <c r="T786" s="33"/>
      <c r="U786" s="32"/>
      <c r="V786" s="32"/>
      <c r="W786" s="32"/>
      <c r="X786" s="32"/>
      <c r="Y786" s="32"/>
      <c r="Z786" s="32"/>
      <c r="AA786" s="34"/>
      <c r="AB786" s="34"/>
      <c r="AC786" s="48"/>
      <c r="AD786" s="34"/>
      <c r="AE786" s="64"/>
    </row>
    <row r="787" spans="1:31" x14ac:dyDescent="0.25">
      <c r="A787" s="35"/>
      <c r="B787" s="35"/>
      <c r="C787" s="35"/>
      <c r="D787" s="29"/>
      <c r="E787" s="30"/>
      <c r="F787" s="30"/>
      <c r="G787" s="26"/>
      <c r="H787" s="31"/>
      <c r="I787" s="31"/>
      <c r="J787" s="31"/>
      <c r="K787" s="31"/>
      <c r="L787" s="32"/>
      <c r="M787" s="32"/>
      <c r="N787" s="32"/>
      <c r="O787" s="31"/>
      <c r="P787" s="31"/>
      <c r="Q787" s="31"/>
      <c r="R787" s="33"/>
      <c r="S787" s="33"/>
      <c r="T787" s="33"/>
      <c r="U787" s="32"/>
      <c r="V787" s="32"/>
      <c r="W787" s="32"/>
      <c r="X787" s="32"/>
      <c r="Y787" s="32"/>
      <c r="Z787" s="32"/>
      <c r="AA787" s="34"/>
      <c r="AB787" s="34"/>
      <c r="AC787" s="48"/>
      <c r="AD787" s="34"/>
      <c r="AE787" s="64"/>
    </row>
    <row r="788" spans="1:31" x14ac:dyDescent="0.25">
      <c r="A788" s="35"/>
      <c r="B788" s="35"/>
      <c r="C788" s="35"/>
      <c r="D788" s="29"/>
      <c r="E788" s="30"/>
      <c r="F788" s="30"/>
      <c r="G788" s="26"/>
      <c r="H788" s="31"/>
      <c r="I788" s="31"/>
      <c r="J788" s="31"/>
      <c r="K788" s="31"/>
      <c r="L788" s="32"/>
      <c r="M788" s="32"/>
      <c r="N788" s="32"/>
      <c r="O788" s="31"/>
      <c r="P788" s="31"/>
      <c r="Q788" s="31"/>
      <c r="R788" s="33"/>
      <c r="S788" s="33"/>
      <c r="T788" s="33"/>
      <c r="U788" s="32"/>
      <c r="V788" s="32"/>
      <c r="W788" s="32"/>
      <c r="X788" s="32"/>
      <c r="Y788" s="32"/>
      <c r="Z788" s="32"/>
      <c r="AA788" s="34"/>
      <c r="AB788" s="34"/>
      <c r="AC788" s="48"/>
      <c r="AD788" s="34"/>
      <c r="AE788" s="64"/>
    </row>
    <row r="789" spans="1:31" x14ac:dyDescent="0.25">
      <c r="A789" s="35"/>
      <c r="B789" s="35"/>
      <c r="C789" s="35"/>
      <c r="D789" s="29"/>
      <c r="E789" s="30"/>
      <c r="F789" s="30"/>
      <c r="G789" s="26"/>
      <c r="H789" s="31"/>
      <c r="I789" s="31"/>
      <c r="J789" s="31"/>
      <c r="K789" s="31"/>
      <c r="L789" s="32"/>
      <c r="M789" s="32"/>
      <c r="N789" s="32"/>
      <c r="O789" s="31"/>
      <c r="P789" s="31"/>
      <c r="Q789" s="31"/>
      <c r="R789" s="33"/>
      <c r="S789" s="33"/>
      <c r="T789" s="33"/>
      <c r="U789" s="32"/>
      <c r="V789" s="32"/>
      <c r="W789" s="32"/>
      <c r="X789" s="32"/>
      <c r="Y789" s="32"/>
      <c r="Z789" s="32"/>
      <c r="AA789" s="34"/>
      <c r="AB789" s="34"/>
      <c r="AC789" s="48"/>
      <c r="AD789" s="34"/>
      <c r="AE789" s="64"/>
    </row>
    <row r="790" spans="1:31" x14ac:dyDescent="0.25">
      <c r="A790" s="35"/>
      <c r="B790" s="35"/>
      <c r="C790" s="35"/>
      <c r="D790" s="29"/>
      <c r="E790" s="30"/>
      <c r="F790" s="30"/>
      <c r="G790" s="26"/>
      <c r="H790" s="31"/>
      <c r="I790" s="31"/>
      <c r="J790" s="31"/>
      <c r="K790" s="31"/>
      <c r="L790" s="32"/>
      <c r="M790" s="32"/>
      <c r="N790" s="32"/>
      <c r="O790" s="31"/>
      <c r="P790" s="31"/>
      <c r="Q790" s="31"/>
      <c r="R790" s="33"/>
      <c r="S790" s="33"/>
      <c r="T790" s="33"/>
      <c r="U790" s="32"/>
      <c r="V790" s="32"/>
      <c r="W790" s="32"/>
      <c r="X790" s="32"/>
      <c r="Y790" s="32"/>
      <c r="Z790" s="32"/>
      <c r="AA790" s="34"/>
      <c r="AB790" s="34"/>
      <c r="AC790" s="48"/>
      <c r="AD790" s="34"/>
      <c r="AE790" s="64"/>
    </row>
    <row r="791" spans="1:31" x14ac:dyDescent="0.25">
      <c r="A791" s="35"/>
      <c r="B791" s="35"/>
      <c r="C791" s="35"/>
      <c r="D791" s="29"/>
      <c r="E791" s="30"/>
      <c r="F791" s="30"/>
      <c r="G791" s="26"/>
      <c r="H791" s="31"/>
      <c r="I791" s="31"/>
      <c r="J791" s="31"/>
      <c r="K791" s="31"/>
      <c r="L791" s="32"/>
      <c r="M791" s="32"/>
      <c r="N791" s="32"/>
      <c r="O791" s="31"/>
      <c r="P791" s="31"/>
      <c r="Q791" s="31"/>
      <c r="R791" s="33"/>
      <c r="S791" s="33"/>
      <c r="T791" s="33"/>
      <c r="U791" s="32"/>
      <c r="V791" s="32"/>
      <c r="W791" s="32"/>
      <c r="X791" s="32"/>
      <c r="Y791" s="32"/>
      <c r="Z791" s="32"/>
      <c r="AA791" s="34"/>
      <c r="AB791" s="34"/>
      <c r="AC791" s="48"/>
      <c r="AD791" s="34"/>
      <c r="AE791" s="64"/>
    </row>
    <row r="792" spans="1:31" x14ac:dyDescent="0.25">
      <c r="A792" s="35"/>
      <c r="B792" s="35"/>
      <c r="C792" s="35"/>
      <c r="D792" s="29"/>
      <c r="E792" s="30"/>
      <c r="F792" s="30"/>
      <c r="G792" s="26"/>
      <c r="H792" s="31"/>
      <c r="I792" s="31"/>
      <c r="J792" s="31"/>
      <c r="K792" s="31"/>
      <c r="L792" s="32"/>
      <c r="M792" s="32"/>
      <c r="N792" s="32"/>
      <c r="O792" s="31"/>
      <c r="P792" s="31"/>
      <c r="Q792" s="31"/>
      <c r="R792" s="33"/>
      <c r="S792" s="33"/>
      <c r="T792" s="33"/>
      <c r="U792" s="32"/>
      <c r="V792" s="32"/>
      <c r="W792" s="32"/>
      <c r="X792" s="32"/>
      <c r="Y792" s="32"/>
      <c r="Z792" s="32"/>
      <c r="AA792" s="34"/>
      <c r="AB792" s="34"/>
      <c r="AC792" s="48"/>
      <c r="AD792" s="34"/>
      <c r="AE792" s="64"/>
    </row>
    <row r="793" spans="1:31" x14ac:dyDescent="0.25">
      <c r="A793" s="35"/>
      <c r="B793" s="35"/>
      <c r="C793" s="35"/>
      <c r="D793" s="29"/>
      <c r="E793" s="30"/>
      <c r="F793" s="30"/>
      <c r="G793" s="26"/>
      <c r="H793" s="31"/>
      <c r="I793" s="31"/>
      <c r="J793" s="31"/>
      <c r="K793" s="31"/>
      <c r="L793" s="32"/>
      <c r="M793" s="32"/>
      <c r="N793" s="32"/>
      <c r="O793" s="31"/>
      <c r="P793" s="31"/>
      <c r="Q793" s="31"/>
      <c r="R793" s="33"/>
      <c r="S793" s="33"/>
      <c r="T793" s="33"/>
      <c r="U793" s="32"/>
      <c r="V793" s="32"/>
      <c r="W793" s="32"/>
      <c r="X793" s="32"/>
      <c r="Y793" s="32"/>
      <c r="Z793" s="32"/>
      <c r="AA793" s="34"/>
      <c r="AB793" s="34"/>
      <c r="AC793" s="48"/>
      <c r="AD793" s="34"/>
      <c r="AE793" s="64"/>
    </row>
    <row r="794" spans="1:31" x14ac:dyDescent="0.25">
      <c r="A794" s="19"/>
      <c r="B794" s="19"/>
      <c r="C794" s="19"/>
      <c r="D794" s="20"/>
      <c r="E794" s="21"/>
      <c r="F794" s="21"/>
      <c r="G794" s="120"/>
      <c r="H794" s="6"/>
      <c r="I794" s="6"/>
      <c r="J794" s="6"/>
      <c r="K794" s="6"/>
      <c r="L794" s="22"/>
      <c r="M794" s="22"/>
      <c r="N794" s="22"/>
      <c r="O794" s="6"/>
      <c r="P794" s="6"/>
      <c r="Q794" s="6"/>
      <c r="R794" s="23"/>
      <c r="S794" s="23"/>
      <c r="T794" s="23"/>
      <c r="U794" s="22"/>
      <c r="V794" s="22"/>
      <c r="W794" s="22"/>
      <c r="X794" s="22"/>
      <c r="Y794" s="22"/>
      <c r="Z794" s="22"/>
      <c r="AA794" s="24"/>
      <c r="AB794" s="24"/>
      <c r="AC794" s="126"/>
      <c r="AD794" s="64"/>
      <c r="AE794" s="64"/>
    </row>
    <row r="795" spans="1:31" x14ac:dyDescent="0.25">
      <c r="A795" s="19"/>
      <c r="B795" s="19"/>
      <c r="C795" s="19"/>
      <c r="D795" s="20"/>
      <c r="E795" s="21"/>
      <c r="F795" s="21"/>
      <c r="G795" s="120"/>
      <c r="H795" s="6"/>
      <c r="I795" s="4"/>
      <c r="J795" s="4"/>
      <c r="K795" s="4"/>
      <c r="O795" s="4"/>
      <c r="P795" s="4"/>
      <c r="Q795" s="4"/>
      <c r="R795" s="5"/>
      <c r="S795" s="5"/>
      <c r="T795" s="5"/>
      <c r="AA795" s="24"/>
      <c r="AB795" s="24"/>
      <c r="AC795" s="123"/>
      <c r="AD795" s="64"/>
      <c r="AE795" s="64"/>
    </row>
    <row r="796" spans="1:31" x14ac:dyDescent="0.25">
      <c r="A796" s="19"/>
      <c r="B796" s="19"/>
      <c r="C796" s="19"/>
      <c r="D796" s="20"/>
      <c r="E796" s="21"/>
      <c r="F796" s="21"/>
      <c r="G796" s="120"/>
      <c r="H796" s="6"/>
      <c r="I796" s="4"/>
      <c r="J796" s="4"/>
      <c r="K796" s="4"/>
      <c r="O796" s="4"/>
      <c r="P796" s="4"/>
      <c r="Q796" s="4"/>
      <c r="R796" s="5"/>
      <c r="S796" s="5"/>
      <c r="T796" s="5"/>
      <c r="AA796" s="24"/>
      <c r="AB796" s="24"/>
      <c r="AC796" s="123"/>
      <c r="AD796" s="64"/>
      <c r="AE796" s="64"/>
    </row>
    <row r="797" spans="1:31" x14ac:dyDescent="0.25">
      <c r="A797" s="19"/>
      <c r="B797" s="19"/>
      <c r="C797" s="19"/>
      <c r="D797" s="20"/>
      <c r="E797" s="21"/>
      <c r="F797" s="21"/>
      <c r="G797" s="120"/>
      <c r="H797" s="6"/>
      <c r="I797" s="4"/>
      <c r="J797" s="4"/>
      <c r="K797" s="4"/>
      <c r="O797" s="4"/>
      <c r="P797" s="4"/>
      <c r="Q797" s="4"/>
      <c r="R797" s="5"/>
      <c r="S797" s="5"/>
      <c r="T797" s="5"/>
      <c r="AA797" s="24"/>
      <c r="AB797" s="24"/>
      <c r="AC797" s="123"/>
      <c r="AD797" s="64"/>
      <c r="AE797" s="64"/>
    </row>
    <row r="798" spans="1:31" x14ac:dyDescent="0.25">
      <c r="A798" s="19"/>
      <c r="B798" s="19"/>
      <c r="C798" s="19"/>
      <c r="D798" s="20"/>
      <c r="E798" s="21"/>
      <c r="F798" s="21"/>
      <c r="G798" s="120"/>
      <c r="H798" s="6"/>
      <c r="I798" s="4"/>
      <c r="J798" s="4"/>
      <c r="K798" s="4"/>
      <c r="O798" s="4"/>
      <c r="P798" s="4"/>
      <c r="Q798" s="4"/>
      <c r="R798" s="5"/>
      <c r="S798" s="5"/>
      <c r="T798" s="5"/>
      <c r="AA798" s="24"/>
      <c r="AB798" s="24"/>
      <c r="AC798" s="123"/>
      <c r="AD798" s="64"/>
      <c r="AE798" s="64"/>
    </row>
    <row r="799" spans="1:31" x14ac:dyDescent="0.25">
      <c r="A799" s="19"/>
      <c r="B799" s="19"/>
      <c r="C799" s="19"/>
      <c r="D799" s="20"/>
      <c r="E799" s="21"/>
      <c r="F799" s="21"/>
      <c r="G799" s="120"/>
      <c r="H799" s="6"/>
      <c r="I799" s="4"/>
      <c r="J799" s="4"/>
      <c r="K799" s="4"/>
      <c r="O799" s="4"/>
      <c r="P799" s="4"/>
      <c r="Q799" s="4"/>
      <c r="R799" s="5"/>
      <c r="S799" s="5"/>
      <c r="T799" s="5"/>
      <c r="AA799" s="24"/>
      <c r="AB799" s="24"/>
      <c r="AC799" s="123"/>
      <c r="AD799" s="64"/>
      <c r="AE799" s="64"/>
    </row>
    <row r="800" spans="1:31" x14ac:dyDescent="0.25">
      <c r="A800" s="19"/>
      <c r="B800" s="19"/>
      <c r="C800" s="19"/>
      <c r="D800" s="20"/>
      <c r="E800" s="21"/>
      <c r="F800" s="21"/>
      <c r="G800" s="120"/>
      <c r="H800" s="6"/>
      <c r="I800" s="4"/>
      <c r="J800" s="4"/>
      <c r="K800" s="4"/>
      <c r="O800" s="4"/>
      <c r="P800" s="4"/>
      <c r="Q800" s="4"/>
      <c r="R800" s="5"/>
      <c r="S800" s="5"/>
      <c r="T800" s="5"/>
      <c r="AA800" s="24"/>
      <c r="AB800" s="24"/>
      <c r="AC800" s="123"/>
      <c r="AD800" s="64"/>
      <c r="AE800" s="64"/>
    </row>
    <row r="801" spans="1:31" x14ac:dyDescent="0.25">
      <c r="A801" s="19"/>
      <c r="B801" s="19"/>
      <c r="C801" s="19"/>
      <c r="D801" s="20"/>
      <c r="E801" s="21"/>
      <c r="F801" s="21"/>
      <c r="G801" s="120"/>
      <c r="H801" s="6"/>
      <c r="I801" s="4"/>
      <c r="J801" s="4"/>
      <c r="K801" s="4"/>
      <c r="O801" s="4"/>
      <c r="P801" s="4"/>
      <c r="Q801" s="4"/>
      <c r="R801" s="5"/>
      <c r="S801" s="5"/>
      <c r="T801" s="5"/>
      <c r="AA801" s="24"/>
      <c r="AB801" s="24"/>
      <c r="AC801" s="123"/>
      <c r="AD801" s="64"/>
      <c r="AE801" s="64"/>
    </row>
    <row r="802" spans="1:31" x14ac:dyDescent="0.25">
      <c r="A802" s="19"/>
      <c r="B802" s="19"/>
      <c r="C802" s="19"/>
      <c r="D802" s="20"/>
      <c r="E802" s="21"/>
      <c r="F802" s="21"/>
      <c r="G802" s="120"/>
      <c r="H802" s="6"/>
      <c r="I802" s="4"/>
      <c r="J802" s="4"/>
      <c r="K802" s="4"/>
      <c r="O802" s="4"/>
      <c r="P802" s="4"/>
      <c r="Q802" s="4"/>
      <c r="R802" s="5"/>
      <c r="S802" s="5"/>
      <c r="T802" s="5"/>
      <c r="AA802" s="24"/>
      <c r="AB802" s="24"/>
      <c r="AC802" s="123"/>
      <c r="AD802" s="64"/>
      <c r="AE802" s="64"/>
    </row>
    <row r="803" spans="1:31" x14ac:dyDescent="0.25">
      <c r="A803" s="19"/>
      <c r="B803" s="19"/>
      <c r="C803" s="19"/>
      <c r="D803" s="20"/>
      <c r="E803" s="21"/>
      <c r="F803" s="21"/>
      <c r="G803" s="120"/>
      <c r="H803" s="6"/>
      <c r="I803" s="4"/>
      <c r="J803" s="4"/>
      <c r="K803" s="4"/>
      <c r="O803" s="4"/>
      <c r="P803" s="4"/>
      <c r="Q803" s="4"/>
      <c r="R803" s="5"/>
      <c r="S803" s="5"/>
      <c r="T803" s="5"/>
      <c r="AA803" s="24"/>
      <c r="AB803" s="24"/>
      <c r="AC803" s="123"/>
      <c r="AD803" s="64"/>
      <c r="AE803" s="64"/>
    </row>
    <row r="804" spans="1:31" x14ac:dyDescent="0.25">
      <c r="A804" s="19"/>
      <c r="B804" s="19"/>
      <c r="C804" s="19"/>
      <c r="D804" s="20"/>
      <c r="E804" s="21"/>
      <c r="F804" s="21"/>
      <c r="G804" s="120"/>
      <c r="H804" s="6"/>
      <c r="I804" s="4"/>
      <c r="J804" s="4"/>
      <c r="K804" s="4"/>
      <c r="O804" s="4"/>
      <c r="P804" s="4"/>
      <c r="Q804" s="4"/>
      <c r="R804" s="5"/>
      <c r="S804" s="5"/>
      <c r="T804" s="5"/>
      <c r="AA804" s="24"/>
      <c r="AB804" s="24"/>
      <c r="AC804" s="123"/>
      <c r="AD804" s="64"/>
      <c r="AE804" s="64"/>
    </row>
    <row r="805" spans="1:31" x14ac:dyDescent="0.25">
      <c r="A805" s="19"/>
      <c r="B805" s="19"/>
      <c r="C805" s="19"/>
      <c r="D805" s="20"/>
      <c r="E805" s="21"/>
      <c r="F805" s="21"/>
      <c r="G805" s="120"/>
      <c r="H805" s="6"/>
      <c r="I805" s="4"/>
      <c r="J805" s="4"/>
      <c r="K805" s="4"/>
      <c r="O805" s="4"/>
      <c r="P805" s="4"/>
      <c r="Q805" s="4"/>
      <c r="R805" s="5"/>
      <c r="S805" s="5"/>
      <c r="T805" s="5"/>
      <c r="AA805" s="24"/>
      <c r="AB805" s="24"/>
      <c r="AC805" s="123"/>
      <c r="AD805" s="64"/>
      <c r="AE805" s="64"/>
    </row>
    <row r="806" spans="1:31" x14ac:dyDescent="0.25">
      <c r="A806" s="19"/>
      <c r="B806" s="19"/>
      <c r="C806" s="19"/>
      <c r="D806" s="20"/>
      <c r="E806" s="21"/>
      <c r="F806" s="21"/>
      <c r="G806" s="120"/>
      <c r="H806" s="6"/>
      <c r="I806" s="4"/>
      <c r="J806" s="4"/>
      <c r="K806" s="4"/>
      <c r="O806" s="4"/>
      <c r="P806" s="4"/>
      <c r="Q806" s="4"/>
      <c r="R806" s="5"/>
      <c r="S806" s="5"/>
      <c r="T806" s="5"/>
      <c r="AA806" s="24"/>
      <c r="AB806" s="24"/>
      <c r="AC806" s="123"/>
      <c r="AD806" s="64"/>
      <c r="AE806" s="64"/>
    </row>
    <row r="807" spans="1:31" x14ac:dyDescent="0.25">
      <c r="A807" s="19"/>
      <c r="B807" s="19"/>
      <c r="C807" s="19"/>
      <c r="D807" s="20"/>
      <c r="E807" s="21"/>
      <c r="F807" s="21"/>
      <c r="G807" s="120"/>
      <c r="H807" s="6"/>
      <c r="I807" s="4"/>
      <c r="J807" s="4"/>
      <c r="K807" s="4"/>
      <c r="O807" s="4"/>
      <c r="P807" s="4"/>
      <c r="Q807" s="4"/>
      <c r="R807" s="5"/>
      <c r="S807" s="5"/>
      <c r="T807" s="5"/>
      <c r="AA807" s="24"/>
      <c r="AB807" s="24"/>
      <c r="AC807" s="123"/>
      <c r="AD807" s="64"/>
      <c r="AE807" s="64"/>
    </row>
    <row r="808" spans="1:31" x14ac:dyDescent="0.25">
      <c r="A808" s="19"/>
      <c r="B808" s="19"/>
      <c r="C808" s="19"/>
      <c r="D808" s="20"/>
      <c r="E808" s="21"/>
      <c r="F808" s="21"/>
      <c r="G808" s="120"/>
      <c r="H808" s="6"/>
      <c r="I808" s="4"/>
      <c r="J808" s="4"/>
      <c r="K808" s="4"/>
      <c r="O808" s="4"/>
      <c r="P808" s="4"/>
      <c r="Q808" s="4"/>
      <c r="R808" s="5"/>
      <c r="S808" s="5"/>
      <c r="T808" s="5"/>
      <c r="AA808" s="24"/>
      <c r="AB808" s="24"/>
      <c r="AC808" s="123"/>
      <c r="AD808" s="64"/>
      <c r="AE808" s="64"/>
    </row>
    <row r="809" spans="1:31" x14ac:dyDescent="0.25">
      <c r="A809" s="19"/>
      <c r="B809" s="19"/>
      <c r="C809" s="19"/>
      <c r="D809" s="20"/>
      <c r="E809" s="21"/>
      <c r="F809" s="21"/>
      <c r="G809" s="120"/>
      <c r="H809" s="6"/>
      <c r="I809" s="4"/>
      <c r="J809" s="4"/>
      <c r="K809" s="4"/>
      <c r="O809" s="4"/>
      <c r="P809" s="4"/>
      <c r="Q809" s="4"/>
      <c r="R809" s="5"/>
      <c r="S809" s="5"/>
      <c r="T809" s="5"/>
      <c r="AA809" s="24"/>
      <c r="AB809" s="24"/>
      <c r="AC809" s="123"/>
      <c r="AD809" s="64"/>
      <c r="AE809" s="64"/>
    </row>
    <row r="810" spans="1:31" x14ac:dyDescent="0.25">
      <c r="A810" s="19"/>
      <c r="B810" s="19"/>
      <c r="C810" s="19"/>
      <c r="D810" s="20"/>
      <c r="E810" s="21"/>
      <c r="F810" s="21"/>
      <c r="G810" s="120"/>
      <c r="H810" s="6"/>
      <c r="I810" s="4"/>
      <c r="J810" s="4"/>
      <c r="K810" s="4"/>
      <c r="O810" s="4"/>
      <c r="P810" s="4"/>
      <c r="Q810" s="4"/>
      <c r="R810" s="5"/>
      <c r="S810" s="5"/>
      <c r="T810" s="5"/>
      <c r="AA810" s="24"/>
      <c r="AB810" s="24"/>
      <c r="AC810" s="123"/>
      <c r="AD810" s="64"/>
      <c r="AE810" s="64"/>
    </row>
    <row r="811" spans="1:31" x14ac:dyDescent="0.25">
      <c r="A811" s="19"/>
      <c r="B811" s="19"/>
      <c r="C811" s="19"/>
      <c r="D811" s="20"/>
      <c r="E811" s="21"/>
      <c r="F811" s="21"/>
      <c r="G811" s="120"/>
      <c r="H811" s="6"/>
      <c r="I811" s="4"/>
      <c r="J811" s="4"/>
      <c r="K811" s="4"/>
      <c r="O811" s="4"/>
      <c r="P811" s="4"/>
      <c r="Q811" s="4"/>
      <c r="R811" s="5"/>
      <c r="S811" s="5"/>
      <c r="T811" s="5"/>
      <c r="AA811" s="24"/>
      <c r="AB811" s="24"/>
      <c r="AC811" s="123"/>
      <c r="AD811" s="64"/>
      <c r="AE811" s="64"/>
    </row>
    <row r="812" spans="1:31" x14ac:dyDescent="0.25">
      <c r="A812" s="19"/>
      <c r="B812" s="19"/>
      <c r="C812" s="19"/>
      <c r="D812" s="20"/>
      <c r="E812" s="21"/>
      <c r="F812" s="21"/>
      <c r="G812" s="120"/>
      <c r="H812" s="6"/>
      <c r="I812" s="4"/>
      <c r="J812" s="4"/>
      <c r="K812" s="4"/>
      <c r="O812" s="4"/>
      <c r="P812" s="4"/>
      <c r="Q812" s="4"/>
      <c r="R812" s="5"/>
      <c r="S812" s="5"/>
      <c r="T812" s="5"/>
      <c r="AA812" s="24"/>
      <c r="AB812" s="24"/>
      <c r="AC812" s="123"/>
      <c r="AD812" s="64"/>
      <c r="AE812" s="64"/>
    </row>
    <row r="813" spans="1:31" x14ac:dyDescent="0.25">
      <c r="A813" s="19"/>
      <c r="B813" s="19"/>
      <c r="C813" s="19"/>
      <c r="D813" s="20"/>
      <c r="E813" s="21"/>
      <c r="F813" s="21"/>
      <c r="G813" s="120"/>
      <c r="H813" s="6"/>
      <c r="I813" s="4"/>
      <c r="J813" s="4"/>
      <c r="K813" s="4"/>
      <c r="O813" s="4"/>
      <c r="P813" s="4"/>
      <c r="Q813" s="4"/>
      <c r="R813" s="5"/>
      <c r="S813" s="5"/>
      <c r="T813" s="5"/>
      <c r="AA813" s="24"/>
      <c r="AB813" s="24"/>
      <c r="AC813" s="123"/>
      <c r="AD813" s="64"/>
      <c r="AE813" s="64"/>
    </row>
    <row r="814" spans="1:31" x14ac:dyDescent="0.25">
      <c r="A814" s="19"/>
      <c r="B814" s="19"/>
      <c r="C814" s="19"/>
      <c r="D814" s="20"/>
      <c r="E814" s="21"/>
      <c r="F814" s="21"/>
      <c r="G814" s="120"/>
      <c r="H814" s="6"/>
      <c r="I814" s="4"/>
      <c r="J814" s="4"/>
      <c r="K814" s="4"/>
      <c r="O814" s="4"/>
      <c r="P814" s="4"/>
      <c r="Q814" s="4"/>
      <c r="R814" s="5"/>
      <c r="S814" s="5"/>
      <c r="T814" s="5"/>
      <c r="AA814" s="24"/>
      <c r="AB814" s="24"/>
      <c r="AC814" s="123"/>
      <c r="AD814" s="64"/>
      <c r="AE814" s="64"/>
    </row>
    <row r="815" spans="1:31" x14ac:dyDescent="0.25">
      <c r="A815" s="19"/>
      <c r="B815" s="19"/>
      <c r="C815" s="19"/>
      <c r="D815" s="20"/>
      <c r="E815" s="21"/>
      <c r="F815" s="21"/>
      <c r="G815" s="120"/>
      <c r="H815" s="6"/>
      <c r="I815" s="4"/>
      <c r="J815" s="4"/>
      <c r="K815" s="4"/>
      <c r="O815" s="4"/>
      <c r="P815" s="4"/>
      <c r="Q815" s="4"/>
      <c r="R815" s="5"/>
      <c r="S815" s="5"/>
      <c r="T815" s="5"/>
      <c r="AA815" s="24"/>
      <c r="AB815" s="24"/>
      <c r="AC815" s="123"/>
      <c r="AD815" s="64"/>
      <c r="AE815" s="64"/>
    </row>
    <row r="816" spans="1:31" x14ac:dyDescent="0.25">
      <c r="A816" s="19"/>
      <c r="B816" s="19"/>
      <c r="C816" s="19"/>
      <c r="D816" s="20"/>
      <c r="E816" s="21"/>
      <c r="F816" s="21"/>
      <c r="G816" s="120"/>
      <c r="H816" s="6"/>
      <c r="I816" s="4"/>
      <c r="J816" s="4"/>
      <c r="K816" s="4"/>
      <c r="O816" s="4"/>
      <c r="P816" s="4"/>
      <c r="Q816" s="4"/>
      <c r="R816" s="5"/>
      <c r="S816" s="5"/>
      <c r="T816" s="5"/>
      <c r="AA816" s="24"/>
      <c r="AB816" s="24"/>
      <c r="AC816" s="123"/>
      <c r="AD816" s="64"/>
      <c r="AE816" s="64"/>
    </row>
    <row r="817" spans="1:31" x14ac:dyDescent="0.25">
      <c r="A817" s="19"/>
      <c r="B817" s="19"/>
      <c r="C817" s="19"/>
      <c r="D817" s="20"/>
      <c r="E817" s="21"/>
      <c r="F817" s="21"/>
      <c r="G817" s="120"/>
      <c r="H817" s="6"/>
      <c r="I817" s="4"/>
      <c r="J817" s="4"/>
      <c r="K817" s="4"/>
      <c r="O817" s="4"/>
      <c r="P817" s="4"/>
      <c r="Q817" s="4"/>
      <c r="R817" s="5"/>
      <c r="S817" s="5"/>
      <c r="T817" s="5"/>
      <c r="AA817" s="24"/>
      <c r="AB817" s="24"/>
      <c r="AC817" s="123"/>
      <c r="AD817" s="64"/>
      <c r="AE817" s="64"/>
    </row>
    <row r="818" spans="1:31" x14ac:dyDescent="0.25">
      <c r="A818" s="19"/>
      <c r="B818" s="19"/>
      <c r="C818" s="19"/>
      <c r="D818" s="20"/>
      <c r="E818" s="21"/>
      <c r="F818" s="21"/>
      <c r="G818" s="120"/>
      <c r="H818" s="6"/>
      <c r="I818" s="4"/>
      <c r="J818" s="4"/>
      <c r="K818" s="4"/>
      <c r="O818" s="4"/>
      <c r="P818" s="4"/>
      <c r="Q818" s="4"/>
      <c r="R818" s="5"/>
      <c r="S818" s="5"/>
      <c r="T818" s="5"/>
      <c r="AA818" s="24"/>
      <c r="AB818" s="24"/>
      <c r="AC818" s="123"/>
      <c r="AD818" s="64"/>
      <c r="AE818" s="64"/>
    </row>
    <row r="819" spans="1:31" x14ac:dyDescent="0.25">
      <c r="A819" s="19"/>
      <c r="B819" s="19"/>
      <c r="C819" s="19"/>
      <c r="D819" s="20"/>
      <c r="E819" s="21"/>
      <c r="F819" s="21"/>
      <c r="G819" s="120"/>
      <c r="H819" s="6"/>
      <c r="I819" s="4"/>
      <c r="J819" s="4"/>
      <c r="K819" s="4"/>
      <c r="O819" s="4"/>
      <c r="P819" s="4"/>
      <c r="Q819" s="4"/>
      <c r="R819" s="5"/>
      <c r="S819" s="5"/>
      <c r="T819" s="5"/>
      <c r="AA819" s="24"/>
      <c r="AB819" s="24"/>
      <c r="AC819" s="123"/>
      <c r="AD819" s="64"/>
      <c r="AE819" s="64"/>
    </row>
    <row r="820" spans="1:31" x14ac:dyDescent="0.25">
      <c r="A820" s="19"/>
      <c r="B820" s="19"/>
      <c r="C820" s="19"/>
      <c r="D820" s="20"/>
      <c r="E820" s="21"/>
      <c r="F820" s="21"/>
      <c r="G820" s="120"/>
      <c r="H820" s="6"/>
      <c r="I820" s="4"/>
      <c r="J820" s="4"/>
      <c r="K820" s="4"/>
      <c r="O820" s="4"/>
      <c r="P820" s="4"/>
      <c r="Q820" s="4"/>
      <c r="R820" s="5"/>
      <c r="S820" s="5"/>
      <c r="T820" s="5"/>
      <c r="AA820" s="24"/>
      <c r="AB820" s="24"/>
      <c r="AC820" s="123"/>
      <c r="AD820" s="64"/>
      <c r="AE820" s="64"/>
    </row>
    <row r="821" spans="1:31" x14ac:dyDescent="0.25">
      <c r="A821" s="19"/>
      <c r="B821" s="19"/>
      <c r="C821" s="19"/>
      <c r="D821" s="20"/>
      <c r="E821" s="21"/>
      <c r="F821" s="21"/>
      <c r="G821" s="120"/>
      <c r="H821" s="6"/>
      <c r="I821" s="4"/>
      <c r="J821" s="4"/>
      <c r="K821" s="4"/>
      <c r="O821" s="4"/>
      <c r="P821" s="4"/>
      <c r="Q821" s="4"/>
      <c r="R821" s="5"/>
      <c r="S821" s="5"/>
      <c r="T821" s="5"/>
      <c r="AA821" s="24"/>
      <c r="AB821" s="24"/>
      <c r="AC821" s="123"/>
      <c r="AD821" s="64"/>
      <c r="AE821" s="64"/>
    </row>
    <row r="822" spans="1:31" x14ac:dyDescent="0.25">
      <c r="A822" s="19"/>
      <c r="B822" s="19"/>
      <c r="C822" s="19"/>
      <c r="D822" s="20"/>
      <c r="E822" s="21"/>
      <c r="F822" s="21"/>
      <c r="G822" s="120"/>
      <c r="H822" s="6"/>
      <c r="I822" s="4"/>
      <c r="J822" s="4"/>
      <c r="K822" s="4"/>
      <c r="O822" s="4"/>
      <c r="P822" s="4"/>
      <c r="Q822" s="4"/>
      <c r="R822" s="5"/>
      <c r="S822" s="5"/>
      <c r="T822" s="5"/>
      <c r="AA822" s="24"/>
      <c r="AB822" s="24"/>
      <c r="AC822" s="123"/>
      <c r="AD822" s="64"/>
      <c r="AE822" s="64"/>
    </row>
    <row r="823" spans="1:31" x14ac:dyDescent="0.25">
      <c r="A823" s="19"/>
      <c r="B823" s="19"/>
      <c r="C823" s="19"/>
      <c r="D823" s="20"/>
      <c r="E823" s="21"/>
      <c r="F823" s="21"/>
      <c r="G823" s="120"/>
      <c r="H823" s="6"/>
      <c r="I823" s="4"/>
      <c r="J823" s="4"/>
      <c r="K823" s="4"/>
      <c r="O823" s="4"/>
      <c r="P823" s="4"/>
      <c r="Q823" s="4"/>
      <c r="R823" s="5"/>
      <c r="S823" s="5"/>
      <c r="T823" s="5"/>
      <c r="AA823" s="24"/>
      <c r="AB823" s="24"/>
      <c r="AC823" s="123"/>
      <c r="AD823" s="64"/>
      <c r="AE823" s="64"/>
    </row>
    <row r="824" spans="1:31" x14ac:dyDescent="0.25">
      <c r="A824" s="19"/>
      <c r="B824" s="19"/>
      <c r="C824" s="19"/>
      <c r="D824" s="20"/>
      <c r="E824" s="21"/>
      <c r="F824" s="21"/>
      <c r="G824" s="120"/>
      <c r="H824" s="6"/>
      <c r="I824" s="4"/>
      <c r="J824" s="4"/>
      <c r="K824" s="4"/>
      <c r="O824" s="4"/>
      <c r="P824" s="4"/>
      <c r="Q824" s="4"/>
      <c r="R824" s="5"/>
      <c r="S824" s="5"/>
      <c r="T824" s="5"/>
      <c r="AA824" s="24"/>
      <c r="AB824" s="24"/>
      <c r="AC824" s="123"/>
      <c r="AD824" s="64"/>
      <c r="AE824" s="64"/>
    </row>
    <row r="825" spans="1:31" x14ac:dyDescent="0.25">
      <c r="A825" s="19"/>
      <c r="B825" s="19"/>
      <c r="C825" s="19"/>
      <c r="D825" s="20"/>
      <c r="E825" s="21"/>
      <c r="F825" s="21"/>
      <c r="G825" s="120"/>
      <c r="H825" s="6"/>
      <c r="I825" s="4"/>
      <c r="J825" s="4"/>
      <c r="K825" s="4"/>
      <c r="O825" s="4"/>
      <c r="P825" s="4"/>
      <c r="Q825" s="4"/>
      <c r="R825" s="5"/>
      <c r="S825" s="5"/>
      <c r="T825" s="5"/>
      <c r="AA825" s="24"/>
      <c r="AB825" s="24"/>
      <c r="AC825" s="123"/>
      <c r="AD825" s="64"/>
      <c r="AE825" s="64"/>
    </row>
    <row r="826" spans="1:31" x14ac:dyDescent="0.25">
      <c r="A826" s="19"/>
      <c r="B826" s="19"/>
      <c r="C826" s="19"/>
      <c r="D826" s="20"/>
      <c r="E826" s="21"/>
      <c r="F826" s="21"/>
      <c r="G826" s="120"/>
      <c r="H826" s="6"/>
      <c r="I826" s="4"/>
      <c r="J826" s="4"/>
      <c r="K826" s="4"/>
      <c r="O826" s="4"/>
      <c r="P826" s="4"/>
      <c r="Q826" s="4"/>
      <c r="R826" s="5"/>
      <c r="S826" s="5"/>
      <c r="T826" s="5"/>
      <c r="AA826" s="24"/>
      <c r="AB826" s="24"/>
      <c r="AC826" s="123"/>
      <c r="AD826" s="64"/>
      <c r="AE826" s="64"/>
    </row>
    <row r="827" spans="1:31" x14ac:dyDescent="0.25">
      <c r="A827" s="19"/>
      <c r="B827" s="19"/>
      <c r="C827" s="19"/>
      <c r="D827" s="20"/>
      <c r="E827" s="21"/>
      <c r="F827" s="21"/>
      <c r="G827" s="120"/>
      <c r="H827" s="6"/>
      <c r="I827" s="4"/>
      <c r="J827" s="4"/>
      <c r="K827" s="4"/>
      <c r="O827" s="4"/>
      <c r="P827" s="4"/>
      <c r="Q827" s="4"/>
      <c r="R827" s="5"/>
      <c r="S827" s="5"/>
      <c r="T827" s="5"/>
      <c r="AA827" s="24"/>
      <c r="AB827" s="24"/>
      <c r="AC827" s="123"/>
      <c r="AD827" s="64"/>
      <c r="AE827" s="64"/>
    </row>
    <row r="828" spans="1:31" x14ac:dyDescent="0.25">
      <c r="A828" s="19"/>
      <c r="B828" s="19"/>
      <c r="C828" s="19"/>
      <c r="D828" s="20"/>
      <c r="E828" s="21"/>
      <c r="F828" s="21"/>
      <c r="G828" s="120"/>
      <c r="H828" s="6"/>
      <c r="I828" s="4"/>
      <c r="J828" s="4"/>
      <c r="K828" s="4"/>
      <c r="O828" s="4"/>
      <c r="P828" s="4"/>
      <c r="Q828" s="4"/>
      <c r="R828" s="5"/>
      <c r="S828" s="5"/>
      <c r="T828" s="5"/>
      <c r="AA828" s="24"/>
      <c r="AB828" s="24"/>
      <c r="AC828" s="123"/>
      <c r="AD828" s="64"/>
      <c r="AE828" s="64"/>
    </row>
    <row r="829" spans="1:31" x14ac:dyDescent="0.25">
      <c r="A829" s="19"/>
      <c r="B829" s="19"/>
      <c r="C829" s="19"/>
      <c r="D829" s="20"/>
      <c r="E829" s="21"/>
      <c r="F829" s="21"/>
      <c r="G829" s="120"/>
      <c r="H829" s="6"/>
      <c r="I829" s="4"/>
      <c r="J829" s="4"/>
      <c r="K829" s="4"/>
      <c r="O829" s="4"/>
      <c r="P829" s="4"/>
      <c r="Q829" s="4"/>
      <c r="R829" s="5"/>
      <c r="S829" s="5"/>
      <c r="T829" s="5"/>
      <c r="AA829" s="24"/>
      <c r="AB829" s="24"/>
      <c r="AC829" s="123"/>
      <c r="AD829" s="64"/>
      <c r="AE829" s="64"/>
    </row>
    <row r="830" spans="1:31" x14ac:dyDescent="0.25">
      <c r="A830" s="19"/>
      <c r="B830" s="19"/>
      <c r="C830" s="19"/>
      <c r="D830" s="20"/>
      <c r="E830" s="21"/>
      <c r="F830" s="21"/>
      <c r="G830" s="120"/>
      <c r="H830" s="6"/>
      <c r="I830" s="4"/>
      <c r="J830" s="4"/>
      <c r="K830" s="4"/>
      <c r="O830" s="4"/>
      <c r="P830" s="4"/>
      <c r="Q830" s="4"/>
      <c r="R830" s="5"/>
      <c r="S830" s="5"/>
      <c r="T830" s="5"/>
      <c r="AA830" s="24"/>
      <c r="AB830" s="24"/>
      <c r="AC830" s="123"/>
      <c r="AD830" s="64"/>
      <c r="AE830" s="64"/>
    </row>
    <row r="831" spans="1:31" x14ac:dyDescent="0.25">
      <c r="A831" s="19"/>
      <c r="B831" s="19"/>
      <c r="C831" s="19"/>
      <c r="D831" s="20"/>
      <c r="E831" s="21"/>
      <c r="F831" s="21"/>
      <c r="G831" s="120"/>
      <c r="H831" s="6"/>
      <c r="I831" s="4"/>
      <c r="J831" s="4"/>
      <c r="K831" s="4"/>
      <c r="O831" s="4"/>
      <c r="P831" s="4"/>
      <c r="Q831" s="4"/>
      <c r="R831" s="5"/>
      <c r="S831" s="5"/>
      <c r="T831" s="5"/>
      <c r="AA831" s="24"/>
      <c r="AB831" s="24"/>
      <c r="AC831" s="123"/>
      <c r="AD831" s="64"/>
      <c r="AE831" s="64"/>
    </row>
    <row r="832" spans="1:31" x14ac:dyDescent="0.25">
      <c r="A832" s="19"/>
      <c r="B832" s="19"/>
      <c r="C832" s="19"/>
      <c r="D832" s="20"/>
      <c r="E832" s="21"/>
      <c r="F832" s="21"/>
      <c r="G832" s="120"/>
      <c r="H832" s="6"/>
      <c r="I832" s="4"/>
      <c r="J832" s="4"/>
      <c r="K832" s="4"/>
      <c r="O832" s="4"/>
      <c r="P832" s="4"/>
      <c r="Q832" s="4"/>
      <c r="R832" s="5"/>
      <c r="S832" s="5"/>
      <c r="T832" s="5"/>
      <c r="AA832" s="24"/>
      <c r="AB832" s="24"/>
      <c r="AC832" s="123"/>
      <c r="AD832" s="64"/>
      <c r="AE832" s="64"/>
    </row>
    <row r="833" spans="1:31" x14ac:dyDescent="0.25">
      <c r="A833" s="19"/>
      <c r="B833" s="19"/>
      <c r="C833" s="19"/>
      <c r="D833" s="20"/>
      <c r="E833" s="21"/>
      <c r="F833" s="21"/>
      <c r="G833" s="120"/>
      <c r="H833" s="6"/>
      <c r="I833" s="4"/>
      <c r="J833" s="4"/>
      <c r="K833" s="4"/>
      <c r="O833" s="4"/>
      <c r="P833" s="4"/>
      <c r="Q833" s="4"/>
      <c r="R833" s="5"/>
      <c r="S833" s="5"/>
      <c r="T833" s="5"/>
      <c r="AA833" s="24"/>
      <c r="AB833" s="24"/>
      <c r="AC833" s="123"/>
      <c r="AD833" s="64"/>
      <c r="AE833" s="64"/>
    </row>
    <row r="834" spans="1:31" x14ac:dyDescent="0.25">
      <c r="A834" s="19"/>
      <c r="B834" s="19"/>
      <c r="C834" s="19"/>
      <c r="D834" s="20"/>
      <c r="E834" s="21"/>
      <c r="F834" s="21"/>
      <c r="G834" s="120"/>
      <c r="H834" s="6"/>
      <c r="I834" s="4"/>
      <c r="J834" s="4"/>
      <c r="K834" s="4"/>
      <c r="O834" s="4"/>
      <c r="P834" s="4"/>
      <c r="Q834" s="4"/>
      <c r="R834" s="5"/>
      <c r="S834" s="5"/>
      <c r="T834" s="5"/>
      <c r="AA834" s="24"/>
      <c r="AB834" s="24"/>
      <c r="AC834" s="123"/>
      <c r="AD834" s="64"/>
      <c r="AE834" s="64"/>
    </row>
    <row r="835" spans="1:31" x14ac:dyDescent="0.25">
      <c r="A835" s="19"/>
      <c r="B835" s="19"/>
      <c r="C835" s="19"/>
      <c r="D835" s="20"/>
      <c r="E835" s="21"/>
      <c r="F835" s="21"/>
      <c r="G835" s="120"/>
      <c r="H835" s="6"/>
      <c r="I835" s="4"/>
      <c r="J835" s="4"/>
      <c r="K835" s="4"/>
      <c r="O835" s="4"/>
      <c r="P835" s="4"/>
      <c r="Q835" s="4"/>
      <c r="R835" s="5"/>
      <c r="S835" s="5"/>
      <c r="T835" s="5"/>
      <c r="AA835" s="24"/>
      <c r="AB835" s="24"/>
      <c r="AC835" s="123"/>
      <c r="AD835" s="64"/>
      <c r="AE835" s="64"/>
    </row>
    <row r="836" spans="1:31" x14ac:dyDescent="0.25">
      <c r="A836" s="19"/>
      <c r="B836" s="19"/>
      <c r="C836" s="19"/>
      <c r="D836" s="20"/>
      <c r="E836" s="21"/>
      <c r="F836" s="21"/>
      <c r="G836" s="120"/>
      <c r="H836" s="6"/>
      <c r="I836" s="4"/>
      <c r="J836" s="4"/>
      <c r="K836" s="4"/>
      <c r="O836" s="4"/>
      <c r="P836" s="4"/>
      <c r="Q836" s="4"/>
      <c r="R836" s="5"/>
      <c r="S836" s="5"/>
      <c r="T836" s="5"/>
      <c r="AA836" s="24"/>
      <c r="AB836" s="24"/>
      <c r="AC836" s="123"/>
      <c r="AD836" s="64"/>
      <c r="AE836" s="64"/>
    </row>
    <row r="837" spans="1:31" x14ac:dyDescent="0.25">
      <c r="A837" s="19"/>
      <c r="B837" s="19"/>
      <c r="C837" s="19"/>
      <c r="D837" s="20"/>
      <c r="E837" s="21"/>
      <c r="F837" s="21"/>
      <c r="G837" s="120"/>
      <c r="H837" s="6"/>
      <c r="I837" s="4"/>
      <c r="J837" s="4"/>
      <c r="K837" s="4"/>
      <c r="O837" s="4"/>
      <c r="P837" s="4"/>
      <c r="Q837" s="4"/>
      <c r="R837" s="5"/>
      <c r="S837" s="5"/>
      <c r="T837" s="5"/>
      <c r="AA837" s="24"/>
      <c r="AB837" s="24"/>
      <c r="AC837" s="123"/>
      <c r="AD837" s="64"/>
      <c r="AE837" s="64"/>
    </row>
    <row r="838" spans="1:31" x14ac:dyDescent="0.25">
      <c r="A838" s="19"/>
      <c r="B838" s="19"/>
      <c r="C838" s="19"/>
      <c r="D838" s="20"/>
      <c r="E838" s="21"/>
      <c r="F838" s="21"/>
      <c r="G838" s="120"/>
      <c r="H838" s="6"/>
      <c r="I838" s="4"/>
      <c r="J838" s="4"/>
      <c r="K838" s="4"/>
      <c r="O838" s="4"/>
      <c r="P838" s="4"/>
      <c r="Q838" s="4"/>
      <c r="R838" s="5"/>
      <c r="S838" s="5"/>
      <c r="T838" s="5"/>
      <c r="AA838" s="24"/>
      <c r="AB838" s="24"/>
      <c r="AC838" s="123"/>
      <c r="AD838" s="64"/>
      <c r="AE838" s="64"/>
    </row>
    <row r="839" spans="1:31" x14ac:dyDescent="0.25">
      <c r="A839" s="19"/>
      <c r="B839" s="19"/>
      <c r="C839" s="19"/>
      <c r="D839" s="20"/>
      <c r="E839" s="21"/>
      <c r="F839" s="21"/>
      <c r="G839" s="120"/>
      <c r="H839" s="6"/>
      <c r="I839" s="4"/>
      <c r="J839" s="4"/>
      <c r="K839" s="4"/>
      <c r="O839" s="4"/>
      <c r="P839" s="4"/>
      <c r="Q839" s="4"/>
      <c r="R839" s="5"/>
      <c r="S839" s="5"/>
      <c r="T839" s="5"/>
      <c r="AA839" s="24"/>
      <c r="AB839" s="24"/>
      <c r="AC839" s="123"/>
      <c r="AD839" s="64"/>
      <c r="AE839" s="64"/>
    </row>
    <row r="840" spans="1:31" x14ac:dyDescent="0.25">
      <c r="A840" s="19"/>
      <c r="B840" s="19"/>
      <c r="C840" s="19"/>
      <c r="D840" s="20"/>
      <c r="E840" s="21"/>
      <c r="F840" s="21"/>
      <c r="G840" s="120"/>
      <c r="H840" s="6"/>
      <c r="I840" s="4"/>
      <c r="J840" s="4"/>
      <c r="K840" s="4"/>
      <c r="O840" s="4"/>
      <c r="P840" s="4"/>
      <c r="Q840" s="4"/>
      <c r="R840" s="5"/>
      <c r="S840" s="5"/>
      <c r="T840" s="5"/>
      <c r="AA840" s="24"/>
      <c r="AB840" s="24"/>
      <c r="AC840" s="123"/>
      <c r="AD840" s="64"/>
      <c r="AE840" s="64"/>
    </row>
    <row r="841" spans="1:31" x14ac:dyDescent="0.25">
      <c r="A841" s="19"/>
      <c r="B841" s="19"/>
      <c r="C841" s="19"/>
      <c r="D841" s="20"/>
      <c r="E841" s="21"/>
      <c r="F841" s="21"/>
      <c r="G841" s="120"/>
      <c r="H841" s="6"/>
      <c r="I841" s="4"/>
      <c r="J841" s="4"/>
      <c r="K841" s="4"/>
      <c r="O841" s="4"/>
      <c r="P841" s="4"/>
      <c r="Q841" s="4"/>
      <c r="R841" s="5"/>
      <c r="S841" s="5"/>
      <c r="T841" s="5"/>
      <c r="AA841" s="24"/>
      <c r="AB841" s="24"/>
      <c r="AC841" s="123"/>
      <c r="AD841" s="64"/>
      <c r="AE841" s="64"/>
    </row>
    <row r="842" spans="1:31" x14ac:dyDescent="0.25">
      <c r="A842" s="19"/>
      <c r="B842" s="19"/>
      <c r="C842" s="19"/>
      <c r="D842" s="20"/>
      <c r="E842" s="21"/>
      <c r="F842" s="21"/>
      <c r="G842" s="120"/>
      <c r="H842" s="6"/>
      <c r="I842" s="4"/>
      <c r="J842" s="4"/>
      <c r="K842" s="4"/>
      <c r="O842" s="4"/>
      <c r="P842" s="4"/>
      <c r="Q842" s="4"/>
      <c r="R842" s="5"/>
      <c r="S842" s="5"/>
      <c r="T842" s="5"/>
      <c r="AA842" s="24"/>
      <c r="AB842" s="24"/>
      <c r="AC842" s="123"/>
      <c r="AD842" s="64"/>
      <c r="AE842" s="64"/>
    </row>
    <row r="843" spans="1:31" x14ac:dyDescent="0.25">
      <c r="A843" s="19"/>
      <c r="B843" s="19"/>
      <c r="C843" s="19"/>
      <c r="D843" s="20"/>
      <c r="E843" s="21"/>
      <c r="F843" s="21"/>
      <c r="G843" s="120"/>
      <c r="H843" s="6"/>
      <c r="I843" s="4"/>
      <c r="J843" s="4"/>
      <c r="K843" s="4"/>
      <c r="O843" s="4"/>
      <c r="P843" s="4"/>
      <c r="Q843" s="4"/>
      <c r="R843" s="5"/>
      <c r="S843" s="5"/>
      <c r="T843" s="5"/>
      <c r="AA843" s="24"/>
      <c r="AB843" s="24"/>
      <c r="AC843" s="123"/>
      <c r="AD843" s="64"/>
      <c r="AE843" s="64"/>
    </row>
    <row r="844" spans="1:31" x14ac:dyDescent="0.25">
      <c r="A844" s="19"/>
      <c r="B844" s="19"/>
      <c r="C844" s="19"/>
      <c r="D844" s="20"/>
      <c r="E844" s="21"/>
      <c r="F844" s="21"/>
      <c r="G844" s="120"/>
      <c r="H844" s="6"/>
      <c r="I844" s="4"/>
      <c r="J844" s="4"/>
      <c r="K844" s="4"/>
      <c r="O844" s="4"/>
      <c r="P844" s="4"/>
      <c r="Q844" s="4"/>
      <c r="R844" s="5"/>
      <c r="S844" s="5"/>
      <c r="T844" s="5"/>
      <c r="AA844" s="24"/>
      <c r="AB844" s="24"/>
      <c r="AC844" s="123"/>
      <c r="AD844" s="64"/>
      <c r="AE844" s="64"/>
    </row>
    <row r="845" spans="1:31" x14ac:dyDescent="0.25">
      <c r="A845" s="19"/>
      <c r="B845" s="19"/>
      <c r="C845" s="19"/>
      <c r="D845" s="20"/>
      <c r="E845" s="21"/>
      <c r="F845" s="21"/>
      <c r="G845" s="120"/>
      <c r="H845" s="6"/>
      <c r="I845" s="4"/>
      <c r="J845" s="4"/>
      <c r="K845" s="4"/>
      <c r="O845" s="4"/>
      <c r="P845" s="4"/>
      <c r="Q845" s="4"/>
      <c r="R845" s="5"/>
      <c r="S845" s="5"/>
      <c r="T845" s="5"/>
      <c r="AA845" s="24"/>
      <c r="AB845" s="24"/>
      <c r="AC845" s="123"/>
      <c r="AD845" s="64"/>
      <c r="AE845" s="64"/>
    </row>
    <row r="846" spans="1:31" x14ac:dyDescent="0.25">
      <c r="A846" s="19"/>
      <c r="B846" s="19"/>
      <c r="C846" s="19"/>
      <c r="D846" s="20"/>
      <c r="E846" s="21"/>
      <c r="F846" s="21"/>
      <c r="G846" s="120"/>
      <c r="H846" s="6"/>
      <c r="I846" s="4"/>
      <c r="J846" s="4"/>
      <c r="K846" s="4"/>
      <c r="O846" s="4"/>
      <c r="P846" s="4"/>
      <c r="Q846" s="4"/>
      <c r="R846" s="5"/>
      <c r="S846" s="5"/>
      <c r="T846" s="5"/>
      <c r="AA846" s="24"/>
      <c r="AB846" s="24"/>
      <c r="AC846" s="123"/>
      <c r="AD846" s="64"/>
      <c r="AE846" s="64"/>
    </row>
    <row r="847" spans="1:31" x14ac:dyDescent="0.25">
      <c r="A847" s="19"/>
      <c r="B847" s="19"/>
      <c r="C847" s="19"/>
      <c r="D847" s="20"/>
      <c r="E847" s="21"/>
      <c r="F847" s="21"/>
      <c r="G847" s="120"/>
      <c r="H847" s="6"/>
      <c r="I847" s="4"/>
      <c r="J847" s="4"/>
      <c r="K847" s="4"/>
      <c r="O847" s="4"/>
      <c r="P847" s="4"/>
      <c r="Q847" s="4"/>
      <c r="R847" s="5"/>
      <c r="S847" s="5"/>
      <c r="T847" s="5"/>
      <c r="AA847" s="24"/>
      <c r="AB847" s="24"/>
      <c r="AC847" s="123"/>
      <c r="AD847" s="64"/>
      <c r="AE847" s="64"/>
    </row>
    <row r="848" spans="1:31" x14ac:dyDescent="0.25">
      <c r="A848" s="19"/>
      <c r="B848" s="19"/>
      <c r="C848" s="19"/>
      <c r="D848" s="20"/>
      <c r="E848" s="21"/>
      <c r="F848" s="21"/>
      <c r="G848" s="120"/>
      <c r="H848" s="6"/>
      <c r="I848" s="4"/>
      <c r="J848" s="4"/>
      <c r="K848" s="4"/>
      <c r="O848" s="4"/>
      <c r="P848" s="4"/>
      <c r="Q848" s="4"/>
      <c r="R848" s="5"/>
      <c r="S848" s="5"/>
      <c r="T848" s="5"/>
      <c r="AA848" s="24"/>
      <c r="AB848" s="24"/>
      <c r="AC848" s="123"/>
      <c r="AD848" s="64"/>
      <c r="AE848" s="64"/>
    </row>
    <row r="849" spans="1:31" x14ac:dyDescent="0.25">
      <c r="A849" s="19"/>
      <c r="B849" s="19"/>
      <c r="C849" s="19"/>
      <c r="D849" s="20"/>
      <c r="E849" s="21"/>
      <c r="F849" s="21"/>
      <c r="G849" s="120"/>
      <c r="H849" s="6"/>
      <c r="I849" s="4"/>
      <c r="J849" s="4"/>
      <c r="K849" s="4"/>
      <c r="O849" s="4"/>
      <c r="P849" s="4"/>
      <c r="Q849" s="4"/>
      <c r="R849" s="5"/>
      <c r="S849" s="5"/>
      <c r="T849" s="5"/>
      <c r="AA849" s="24"/>
      <c r="AB849" s="24"/>
      <c r="AC849" s="123"/>
      <c r="AD849" s="64"/>
      <c r="AE849" s="64"/>
    </row>
    <row r="850" spans="1:31" x14ac:dyDescent="0.25">
      <c r="A850" s="19"/>
      <c r="B850" s="19"/>
      <c r="C850" s="19"/>
      <c r="D850" s="20"/>
      <c r="E850" s="21"/>
      <c r="F850" s="21"/>
      <c r="G850" s="120"/>
      <c r="H850" s="6"/>
      <c r="I850" s="4"/>
      <c r="J850" s="4"/>
      <c r="K850" s="4"/>
      <c r="O850" s="4"/>
      <c r="P850" s="4"/>
      <c r="Q850" s="4"/>
      <c r="R850" s="5"/>
      <c r="S850" s="5"/>
      <c r="T850" s="5"/>
      <c r="AA850" s="24"/>
      <c r="AB850" s="24"/>
      <c r="AC850" s="123"/>
      <c r="AD850" s="64"/>
      <c r="AE850" s="64"/>
    </row>
    <row r="851" spans="1:31" x14ac:dyDescent="0.25">
      <c r="A851" s="19"/>
      <c r="B851" s="19"/>
      <c r="C851" s="19"/>
      <c r="D851" s="20"/>
      <c r="E851" s="21"/>
      <c r="F851" s="21"/>
      <c r="G851" s="120"/>
      <c r="H851" s="6"/>
      <c r="I851" s="4"/>
      <c r="J851" s="4"/>
      <c r="K851" s="4"/>
      <c r="O851" s="4"/>
      <c r="P851" s="4"/>
      <c r="Q851" s="4"/>
      <c r="R851" s="5"/>
      <c r="S851" s="5"/>
      <c r="T851" s="5"/>
      <c r="AA851" s="24"/>
      <c r="AB851" s="24"/>
      <c r="AC851" s="123"/>
      <c r="AD851" s="64"/>
      <c r="AE851" s="64"/>
    </row>
    <row r="852" spans="1:31" x14ac:dyDescent="0.25">
      <c r="A852" s="19"/>
      <c r="B852" s="19"/>
      <c r="C852" s="19"/>
      <c r="D852" s="20"/>
      <c r="E852" s="21"/>
      <c r="F852" s="21"/>
      <c r="G852" s="120"/>
      <c r="H852" s="6"/>
      <c r="I852" s="4"/>
      <c r="J852" s="4"/>
      <c r="K852" s="4"/>
      <c r="O852" s="4"/>
      <c r="P852" s="4"/>
      <c r="Q852" s="4"/>
      <c r="R852" s="5"/>
      <c r="S852" s="5"/>
      <c r="T852" s="5"/>
      <c r="AA852" s="24"/>
      <c r="AB852" s="24"/>
      <c r="AC852" s="123"/>
      <c r="AD852" s="64"/>
      <c r="AE852" s="64"/>
    </row>
    <row r="853" spans="1:31" x14ac:dyDescent="0.25">
      <c r="A853" s="19"/>
      <c r="B853" s="19"/>
      <c r="C853" s="19"/>
      <c r="D853" s="20"/>
      <c r="E853" s="21"/>
      <c r="F853" s="21"/>
      <c r="G853" s="120"/>
      <c r="H853" s="6"/>
      <c r="I853" s="4"/>
      <c r="J853" s="4"/>
      <c r="K853" s="4"/>
      <c r="O853" s="4"/>
      <c r="P853" s="4"/>
      <c r="Q853" s="4"/>
      <c r="R853" s="5"/>
      <c r="S853" s="5"/>
      <c r="T853" s="5"/>
      <c r="AA853" s="24"/>
      <c r="AB853" s="24"/>
      <c r="AC853" s="123"/>
      <c r="AD853" s="64"/>
      <c r="AE853" s="64"/>
    </row>
    <row r="854" spans="1:31" x14ac:dyDescent="0.25">
      <c r="A854" s="19"/>
      <c r="B854" s="19"/>
      <c r="C854" s="19"/>
      <c r="D854" s="20"/>
      <c r="E854" s="21"/>
      <c r="F854" s="21"/>
      <c r="G854" s="120"/>
      <c r="H854" s="6"/>
      <c r="I854" s="4"/>
      <c r="J854" s="4"/>
      <c r="K854" s="4"/>
      <c r="O854" s="4"/>
      <c r="P854" s="4"/>
      <c r="Q854" s="4"/>
      <c r="R854" s="5"/>
      <c r="S854" s="5"/>
      <c r="T854" s="5"/>
      <c r="AA854" s="24"/>
      <c r="AB854" s="24"/>
      <c r="AC854" s="123"/>
      <c r="AD854" s="64"/>
      <c r="AE854" s="64"/>
    </row>
    <row r="855" spans="1:31" x14ac:dyDescent="0.25">
      <c r="A855" s="19"/>
      <c r="B855" s="19"/>
      <c r="C855" s="19"/>
      <c r="D855" s="20"/>
      <c r="E855" s="21"/>
      <c r="F855" s="21"/>
      <c r="G855" s="120"/>
      <c r="H855" s="6"/>
      <c r="I855" s="4"/>
      <c r="J855" s="4"/>
      <c r="K855" s="4"/>
      <c r="O855" s="4"/>
      <c r="P855" s="4"/>
      <c r="Q855" s="4"/>
      <c r="R855" s="5"/>
      <c r="S855" s="5"/>
      <c r="T855" s="5"/>
      <c r="AA855" s="24"/>
      <c r="AB855" s="24"/>
      <c r="AC855" s="123"/>
      <c r="AD855" s="64"/>
      <c r="AE855" s="64"/>
    </row>
    <row r="856" spans="1:31" x14ac:dyDescent="0.25">
      <c r="A856" s="19"/>
      <c r="B856" s="19"/>
      <c r="C856" s="19"/>
      <c r="D856" s="20"/>
      <c r="E856" s="21"/>
      <c r="F856" s="21"/>
      <c r="G856" s="120"/>
      <c r="H856" s="6"/>
      <c r="I856" s="4"/>
      <c r="J856" s="4"/>
      <c r="K856" s="4"/>
      <c r="O856" s="4"/>
      <c r="P856" s="4"/>
      <c r="Q856" s="4"/>
      <c r="R856" s="5"/>
      <c r="S856" s="5"/>
      <c r="T856" s="5"/>
      <c r="AA856" s="24"/>
      <c r="AB856" s="24"/>
      <c r="AC856" s="123"/>
      <c r="AD856" s="64"/>
      <c r="AE856" s="64"/>
    </row>
    <row r="857" spans="1:31" x14ac:dyDescent="0.25">
      <c r="A857" s="19"/>
      <c r="B857" s="19"/>
      <c r="C857" s="19"/>
      <c r="D857" s="20"/>
      <c r="E857" s="21"/>
      <c r="F857" s="21"/>
      <c r="G857" s="120"/>
      <c r="H857" s="6"/>
      <c r="I857" s="4"/>
      <c r="J857" s="4"/>
      <c r="K857" s="4"/>
      <c r="O857" s="4"/>
      <c r="P857" s="4"/>
      <c r="Q857" s="4"/>
      <c r="R857" s="5"/>
      <c r="S857" s="5"/>
      <c r="T857" s="5"/>
      <c r="AA857" s="24"/>
      <c r="AB857" s="24"/>
      <c r="AC857" s="123"/>
      <c r="AD857" s="64"/>
      <c r="AE857" s="64"/>
    </row>
    <row r="858" spans="1:31" x14ac:dyDescent="0.25">
      <c r="A858" s="19"/>
      <c r="B858" s="19"/>
      <c r="C858" s="19"/>
      <c r="D858" s="20"/>
      <c r="E858" s="21"/>
      <c r="F858" s="21"/>
      <c r="G858" s="120"/>
      <c r="H858" s="6"/>
      <c r="I858" s="4"/>
      <c r="J858" s="4"/>
      <c r="K858" s="4"/>
      <c r="O858" s="4"/>
      <c r="P858" s="4"/>
      <c r="Q858" s="4"/>
      <c r="R858" s="5"/>
      <c r="S858" s="5"/>
      <c r="T858" s="5"/>
      <c r="AA858" s="24"/>
      <c r="AB858" s="24"/>
      <c r="AC858" s="123"/>
      <c r="AD858" s="64"/>
      <c r="AE858" s="64"/>
    </row>
    <row r="859" spans="1:31" x14ac:dyDescent="0.25">
      <c r="A859" s="19"/>
      <c r="B859" s="19"/>
      <c r="C859" s="19"/>
      <c r="D859" s="20"/>
      <c r="E859" s="21"/>
      <c r="F859" s="21"/>
      <c r="G859" s="120"/>
      <c r="H859" s="6"/>
      <c r="I859" s="4"/>
      <c r="J859" s="4"/>
      <c r="K859" s="4"/>
      <c r="O859" s="4"/>
      <c r="P859" s="4"/>
      <c r="Q859" s="4"/>
      <c r="R859" s="5"/>
      <c r="S859" s="5"/>
      <c r="T859" s="5"/>
      <c r="AA859" s="24"/>
      <c r="AB859" s="24"/>
      <c r="AC859" s="123"/>
      <c r="AD859" s="64"/>
      <c r="AE859" s="64"/>
    </row>
    <row r="860" spans="1:31" x14ac:dyDescent="0.25">
      <c r="A860" s="19"/>
      <c r="B860" s="19"/>
      <c r="C860" s="19"/>
      <c r="D860" s="20"/>
      <c r="E860" s="21"/>
      <c r="F860" s="21"/>
      <c r="G860" s="120"/>
      <c r="H860" s="6"/>
      <c r="I860" s="4"/>
      <c r="J860" s="4"/>
      <c r="K860" s="4"/>
      <c r="O860" s="4"/>
      <c r="P860" s="4"/>
      <c r="Q860" s="4"/>
      <c r="R860" s="5"/>
      <c r="S860" s="5"/>
      <c r="T860" s="5"/>
      <c r="AA860" s="24"/>
      <c r="AB860" s="24"/>
      <c r="AC860" s="123"/>
      <c r="AD860" s="64"/>
      <c r="AE860" s="64"/>
    </row>
    <row r="861" spans="1:31" x14ac:dyDescent="0.25">
      <c r="A861" s="19"/>
      <c r="B861" s="19"/>
      <c r="C861" s="19"/>
      <c r="D861" s="20"/>
      <c r="E861" s="21"/>
      <c r="F861" s="21"/>
      <c r="G861" s="120"/>
      <c r="H861" s="6"/>
      <c r="I861" s="4"/>
      <c r="J861" s="4"/>
      <c r="K861" s="4"/>
      <c r="O861" s="4"/>
      <c r="P861" s="4"/>
      <c r="Q861" s="4"/>
      <c r="R861" s="5"/>
      <c r="S861" s="5"/>
      <c r="T861" s="5"/>
      <c r="AA861" s="24"/>
      <c r="AB861" s="24"/>
      <c r="AC861" s="123"/>
      <c r="AD861" s="64"/>
      <c r="AE861" s="64"/>
    </row>
    <row r="862" spans="1:31" x14ac:dyDescent="0.25">
      <c r="A862" s="19"/>
      <c r="B862" s="19"/>
      <c r="C862" s="19"/>
      <c r="D862" s="20"/>
      <c r="E862" s="21"/>
      <c r="F862" s="21"/>
      <c r="G862" s="120"/>
      <c r="H862" s="6"/>
      <c r="I862" s="4"/>
      <c r="J862" s="4"/>
      <c r="K862" s="4"/>
      <c r="O862" s="4"/>
      <c r="P862" s="4"/>
      <c r="Q862" s="4"/>
      <c r="R862" s="5"/>
      <c r="S862" s="5"/>
      <c r="T862" s="5"/>
      <c r="AA862" s="24"/>
      <c r="AB862" s="24"/>
      <c r="AC862" s="123"/>
      <c r="AD862" s="64"/>
      <c r="AE862" s="64"/>
    </row>
    <row r="863" spans="1:31" x14ac:dyDescent="0.25">
      <c r="A863" s="19"/>
      <c r="B863" s="19"/>
      <c r="C863" s="19"/>
      <c r="D863" s="20"/>
      <c r="E863" s="21"/>
      <c r="F863" s="21"/>
      <c r="G863" s="120"/>
      <c r="H863" s="6"/>
      <c r="I863" s="4"/>
      <c r="J863" s="4"/>
      <c r="K863" s="4"/>
      <c r="O863" s="4"/>
      <c r="P863" s="4"/>
      <c r="Q863" s="4"/>
      <c r="R863" s="5"/>
      <c r="S863" s="5"/>
      <c r="T863" s="5"/>
      <c r="AA863" s="24"/>
      <c r="AB863" s="24"/>
      <c r="AC863" s="123"/>
      <c r="AD863" s="64"/>
      <c r="AE863" s="64"/>
    </row>
    <row r="864" spans="1:31" x14ac:dyDescent="0.25">
      <c r="A864" s="19"/>
      <c r="B864" s="19"/>
      <c r="C864" s="19"/>
      <c r="D864" s="20"/>
      <c r="E864" s="21"/>
      <c r="F864" s="21"/>
      <c r="G864" s="120"/>
      <c r="H864" s="6"/>
      <c r="I864" s="4"/>
      <c r="J864" s="4"/>
      <c r="K864" s="4"/>
      <c r="O864" s="4"/>
      <c r="P864" s="4"/>
      <c r="Q864" s="4"/>
      <c r="R864" s="5"/>
      <c r="S864" s="5"/>
      <c r="T864" s="5"/>
      <c r="AA864" s="24"/>
      <c r="AB864" s="24"/>
      <c r="AC864" s="123"/>
      <c r="AD864" s="64"/>
      <c r="AE864" s="64"/>
    </row>
    <row r="865" spans="1:31" x14ac:dyDescent="0.25">
      <c r="A865" s="19"/>
      <c r="B865" s="19"/>
      <c r="C865" s="19"/>
      <c r="D865" s="20"/>
      <c r="E865" s="21"/>
      <c r="F865" s="21"/>
      <c r="G865" s="120"/>
      <c r="H865" s="6"/>
      <c r="I865" s="4"/>
      <c r="J865" s="4"/>
      <c r="K865" s="4"/>
      <c r="O865" s="4"/>
      <c r="P865" s="4"/>
      <c r="Q865" s="4"/>
      <c r="R865" s="5"/>
      <c r="S865" s="5"/>
      <c r="T865" s="5"/>
      <c r="AA865" s="24"/>
      <c r="AB865" s="24"/>
      <c r="AC865" s="123"/>
      <c r="AD865" s="64"/>
      <c r="AE865" s="64"/>
    </row>
    <row r="866" spans="1:31" x14ac:dyDescent="0.25">
      <c r="A866" s="19"/>
      <c r="B866" s="19"/>
      <c r="C866" s="19"/>
      <c r="D866" s="20"/>
      <c r="E866" s="21"/>
      <c r="F866" s="21"/>
      <c r="G866" s="120"/>
      <c r="H866" s="6"/>
      <c r="I866" s="4"/>
      <c r="J866" s="4"/>
      <c r="K866" s="4"/>
      <c r="O866" s="4"/>
      <c r="P866" s="4"/>
      <c r="Q866" s="4"/>
      <c r="R866" s="5"/>
      <c r="S866" s="5"/>
      <c r="T866" s="5"/>
      <c r="AA866" s="24"/>
      <c r="AB866" s="24"/>
      <c r="AC866" s="123"/>
      <c r="AD866" s="64"/>
      <c r="AE866" s="64"/>
    </row>
    <row r="867" spans="1:31" x14ac:dyDescent="0.25">
      <c r="A867" s="19"/>
      <c r="B867" s="19"/>
      <c r="C867" s="19"/>
      <c r="D867" s="20"/>
      <c r="E867" s="21"/>
      <c r="F867" s="21"/>
      <c r="G867" s="120"/>
      <c r="H867" s="6"/>
      <c r="I867" s="4"/>
      <c r="J867" s="4"/>
      <c r="K867" s="4"/>
      <c r="O867" s="4"/>
      <c r="P867" s="4"/>
      <c r="Q867" s="4"/>
      <c r="R867" s="5"/>
      <c r="S867" s="5"/>
      <c r="T867" s="5"/>
      <c r="AA867" s="24"/>
      <c r="AB867" s="24"/>
      <c r="AC867" s="123"/>
      <c r="AD867" s="64"/>
      <c r="AE867" s="64"/>
    </row>
    <row r="868" spans="1:31" x14ac:dyDescent="0.25">
      <c r="A868" s="19"/>
      <c r="B868" s="19"/>
      <c r="C868" s="19"/>
      <c r="D868" s="20"/>
      <c r="E868" s="21"/>
      <c r="F868" s="21"/>
      <c r="G868" s="120"/>
      <c r="H868" s="6"/>
      <c r="I868" s="4"/>
      <c r="J868" s="4"/>
      <c r="K868" s="4"/>
      <c r="O868" s="4"/>
      <c r="P868" s="4"/>
      <c r="Q868" s="4"/>
      <c r="R868" s="5"/>
      <c r="S868" s="5"/>
      <c r="T868" s="5"/>
      <c r="AA868" s="24"/>
      <c r="AB868" s="24"/>
      <c r="AC868" s="123"/>
      <c r="AD868" s="64"/>
      <c r="AE868" s="64"/>
    </row>
    <row r="869" spans="1:31" x14ac:dyDescent="0.25">
      <c r="A869" s="19"/>
      <c r="B869" s="19"/>
      <c r="C869" s="19"/>
      <c r="D869" s="20"/>
      <c r="E869" s="21"/>
      <c r="F869" s="21"/>
      <c r="G869" s="120"/>
      <c r="H869" s="6"/>
      <c r="I869" s="4"/>
      <c r="J869" s="4"/>
      <c r="K869" s="4"/>
      <c r="O869" s="4"/>
      <c r="P869" s="4"/>
      <c r="Q869" s="4"/>
      <c r="R869" s="5"/>
      <c r="S869" s="5"/>
      <c r="T869" s="5"/>
      <c r="AA869" s="24"/>
      <c r="AB869" s="24"/>
      <c r="AC869" s="123"/>
      <c r="AD869" s="64"/>
      <c r="AE869" s="64"/>
    </row>
    <row r="870" spans="1:31" x14ac:dyDescent="0.25">
      <c r="A870" s="19"/>
      <c r="B870" s="19"/>
      <c r="C870" s="19"/>
      <c r="D870" s="20"/>
      <c r="E870" s="21"/>
      <c r="F870" s="21"/>
      <c r="G870" s="120"/>
      <c r="H870" s="6"/>
      <c r="I870" s="4"/>
      <c r="J870" s="4"/>
      <c r="K870" s="4"/>
      <c r="O870" s="4"/>
      <c r="P870" s="4"/>
      <c r="Q870" s="4"/>
      <c r="R870" s="5"/>
      <c r="S870" s="5"/>
      <c r="T870" s="5"/>
      <c r="AA870" s="24"/>
      <c r="AB870" s="24"/>
      <c r="AC870" s="123"/>
      <c r="AD870" s="64"/>
      <c r="AE870" s="64"/>
    </row>
    <row r="871" spans="1:31" x14ac:dyDescent="0.25">
      <c r="A871" s="19"/>
      <c r="B871" s="19"/>
      <c r="C871" s="19"/>
      <c r="D871" s="20"/>
      <c r="E871" s="21"/>
      <c r="F871" s="21"/>
      <c r="G871" s="120"/>
      <c r="H871" s="6"/>
      <c r="I871" s="4"/>
      <c r="J871" s="4"/>
      <c r="K871" s="4"/>
      <c r="O871" s="4"/>
      <c r="P871" s="4"/>
      <c r="Q871" s="4"/>
      <c r="R871" s="5"/>
      <c r="S871" s="5"/>
      <c r="T871" s="5"/>
      <c r="AA871" s="24"/>
      <c r="AB871" s="24"/>
      <c r="AC871" s="123"/>
      <c r="AD871" s="64"/>
      <c r="AE871" s="64"/>
    </row>
    <row r="872" spans="1:31" x14ac:dyDescent="0.25">
      <c r="A872" s="19"/>
      <c r="B872" s="19"/>
      <c r="C872" s="19"/>
      <c r="D872" s="20"/>
      <c r="E872" s="21"/>
      <c r="F872" s="21"/>
      <c r="G872" s="120"/>
      <c r="H872" s="6"/>
      <c r="I872" s="4"/>
      <c r="J872" s="4"/>
      <c r="K872" s="4"/>
      <c r="O872" s="4"/>
      <c r="P872" s="4"/>
      <c r="Q872" s="4"/>
      <c r="R872" s="5"/>
      <c r="S872" s="5"/>
      <c r="T872" s="5"/>
      <c r="AA872" s="24"/>
      <c r="AB872" s="24"/>
      <c r="AC872" s="123"/>
      <c r="AD872" s="64"/>
      <c r="AE872" s="64"/>
    </row>
    <row r="873" spans="1:31" x14ac:dyDescent="0.25">
      <c r="A873" s="19"/>
      <c r="B873" s="19"/>
      <c r="C873" s="19"/>
      <c r="D873" s="20"/>
      <c r="E873" s="21"/>
      <c r="F873" s="21"/>
      <c r="G873" s="120"/>
      <c r="H873" s="6"/>
      <c r="I873" s="4"/>
      <c r="J873" s="4"/>
      <c r="K873" s="4"/>
      <c r="O873" s="4"/>
      <c r="P873" s="4"/>
      <c r="Q873" s="4"/>
      <c r="R873" s="5"/>
      <c r="S873" s="5"/>
      <c r="T873" s="5"/>
      <c r="AA873" s="24"/>
      <c r="AB873" s="24"/>
      <c r="AC873" s="123"/>
      <c r="AD873" s="64"/>
      <c r="AE873" s="64"/>
    </row>
    <row r="874" spans="1:31" x14ac:dyDescent="0.25">
      <c r="A874" s="19"/>
      <c r="B874" s="19"/>
      <c r="C874" s="19"/>
      <c r="D874" s="20"/>
      <c r="E874" s="21"/>
      <c r="F874" s="21"/>
      <c r="G874" s="120"/>
      <c r="H874" s="6"/>
      <c r="I874" s="4"/>
      <c r="J874" s="4"/>
      <c r="K874" s="4"/>
      <c r="O874" s="4"/>
      <c r="P874" s="4"/>
      <c r="Q874" s="4"/>
      <c r="R874" s="5"/>
      <c r="S874" s="5"/>
      <c r="T874" s="5"/>
      <c r="AA874" s="24"/>
      <c r="AB874" s="24"/>
      <c r="AC874" s="123"/>
      <c r="AD874" s="64"/>
      <c r="AE874" s="64"/>
    </row>
    <row r="875" spans="1:31" x14ac:dyDescent="0.25">
      <c r="A875" s="19"/>
      <c r="B875" s="19"/>
      <c r="C875" s="19"/>
      <c r="D875" s="20"/>
      <c r="E875" s="21"/>
      <c r="F875" s="21"/>
      <c r="G875" s="120"/>
      <c r="H875" s="6"/>
      <c r="I875" s="4"/>
      <c r="J875" s="4"/>
      <c r="K875" s="4"/>
      <c r="O875" s="4"/>
      <c r="P875" s="4"/>
      <c r="Q875" s="4"/>
      <c r="R875" s="5"/>
      <c r="S875" s="5"/>
      <c r="T875" s="5"/>
      <c r="AA875" s="24"/>
      <c r="AB875" s="24"/>
      <c r="AC875" s="123"/>
      <c r="AD875" s="64"/>
      <c r="AE875" s="64"/>
    </row>
    <row r="876" spans="1:31" x14ac:dyDescent="0.25">
      <c r="A876" s="19"/>
      <c r="B876" s="19"/>
      <c r="C876" s="19"/>
      <c r="D876" s="20"/>
      <c r="E876" s="21"/>
      <c r="F876" s="21"/>
      <c r="G876" s="120"/>
      <c r="H876" s="6"/>
      <c r="I876" s="4"/>
      <c r="J876" s="4"/>
      <c r="K876" s="4"/>
      <c r="O876" s="4"/>
      <c r="P876" s="4"/>
      <c r="Q876" s="4"/>
      <c r="R876" s="5"/>
      <c r="S876" s="5"/>
      <c r="T876" s="5"/>
      <c r="AA876" s="24"/>
      <c r="AB876" s="24"/>
      <c r="AC876" s="123"/>
      <c r="AD876" s="64"/>
      <c r="AE876" s="64"/>
    </row>
    <row r="877" spans="1:31" x14ac:dyDescent="0.25">
      <c r="A877" s="19"/>
      <c r="B877" s="19"/>
      <c r="C877" s="19"/>
      <c r="D877" s="20"/>
      <c r="E877" s="21"/>
      <c r="F877" s="21"/>
      <c r="G877" s="120"/>
      <c r="H877" s="6"/>
      <c r="I877" s="4"/>
      <c r="J877" s="4"/>
      <c r="K877" s="4"/>
      <c r="O877" s="4"/>
      <c r="P877" s="4"/>
      <c r="Q877" s="4"/>
      <c r="R877" s="5"/>
      <c r="S877" s="5"/>
      <c r="T877" s="5"/>
      <c r="AA877" s="24"/>
      <c r="AB877" s="24"/>
      <c r="AC877" s="123"/>
      <c r="AD877" s="64"/>
      <c r="AE877" s="64"/>
    </row>
    <row r="878" spans="1:31" x14ac:dyDescent="0.25">
      <c r="A878" s="19"/>
      <c r="B878" s="19"/>
      <c r="C878" s="19"/>
      <c r="D878" s="20"/>
      <c r="E878" s="21"/>
      <c r="F878" s="21"/>
      <c r="G878" s="120"/>
      <c r="H878" s="6"/>
      <c r="I878" s="4"/>
      <c r="J878" s="4"/>
      <c r="K878" s="4"/>
      <c r="O878" s="4"/>
      <c r="P878" s="4"/>
      <c r="Q878" s="4"/>
      <c r="R878" s="5"/>
      <c r="S878" s="5"/>
      <c r="T878" s="5"/>
      <c r="AA878" s="24"/>
      <c r="AB878" s="24"/>
      <c r="AC878" s="123"/>
      <c r="AD878" s="64"/>
      <c r="AE878" s="64"/>
    </row>
    <row r="879" spans="1:31" x14ac:dyDescent="0.25">
      <c r="A879" s="19"/>
      <c r="B879" s="19"/>
      <c r="C879" s="19"/>
      <c r="D879" s="20"/>
      <c r="E879" s="21"/>
      <c r="F879" s="21"/>
      <c r="G879" s="120"/>
      <c r="H879" s="6"/>
      <c r="I879" s="4"/>
      <c r="J879" s="4"/>
      <c r="K879" s="4"/>
      <c r="O879" s="4"/>
      <c r="P879" s="4"/>
      <c r="Q879" s="4"/>
      <c r="R879" s="5"/>
      <c r="S879" s="5"/>
      <c r="T879" s="5"/>
      <c r="AA879" s="24"/>
      <c r="AB879" s="24"/>
      <c r="AC879" s="123"/>
      <c r="AD879" s="64"/>
      <c r="AE879" s="64"/>
    </row>
    <row r="880" spans="1:31" x14ac:dyDescent="0.25">
      <c r="A880" s="19"/>
      <c r="B880" s="19"/>
      <c r="C880" s="19"/>
      <c r="D880" s="20"/>
      <c r="E880" s="21"/>
      <c r="F880" s="21"/>
      <c r="G880" s="120"/>
      <c r="H880" s="6"/>
      <c r="I880" s="4"/>
      <c r="J880" s="4"/>
      <c r="K880" s="4"/>
      <c r="O880" s="4"/>
      <c r="P880" s="4"/>
      <c r="Q880" s="4"/>
      <c r="R880" s="5"/>
      <c r="S880" s="5"/>
      <c r="T880" s="5"/>
      <c r="AA880" s="24"/>
      <c r="AB880" s="24"/>
      <c r="AC880" s="123"/>
      <c r="AD880" s="64"/>
      <c r="AE880" s="64"/>
    </row>
    <row r="881" spans="1:31" x14ac:dyDescent="0.25">
      <c r="A881" s="19"/>
      <c r="B881" s="19"/>
      <c r="C881" s="19"/>
      <c r="D881" s="20"/>
      <c r="E881" s="21"/>
      <c r="F881" s="21"/>
      <c r="G881" s="120"/>
      <c r="H881" s="6"/>
      <c r="I881" s="4"/>
      <c r="J881" s="4"/>
      <c r="K881" s="4"/>
      <c r="O881" s="4"/>
      <c r="P881" s="4"/>
      <c r="Q881" s="4"/>
      <c r="R881" s="5"/>
      <c r="S881" s="5"/>
      <c r="T881" s="5"/>
      <c r="AA881" s="24"/>
      <c r="AB881" s="24"/>
      <c r="AC881" s="123"/>
      <c r="AD881" s="64"/>
      <c r="AE881" s="64"/>
    </row>
    <row r="882" spans="1:31" x14ac:dyDescent="0.25">
      <c r="A882" s="19"/>
      <c r="B882" s="19"/>
      <c r="C882" s="19"/>
      <c r="D882" s="20"/>
      <c r="E882" s="21"/>
      <c r="F882" s="21"/>
      <c r="G882" s="120"/>
      <c r="H882" s="6"/>
      <c r="I882" s="4"/>
      <c r="J882" s="4"/>
      <c r="K882" s="4"/>
      <c r="O882" s="4"/>
      <c r="P882" s="4"/>
      <c r="Q882" s="4"/>
      <c r="R882" s="5"/>
      <c r="S882" s="5"/>
      <c r="T882" s="5"/>
      <c r="AA882" s="24"/>
      <c r="AB882" s="24"/>
      <c r="AC882" s="123"/>
      <c r="AD882" s="64"/>
      <c r="AE882" s="64"/>
    </row>
    <row r="883" spans="1:31" x14ac:dyDescent="0.25">
      <c r="A883" s="19"/>
      <c r="B883" s="19"/>
      <c r="C883" s="19"/>
      <c r="D883" s="20"/>
      <c r="E883" s="21"/>
      <c r="F883" s="21"/>
      <c r="G883" s="120"/>
      <c r="H883" s="6"/>
      <c r="I883" s="4"/>
      <c r="J883" s="4"/>
      <c r="K883" s="4"/>
      <c r="O883" s="4"/>
      <c r="P883" s="4"/>
      <c r="Q883" s="4"/>
      <c r="R883" s="5"/>
      <c r="S883" s="5"/>
      <c r="T883" s="5"/>
      <c r="AA883" s="24"/>
      <c r="AB883" s="24"/>
      <c r="AC883" s="123"/>
      <c r="AD883" s="64"/>
      <c r="AE883" s="64"/>
    </row>
    <row r="884" spans="1:31" x14ac:dyDescent="0.25">
      <c r="A884" s="19"/>
      <c r="B884" s="19"/>
      <c r="C884" s="19"/>
      <c r="D884" s="20"/>
      <c r="E884" s="21"/>
      <c r="F884" s="21"/>
      <c r="G884" s="120"/>
      <c r="H884" s="6"/>
      <c r="I884" s="4"/>
      <c r="J884" s="4"/>
      <c r="K884" s="4"/>
      <c r="O884" s="4"/>
      <c r="P884" s="4"/>
      <c r="Q884" s="4"/>
      <c r="R884" s="5"/>
      <c r="S884" s="5"/>
      <c r="T884" s="5"/>
      <c r="AA884" s="24"/>
      <c r="AB884" s="24"/>
      <c r="AC884" s="123"/>
      <c r="AD884" s="64"/>
      <c r="AE884" s="64"/>
    </row>
    <row r="885" spans="1:31" x14ac:dyDescent="0.25">
      <c r="A885" s="19"/>
      <c r="B885" s="19"/>
      <c r="C885" s="19"/>
      <c r="D885" s="20"/>
      <c r="E885" s="21"/>
      <c r="F885" s="21"/>
      <c r="G885" s="120"/>
      <c r="H885" s="6"/>
      <c r="I885" s="4"/>
      <c r="J885" s="4"/>
      <c r="K885" s="4"/>
      <c r="O885" s="4"/>
      <c r="P885" s="4"/>
      <c r="Q885" s="4"/>
      <c r="R885" s="5"/>
      <c r="S885" s="5"/>
      <c r="T885" s="5"/>
      <c r="AA885" s="24"/>
      <c r="AB885" s="24"/>
      <c r="AC885" s="123"/>
      <c r="AD885" s="64"/>
      <c r="AE885" s="64"/>
    </row>
    <row r="886" spans="1:31" x14ac:dyDescent="0.25">
      <c r="A886" s="19"/>
      <c r="B886" s="19"/>
      <c r="C886" s="19"/>
      <c r="D886" s="20"/>
      <c r="E886" s="21"/>
      <c r="F886" s="21"/>
      <c r="G886" s="120"/>
      <c r="H886" s="6"/>
      <c r="I886" s="4"/>
      <c r="J886" s="4"/>
      <c r="K886" s="4"/>
      <c r="O886" s="4"/>
      <c r="P886" s="4"/>
      <c r="Q886" s="4"/>
      <c r="R886" s="5"/>
      <c r="S886" s="5"/>
      <c r="T886" s="5"/>
      <c r="AA886" s="24"/>
      <c r="AB886" s="24"/>
      <c r="AC886" s="123"/>
      <c r="AD886" s="64"/>
      <c r="AE886" s="64"/>
    </row>
    <row r="887" spans="1:31" x14ac:dyDescent="0.25">
      <c r="A887" s="19"/>
      <c r="B887" s="19"/>
      <c r="C887" s="19"/>
      <c r="D887" s="20"/>
      <c r="E887" s="21"/>
      <c r="F887" s="21"/>
      <c r="G887" s="120"/>
      <c r="H887" s="6"/>
      <c r="I887" s="4"/>
      <c r="J887" s="4"/>
      <c r="K887" s="4"/>
      <c r="O887" s="4"/>
      <c r="P887" s="4"/>
      <c r="Q887" s="4"/>
      <c r="R887" s="5"/>
      <c r="S887" s="5"/>
      <c r="T887" s="5"/>
      <c r="AA887" s="24"/>
      <c r="AB887" s="24"/>
      <c r="AC887" s="123"/>
      <c r="AD887" s="64"/>
      <c r="AE887" s="64"/>
    </row>
    <row r="888" spans="1:31" x14ac:dyDescent="0.25">
      <c r="A888" s="19"/>
      <c r="B888" s="19"/>
      <c r="C888" s="19"/>
      <c r="D888" s="20"/>
      <c r="E888" s="21"/>
      <c r="F888" s="21"/>
      <c r="G888" s="120"/>
      <c r="H888" s="6"/>
      <c r="I888" s="4"/>
      <c r="J888" s="4"/>
      <c r="K888" s="4"/>
      <c r="O888" s="4"/>
      <c r="P888" s="4"/>
      <c r="Q888" s="4"/>
      <c r="R888" s="5"/>
      <c r="S888" s="5"/>
      <c r="T888" s="5"/>
      <c r="AA888" s="24"/>
      <c r="AB888" s="24"/>
      <c r="AC888" s="123"/>
      <c r="AD888" s="64"/>
      <c r="AE888" s="64"/>
    </row>
    <row r="889" spans="1:31" x14ac:dyDescent="0.25">
      <c r="A889" s="19"/>
      <c r="B889" s="19"/>
      <c r="C889" s="19"/>
      <c r="D889" s="20"/>
      <c r="E889" s="21"/>
      <c r="F889" s="21"/>
      <c r="G889" s="120"/>
      <c r="H889" s="6"/>
      <c r="I889" s="4"/>
      <c r="J889" s="4"/>
      <c r="K889" s="4"/>
      <c r="O889" s="4"/>
      <c r="P889" s="4"/>
      <c r="Q889" s="4"/>
      <c r="R889" s="5"/>
      <c r="S889" s="5"/>
      <c r="T889" s="5"/>
      <c r="AA889" s="24"/>
      <c r="AB889" s="24"/>
      <c r="AC889" s="123"/>
      <c r="AD889" s="64"/>
      <c r="AE889" s="64"/>
    </row>
    <row r="890" spans="1:31" x14ac:dyDescent="0.25">
      <c r="A890" s="19"/>
      <c r="B890" s="19"/>
      <c r="C890" s="19"/>
      <c r="D890" s="20"/>
      <c r="E890" s="21"/>
      <c r="F890" s="21"/>
      <c r="G890" s="120"/>
      <c r="H890" s="6"/>
      <c r="I890" s="4"/>
      <c r="J890" s="4"/>
      <c r="K890" s="4"/>
      <c r="O890" s="4"/>
      <c r="P890" s="4"/>
      <c r="Q890" s="4"/>
      <c r="R890" s="5"/>
      <c r="S890" s="5"/>
      <c r="T890" s="5"/>
      <c r="AA890" s="24"/>
      <c r="AB890" s="24"/>
      <c r="AC890" s="123"/>
      <c r="AD890" s="64"/>
      <c r="AE890" s="64"/>
    </row>
    <row r="891" spans="1:31" x14ac:dyDescent="0.25">
      <c r="A891" s="19"/>
      <c r="B891" s="19"/>
      <c r="C891" s="19"/>
      <c r="D891" s="20"/>
      <c r="E891" s="21"/>
      <c r="F891" s="21"/>
      <c r="G891" s="120"/>
      <c r="H891" s="6"/>
      <c r="I891" s="4"/>
      <c r="J891" s="4"/>
      <c r="K891" s="4"/>
      <c r="O891" s="4"/>
      <c r="P891" s="4"/>
      <c r="Q891" s="4"/>
      <c r="R891" s="5"/>
      <c r="S891" s="5"/>
      <c r="T891" s="5"/>
      <c r="AA891" s="24"/>
      <c r="AB891" s="24"/>
      <c r="AC891" s="123"/>
      <c r="AD891" s="64"/>
      <c r="AE891" s="64"/>
    </row>
    <row r="892" spans="1:31" x14ac:dyDescent="0.25">
      <c r="A892" s="19"/>
      <c r="B892" s="19"/>
      <c r="C892" s="19"/>
      <c r="D892" s="20"/>
      <c r="E892" s="21"/>
      <c r="F892" s="21"/>
      <c r="G892" s="120"/>
      <c r="H892" s="6"/>
      <c r="I892" s="4"/>
      <c r="J892" s="4"/>
      <c r="K892" s="4"/>
      <c r="O892" s="4"/>
      <c r="P892" s="4"/>
      <c r="Q892" s="4"/>
      <c r="R892" s="5"/>
      <c r="S892" s="5"/>
      <c r="T892" s="5"/>
      <c r="AA892" s="24"/>
      <c r="AB892" s="24"/>
      <c r="AC892" s="123"/>
      <c r="AD892" s="64"/>
      <c r="AE892" s="64"/>
    </row>
    <row r="893" spans="1:31" x14ac:dyDescent="0.25">
      <c r="A893" s="19"/>
      <c r="B893" s="19"/>
      <c r="C893" s="19"/>
      <c r="D893" s="20"/>
      <c r="E893" s="21"/>
      <c r="F893" s="21"/>
      <c r="G893" s="120"/>
      <c r="H893" s="6"/>
      <c r="I893" s="4"/>
      <c r="J893" s="4"/>
      <c r="K893" s="4"/>
      <c r="O893" s="4"/>
      <c r="P893" s="4"/>
      <c r="Q893" s="4"/>
      <c r="R893" s="5"/>
      <c r="S893" s="5"/>
      <c r="T893" s="5"/>
      <c r="AA893" s="24"/>
      <c r="AB893" s="24"/>
      <c r="AC893" s="123"/>
      <c r="AD893" s="64"/>
      <c r="AE893" s="64"/>
    </row>
    <row r="894" spans="1:31" x14ac:dyDescent="0.25">
      <c r="A894" s="19"/>
      <c r="B894" s="19"/>
      <c r="C894" s="19"/>
      <c r="D894" s="20"/>
      <c r="E894" s="21"/>
      <c r="F894" s="21"/>
      <c r="G894" s="120"/>
      <c r="H894" s="6"/>
      <c r="I894" s="4"/>
      <c r="J894" s="4"/>
      <c r="K894" s="4"/>
      <c r="O894" s="4"/>
      <c r="P894" s="4"/>
      <c r="Q894" s="4"/>
      <c r="R894" s="5"/>
      <c r="S894" s="5"/>
      <c r="T894" s="5"/>
      <c r="AA894" s="24"/>
      <c r="AB894" s="24"/>
      <c r="AC894" s="123"/>
      <c r="AD894" s="64"/>
      <c r="AE894" s="64"/>
    </row>
    <row r="895" spans="1:31" x14ac:dyDescent="0.25">
      <c r="A895" s="19"/>
      <c r="B895" s="19"/>
      <c r="C895" s="19"/>
      <c r="D895" s="20"/>
      <c r="E895" s="21"/>
      <c r="F895" s="21"/>
      <c r="G895" s="120"/>
      <c r="H895" s="6"/>
      <c r="I895" s="4"/>
      <c r="J895" s="4"/>
      <c r="K895" s="4"/>
      <c r="O895" s="4"/>
      <c r="P895" s="4"/>
      <c r="Q895" s="4"/>
      <c r="R895" s="5"/>
      <c r="S895" s="5"/>
      <c r="T895" s="5"/>
      <c r="AA895" s="24"/>
      <c r="AB895" s="24"/>
      <c r="AC895" s="123"/>
      <c r="AD895" s="64"/>
      <c r="AE895" s="64"/>
    </row>
    <row r="896" spans="1:31" x14ac:dyDescent="0.25">
      <c r="A896" s="19"/>
      <c r="B896" s="19"/>
      <c r="C896" s="19"/>
      <c r="D896" s="20"/>
      <c r="E896" s="21"/>
      <c r="F896" s="21"/>
      <c r="G896" s="120"/>
      <c r="H896" s="6"/>
      <c r="I896" s="4"/>
      <c r="J896" s="4"/>
      <c r="K896" s="4"/>
      <c r="O896" s="4"/>
      <c r="P896" s="4"/>
      <c r="Q896" s="4"/>
      <c r="R896" s="5"/>
      <c r="S896" s="5"/>
      <c r="T896" s="5"/>
      <c r="AA896" s="24"/>
      <c r="AB896" s="24"/>
      <c r="AC896" s="123"/>
      <c r="AD896" s="64"/>
      <c r="AE896" s="64"/>
    </row>
    <row r="897" spans="1:31" x14ac:dyDescent="0.25">
      <c r="A897" s="19"/>
      <c r="B897" s="19"/>
      <c r="C897" s="19"/>
      <c r="D897" s="20"/>
      <c r="E897" s="21"/>
      <c r="F897" s="21"/>
      <c r="G897" s="120"/>
      <c r="H897" s="6"/>
      <c r="I897" s="4"/>
      <c r="J897" s="4"/>
      <c r="K897" s="4"/>
      <c r="O897" s="4"/>
      <c r="P897" s="4"/>
      <c r="Q897" s="4"/>
      <c r="R897" s="5"/>
      <c r="S897" s="5"/>
      <c r="T897" s="5"/>
      <c r="AA897" s="24"/>
      <c r="AB897" s="24"/>
      <c r="AC897" s="123"/>
      <c r="AD897" s="64"/>
      <c r="AE897" s="64"/>
    </row>
    <row r="898" spans="1:31" x14ac:dyDescent="0.25">
      <c r="A898" s="19"/>
      <c r="B898" s="19"/>
      <c r="C898" s="19"/>
      <c r="D898" s="20"/>
      <c r="E898" s="21"/>
      <c r="F898" s="21"/>
      <c r="G898" s="120"/>
      <c r="H898" s="6"/>
      <c r="I898" s="4"/>
      <c r="J898" s="4"/>
      <c r="K898" s="4"/>
      <c r="O898" s="4"/>
      <c r="P898" s="4"/>
      <c r="Q898" s="4"/>
      <c r="R898" s="5"/>
      <c r="S898" s="5"/>
      <c r="T898" s="5"/>
      <c r="AA898" s="24"/>
      <c r="AB898" s="24"/>
      <c r="AC898" s="123"/>
      <c r="AD898" s="64"/>
      <c r="AE898" s="64"/>
    </row>
    <row r="899" spans="1:31" x14ac:dyDescent="0.25">
      <c r="A899" s="19"/>
      <c r="B899" s="19"/>
      <c r="C899" s="19"/>
      <c r="D899" s="20"/>
      <c r="E899" s="21"/>
      <c r="F899" s="21"/>
      <c r="G899" s="120"/>
      <c r="H899" s="6"/>
      <c r="I899" s="4"/>
      <c r="J899" s="4"/>
      <c r="K899" s="4"/>
      <c r="O899" s="4"/>
      <c r="P899" s="4"/>
      <c r="Q899" s="4"/>
      <c r="R899" s="5"/>
      <c r="S899" s="5"/>
      <c r="T899" s="5"/>
      <c r="AA899" s="24"/>
      <c r="AB899" s="24"/>
      <c r="AC899" s="123"/>
      <c r="AD899" s="64"/>
      <c r="AE899" s="64"/>
    </row>
    <row r="900" spans="1:31" x14ac:dyDescent="0.25">
      <c r="A900" s="19"/>
      <c r="B900" s="19"/>
      <c r="C900" s="19"/>
      <c r="D900" s="20"/>
      <c r="E900" s="21"/>
      <c r="F900" s="21"/>
      <c r="G900" s="120"/>
      <c r="H900" s="6"/>
      <c r="I900" s="4"/>
      <c r="J900" s="4"/>
      <c r="K900" s="4"/>
      <c r="O900" s="4"/>
      <c r="P900" s="4"/>
      <c r="Q900" s="4"/>
      <c r="R900" s="5"/>
      <c r="S900" s="5"/>
      <c r="T900" s="5"/>
      <c r="AA900" s="24"/>
      <c r="AB900" s="24"/>
      <c r="AC900" s="123"/>
      <c r="AD900" s="64"/>
      <c r="AE900" s="64"/>
    </row>
    <row r="901" spans="1:31" x14ac:dyDescent="0.25">
      <c r="A901" s="19"/>
      <c r="B901" s="19"/>
      <c r="C901" s="19"/>
      <c r="D901" s="20"/>
      <c r="E901" s="21"/>
      <c r="F901" s="21"/>
      <c r="G901" s="120"/>
      <c r="H901" s="6"/>
      <c r="I901" s="4"/>
      <c r="J901" s="4"/>
      <c r="K901" s="4"/>
      <c r="O901" s="4"/>
      <c r="P901" s="4"/>
      <c r="Q901" s="4"/>
      <c r="R901" s="5"/>
      <c r="S901" s="5"/>
      <c r="T901" s="5"/>
      <c r="AA901" s="24"/>
      <c r="AB901" s="24"/>
      <c r="AC901" s="123"/>
      <c r="AD901" s="64"/>
      <c r="AE901" s="64"/>
    </row>
    <row r="902" spans="1:31" x14ac:dyDescent="0.25">
      <c r="A902" s="19"/>
      <c r="B902" s="19"/>
      <c r="C902" s="19"/>
      <c r="D902" s="20"/>
      <c r="E902" s="21"/>
      <c r="F902" s="21"/>
      <c r="G902" s="120"/>
      <c r="H902" s="6"/>
      <c r="I902" s="4"/>
      <c r="J902" s="4"/>
      <c r="K902" s="4"/>
      <c r="O902" s="4"/>
      <c r="P902" s="4"/>
      <c r="Q902" s="4"/>
      <c r="R902" s="5"/>
      <c r="S902" s="5"/>
      <c r="T902" s="5"/>
      <c r="AA902" s="24"/>
      <c r="AB902" s="24"/>
      <c r="AC902" s="123"/>
      <c r="AD902" s="64"/>
      <c r="AE902" s="64"/>
    </row>
    <row r="903" spans="1:31" x14ac:dyDescent="0.25">
      <c r="A903" s="19"/>
      <c r="B903" s="19"/>
      <c r="C903" s="19"/>
      <c r="D903" s="20"/>
      <c r="E903" s="21"/>
      <c r="F903" s="21"/>
      <c r="G903" s="120"/>
      <c r="H903" s="6"/>
      <c r="I903" s="4"/>
      <c r="J903" s="4"/>
      <c r="K903" s="4"/>
      <c r="O903" s="4"/>
      <c r="P903" s="4"/>
      <c r="Q903" s="4"/>
      <c r="R903" s="5"/>
      <c r="S903" s="5"/>
      <c r="T903" s="5"/>
      <c r="AA903" s="24"/>
      <c r="AB903" s="24"/>
      <c r="AC903" s="123"/>
      <c r="AD903" s="64"/>
      <c r="AE903" s="64"/>
    </row>
    <row r="904" spans="1:31" x14ac:dyDescent="0.25">
      <c r="A904" s="19"/>
      <c r="B904" s="19"/>
      <c r="C904" s="19"/>
      <c r="D904" s="20"/>
      <c r="E904" s="21"/>
      <c r="F904" s="21"/>
      <c r="G904" s="120"/>
      <c r="H904" s="6"/>
      <c r="I904" s="4"/>
      <c r="J904" s="4"/>
      <c r="K904" s="4"/>
      <c r="O904" s="4"/>
      <c r="P904" s="4"/>
      <c r="Q904" s="4"/>
      <c r="R904" s="5"/>
      <c r="S904" s="5"/>
      <c r="T904" s="5"/>
      <c r="AA904" s="24"/>
      <c r="AB904" s="24"/>
      <c r="AC904" s="123"/>
      <c r="AD904" s="64"/>
      <c r="AE904" s="64"/>
    </row>
    <row r="905" spans="1:31" x14ac:dyDescent="0.25">
      <c r="A905" s="19"/>
      <c r="B905" s="19"/>
      <c r="C905" s="19"/>
      <c r="D905" s="20"/>
      <c r="E905" s="21"/>
      <c r="F905" s="21"/>
      <c r="G905" s="120"/>
      <c r="H905" s="6"/>
      <c r="I905" s="4"/>
      <c r="J905" s="4"/>
      <c r="K905" s="4"/>
      <c r="O905" s="4"/>
      <c r="P905" s="4"/>
      <c r="Q905" s="4"/>
      <c r="R905" s="5"/>
      <c r="S905" s="5"/>
      <c r="T905" s="5"/>
      <c r="AA905" s="24"/>
      <c r="AB905" s="24"/>
      <c r="AC905" s="123"/>
      <c r="AD905" s="64"/>
      <c r="AE905" s="64"/>
    </row>
    <row r="906" spans="1:31" x14ac:dyDescent="0.25">
      <c r="A906" s="19"/>
      <c r="B906" s="19"/>
      <c r="C906" s="19"/>
      <c r="D906" s="20"/>
      <c r="E906" s="21"/>
      <c r="F906" s="21"/>
      <c r="G906" s="120"/>
      <c r="H906" s="6"/>
      <c r="I906" s="4"/>
      <c r="J906" s="4"/>
      <c r="K906" s="4"/>
      <c r="O906" s="4"/>
      <c r="P906" s="4"/>
      <c r="Q906" s="4"/>
      <c r="R906" s="5"/>
      <c r="S906" s="5"/>
      <c r="T906" s="5"/>
      <c r="AA906" s="24"/>
      <c r="AB906" s="24"/>
      <c r="AC906" s="123"/>
      <c r="AD906" s="64"/>
      <c r="AE906" s="64"/>
    </row>
    <row r="907" spans="1:31" x14ac:dyDescent="0.25">
      <c r="A907" s="19"/>
      <c r="B907" s="19"/>
      <c r="C907" s="19"/>
      <c r="D907" s="20"/>
      <c r="E907" s="21"/>
      <c r="F907" s="21"/>
      <c r="G907" s="120"/>
      <c r="H907" s="6"/>
      <c r="I907" s="4"/>
      <c r="J907" s="4"/>
      <c r="K907" s="4"/>
      <c r="O907" s="4"/>
      <c r="P907" s="4"/>
      <c r="Q907" s="4"/>
      <c r="R907" s="5"/>
      <c r="S907" s="5"/>
      <c r="T907" s="5"/>
      <c r="AA907" s="24"/>
      <c r="AB907" s="24"/>
      <c r="AC907" s="123"/>
      <c r="AD907" s="64"/>
      <c r="AE907" s="64"/>
    </row>
    <row r="908" spans="1:31" x14ac:dyDescent="0.25">
      <c r="A908" s="19"/>
      <c r="B908" s="19"/>
      <c r="C908" s="19"/>
      <c r="D908" s="20"/>
      <c r="E908" s="21"/>
      <c r="F908" s="21"/>
      <c r="G908" s="120"/>
      <c r="H908" s="6"/>
      <c r="I908" s="4"/>
      <c r="J908" s="4"/>
      <c r="K908" s="4"/>
      <c r="O908" s="4"/>
      <c r="P908" s="4"/>
      <c r="Q908" s="4"/>
      <c r="R908" s="5"/>
      <c r="S908" s="5"/>
      <c r="T908" s="5"/>
      <c r="AA908" s="24"/>
      <c r="AB908" s="24"/>
      <c r="AC908" s="123"/>
      <c r="AD908" s="64"/>
      <c r="AE908" s="64"/>
    </row>
    <row r="909" spans="1:31" x14ac:dyDescent="0.25">
      <c r="A909" s="119"/>
      <c r="B909" s="119"/>
      <c r="C909" s="119"/>
      <c r="D909" s="115"/>
      <c r="E909" s="116"/>
      <c r="F909" s="116"/>
      <c r="G909" s="124"/>
      <c r="H909" s="117"/>
      <c r="I909" s="117"/>
      <c r="J909" s="117"/>
      <c r="K909" s="117"/>
      <c r="L909" s="93"/>
      <c r="M909" s="93"/>
      <c r="N909" s="93"/>
      <c r="O909" s="117"/>
      <c r="P909" s="117"/>
      <c r="Q909" s="117"/>
      <c r="R909" s="118"/>
      <c r="S909" s="118"/>
      <c r="T909" s="118"/>
      <c r="U909" s="93"/>
      <c r="V909" s="93"/>
      <c r="W909" s="93"/>
      <c r="X909" s="93"/>
      <c r="Y909" s="93"/>
      <c r="Z909" s="93"/>
      <c r="AA909" s="113"/>
      <c r="AB909" s="113"/>
      <c r="AC909" s="125"/>
      <c r="AD909" s="64"/>
      <c r="AE909" s="64"/>
    </row>
    <row r="910" spans="1:31" x14ac:dyDescent="0.25">
      <c r="A910" s="19"/>
      <c r="B910" s="19"/>
      <c r="C910" s="19"/>
      <c r="D910" s="20"/>
      <c r="E910" s="21"/>
      <c r="F910" s="21"/>
      <c r="G910" s="120"/>
      <c r="H910" s="6"/>
      <c r="I910" s="4"/>
      <c r="J910" s="4"/>
      <c r="K910" s="4"/>
      <c r="O910" s="4"/>
      <c r="P910" s="4"/>
      <c r="Q910" s="4"/>
      <c r="R910" s="5"/>
      <c r="S910" s="5"/>
      <c r="T910" s="5"/>
      <c r="AA910" s="24"/>
      <c r="AB910" s="24"/>
      <c r="AC910" s="123"/>
      <c r="AD910" s="64"/>
      <c r="AE910" s="64"/>
    </row>
    <row r="911" spans="1:31" x14ac:dyDescent="0.25">
      <c r="A911" s="19"/>
      <c r="B911" s="19"/>
      <c r="C911" s="19"/>
      <c r="D911" s="20"/>
      <c r="E911" s="21"/>
      <c r="F911" s="21"/>
      <c r="G911" s="120"/>
      <c r="H911" s="6"/>
      <c r="I911" s="4"/>
      <c r="J911" s="4"/>
      <c r="K911" s="4"/>
      <c r="O911" s="4"/>
      <c r="P911" s="4"/>
      <c r="Q911" s="4"/>
      <c r="R911" s="5"/>
      <c r="S911" s="5"/>
      <c r="T911" s="5"/>
      <c r="AA911" s="24"/>
      <c r="AB911" s="24"/>
      <c r="AC911" s="123"/>
      <c r="AD911" s="64"/>
      <c r="AE911" s="64"/>
    </row>
    <row r="912" spans="1:31" x14ac:dyDescent="0.25">
      <c r="A912" s="19"/>
      <c r="B912" s="19"/>
      <c r="C912" s="19"/>
      <c r="D912" s="20"/>
      <c r="E912" s="21"/>
      <c r="F912" s="21"/>
      <c r="G912" s="120"/>
      <c r="H912" s="6"/>
      <c r="I912" s="4"/>
      <c r="J912" s="4"/>
      <c r="K912" s="4"/>
      <c r="O912" s="4"/>
      <c r="P912" s="4"/>
      <c r="Q912" s="4"/>
      <c r="R912" s="5"/>
      <c r="S912" s="5"/>
      <c r="T912" s="5"/>
      <c r="AA912" s="24"/>
      <c r="AB912" s="24"/>
      <c r="AC912" s="123"/>
      <c r="AD912" s="64"/>
      <c r="AE912" s="64"/>
    </row>
    <row r="913" spans="1:31" x14ac:dyDescent="0.25">
      <c r="A913" s="19"/>
      <c r="B913" s="19"/>
      <c r="C913" s="19"/>
      <c r="D913" s="20"/>
      <c r="E913" s="21"/>
      <c r="F913" s="21"/>
      <c r="G913" s="120"/>
      <c r="H913" s="6"/>
      <c r="I913" s="4"/>
      <c r="J913" s="4"/>
      <c r="K913" s="4"/>
      <c r="O913" s="4"/>
      <c r="P913" s="4"/>
      <c r="Q913" s="4"/>
      <c r="R913" s="5"/>
      <c r="S913" s="5"/>
      <c r="T913" s="5"/>
      <c r="AA913" s="24"/>
      <c r="AB913" s="24"/>
      <c r="AC913" s="123"/>
      <c r="AD913" s="64"/>
      <c r="AE913" s="64"/>
    </row>
    <row r="914" spans="1:31" x14ac:dyDescent="0.25">
      <c r="A914" s="19"/>
      <c r="B914" s="19"/>
      <c r="C914" s="19"/>
      <c r="D914" s="20"/>
      <c r="E914" s="21"/>
      <c r="F914" s="21"/>
      <c r="G914" s="120"/>
      <c r="H914" s="6"/>
      <c r="I914" s="4"/>
      <c r="J914" s="4"/>
      <c r="K914" s="4"/>
      <c r="O914" s="4"/>
      <c r="P914" s="4"/>
      <c r="Q914" s="4"/>
      <c r="R914" s="5"/>
      <c r="S914" s="5"/>
      <c r="T914" s="5"/>
      <c r="AA914" s="24"/>
      <c r="AB914" s="24"/>
      <c r="AC914" s="123"/>
      <c r="AD914" s="64"/>
      <c r="AE914" s="64"/>
    </row>
    <row r="915" spans="1:31" x14ac:dyDescent="0.25">
      <c r="A915" s="19"/>
      <c r="B915" s="19"/>
      <c r="C915" s="19"/>
      <c r="D915" s="20"/>
      <c r="E915" s="21"/>
      <c r="F915" s="21"/>
      <c r="G915" s="120"/>
      <c r="H915" s="6"/>
      <c r="I915" s="4"/>
      <c r="J915" s="4"/>
      <c r="K915" s="4"/>
      <c r="O915" s="4"/>
      <c r="P915" s="4"/>
      <c r="Q915" s="4"/>
      <c r="R915" s="5"/>
      <c r="S915" s="5"/>
      <c r="T915" s="5"/>
      <c r="AA915" s="24"/>
      <c r="AB915" s="24"/>
      <c r="AC915" s="123"/>
      <c r="AD915" s="64"/>
      <c r="AE915" s="64"/>
    </row>
    <row r="916" spans="1:31" x14ac:dyDescent="0.25">
      <c r="A916" s="19"/>
      <c r="B916" s="19"/>
      <c r="C916" s="19"/>
      <c r="D916" s="20"/>
      <c r="E916" s="21"/>
      <c r="F916" s="21"/>
      <c r="G916" s="120"/>
      <c r="H916" s="6"/>
      <c r="I916" s="4"/>
      <c r="J916" s="4"/>
      <c r="K916" s="4"/>
      <c r="O916" s="4"/>
      <c r="P916" s="4"/>
      <c r="Q916" s="4"/>
      <c r="R916" s="5"/>
      <c r="S916" s="5"/>
      <c r="T916" s="5"/>
      <c r="AA916" s="24"/>
      <c r="AB916" s="24"/>
      <c r="AC916" s="123"/>
      <c r="AD916" s="64"/>
      <c r="AE916" s="64"/>
    </row>
    <row r="917" spans="1:31" x14ac:dyDescent="0.25">
      <c r="A917" s="19"/>
      <c r="B917" s="19"/>
      <c r="C917" s="19"/>
      <c r="D917" s="20"/>
      <c r="E917" s="21"/>
      <c r="F917" s="21"/>
      <c r="G917" s="120"/>
      <c r="H917" s="6"/>
      <c r="I917" s="4"/>
      <c r="J917" s="4"/>
      <c r="K917" s="4"/>
      <c r="O917" s="4"/>
      <c r="P917" s="4"/>
      <c r="Q917" s="4"/>
      <c r="R917" s="5"/>
      <c r="S917" s="5"/>
      <c r="T917" s="5"/>
      <c r="AA917" s="24"/>
      <c r="AB917" s="24"/>
      <c r="AC917" s="123"/>
      <c r="AD917" s="64"/>
      <c r="AE917" s="64"/>
    </row>
    <row r="918" spans="1:31" x14ac:dyDescent="0.25">
      <c r="A918" s="19"/>
      <c r="B918" s="19"/>
      <c r="C918" s="19"/>
      <c r="D918" s="20"/>
      <c r="E918" s="21"/>
      <c r="F918" s="21"/>
      <c r="G918" s="120"/>
      <c r="H918" s="6"/>
      <c r="I918" s="4"/>
      <c r="J918" s="4"/>
      <c r="K918" s="4"/>
      <c r="O918" s="4"/>
      <c r="P918" s="4"/>
      <c r="Q918" s="4"/>
      <c r="R918" s="5"/>
      <c r="S918" s="5"/>
      <c r="T918" s="5"/>
      <c r="AA918" s="24"/>
      <c r="AB918" s="24"/>
      <c r="AC918" s="123"/>
      <c r="AD918" s="64"/>
      <c r="AE918" s="64"/>
    </row>
    <row r="919" spans="1:31" x14ac:dyDescent="0.25">
      <c r="A919" s="19"/>
      <c r="B919" s="19"/>
      <c r="C919" s="19"/>
      <c r="D919" s="20"/>
      <c r="E919" s="21"/>
      <c r="F919" s="21"/>
      <c r="G919" s="120"/>
      <c r="H919" s="6"/>
      <c r="I919" s="4"/>
      <c r="J919" s="4"/>
      <c r="K919" s="4"/>
      <c r="O919" s="4"/>
      <c r="P919" s="4"/>
      <c r="Q919" s="4"/>
      <c r="R919" s="5"/>
      <c r="S919" s="5"/>
      <c r="T919" s="5"/>
      <c r="AA919" s="24"/>
      <c r="AB919" s="24"/>
      <c r="AC919" s="123"/>
      <c r="AD919" s="64"/>
      <c r="AE919" s="64"/>
    </row>
    <row r="920" spans="1:31" x14ac:dyDescent="0.25">
      <c r="A920" s="19"/>
      <c r="B920" s="19"/>
      <c r="C920" s="19"/>
      <c r="D920" s="20"/>
      <c r="E920" s="21"/>
      <c r="F920" s="21"/>
      <c r="G920" s="120"/>
      <c r="H920" s="6"/>
      <c r="I920" s="4"/>
      <c r="J920" s="4"/>
      <c r="K920" s="4"/>
      <c r="O920" s="4"/>
      <c r="P920" s="4"/>
      <c r="Q920" s="4"/>
      <c r="R920" s="5"/>
      <c r="S920" s="5"/>
      <c r="T920" s="5"/>
      <c r="AA920" s="24"/>
      <c r="AB920" s="24"/>
      <c r="AC920" s="123"/>
      <c r="AD920" s="64"/>
      <c r="AE920" s="64"/>
    </row>
    <row r="921" spans="1:31" x14ac:dyDescent="0.25">
      <c r="A921" s="19"/>
      <c r="B921" s="19"/>
      <c r="C921" s="19"/>
      <c r="D921" s="20"/>
      <c r="E921" s="21"/>
      <c r="F921" s="21"/>
      <c r="G921" s="120"/>
      <c r="H921" s="6"/>
      <c r="I921" s="4"/>
      <c r="J921" s="4"/>
      <c r="K921" s="4"/>
      <c r="O921" s="4"/>
      <c r="P921" s="4"/>
      <c r="Q921" s="4"/>
      <c r="R921" s="5"/>
      <c r="S921" s="5"/>
      <c r="T921" s="5"/>
      <c r="AA921" s="24"/>
      <c r="AB921" s="24"/>
      <c r="AC921" s="123"/>
      <c r="AD921" s="64"/>
      <c r="AE921" s="64"/>
    </row>
    <row r="922" spans="1:31" x14ac:dyDescent="0.25">
      <c r="A922" s="19"/>
      <c r="B922" s="19"/>
      <c r="C922" s="19"/>
      <c r="D922" s="20"/>
      <c r="E922" s="21"/>
      <c r="F922" s="21"/>
      <c r="G922" s="120"/>
      <c r="H922" s="6"/>
      <c r="I922" s="4"/>
      <c r="J922" s="4"/>
      <c r="K922" s="4"/>
      <c r="O922" s="4"/>
      <c r="P922" s="4"/>
      <c r="Q922" s="4"/>
      <c r="R922" s="5"/>
      <c r="S922" s="5"/>
      <c r="T922" s="5"/>
      <c r="AA922" s="24"/>
      <c r="AB922" s="24"/>
      <c r="AC922" s="123"/>
      <c r="AD922" s="64"/>
      <c r="AE922" s="64"/>
    </row>
    <row r="923" spans="1:31" x14ac:dyDescent="0.25">
      <c r="A923" s="19"/>
      <c r="B923" s="19"/>
      <c r="C923" s="19"/>
      <c r="D923" s="20"/>
      <c r="E923" s="21"/>
      <c r="F923" s="21"/>
      <c r="G923" s="120"/>
      <c r="H923" s="6"/>
      <c r="I923" s="4"/>
      <c r="J923" s="4"/>
      <c r="K923" s="4"/>
      <c r="O923" s="4"/>
      <c r="P923" s="4"/>
      <c r="Q923" s="4"/>
      <c r="R923" s="5"/>
      <c r="S923" s="5"/>
      <c r="T923" s="5"/>
      <c r="AA923" s="24"/>
      <c r="AB923" s="24"/>
      <c r="AC923" s="123"/>
      <c r="AD923" s="64"/>
      <c r="AE923" s="64"/>
    </row>
    <row r="924" spans="1:31" x14ac:dyDescent="0.25">
      <c r="A924" s="19"/>
      <c r="B924" s="19"/>
      <c r="C924" s="19"/>
      <c r="D924" s="20"/>
      <c r="E924" s="21"/>
      <c r="F924" s="21"/>
      <c r="G924" s="120"/>
      <c r="H924" s="6"/>
      <c r="I924" s="4"/>
      <c r="J924" s="4"/>
      <c r="K924" s="4"/>
      <c r="O924" s="4"/>
      <c r="P924" s="4"/>
      <c r="Q924" s="4"/>
      <c r="R924" s="5"/>
      <c r="S924" s="5"/>
      <c r="T924" s="5"/>
      <c r="AA924" s="24"/>
      <c r="AB924" s="24"/>
      <c r="AC924" s="123"/>
      <c r="AD924" s="64"/>
      <c r="AE924" s="64"/>
    </row>
    <row r="925" spans="1:31" x14ac:dyDescent="0.25">
      <c r="A925" s="19"/>
      <c r="B925" s="19"/>
      <c r="C925" s="19"/>
      <c r="D925" s="20"/>
      <c r="E925" s="21"/>
      <c r="F925" s="21"/>
      <c r="G925" s="120"/>
      <c r="H925" s="6"/>
      <c r="I925" s="4"/>
      <c r="J925" s="4"/>
      <c r="K925" s="4"/>
      <c r="O925" s="4"/>
      <c r="P925" s="4"/>
      <c r="Q925" s="4"/>
      <c r="R925" s="5"/>
      <c r="S925" s="5"/>
      <c r="T925" s="5"/>
      <c r="AA925" s="24"/>
      <c r="AB925" s="24"/>
      <c r="AC925" s="123"/>
      <c r="AD925" s="64"/>
      <c r="AE925" s="64"/>
    </row>
    <row r="926" spans="1:31" x14ac:dyDescent="0.25">
      <c r="A926" s="19"/>
      <c r="B926" s="19"/>
      <c r="C926" s="19"/>
      <c r="D926" s="20"/>
      <c r="E926" s="21"/>
      <c r="F926" s="21"/>
      <c r="G926" s="120"/>
      <c r="H926" s="6"/>
      <c r="I926" s="4"/>
      <c r="J926" s="4"/>
      <c r="K926" s="4"/>
      <c r="O926" s="4"/>
      <c r="P926" s="4"/>
      <c r="Q926" s="4"/>
      <c r="R926" s="5"/>
      <c r="S926" s="5"/>
      <c r="T926" s="5"/>
      <c r="AA926" s="24"/>
      <c r="AB926" s="24"/>
      <c r="AC926" s="123"/>
      <c r="AD926" s="64"/>
      <c r="AE926" s="64"/>
    </row>
    <row r="927" spans="1:31" x14ac:dyDescent="0.25">
      <c r="A927" s="19"/>
      <c r="B927" s="19"/>
      <c r="C927" s="19"/>
      <c r="D927" s="20"/>
      <c r="E927" s="21"/>
      <c r="F927" s="21"/>
      <c r="G927" s="120"/>
      <c r="H927" s="6"/>
      <c r="I927" s="4"/>
      <c r="J927" s="4"/>
      <c r="K927" s="4"/>
      <c r="O927" s="4"/>
      <c r="P927" s="4"/>
      <c r="Q927" s="4"/>
      <c r="R927" s="5"/>
      <c r="S927" s="5"/>
      <c r="T927" s="5"/>
      <c r="AA927" s="24"/>
      <c r="AB927" s="24"/>
      <c r="AC927" s="123"/>
      <c r="AD927" s="64"/>
      <c r="AE927" s="64"/>
    </row>
    <row r="928" spans="1:31" x14ac:dyDescent="0.25">
      <c r="A928" s="19"/>
      <c r="B928" s="19"/>
      <c r="C928" s="19"/>
      <c r="D928" s="20"/>
      <c r="E928" s="21"/>
      <c r="F928" s="21"/>
      <c r="G928" s="120"/>
      <c r="H928" s="6"/>
      <c r="I928" s="4"/>
      <c r="J928" s="4"/>
      <c r="K928" s="4"/>
      <c r="O928" s="4"/>
      <c r="P928" s="4"/>
      <c r="Q928" s="4"/>
      <c r="R928" s="5"/>
      <c r="S928" s="5"/>
      <c r="T928" s="5"/>
      <c r="AA928" s="24"/>
      <c r="AB928" s="24"/>
      <c r="AC928" s="123"/>
      <c r="AD928" s="64"/>
      <c r="AE928" s="64"/>
    </row>
    <row r="929" spans="1:31" x14ac:dyDescent="0.25">
      <c r="A929" s="19"/>
      <c r="B929" s="19"/>
      <c r="C929" s="19"/>
      <c r="D929" s="20"/>
      <c r="E929" s="21"/>
      <c r="F929" s="21"/>
      <c r="G929" s="120"/>
      <c r="H929" s="6"/>
      <c r="I929" s="4"/>
      <c r="J929" s="4"/>
      <c r="K929" s="4"/>
      <c r="O929" s="4"/>
      <c r="P929" s="4"/>
      <c r="Q929" s="4"/>
      <c r="R929" s="5"/>
      <c r="S929" s="5"/>
      <c r="T929" s="5"/>
      <c r="AA929" s="24"/>
      <c r="AB929" s="24"/>
      <c r="AC929" s="123"/>
      <c r="AD929" s="64"/>
      <c r="AE929" s="64"/>
    </row>
    <row r="930" spans="1:31" x14ac:dyDescent="0.25">
      <c r="A930" s="19"/>
      <c r="B930" s="19"/>
      <c r="C930" s="19"/>
      <c r="D930" s="20"/>
      <c r="E930" s="21"/>
      <c r="F930" s="21"/>
      <c r="G930" s="120"/>
      <c r="H930" s="6"/>
      <c r="I930" s="4"/>
      <c r="J930" s="4"/>
      <c r="K930" s="4"/>
      <c r="O930" s="4"/>
      <c r="P930" s="4"/>
      <c r="Q930" s="4"/>
      <c r="R930" s="5"/>
      <c r="S930" s="5"/>
      <c r="T930" s="5"/>
      <c r="AA930" s="24"/>
      <c r="AB930" s="24"/>
      <c r="AC930" s="123"/>
      <c r="AD930" s="64"/>
      <c r="AE930" s="64"/>
    </row>
    <row r="931" spans="1:31" x14ac:dyDescent="0.25">
      <c r="A931" s="19"/>
      <c r="B931" s="19"/>
      <c r="C931" s="19"/>
      <c r="D931" s="20"/>
      <c r="E931" s="21"/>
      <c r="F931" s="21"/>
      <c r="G931" s="120"/>
      <c r="H931" s="6"/>
      <c r="I931" s="4"/>
      <c r="J931" s="4"/>
      <c r="K931" s="4"/>
      <c r="O931" s="4"/>
      <c r="P931" s="4"/>
      <c r="Q931" s="4"/>
      <c r="R931" s="5"/>
      <c r="S931" s="5"/>
      <c r="T931" s="5"/>
      <c r="AA931" s="24"/>
      <c r="AB931" s="24"/>
      <c r="AC931" s="123"/>
      <c r="AD931" s="64"/>
      <c r="AE931" s="64"/>
    </row>
    <row r="932" spans="1:31" x14ac:dyDescent="0.25">
      <c r="A932" s="119"/>
      <c r="B932" s="119"/>
      <c r="C932" s="119"/>
      <c r="D932" s="115"/>
      <c r="E932" s="116"/>
      <c r="F932" s="116"/>
      <c r="G932" s="124"/>
      <c r="H932" s="117"/>
      <c r="I932" s="117"/>
      <c r="J932" s="117"/>
      <c r="K932" s="117"/>
      <c r="L932" s="93"/>
      <c r="M932" s="93"/>
      <c r="N932" s="93"/>
      <c r="O932" s="117"/>
      <c r="P932" s="117"/>
      <c r="Q932" s="117"/>
      <c r="R932" s="118"/>
      <c r="S932" s="118"/>
      <c r="T932" s="118"/>
      <c r="U932" s="93"/>
      <c r="V932" s="93"/>
      <c r="W932" s="93"/>
      <c r="X932" s="93"/>
      <c r="Y932" s="93"/>
      <c r="Z932" s="93"/>
      <c r="AA932" s="113"/>
      <c r="AB932" s="113"/>
      <c r="AC932" s="125"/>
      <c r="AD932" s="64"/>
      <c r="AE932" s="64"/>
    </row>
    <row r="933" spans="1:31" x14ac:dyDescent="0.25">
      <c r="A933" s="19"/>
      <c r="B933" s="19"/>
      <c r="C933" s="19"/>
      <c r="D933" s="20"/>
      <c r="E933" s="21"/>
      <c r="F933" s="21"/>
      <c r="G933" s="120"/>
      <c r="H933" s="6"/>
      <c r="I933" s="4"/>
      <c r="J933" s="4"/>
      <c r="K933" s="4"/>
      <c r="O933" s="4"/>
      <c r="P933" s="4"/>
      <c r="Q933" s="4"/>
      <c r="R933" s="5"/>
      <c r="S933" s="5"/>
      <c r="T933" s="5"/>
      <c r="AA933" s="24"/>
      <c r="AB933" s="24"/>
      <c r="AC933" s="126"/>
      <c r="AE933" s="64"/>
    </row>
    <row r="934" spans="1:31" x14ac:dyDescent="0.25">
      <c r="A934" s="19"/>
      <c r="B934" s="19"/>
      <c r="C934" s="19"/>
      <c r="D934" s="20"/>
      <c r="E934" s="21"/>
      <c r="F934" s="21"/>
      <c r="G934" s="120"/>
      <c r="H934" s="6"/>
      <c r="I934" s="4"/>
      <c r="J934" s="4"/>
      <c r="K934" s="4"/>
      <c r="O934" s="4"/>
      <c r="P934" s="4"/>
      <c r="Q934" s="4"/>
      <c r="R934" s="5"/>
      <c r="S934" s="5"/>
      <c r="T934" s="5"/>
      <c r="AA934" s="24"/>
      <c r="AB934" s="24"/>
      <c r="AC934" s="126"/>
      <c r="AE934" s="64"/>
    </row>
    <row r="935" spans="1:31" x14ac:dyDescent="0.25">
      <c r="A935" s="19"/>
      <c r="B935" s="19"/>
      <c r="C935" s="19"/>
      <c r="D935" s="20"/>
      <c r="E935" s="21"/>
      <c r="F935" s="21"/>
      <c r="G935" s="120"/>
      <c r="H935" s="6"/>
      <c r="I935" s="4"/>
      <c r="J935" s="4"/>
      <c r="K935" s="4"/>
      <c r="O935" s="4"/>
      <c r="P935" s="4"/>
      <c r="Q935" s="4"/>
      <c r="R935" s="5"/>
      <c r="S935" s="5"/>
      <c r="T935" s="5"/>
      <c r="AA935" s="24"/>
      <c r="AB935" s="24"/>
      <c r="AC935" s="126"/>
      <c r="AE935" s="64"/>
    </row>
    <row r="936" spans="1:31" x14ac:dyDescent="0.25">
      <c r="A936" s="19"/>
      <c r="B936" s="19"/>
      <c r="C936" s="19"/>
      <c r="D936" s="20"/>
      <c r="E936" s="21"/>
      <c r="F936" s="21"/>
      <c r="G936" s="120"/>
      <c r="H936" s="6"/>
      <c r="I936" s="4"/>
      <c r="J936" s="4"/>
      <c r="K936" s="4"/>
      <c r="O936" s="4"/>
      <c r="P936" s="4"/>
      <c r="Q936" s="4"/>
      <c r="R936" s="5"/>
      <c r="S936" s="5"/>
      <c r="T936" s="5"/>
      <c r="AA936" s="24"/>
      <c r="AB936" s="24"/>
      <c r="AC936" s="126"/>
      <c r="AE936" s="64"/>
    </row>
    <row r="937" spans="1:31" x14ac:dyDescent="0.25">
      <c r="A937" s="19"/>
      <c r="B937" s="19"/>
      <c r="C937" s="19"/>
      <c r="D937" s="20"/>
      <c r="E937" s="21"/>
      <c r="F937" s="21"/>
      <c r="G937" s="120"/>
      <c r="H937" s="6"/>
      <c r="I937" s="4"/>
      <c r="J937" s="4"/>
      <c r="K937" s="4"/>
      <c r="O937" s="4"/>
      <c r="P937" s="4"/>
      <c r="Q937" s="4"/>
      <c r="R937" s="5"/>
      <c r="S937" s="5"/>
      <c r="T937" s="5"/>
      <c r="AA937" s="24"/>
      <c r="AB937" s="24"/>
      <c r="AC937" s="126"/>
      <c r="AE937" s="64"/>
    </row>
    <row r="938" spans="1:31" x14ac:dyDescent="0.25">
      <c r="A938" s="19"/>
      <c r="B938" s="19"/>
      <c r="C938" s="19"/>
      <c r="D938" s="20"/>
      <c r="E938" s="21"/>
      <c r="F938" s="21"/>
      <c r="G938" s="120"/>
      <c r="H938" s="6"/>
      <c r="I938" s="4"/>
      <c r="J938" s="4"/>
      <c r="K938" s="4"/>
      <c r="O938" s="4"/>
      <c r="P938" s="4"/>
      <c r="Q938" s="4"/>
      <c r="R938" s="5"/>
      <c r="S938" s="5"/>
      <c r="T938" s="5"/>
      <c r="AA938" s="24"/>
      <c r="AB938" s="24"/>
      <c r="AC938" s="126"/>
      <c r="AE938" s="64"/>
    </row>
    <row r="939" spans="1:31" x14ac:dyDescent="0.25">
      <c r="A939" s="19"/>
      <c r="B939" s="19"/>
      <c r="C939" s="19"/>
      <c r="D939" s="20"/>
      <c r="E939" s="21"/>
      <c r="F939" s="21"/>
      <c r="G939" s="120"/>
      <c r="H939" s="6"/>
      <c r="I939" s="4"/>
      <c r="J939" s="4"/>
      <c r="K939" s="4"/>
      <c r="O939" s="4"/>
      <c r="P939" s="4"/>
      <c r="Q939" s="4"/>
      <c r="R939" s="5"/>
      <c r="S939" s="5"/>
      <c r="T939" s="5"/>
      <c r="AA939" s="24"/>
      <c r="AB939" s="24"/>
      <c r="AC939" s="126"/>
      <c r="AE939" s="64"/>
    </row>
    <row r="940" spans="1:31" x14ac:dyDescent="0.25">
      <c r="A940" s="19"/>
      <c r="B940" s="19"/>
      <c r="C940" s="19"/>
      <c r="D940" s="20"/>
      <c r="E940" s="21"/>
      <c r="F940" s="21"/>
      <c r="G940" s="120"/>
      <c r="H940" s="6"/>
      <c r="I940" s="4"/>
      <c r="J940" s="4"/>
      <c r="K940" s="4"/>
      <c r="O940" s="4"/>
      <c r="P940" s="4"/>
      <c r="Q940" s="4"/>
      <c r="R940" s="5"/>
      <c r="S940" s="5"/>
      <c r="T940" s="5"/>
      <c r="AA940" s="24"/>
      <c r="AB940" s="24"/>
      <c r="AC940" s="126"/>
      <c r="AE940" s="64"/>
    </row>
    <row r="941" spans="1:31" x14ac:dyDescent="0.25">
      <c r="A941" s="19"/>
      <c r="B941" s="19"/>
      <c r="C941" s="19"/>
      <c r="D941" s="20"/>
      <c r="E941" s="21"/>
      <c r="F941" s="21"/>
      <c r="G941" s="120"/>
      <c r="H941" s="6"/>
      <c r="I941" s="4"/>
      <c r="J941" s="4"/>
      <c r="K941" s="4"/>
      <c r="O941" s="4"/>
      <c r="P941" s="4"/>
      <c r="Q941" s="4"/>
      <c r="R941" s="5"/>
      <c r="S941" s="5"/>
      <c r="T941" s="5"/>
      <c r="AA941" s="24"/>
      <c r="AB941" s="24"/>
      <c r="AC941" s="126"/>
      <c r="AE941" s="64"/>
    </row>
    <row r="942" spans="1:31" x14ac:dyDescent="0.25">
      <c r="A942" s="19"/>
      <c r="B942" s="19"/>
      <c r="C942" s="19"/>
      <c r="D942" s="20"/>
      <c r="E942" s="21"/>
      <c r="F942" s="21"/>
      <c r="G942" s="120"/>
      <c r="H942" s="6"/>
      <c r="I942" s="4"/>
      <c r="J942" s="4"/>
      <c r="K942" s="4"/>
      <c r="O942" s="4"/>
      <c r="P942" s="4"/>
      <c r="Q942" s="4"/>
      <c r="R942" s="5"/>
      <c r="S942" s="5"/>
      <c r="T942" s="5"/>
      <c r="AA942" s="24"/>
      <c r="AB942" s="24"/>
      <c r="AC942" s="126"/>
      <c r="AE942" s="64"/>
    </row>
    <row r="943" spans="1:31" x14ac:dyDescent="0.25">
      <c r="A943" s="19"/>
      <c r="B943" s="19"/>
      <c r="C943" s="19"/>
      <c r="D943" s="20"/>
      <c r="E943" s="21"/>
      <c r="F943" s="21"/>
      <c r="G943" s="120"/>
      <c r="H943" s="6"/>
      <c r="I943" s="4"/>
      <c r="J943" s="4"/>
      <c r="K943" s="4"/>
      <c r="O943" s="4"/>
      <c r="P943" s="4"/>
      <c r="Q943" s="4"/>
      <c r="R943" s="5"/>
      <c r="S943" s="5"/>
      <c r="T943" s="5"/>
      <c r="AA943" s="24"/>
      <c r="AB943" s="24"/>
      <c r="AC943" s="126"/>
      <c r="AE943" s="64"/>
    </row>
    <row r="944" spans="1:31" x14ac:dyDescent="0.25">
      <c r="A944" s="19"/>
      <c r="B944" s="19"/>
      <c r="C944" s="19"/>
      <c r="D944" s="20"/>
      <c r="E944" s="21"/>
      <c r="F944" s="21"/>
      <c r="G944" s="120"/>
      <c r="H944" s="6"/>
      <c r="I944" s="4"/>
      <c r="J944" s="4"/>
      <c r="K944" s="4"/>
      <c r="O944" s="4"/>
      <c r="P944" s="4"/>
      <c r="Q944" s="4"/>
      <c r="R944" s="5"/>
      <c r="S944" s="5"/>
      <c r="T944" s="5"/>
      <c r="AA944" s="24"/>
      <c r="AB944" s="24"/>
      <c r="AC944" s="126"/>
      <c r="AE944" s="64"/>
    </row>
    <row r="945" spans="1:31" x14ac:dyDescent="0.25">
      <c r="A945" s="19"/>
      <c r="B945" s="19"/>
      <c r="C945" s="19"/>
      <c r="D945" s="20"/>
      <c r="E945" s="21"/>
      <c r="F945" s="21"/>
      <c r="G945" s="120"/>
      <c r="H945" s="6"/>
      <c r="I945" s="4"/>
      <c r="J945" s="4"/>
      <c r="K945" s="4"/>
      <c r="O945" s="4"/>
      <c r="P945" s="4"/>
      <c r="Q945" s="4"/>
      <c r="R945" s="5"/>
      <c r="S945" s="5"/>
      <c r="T945" s="5"/>
      <c r="AA945" s="24"/>
      <c r="AB945" s="24"/>
      <c r="AC945" s="126"/>
      <c r="AE945" s="64"/>
    </row>
    <row r="946" spans="1:31" x14ac:dyDescent="0.25">
      <c r="A946" s="19"/>
      <c r="B946" s="19"/>
      <c r="C946" s="19"/>
      <c r="D946" s="20"/>
      <c r="E946" s="21"/>
      <c r="F946" s="21"/>
      <c r="G946" s="120"/>
      <c r="H946" s="6"/>
      <c r="I946" s="4"/>
      <c r="J946" s="4"/>
      <c r="K946" s="4"/>
      <c r="O946" s="4"/>
      <c r="P946" s="4"/>
      <c r="Q946" s="4"/>
      <c r="R946" s="5"/>
      <c r="S946" s="5"/>
      <c r="T946" s="5"/>
      <c r="AA946" s="24"/>
      <c r="AB946" s="24"/>
      <c r="AC946" s="126"/>
      <c r="AE946" s="64"/>
    </row>
    <row r="947" spans="1:31" x14ac:dyDescent="0.25">
      <c r="A947" s="19"/>
      <c r="B947" s="19"/>
      <c r="C947" s="19"/>
      <c r="D947" s="20"/>
      <c r="E947" s="21"/>
      <c r="F947" s="21"/>
      <c r="G947" s="120"/>
      <c r="H947" s="6"/>
      <c r="I947" s="4"/>
      <c r="J947" s="4"/>
      <c r="K947" s="4"/>
      <c r="O947" s="4"/>
      <c r="P947" s="4"/>
      <c r="Q947" s="4"/>
      <c r="R947" s="5"/>
      <c r="S947" s="5"/>
      <c r="T947" s="5"/>
      <c r="AA947" s="24"/>
      <c r="AB947" s="24"/>
      <c r="AC947" s="126"/>
      <c r="AE947" s="64"/>
    </row>
    <row r="948" spans="1:31" x14ac:dyDescent="0.25">
      <c r="A948" s="19"/>
      <c r="B948" s="19"/>
      <c r="C948" s="19"/>
      <c r="D948" s="20"/>
      <c r="E948" s="21"/>
      <c r="F948" s="21"/>
      <c r="G948" s="120"/>
      <c r="H948" s="6"/>
      <c r="I948" s="4"/>
      <c r="J948" s="4"/>
      <c r="K948" s="4"/>
      <c r="O948" s="4"/>
      <c r="P948" s="4"/>
      <c r="Q948" s="4"/>
      <c r="R948" s="5"/>
      <c r="S948" s="5"/>
      <c r="T948" s="5"/>
      <c r="AA948" s="24"/>
      <c r="AB948" s="24"/>
      <c r="AC948" s="126"/>
      <c r="AE948" s="64"/>
    </row>
    <row r="949" spans="1:31" x14ac:dyDescent="0.25">
      <c r="A949" s="19"/>
      <c r="B949" s="19"/>
      <c r="C949" s="19"/>
      <c r="D949" s="20"/>
      <c r="E949" s="21"/>
      <c r="F949" s="21"/>
      <c r="G949" s="120"/>
      <c r="H949" s="6"/>
      <c r="I949" s="4"/>
      <c r="J949" s="4"/>
      <c r="K949" s="4"/>
      <c r="O949" s="4"/>
      <c r="P949" s="4"/>
      <c r="Q949" s="4"/>
      <c r="R949" s="5"/>
      <c r="S949" s="5"/>
      <c r="T949" s="5"/>
      <c r="AA949" s="24"/>
      <c r="AB949" s="24"/>
      <c r="AC949" s="126"/>
      <c r="AE949" s="64"/>
    </row>
    <row r="950" spans="1:31" x14ac:dyDescent="0.25">
      <c r="A950" s="19"/>
      <c r="B950" s="19"/>
      <c r="C950" s="19"/>
      <c r="D950" s="20"/>
      <c r="E950" s="21"/>
      <c r="F950" s="21"/>
      <c r="G950" s="120"/>
      <c r="H950" s="6"/>
      <c r="I950" s="4"/>
      <c r="J950" s="4"/>
      <c r="K950" s="4"/>
      <c r="O950" s="4"/>
      <c r="P950" s="4"/>
      <c r="Q950" s="4"/>
      <c r="R950" s="5"/>
      <c r="S950" s="5"/>
      <c r="T950" s="5"/>
      <c r="AA950" s="24"/>
      <c r="AB950" s="24"/>
      <c r="AC950" s="126"/>
      <c r="AE950" s="64"/>
    </row>
    <row r="951" spans="1:31" x14ac:dyDescent="0.25">
      <c r="A951" s="19"/>
      <c r="B951" s="19"/>
      <c r="C951" s="19"/>
      <c r="D951" s="20"/>
      <c r="E951" s="21"/>
      <c r="F951" s="21"/>
      <c r="G951" s="120"/>
      <c r="H951" s="6"/>
      <c r="I951" s="4"/>
      <c r="J951" s="4"/>
      <c r="K951" s="4"/>
      <c r="O951" s="4"/>
      <c r="P951" s="4"/>
      <c r="Q951" s="4"/>
      <c r="R951" s="5"/>
      <c r="S951" s="5"/>
      <c r="T951" s="5"/>
      <c r="AA951" s="24"/>
      <c r="AB951" s="24"/>
      <c r="AC951" s="126"/>
      <c r="AE951" s="64"/>
    </row>
    <row r="952" spans="1:31" x14ac:dyDescent="0.25">
      <c r="A952" s="19"/>
      <c r="B952" s="19"/>
      <c r="C952" s="19"/>
      <c r="D952" s="20"/>
      <c r="E952" s="21"/>
      <c r="F952" s="21"/>
      <c r="G952" s="120"/>
      <c r="H952" s="6"/>
      <c r="I952" s="4"/>
      <c r="J952" s="4"/>
      <c r="K952" s="4"/>
      <c r="O952" s="4"/>
      <c r="P952" s="4"/>
      <c r="Q952" s="4"/>
      <c r="R952" s="5"/>
      <c r="S952" s="5"/>
      <c r="T952" s="5"/>
      <c r="AA952" s="24"/>
      <c r="AB952" s="24"/>
      <c r="AC952" s="126"/>
      <c r="AE952" s="64"/>
    </row>
    <row r="953" spans="1:31" x14ac:dyDescent="0.25">
      <c r="A953" s="19"/>
      <c r="B953" s="19"/>
      <c r="C953" s="19"/>
      <c r="D953" s="20"/>
      <c r="E953" s="21"/>
      <c r="F953" s="21"/>
      <c r="G953" s="120"/>
      <c r="H953" s="6"/>
      <c r="I953" s="4"/>
      <c r="J953" s="4"/>
      <c r="K953" s="4"/>
      <c r="O953" s="4"/>
      <c r="P953" s="4"/>
      <c r="Q953" s="4"/>
      <c r="R953" s="5"/>
      <c r="S953" s="5"/>
      <c r="T953" s="5"/>
      <c r="AA953" s="24"/>
      <c r="AB953" s="24"/>
      <c r="AC953" s="126"/>
      <c r="AE953" s="64"/>
    </row>
    <row r="954" spans="1:31" x14ac:dyDescent="0.25">
      <c r="A954" s="19"/>
      <c r="B954" s="19"/>
      <c r="C954" s="19"/>
      <c r="D954" s="20"/>
      <c r="E954" s="21"/>
      <c r="F954" s="21"/>
      <c r="G954" s="120"/>
      <c r="H954" s="6"/>
      <c r="I954" s="4"/>
      <c r="J954" s="4"/>
      <c r="K954" s="4"/>
      <c r="O954" s="4"/>
      <c r="P954" s="4"/>
      <c r="Q954" s="4"/>
      <c r="R954" s="5"/>
      <c r="S954" s="5"/>
      <c r="T954" s="5"/>
      <c r="AA954" s="24"/>
      <c r="AB954" s="24"/>
      <c r="AC954" s="126"/>
      <c r="AE954" s="64"/>
    </row>
    <row r="955" spans="1:31" x14ac:dyDescent="0.25">
      <c r="A955" s="19"/>
      <c r="B955" s="19"/>
      <c r="C955" s="19"/>
      <c r="D955" s="20"/>
      <c r="E955" s="21"/>
      <c r="F955" s="21"/>
      <c r="G955" s="120"/>
      <c r="H955" s="6"/>
      <c r="I955" s="4"/>
      <c r="J955" s="4"/>
      <c r="K955" s="4"/>
      <c r="O955" s="4"/>
      <c r="P955" s="4"/>
      <c r="Q955" s="4"/>
      <c r="R955" s="5"/>
      <c r="S955" s="5"/>
      <c r="T955" s="5"/>
      <c r="AA955" s="24"/>
      <c r="AB955" s="24"/>
      <c r="AC955" s="126"/>
      <c r="AE955" s="64"/>
    </row>
    <row r="956" spans="1:31" x14ac:dyDescent="0.25">
      <c r="A956" s="19"/>
      <c r="B956" s="19"/>
      <c r="C956" s="19"/>
      <c r="D956" s="20"/>
      <c r="E956" s="21"/>
      <c r="F956" s="21"/>
      <c r="G956" s="120"/>
      <c r="H956" s="6"/>
      <c r="I956" s="4"/>
      <c r="J956" s="4"/>
      <c r="K956" s="4"/>
      <c r="O956" s="4"/>
      <c r="P956" s="4"/>
      <c r="Q956" s="4"/>
      <c r="R956" s="5"/>
      <c r="S956" s="5"/>
      <c r="T956" s="5"/>
      <c r="AA956" s="24"/>
      <c r="AB956" s="24"/>
      <c r="AC956" s="126"/>
      <c r="AE956" s="64"/>
    </row>
    <row r="957" spans="1:31" x14ac:dyDescent="0.25">
      <c r="A957" s="19"/>
      <c r="B957" s="19"/>
      <c r="C957" s="19"/>
      <c r="D957" s="20"/>
      <c r="E957" s="21"/>
      <c r="F957" s="21"/>
      <c r="G957" s="120"/>
      <c r="H957" s="6"/>
      <c r="I957" s="4"/>
      <c r="J957" s="4"/>
      <c r="K957" s="4"/>
      <c r="O957" s="4"/>
      <c r="P957" s="4"/>
      <c r="Q957" s="4"/>
      <c r="R957" s="5"/>
      <c r="S957" s="5"/>
      <c r="T957" s="5"/>
      <c r="AA957" s="24"/>
      <c r="AB957" s="24"/>
      <c r="AC957" s="126"/>
      <c r="AE957" s="64"/>
    </row>
    <row r="958" spans="1:31" x14ac:dyDescent="0.25">
      <c r="A958" s="19"/>
      <c r="B958" s="19"/>
      <c r="C958" s="19"/>
      <c r="D958" s="20"/>
      <c r="E958" s="21"/>
      <c r="F958" s="21"/>
      <c r="G958" s="120"/>
      <c r="H958" s="6"/>
      <c r="I958" s="4"/>
      <c r="J958" s="4"/>
      <c r="K958" s="4"/>
      <c r="O958" s="4"/>
      <c r="P958" s="4"/>
      <c r="Q958" s="4"/>
      <c r="R958" s="5"/>
      <c r="S958" s="5"/>
      <c r="T958" s="5"/>
      <c r="AA958" s="24"/>
      <c r="AB958" s="24"/>
      <c r="AC958" s="126"/>
      <c r="AE958" s="64"/>
    </row>
    <row r="959" spans="1:31" x14ac:dyDescent="0.25">
      <c r="A959" s="19"/>
      <c r="B959" s="19"/>
      <c r="C959" s="19"/>
      <c r="D959" s="20"/>
      <c r="E959" s="21"/>
      <c r="F959" s="21"/>
      <c r="G959" s="120"/>
      <c r="H959" s="6"/>
      <c r="I959" s="4"/>
      <c r="J959" s="4"/>
      <c r="K959" s="4"/>
      <c r="O959" s="4"/>
      <c r="P959" s="4"/>
      <c r="Q959" s="4"/>
      <c r="R959" s="5"/>
      <c r="S959" s="5"/>
      <c r="T959" s="5"/>
      <c r="AA959" s="24"/>
      <c r="AB959" s="24"/>
      <c r="AC959" s="126"/>
      <c r="AE959" s="64"/>
    </row>
    <row r="960" spans="1:31" x14ac:dyDescent="0.25">
      <c r="A960" s="19"/>
      <c r="B960" s="19"/>
      <c r="C960" s="19"/>
      <c r="D960" s="20"/>
      <c r="E960" s="21"/>
      <c r="F960" s="21"/>
      <c r="G960" s="120"/>
      <c r="H960" s="6"/>
      <c r="I960" s="4"/>
      <c r="J960" s="4"/>
      <c r="K960" s="4"/>
      <c r="O960" s="4"/>
      <c r="P960" s="4"/>
      <c r="Q960" s="4"/>
      <c r="R960" s="5"/>
      <c r="S960" s="5"/>
      <c r="T960" s="5"/>
      <c r="AA960" s="24"/>
      <c r="AB960" s="24"/>
      <c r="AC960" s="126"/>
      <c r="AE960" s="64"/>
    </row>
    <row r="961" spans="1:31" x14ac:dyDescent="0.25">
      <c r="A961" s="19"/>
      <c r="B961" s="19"/>
      <c r="C961" s="19"/>
      <c r="D961" s="20"/>
      <c r="E961" s="21"/>
      <c r="F961" s="21"/>
      <c r="G961" s="120"/>
      <c r="H961" s="6"/>
      <c r="I961" s="4"/>
      <c r="J961" s="4"/>
      <c r="K961" s="4"/>
      <c r="O961" s="4"/>
      <c r="P961" s="4"/>
      <c r="Q961" s="4"/>
      <c r="R961" s="5"/>
      <c r="S961" s="5"/>
      <c r="T961" s="5"/>
      <c r="AA961" s="24"/>
      <c r="AB961" s="24"/>
      <c r="AC961" s="126"/>
      <c r="AE961" s="64"/>
    </row>
    <row r="962" spans="1:31" x14ac:dyDescent="0.25">
      <c r="A962" s="19"/>
      <c r="B962" s="19"/>
      <c r="C962" s="19"/>
      <c r="D962" s="20"/>
      <c r="E962" s="21"/>
      <c r="F962" s="21"/>
      <c r="G962" s="120"/>
      <c r="H962" s="6"/>
      <c r="I962" s="4"/>
      <c r="J962" s="4"/>
      <c r="K962" s="4"/>
      <c r="O962" s="4"/>
      <c r="P962" s="4"/>
      <c r="Q962" s="4"/>
      <c r="R962" s="5"/>
      <c r="S962" s="5"/>
      <c r="T962" s="5"/>
      <c r="AA962" s="24"/>
      <c r="AB962" s="24"/>
      <c r="AC962" s="126"/>
      <c r="AE962" s="64"/>
    </row>
    <row r="963" spans="1:31" x14ac:dyDescent="0.25">
      <c r="A963" s="19"/>
      <c r="B963" s="19"/>
      <c r="C963" s="19"/>
      <c r="D963" s="20"/>
      <c r="E963" s="21"/>
      <c r="F963" s="21"/>
      <c r="G963" s="120"/>
      <c r="H963" s="6"/>
      <c r="I963" s="4"/>
      <c r="J963" s="4"/>
      <c r="K963" s="4"/>
      <c r="O963" s="4"/>
      <c r="P963" s="4"/>
      <c r="Q963" s="4"/>
      <c r="R963" s="5"/>
      <c r="S963" s="5"/>
      <c r="T963" s="5"/>
      <c r="AA963" s="24"/>
      <c r="AB963" s="24"/>
      <c r="AC963" s="126"/>
      <c r="AE963" s="64"/>
    </row>
    <row r="964" spans="1:31" x14ac:dyDescent="0.25">
      <c r="A964" s="19"/>
      <c r="B964" s="19"/>
      <c r="C964" s="19"/>
      <c r="D964" s="20"/>
      <c r="E964" s="21"/>
      <c r="F964" s="21"/>
      <c r="G964" s="120"/>
      <c r="H964" s="6"/>
      <c r="I964" s="4"/>
      <c r="J964" s="4"/>
      <c r="K964" s="4"/>
      <c r="O964" s="4"/>
      <c r="P964" s="4"/>
      <c r="Q964" s="4"/>
      <c r="R964" s="5"/>
      <c r="S964" s="5"/>
      <c r="T964" s="5"/>
      <c r="AA964" s="24"/>
      <c r="AB964" s="24"/>
      <c r="AC964" s="126"/>
      <c r="AE964" s="64"/>
    </row>
    <row r="965" spans="1:31" x14ac:dyDescent="0.25">
      <c r="A965" s="19"/>
      <c r="B965" s="19"/>
      <c r="C965" s="19"/>
      <c r="D965" s="20"/>
      <c r="E965" s="21"/>
      <c r="F965" s="21"/>
      <c r="G965" s="120"/>
      <c r="H965" s="6"/>
      <c r="I965" s="4"/>
      <c r="J965" s="4"/>
      <c r="K965" s="4"/>
      <c r="O965" s="4"/>
      <c r="P965" s="4"/>
      <c r="Q965" s="4"/>
      <c r="R965" s="5"/>
      <c r="S965" s="5"/>
      <c r="T965" s="5"/>
      <c r="AA965" s="24"/>
      <c r="AB965" s="24"/>
      <c r="AC965" s="126"/>
      <c r="AE965" s="64"/>
    </row>
    <row r="966" spans="1:31" x14ac:dyDescent="0.25">
      <c r="A966" s="19"/>
      <c r="B966" s="19"/>
      <c r="C966" s="19"/>
      <c r="D966" s="20"/>
      <c r="E966" s="21"/>
      <c r="F966" s="21"/>
      <c r="G966" s="120"/>
      <c r="H966" s="6"/>
      <c r="I966" s="4"/>
      <c r="J966" s="4"/>
      <c r="K966" s="4"/>
      <c r="O966" s="4"/>
      <c r="P966" s="4"/>
      <c r="Q966" s="4"/>
      <c r="R966" s="5"/>
      <c r="S966" s="5"/>
      <c r="T966" s="5"/>
      <c r="AA966" s="24"/>
      <c r="AB966" s="24"/>
      <c r="AC966" s="126"/>
      <c r="AE966" s="64"/>
    </row>
    <row r="967" spans="1:31" x14ac:dyDescent="0.25">
      <c r="A967" s="19"/>
      <c r="B967" s="19"/>
      <c r="C967" s="19"/>
      <c r="D967" s="20"/>
      <c r="E967" s="21"/>
      <c r="F967" s="21"/>
      <c r="G967" s="120"/>
      <c r="H967" s="6"/>
      <c r="I967" s="4"/>
      <c r="J967" s="4"/>
      <c r="K967" s="4"/>
      <c r="O967" s="4"/>
      <c r="P967" s="4"/>
      <c r="Q967" s="4"/>
      <c r="R967" s="5"/>
      <c r="S967" s="5"/>
      <c r="T967" s="5"/>
      <c r="AA967" s="24"/>
      <c r="AB967" s="24"/>
      <c r="AC967" s="126"/>
      <c r="AE967" s="64"/>
    </row>
    <row r="968" spans="1:31" x14ac:dyDescent="0.25">
      <c r="A968" s="19"/>
      <c r="B968" s="19"/>
      <c r="C968" s="19"/>
      <c r="D968" s="20"/>
      <c r="E968" s="21"/>
      <c r="F968" s="21"/>
      <c r="G968" s="120"/>
      <c r="H968" s="6"/>
      <c r="I968" s="4"/>
      <c r="J968" s="4"/>
      <c r="K968" s="4"/>
      <c r="O968" s="4"/>
      <c r="P968" s="4"/>
      <c r="Q968" s="4"/>
      <c r="R968" s="5"/>
      <c r="S968" s="5"/>
      <c r="T968" s="5"/>
      <c r="AA968" s="24"/>
      <c r="AB968" s="24"/>
      <c r="AC968" s="126"/>
      <c r="AE968" s="64"/>
    </row>
    <row r="969" spans="1:31" x14ac:dyDescent="0.25">
      <c r="A969" s="19"/>
      <c r="B969" s="19"/>
      <c r="C969" s="19"/>
      <c r="D969" s="20"/>
      <c r="E969" s="21"/>
      <c r="F969" s="21"/>
      <c r="G969" s="120"/>
      <c r="H969" s="6"/>
      <c r="I969" s="4"/>
      <c r="J969" s="4"/>
      <c r="K969" s="4"/>
      <c r="O969" s="4"/>
      <c r="P969" s="4"/>
      <c r="Q969" s="4"/>
      <c r="R969" s="5"/>
      <c r="S969" s="5"/>
      <c r="T969" s="5"/>
      <c r="AA969" s="24"/>
      <c r="AB969" s="24"/>
      <c r="AC969" s="126"/>
      <c r="AE969" s="64"/>
    </row>
    <row r="970" spans="1:31" x14ac:dyDescent="0.25">
      <c r="A970" s="19"/>
      <c r="B970" s="19"/>
      <c r="C970" s="19"/>
      <c r="D970" s="20"/>
      <c r="E970" s="21"/>
      <c r="F970" s="21"/>
      <c r="G970" s="120"/>
      <c r="H970" s="6"/>
      <c r="I970" s="4"/>
      <c r="J970" s="4"/>
      <c r="K970" s="4"/>
      <c r="O970" s="4"/>
      <c r="P970" s="4"/>
      <c r="Q970" s="4"/>
      <c r="R970" s="5"/>
      <c r="S970" s="5"/>
      <c r="T970" s="5"/>
      <c r="AA970" s="24"/>
      <c r="AB970" s="24"/>
      <c r="AC970" s="126"/>
      <c r="AE970" s="64"/>
    </row>
    <row r="971" spans="1:31" x14ac:dyDescent="0.25">
      <c r="A971" s="19"/>
      <c r="B971" s="19"/>
      <c r="C971" s="19"/>
      <c r="D971" s="20"/>
      <c r="E971" s="21"/>
      <c r="F971" s="21"/>
      <c r="G971" s="120"/>
      <c r="H971" s="6"/>
      <c r="I971" s="4"/>
      <c r="J971" s="4"/>
      <c r="K971" s="4"/>
      <c r="O971" s="4"/>
      <c r="P971" s="4"/>
      <c r="Q971" s="4"/>
      <c r="R971" s="5"/>
      <c r="S971" s="5"/>
      <c r="T971" s="5"/>
      <c r="AA971" s="24"/>
      <c r="AB971" s="24"/>
      <c r="AC971" s="126"/>
      <c r="AE971" s="64"/>
    </row>
    <row r="972" spans="1:31" x14ac:dyDescent="0.25">
      <c r="A972" s="19"/>
      <c r="B972" s="19"/>
      <c r="C972" s="19"/>
      <c r="D972" s="20"/>
      <c r="E972" s="21"/>
      <c r="F972" s="21"/>
      <c r="G972" s="120"/>
      <c r="H972" s="6"/>
      <c r="I972" s="4"/>
      <c r="J972" s="4"/>
      <c r="K972" s="4"/>
      <c r="O972" s="4"/>
      <c r="P972" s="4"/>
      <c r="Q972" s="4"/>
      <c r="R972" s="5"/>
      <c r="S972" s="5"/>
      <c r="T972" s="5"/>
      <c r="AA972" s="24"/>
      <c r="AB972" s="24"/>
      <c r="AC972" s="126"/>
      <c r="AE972" s="64"/>
    </row>
    <row r="973" spans="1:31" x14ac:dyDescent="0.25">
      <c r="A973" s="19"/>
      <c r="B973" s="19"/>
      <c r="C973" s="19"/>
      <c r="D973" s="20"/>
      <c r="E973" s="21"/>
      <c r="F973" s="21"/>
      <c r="G973" s="120"/>
      <c r="H973" s="6"/>
      <c r="I973" s="4"/>
      <c r="J973" s="4"/>
      <c r="K973" s="4"/>
      <c r="O973" s="4"/>
      <c r="P973" s="4"/>
      <c r="Q973" s="4"/>
      <c r="R973" s="5"/>
      <c r="S973" s="5"/>
      <c r="T973" s="5"/>
      <c r="AA973" s="24"/>
      <c r="AB973" s="24"/>
      <c r="AC973" s="126"/>
      <c r="AE973" s="64"/>
    </row>
    <row r="974" spans="1:31" x14ac:dyDescent="0.25">
      <c r="A974" s="19"/>
      <c r="B974" s="19"/>
      <c r="C974" s="19"/>
      <c r="D974" s="20"/>
      <c r="E974" s="21"/>
      <c r="F974" s="21"/>
      <c r="G974" s="120"/>
      <c r="H974" s="6"/>
      <c r="I974" s="4"/>
      <c r="J974" s="4"/>
      <c r="K974" s="4"/>
      <c r="O974" s="4"/>
      <c r="P974" s="4"/>
      <c r="Q974" s="4"/>
      <c r="R974" s="5"/>
      <c r="S974" s="5"/>
      <c r="T974" s="5"/>
      <c r="AA974" s="24"/>
      <c r="AB974" s="24"/>
      <c r="AC974" s="126"/>
      <c r="AE974" s="64"/>
    </row>
    <row r="975" spans="1:31" x14ac:dyDescent="0.25">
      <c r="A975" s="19"/>
      <c r="B975" s="19"/>
      <c r="C975" s="19"/>
      <c r="D975" s="20"/>
      <c r="E975" s="21"/>
      <c r="F975" s="21"/>
      <c r="G975" s="120"/>
      <c r="H975" s="6"/>
      <c r="I975" s="4"/>
      <c r="J975" s="4"/>
      <c r="K975" s="4"/>
      <c r="O975" s="4"/>
      <c r="P975" s="4"/>
      <c r="Q975" s="4"/>
      <c r="R975" s="5"/>
      <c r="S975" s="5"/>
      <c r="T975" s="5"/>
      <c r="AA975" s="24"/>
      <c r="AB975" s="24"/>
      <c r="AC975" s="126"/>
      <c r="AE975" s="64"/>
    </row>
    <row r="976" spans="1:31" x14ac:dyDescent="0.25">
      <c r="A976" s="19"/>
      <c r="B976" s="19"/>
      <c r="C976" s="19"/>
      <c r="D976" s="20"/>
      <c r="E976" s="21"/>
      <c r="F976" s="21"/>
      <c r="G976" s="120"/>
      <c r="H976" s="6"/>
      <c r="I976" s="4"/>
      <c r="J976" s="4"/>
      <c r="K976" s="4"/>
      <c r="O976" s="4"/>
      <c r="P976" s="4"/>
      <c r="Q976" s="4"/>
      <c r="R976" s="5"/>
      <c r="S976" s="5"/>
      <c r="T976" s="5"/>
      <c r="AA976" s="24"/>
      <c r="AB976" s="24"/>
      <c r="AC976" s="126"/>
      <c r="AE976" s="64"/>
    </row>
    <row r="977" spans="1:31" x14ac:dyDescent="0.25">
      <c r="A977" s="19"/>
      <c r="B977" s="19"/>
      <c r="C977" s="19"/>
      <c r="D977" s="20"/>
      <c r="E977" s="21"/>
      <c r="F977" s="21"/>
      <c r="G977" s="120"/>
      <c r="H977" s="6"/>
      <c r="I977" s="4"/>
      <c r="J977" s="4"/>
      <c r="K977" s="4"/>
      <c r="O977" s="4"/>
      <c r="P977" s="4"/>
      <c r="Q977" s="4"/>
      <c r="R977" s="5"/>
      <c r="S977" s="5"/>
      <c r="T977" s="5"/>
      <c r="AA977" s="24"/>
      <c r="AB977" s="24"/>
      <c r="AC977" s="126"/>
      <c r="AE977" s="64"/>
    </row>
    <row r="978" spans="1:31" x14ac:dyDescent="0.25">
      <c r="A978" s="19"/>
      <c r="B978" s="19"/>
      <c r="C978" s="19"/>
      <c r="D978" s="20"/>
      <c r="E978" s="21"/>
      <c r="F978" s="21"/>
      <c r="G978" s="120"/>
      <c r="H978" s="6"/>
      <c r="I978" s="4"/>
      <c r="J978" s="4"/>
      <c r="K978" s="4"/>
      <c r="O978" s="4"/>
      <c r="P978" s="4"/>
      <c r="Q978" s="4"/>
      <c r="R978" s="5"/>
      <c r="S978" s="5"/>
      <c r="T978" s="5"/>
      <c r="AA978" s="24"/>
      <c r="AB978" s="24"/>
      <c r="AC978" s="126"/>
      <c r="AE978" s="64"/>
    </row>
    <row r="979" spans="1:31" x14ac:dyDescent="0.25">
      <c r="A979" s="19"/>
      <c r="B979" s="19"/>
      <c r="C979" s="19"/>
      <c r="D979" s="20"/>
      <c r="E979" s="21"/>
      <c r="F979" s="21"/>
      <c r="G979" s="120"/>
      <c r="H979" s="6"/>
      <c r="I979" s="4"/>
      <c r="J979" s="4"/>
      <c r="K979" s="4"/>
      <c r="O979" s="4"/>
      <c r="P979" s="4"/>
      <c r="Q979" s="4"/>
      <c r="R979" s="5"/>
      <c r="S979" s="5"/>
      <c r="T979" s="5"/>
      <c r="AA979" s="24"/>
      <c r="AB979" s="24"/>
      <c r="AC979" s="126"/>
      <c r="AE979" s="64"/>
    </row>
    <row r="980" spans="1:31" x14ac:dyDescent="0.25">
      <c r="A980" s="19"/>
      <c r="B980" s="19"/>
      <c r="C980" s="19"/>
      <c r="D980" s="20"/>
      <c r="E980" s="21"/>
      <c r="F980" s="21"/>
      <c r="G980" s="120"/>
      <c r="H980" s="6"/>
      <c r="I980" s="4"/>
      <c r="J980" s="4"/>
      <c r="K980" s="4"/>
      <c r="O980" s="4"/>
      <c r="P980" s="4"/>
      <c r="Q980" s="4"/>
      <c r="R980" s="5"/>
      <c r="S980" s="5"/>
      <c r="T980" s="5"/>
      <c r="AA980" s="24"/>
      <c r="AB980" s="24"/>
      <c r="AC980" s="126"/>
      <c r="AE980" s="64"/>
    </row>
    <row r="981" spans="1:31" x14ac:dyDescent="0.25">
      <c r="A981" s="19"/>
      <c r="B981" s="19"/>
      <c r="C981" s="19"/>
      <c r="D981" s="20"/>
      <c r="E981" s="21"/>
      <c r="F981" s="21"/>
      <c r="G981" s="120"/>
      <c r="H981" s="6"/>
      <c r="I981" s="4"/>
      <c r="J981" s="4"/>
      <c r="K981" s="4"/>
      <c r="O981" s="4"/>
      <c r="P981" s="4"/>
      <c r="Q981" s="4"/>
      <c r="R981" s="5"/>
      <c r="S981" s="5"/>
      <c r="T981" s="5"/>
      <c r="AA981" s="24"/>
      <c r="AB981" s="24"/>
      <c r="AC981" s="126"/>
      <c r="AE981" s="64"/>
    </row>
    <row r="982" spans="1:31" x14ac:dyDescent="0.25">
      <c r="A982" s="19"/>
      <c r="B982" s="19"/>
      <c r="C982" s="19"/>
      <c r="D982" s="20"/>
      <c r="E982" s="21"/>
      <c r="F982" s="21"/>
      <c r="G982" s="120"/>
      <c r="H982" s="6"/>
      <c r="I982" s="4"/>
      <c r="J982" s="4"/>
      <c r="K982" s="4"/>
      <c r="O982" s="4"/>
      <c r="P982" s="4"/>
      <c r="Q982" s="4"/>
      <c r="R982" s="5"/>
      <c r="S982" s="5"/>
      <c r="T982" s="5"/>
      <c r="AA982" s="24"/>
      <c r="AB982" s="24"/>
      <c r="AC982" s="126"/>
      <c r="AE982" s="64"/>
    </row>
    <row r="983" spans="1:31" x14ac:dyDescent="0.25">
      <c r="A983" s="19"/>
      <c r="B983" s="19"/>
      <c r="C983" s="19"/>
      <c r="D983" s="20"/>
      <c r="E983" s="21"/>
      <c r="F983" s="21"/>
      <c r="G983" s="120"/>
      <c r="H983" s="6"/>
      <c r="I983" s="4"/>
      <c r="J983" s="4"/>
      <c r="K983" s="4"/>
      <c r="O983" s="4"/>
      <c r="P983" s="4"/>
      <c r="Q983" s="4"/>
      <c r="R983" s="5"/>
      <c r="S983" s="5"/>
      <c r="T983" s="5"/>
      <c r="AA983" s="24"/>
      <c r="AB983" s="24"/>
      <c r="AC983" s="126"/>
      <c r="AE983" s="64"/>
    </row>
    <row r="984" spans="1:31" x14ac:dyDescent="0.25">
      <c r="A984" s="19"/>
      <c r="B984" s="19"/>
      <c r="C984" s="19"/>
      <c r="D984" s="20"/>
      <c r="E984" s="21"/>
      <c r="F984" s="21"/>
      <c r="G984" s="120"/>
      <c r="H984" s="6"/>
      <c r="I984" s="4"/>
      <c r="J984" s="4"/>
      <c r="K984" s="4"/>
      <c r="O984" s="4"/>
      <c r="P984" s="4"/>
      <c r="Q984" s="4"/>
      <c r="R984" s="5"/>
      <c r="S984" s="5"/>
      <c r="T984" s="5"/>
      <c r="AA984" s="24"/>
      <c r="AB984" s="24"/>
      <c r="AC984" s="126"/>
      <c r="AE984" s="64"/>
    </row>
    <row r="985" spans="1:31" x14ac:dyDescent="0.25">
      <c r="A985" s="19"/>
      <c r="B985" s="19"/>
      <c r="C985" s="19"/>
      <c r="D985" s="20"/>
      <c r="E985" s="21"/>
      <c r="F985" s="21"/>
      <c r="G985" s="120"/>
      <c r="H985" s="6"/>
      <c r="I985" s="4"/>
      <c r="J985" s="4"/>
      <c r="K985" s="4"/>
      <c r="O985" s="4"/>
      <c r="P985" s="4"/>
      <c r="Q985" s="4"/>
      <c r="R985" s="5"/>
      <c r="S985" s="5"/>
      <c r="T985" s="5"/>
      <c r="AA985" s="24"/>
      <c r="AB985" s="24"/>
      <c r="AC985" s="126"/>
      <c r="AE985" s="64"/>
    </row>
    <row r="986" spans="1:31" x14ac:dyDescent="0.25">
      <c r="A986" s="19"/>
      <c r="B986" s="19"/>
      <c r="C986" s="19"/>
      <c r="D986" s="20"/>
      <c r="E986" s="21"/>
      <c r="F986" s="21"/>
      <c r="G986" s="120"/>
      <c r="H986" s="6"/>
      <c r="I986" s="4"/>
      <c r="J986" s="4"/>
      <c r="K986" s="4"/>
      <c r="O986" s="4"/>
      <c r="P986" s="4"/>
      <c r="Q986" s="4"/>
      <c r="R986" s="5"/>
      <c r="S986" s="5"/>
      <c r="T986" s="5"/>
      <c r="AA986" s="24"/>
      <c r="AB986" s="24"/>
      <c r="AC986" s="126"/>
      <c r="AE986" s="64"/>
    </row>
    <row r="987" spans="1:31" x14ac:dyDescent="0.25">
      <c r="A987" s="19"/>
      <c r="B987" s="19"/>
      <c r="C987" s="19"/>
      <c r="D987" s="20"/>
      <c r="E987" s="21"/>
      <c r="F987" s="21"/>
      <c r="G987" s="120"/>
      <c r="H987" s="6"/>
      <c r="I987" s="4"/>
      <c r="J987" s="4"/>
      <c r="K987" s="4"/>
      <c r="O987" s="4"/>
      <c r="P987" s="4"/>
      <c r="Q987" s="4"/>
      <c r="R987" s="5"/>
      <c r="S987" s="5"/>
      <c r="T987" s="5"/>
      <c r="AA987" s="24"/>
      <c r="AB987" s="24"/>
      <c r="AC987" s="126"/>
      <c r="AE987" s="64"/>
    </row>
    <row r="988" spans="1:31" x14ac:dyDescent="0.25">
      <c r="A988" s="19"/>
      <c r="B988" s="19"/>
      <c r="C988" s="19"/>
      <c r="D988" s="20"/>
      <c r="E988" s="21"/>
      <c r="F988" s="21"/>
      <c r="G988" s="120"/>
      <c r="H988" s="6"/>
      <c r="I988" s="4"/>
      <c r="J988" s="4"/>
      <c r="K988" s="4"/>
      <c r="O988" s="4"/>
      <c r="P988" s="4"/>
      <c r="Q988" s="4"/>
      <c r="R988" s="5"/>
      <c r="S988" s="5"/>
      <c r="T988" s="5"/>
      <c r="AA988" s="24"/>
      <c r="AB988" s="24"/>
      <c r="AC988" s="126"/>
      <c r="AE988" s="64"/>
    </row>
    <row r="989" spans="1:31" x14ac:dyDescent="0.25">
      <c r="A989" s="19"/>
      <c r="B989" s="19"/>
      <c r="C989" s="19"/>
      <c r="D989" s="20"/>
      <c r="E989" s="21"/>
      <c r="F989" s="21"/>
      <c r="G989" s="120"/>
      <c r="H989" s="6"/>
      <c r="I989" s="4"/>
      <c r="J989" s="4"/>
      <c r="K989" s="4"/>
      <c r="O989" s="4"/>
      <c r="P989" s="4"/>
      <c r="Q989" s="4"/>
      <c r="R989" s="5"/>
      <c r="S989" s="5"/>
      <c r="T989" s="5"/>
      <c r="AA989" s="24"/>
      <c r="AB989" s="24"/>
      <c r="AC989" s="126"/>
      <c r="AE989" s="64"/>
    </row>
    <row r="990" spans="1:31" x14ac:dyDescent="0.25">
      <c r="A990" s="19"/>
      <c r="B990" s="19"/>
      <c r="C990" s="19"/>
      <c r="D990" s="20"/>
      <c r="E990" s="21"/>
      <c r="F990" s="21"/>
      <c r="G990" s="120"/>
      <c r="H990" s="6"/>
      <c r="I990" s="4"/>
      <c r="J990" s="4"/>
      <c r="K990" s="4"/>
      <c r="O990" s="4"/>
      <c r="P990" s="4"/>
      <c r="Q990" s="4"/>
      <c r="R990" s="5"/>
      <c r="S990" s="5"/>
      <c r="T990" s="5"/>
      <c r="AA990" s="24"/>
      <c r="AB990" s="24"/>
      <c r="AC990" s="126"/>
      <c r="AE990" s="64"/>
    </row>
    <row r="991" spans="1:31" x14ac:dyDescent="0.25">
      <c r="A991" s="19"/>
      <c r="B991" s="19"/>
      <c r="C991" s="19"/>
      <c r="D991" s="20"/>
      <c r="E991" s="21"/>
      <c r="F991" s="21"/>
      <c r="G991" s="120"/>
      <c r="H991" s="6"/>
      <c r="I991" s="4"/>
      <c r="J991" s="4"/>
      <c r="K991" s="4"/>
      <c r="O991" s="4"/>
      <c r="P991" s="4"/>
      <c r="Q991" s="4"/>
      <c r="R991" s="5"/>
      <c r="S991" s="5"/>
      <c r="T991" s="5"/>
      <c r="AA991" s="24"/>
      <c r="AB991" s="24"/>
      <c r="AC991" s="126"/>
      <c r="AE991" s="64"/>
    </row>
    <row r="992" spans="1:31" x14ac:dyDescent="0.25">
      <c r="A992" s="19"/>
      <c r="B992" s="19"/>
      <c r="C992" s="19"/>
      <c r="D992" s="20"/>
      <c r="E992" s="21"/>
      <c r="F992" s="21"/>
      <c r="G992" s="120"/>
      <c r="H992" s="6"/>
      <c r="I992" s="4"/>
      <c r="J992" s="4"/>
      <c r="K992" s="4"/>
      <c r="O992" s="4"/>
      <c r="P992" s="4"/>
      <c r="Q992" s="4"/>
      <c r="R992" s="5"/>
      <c r="S992" s="5"/>
      <c r="T992" s="5"/>
      <c r="AA992" s="24"/>
      <c r="AB992" s="24"/>
      <c r="AC992" s="126"/>
      <c r="AE992" s="64"/>
    </row>
    <row r="993" spans="1:31" x14ac:dyDescent="0.25">
      <c r="A993" s="19"/>
      <c r="B993" s="19"/>
      <c r="C993" s="19"/>
      <c r="D993" s="20"/>
      <c r="E993" s="21"/>
      <c r="F993" s="21"/>
      <c r="G993" s="120"/>
      <c r="H993" s="6"/>
      <c r="I993" s="4"/>
      <c r="J993" s="4"/>
      <c r="K993" s="4"/>
      <c r="O993" s="4"/>
      <c r="P993" s="4"/>
      <c r="Q993" s="4"/>
      <c r="R993" s="5"/>
      <c r="S993" s="5"/>
      <c r="T993" s="5"/>
      <c r="AA993" s="24"/>
      <c r="AB993" s="24"/>
      <c r="AC993" s="126"/>
      <c r="AE993" s="64"/>
    </row>
    <row r="994" spans="1:31" x14ac:dyDescent="0.25">
      <c r="A994" s="19"/>
      <c r="B994" s="19"/>
      <c r="C994" s="19"/>
      <c r="D994" s="20"/>
      <c r="E994" s="21"/>
      <c r="F994" s="21"/>
      <c r="G994" s="120"/>
      <c r="H994" s="6"/>
      <c r="I994" s="4"/>
      <c r="J994" s="4"/>
      <c r="K994" s="4"/>
      <c r="O994" s="4"/>
      <c r="P994" s="4"/>
      <c r="Q994" s="4"/>
      <c r="R994" s="5"/>
      <c r="S994" s="5"/>
      <c r="T994" s="5"/>
      <c r="AA994" s="24"/>
      <c r="AB994" s="24"/>
      <c r="AC994" s="126"/>
      <c r="AE994" s="64"/>
    </row>
    <row r="995" spans="1:31" x14ac:dyDescent="0.25">
      <c r="A995" s="19"/>
      <c r="B995" s="19"/>
      <c r="C995" s="19"/>
      <c r="D995" s="20"/>
      <c r="E995" s="21"/>
      <c r="F995" s="21"/>
      <c r="G995" s="120"/>
      <c r="H995" s="6"/>
      <c r="I995" s="4"/>
      <c r="J995" s="4"/>
      <c r="K995" s="4"/>
      <c r="O995" s="4"/>
      <c r="P995" s="4"/>
      <c r="Q995" s="4"/>
      <c r="R995" s="5"/>
      <c r="S995" s="5"/>
      <c r="T995" s="5"/>
      <c r="AA995" s="24"/>
      <c r="AB995" s="24"/>
      <c r="AC995" s="126"/>
      <c r="AE995" s="64"/>
    </row>
    <row r="996" spans="1:31" x14ac:dyDescent="0.25">
      <c r="A996" s="19"/>
      <c r="B996" s="19"/>
      <c r="C996" s="19"/>
      <c r="D996" s="20"/>
      <c r="E996" s="21"/>
      <c r="F996" s="21"/>
      <c r="G996" s="120"/>
      <c r="H996" s="6"/>
      <c r="I996" s="4"/>
      <c r="J996" s="4"/>
      <c r="K996" s="4"/>
      <c r="O996" s="4"/>
      <c r="P996" s="4"/>
      <c r="Q996" s="4"/>
      <c r="R996" s="5"/>
      <c r="S996" s="5"/>
      <c r="T996" s="5"/>
      <c r="AA996" s="24"/>
      <c r="AB996" s="24"/>
      <c r="AC996" s="126"/>
      <c r="AE996" s="64"/>
    </row>
    <row r="997" spans="1:31" x14ac:dyDescent="0.25">
      <c r="A997" s="19"/>
      <c r="B997" s="19"/>
      <c r="C997" s="19"/>
      <c r="D997" s="20"/>
      <c r="E997" s="21"/>
      <c r="F997" s="21"/>
      <c r="G997" s="120"/>
      <c r="H997" s="6"/>
      <c r="I997" s="4"/>
      <c r="J997" s="4"/>
      <c r="K997" s="4"/>
      <c r="O997" s="4"/>
      <c r="P997" s="4"/>
      <c r="Q997" s="4"/>
      <c r="R997" s="5"/>
      <c r="S997" s="5"/>
      <c r="T997" s="5"/>
      <c r="AA997" s="24"/>
      <c r="AB997" s="24"/>
      <c r="AC997" s="126"/>
      <c r="AE997" s="64"/>
    </row>
    <row r="998" spans="1:31" x14ac:dyDescent="0.25">
      <c r="A998" s="19"/>
      <c r="B998" s="19"/>
      <c r="C998" s="19"/>
      <c r="D998" s="20"/>
      <c r="E998" s="21"/>
      <c r="F998" s="21"/>
      <c r="G998" s="120"/>
      <c r="H998" s="6"/>
      <c r="I998" s="4"/>
      <c r="J998" s="4"/>
      <c r="K998" s="4"/>
      <c r="O998" s="4"/>
      <c r="P998" s="4"/>
      <c r="Q998" s="4"/>
      <c r="R998" s="5"/>
      <c r="S998" s="5"/>
      <c r="T998" s="5"/>
      <c r="AA998" s="24"/>
      <c r="AB998" s="24"/>
      <c r="AC998" s="126"/>
      <c r="AE998" s="64"/>
    </row>
    <row r="999" spans="1:31" x14ac:dyDescent="0.25">
      <c r="A999" s="19"/>
      <c r="B999" s="19"/>
      <c r="C999" s="19"/>
      <c r="D999" s="20"/>
      <c r="E999" s="21"/>
      <c r="F999" s="21"/>
      <c r="G999" s="120"/>
      <c r="H999" s="6"/>
      <c r="I999" s="4"/>
      <c r="J999" s="4"/>
      <c r="K999" s="4"/>
      <c r="O999" s="4"/>
      <c r="P999" s="4"/>
      <c r="Q999" s="4"/>
      <c r="R999" s="5"/>
      <c r="S999" s="5"/>
      <c r="T999" s="5"/>
      <c r="AA999" s="24"/>
      <c r="AB999" s="24"/>
      <c r="AC999" s="126"/>
      <c r="AE999" s="64"/>
    </row>
    <row r="1000" spans="1:31" x14ac:dyDescent="0.25">
      <c r="A1000" s="19"/>
      <c r="B1000" s="19"/>
      <c r="C1000" s="19"/>
      <c r="D1000" s="20"/>
      <c r="E1000" s="21"/>
      <c r="F1000" s="21"/>
      <c r="G1000" s="120"/>
      <c r="H1000" s="6"/>
      <c r="I1000" s="4"/>
      <c r="J1000" s="4"/>
      <c r="K1000" s="4"/>
      <c r="O1000" s="4"/>
      <c r="P1000" s="4"/>
      <c r="Q1000" s="4"/>
      <c r="R1000" s="5"/>
      <c r="S1000" s="5"/>
      <c r="T1000" s="5"/>
      <c r="AA1000" s="24"/>
      <c r="AB1000" s="24"/>
      <c r="AC1000" s="126"/>
      <c r="AE1000" s="64"/>
    </row>
    <row r="1001" spans="1:31" x14ac:dyDescent="0.25">
      <c r="A1001" s="19"/>
      <c r="B1001" s="19"/>
      <c r="C1001" s="19"/>
      <c r="D1001" s="20"/>
      <c r="E1001" s="21"/>
      <c r="F1001" s="21"/>
      <c r="G1001" s="120"/>
      <c r="H1001" s="6"/>
      <c r="I1001" s="4"/>
      <c r="J1001" s="4"/>
      <c r="K1001" s="4"/>
      <c r="O1001" s="4"/>
      <c r="P1001" s="4"/>
      <c r="Q1001" s="4"/>
      <c r="R1001" s="5"/>
      <c r="S1001" s="5"/>
      <c r="T1001" s="5"/>
      <c r="AA1001" s="24"/>
      <c r="AB1001" s="24"/>
      <c r="AC1001" s="126"/>
      <c r="AE1001" s="64"/>
    </row>
    <row r="1002" spans="1:31" x14ac:dyDescent="0.25">
      <c r="A1002" s="19"/>
      <c r="B1002" s="19"/>
      <c r="C1002" s="19"/>
      <c r="D1002" s="20"/>
      <c r="E1002" s="21"/>
      <c r="F1002" s="21"/>
      <c r="G1002" s="120"/>
      <c r="H1002" s="6"/>
      <c r="I1002" s="4"/>
      <c r="J1002" s="4"/>
      <c r="K1002" s="4"/>
      <c r="O1002" s="4"/>
      <c r="P1002" s="4"/>
      <c r="Q1002" s="4"/>
      <c r="R1002" s="5"/>
      <c r="S1002" s="5"/>
      <c r="T1002" s="5"/>
      <c r="AA1002" s="24"/>
      <c r="AB1002" s="24"/>
      <c r="AC1002" s="126"/>
      <c r="AE1002" s="64"/>
    </row>
    <row r="1003" spans="1:31" x14ac:dyDescent="0.25">
      <c r="A1003" s="19"/>
      <c r="B1003" s="19"/>
      <c r="C1003" s="19"/>
      <c r="D1003" s="20"/>
      <c r="E1003" s="21"/>
      <c r="F1003" s="21"/>
      <c r="G1003" s="120"/>
      <c r="H1003" s="6"/>
      <c r="I1003" s="4"/>
      <c r="J1003" s="4"/>
      <c r="K1003" s="4"/>
      <c r="O1003" s="4"/>
      <c r="P1003" s="4"/>
      <c r="Q1003" s="4"/>
      <c r="R1003" s="5"/>
      <c r="S1003" s="5"/>
      <c r="T1003" s="5"/>
      <c r="AA1003" s="24"/>
      <c r="AB1003" s="24"/>
      <c r="AC1003" s="126"/>
      <c r="AE1003" s="64"/>
    </row>
    <row r="1004" spans="1:31" x14ac:dyDescent="0.25">
      <c r="A1004" s="19"/>
      <c r="B1004" s="19"/>
      <c r="C1004" s="19"/>
      <c r="D1004" s="20"/>
      <c r="E1004" s="21"/>
      <c r="F1004" s="21"/>
      <c r="G1004" s="120"/>
      <c r="H1004" s="6"/>
      <c r="I1004" s="4"/>
      <c r="J1004" s="4"/>
      <c r="K1004" s="4"/>
      <c r="O1004" s="4"/>
      <c r="P1004" s="4"/>
      <c r="Q1004" s="4"/>
      <c r="R1004" s="5"/>
      <c r="S1004" s="5"/>
      <c r="T1004" s="5"/>
      <c r="AA1004" s="24"/>
      <c r="AB1004" s="24"/>
      <c r="AC1004" s="126"/>
      <c r="AE1004" s="64"/>
    </row>
    <row r="1005" spans="1:31" x14ac:dyDescent="0.25">
      <c r="A1005" s="19"/>
      <c r="B1005" s="19"/>
      <c r="C1005" s="19"/>
      <c r="D1005" s="20"/>
      <c r="E1005" s="21"/>
      <c r="F1005" s="21"/>
      <c r="G1005" s="120"/>
      <c r="H1005" s="6"/>
      <c r="I1005" s="4"/>
      <c r="J1005" s="4"/>
      <c r="K1005" s="4"/>
      <c r="O1005" s="4"/>
      <c r="P1005" s="4"/>
      <c r="Q1005" s="4"/>
      <c r="R1005" s="5"/>
      <c r="S1005" s="5"/>
      <c r="T1005" s="5"/>
      <c r="AA1005" s="24"/>
      <c r="AB1005" s="24"/>
      <c r="AC1005" s="126"/>
      <c r="AE1005" s="64"/>
    </row>
    <row r="1006" spans="1:31" x14ac:dyDescent="0.25">
      <c r="A1006" s="19"/>
      <c r="B1006" s="19"/>
      <c r="C1006" s="19"/>
      <c r="D1006" s="20"/>
      <c r="E1006" s="21"/>
      <c r="F1006" s="21"/>
      <c r="G1006" s="120"/>
      <c r="H1006" s="6"/>
      <c r="I1006" s="4"/>
      <c r="J1006" s="4"/>
      <c r="K1006" s="4"/>
      <c r="O1006" s="4"/>
      <c r="P1006" s="4"/>
      <c r="Q1006" s="4"/>
      <c r="R1006" s="5"/>
      <c r="S1006" s="5"/>
      <c r="T1006" s="5"/>
      <c r="AA1006" s="24"/>
      <c r="AB1006" s="24"/>
      <c r="AC1006" s="126"/>
      <c r="AE1006" s="64"/>
    </row>
    <row r="1007" spans="1:31" x14ac:dyDescent="0.25">
      <c r="A1007" s="19"/>
      <c r="B1007" s="19"/>
      <c r="C1007" s="19"/>
      <c r="D1007" s="20"/>
      <c r="E1007" s="21"/>
      <c r="F1007" s="21"/>
      <c r="G1007" s="120"/>
      <c r="H1007" s="6"/>
      <c r="I1007" s="4"/>
      <c r="J1007" s="4"/>
      <c r="K1007" s="4"/>
      <c r="O1007" s="4"/>
      <c r="P1007" s="4"/>
      <c r="Q1007" s="4"/>
      <c r="R1007" s="5"/>
      <c r="S1007" s="5"/>
      <c r="T1007" s="5"/>
      <c r="AA1007" s="24"/>
      <c r="AB1007" s="24"/>
      <c r="AC1007" s="126"/>
      <c r="AE1007" s="64"/>
    </row>
    <row r="1008" spans="1:31" x14ac:dyDescent="0.25">
      <c r="A1008" s="19"/>
      <c r="B1008" s="19"/>
      <c r="C1008" s="19"/>
      <c r="D1008" s="20"/>
      <c r="E1008" s="21"/>
      <c r="F1008" s="21"/>
      <c r="G1008" s="120"/>
      <c r="H1008" s="6"/>
      <c r="I1008" s="4"/>
      <c r="J1008" s="4"/>
      <c r="K1008" s="4"/>
      <c r="O1008" s="4"/>
      <c r="P1008" s="4"/>
      <c r="Q1008" s="4"/>
      <c r="R1008" s="5"/>
      <c r="S1008" s="5"/>
      <c r="T1008" s="5"/>
      <c r="AA1008" s="24"/>
      <c r="AB1008" s="24"/>
      <c r="AC1008" s="126"/>
      <c r="AE1008" s="64"/>
    </row>
    <row r="1009" spans="1:31" x14ac:dyDescent="0.25">
      <c r="A1009" s="19"/>
      <c r="B1009" s="19"/>
      <c r="C1009" s="19"/>
      <c r="D1009" s="20"/>
      <c r="E1009" s="21"/>
      <c r="F1009" s="21"/>
      <c r="G1009" s="120"/>
      <c r="H1009" s="6"/>
      <c r="I1009" s="4"/>
      <c r="J1009" s="4"/>
      <c r="K1009" s="4"/>
      <c r="O1009" s="4"/>
      <c r="P1009" s="4"/>
      <c r="Q1009" s="4"/>
      <c r="R1009" s="5"/>
      <c r="S1009" s="5"/>
      <c r="T1009" s="5"/>
      <c r="AA1009" s="24"/>
      <c r="AB1009" s="24"/>
      <c r="AC1009" s="126"/>
      <c r="AE1009" s="64"/>
    </row>
    <row r="1010" spans="1:31" x14ac:dyDescent="0.25">
      <c r="A1010" s="19"/>
      <c r="B1010" s="19"/>
      <c r="C1010" s="19"/>
      <c r="D1010" s="20"/>
      <c r="E1010" s="21"/>
      <c r="F1010" s="21"/>
      <c r="G1010" s="120"/>
      <c r="H1010" s="6"/>
      <c r="I1010" s="4"/>
      <c r="J1010" s="4"/>
      <c r="K1010" s="4"/>
      <c r="O1010" s="4"/>
      <c r="P1010" s="4"/>
      <c r="Q1010" s="4"/>
      <c r="R1010" s="5"/>
      <c r="S1010" s="5"/>
      <c r="T1010" s="5"/>
      <c r="AA1010" s="24"/>
      <c r="AB1010" s="24"/>
      <c r="AC1010" s="126"/>
      <c r="AE1010" s="64"/>
    </row>
    <row r="1011" spans="1:31" x14ac:dyDescent="0.25">
      <c r="A1011" s="19"/>
      <c r="B1011" s="19"/>
      <c r="C1011" s="19"/>
      <c r="D1011" s="20"/>
      <c r="E1011" s="21"/>
      <c r="F1011" s="21"/>
      <c r="G1011" s="120"/>
      <c r="H1011" s="6"/>
      <c r="I1011" s="4"/>
      <c r="J1011" s="4"/>
      <c r="K1011" s="4"/>
      <c r="O1011" s="4"/>
      <c r="P1011" s="4"/>
      <c r="Q1011" s="4"/>
      <c r="R1011" s="5"/>
      <c r="S1011" s="5"/>
      <c r="T1011" s="5"/>
      <c r="AA1011" s="24"/>
      <c r="AB1011" s="24"/>
      <c r="AC1011" s="126"/>
      <c r="AE1011" s="64"/>
    </row>
    <row r="1012" spans="1:31" x14ac:dyDescent="0.25">
      <c r="A1012" s="19"/>
      <c r="B1012" s="19"/>
      <c r="C1012" s="19"/>
      <c r="D1012" s="20"/>
      <c r="E1012" s="21"/>
      <c r="F1012" s="21"/>
      <c r="G1012" s="120"/>
      <c r="H1012" s="6"/>
      <c r="I1012" s="4"/>
      <c r="J1012" s="4"/>
      <c r="K1012" s="4"/>
      <c r="O1012" s="4"/>
      <c r="P1012" s="4"/>
      <c r="Q1012" s="4"/>
      <c r="R1012" s="5"/>
      <c r="S1012" s="5"/>
      <c r="T1012" s="5"/>
      <c r="AA1012" s="24"/>
      <c r="AB1012" s="24"/>
      <c r="AC1012" s="126"/>
      <c r="AE1012" s="64"/>
    </row>
    <row r="1013" spans="1:31" x14ac:dyDescent="0.25">
      <c r="A1013" s="19"/>
      <c r="B1013" s="19"/>
      <c r="C1013" s="19"/>
      <c r="D1013" s="20"/>
      <c r="E1013" s="21"/>
      <c r="F1013" s="21"/>
      <c r="G1013" s="120"/>
      <c r="H1013" s="6"/>
      <c r="I1013" s="4"/>
      <c r="J1013" s="4"/>
      <c r="K1013" s="4"/>
      <c r="O1013" s="4"/>
      <c r="P1013" s="4"/>
      <c r="Q1013" s="4"/>
      <c r="R1013" s="5"/>
      <c r="S1013" s="5"/>
      <c r="T1013" s="5"/>
      <c r="AA1013" s="24"/>
      <c r="AB1013" s="24"/>
      <c r="AC1013" s="126"/>
      <c r="AE1013" s="64"/>
    </row>
    <row r="1014" spans="1:31" x14ac:dyDescent="0.25">
      <c r="A1014" s="19"/>
      <c r="B1014" s="19"/>
      <c r="C1014" s="19"/>
      <c r="D1014" s="20"/>
      <c r="E1014" s="21"/>
      <c r="F1014" s="21"/>
      <c r="G1014" s="120"/>
      <c r="H1014" s="6"/>
      <c r="I1014" s="4"/>
      <c r="J1014" s="4"/>
      <c r="K1014" s="4"/>
      <c r="O1014" s="4"/>
      <c r="P1014" s="4"/>
      <c r="Q1014" s="4"/>
      <c r="R1014" s="5"/>
      <c r="S1014" s="5"/>
      <c r="T1014" s="5"/>
      <c r="AA1014" s="24"/>
      <c r="AB1014" s="24"/>
      <c r="AC1014" s="126"/>
      <c r="AE1014" s="64"/>
    </row>
    <row r="1015" spans="1:31" x14ac:dyDescent="0.25">
      <c r="A1015" s="19"/>
      <c r="B1015" s="19"/>
      <c r="C1015" s="19"/>
      <c r="D1015" s="20"/>
      <c r="E1015" s="21"/>
      <c r="F1015" s="21"/>
      <c r="G1015" s="120"/>
      <c r="H1015" s="6"/>
      <c r="I1015" s="4"/>
      <c r="J1015" s="4"/>
      <c r="K1015" s="4"/>
      <c r="O1015" s="4"/>
      <c r="P1015" s="4"/>
      <c r="Q1015" s="4"/>
      <c r="R1015" s="5"/>
      <c r="S1015" s="5"/>
      <c r="T1015" s="5"/>
      <c r="AA1015" s="24"/>
      <c r="AB1015" s="24"/>
      <c r="AC1015" s="126"/>
      <c r="AE1015" s="64"/>
    </row>
    <row r="1016" spans="1:31" x14ac:dyDescent="0.25">
      <c r="A1016" s="19"/>
      <c r="B1016" s="19"/>
      <c r="C1016" s="19"/>
      <c r="D1016" s="20"/>
      <c r="E1016" s="21"/>
      <c r="F1016" s="21"/>
      <c r="G1016" s="120"/>
      <c r="H1016" s="6"/>
      <c r="I1016" s="4"/>
      <c r="J1016" s="4"/>
      <c r="K1016" s="4"/>
      <c r="O1016" s="4"/>
      <c r="P1016" s="4"/>
      <c r="Q1016" s="4"/>
      <c r="R1016" s="5"/>
      <c r="S1016" s="5"/>
      <c r="T1016" s="5"/>
      <c r="AA1016" s="24"/>
      <c r="AB1016" s="24"/>
      <c r="AC1016" s="126"/>
      <c r="AE1016" s="64"/>
    </row>
    <row r="1017" spans="1:31" x14ac:dyDescent="0.25">
      <c r="A1017" s="19"/>
      <c r="B1017" s="19"/>
      <c r="C1017" s="19"/>
      <c r="D1017" s="20"/>
      <c r="E1017" s="21"/>
      <c r="F1017" s="21"/>
      <c r="G1017" s="120"/>
      <c r="H1017" s="6"/>
      <c r="I1017" s="4"/>
      <c r="J1017" s="4"/>
      <c r="K1017" s="4"/>
      <c r="O1017" s="4"/>
      <c r="P1017" s="4"/>
      <c r="Q1017" s="4"/>
      <c r="R1017" s="5"/>
      <c r="S1017" s="5"/>
      <c r="T1017" s="5"/>
      <c r="AA1017" s="24"/>
      <c r="AB1017" s="24"/>
      <c r="AC1017" s="126"/>
      <c r="AE1017" s="64"/>
    </row>
    <row r="1018" spans="1:31" x14ac:dyDescent="0.25">
      <c r="A1018" s="19"/>
      <c r="B1018" s="19"/>
      <c r="C1018" s="19"/>
      <c r="D1018" s="20"/>
      <c r="E1018" s="21"/>
      <c r="F1018" s="21"/>
      <c r="G1018" s="120"/>
      <c r="H1018" s="6"/>
      <c r="I1018" s="4"/>
      <c r="J1018" s="4"/>
      <c r="K1018" s="4"/>
      <c r="O1018" s="4"/>
      <c r="P1018" s="4"/>
      <c r="Q1018" s="4"/>
      <c r="R1018" s="5"/>
      <c r="S1018" s="5"/>
      <c r="T1018" s="5"/>
      <c r="AA1018" s="24"/>
      <c r="AB1018" s="24"/>
      <c r="AC1018" s="126"/>
      <c r="AE1018" s="64"/>
    </row>
    <row r="1019" spans="1:31" x14ac:dyDescent="0.25">
      <c r="A1019" s="19"/>
      <c r="B1019" s="19"/>
      <c r="C1019" s="19"/>
      <c r="D1019" s="20"/>
      <c r="E1019" s="21"/>
      <c r="F1019" s="21"/>
      <c r="G1019" s="120"/>
      <c r="H1019" s="6"/>
      <c r="I1019" s="4"/>
      <c r="J1019" s="4"/>
      <c r="K1019" s="4"/>
      <c r="O1019" s="4"/>
      <c r="P1019" s="4"/>
      <c r="Q1019" s="4"/>
      <c r="R1019" s="5"/>
      <c r="S1019" s="5"/>
      <c r="T1019" s="5"/>
      <c r="AA1019" s="24"/>
      <c r="AB1019" s="24"/>
      <c r="AC1019" s="126"/>
      <c r="AE1019" s="64"/>
    </row>
    <row r="1020" spans="1:31" x14ac:dyDescent="0.25">
      <c r="A1020" s="19"/>
      <c r="B1020" s="19"/>
      <c r="C1020" s="19"/>
      <c r="D1020" s="20"/>
      <c r="E1020" s="21"/>
      <c r="F1020" s="21"/>
      <c r="G1020" s="120"/>
      <c r="H1020" s="6"/>
      <c r="I1020" s="4"/>
      <c r="J1020" s="4"/>
      <c r="K1020" s="4"/>
      <c r="O1020" s="4"/>
      <c r="P1020" s="4"/>
      <c r="Q1020" s="4"/>
      <c r="R1020" s="5"/>
      <c r="S1020" s="5"/>
      <c r="T1020" s="5"/>
      <c r="AA1020" s="24"/>
      <c r="AB1020" s="24"/>
      <c r="AC1020" s="126"/>
      <c r="AE1020" s="64"/>
    </row>
    <row r="1021" spans="1:31" x14ac:dyDescent="0.25">
      <c r="A1021" s="19"/>
      <c r="B1021" s="19"/>
      <c r="C1021" s="19"/>
      <c r="D1021" s="20"/>
      <c r="E1021" s="21"/>
      <c r="F1021" s="21"/>
      <c r="G1021" s="120"/>
      <c r="H1021" s="6"/>
      <c r="I1021" s="4"/>
      <c r="J1021" s="4"/>
      <c r="K1021" s="4"/>
      <c r="O1021" s="4"/>
      <c r="P1021" s="4"/>
      <c r="Q1021" s="4"/>
      <c r="R1021" s="5"/>
      <c r="S1021" s="5"/>
      <c r="T1021" s="5"/>
      <c r="AA1021" s="24"/>
      <c r="AB1021" s="24"/>
      <c r="AC1021" s="126"/>
      <c r="AE1021" s="64"/>
    </row>
    <row r="1022" spans="1:31" x14ac:dyDescent="0.25">
      <c r="A1022" s="19"/>
      <c r="B1022" s="19"/>
      <c r="C1022" s="19"/>
      <c r="D1022" s="20"/>
      <c r="E1022" s="21"/>
      <c r="F1022" s="21"/>
      <c r="G1022" s="120"/>
      <c r="H1022" s="6"/>
      <c r="I1022" s="4"/>
      <c r="J1022" s="4"/>
      <c r="K1022" s="4"/>
      <c r="O1022" s="4"/>
      <c r="P1022" s="4"/>
      <c r="Q1022" s="4"/>
      <c r="R1022" s="5"/>
      <c r="S1022" s="5"/>
      <c r="T1022" s="5"/>
      <c r="AA1022" s="24"/>
      <c r="AB1022" s="24"/>
      <c r="AC1022" s="126"/>
      <c r="AE1022" s="64"/>
    </row>
    <row r="1023" spans="1:31" x14ac:dyDescent="0.25">
      <c r="A1023" s="19"/>
      <c r="B1023" s="19"/>
      <c r="C1023" s="19"/>
      <c r="D1023" s="20"/>
      <c r="E1023" s="21"/>
      <c r="F1023" s="21"/>
      <c r="G1023" s="120"/>
      <c r="H1023" s="6"/>
      <c r="I1023" s="4"/>
      <c r="J1023" s="4"/>
      <c r="K1023" s="4"/>
      <c r="O1023" s="4"/>
      <c r="P1023" s="4"/>
      <c r="Q1023" s="4"/>
      <c r="R1023" s="5"/>
      <c r="S1023" s="5"/>
      <c r="T1023" s="5"/>
      <c r="AA1023" s="24"/>
      <c r="AB1023" s="24"/>
      <c r="AC1023" s="126"/>
      <c r="AE1023" s="64"/>
    </row>
    <row r="1024" spans="1:31" x14ac:dyDescent="0.25">
      <c r="A1024" s="19"/>
      <c r="B1024" s="19"/>
      <c r="C1024" s="19"/>
      <c r="D1024" s="20"/>
      <c r="E1024" s="21"/>
      <c r="F1024" s="21"/>
      <c r="G1024" s="120"/>
      <c r="H1024" s="6"/>
      <c r="I1024" s="4"/>
      <c r="J1024" s="4"/>
      <c r="K1024" s="4"/>
      <c r="O1024" s="4"/>
      <c r="P1024" s="4"/>
      <c r="Q1024" s="4"/>
      <c r="R1024" s="5"/>
      <c r="S1024" s="5"/>
      <c r="T1024" s="5"/>
      <c r="AA1024" s="24"/>
      <c r="AB1024" s="24"/>
      <c r="AC1024" s="126"/>
      <c r="AE1024" s="64"/>
    </row>
    <row r="1025" spans="1:31" x14ac:dyDescent="0.25">
      <c r="A1025" s="19"/>
      <c r="B1025" s="19"/>
      <c r="C1025" s="19"/>
      <c r="D1025" s="20"/>
      <c r="E1025" s="21"/>
      <c r="F1025" s="21"/>
      <c r="G1025" s="120"/>
      <c r="H1025" s="6"/>
      <c r="I1025" s="4"/>
      <c r="J1025" s="4"/>
      <c r="K1025" s="4"/>
      <c r="O1025" s="4"/>
      <c r="P1025" s="4"/>
      <c r="Q1025" s="4"/>
      <c r="R1025" s="5"/>
      <c r="S1025" s="5"/>
      <c r="T1025" s="5"/>
      <c r="AA1025" s="24"/>
      <c r="AB1025" s="24"/>
      <c r="AC1025" s="126"/>
      <c r="AE1025" s="64"/>
    </row>
    <row r="1026" spans="1:31" x14ac:dyDescent="0.25">
      <c r="A1026" s="19"/>
      <c r="B1026" s="19"/>
      <c r="C1026" s="19"/>
      <c r="D1026" s="20"/>
      <c r="E1026" s="21"/>
      <c r="F1026" s="21"/>
      <c r="G1026" s="120"/>
      <c r="H1026" s="6"/>
      <c r="I1026" s="4"/>
      <c r="J1026" s="4"/>
      <c r="K1026" s="4"/>
      <c r="O1026" s="4"/>
      <c r="P1026" s="4"/>
      <c r="Q1026" s="4"/>
      <c r="R1026" s="5"/>
      <c r="S1026" s="5"/>
      <c r="T1026" s="5"/>
      <c r="AA1026" s="24"/>
      <c r="AB1026" s="24"/>
      <c r="AC1026" s="126"/>
      <c r="AE1026" s="64"/>
    </row>
    <row r="1027" spans="1:31" x14ac:dyDescent="0.25">
      <c r="A1027" s="19"/>
      <c r="B1027" s="19"/>
      <c r="C1027" s="19"/>
      <c r="D1027" s="20"/>
      <c r="E1027" s="21"/>
      <c r="F1027" s="21"/>
      <c r="G1027" s="120"/>
      <c r="H1027" s="6"/>
      <c r="I1027" s="4"/>
      <c r="J1027" s="4"/>
      <c r="K1027" s="4"/>
      <c r="O1027" s="4"/>
      <c r="P1027" s="4"/>
      <c r="Q1027" s="4"/>
      <c r="R1027" s="5"/>
      <c r="S1027" s="5"/>
      <c r="T1027" s="5"/>
      <c r="AA1027" s="24"/>
      <c r="AB1027" s="24"/>
      <c r="AC1027" s="126"/>
      <c r="AE1027" s="64"/>
    </row>
    <row r="1028" spans="1:31" x14ac:dyDescent="0.25">
      <c r="A1028" s="19"/>
      <c r="B1028" s="19"/>
      <c r="C1028" s="19"/>
      <c r="D1028" s="20"/>
      <c r="E1028" s="21"/>
      <c r="F1028" s="21"/>
      <c r="G1028" s="120"/>
      <c r="H1028" s="6"/>
      <c r="I1028" s="4"/>
      <c r="J1028" s="4"/>
      <c r="K1028" s="4"/>
      <c r="O1028" s="4"/>
      <c r="P1028" s="4"/>
      <c r="Q1028" s="4"/>
      <c r="R1028" s="5"/>
      <c r="S1028" s="5"/>
      <c r="T1028" s="5"/>
      <c r="AA1028" s="24"/>
      <c r="AB1028" s="24"/>
      <c r="AC1028" s="126"/>
      <c r="AE1028" s="64"/>
    </row>
    <row r="1029" spans="1:31" x14ac:dyDescent="0.25">
      <c r="A1029" s="19"/>
      <c r="B1029" s="19"/>
      <c r="C1029" s="19"/>
      <c r="D1029" s="20"/>
      <c r="E1029" s="21"/>
      <c r="F1029" s="21"/>
      <c r="G1029" s="120"/>
      <c r="H1029" s="6"/>
      <c r="I1029" s="4"/>
      <c r="J1029" s="4"/>
      <c r="K1029" s="4"/>
      <c r="O1029" s="4"/>
      <c r="P1029" s="4"/>
      <c r="Q1029" s="4"/>
      <c r="R1029" s="5"/>
      <c r="S1029" s="5"/>
      <c r="T1029" s="5"/>
      <c r="AA1029" s="24"/>
      <c r="AB1029" s="24"/>
      <c r="AC1029" s="126"/>
      <c r="AE1029" s="64"/>
    </row>
    <row r="1030" spans="1:31" x14ac:dyDescent="0.25">
      <c r="A1030" s="19"/>
      <c r="B1030" s="19"/>
      <c r="C1030" s="19"/>
      <c r="D1030" s="20"/>
      <c r="E1030" s="21"/>
      <c r="F1030" s="21"/>
      <c r="G1030" s="120"/>
      <c r="H1030" s="6"/>
      <c r="I1030" s="4"/>
      <c r="J1030" s="4"/>
      <c r="K1030" s="4"/>
      <c r="O1030" s="4"/>
      <c r="P1030" s="4"/>
      <c r="Q1030" s="4"/>
      <c r="R1030" s="5"/>
      <c r="S1030" s="5"/>
      <c r="T1030" s="5"/>
      <c r="AA1030" s="24"/>
      <c r="AB1030" s="24"/>
      <c r="AC1030" s="126"/>
      <c r="AE1030" s="64"/>
    </row>
    <row r="1031" spans="1:31" x14ac:dyDescent="0.25">
      <c r="A1031" s="19"/>
      <c r="B1031" s="19"/>
      <c r="C1031" s="19"/>
      <c r="D1031" s="20"/>
      <c r="E1031" s="21"/>
      <c r="F1031" s="21"/>
      <c r="G1031" s="120"/>
      <c r="H1031" s="6"/>
      <c r="I1031" s="4"/>
      <c r="J1031" s="4"/>
      <c r="K1031" s="4"/>
      <c r="O1031" s="4"/>
      <c r="P1031" s="4"/>
      <c r="Q1031" s="4"/>
      <c r="R1031" s="5"/>
      <c r="S1031" s="5"/>
      <c r="T1031" s="5"/>
      <c r="AA1031" s="24"/>
      <c r="AB1031" s="24"/>
      <c r="AC1031" s="126"/>
      <c r="AE1031" s="64"/>
    </row>
    <row r="1032" spans="1:31" x14ac:dyDescent="0.25">
      <c r="A1032" s="19"/>
      <c r="B1032" s="19"/>
      <c r="C1032" s="19"/>
      <c r="D1032" s="20"/>
      <c r="E1032" s="21"/>
      <c r="F1032" s="21"/>
      <c r="G1032" s="120"/>
      <c r="H1032" s="6"/>
      <c r="I1032" s="4"/>
      <c r="J1032" s="4"/>
      <c r="K1032" s="4"/>
      <c r="O1032" s="4"/>
      <c r="P1032" s="4"/>
      <c r="Q1032" s="4"/>
      <c r="R1032" s="5"/>
      <c r="S1032" s="5"/>
      <c r="T1032" s="5"/>
      <c r="AA1032" s="24"/>
      <c r="AB1032" s="24"/>
      <c r="AC1032" s="126"/>
      <c r="AE1032" s="64"/>
    </row>
    <row r="1033" spans="1:31" x14ac:dyDescent="0.25">
      <c r="A1033" s="19"/>
      <c r="B1033" s="19"/>
      <c r="C1033" s="19"/>
      <c r="D1033" s="20"/>
      <c r="E1033" s="21"/>
      <c r="F1033" s="21"/>
      <c r="G1033" s="120"/>
      <c r="H1033" s="6"/>
      <c r="I1033" s="4"/>
      <c r="J1033" s="4"/>
      <c r="K1033" s="4"/>
      <c r="O1033" s="4"/>
      <c r="P1033" s="4"/>
      <c r="Q1033" s="4"/>
      <c r="R1033" s="5"/>
      <c r="S1033" s="5"/>
      <c r="T1033" s="5"/>
      <c r="AA1033" s="24"/>
      <c r="AB1033" s="24"/>
      <c r="AC1033" s="126"/>
      <c r="AE1033" s="64"/>
    </row>
    <row r="1034" spans="1:31" x14ac:dyDescent="0.25">
      <c r="A1034" s="19"/>
      <c r="B1034" s="19"/>
      <c r="C1034" s="19"/>
      <c r="D1034" s="20"/>
      <c r="E1034" s="21"/>
      <c r="F1034" s="21"/>
      <c r="G1034" s="120"/>
      <c r="H1034" s="6"/>
      <c r="I1034" s="4"/>
      <c r="J1034" s="4"/>
      <c r="K1034" s="4"/>
      <c r="O1034" s="4"/>
      <c r="P1034" s="4"/>
      <c r="Q1034" s="4"/>
      <c r="R1034" s="5"/>
      <c r="S1034" s="5"/>
      <c r="T1034" s="5"/>
      <c r="AA1034" s="24"/>
      <c r="AB1034" s="24"/>
      <c r="AC1034" s="126"/>
      <c r="AE1034" s="64"/>
    </row>
    <row r="1035" spans="1:31" x14ac:dyDescent="0.25">
      <c r="A1035" s="19"/>
      <c r="B1035" s="19"/>
      <c r="C1035" s="19"/>
      <c r="D1035" s="20"/>
      <c r="E1035" s="21"/>
      <c r="F1035" s="21"/>
      <c r="G1035" s="120"/>
      <c r="H1035" s="6"/>
      <c r="I1035" s="4"/>
      <c r="J1035" s="4"/>
      <c r="K1035" s="4"/>
      <c r="O1035" s="4"/>
      <c r="P1035" s="4"/>
      <c r="Q1035" s="4"/>
      <c r="R1035" s="5"/>
      <c r="S1035" s="5"/>
      <c r="T1035" s="5"/>
      <c r="AA1035" s="24"/>
      <c r="AB1035" s="24"/>
      <c r="AC1035" s="126"/>
      <c r="AE1035" s="64"/>
    </row>
    <row r="1036" spans="1:31" x14ac:dyDescent="0.25">
      <c r="A1036" s="19"/>
      <c r="B1036" s="19"/>
      <c r="C1036" s="19"/>
      <c r="D1036" s="20"/>
      <c r="E1036" s="21"/>
      <c r="F1036" s="21"/>
      <c r="G1036" s="120"/>
      <c r="H1036" s="6"/>
      <c r="I1036" s="4"/>
      <c r="J1036" s="4"/>
      <c r="K1036" s="4"/>
      <c r="O1036" s="4"/>
      <c r="P1036" s="4"/>
      <c r="Q1036" s="4"/>
      <c r="R1036" s="5"/>
      <c r="S1036" s="5"/>
      <c r="T1036" s="5"/>
      <c r="AA1036" s="24"/>
      <c r="AB1036" s="24"/>
      <c r="AC1036" s="126"/>
      <c r="AE1036" s="64"/>
    </row>
    <row r="1037" spans="1:31" x14ac:dyDescent="0.25">
      <c r="A1037" s="19"/>
      <c r="B1037" s="19"/>
      <c r="C1037" s="19"/>
      <c r="D1037" s="20"/>
      <c r="E1037" s="21"/>
      <c r="F1037" s="21"/>
      <c r="G1037" s="120"/>
      <c r="H1037" s="6"/>
      <c r="I1037" s="4"/>
      <c r="J1037" s="4"/>
      <c r="K1037" s="4"/>
      <c r="O1037" s="4"/>
      <c r="P1037" s="4"/>
      <c r="Q1037" s="4"/>
      <c r="R1037" s="5"/>
      <c r="S1037" s="5"/>
      <c r="T1037" s="5"/>
      <c r="AA1037" s="24"/>
      <c r="AB1037" s="24"/>
      <c r="AC1037" s="126"/>
      <c r="AE1037" s="64"/>
    </row>
    <row r="1038" spans="1:31" x14ac:dyDescent="0.25">
      <c r="A1038" s="19"/>
      <c r="B1038" s="19"/>
      <c r="C1038" s="19"/>
      <c r="D1038" s="20"/>
      <c r="E1038" s="21"/>
      <c r="F1038" s="21"/>
      <c r="G1038" s="120"/>
      <c r="H1038" s="6"/>
      <c r="I1038" s="4"/>
      <c r="J1038" s="4"/>
      <c r="K1038" s="4"/>
      <c r="O1038" s="4"/>
      <c r="P1038" s="4"/>
      <c r="Q1038" s="4"/>
      <c r="R1038" s="5"/>
      <c r="S1038" s="5"/>
      <c r="T1038" s="5"/>
      <c r="AA1038" s="24"/>
      <c r="AB1038" s="24"/>
      <c r="AC1038" s="126"/>
      <c r="AE1038" s="64"/>
    </row>
    <row r="1039" spans="1:31" x14ac:dyDescent="0.25">
      <c r="A1039" s="19"/>
      <c r="B1039" s="19"/>
      <c r="C1039" s="19"/>
      <c r="D1039" s="20"/>
      <c r="E1039" s="21"/>
      <c r="F1039" s="21"/>
      <c r="G1039" s="120"/>
      <c r="H1039" s="6"/>
      <c r="I1039" s="4"/>
      <c r="J1039" s="4"/>
      <c r="K1039" s="4"/>
      <c r="O1039" s="4"/>
      <c r="P1039" s="4"/>
      <c r="Q1039" s="4"/>
      <c r="R1039" s="5"/>
      <c r="S1039" s="5"/>
      <c r="T1039" s="5"/>
      <c r="AA1039" s="24"/>
      <c r="AB1039" s="24"/>
      <c r="AC1039" s="126"/>
      <c r="AE1039" s="64"/>
    </row>
    <row r="1040" spans="1:31" x14ac:dyDescent="0.25">
      <c r="A1040" s="19"/>
      <c r="B1040" s="19"/>
      <c r="C1040" s="19"/>
      <c r="D1040" s="20"/>
      <c r="E1040" s="21"/>
      <c r="F1040" s="21"/>
      <c r="G1040" s="120"/>
      <c r="H1040" s="6"/>
      <c r="I1040" s="4"/>
      <c r="J1040" s="4"/>
      <c r="K1040" s="4"/>
      <c r="O1040" s="4"/>
      <c r="P1040" s="4"/>
      <c r="Q1040" s="4"/>
      <c r="R1040" s="5"/>
      <c r="S1040" s="5"/>
      <c r="T1040" s="5"/>
      <c r="AA1040" s="24"/>
      <c r="AB1040" s="24"/>
      <c r="AC1040" s="126"/>
      <c r="AE1040" s="64"/>
    </row>
    <row r="1041" spans="1:31" x14ac:dyDescent="0.25">
      <c r="A1041" s="19"/>
      <c r="B1041" s="19"/>
      <c r="C1041" s="19"/>
      <c r="D1041" s="20"/>
      <c r="E1041" s="21"/>
      <c r="F1041" s="21"/>
      <c r="G1041" s="120"/>
      <c r="H1041" s="6"/>
      <c r="I1041" s="4"/>
      <c r="J1041" s="4"/>
      <c r="K1041" s="4"/>
      <c r="O1041" s="4"/>
      <c r="P1041" s="4"/>
      <c r="Q1041" s="4"/>
      <c r="R1041" s="5"/>
      <c r="S1041" s="5"/>
      <c r="T1041" s="5"/>
      <c r="AA1041" s="24"/>
      <c r="AB1041" s="24"/>
      <c r="AC1041" s="126"/>
      <c r="AE1041" s="64"/>
    </row>
    <row r="1042" spans="1:31" x14ac:dyDescent="0.25">
      <c r="A1042" s="19"/>
      <c r="B1042" s="19"/>
      <c r="C1042" s="19"/>
      <c r="D1042" s="20"/>
      <c r="E1042" s="21"/>
      <c r="F1042" s="21"/>
      <c r="G1042" s="120"/>
      <c r="H1042" s="6"/>
      <c r="I1042" s="4"/>
      <c r="J1042" s="4"/>
      <c r="K1042" s="4"/>
      <c r="O1042" s="4"/>
      <c r="P1042" s="4"/>
      <c r="Q1042" s="4"/>
      <c r="R1042" s="5"/>
      <c r="S1042" s="5"/>
      <c r="T1042" s="5"/>
      <c r="AA1042" s="24"/>
      <c r="AB1042" s="24"/>
      <c r="AC1042" s="126"/>
      <c r="AE1042" s="64"/>
    </row>
    <row r="1043" spans="1:31" x14ac:dyDescent="0.25">
      <c r="A1043" s="19"/>
      <c r="B1043" s="19"/>
      <c r="C1043" s="19"/>
      <c r="D1043" s="20"/>
      <c r="E1043" s="21"/>
      <c r="F1043" s="21"/>
      <c r="G1043" s="120"/>
      <c r="H1043" s="6"/>
      <c r="I1043" s="4"/>
      <c r="J1043" s="4"/>
      <c r="K1043" s="4"/>
      <c r="O1043" s="4"/>
      <c r="P1043" s="4"/>
      <c r="Q1043" s="4"/>
      <c r="R1043" s="5"/>
      <c r="S1043" s="5"/>
      <c r="T1043" s="5"/>
      <c r="AA1043" s="24"/>
      <c r="AB1043" s="24"/>
      <c r="AC1043" s="126"/>
      <c r="AE1043" s="64"/>
    </row>
    <row r="1044" spans="1:31" x14ac:dyDescent="0.25">
      <c r="A1044" s="19"/>
      <c r="B1044" s="19"/>
      <c r="C1044" s="19"/>
      <c r="D1044" s="20"/>
      <c r="E1044" s="21"/>
      <c r="F1044" s="21"/>
      <c r="G1044" s="120"/>
      <c r="H1044" s="6"/>
      <c r="I1044" s="4"/>
      <c r="J1044" s="4"/>
      <c r="K1044" s="4"/>
      <c r="O1044" s="4"/>
      <c r="P1044" s="4"/>
      <c r="Q1044" s="4"/>
      <c r="R1044" s="5"/>
      <c r="S1044" s="5"/>
      <c r="T1044" s="5"/>
      <c r="AA1044" s="24"/>
      <c r="AB1044" s="24"/>
      <c r="AC1044" s="126"/>
      <c r="AE1044" s="64"/>
    </row>
    <row r="1045" spans="1:31" x14ac:dyDescent="0.25">
      <c r="A1045" s="119"/>
      <c r="B1045" s="119"/>
      <c r="C1045" s="119"/>
      <c r="D1045" s="115"/>
      <c r="E1045" s="116"/>
      <c r="F1045" s="116"/>
      <c r="G1045" s="124"/>
      <c r="H1045" s="117"/>
      <c r="I1045" s="117"/>
      <c r="J1045" s="117"/>
      <c r="K1045" s="117"/>
      <c r="L1045" s="93"/>
      <c r="M1045" s="93"/>
      <c r="N1045" s="93"/>
      <c r="O1045" s="117"/>
      <c r="P1045" s="117"/>
      <c r="Q1045" s="117"/>
      <c r="R1045" s="118"/>
      <c r="S1045" s="118"/>
      <c r="T1045" s="118"/>
      <c r="U1045" s="93"/>
      <c r="V1045" s="93"/>
      <c r="W1045" s="93"/>
      <c r="X1045" s="93"/>
      <c r="Y1045" s="93"/>
      <c r="Z1045" s="93"/>
      <c r="AA1045" s="113"/>
      <c r="AB1045" s="113"/>
      <c r="AC1045" s="125"/>
      <c r="AE1045" s="64"/>
    </row>
    <row r="1046" spans="1:31" x14ac:dyDescent="0.25">
      <c r="A1046" s="19"/>
      <c r="B1046" s="19"/>
      <c r="C1046" s="19"/>
      <c r="D1046" s="20"/>
      <c r="E1046" s="21"/>
      <c r="F1046" s="21"/>
      <c r="G1046" s="120"/>
      <c r="H1046" s="6"/>
      <c r="I1046" s="4"/>
      <c r="J1046" s="4"/>
      <c r="K1046" s="4"/>
      <c r="O1046" s="4"/>
      <c r="P1046" s="4"/>
      <c r="Q1046" s="4"/>
      <c r="R1046" s="5"/>
      <c r="S1046" s="5"/>
      <c r="T1046" s="5"/>
      <c r="AA1046" s="24"/>
      <c r="AB1046" s="24"/>
      <c r="AC1046" s="123"/>
      <c r="AE1046" s="64"/>
    </row>
    <row r="1047" spans="1:31" x14ac:dyDescent="0.25">
      <c r="A1047" s="19"/>
      <c r="B1047" s="19"/>
      <c r="C1047" s="19"/>
      <c r="D1047" s="20"/>
      <c r="E1047" s="21"/>
      <c r="F1047" s="21"/>
      <c r="G1047" s="120"/>
      <c r="H1047" s="6"/>
      <c r="I1047" s="4"/>
      <c r="J1047" s="4"/>
      <c r="K1047" s="4"/>
      <c r="O1047" s="4"/>
      <c r="P1047" s="4"/>
      <c r="Q1047" s="4"/>
      <c r="R1047" s="5"/>
      <c r="S1047" s="5"/>
      <c r="T1047" s="5"/>
      <c r="AA1047" s="24"/>
      <c r="AB1047" s="24"/>
      <c r="AC1047" s="123"/>
      <c r="AE1047" s="64"/>
    </row>
    <row r="1048" spans="1:31" x14ac:dyDescent="0.25">
      <c r="A1048" s="19"/>
      <c r="B1048" s="19"/>
      <c r="C1048" s="19"/>
      <c r="D1048" s="20"/>
      <c r="E1048" s="21"/>
      <c r="F1048" s="21"/>
      <c r="G1048" s="120"/>
      <c r="H1048" s="6"/>
      <c r="I1048" s="4"/>
      <c r="J1048" s="4"/>
      <c r="K1048" s="4"/>
      <c r="O1048" s="4"/>
      <c r="P1048" s="4"/>
      <c r="Q1048" s="4"/>
      <c r="R1048" s="5"/>
      <c r="S1048" s="5"/>
      <c r="T1048" s="5"/>
      <c r="AA1048" s="24"/>
      <c r="AB1048" s="24"/>
      <c r="AC1048" s="123"/>
      <c r="AE1048" s="64"/>
    </row>
    <row r="1049" spans="1:31" x14ac:dyDescent="0.25">
      <c r="A1049" s="19"/>
      <c r="B1049" s="19"/>
      <c r="C1049" s="19"/>
      <c r="D1049" s="20"/>
      <c r="E1049" s="21"/>
      <c r="F1049" s="21"/>
      <c r="G1049" s="120"/>
      <c r="H1049" s="6"/>
      <c r="I1049" s="4"/>
      <c r="J1049" s="4"/>
      <c r="K1049" s="4"/>
      <c r="O1049" s="4"/>
      <c r="P1049" s="4"/>
      <c r="Q1049" s="4"/>
      <c r="R1049" s="5"/>
      <c r="S1049" s="5"/>
      <c r="T1049" s="5"/>
      <c r="AA1049" s="24"/>
      <c r="AB1049" s="24"/>
      <c r="AC1049" s="123"/>
      <c r="AE1049" s="64"/>
    </row>
    <row r="1050" spans="1:31" x14ac:dyDescent="0.25">
      <c r="A1050" s="19"/>
      <c r="B1050" s="19"/>
      <c r="C1050" s="19"/>
      <c r="D1050" s="20"/>
      <c r="E1050" s="21"/>
      <c r="F1050" s="21"/>
      <c r="G1050" s="120"/>
      <c r="H1050" s="6"/>
      <c r="I1050" s="4"/>
      <c r="J1050" s="4"/>
      <c r="K1050" s="4"/>
      <c r="O1050" s="4"/>
      <c r="P1050" s="4"/>
      <c r="Q1050" s="4"/>
      <c r="R1050" s="5"/>
      <c r="S1050" s="5"/>
      <c r="T1050" s="5"/>
      <c r="AA1050" s="24"/>
      <c r="AB1050" s="24"/>
      <c r="AC1050" s="123"/>
      <c r="AE1050" s="64"/>
    </row>
    <row r="1051" spans="1:31" x14ac:dyDescent="0.25">
      <c r="A1051" s="19"/>
      <c r="B1051" s="19"/>
      <c r="C1051" s="19"/>
      <c r="D1051" s="20"/>
      <c r="E1051" s="21"/>
      <c r="F1051" s="21"/>
      <c r="G1051" s="120"/>
      <c r="H1051" s="6"/>
      <c r="I1051" s="4"/>
      <c r="J1051" s="4"/>
      <c r="K1051" s="4"/>
      <c r="O1051" s="4"/>
      <c r="P1051" s="4"/>
      <c r="Q1051" s="4"/>
      <c r="R1051" s="5"/>
      <c r="S1051" s="5"/>
      <c r="T1051" s="5"/>
      <c r="AA1051" s="24"/>
      <c r="AB1051" s="24"/>
      <c r="AC1051" s="123"/>
      <c r="AE1051" s="64"/>
    </row>
    <row r="1052" spans="1:31" x14ac:dyDescent="0.25">
      <c r="A1052" s="19"/>
      <c r="B1052" s="19"/>
      <c r="C1052" s="19"/>
      <c r="D1052" s="20"/>
      <c r="E1052" s="21"/>
      <c r="F1052" s="21"/>
      <c r="G1052" s="120"/>
      <c r="H1052" s="6"/>
      <c r="I1052" s="4"/>
      <c r="J1052" s="4"/>
      <c r="K1052" s="4"/>
      <c r="O1052" s="4"/>
      <c r="P1052" s="4"/>
      <c r="Q1052" s="4"/>
      <c r="R1052" s="5"/>
      <c r="S1052" s="5"/>
      <c r="T1052" s="5"/>
      <c r="AA1052" s="24"/>
      <c r="AB1052" s="24"/>
      <c r="AC1052" s="123"/>
      <c r="AE1052" s="64"/>
    </row>
    <row r="1053" spans="1:31" x14ac:dyDescent="0.25">
      <c r="A1053" s="19"/>
      <c r="B1053" s="19"/>
      <c r="C1053" s="19"/>
      <c r="D1053" s="20"/>
      <c r="E1053" s="21"/>
      <c r="F1053" s="21"/>
      <c r="G1053" s="120"/>
      <c r="H1053" s="6"/>
      <c r="I1053" s="4"/>
      <c r="J1053" s="4"/>
      <c r="K1053" s="4"/>
      <c r="O1053" s="4"/>
      <c r="P1053" s="4"/>
      <c r="Q1053" s="4"/>
      <c r="R1053" s="5"/>
      <c r="S1053" s="5"/>
      <c r="T1053" s="5"/>
      <c r="AA1053" s="24"/>
      <c r="AB1053" s="24"/>
      <c r="AC1053" s="123"/>
      <c r="AE1053" s="64"/>
    </row>
    <row r="1054" spans="1:31" x14ac:dyDescent="0.25">
      <c r="A1054" s="19"/>
      <c r="B1054" s="19"/>
      <c r="C1054" s="19"/>
      <c r="D1054" s="20"/>
      <c r="E1054" s="21"/>
      <c r="F1054" s="21"/>
      <c r="G1054" s="120"/>
      <c r="H1054" s="6"/>
      <c r="I1054" s="4"/>
      <c r="J1054" s="4"/>
      <c r="K1054" s="4"/>
      <c r="O1054" s="4"/>
      <c r="P1054" s="4"/>
      <c r="Q1054" s="4"/>
      <c r="R1054" s="5"/>
      <c r="S1054" s="5"/>
      <c r="T1054" s="5"/>
      <c r="AA1054" s="24"/>
      <c r="AB1054" s="24"/>
      <c r="AC1054" s="123"/>
      <c r="AE1054" s="64"/>
    </row>
    <row r="1055" spans="1:31" x14ac:dyDescent="0.25">
      <c r="A1055" s="19"/>
      <c r="B1055" s="19"/>
      <c r="C1055" s="19"/>
      <c r="D1055" s="20"/>
      <c r="E1055" s="21"/>
      <c r="F1055" s="21"/>
      <c r="G1055" s="120"/>
      <c r="H1055" s="6"/>
      <c r="I1055" s="4"/>
      <c r="J1055" s="4"/>
      <c r="K1055" s="4"/>
      <c r="O1055" s="4"/>
      <c r="P1055" s="4"/>
      <c r="Q1055" s="4"/>
      <c r="R1055" s="5"/>
      <c r="S1055" s="5"/>
      <c r="T1055" s="5"/>
      <c r="AA1055" s="24"/>
      <c r="AB1055" s="24"/>
      <c r="AC1055" s="123"/>
      <c r="AE1055" s="64"/>
    </row>
    <row r="1056" spans="1:31" x14ac:dyDescent="0.25">
      <c r="A1056" s="19"/>
      <c r="B1056" s="19"/>
      <c r="C1056" s="19"/>
      <c r="D1056" s="20"/>
      <c r="E1056" s="21"/>
      <c r="F1056" s="21"/>
      <c r="G1056" s="120"/>
      <c r="H1056" s="6"/>
      <c r="I1056" s="4"/>
      <c r="J1056" s="4"/>
      <c r="K1056" s="4"/>
      <c r="O1056" s="4"/>
      <c r="P1056" s="4"/>
      <c r="Q1056" s="4"/>
      <c r="R1056" s="5"/>
      <c r="S1056" s="5"/>
      <c r="T1056" s="5"/>
      <c r="AA1056" s="24"/>
      <c r="AB1056" s="24"/>
      <c r="AC1056" s="123"/>
      <c r="AE1056" s="64"/>
    </row>
    <row r="1057" spans="1:31" x14ac:dyDescent="0.25">
      <c r="A1057" s="19"/>
      <c r="B1057" s="19"/>
      <c r="C1057" s="19"/>
      <c r="D1057" s="20"/>
      <c r="E1057" s="21"/>
      <c r="F1057" s="21"/>
      <c r="G1057" s="120"/>
      <c r="H1057" s="6"/>
      <c r="I1057" s="4"/>
      <c r="J1057" s="4"/>
      <c r="K1057" s="4"/>
      <c r="O1057" s="4"/>
      <c r="P1057" s="4"/>
      <c r="Q1057" s="4"/>
      <c r="R1057" s="5"/>
      <c r="S1057" s="5"/>
      <c r="T1057" s="5"/>
      <c r="AA1057" s="24"/>
      <c r="AB1057" s="24"/>
      <c r="AC1057" s="123"/>
      <c r="AE1057" s="64"/>
    </row>
    <row r="1058" spans="1:31" x14ac:dyDescent="0.25">
      <c r="A1058" s="19"/>
      <c r="B1058" s="19"/>
      <c r="C1058" s="19"/>
      <c r="D1058" s="20"/>
      <c r="E1058" s="21"/>
      <c r="F1058" s="21"/>
      <c r="G1058" s="120"/>
      <c r="H1058" s="6"/>
      <c r="I1058" s="4"/>
      <c r="J1058" s="4"/>
      <c r="K1058" s="4"/>
      <c r="O1058" s="4"/>
      <c r="P1058" s="4"/>
      <c r="Q1058" s="4"/>
      <c r="R1058" s="5"/>
      <c r="S1058" s="5"/>
      <c r="T1058" s="5"/>
      <c r="AA1058" s="24"/>
      <c r="AB1058" s="24"/>
      <c r="AC1058" s="123"/>
      <c r="AE1058" s="64"/>
    </row>
    <row r="1059" spans="1:31" x14ac:dyDescent="0.25">
      <c r="A1059" s="19"/>
      <c r="B1059" s="19"/>
      <c r="C1059" s="19"/>
      <c r="D1059" s="20"/>
      <c r="E1059" s="21"/>
      <c r="F1059" s="21"/>
      <c r="G1059" s="120"/>
      <c r="H1059" s="6"/>
      <c r="I1059" s="4"/>
      <c r="J1059" s="4"/>
      <c r="K1059" s="4"/>
      <c r="O1059" s="4"/>
      <c r="P1059" s="4"/>
      <c r="Q1059" s="4"/>
      <c r="R1059" s="5"/>
      <c r="S1059" s="5"/>
      <c r="T1059" s="5"/>
      <c r="AA1059" s="24"/>
      <c r="AB1059" s="24"/>
      <c r="AC1059" s="123"/>
      <c r="AE1059" s="64"/>
    </row>
    <row r="1060" spans="1:31" x14ac:dyDescent="0.25">
      <c r="A1060" s="19"/>
      <c r="B1060" s="19"/>
      <c r="C1060" s="19"/>
      <c r="D1060" s="20"/>
      <c r="E1060" s="21"/>
      <c r="F1060" s="21"/>
      <c r="G1060" s="120"/>
      <c r="H1060" s="6"/>
      <c r="I1060" s="4"/>
      <c r="J1060" s="4"/>
      <c r="K1060" s="4"/>
      <c r="O1060" s="4"/>
      <c r="P1060" s="4"/>
      <c r="Q1060" s="4"/>
      <c r="R1060" s="5"/>
      <c r="S1060" s="5"/>
      <c r="T1060" s="5"/>
      <c r="AA1060" s="24"/>
      <c r="AB1060" s="24"/>
      <c r="AC1060" s="123"/>
      <c r="AE1060" s="64"/>
    </row>
    <row r="1061" spans="1:31" x14ac:dyDescent="0.25">
      <c r="A1061" s="19"/>
      <c r="B1061" s="19"/>
      <c r="C1061" s="19"/>
      <c r="D1061" s="20"/>
      <c r="E1061" s="21"/>
      <c r="F1061" s="21"/>
      <c r="G1061" s="120"/>
      <c r="H1061" s="6"/>
      <c r="I1061" s="4"/>
      <c r="J1061" s="4"/>
      <c r="K1061" s="4"/>
      <c r="O1061" s="4"/>
      <c r="P1061" s="4"/>
      <c r="Q1061" s="4"/>
      <c r="R1061" s="5"/>
      <c r="S1061" s="5"/>
      <c r="T1061" s="5"/>
      <c r="AA1061" s="24"/>
      <c r="AB1061" s="24"/>
      <c r="AC1061" s="123"/>
      <c r="AE1061" s="64"/>
    </row>
    <row r="1062" spans="1:31" x14ac:dyDescent="0.25">
      <c r="A1062" s="19"/>
      <c r="B1062" s="19"/>
      <c r="C1062" s="19"/>
      <c r="D1062" s="20"/>
      <c r="E1062" s="21"/>
      <c r="F1062" s="21"/>
      <c r="G1062" s="120"/>
      <c r="H1062" s="6"/>
      <c r="I1062" s="4"/>
      <c r="J1062" s="4"/>
      <c r="K1062" s="4"/>
      <c r="O1062" s="4"/>
      <c r="P1062" s="4"/>
      <c r="Q1062" s="4"/>
      <c r="R1062" s="5"/>
      <c r="S1062" s="5"/>
      <c r="T1062" s="5"/>
      <c r="AA1062" s="24"/>
      <c r="AB1062" s="24"/>
      <c r="AC1062" s="123"/>
      <c r="AE1062" s="64"/>
    </row>
    <row r="1063" spans="1:31" x14ac:dyDescent="0.25">
      <c r="A1063" s="19"/>
      <c r="B1063" s="19"/>
      <c r="C1063" s="19"/>
      <c r="D1063" s="20"/>
      <c r="E1063" s="21"/>
      <c r="F1063" s="21"/>
      <c r="G1063" s="120"/>
      <c r="H1063" s="6"/>
      <c r="I1063" s="4"/>
      <c r="J1063" s="4"/>
      <c r="K1063" s="4"/>
      <c r="O1063" s="4"/>
      <c r="P1063" s="4"/>
      <c r="Q1063" s="4"/>
      <c r="R1063" s="5"/>
      <c r="S1063" s="5"/>
      <c r="T1063" s="5"/>
      <c r="AA1063" s="24"/>
      <c r="AB1063" s="24"/>
      <c r="AC1063" s="123"/>
      <c r="AE1063" s="64"/>
    </row>
    <row r="1064" spans="1:31" x14ac:dyDescent="0.25">
      <c r="A1064" s="19"/>
      <c r="B1064" s="19"/>
      <c r="C1064" s="19"/>
      <c r="D1064" s="20"/>
      <c r="E1064" s="21"/>
      <c r="F1064" s="21"/>
      <c r="G1064" s="120"/>
      <c r="H1064" s="6"/>
      <c r="I1064" s="4"/>
      <c r="J1064" s="4"/>
      <c r="K1064" s="4"/>
      <c r="O1064" s="4"/>
      <c r="P1064" s="4"/>
      <c r="Q1064" s="4"/>
      <c r="R1064" s="5"/>
      <c r="S1064" s="5"/>
      <c r="T1064" s="5"/>
      <c r="AA1064" s="24"/>
      <c r="AB1064" s="24"/>
      <c r="AC1064" s="123"/>
      <c r="AE1064" s="64"/>
    </row>
    <row r="1065" spans="1:31" x14ac:dyDescent="0.25">
      <c r="A1065" s="19"/>
      <c r="B1065" s="19"/>
      <c r="C1065" s="19"/>
      <c r="D1065" s="20"/>
      <c r="E1065" s="21"/>
      <c r="F1065" s="21"/>
      <c r="G1065" s="120"/>
      <c r="H1065" s="6"/>
      <c r="I1065" s="4"/>
      <c r="J1065" s="4"/>
      <c r="K1065" s="4"/>
      <c r="O1065" s="4"/>
      <c r="P1065" s="4"/>
      <c r="Q1065" s="4"/>
      <c r="R1065" s="5"/>
      <c r="S1065" s="5"/>
      <c r="T1065" s="5"/>
      <c r="AA1065" s="24"/>
      <c r="AB1065" s="24"/>
      <c r="AC1065" s="123"/>
      <c r="AE1065" s="64"/>
    </row>
    <row r="1066" spans="1:31" x14ac:dyDescent="0.25">
      <c r="A1066" s="19"/>
      <c r="B1066" s="19"/>
      <c r="C1066" s="19"/>
      <c r="D1066" s="20"/>
      <c r="E1066" s="21"/>
      <c r="F1066" s="21"/>
      <c r="G1066" s="120"/>
      <c r="H1066" s="6"/>
      <c r="I1066" s="4"/>
      <c r="J1066" s="4"/>
      <c r="K1066" s="4"/>
      <c r="O1066" s="4"/>
      <c r="P1066" s="4"/>
      <c r="Q1066" s="4"/>
      <c r="R1066" s="5"/>
      <c r="S1066" s="5"/>
      <c r="T1066" s="5"/>
      <c r="AA1066" s="24"/>
      <c r="AB1066" s="24"/>
      <c r="AC1066" s="123"/>
      <c r="AE1066" s="64"/>
    </row>
    <row r="1067" spans="1:31" x14ac:dyDescent="0.25">
      <c r="A1067" s="19"/>
      <c r="B1067" s="19"/>
      <c r="C1067" s="19"/>
      <c r="D1067" s="20"/>
      <c r="E1067" s="21"/>
      <c r="F1067" s="21"/>
      <c r="G1067" s="120"/>
      <c r="H1067" s="6"/>
      <c r="I1067" s="4"/>
      <c r="J1067" s="4"/>
      <c r="K1067" s="4"/>
      <c r="O1067" s="4"/>
      <c r="P1067" s="4"/>
      <c r="Q1067" s="4"/>
      <c r="R1067" s="5"/>
      <c r="S1067" s="5"/>
      <c r="T1067" s="5"/>
      <c r="AA1067" s="24"/>
      <c r="AB1067" s="24"/>
      <c r="AC1067" s="123"/>
      <c r="AE1067" s="64"/>
    </row>
    <row r="1068" spans="1:31" x14ac:dyDescent="0.25">
      <c r="A1068" s="19"/>
      <c r="B1068" s="19"/>
      <c r="C1068" s="19"/>
      <c r="D1068" s="20"/>
      <c r="E1068" s="21"/>
      <c r="F1068" s="21"/>
      <c r="G1068" s="120"/>
      <c r="H1068" s="6"/>
      <c r="I1068" s="4"/>
      <c r="J1068" s="4"/>
      <c r="K1068" s="4"/>
      <c r="O1068" s="4"/>
      <c r="P1068" s="4"/>
      <c r="Q1068" s="4"/>
      <c r="R1068" s="5"/>
      <c r="S1068" s="5"/>
      <c r="T1068" s="5"/>
      <c r="AA1068" s="24"/>
      <c r="AB1068" s="24"/>
      <c r="AC1068" s="123"/>
      <c r="AE1068" s="64"/>
    </row>
    <row r="1069" spans="1:31" x14ac:dyDescent="0.25">
      <c r="A1069" s="19"/>
      <c r="B1069" s="19"/>
      <c r="C1069" s="19"/>
      <c r="D1069" s="20"/>
      <c r="E1069" s="21"/>
      <c r="F1069" s="21"/>
      <c r="G1069" s="120"/>
      <c r="H1069" s="6"/>
      <c r="I1069" s="4"/>
      <c r="J1069" s="4"/>
      <c r="K1069" s="4"/>
      <c r="O1069" s="4"/>
      <c r="P1069" s="4"/>
      <c r="Q1069" s="4"/>
      <c r="R1069" s="5"/>
      <c r="S1069" s="5"/>
      <c r="T1069" s="5"/>
      <c r="AA1069" s="24"/>
      <c r="AB1069" s="24"/>
      <c r="AC1069" s="123"/>
      <c r="AE1069" s="64"/>
    </row>
    <row r="1070" spans="1:31" x14ac:dyDescent="0.25">
      <c r="A1070" s="19"/>
      <c r="B1070" s="19"/>
      <c r="C1070" s="19"/>
      <c r="D1070" s="20"/>
      <c r="E1070" s="21"/>
      <c r="F1070" s="21"/>
      <c r="G1070" s="120"/>
      <c r="H1070" s="6"/>
      <c r="I1070" s="4"/>
      <c r="J1070" s="4"/>
      <c r="K1070" s="4"/>
      <c r="O1070" s="4"/>
      <c r="P1070" s="4"/>
      <c r="Q1070" s="4"/>
      <c r="R1070" s="5"/>
      <c r="S1070" s="5"/>
      <c r="T1070" s="5"/>
      <c r="AA1070" s="24"/>
      <c r="AB1070" s="24"/>
      <c r="AC1070" s="123"/>
      <c r="AE1070" s="64"/>
    </row>
    <row r="1071" spans="1:31" x14ac:dyDescent="0.25">
      <c r="A1071" s="19"/>
      <c r="B1071" s="19"/>
      <c r="C1071" s="19"/>
      <c r="D1071" s="20"/>
      <c r="E1071" s="21"/>
      <c r="F1071" s="21"/>
      <c r="G1071" s="120"/>
      <c r="H1071" s="6"/>
      <c r="I1071" s="4"/>
      <c r="J1071" s="4"/>
      <c r="K1071" s="4"/>
      <c r="O1071" s="4"/>
      <c r="P1071" s="4"/>
      <c r="Q1071" s="4"/>
      <c r="R1071" s="5"/>
      <c r="S1071" s="5"/>
      <c r="T1071" s="5"/>
      <c r="AA1071" s="24"/>
      <c r="AB1071" s="24"/>
      <c r="AC1071" s="123"/>
      <c r="AE1071" s="64"/>
    </row>
    <row r="1072" spans="1:31" x14ac:dyDescent="0.25">
      <c r="A1072" s="19"/>
      <c r="B1072" s="19"/>
      <c r="C1072" s="19"/>
      <c r="D1072" s="20"/>
      <c r="E1072" s="21"/>
      <c r="F1072" s="21"/>
      <c r="G1072" s="120"/>
      <c r="H1072" s="6"/>
      <c r="I1072" s="4"/>
      <c r="J1072" s="4"/>
      <c r="K1072" s="4"/>
      <c r="O1072" s="4"/>
      <c r="P1072" s="4"/>
      <c r="Q1072" s="4"/>
      <c r="R1072" s="5"/>
      <c r="S1072" s="5"/>
      <c r="T1072" s="5"/>
      <c r="AA1072" s="24"/>
      <c r="AB1072" s="24"/>
      <c r="AC1072" s="123"/>
      <c r="AE1072" s="64"/>
    </row>
    <row r="1073" spans="1:31" x14ac:dyDescent="0.25">
      <c r="A1073" s="119"/>
      <c r="B1073" s="119"/>
      <c r="C1073" s="119"/>
      <c r="D1073" s="115"/>
      <c r="E1073" s="116"/>
      <c r="F1073" s="116"/>
      <c r="G1073" s="124"/>
      <c r="H1073" s="117"/>
      <c r="I1073" s="117"/>
      <c r="J1073" s="117"/>
      <c r="K1073" s="117"/>
      <c r="L1073" s="93"/>
      <c r="M1073" s="93"/>
      <c r="N1073" s="93"/>
      <c r="O1073" s="117"/>
      <c r="P1073" s="117"/>
      <c r="Q1073" s="117"/>
      <c r="R1073" s="118"/>
      <c r="S1073" s="118"/>
      <c r="T1073" s="118"/>
      <c r="U1073" s="93"/>
      <c r="V1073" s="93"/>
      <c r="W1073" s="93"/>
      <c r="X1073" s="93"/>
      <c r="Y1073" s="93"/>
      <c r="Z1073" s="93"/>
      <c r="AA1073" s="113"/>
      <c r="AB1073" s="113"/>
      <c r="AC1073" s="125"/>
      <c r="AE1073" s="64"/>
    </row>
    <row r="1074" spans="1:31" x14ac:dyDescent="0.25">
      <c r="A1074" s="19"/>
      <c r="B1074" s="19"/>
      <c r="C1074" s="19"/>
      <c r="D1074" s="20"/>
      <c r="E1074" s="21"/>
      <c r="F1074" s="21"/>
      <c r="G1074" s="120"/>
      <c r="H1074" s="6"/>
      <c r="I1074" s="4"/>
      <c r="J1074" s="4"/>
      <c r="K1074" s="4"/>
      <c r="O1074" s="4"/>
      <c r="P1074" s="4"/>
      <c r="Q1074" s="4"/>
      <c r="R1074" s="5"/>
      <c r="S1074" s="5"/>
      <c r="T1074" s="5"/>
      <c r="AA1074" s="24"/>
      <c r="AB1074" s="24"/>
      <c r="AC1074" s="123"/>
      <c r="AD1074" s="64"/>
      <c r="AE1074" s="64"/>
    </row>
    <row r="1075" spans="1:31" x14ac:dyDescent="0.25">
      <c r="A1075" s="19"/>
      <c r="B1075" s="19"/>
      <c r="C1075" s="19"/>
      <c r="D1075" s="20"/>
      <c r="E1075" s="21"/>
      <c r="F1075" s="21"/>
      <c r="G1075" s="120"/>
      <c r="H1075" s="6"/>
      <c r="I1075" s="4"/>
      <c r="J1075" s="4"/>
      <c r="K1075" s="4"/>
      <c r="O1075" s="4"/>
      <c r="P1075" s="4"/>
      <c r="Q1075" s="4"/>
      <c r="R1075" s="5"/>
      <c r="S1075" s="5"/>
      <c r="T1075" s="5"/>
      <c r="AA1075" s="24"/>
      <c r="AB1075" s="24"/>
      <c r="AC1075" s="123"/>
      <c r="AD1075" s="64"/>
      <c r="AE1075" s="64"/>
    </row>
    <row r="1076" spans="1:31" x14ac:dyDescent="0.25">
      <c r="A1076" s="19"/>
      <c r="B1076" s="19"/>
      <c r="C1076" s="19"/>
      <c r="D1076" s="20"/>
      <c r="E1076" s="21"/>
      <c r="F1076" s="21"/>
      <c r="G1076" s="120"/>
      <c r="H1076" s="6"/>
      <c r="I1076" s="4"/>
      <c r="J1076" s="4"/>
      <c r="K1076" s="4"/>
      <c r="O1076" s="4"/>
      <c r="P1076" s="4"/>
      <c r="Q1076" s="4"/>
      <c r="R1076" s="5"/>
      <c r="S1076" s="5"/>
      <c r="T1076" s="5"/>
      <c r="AA1076" s="24"/>
      <c r="AB1076" s="24"/>
      <c r="AC1076" s="123"/>
      <c r="AD1076" s="64"/>
      <c r="AE1076" s="64"/>
    </row>
    <row r="1077" spans="1:31" x14ac:dyDescent="0.25">
      <c r="A1077" s="19"/>
      <c r="B1077" s="19"/>
      <c r="C1077" s="19"/>
      <c r="D1077" s="20"/>
      <c r="E1077" s="21"/>
      <c r="F1077" s="21"/>
      <c r="G1077" s="120"/>
      <c r="H1077" s="6"/>
      <c r="I1077" s="4"/>
      <c r="J1077" s="4"/>
      <c r="K1077" s="4"/>
      <c r="O1077" s="4"/>
      <c r="P1077" s="4"/>
      <c r="Q1077" s="4"/>
      <c r="R1077" s="5"/>
      <c r="S1077" s="5"/>
      <c r="T1077" s="5"/>
      <c r="AA1077" s="24"/>
      <c r="AB1077" s="24"/>
      <c r="AC1077" s="123"/>
      <c r="AD1077" s="64"/>
      <c r="AE1077" s="64"/>
    </row>
    <row r="1078" spans="1:31" x14ac:dyDescent="0.25">
      <c r="A1078" s="19"/>
      <c r="B1078" s="19"/>
      <c r="C1078" s="19"/>
      <c r="D1078" s="20"/>
      <c r="E1078" s="21"/>
      <c r="F1078" s="21"/>
      <c r="G1078" s="120"/>
      <c r="H1078" s="6"/>
      <c r="I1078" s="4"/>
      <c r="J1078" s="4"/>
      <c r="K1078" s="4"/>
      <c r="O1078" s="4"/>
      <c r="P1078" s="4"/>
      <c r="Q1078" s="4"/>
      <c r="R1078" s="5"/>
      <c r="S1078" s="5"/>
      <c r="T1078" s="5"/>
      <c r="AA1078" s="24"/>
      <c r="AB1078" s="24"/>
      <c r="AC1078" s="123"/>
      <c r="AD1078" s="64"/>
      <c r="AE1078" s="64"/>
    </row>
    <row r="1079" spans="1:31" x14ac:dyDescent="0.25">
      <c r="A1079" s="19"/>
      <c r="B1079" s="19"/>
      <c r="C1079" s="19"/>
      <c r="D1079" s="20"/>
      <c r="E1079" s="21"/>
      <c r="F1079" s="21"/>
      <c r="G1079" s="120"/>
      <c r="H1079" s="6"/>
      <c r="I1079" s="4"/>
      <c r="J1079" s="4"/>
      <c r="K1079" s="4"/>
      <c r="O1079" s="4"/>
      <c r="P1079" s="4"/>
      <c r="Q1079" s="4"/>
      <c r="R1079" s="5"/>
      <c r="S1079" s="5"/>
      <c r="T1079" s="5"/>
      <c r="AA1079" s="24"/>
      <c r="AB1079" s="24"/>
      <c r="AC1079" s="123"/>
      <c r="AD1079" s="64"/>
      <c r="AE1079" s="64"/>
    </row>
    <row r="1080" spans="1:31" x14ac:dyDescent="0.25">
      <c r="A1080" s="19"/>
      <c r="B1080" s="19"/>
      <c r="C1080" s="19"/>
      <c r="D1080" s="20"/>
      <c r="E1080" s="21"/>
      <c r="F1080" s="21"/>
      <c r="G1080" s="120"/>
      <c r="H1080" s="6"/>
      <c r="I1080" s="4"/>
      <c r="J1080" s="4"/>
      <c r="K1080" s="4"/>
      <c r="O1080" s="4"/>
      <c r="P1080" s="4"/>
      <c r="Q1080" s="4"/>
      <c r="R1080" s="5"/>
      <c r="S1080" s="5"/>
      <c r="T1080" s="5"/>
      <c r="AA1080" s="24"/>
      <c r="AB1080" s="24"/>
      <c r="AC1080" s="123"/>
      <c r="AD1080" s="64"/>
      <c r="AE1080" s="64"/>
    </row>
    <row r="1081" spans="1:31" x14ac:dyDescent="0.25">
      <c r="A1081" s="19"/>
      <c r="B1081" s="19"/>
      <c r="C1081" s="19"/>
      <c r="D1081" s="20"/>
      <c r="E1081" s="21"/>
      <c r="F1081" s="21"/>
      <c r="G1081" s="120"/>
      <c r="H1081" s="6"/>
      <c r="I1081" s="4"/>
      <c r="J1081" s="4"/>
      <c r="K1081" s="4"/>
      <c r="O1081" s="4"/>
      <c r="P1081" s="4"/>
      <c r="Q1081" s="4"/>
      <c r="R1081" s="5"/>
      <c r="S1081" s="5"/>
      <c r="T1081" s="5"/>
      <c r="AA1081" s="24"/>
      <c r="AB1081" s="24"/>
      <c r="AC1081" s="123"/>
      <c r="AD1081" s="64"/>
      <c r="AE1081" s="64"/>
    </row>
    <row r="1082" spans="1:31" x14ac:dyDescent="0.25">
      <c r="A1082" s="19"/>
      <c r="B1082" s="19"/>
      <c r="C1082" s="19"/>
      <c r="D1082" s="20"/>
      <c r="E1082" s="21"/>
      <c r="F1082" s="21"/>
      <c r="G1082" s="120"/>
      <c r="H1082" s="6"/>
      <c r="I1082" s="4"/>
      <c r="J1082" s="4"/>
      <c r="K1082" s="4"/>
      <c r="O1082" s="4"/>
      <c r="P1082" s="4"/>
      <c r="Q1082" s="4"/>
      <c r="R1082" s="5"/>
      <c r="S1082" s="5"/>
      <c r="T1082" s="5"/>
      <c r="AA1082" s="24"/>
      <c r="AB1082" s="24"/>
      <c r="AC1082" s="123"/>
      <c r="AD1082" s="64"/>
      <c r="AE1082" s="64"/>
    </row>
    <row r="1083" spans="1:31" x14ac:dyDescent="0.25">
      <c r="A1083" s="19"/>
      <c r="B1083" s="19"/>
      <c r="C1083" s="19"/>
      <c r="D1083" s="20"/>
      <c r="E1083" s="21"/>
      <c r="F1083" s="21"/>
      <c r="G1083" s="120"/>
      <c r="H1083" s="6"/>
      <c r="I1083" s="4"/>
      <c r="J1083" s="4"/>
      <c r="K1083" s="4"/>
      <c r="O1083" s="4"/>
      <c r="P1083" s="4"/>
      <c r="Q1083" s="4"/>
      <c r="R1083" s="5"/>
      <c r="S1083" s="5"/>
      <c r="T1083" s="5"/>
      <c r="AA1083" s="24"/>
      <c r="AB1083" s="24"/>
      <c r="AC1083" s="123"/>
      <c r="AD1083" s="64"/>
      <c r="AE1083" s="64"/>
    </row>
    <row r="1084" spans="1:31" x14ac:dyDescent="0.25">
      <c r="A1084" s="19"/>
      <c r="B1084" s="19"/>
      <c r="C1084" s="19"/>
      <c r="D1084" s="20"/>
      <c r="E1084" s="21"/>
      <c r="F1084" s="21"/>
      <c r="G1084" s="120"/>
      <c r="H1084" s="6"/>
      <c r="I1084" s="4"/>
      <c r="J1084" s="4"/>
      <c r="K1084" s="4"/>
      <c r="O1084" s="4"/>
      <c r="P1084" s="4"/>
      <c r="Q1084" s="4"/>
      <c r="R1084" s="5"/>
      <c r="S1084" s="5"/>
      <c r="T1084" s="5"/>
      <c r="AA1084" s="24"/>
      <c r="AB1084" s="24"/>
      <c r="AC1084" s="123"/>
      <c r="AD1084" s="64"/>
      <c r="AE1084" s="64"/>
    </row>
    <row r="1085" spans="1:31" x14ac:dyDescent="0.25">
      <c r="A1085" s="19"/>
      <c r="B1085" s="19"/>
      <c r="C1085" s="19"/>
      <c r="D1085" s="20"/>
      <c r="E1085" s="21"/>
      <c r="F1085" s="21"/>
      <c r="G1085" s="120"/>
      <c r="H1085" s="6"/>
      <c r="I1085" s="4"/>
      <c r="J1085" s="4"/>
      <c r="K1085" s="4"/>
      <c r="O1085" s="4"/>
      <c r="P1085" s="4"/>
      <c r="Q1085" s="4"/>
      <c r="R1085" s="5"/>
      <c r="S1085" s="5"/>
      <c r="T1085" s="5"/>
      <c r="AA1085" s="24"/>
      <c r="AB1085" s="24"/>
      <c r="AC1085" s="123"/>
      <c r="AD1085" s="64"/>
      <c r="AE1085" s="64"/>
    </row>
    <row r="1086" spans="1:31" x14ac:dyDescent="0.25">
      <c r="A1086" s="19"/>
      <c r="B1086" s="19"/>
      <c r="C1086" s="19"/>
      <c r="D1086" s="20"/>
      <c r="E1086" s="21"/>
      <c r="F1086" s="21"/>
      <c r="G1086" s="120"/>
      <c r="H1086" s="6"/>
      <c r="I1086" s="4"/>
      <c r="J1086" s="4"/>
      <c r="K1086" s="4"/>
      <c r="O1086" s="4"/>
      <c r="P1086" s="4"/>
      <c r="Q1086" s="4"/>
      <c r="R1086" s="5"/>
      <c r="S1086" s="5"/>
      <c r="T1086" s="5"/>
      <c r="AA1086" s="24"/>
      <c r="AB1086" s="24"/>
      <c r="AC1086" s="123"/>
      <c r="AD1086" s="64"/>
      <c r="AE1086" s="64"/>
    </row>
    <row r="1087" spans="1:31" x14ac:dyDescent="0.25">
      <c r="A1087" s="19"/>
      <c r="B1087" s="19"/>
      <c r="C1087" s="19"/>
      <c r="D1087" s="20"/>
      <c r="E1087" s="21"/>
      <c r="F1087" s="21"/>
      <c r="G1087" s="120"/>
      <c r="H1087" s="6"/>
      <c r="I1087" s="4"/>
      <c r="J1087" s="4"/>
      <c r="K1087" s="4"/>
      <c r="O1087" s="4"/>
      <c r="P1087" s="4"/>
      <c r="Q1087" s="4"/>
      <c r="R1087" s="5"/>
      <c r="S1087" s="5"/>
      <c r="T1087" s="5"/>
      <c r="AA1087" s="24"/>
      <c r="AB1087" s="24"/>
      <c r="AC1087" s="123"/>
      <c r="AD1087" s="64"/>
      <c r="AE1087" s="64"/>
    </row>
    <row r="1088" spans="1:31" x14ac:dyDescent="0.25">
      <c r="A1088" s="19"/>
      <c r="B1088" s="19"/>
      <c r="C1088" s="19"/>
      <c r="D1088" s="20"/>
      <c r="E1088" s="21"/>
      <c r="F1088" s="21"/>
      <c r="G1088" s="120"/>
      <c r="H1088" s="6"/>
      <c r="I1088" s="4"/>
      <c r="J1088" s="4"/>
      <c r="K1088" s="4"/>
      <c r="O1088" s="4"/>
      <c r="P1088" s="4"/>
      <c r="Q1088" s="4"/>
      <c r="R1088" s="5"/>
      <c r="S1088" s="5"/>
      <c r="T1088" s="5"/>
      <c r="AA1088" s="24"/>
      <c r="AB1088" s="24"/>
      <c r="AC1088" s="123"/>
      <c r="AD1088" s="64"/>
      <c r="AE1088" s="64"/>
    </row>
    <row r="1089" spans="1:31" x14ac:dyDescent="0.25">
      <c r="A1089" s="19"/>
      <c r="B1089" s="19"/>
      <c r="C1089" s="19"/>
      <c r="D1089" s="20"/>
      <c r="E1089" s="21"/>
      <c r="F1089" s="21"/>
      <c r="G1089" s="120"/>
      <c r="H1089" s="6"/>
      <c r="I1089" s="4"/>
      <c r="J1089" s="4"/>
      <c r="K1089" s="4"/>
      <c r="O1089" s="4"/>
      <c r="P1089" s="4"/>
      <c r="Q1089" s="4"/>
      <c r="R1089" s="5"/>
      <c r="S1089" s="5"/>
      <c r="T1089" s="5"/>
      <c r="AA1089" s="24"/>
      <c r="AB1089" s="24"/>
      <c r="AC1089" s="123"/>
      <c r="AD1089" s="64"/>
      <c r="AE1089" s="64"/>
    </row>
    <row r="1090" spans="1:31" x14ac:dyDescent="0.25">
      <c r="A1090" s="19"/>
      <c r="B1090" s="19"/>
      <c r="C1090" s="19"/>
      <c r="D1090" s="20"/>
      <c r="E1090" s="21"/>
      <c r="F1090" s="21"/>
      <c r="G1090" s="120"/>
      <c r="H1090" s="6"/>
      <c r="I1090" s="4"/>
      <c r="J1090" s="4"/>
      <c r="K1090" s="4"/>
      <c r="O1090" s="4"/>
      <c r="P1090" s="4"/>
      <c r="Q1090" s="4"/>
      <c r="R1090" s="5"/>
      <c r="S1090" s="5"/>
      <c r="T1090" s="5"/>
      <c r="AA1090" s="24"/>
      <c r="AB1090" s="24"/>
      <c r="AC1090" s="123"/>
      <c r="AD1090" s="64"/>
      <c r="AE1090" s="64"/>
    </row>
    <row r="1091" spans="1:31" x14ac:dyDescent="0.25">
      <c r="A1091" s="19"/>
      <c r="B1091" s="19"/>
      <c r="C1091" s="19"/>
      <c r="D1091" s="20"/>
      <c r="E1091" s="21"/>
      <c r="F1091" s="21"/>
      <c r="G1091" s="120"/>
      <c r="H1091" s="6"/>
      <c r="I1091" s="4"/>
      <c r="J1091" s="4"/>
      <c r="K1091" s="4"/>
      <c r="O1091" s="4"/>
      <c r="P1091" s="4"/>
      <c r="Q1091" s="4"/>
      <c r="R1091" s="5"/>
      <c r="S1091" s="5"/>
      <c r="T1091" s="5"/>
      <c r="AA1091" s="24"/>
      <c r="AB1091" s="24"/>
      <c r="AC1091" s="123"/>
      <c r="AD1091" s="64"/>
      <c r="AE1091" s="64"/>
    </row>
    <row r="1092" spans="1:31" x14ac:dyDescent="0.25">
      <c r="A1092" s="19"/>
      <c r="B1092" s="19"/>
      <c r="C1092" s="19"/>
      <c r="D1092" s="20"/>
      <c r="E1092" s="21"/>
      <c r="F1092" s="21"/>
      <c r="G1092" s="120"/>
      <c r="H1092" s="6"/>
      <c r="I1092" s="4"/>
      <c r="J1092" s="4"/>
      <c r="K1092" s="4"/>
      <c r="O1092" s="4"/>
      <c r="P1092" s="4"/>
      <c r="Q1092" s="4"/>
      <c r="R1092" s="5"/>
      <c r="S1092" s="5"/>
      <c r="T1092" s="5"/>
      <c r="AA1092" s="24"/>
      <c r="AB1092" s="24"/>
      <c r="AC1092" s="123"/>
      <c r="AD1092" s="64"/>
      <c r="AE1092" s="64"/>
    </row>
    <row r="1093" spans="1:31" x14ac:dyDescent="0.25">
      <c r="A1093" s="19"/>
      <c r="B1093" s="19"/>
      <c r="C1093" s="19"/>
      <c r="D1093" s="20"/>
      <c r="E1093" s="21"/>
      <c r="F1093" s="21"/>
      <c r="G1093" s="120"/>
      <c r="H1093" s="6"/>
      <c r="I1093" s="4"/>
      <c r="J1093" s="4"/>
      <c r="K1093" s="4"/>
      <c r="O1093" s="4"/>
      <c r="P1093" s="4"/>
      <c r="Q1093" s="4"/>
      <c r="R1093" s="5"/>
      <c r="S1093" s="5"/>
      <c r="T1093" s="5"/>
      <c r="AA1093" s="24"/>
      <c r="AB1093" s="24"/>
      <c r="AC1093" s="123"/>
      <c r="AD1093" s="64"/>
      <c r="AE1093" s="64"/>
    </row>
    <row r="1094" spans="1:31" x14ac:dyDescent="0.25">
      <c r="A1094" s="19"/>
      <c r="B1094" s="19"/>
      <c r="C1094" s="19"/>
      <c r="D1094" s="20"/>
      <c r="E1094" s="21"/>
      <c r="F1094" s="21"/>
      <c r="G1094" s="120"/>
      <c r="H1094" s="6"/>
      <c r="I1094" s="4"/>
      <c r="J1094" s="4"/>
      <c r="K1094" s="4"/>
      <c r="O1094" s="4"/>
      <c r="P1094" s="4"/>
      <c r="Q1094" s="4"/>
      <c r="R1094" s="5"/>
      <c r="S1094" s="5"/>
      <c r="T1094" s="5"/>
      <c r="AA1094" s="24"/>
      <c r="AB1094" s="24"/>
      <c r="AC1094" s="123"/>
      <c r="AD1094" s="64"/>
      <c r="AE1094" s="64"/>
    </row>
    <row r="1095" spans="1:31" x14ac:dyDescent="0.25">
      <c r="A1095" s="19"/>
      <c r="B1095" s="19"/>
      <c r="C1095" s="19"/>
      <c r="D1095" s="20"/>
      <c r="E1095" s="21"/>
      <c r="F1095" s="21"/>
      <c r="G1095" s="120"/>
      <c r="H1095" s="6"/>
      <c r="I1095" s="4"/>
      <c r="J1095" s="4"/>
      <c r="K1095" s="4"/>
      <c r="O1095" s="4"/>
      <c r="P1095" s="4"/>
      <c r="Q1095" s="4"/>
      <c r="R1095" s="5"/>
      <c r="S1095" s="5"/>
      <c r="T1095" s="5"/>
      <c r="AA1095" s="24"/>
      <c r="AB1095" s="24"/>
      <c r="AC1095" s="123"/>
      <c r="AD1095" s="64"/>
      <c r="AE1095" s="64"/>
    </row>
    <row r="1096" spans="1:31" x14ac:dyDescent="0.25">
      <c r="A1096" s="19"/>
      <c r="B1096" s="19"/>
      <c r="C1096" s="19"/>
      <c r="D1096" s="20"/>
      <c r="E1096" s="21"/>
      <c r="F1096" s="21"/>
      <c r="G1096" s="120"/>
      <c r="H1096" s="6"/>
      <c r="I1096" s="4"/>
      <c r="J1096" s="4"/>
      <c r="K1096" s="4"/>
      <c r="O1096" s="4"/>
      <c r="P1096" s="4"/>
      <c r="Q1096" s="4"/>
      <c r="R1096" s="5"/>
      <c r="S1096" s="5"/>
      <c r="T1096" s="5"/>
      <c r="AA1096" s="24"/>
      <c r="AB1096" s="24"/>
      <c r="AC1096" s="123"/>
      <c r="AD1096" s="64"/>
      <c r="AE1096" s="64"/>
    </row>
    <row r="1097" spans="1:31" x14ac:dyDescent="0.25">
      <c r="A1097" s="19"/>
      <c r="B1097" s="19"/>
      <c r="C1097" s="19"/>
      <c r="D1097" s="20"/>
      <c r="E1097" s="21"/>
      <c r="F1097" s="21"/>
      <c r="G1097" s="120"/>
      <c r="H1097" s="6"/>
      <c r="I1097" s="4"/>
      <c r="J1097" s="4"/>
      <c r="K1097" s="4"/>
      <c r="O1097" s="4"/>
      <c r="P1097" s="4"/>
      <c r="Q1097" s="4"/>
      <c r="R1097" s="5"/>
      <c r="S1097" s="5"/>
      <c r="T1097" s="5"/>
      <c r="AA1097" s="24"/>
      <c r="AB1097" s="24"/>
      <c r="AC1097" s="123"/>
      <c r="AD1097" s="64"/>
      <c r="AE1097" s="64"/>
    </row>
    <row r="1098" spans="1:31" x14ac:dyDescent="0.25">
      <c r="A1098" s="19"/>
      <c r="B1098" s="19"/>
      <c r="C1098" s="19"/>
      <c r="D1098" s="20"/>
      <c r="E1098" s="21"/>
      <c r="F1098" s="21"/>
      <c r="G1098" s="120"/>
      <c r="H1098" s="6"/>
      <c r="I1098" s="4"/>
      <c r="J1098" s="4"/>
      <c r="K1098" s="4"/>
      <c r="O1098" s="4"/>
      <c r="P1098" s="4"/>
      <c r="Q1098" s="4"/>
      <c r="R1098" s="5"/>
      <c r="S1098" s="5"/>
      <c r="T1098" s="5"/>
      <c r="AA1098" s="24"/>
      <c r="AB1098" s="24"/>
      <c r="AC1098" s="123"/>
      <c r="AD1098" s="64"/>
      <c r="AE1098" s="64"/>
    </row>
    <row r="1099" spans="1:31" x14ac:dyDescent="0.25">
      <c r="A1099" s="19"/>
      <c r="B1099" s="19"/>
      <c r="C1099" s="19"/>
      <c r="D1099" s="20"/>
      <c r="E1099" s="21"/>
      <c r="F1099" s="21"/>
      <c r="G1099" s="120"/>
      <c r="H1099" s="6"/>
      <c r="I1099" s="4"/>
      <c r="J1099" s="4"/>
      <c r="K1099" s="4"/>
      <c r="O1099" s="4"/>
      <c r="P1099" s="4"/>
      <c r="Q1099" s="4"/>
      <c r="R1099" s="5"/>
      <c r="S1099" s="5"/>
      <c r="T1099" s="5"/>
      <c r="AA1099" s="24"/>
      <c r="AB1099" s="24"/>
      <c r="AC1099" s="123"/>
      <c r="AD1099" s="64"/>
      <c r="AE1099" s="64"/>
    </row>
    <row r="1100" spans="1:31" x14ac:dyDescent="0.25">
      <c r="A1100" s="19"/>
      <c r="B1100" s="19"/>
      <c r="C1100" s="19"/>
      <c r="D1100" s="20"/>
      <c r="E1100" s="21"/>
      <c r="F1100" s="21"/>
      <c r="G1100" s="120"/>
      <c r="H1100" s="6"/>
      <c r="I1100" s="4"/>
      <c r="J1100" s="4"/>
      <c r="K1100" s="4"/>
      <c r="O1100" s="4"/>
      <c r="P1100" s="4"/>
      <c r="Q1100" s="4"/>
      <c r="R1100" s="5"/>
      <c r="S1100" s="5"/>
      <c r="T1100" s="5"/>
      <c r="AA1100" s="24"/>
      <c r="AB1100" s="24"/>
      <c r="AC1100" s="123"/>
      <c r="AD1100" s="64"/>
      <c r="AE1100" s="64"/>
    </row>
    <row r="1101" spans="1:31" x14ac:dyDescent="0.25">
      <c r="A1101" s="19"/>
      <c r="B1101" s="19"/>
      <c r="C1101" s="19"/>
      <c r="D1101" s="20"/>
      <c r="E1101" s="21"/>
      <c r="F1101" s="21"/>
      <c r="G1101" s="120"/>
      <c r="H1101" s="6"/>
      <c r="I1101" s="4"/>
      <c r="J1101" s="4"/>
      <c r="K1101" s="4"/>
      <c r="O1101" s="4"/>
      <c r="P1101" s="4"/>
      <c r="Q1101" s="4"/>
      <c r="R1101" s="5"/>
      <c r="S1101" s="5"/>
      <c r="T1101" s="5"/>
      <c r="AA1101" s="24"/>
      <c r="AB1101" s="24"/>
      <c r="AC1101" s="123"/>
      <c r="AD1101" s="64"/>
      <c r="AE1101" s="64"/>
    </row>
    <row r="1102" spans="1:31" x14ac:dyDescent="0.25">
      <c r="A1102" s="19"/>
      <c r="B1102" s="19"/>
      <c r="C1102" s="19"/>
      <c r="D1102" s="20"/>
      <c r="E1102" s="21"/>
      <c r="F1102" s="21"/>
      <c r="G1102" s="120"/>
      <c r="H1102" s="6"/>
      <c r="I1102" s="4"/>
      <c r="J1102" s="4"/>
      <c r="K1102" s="4"/>
      <c r="O1102" s="4"/>
      <c r="P1102" s="4"/>
      <c r="Q1102" s="4"/>
      <c r="R1102" s="5"/>
      <c r="S1102" s="5"/>
      <c r="T1102" s="5"/>
      <c r="AA1102" s="24"/>
      <c r="AB1102" s="24"/>
      <c r="AC1102" s="123"/>
      <c r="AD1102" s="64"/>
      <c r="AE1102" s="64"/>
    </row>
    <row r="1103" spans="1:31" x14ac:dyDescent="0.25">
      <c r="A1103" s="19"/>
      <c r="B1103" s="19"/>
      <c r="C1103" s="19"/>
      <c r="D1103" s="20"/>
      <c r="E1103" s="21"/>
      <c r="F1103" s="21"/>
      <c r="G1103" s="120"/>
      <c r="H1103" s="6"/>
      <c r="I1103" s="4"/>
      <c r="J1103" s="4"/>
      <c r="K1103" s="4"/>
      <c r="O1103" s="4"/>
      <c r="P1103" s="4"/>
      <c r="Q1103" s="4"/>
      <c r="R1103" s="5"/>
      <c r="S1103" s="5"/>
      <c r="T1103" s="5"/>
      <c r="AA1103" s="24"/>
      <c r="AB1103" s="24"/>
      <c r="AC1103" s="123"/>
      <c r="AD1103" s="64"/>
      <c r="AE1103" s="64"/>
    </row>
    <row r="1104" spans="1:31" x14ac:dyDescent="0.25">
      <c r="A1104" s="19"/>
      <c r="B1104" s="19"/>
      <c r="C1104" s="19"/>
      <c r="D1104" s="20"/>
      <c r="E1104" s="21"/>
      <c r="F1104" s="21"/>
      <c r="G1104" s="120"/>
      <c r="H1104" s="6"/>
      <c r="I1104" s="4"/>
      <c r="J1104" s="4"/>
      <c r="K1104" s="4"/>
      <c r="O1104" s="4"/>
      <c r="P1104" s="4"/>
      <c r="Q1104" s="4"/>
      <c r="R1104" s="5"/>
      <c r="S1104" s="5"/>
      <c r="T1104" s="5"/>
      <c r="AA1104" s="24"/>
      <c r="AB1104" s="24"/>
      <c r="AC1104" s="123"/>
      <c r="AD1104" s="64"/>
      <c r="AE1104" s="64"/>
    </row>
    <row r="1105" spans="1:31" x14ac:dyDescent="0.25">
      <c r="A1105" s="19"/>
      <c r="B1105" s="19"/>
      <c r="C1105" s="19"/>
      <c r="D1105" s="20"/>
      <c r="E1105" s="21"/>
      <c r="F1105" s="21"/>
      <c r="G1105" s="120"/>
      <c r="H1105" s="6"/>
      <c r="I1105" s="4"/>
      <c r="J1105" s="4"/>
      <c r="K1105" s="4"/>
      <c r="O1105" s="4"/>
      <c r="P1105" s="4"/>
      <c r="Q1105" s="4"/>
      <c r="R1105" s="5"/>
      <c r="S1105" s="5"/>
      <c r="T1105" s="5"/>
      <c r="AA1105" s="24"/>
      <c r="AB1105" s="24"/>
      <c r="AC1105" s="123"/>
      <c r="AD1105" s="64"/>
      <c r="AE1105" s="64"/>
    </row>
    <row r="1106" spans="1:31" x14ac:dyDescent="0.25">
      <c r="A1106" s="19"/>
      <c r="B1106" s="19"/>
      <c r="C1106" s="19"/>
      <c r="D1106" s="20"/>
      <c r="E1106" s="21"/>
      <c r="F1106" s="21"/>
      <c r="G1106" s="120"/>
      <c r="H1106" s="6"/>
      <c r="I1106" s="4"/>
      <c r="J1106" s="4"/>
      <c r="K1106" s="4"/>
      <c r="O1106" s="4"/>
      <c r="P1106" s="4"/>
      <c r="Q1106" s="4"/>
      <c r="R1106" s="5"/>
      <c r="S1106" s="5"/>
      <c r="T1106" s="5"/>
      <c r="AA1106" s="24"/>
      <c r="AB1106" s="24"/>
      <c r="AC1106" s="123"/>
      <c r="AD1106" s="64"/>
      <c r="AE1106" s="64"/>
    </row>
    <row r="1107" spans="1:31" x14ac:dyDescent="0.25">
      <c r="A1107" s="19"/>
      <c r="B1107" s="19"/>
      <c r="C1107" s="19"/>
      <c r="D1107" s="20"/>
      <c r="E1107" s="21"/>
      <c r="F1107" s="21"/>
      <c r="G1107" s="120"/>
      <c r="H1107" s="6"/>
      <c r="I1107" s="4"/>
      <c r="J1107" s="4"/>
      <c r="K1107" s="4"/>
      <c r="O1107" s="4"/>
      <c r="P1107" s="4"/>
      <c r="Q1107" s="4"/>
      <c r="R1107" s="5"/>
      <c r="S1107" s="5"/>
      <c r="T1107" s="5"/>
      <c r="AA1107" s="24"/>
      <c r="AB1107" s="24"/>
      <c r="AC1107" s="123"/>
      <c r="AD1107" s="64"/>
      <c r="AE1107" s="64"/>
    </row>
    <row r="1108" spans="1:31" x14ac:dyDescent="0.25">
      <c r="A1108" s="19"/>
      <c r="B1108" s="19"/>
      <c r="C1108" s="19"/>
      <c r="D1108" s="20"/>
      <c r="E1108" s="21"/>
      <c r="F1108" s="21"/>
      <c r="G1108" s="120"/>
      <c r="H1108" s="6"/>
      <c r="I1108" s="4"/>
      <c r="J1108" s="4"/>
      <c r="K1108" s="4"/>
      <c r="O1108" s="4"/>
      <c r="P1108" s="4"/>
      <c r="Q1108" s="4"/>
      <c r="R1108" s="5"/>
      <c r="S1108" s="5"/>
      <c r="T1108" s="5"/>
      <c r="AA1108" s="24"/>
      <c r="AB1108" s="24"/>
      <c r="AC1108" s="123"/>
      <c r="AD1108" s="64"/>
      <c r="AE1108" s="64"/>
    </row>
    <row r="1109" spans="1:31" x14ac:dyDescent="0.25">
      <c r="A1109" s="19"/>
      <c r="B1109" s="19"/>
      <c r="C1109" s="19"/>
      <c r="D1109" s="20"/>
      <c r="E1109" s="21"/>
      <c r="F1109" s="21"/>
      <c r="G1109" s="120"/>
      <c r="H1109" s="6"/>
      <c r="I1109" s="4"/>
      <c r="J1109" s="4"/>
      <c r="K1109" s="4"/>
      <c r="O1109" s="4"/>
      <c r="P1109" s="4"/>
      <c r="Q1109" s="4"/>
      <c r="R1109" s="5"/>
      <c r="S1109" s="5"/>
      <c r="T1109" s="5"/>
      <c r="AA1109" s="24"/>
      <c r="AB1109" s="24"/>
      <c r="AC1109" s="123"/>
      <c r="AD1109" s="64"/>
      <c r="AE1109" s="64"/>
    </row>
    <row r="1110" spans="1:31" x14ac:dyDescent="0.25">
      <c r="A1110" s="19"/>
      <c r="B1110" s="19"/>
      <c r="C1110" s="19"/>
      <c r="D1110" s="20"/>
      <c r="E1110" s="21"/>
      <c r="F1110" s="21"/>
      <c r="G1110" s="120"/>
      <c r="H1110" s="6"/>
      <c r="I1110" s="4"/>
      <c r="J1110" s="4"/>
      <c r="K1110" s="4"/>
      <c r="O1110" s="4"/>
      <c r="P1110" s="4"/>
      <c r="Q1110" s="4"/>
      <c r="R1110" s="5"/>
      <c r="S1110" s="5"/>
      <c r="T1110" s="5"/>
      <c r="AA1110" s="24"/>
      <c r="AB1110" s="24"/>
      <c r="AC1110" s="123"/>
      <c r="AD1110" s="64"/>
      <c r="AE1110" s="64"/>
    </row>
    <row r="1111" spans="1:31" x14ac:dyDescent="0.25">
      <c r="A1111" s="19"/>
      <c r="B1111" s="19"/>
      <c r="C1111" s="19"/>
      <c r="D1111" s="20"/>
      <c r="E1111" s="21"/>
      <c r="F1111" s="21"/>
      <c r="G1111" s="120"/>
      <c r="H1111" s="6"/>
      <c r="I1111" s="4"/>
      <c r="J1111" s="4"/>
      <c r="K1111" s="4"/>
      <c r="O1111" s="4"/>
      <c r="P1111" s="4"/>
      <c r="Q1111" s="4"/>
      <c r="R1111" s="5"/>
      <c r="S1111" s="5"/>
      <c r="T1111" s="5"/>
      <c r="AA1111" s="24"/>
      <c r="AB1111" s="24"/>
      <c r="AC1111" s="123"/>
      <c r="AD1111" s="64"/>
      <c r="AE1111" s="64"/>
    </row>
    <row r="1112" spans="1:31" x14ac:dyDescent="0.25">
      <c r="A1112" s="19"/>
      <c r="B1112" s="19"/>
      <c r="C1112" s="19"/>
      <c r="D1112" s="20"/>
      <c r="E1112" s="21"/>
      <c r="F1112" s="21"/>
      <c r="G1112" s="120"/>
      <c r="H1112" s="6"/>
      <c r="I1112" s="4"/>
      <c r="J1112" s="4"/>
      <c r="K1112" s="4"/>
      <c r="O1112" s="4"/>
      <c r="P1112" s="4"/>
      <c r="Q1112" s="4"/>
      <c r="R1112" s="5"/>
      <c r="S1112" s="5"/>
      <c r="T1112" s="5"/>
      <c r="AA1112" s="24"/>
      <c r="AB1112" s="24"/>
      <c r="AC1112" s="123"/>
      <c r="AD1112" s="64"/>
      <c r="AE1112" s="64"/>
    </row>
    <row r="1113" spans="1:31" x14ac:dyDescent="0.25">
      <c r="A1113" s="19"/>
      <c r="B1113" s="19"/>
      <c r="C1113" s="19"/>
      <c r="D1113" s="20"/>
      <c r="E1113" s="21"/>
      <c r="F1113" s="21"/>
      <c r="G1113" s="120"/>
      <c r="H1113" s="6"/>
      <c r="I1113" s="4"/>
      <c r="J1113" s="4"/>
      <c r="K1113" s="4"/>
      <c r="O1113" s="4"/>
      <c r="P1113" s="4"/>
      <c r="Q1113" s="4"/>
      <c r="R1113" s="5"/>
      <c r="S1113" s="5"/>
      <c r="T1113" s="5"/>
      <c r="AA1113" s="24"/>
      <c r="AB1113" s="24"/>
      <c r="AC1113" s="123"/>
      <c r="AD1113" s="64"/>
      <c r="AE1113" s="64"/>
    </row>
    <row r="1114" spans="1:31" x14ac:dyDescent="0.25">
      <c r="A1114" s="19"/>
      <c r="B1114" s="19"/>
      <c r="C1114" s="19"/>
      <c r="D1114" s="20"/>
      <c r="E1114" s="21"/>
      <c r="F1114" s="21"/>
      <c r="G1114" s="120"/>
      <c r="H1114" s="6"/>
      <c r="I1114" s="4"/>
      <c r="J1114" s="4"/>
      <c r="K1114" s="4"/>
      <c r="O1114" s="4"/>
      <c r="P1114" s="4"/>
      <c r="Q1114" s="4"/>
      <c r="R1114" s="5"/>
      <c r="S1114" s="5"/>
      <c r="T1114" s="5"/>
      <c r="AA1114" s="24"/>
      <c r="AB1114" s="24"/>
      <c r="AC1114" s="123"/>
      <c r="AD1114" s="64"/>
      <c r="AE1114" s="64"/>
    </row>
    <row r="1115" spans="1:31" x14ac:dyDescent="0.25">
      <c r="A1115" s="19"/>
      <c r="B1115" s="19"/>
      <c r="C1115" s="19"/>
      <c r="D1115" s="20"/>
      <c r="E1115" s="21"/>
      <c r="F1115" s="21"/>
      <c r="G1115" s="120"/>
      <c r="H1115" s="6"/>
      <c r="I1115" s="4"/>
      <c r="J1115" s="4"/>
      <c r="K1115" s="4"/>
      <c r="O1115" s="4"/>
      <c r="P1115" s="4"/>
      <c r="Q1115" s="4"/>
      <c r="R1115" s="5"/>
      <c r="S1115" s="5"/>
      <c r="T1115" s="5"/>
      <c r="AA1115" s="24"/>
      <c r="AB1115" s="24"/>
      <c r="AC1115" s="123"/>
      <c r="AD1115" s="64"/>
      <c r="AE1115" s="64"/>
    </row>
    <row r="1116" spans="1:31" x14ac:dyDescent="0.25">
      <c r="A1116" s="19"/>
      <c r="B1116" s="19"/>
      <c r="C1116" s="19"/>
      <c r="D1116" s="20"/>
      <c r="E1116" s="21"/>
      <c r="F1116" s="21"/>
      <c r="G1116" s="120"/>
      <c r="H1116" s="6"/>
      <c r="I1116" s="4"/>
      <c r="J1116" s="4"/>
      <c r="K1116" s="4"/>
      <c r="O1116" s="4"/>
      <c r="P1116" s="4"/>
      <c r="Q1116" s="4"/>
      <c r="R1116" s="5"/>
      <c r="S1116" s="5"/>
      <c r="T1116" s="5"/>
      <c r="AA1116" s="24"/>
      <c r="AB1116" s="24"/>
      <c r="AC1116" s="123"/>
      <c r="AD1116" s="64"/>
      <c r="AE1116" s="64"/>
    </row>
    <row r="1117" spans="1:31" x14ac:dyDescent="0.25">
      <c r="A1117" s="19"/>
      <c r="B1117" s="19"/>
      <c r="C1117" s="19"/>
      <c r="D1117" s="20"/>
      <c r="E1117" s="21"/>
      <c r="F1117" s="21"/>
      <c r="G1117" s="120"/>
      <c r="H1117" s="6"/>
      <c r="I1117" s="4"/>
      <c r="J1117" s="4"/>
      <c r="K1117" s="4"/>
      <c r="O1117" s="4"/>
      <c r="P1117" s="4"/>
      <c r="Q1117" s="4"/>
      <c r="R1117" s="5"/>
      <c r="S1117" s="5"/>
      <c r="T1117" s="5"/>
      <c r="AA1117" s="24"/>
      <c r="AB1117" s="24"/>
      <c r="AC1117" s="123"/>
      <c r="AD1117" s="64"/>
      <c r="AE1117" s="64"/>
    </row>
    <row r="1118" spans="1:31" x14ac:dyDescent="0.25">
      <c r="A1118" s="19"/>
      <c r="B1118" s="19"/>
      <c r="C1118" s="19"/>
      <c r="D1118" s="20"/>
      <c r="E1118" s="21"/>
      <c r="F1118" s="21"/>
      <c r="G1118" s="120"/>
      <c r="H1118" s="6"/>
      <c r="I1118" s="4"/>
      <c r="J1118" s="4"/>
      <c r="K1118" s="4"/>
      <c r="O1118" s="4"/>
      <c r="P1118" s="4"/>
      <c r="Q1118" s="4"/>
      <c r="R1118" s="5"/>
      <c r="S1118" s="5"/>
      <c r="T1118" s="5"/>
      <c r="AA1118" s="24"/>
      <c r="AB1118" s="24"/>
      <c r="AC1118" s="123"/>
      <c r="AD1118" s="64"/>
      <c r="AE1118" s="64"/>
    </row>
    <row r="1119" spans="1:31" x14ac:dyDescent="0.25">
      <c r="A1119" s="19"/>
      <c r="B1119" s="19"/>
      <c r="C1119" s="19"/>
      <c r="D1119" s="20"/>
      <c r="E1119" s="21"/>
      <c r="F1119" s="21"/>
      <c r="G1119" s="120"/>
      <c r="H1119" s="6"/>
      <c r="I1119" s="4"/>
      <c r="J1119" s="4"/>
      <c r="K1119" s="4"/>
      <c r="O1119" s="4"/>
      <c r="P1119" s="4"/>
      <c r="Q1119" s="4"/>
      <c r="R1119" s="5"/>
      <c r="S1119" s="5"/>
      <c r="T1119" s="5"/>
      <c r="AA1119" s="24"/>
      <c r="AB1119" s="24"/>
      <c r="AC1119" s="123"/>
      <c r="AD1119" s="64"/>
      <c r="AE1119" s="64"/>
    </row>
    <row r="1120" spans="1:31" x14ac:dyDescent="0.25">
      <c r="A1120" s="19"/>
      <c r="B1120" s="19"/>
      <c r="C1120" s="19"/>
      <c r="D1120" s="20"/>
      <c r="E1120" s="21"/>
      <c r="F1120" s="21"/>
      <c r="G1120" s="120"/>
      <c r="H1120" s="6"/>
      <c r="I1120" s="4"/>
      <c r="J1120" s="4"/>
      <c r="K1120" s="4"/>
      <c r="O1120" s="4"/>
      <c r="P1120" s="4"/>
      <c r="Q1120" s="4"/>
      <c r="R1120" s="5"/>
      <c r="S1120" s="5"/>
      <c r="T1120" s="5"/>
      <c r="AA1120" s="24"/>
      <c r="AB1120" s="24"/>
      <c r="AC1120" s="123"/>
      <c r="AD1120" s="64"/>
      <c r="AE1120" s="64"/>
    </row>
    <row r="1121" spans="1:31" x14ac:dyDescent="0.25">
      <c r="A1121" s="19"/>
      <c r="B1121" s="19"/>
      <c r="C1121" s="19"/>
      <c r="D1121" s="20"/>
      <c r="E1121" s="21"/>
      <c r="F1121" s="21"/>
      <c r="G1121" s="120"/>
      <c r="H1121" s="6"/>
      <c r="I1121" s="4"/>
      <c r="J1121" s="4"/>
      <c r="K1121" s="4"/>
      <c r="O1121" s="4"/>
      <c r="P1121" s="4"/>
      <c r="Q1121" s="4"/>
      <c r="R1121" s="5"/>
      <c r="S1121" s="5"/>
      <c r="T1121" s="5"/>
      <c r="AA1121" s="24"/>
      <c r="AB1121" s="24"/>
      <c r="AC1121" s="123"/>
      <c r="AD1121" s="64"/>
      <c r="AE1121" s="64"/>
    </row>
    <row r="1122" spans="1:31" x14ac:dyDescent="0.25">
      <c r="A1122" s="19"/>
      <c r="B1122" s="19"/>
      <c r="C1122" s="19"/>
      <c r="D1122" s="20"/>
      <c r="E1122" s="21"/>
      <c r="F1122" s="21"/>
      <c r="G1122" s="120"/>
      <c r="H1122" s="6"/>
      <c r="I1122" s="4"/>
      <c r="J1122" s="4"/>
      <c r="K1122" s="4"/>
      <c r="O1122" s="4"/>
      <c r="P1122" s="4"/>
      <c r="Q1122" s="4"/>
      <c r="R1122" s="5"/>
      <c r="S1122" s="5"/>
      <c r="T1122" s="5"/>
      <c r="AA1122" s="24"/>
      <c r="AB1122" s="24"/>
      <c r="AC1122" s="123"/>
      <c r="AD1122" s="64"/>
      <c r="AE1122" s="64"/>
    </row>
    <row r="1123" spans="1:31" x14ac:dyDescent="0.25">
      <c r="A1123" s="19"/>
      <c r="B1123" s="19"/>
      <c r="C1123" s="19"/>
      <c r="D1123" s="20"/>
      <c r="E1123" s="21"/>
      <c r="F1123" s="21"/>
      <c r="G1123" s="120"/>
      <c r="H1123" s="6"/>
      <c r="I1123" s="4"/>
      <c r="J1123" s="4"/>
      <c r="K1123" s="4"/>
      <c r="O1123" s="4"/>
      <c r="P1123" s="4"/>
      <c r="Q1123" s="4"/>
      <c r="R1123" s="5"/>
      <c r="S1123" s="5"/>
      <c r="T1123" s="5"/>
      <c r="AA1123" s="24"/>
      <c r="AB1123" s="24"/>
      <c r="AC1123" s="123"/>
      <c r="AD1123" s="64"/>
      <c r="AE1123" s="64"/>
    </row>
    <row r="1124" spans="1:31" x14ac:dyDescent="0.25">
      <c r="A1124" s="19"/>
      <c r="B1124" s="19"/>
      <c r="C1124" s="19"/>
      <c r="D1124" s="20"/>
      <c r="E1124" s="21"/>
      <c r="F1124" s="21"/>
      <c r="G1124" s="120"/>
      <c r="H1124" s="6"/>
      <c r="I1124" s="4"/>
      <c r="J1124" s="4"/>
      <c r="K1124" s="4"/>
      <c r="O1124" s="4"/>
      <c r="P1124" s="4"/>
      <c r="Q1124" s="4"/>
      <c r="R1124" s="5"/>
      <c r="S1124" s="5"/>
      <c r="T1124" s="5"/>
      <c r="AA1124" s="24"/>
      <c r="AB1124" s="24"/>
      <c r="AC1124" s="123"/>
      <c r="AD1124" s="64"/>
      <c r="AE1124" s="64"/>
    </row>
    <row r="1125" spans="1:31" x14ac:dyDescent="0.25">
      <c r="A1125" s="19"/>
      <c r="B1125" s="19"/>
      <c r="C1125" s="19"/>
      <c r="D1125" s="20"/>
      <c r="E1125" s="21"/>
      <c r="F1125" s="21"/>
      <c r="G1125" s="120"/>
      <c r="H1125" s="6"/>
      <c r="I1125" s="4"/>
      <c r="J1125" s="4"/>
      <c r="K1125" s="4"/>
      <c r="O1125" s="4"/>
      <c r="P1125" s="4"/>
      <c r="Q1125" s="4"/>
      <c r="R1125" s="5"/>
      <c r="S1125" s="5"/>
      <c r="T1125" s="5"/>
      <c r="AA1125" s="24"/>
      <c r="AB1125" s="24"/>
      <c r="AC1125" s="123"/>
      <c r="AD1125" s="64"/>
      <c r="AE1125" s="64"/>
    </row>
    <row r="1126" spans="1:31" x14ac:dyDescent="0.25">
      <c r="A1126" s="19"/>
      <c r="B1126" s="19"/>
      <c r="C1126" s="19"/>
      <c r="D1126" s="20"/>
      <c r="E1126" s="21"/>
      <c r="F1126" s="21"/>
      <c r="G1126" s="120"/>
      <c r="H1126" s="6"/>
      <c r="I1126" s="4"/>
      <c r="J1126" s="4"/>
      <c r="K1126" s="4"/>
      <c r="O1126" s="4"/>
      <c r="P1126" s="4"/>
      <c r="Q1126" s="4"/>
      <c r="R1126" s="5"/>
      <c r="S1126" s="5"/>
      <c r="T1126" s="5"/>
      <c r="AA1126" s="24"/>
      <c r="AB1126" s="24"/>
      <c r="AC1126" s="123"/>
      <c r="AD1126" s="64"/>
      <c r="AE1126" s="64"/>
    </row>
    <row r="1127" spans="1:31" x14ac:dyDescent="0.25">
      <c r="A1127" s="19"/>
      <c r="B1127" s="19"/>
      <c r="C1127" s="19"/>
      <c r="D1127" s="20"/>
      <c r="E1127" s="21"/>
      <c r="F1127" s="21"/>
      <c r="G1127" s="120"/>
      <c r="H1127" s="6"/>
      <c r="I1127" s="4"/>
      <c r="J1127" s="4"/>
      <c r="K1127" s="4"/>
      <c r="O1127" s="4"/>
      <c r="P1127" s="4"/>
      <c r="Q1127" s="4"/>
      <c r="R1127" s="5"/>
      <c r="S1127" s="5"/>
      <c r="T1127" s="5"/>
      <c r="AA1127" s="24"/>
      <c r="AB1127" s="24"/>
      <c r="AC1127" s="123"/>
      <c r="AD1127" s="64"/>
      <c r="AE1127" s="64"/>
    </row>
    <row r="1128" spans="1:31" x14ac:dyDescent="0.25">
      <c r="A1128" s="19"/>
      <c r="B1128" s="19"/>
      <c r="C1128" s="19"/>
      <c r="D1128" s="20"/>
      <c r="E1128" s="21"/>
      <c r="F1128" s="21"/>
      <c r="G1128" s="120"/>
      <c r="H1128" s="6"/>
      <c r="I1128" s="4"/>
      <c r="J1128" s="4"/>
      <c r="K1128" s="4"/>
      <c r="O1128" s="4"/>
      <c r="P1128" s="4"/>
      <c r="Q1128" s="4"/>
      <c r="R1128" s="5"/>
      <c r="S1128" s="5"/>
      <c r="T1128" s="5"/>
      <c r="AA1128" s="24"/>
      <c r="AB1128" s="24"/>
      <c r="AC1128" s="123"/>
      <c r="AD1128" s="64"/>
      <c r="AE1128" s="64"/>
    </row>
    <row r="1129" spans="1:31" x14ac:dyDescent="0.25">
      <c r="A1129" s="19"/>
      <c r="B1129" s="19"/>
      <c r="C1129" s="19"/>
      <c r="D1129" s="20"/>
      <c r="E1129" s="21"/>
      <c r="F1129" s="21"/>
      <c r="G1129" s="120"/>
      <c r="H1129" s="6"/>
      <c r="I1129" s="4"/>
      <c r="J1129" s="4"/>
      <c r="K1129" s="4"/>
      <c r="O1129" s="4"/>
      <c r="P1129" s="4"/>
      <c r="Q1129" s="4"/>
      <c r="R1129" s="5"/>
      <c r="S1129" s="5"/>
      <c r="T1129" s="5"/>
      <c r="AA1129" s="24"/>
      <c r="AB1129" s="24"/>
      <c r="AC1129" s="123"/>
      <c r="AD1129" s="64"/>
      <c r="AE1129" s="64"/>
    </row>
    <row r="1130" spans="1:31" x14ac:dyDescent="0.25">
      <c r="A1130" s="19"/>
      <c r="B1130" s="19"/>
      <c r="C1130" s="19"/>
      <c r="D1130" s="20"/>
      <c r="E1130" s="21"/>
      <c r="F1130" s="21"/>
      <c r="G1130" s="120"/>
      <c r="H1130" s="6"/>
      <c r="I1130" s="4"/>
      <c r="J1130" s="4"/>
      <c r="K1130" s="4"/>
      <c r="O1130" s="4"/>
      <c r="P1130" s="4"/>
      <c r="Q1130" s="4"/>
      <c r="R1130" s="5"/>
      <c r="S1130" s="5"/>
      <c r="T1130" s="5"/>
      <c r="AA1130" s="24"/>
      <c r="AB1130" s="24"/>
      <c r="AC1130" s="123"/>
      <c r="AD1130" s="64"/>
      <c r="AE1130" s="64"/>
    </row>
    <row r="1131" spans="1:31" x14ac:dyDescent="0.25">
      <c r="A1131" s="19"/>
      <c r="B1131" s="19"/>
      <c r="C1131" s="19"/>
      <c r="D1131" s="20"/>
      <c r="E1131" s="21"/>
      <c r="F1131" s="21"/>
      <c r="G1131" s="120"/>
      <c r="H1131" s="6"/>
      <c r="I1131" s="4"/>
      <c r="J1131" s="4"/>
      <c r="K1131" s="4"/>
      <c r="O1131" s="4"/>
      <c r="P1131" s="4"/>
      <c r="Q1131" s="4"/>
      <c r="R1131" s="5"/>
      <c r="S1131" s="5"/>
      <c r="T1131" s="5"/>
      <c r="AA1131" s="24"/>
      <c r="AB1131" s="24"/>
      <c r="AC1131" s="123"/>
      <c r="AD1131" s="64"/>
      <c r="AE1131" s="64"/>
    </row>
    <row r="1132" spans="1:31" x14ac:dyDescent="0.25">
      <c r="A1132" s="19"/>
      <c r="B1132" s="19"/>
      <c r="C1132" s="19"/>
      <c r="D1132" s="20"/>
      <c r="E1132" s="21"/>
      <c r="F1132" s="21"/>
      <c r="G1132" s="120"/>
      <c r="H1132" s="6"/>
      <c r="I1132" s="4"/>
      <c r="J1132" s="4"/>
      <c r="K1132" s="4"/>
      <c r="O1132" s="4"/>
      <c r="P1132" s="4"/>
      <c r="Q1132" s="4"/>
      <c r="R1132" s="5"/>
      <c r="S1132" s="5"/>
      <c r="T1132" s="5"/>
      <c r="AA1132" s="24"/>
      <c r="AB1132" s="24"/>
      <c r="AC1132" s="123"/>
      <c r="AD1132" s="64"/>
      <c r="AE1132" s="64"/>
    </row>
    <row r="1133" spans="1:31" x14ac:dyDescent="0.25">
      <c r="A1133" s="19"/>
      <c r="B1133" s="19"/>
      <c r="C1133" s="19"/>
      <c r="D1133" s="20"/>
      <c r="E1133" s="21"/>
      <c r="F1133" s="21"/>
      <c r="G1133" s="120"/>
      <c r="H1133" s="6"/>
      <c r="I1133" s="4"/>
      <c r="J1133" s="4"/>
      <c r="K1133" s="4"/>
      <c r="O1133" s="4"/>
      <c r="P1133" s="4"/>
      <c r="Q1133" s="4"/>
      <c r="R1133" s="5"/>
      <c r="S1133" s="5"/>
      <c r="T1133" s="5"/>
      <c r="AA1133" s="24"/>
      <c r="AB1133" s="24"/>
      <c r="AC1133" s="123"/>
      <c r="AD1133" s="64"/>
      <c r="AE1133" s="64"/>
    </row>
    <row r="1134" spans="1:31" x14ac:dyDescent="0.25">
      <c r="A1134" s="19"/>
      <c r="B1134" s="19"/>
      <c r="C1134" s="19"/>
      <c r="D1134" s="20"/>
      <c r="E1134" s="21"/>
      <c r="F1134" s="21"/>
      <c r="G1134" s="120"/>
      <c r="H1134" s="6"/>
      <c r="I1134" s="4"/>
      <c r="J1134" s="4"/>
      <c r="K1134" s="4"/>
      <c r="O1134" s="4"/>
      <c r="P1134" s="4"/>
      <c r="Q1134" s="4"/>
      <c r="R1134" s="5"/>
      <c r="S1134" s="5"/>
      <c r="T1134" s="5"/>
      <c r="AA1134" s="24"/>
      <c r="AB1134" s="24"/>
      <c r="AC1134" s="123"/>
      <c r="AD1134" s="64"/>
      <c r="AE1134" s="64"/>
    </row>
    <row r="1135" spans="1:31" x14ac:dyDescent="0.25">
      <c r="A1135" s="19"/>
      <c r="B1135" s="19"/>
      <c r="C1135" s="19"/>
      <c r="D1135" s="20"/>
      <c r="E1135" s="21"/>
      <c r="F1135" s="21"/>
      <c r="G1135" s="120"/>
      <c r="H1135" s="6"/>
      <c r="I1135" s="4"/>
      <c r="J1135" s="4"/>
      <c r="K1135" s="4"/>
      <c r="O1135" s="4"/>
      <c r="P1135" s="4"/>
      <c r="Q1135" s="4"/>
      <c r="R1135" s="5"/>
      <c r="S1135" s="5"/>
      <c r="T1135" s="5"/>
      <c r="AA1135" s="24"/>
      <c r="AB1135" s="24"/>
      <c r="AC1135" s="123"/>
      <c r="AD1135" s="64"/>
      <c r="AE1135" s="64"/>
    </row>
    <row r="1136" spans="1:31" x14ac:dyDescent="0.25">
      <c r="A1136" s="19"/>
      <c r="B1136" s="19"/>
      <c r="C1136" s="19"/>
      <c r="D1136" s="20"/>
      <c r="E1136" s="21"/>
      <c r="F1136" s="21"/>
      <c r="G1136" s="120"/>
      <c r="H1136" s="6"/>
      <c r="I1136" s="4"/>
      <c r="J1136" s="4"/>
      <c r="K1136" s="4"/>
      <c r="O1136" s="4"/>
      <c r="P1136" s="4"/>
      <c r="Q1136" s="4"/>
      <c r="R1136" s="5"/>
      <c r="S1136" s="5"/>
      <c r="T1136" s="5"/>
      <c r="AA1136" s="24"/>
      <c r="AB1136" s="24"/>
      <c r="AC1136" s="123"/>
      <c r="AD1136" s="64"/>
      <c r="AE1136" s="64"/>
    </row>
    <row r="1137" spans="1:31" x14ac:dyDescent="0.25">
      <c r="A1137" s="19"/>
      <c r="B1137" s="19"/>
      <c r="C1137" s="19"/>
      <c r="D1137" s="20"/>
      <c r="E1137" s="21"/>
      <c r="F1137" s="21"/>
      <c r="G1137" s="120"/>
      <c r="H1137" s="6"/>
      <c r="I1137" s="4"/>
      <c r="J1137" s="4"/>
      <c r="K1137" s="4"/>
      <c r="O1137" s="4"/>
      <c r="P1137" s="4"/>
      <c r="Q1137" s="4"/>
      <c r="R1137" s="5"/>
      <c r="S1137" s="5"/>
      <c r="T1137" s="5"/>
      <c r="AA1137" s="24"/>
      <c r="AB1137" s="24"/>
      <c r="AC1137" s="123"/>
      <c r="AD1137" s="64"/>
      <c r="AE1137" s="64"/>
    </row>
    <row r="1138" spans="1:31" x14ac:dyDescent="0.25">
      <c r="A1138" s="19"/>
      <c r="B1138" s="19"/>
      <c r="C1138" s="19"/>
      <c r="D1138" s="20"/>
      <c r="E1138" s="21"/>
      <c r="F1138" s="21"/>
      <c r="G1138" s="120"/>
      <c r="H1138" s="6"/>
      <c r="I1138" s="4"/>
      <c r="J1138" s="4"/>
      <c r="K1138" s="4"/>
      <c r="O1138" s="4"/>
      <c r="P1138" s="4"/>
      <c r="Q1138" s="4"/>
      <c r="R1138" s="5"/>
      <c r="S1138" s="5"/>
      <c r="T1138" s="5"/>
      <c r="AA1138" s="24"/>
      <c r="AB1138" s="24"/>
      <c r="AC1138" s="123"/>
      <c r="AD1138" s="64"/>
      <c r="AE1138" s="64"/>
    </row>
    <row r="1139" spans="1:31" x14ac:dyDescent="0.25">
      <c r="A1139" s="19"/>
      <c r="B1139" s="19"/>
      <c r="C1139" s="19"/>
      <c r="D1139" s="20"/>
      <c r="E1139" s="21"/>
      <c r="F1139" s="21"/>
      <c r="G1139" s="120"/>
      <c r="H1139" s="6"/>
      <c r="I1139" s="4"/>
      <c r="J1139" s="4"/>
      <c r="K1139" s="4"/>
      <c r="O1139" s="4"/>
      <c r="P1139" s="4"/>
      <c r="Q1139" s="4"/>
      <c r="R1139" s="5"/>
      <c r="S1139" s="5"/>
      <c r="T1139" s="5"/>
      <c r="AA1139" s="24"/>
      <c r="AB1139" s="24"/>
      <c r="AC1139" s="123"/>
      <c r="AD1139" s="64"/>
      <c r="AE1139" s="64"/>
    </row>
    <row r="1140" spans="1:31" x14ac:dyDescent="0.25">
      <c r="A1140" s="19"/>
      <c r="B1140" s="19"/>
      <c r="C1140" s="19"/>
      <c r="D1140" s="20"/>
      <c r="E1140" s="21"/>
      <c r="F1140" s="21"/>
      <c r="G1140" s="120"/>
      <c r="H1140" s="6"/>
      <c r="I1140" s="4"/>
      <c r="J1140" s="4"/>
      <c r="K1140" s="4"/>
      <c r="O1140" s="4"/>
      <c r="P1140" s="4"/>
      <c r="Q1140" s="4"/>
      <c r="R1140" s="5"/>
      <c r="S1140" s="5"/>
      <c r="T1140" s="5"/>
      <c r="AA1140" s="24"/>
      <c r="AB1140" s="24"/>
      <c r="AC1140" s="123"/>
      <c r="AD1140" s="64"/>
      <c r="AE1140" s="64"/>
    </row>
    <row r="1141" spans="1:31" x14ac:dyDescent="0.25">
      <c r="A1141" s="19"/>
      <c r="B1141" s="19"/>
      <c r="C1141" s="19"/>
      <c r="D1141" s="20"/>
      <c r="E1141" s="21"/>
      <c r="F1141" s="21"/>
      <c r="G1141" s="120"/>
      <c r="H1141" s="6"/>
      <c r="I1141" s="4"/>
      <c r="J1141" s="4"/>
      <c r="K1141" s="4"/>
      <c r="O1141" s="4"/>
      <c r="P1141" s="4"/>
      <c r="Q1141" s="4"/>
      <c r="R1141" s="5"/>
      <c r="S1141" s="5"/>
      <c r="T1141" s="5"/>
      <c r="AA1141" s="24"/>
      <c r="AB1141" s="24"/>
      <c r="AC1141" s="123"/>
      <c r="AD1141" s="64"/>
      <c r="AE1141" s="64"/>
    </row>
    <row r="1142" spans="1:31" x14ac:dyDescent="0.25">
      <c r="A1142" s="19"/>
      <c r="B1142" s="19"/>
      <c r="C1142" s="19"/>
      <c r="D1142" s="20"/>
      <c r="E1142" s="21"/>
      <c r="F1142" s="21"/>
      <c r="G1142" s="120"/>
      <c r="H1142" s="6"/>
      <c r="I1142" s="4"/>
      <c r="J1142" s="4"/>
      <c r="K1142" s="4"/>
      <c r="O1142" s="4"/>
      <c r="P1142" s="4"/>
      <c r="Q1142" s="4"/>
      <c r="R1142" s="5"/>
      <c r="S1142" s="5"/>
      <c r="T1142" s="5"/>
      <c r="AA1142" s="24"/>
      <c r="AB1142" s="24"/>
      <c r="AC1142" s="123"/>
      <c r="AD1142" s="64"/>
      <c r="AE1142" s="64"/>
    </row>
    <row r="1143" spans="1:31" x14ac:dyDescent="0.25">
      <c r="A1143" s="19"/>
      <c r="B1143" s="19"/>
      <c r="C1143" s="19"/>
      <c r="D1143" s="20"/>
      <c r="E1143" s="21"/>
      <c r="F1143" s="21"/>
      <c r="G1143" s="120"/>
      <c r="H1143" s="6"/>
      <c r="I1143" s="4"/>
      <c r="J1143" s="4"/>
      <c r="K1143" s="4"/>
      <c r="O1143" s="4"/>
      <c r="P1143" s="4"/>
      <c r="Q1143" s="4"/>
      <c r="R1143" s="5"/>
      <c r="S1143" s="5"/>
      <c r="T1143" s="5"/>
      <c r="AA1143" s="24"/>
      <c r="AB1143" s="24"/>
      <c r="AC1143" s="123"/>
      <c r="AD1143" s="64"/>
      <c r="AE1143" s="64"/>
    </row>
    <row r="1144" spans="1:31" x14ac:dyDescent="0.25">
      <c r="A1144" s="19"/>
      <c r="B1144" s="19"/>
      <c r="C1144" s="19"/>
      <c r="D1144" s="20"/>
      <c r="E1144" s="21"/>
      <c r="F1144" s="21"/>
      <c r="G1144" s="120"/>
      <c r="H1144" s="6"/>
      <c r="I1144" s="4"/>
      <c r="J1144" s="4"/>
      <c r="K1144" s="4"/>
      <c r="O1144" s="4"/>
      <c r="P1144" s="4"/>
      <c r="Q1144" s="4"/>
      <c r="R1144" s="5"/>
      <c r="S1144" s="5"/>
      <c r="T1144" s="5"/>
      <c r="AA1144" s="24"/>
      <c r="AB1144" s="24"/>
      <c r="AC1144" s="123"/>
      <c r="AD1144" s="64"/>
      <c r="AE1144" s="64"/>
    </row>
    <row r="1145" spans="1:31" x14ac:dyDescent="0.25">
      <c r="A1145" s="19"/>
      <c r="B1145" s="19"/>
      <c r="C1145" s="19"/>
      <c r="D1145" s="20"/>
      <c r="E1145" s="21"/>
      <c r="F1145" s="21"/>
      <c r="G1145" s="120"/>
      <c r="H1145" s="6"/>
      <c r="I1145" s="4"/>
      <c r="J1145" s="4"/>
      <c r="K1145" s="4"/>
      <c r="O1145" s="4"/>
      <c r="P1145" s="4"/>
      <c r="Q1145" s="4"/>
      <c r="R1145" s="5"/>
      <c r="S1145" s="5"/>
      <c r="T1145" s="5"/>
      <c r="AA1145" s="24"/>
      <c r="AB1145" s="24"/>
      <c r="AC1145" s="123"/>
      <c r="AD1145" s="64"/>
      <c r="AE1145" s="64"/>
    </row>
    <row r="1146" spans="1:31" x14ac:dyDescent="0.25">
      <c r="A1146" s="19"/>
      <c r="B1146" s="19"/>
      <c r="C1146" s="19"/>
      <c r="D1146" s="20"/>
      <c r="E1146" s="21"/>
      <c r="F1146" s="21"/>
      <c r="G1146" s="120"/>
      <c r="H1146" s="6"/>
      <c r="I1146" s="4"/>
      <c r="J1146" s="4"/>
      <c r="K1146" s="4"/>
      <c r="O1146" s="4"/>
      <c r="P1146" s="4"/>
      <c r="Q1146" s="4"/>
      <c r="R1146" s="5"/>
      <c r="S1146" s="5"/>
      <c r="T1146" s="5"/>
      <c r="AA1146" s="24"/>
      <c r="AB1146" s="24"/>
      <c r="AC1146" s="123"/>
      <c r="AD1146" s="64"/>
      <c r="AE1146" s="64"/>
    </row>
    <row r="1147" spans="1:31" x14ac:dyDescent="0.25">
      <c r="A1147" s="19"/>
      <c r="B1147" s="19"/>
      <c r="C1147" s="19"/>
      <c r="D1147" s="20"/>
      <c r="E1147" s="21"/>
      <c r="F1147" s="21"/>
      <c r="G1147" s="120"/>
      <c r="H1147" s="6"/>
      <c r="I1147" s="4"/>
      <c r="J1147" s="4"/>
      <c r="K1147" s="4"/>
      <c r="O1147" s="4"/>
      <c r="P1147" s="4"/>
      <c r="Q1147" s="4"/>
      <c r="R1147" s="5"/>
      <c r="S1147" s="5"/>
      <c r="T1147" s="5"/>
      <c r="AA1147" s="24"/>
      <c r="AB1147" s="24"/>
      <c r="AC1147" s="123"/>
      <c r="AD1147" s="64"/>
      <c r="AE1147" s="64"/>
    </row>
    <row r="1148" spans="1:31" x14ac:dyDescent="0.25">
      <c r="A1148" s="19"/>
      <c r="B1148" s="19"/>
      <c r="C1148" s="19"/>
      <c r="D1148" s="20"/>
      <c r="E1148" s="21"/>
      <c r="F1148" s="21"/>
      <c r="G1148" s="120"/>
      <c r="H1148" s="6"/>
      <c r="I1148" s="4"/>
      <c r="J1148" s="4"/>
      <c r="K1148" s="4"/>
      <c r="O1148" s="4"/>
      <c r="P1148" s="4"/>
      <c r="Q1148" s="4"/>
      <c r="R1148" s="5"/>
      <c r="S1148" s="5"/>
      <c r="T1148" s="5"/>
      <c r="AA1148" s="24"/>
      <c r="AB1148" s="24"/>
      <c r="AC1148" s="123"/>
      <c r="AD1148" s="64"/>
      <c r="AE1148" s="64"/>
    </row>
    <row r="1149" spans="1:31" x14ac:dyDescent="0.25">
      <c r="A1149" s="19"/>
      <c r="B1149" s="19"/>
      <c r="C1149" s="19"/>
      <c r="D1149" s="20"/>
      <c r="E1149" s="21"/>
      <c r="F1149" s="21"/>
      <c r="G1149" s="120"/>
      <c r="H1149" s="6"/>
      <c r="I1149" s="4"/>
      <c r="J1149" s="4"/>
      <c r="K1149" s="4"/>
      <c r="O1149" s="4"/>
      <c r="P1149" s="4"/>
      <c r="Q1149" s="4"/>
      <c r="R1149" s="5"/>
      <c r="S1149" s="5"/>
      <c r="T1149" s="5"/>
      <c r="AA1149" s="24"/>
      <c r="AB1149" s="24"/>
      <c r="AC1149" s="123"/>
      <c r="AD1149" s="64"/>
      <c r="AE1149" s="64"/>
    </row>
    <row r="1150" spans="1:31" x14ac:dyDescent="0.25">
      <c r="A1150" s="19"/>
      <c r="B1150" s="19"/>
      <c r="C1150" s="19"/>
      <c r="D1150" s="20"/>
      <c r="E1150" s="21"/>
      <c r="F1150" s="21"/>
      <c r="G1150" s="120"/>
      <c r="H1150" s="6"/>
      <c r="I1150" s="4"/>
      <c r="J1150" s="4"/>
      <c r="K1150" s="4"/>
      <c r="O1150" s="4"/>
      <c r="P1150" s="4"/>
      <c r="Q1150" s="4"/>
      <c r="R1150" s="5"/>
      <c r="S1150" s="5"/>
      <c r="T1150" s="5"/>
      <c r="AA1150" s="24"/>
      <c r="AB1150" s="24"/>
      <c r="AC1150" s="123"/>
      <c r="AD1150" s="64"/>
      <c r="AE1150" s="64"/>
    </row>
    <row r="1151" spans="1:31" x14ac:dyDescent="0.25">
      <c r="A1151" s="19"/>
      <c r="B1151" s="19"/>
      <c r="C1151" s="19"/>
      <c r="D1151" s="20"/>
      <c r="E1151" s="21"/>
      <c r="F1151" s="21"/>
      <c r="G1151" s="120"/>
      <c r="H1151" s="6"/>
      <c r="I1151" s="4"/>
      <c r="J1151" s="4"/>
      <c r="K1151" s="4"/>
      <c r="O1151" s="4"/>
      <c r="P1151" s="4"/>
      <c r="Q1151" s="4"/>
      <c r="R1151" s="5"/>
      <c r="S1151" s="5"/>
      <c r="T1151" s="5"/>
      <c r="AA1151" s="24"/>
      <c r="AB1151" s="24"/>
      <c r="AC1151" s="123"/>
      <c r="AD1151" s="64"/>
      <c r="AE1151" s="64"/>
    </row>
    <row r="1152" spans="1:31" x14ac:dyDescent="0.25">
      <c r="A1152" s="19"/>
      <c r="B1152" s="19"/>
      <c r="C1152" s="19"/>
      <c r="D1152" s="20"/>
      <c r="E1152" s="21"/>
      <c r="F1152" s="21"/>
      <c r="G1152" s="120"/>
      <c r="H1152" s="6"/>
      <c r="I1152" s="4"/>
      <c r="J1152" s="4"/>
      <c r="K1152" s="4"/>
      <c r="O1152" s="4"/>
      <c r="P1152" s="4"/>
      <c r="Q1152" s="4"/>
      <c r="R1152" s="5"/>
      <c r="S1152" s="5"/>
      <c r="T1152" s="5"/>
      <c r="AA1152" s="24"/>
      <c r="AB1152" s="24"/>
      <c r="AC1152" s="123"/>
      <c r="AD1152" s="64"/>
      <c r="AE1152" s="64"/>
    </row>
    <row r="1153" spans="1:31" x14ac:dyDescent="0.25">
      <c r="A1153" s="19"/>
      <c r="B1153" s="19"/>
      <c r="C1153" s="19"/>
      <c r="D1153" s="20"/>
      <c r="E1153" s="21"/>
      <c r="F1153" s="21"/>
      <c r="G1153" s="120"/>
      <c r="H1153" s="6"/>
      <c r="I1153" s="4"/>
      <c r="J1153" s="4"/>
      <c r="K1153" s="4"/>
      <c r="O1153" s="4"/>
      <c r="P1153" s="4"/>
      <c r="Q1153" s="4"/>
      <c r="R1153" s="5"/>
      <c r="S1153" s="5"/>
      <c r="T1153" s="5"/>
      <c r="AA1153" s="24"/>
      <c r="AB1153" s="24"/>
      <c r="AC1153" s="123"/>
      <c r="AD1153" s="64"/>
      <c r="AE1153" s="64"/>
    </row>
    <row r="1154" spans="1:31" x14ac:dyDescent="0.25">
      <c r="A1154" s="19"/>
      <c r="B1154" s="19"/>
      <c r="C1154" s="19"/>
      <c r="D1154" s="20"/>
      <c r="E1154" s="21"/>
      <c r="F1154" s="21"/>
      <c r="G1154" s="120"/>
      <c r="H1154" s="6"/>
      <c r="I1154" s="4"/>
      <c r="J1154" s="4"/>
      <c r="K1154" s="4"/>
      <c r="O1154" s="4"/>
      <c r="P1154" s="4"/>
      <c r="Q1154" s="4"/>
      <c r="R1154" s="5"/>
      <c r="S1154" s="5"/>
      <c r="T1154" s="5"/>
      <c r="AA1154" s="24"/>
      <c r="AB1154" s="24"/>
      <c r="AC1154" s="123"/>
      <c r="AD1154" s="64"/>
      <c r="AE1154" s="64"/>
    </row>
    <row r="1155" spans="1:31" x14ac:dyDescent="0.25">
      <c r="A1155" s="19"/>
      <c r="B1155" s="19"/>
      <c r="C1155" s="19"/>
      <c r="D1155" s="20"/>
      <c r="E1155" s="21"/>
      <c r="F1155" s="21"/>
      <c r="G1155" s="120"/>
      <c r="H1155" s="6"/>
      <c r="I1155" s="4"/>
      <c r="J1155" s="4"/>
      <c r="K1155" s="4"/>
      <c r="O1155" s="4"/>
      <c r="P1155" s="4"/>
      <c r="Q1155" s="4"/>
      <c r="R1155" s="5"/>
      <c r="S1155" s="5"/>
      <c r="T1155" s="5"/>
      <c r="AA1155" s="24"/>
      <c r="AB1155" s="24"/>
      <c r="AC1155" s="123"/>
      <c r="AD1155" s="64"/>
      <c r="AE1155" s="64"/>
    </row>
    <row r="1156" spans="1:31" x14ac:dyDescent="0.25">
      <c r="A1156" s="19"/>
      <c r="B1156" s="19"/>
      <c r="C1156" s="19"/>
      <c r="D1156" s="20"/>
      <c r="E1156" s="21"/>
      <c r="F1156" s="21"/>
      <c r="G1156" s="120"/>
      <c r="H1156" s="6"/>
      <c r="I1156" s="4"/>
      <c r="J1156" s="4"/>
      <c r="K1156" s="4"/>
      <c r="O1156" s="4"/>
      <c r="P1156" s="4"/>
      <c r="Q1156" s="4"/>
      <c r="R1156" s="5"/>
      <c r="S1156" s="5"/>
      <c r="T1156" s="5"/>
      <c r="AA1156" s="24"/>
      <c r="AB1156" s="24"/>
      <c r="AC1156" s="123"/>
      <c r="AD1156" s="64"/>
      <c r="AE1156" s="64"/>
    </row>
    <row r="1157" spans="1:31" x14ac:dyDescent="0.25">
      <c r="A1157" s="19"/>
      <c r="B1157" s="19"/>
      <c r="C1157" s="19"/>
      <c r="D1157" s="20"/>
      <c r="E1157" s="21"/>
      <c r="F1157" s="21"/>
      <c r="G1157" s="120"/>
      <c r="H1157" s="6"/>
      <c r="I1157" s="4"/>
      <c r="J1157" s="4"/>
      <c r="K1157" s="4"/>
      <c r="O1157" s="4"/>
      <c r="P1157" s="4"/>
      <c r="Q1157" s="4"/>
      <c r="R1157" s="5"/>
      <c r="S1157" s="5"/>
      <c r="T1157" s="5"/>
      <c r="AA1157" s="24"/>
      <c r="AB1157" s="24"/>
      <c r="AC1157" s="123"/>
      <c r="AD1157" s="64"/>
      <c r="AE1157" s="64"/>
    </row>
    <row r="1158" spans="1:31" x14ac:dyDescent="0.25">
      <c r="A1158" s="19"/>
      <c r="B1158" s="19"/>
      <c r="C1158" s="19"/>
      <c r="D1158" s="20"/>
      <c r="E1158" s="21"/>
      <c r="F1158" s="21"/>
      <c r="G1158" s="120"/>
      <c r="H1158" s="6"/>
      <c r="I1158" s="4"/>
      <c r="J1158" s="4"/>
      <c r="K1158" s="4"/>
      <c r="O1158" s="4"/>
      <c r="P1158" s="4"/>
      <c r="Q1158" s="4"/>
      <c r="R1158" s="5"/>
      <c r="S1158" s="5"/>
      <c r="T1158" s="5"/>
      <c r="AA1158" s="24"/>
      <c r="AB1158" s="24"/>
      <c r="AC1158" s="123"/>
      <c r="AD1158" s="64"/>
      <c r="AE1158" s="64"/>
    </row>
    <row r="1159" spans="1:31" x14ac:dyDescent="0.25">
      <c r="A1159" s="19"/>
      <c r="B1159" s="19"/>
      <c r="C1159" s="19"/>
      <c r="D1159" s="20"/>
      <c r="E1159" s="21"/>
      <c r="F1159" s="21"/>
      <c r="G1159" s="120"/>
      <c r="H1159" s="6"/>
      <c r="I1159" s="4"/>
      <c r="J1159" s="4"/>
      <c r="K1159" s="4"/>
      <c r="O1159" s="4"/>
      <c r="P1159" s="4"/>
      <c r="Q1159" s="4"/>
      <c r="R1159" s="5"/>
      <c r="S1159" s="5"/>
      <c r="T1159" s="5"/>
      <c r="AA1159" s="24"/>
      <c r="AB1159" s="24"/>
      <c r="AC1159" s="123"/>
      <c r="AD1159" s="64"/>
      <c r="AE1159" s="64"/>
    </row>
    <row r="1160" spans="1:31" x14ac:dyDescent="0.25">
      <c r="A1160" s="19"/>
      <c r="B1160" s="19"/>
      <c r="C1160" s="19"/>
      <c r="D1160" s="20"/>
      <c r="E1160" s="21"/>
      <c r="F1160" s="21"/>
      <c r="G1160" s="120"/>
      <c r="H1160" s="6"/>
      <c r="I1160" s="4"/>
      <c r="J1160" s="4"/>
      <c r="K1160" s="4"/>
      <c r="O1160" s="4"/>
      <c r="P1160" s="4"/>
      <c r="Q1160" s="4"/>
      <c r="R1160" s="5"/>
      <c r="S1160" s="5"/>
      <c r="T1160" s="5"/>
      <c r="AA1160" s="24"/>
      <c r="AB1160" s="24"/>
      <c r="AC1160" s="123"/>
      <c r="AD1160" s="64"/>
      <c r="AE1160" s="64"/>
    </row>
    <row r="1161" spans="1:31" x14ac:dyDescent="0.25">
      <c r="A1161" s="19"/>
      <c r="B1161" s="19"/>
      <c r="C1161" s="19"/>
      <c r="D1161" s="20"/>
      <c r="E1161" s="21"/>
      <c r="F1161" s="21"/>
      <c r="G1161" s="120"/>
      <c r="H1161" s="6"/>
      <c r="I1161" s="4"/>
      <c r="J1161" s="4"/>
      <c r="K1161" s="4"/>
      <c r="O1161" s="4"/>
      <c r="P1161" s="4"/>
      <c r="Q1161" s="4"/>
      <c r="R1161" s="5"/>
      <c r="S1161" s="5"/>
      <c r="T1161" s="5"/>
      <c r="AA1161" s="24"/>
      <c r="AB1161" s="24"/>
      <c r="AC1161" s="123"/>
      <c r="AD1161" s="64"/>
      <c r="AE1161" s="64"/>
    </row>
    <row r="1162" spans="1:31" x14ac:dyDescent="0.25">
      <c r="A1162" s="19"/>
      <c r="B1162" s="19"/>
      <c r="C1162" s="19"/>
      <c r="D1162" s="20"/>
      <c r="E1162" s="21"/>
      <c r="F1162" s="21"/>
      <c r="G1162" s="120"/>
      <c r="H1162" s="6"/>
      <c r="I1162" s="4"/>
      <c r="J1162" s="4"/>
      <c r="K1162" s="4"/>
      <c r="O1162" s="4"/>
      <c r="P1162" s="4"/>
      <c r="Q1162" s="4"/>
      <c r="R1162" s="5"/>
      <c r="S1162" s="5"/>
      <c r="T1162" s="5"/>
      <c r="AA1162" s="24"/>
      <c r="AB1162" s="24"/>
      <c r="AC1162" s="123"/>
      <c r="AD1162" s="64"/>
      <c r="AE1162" s="64"/>
    </row>
    <row r="1163" spans="1:31" x14ac:dyDescent="0.25">
      <c r="A1163" s="19"/>
      <c r="B1163" s="19"/>
      <c r="C1163" s="19"/>
      <c r="D1163" s="20"/>
      <c r="E1163" s="21"/>
      <c r="F1163" s="21"/>
      <c r="G1163" s="120"/>
      <c r="H1163" s="6"/>
      <c r="I1163" s="4"/>
      <c r="J1163" s="4"/>
      <c r="K1163" s="4"/>
      <c r="O1163" s="4"/>
      <c r="P1163" s="4"/>
      <c r="Q1163" s="4"/>
      <c r="R1163" s="5"/>
      <c r="S1163" s="5"/>
      <c r="T1163" s="5"/>
      <c r="AA1163" s="24"/>
      <c r="AB1163" s="24"/>
      <c r="AC1163" s="123"/>
      <c r="AD1163" s="64"/>
      <c r="AE1163" s="64"/>
    </row>
    <row r="1164" spans="1:31" x14ac:dyDescent="0.25">
      <c r="A1164" s="19"/>
      <c r="B1164" s="19"/>
      <c r="C1164" s="19"/>
      <c r="D1164" s="20"/>
      <c r="E1164" s="21"/>
      <c r="F1164" s="21"/>
      <c r="G1164" s="120"/>
      <c r="H1164" s="6"/>
      <c r="I1164" s="4"/>
      <c r="J1164" s="4"/>
      <c r="K1164" s="4"/>
      <c r="O1164" s="4"/>
      <c r="P1164" s="4"/>
      <c r="Q1164" s="4"/>
      <c r="R1164" s="5"/>
      <c r="S1164" s="5"/>
      <c r="T1164" s="5"/>
      <c r="AA1164" s="24"/>
      <c r="AB1164" s="24"/>
      <c r="AC1164" s="123"/>
      <c r="AD1164" s="64"/>
      <c r="AE1164" s="64"/>
    </row>
    <row r="1165" spans="1:31" x14ac:dyDescent="0.25">
      <c r="A1165" s="19"/>
      <c r="B1165" s="19"/>
      <c r="C1165" s="19"/>
      <c r="D1165" s="20"/>
      <c r="E1165" s="21"/>
      <c r="F1165" s="21"/>
      <c r="G1165" s="120"/>
      <c r="H1165" s="6"/>
      <c r="I1165" s="4"/>
      <c r="J1165" s="4"/>
      <c r="K1165" s="4"/>
      <c r="O1165" s="4"/>
      <c r="P1165" s="4"/>
      <c r="Q1165" s="4"/>
      <c r="R1165" s="5"/>
      <c r="S1165" s="5"/>
      <c r="T1165" s="5"/>
      <c r="AA1165" s="24"/>
      <c r="AB1165" s="24"/>
      <c r="AC1165" s="123"/>
      <c r="AD1165" s="64"/>
      <c r="AE1165" s="64"/>
    </row>
    <row r="1166" spans="1:31" x14ac:dyDescent="0.25">
      <c r="A1166" s="19"/>
      <c r="B1166" s="19"/>
      <c r="C1166" s="19"/>
      <c r="D1166" s="20"/>
      <c r="E1166" s="21"/>
      <c r="F1166" s="21"/>
      <c r="G1166" s="120"/>
      <c r="H1166" s="6"/>
      <c r="I1166" s="4"/>
      <c r="J1166" s="4"/>
      <c r="K1166" s="4"/>
      <c r="O1166" s="4"/>
      <c r="P1166" s="4"/>
      <c r="Q1166" s="4"/>
      <c r="R1166" s="5"/>
      <c r="S1166" s="5"/>
      <c r="T1166" s="5"/>
      <c r="AA1166" s="24"/>
      <c r="AB1166" s="24"/>
      <c r="AC1166" s="123"/>
      <c r="AD1166" s="64"/>
      <c r="AE1166" s="64"/>
    </row>
    <row r="1167" spans="1:31" x14ac:dyDescent="0.25">
      <c r="A1167" s="19"/>
      <c r="B1167" s="19"/>
      <c r="C1167" s="19"/>
      <c r="D1167" s="20"/>
      <c r="E1167" s="21"/>
      <c r="F1167" s="21"/>
      <c r="G1167" s="120"/>
      <c r="H1167" s="6"/>
      <c r="I1167" s="4"/>
      <c r="J1167" s="4"/>
      <c r="K1167" s="4"/>
      <c r="O1167" s="4"/>
      <c r="P1167" s="4"/>
      <c r="Q1167" s="4"/>
      <c r="R1167" s="5"/>
      <c r="S1167" s="5"/>
      <c r="T1167" s="5"/>
      <c r="AA1167" s="24"/>
      <c r="AB1167" s="24"/>
      <c r="AC1167" s="123"/>
      <c r="AD1167" s="64"/>
      <c r="AE1167" s="64"/>
    </row>
    <row r="1168" spans="1:31" x14ac:dyDescent="0.25">
      <c r="A1168" s="19"/>
      <c r="B1168" s="19"/>
      <c r="C1168" s="19"/>
      <c r="D1168" s="20"/>
      <c r="E1168" s="21"/>
      <c r="F1168" s="21"/>
      <c r="G1168" s="120"/>
      <c r="H1168" s="6"/>
      <c r="I1168" s="4"/>
      <c r="J1168" s="4"/>
      <c r="K1168" s="4"/>
      <c r="O1168" s="4"/>
      <c r="P1168" s="4"/>
      <c r="Q1168" s="4"/>
      <c r="R1168" s="5"/>
      <c r="S1168" s="5"/>
      <c r="T1168" s="5"/>
      <c r="AA1168" s="24"/>
      <c r="AB1168" s="24"/>
      <c r="AC1168" s="123"/>
      <c r="AD1168" s="64"/>
      <c r="AE1168" s="64"/>
    </row>
    <row r="1169" spans="1:31" x14ac:dyDescent="0.25">
      <c r="A1169" s="19"/>
      <c r="B1169" s="19"/>
      <c r="C1169" s="19"/>
      <c r="D1169" s="20"/>
      <c r="E1169" s="21"/>
      <c r="F1169" s="21"/>
      <c r="G1169" s="120"/>
      <c r="H1169" s="6"/>
      <c r="I1169" s="4"/>
      <c r="J1169" s="4"/>
      <c r="K1169" s="4"/>
      <c r="O1169" s="4"/>
      <c r="P1169" s="4"/>
      <c r="Q1169" s="4"/>
      <c r="R1169" s="5"/>
      <c r="S1169" s="5"/>
      <c r="T1169" s="5"/>
      <c r="AA1169" s="24"/>
      <c r="AB1169" s="24"/>
      <c r="AC1169" s="123"/>
      <c r="AD1169" s="64"/>
      <c r="AE1169" s="64"/>
    </row>
    <row r="1170" spans="1:31" x14ac:dyDescent="0.25">
      <c r="A1170" s="19"/>
      <c r="B1170" s="19"/>
      <c r="C1170" s="19"/>
      <c r="D1170" s="20"/>
      <c r="E1170" s="21"/>
      <c r="F1170" s="21"/>
      <c r="G1170" s="120"/>
      <c r="H1170" s="6"/>
      <c r="I1170" s="4"/>
      <c r="J1170" s="4"/>
      <c r="K1170" s="4"/>
      <c r="O1170" s="4"/>
      <c r="P1170" s="4"/>
      <c r="Q1170" s="4"/>
      <c r="R1170" s="5"/>
      <c r="S1170" s="5"/>
      <c r="T1170" s="5"/>
      <c r="AA1170" s="24"/>
      <c r="AB1170" s="24"/>
      <c r="AC1170" s="123"/>
      <c r="AD1170" s="64"/>
      <c r="AE1170" s="64"/>
    </row>
    <row r="1171" spans="1:31" x14ac:dyDescent="0.25">
      <c r="A1171" s="19"/>
      <c r="B1171" s="19"/>
      <c r="C1171" s="19"/>
      <c r="D1171" s="20"/>
      <c r="E1171" s="21"/>
      <c r="F1171" s="21"/>
      <c r="G1171" s="120"/>
      <c r="H1171" s="6"/>
      <c r="I1171" s="4"/>
      <c r="J1171" s="4"/>
      <c r="K1171" s="4"/>
      <c r="O1171" s="4"/>
      <c r="P1171" s="4"/>
      <c r="Q1171" s="4"/>
      <c r="R1171" s="5"/>
      <c r="S1171" s="5"/>
      <c r="T1171" s="5"/>
      <c r="AA1171" s="24"/>
      <c r="AB1171" s="24"/>
      <c r="AC1171" s="123"/>
      <c r="AD1171" s="64"/>
      <c r="AE1171" s="64"/>
    </row>
    <row r="1172" spans="1:31" x14ac:dyDescent="0.25">
      <c r="A1172" s="19"/>
      <c r="B1172" s="19"/>
      <c r="C1172" s="19"/>
      <c r="D1172" s="20"/>
      <c r="E1172" s="21"/>
      <c r="F1172" s="21"/>
      <c r="G1172" s="120"/>
      <c r="H1172" s="6"/>
      <c r="I1172" s="4"/>
      <c r="J1172" s="4"/>
      <c r="K1172" s="4"/>
      <c r="O1172" s="4"/>
      <c r="P1172" s="4"/>
      <c r="Q1172" s="4"/>
      <c r="R1172" s="5"/>
      <c r="S1172" s="5"/>
      <c r="T1172" s="5"/>
      <c r="AA1172" s="24"/>
      <c r="AB1172" s="24"/>
      <c r="AC1172" s="123"/>
      <c r="AD1172" s="64"/>
      <c r="AE1172" s="64"/>
    </row>
    <row r="1173" spans="1:31" x14ac:dyDescent="0.25">
      <c r="A1173" s="19"/>
      <c r="B1173" s="19"/>
      <c r="C1173" s="19"/>
      <c r="D1173" s="20"/>
      <c r="E1173" s="21"/>
      <c r="F1173" s="21"/>
      <c r="G1173" s="120"/>
      <c r="H1173" s="6"/>
      <c r="I1173" s="4"/>
      <c r="J1173" s="4"/>
      <c r="K1173" s="4"/>
      <c r="O1173" s="4"/>
      <c r="P1173" s="4"/>
      <c r="Q1173" s="4"/>
      <c r="R1173" s="5"/>
      <c r="S1173" s="5"/>
      <c r="T1173" s="5"/>
      <c r="AA1173" s="24"/>
      <c r="AB1173" s="24"/>
      <c r="AC1173" s="123"/>
      <c r="AD1173" s="64"/>
      <c r="AE1173" s="64"/>
    </row>
    <row r="1174" spans="1:31" x14ac:dyDescent="0.25">
      <c r="A1174" s="19"/>
      <c r="B1174" s="19"/>
      <c r="C1174" s="19"/>
      <c r="D1174" s="20"/>
      <c r="E1174" s="21"/>
      <c r="F1174" s="21"/>
      <c r="G1174" s="120"/>
      <c r="H1174" s="6"/>
      <c r="I1174" s="4"/>
      <c r="J1174" s="4"/>
      <c r="K1174" s="4"/>
      <c r="O1174" s="4"/>
      <c r="P1174" s="4"/>
      <c r="Q1174" s="4"/>
      <c r="R1174" s="5"/>
      <c r="S1174" s="5"/>
      <c r="T1174" s="5"/>
      <c r="AA1174" s="24"/>
      <c r="AB1174" s="24"/>
      <c r="AC1174" s="123"/>
      <c r="AD1174" s="64"/>
      <c r="AE1174" s="64"/>
    </row>
    <row r="1175" spans="1:31" x14ac:dyDescent="0.25">
      <c r="A1175" s="19"/>
      <c r="B1175" s="19"/>
      <c r="C1175" s="19"/>
      <c r="D1175" s="20"/>
      <c r="E1175" s="21"/>
      <c r="F1175" s="21"/>
      <c r="G1175" s="120"/>
      <c r="H1175" s="6"/>
      <c r="I1175" s="4"/>
      <c r="J1175" s="4"/>
      <c r="K1175" s="4"/>
      <c r="O1175" s="4"/>
      <c r="P1175" s="4"/>
      <c r="Q1175" s="4"/>
      <c r="R1175" s="5"/>
      <c r="S1175" s="5"/>
      <c r="T1175" s="5"/>
      <c r="AA1175" s="24"/>
      <c r="AB1175" s="24"/>
      <c r="AC1175" s="123"/>
      <c r="AD1175" s="64"/>
      <c r="AE1175" s="64"/>
    </row>
    <row r="1176" spans="1:31" x14ac:dyDescent="0.25">
      <c r="A1176" s="19"/>
      <c r="B1176" s="19"/>
      <c r="C1176" s="19"/>
      <c r="D1176" s="20"/>
      <c r="E1176" s="21"/>
      <c r="F1176" s="21"/>
      <c r="G1176" s="120"/>
      <c r="H1176" s="6"/>
      <c r="I1176" s="4"/>
      <c r="J1176" s="4"/>
      <c r="K1176" s="4"/>
      <c r="O1176" s="4"/>
      <c r="P1176" s="4"/>
      <c r="Q1176" s="4"/>
      <c r="R1176" s="5"/>
      <c r="S1176" s="5"/>
      <c r="T1176" s="5"/>
      <c r="AA1176" s="24"/>
      <c r="AB1176" s="24"/>
      <c r="AC1176" s="123"/>
      <c r="AD1176" s="64"/>
      <c r="AE1176" s="64"/>
    </row>
    <row r="1177" spans="1:31" x14ac:dyDescent="0.25">
      <c r="A1177" s="19"/>
      <c r="B1177" s="19"/>
      <c r="C1177" s="19"/>
      <c r="D1177" s="20"/>
      <c r="E1177" s="21"/>
      <c r="F1177" s="21"/>
      <c r="G1177" s="120"/>
      <c r="H1177" s="6"/>
      <c r="I1177" s="4"/>
      <c r="J1177" s="4"/>
      <c r="K1177" s="4"/>
      <c r="O1177" s="4"/>
      <c r="P1177" s="4"/>
      <c r="Q1177" s="4"/>
      <c r="R1177" s="5"/>
      <c r="S1177" s="5"/>
      <c r="T1177" s="5"/>
      <c r="AA1177" s="24"/>
      <c r="AB1177" s="24"/>
      <c r="AC1177" s="123"/>
      <c r="AD1177" s="64"/>
      <c r="AE1177" s="64"/>
    </row>
    <row r="1178" spans="1:31" x14ac:dyDescent="0.25">
      <c r="A1178" s="19"/>
      <c r="B1178" s="19"/>
      <c r="C1178" s="19"/>
      <c r="D1178" s="20"/>
      <c r="E1178" s="21"/>
      <c r="F1178" s="21"/>
      <c r="G1178" s="120"/>
      <c r="H1178" s="6"/>
      <c r="I1178" s="4"/>
      <c r="J1178" s="4"/>
      <c r="K1178" s="4"/>
      <c r="O1178" s="4"/>
      <c r="P1178" s="4"/>
      <c r="Q1178" s="4"/>
      <c r="R1178" s="5"/>
      <c r="S1178" s="5"/>
      <c r="T1178" s="5"/>
      <c r="AA1178" s="24"/>
      <c r="AB1178" s="24"/>
      <c r="AC1178" s="123"/>
      <c r="AD1178" s="64"/>
      <c r="AE1178" s="64"/>
    </row>
    <row r="1179" spans="1:31" x14ac:dyDescent="0.25">
      <c r="A1179" s="19"/>
      <c r="B1179" s="19"/>
      <c r="C1179" s="19"/>
      <c r="D1179" s="20"/>
      <c r="E1179" s="21"/>
      <c r="F1179" s="21"/>
      <c r="G1179" s="120"/>
      <c r="H1179" s="6"/>
      <c r="I1179" s="4"/>
      <c r="J1179" s="4"/>
      <c r="K1179" s="4"/>
      <c r="O1179" s="4"/>
      <c r="P1179" s="4"/>
      <c r="Q1179" s="4"/>
      <c r="R1179" s="5"/>
      <c r="S1179" s="5"/>
      <c r="T1179" s="5"/>
      <c r="AA1179" s="24"/>
      <c r="AB1179" s="24"/>
      <c r="AC1179" s="123"/>
      <c r="AD1179" s="64"/>
      <c r="AE1179" s="64"/>
    </row>
    <row r="1180" spans="1:31" x14ac:dyDescent="0.25">
      <c r="A1180" s="19"/>
      <c r="B1180" s="19"/>
      <c r="C1180" s="19"/>
      <c r="D1180" s="20"/>
      <c r="E1180" s="21"/>
      <c r="F1180" s="21"/>
      <c r="G1180" s="120"/>
      <c r="H1180" s="6"/>
      <c r="I1180" s="4"/>
      <c r="J1180" s="4"/>
      <c r="K1180" s="4"/>
      <c r="O1180" s="4"/>
      <c r="P1180" s="4"/>
      <c r="Q1180" s="4"/>
      <c r="R1180" s="5"/>
      <c r="S1180" s="5"/>
      <c r="T1180" s="5"/>
      <c r="AA1180" s="24"/>
      <c r="AB1180" s="24"/>
      <c r="AC1180" s="123"/>
      <c r="AD1180" s="64"/>
      <c r="AE1180" s="64"/>
    </row>
    <row r="1181" spans="1:31" x14ac:dyDescent="0.25">
      <c r="A1181" s="19"/>
      <c r="B1181" s="19"/>
      <c r="C1181" s="19"/>
      <c r="D1181" s="20"/>
      <c r="E1181" s="21"/>
      <c r="F1181" s="21"/>
      <c r="G1181" s="120"/>
      <c r="H1181" s="6"/>
      <c r="I1181" s="4"/>
      <c r="J1181" s="4"/>
      <c r="K1181" s="4"/>
      <c r="O1181" s="4"/>
      <c r="P1181" s="4"/>
      <c r="Q1181" s="4"/>
      <c r="R1181" s="5"/>
      <c r="S1181" s="5"/>
      <c r="T1181" s="5"/>
      <c r="AA1181" s="24"/>
      <c r="AB1181" s="24"/>
      <c r="AC1181" s="123"/>
      <c r="AD1181" s="64"/>
      <c r="AE1181" s="64"/>
    </row>
    <row r="1182" spans="1:31" x14ac:dyDescent="0.25">
      <c r="A1182" s="19"/>
      <c r="B1182" s="19"/>
      <c r="C1182" s="19"/>
      <c r="D1182" s="20"/>
      <c r="E1182" s="21"/>
      <c r="F1182" s="21"/>
      <c r="G1182" s="120"/>
      <c r="H1182" s="6"/>
      <c r="I1182" s="4"/>
      <c r="J1182" s="4"/>
      <c r="K1182" s="4"/>
      <c r="O1182" s="4"/>
      <c r="P1182" s="4"/>
      <c r="Q1182" s="4"/>
      <c r="R1182" s="5"/>
      <c r="S1182" s="5"/>
      <c r="T1182" s="5"/>
      <c r="AA1182" s="24"/>
      <c r="AB1182" s="24"/>
      <c r="AC1182" s="123"/>
      <c r="AD1182" s="64"/>
      <c r="AE1182" s="64"/>
    </row>
    <row r="1183" spans="1:31" x14ac:dyDescent="0.25">
      <c r="A1183" s="19"/>
      <c r="B1183" s="19"/>
      <c r="C1183" s="19"/>
      <c r="D1183" s="20"/>
      <c r="E1183" s="21"/>
      <c r="F1183" s="21"/>
      <c r="G1183" s="120"/>
      <c r="H1183" s="6"/>
      <c r="I1183" s="4"/>
      <c r="J1183" s="4"/>
      <c r="K1183" s="4"/>
      <c r="O1183" s="4"/>
      <c r="P1183" s="4"/>
      <c r="Q1183" s="4"/>
      <c r="R1183" s="5"/>
      <c r="S1183" s="5"/>
      <c r="T1183" s="5"/>
      <c r="AA1183" s="24"/>
      <c r="AB1183" s="24"/>
      <c r="AC1183" s="123"/>
      <c r="AD1183" s="64"/>
      <c r="AE1183" s="64"/>
    </row>
    <row r="1184" spans="1:31" x14ac:dyDescent="0.25">
      <c r="A1184" s="19"/>
      <c r="B1184" s="19"/>
      <c r="C1184" s="19"/>
      <c r="D1184" s="20"/>
      <c r="E1184" s="21"/>
      <c r="F1184" s="21"/>
      <c r="G1184" s="120"/>
      <c r="H1184" s="6"/>
      <c r="I1184" s="4"/>
      <c r="J1184" s="4"/>
      <c r="K1184" s="4"/>
      <c r="O1184" s="4"/>
      <c r="P1184" s="4"/>
      <c r="Q1184" s="4"/>
      <c r="R1184" s="5"/>
      <c r="S1184" s="5"/>
      <c r="T1184" s="5"/>
      <c r="AA1184" s="24"/>
      <c r="AB1184" s="24"/>
      <c r="AC1184" s="123"/>
      <c r="AD1184" s="64"/>
      <c r="AE1184" s="64"/>
    </row>
    <row r="1185" spans="1:31" x14ac:dyDescent="0.25">
      <c r="A1185" s="19"/>
      <c r="B1185" s="19"/>
      <c r="C1185" s="19"/>
      <c r="D1185" s="20"/>
      <c r="E1185" s="21"/>
      <c r="F1185" s="21"/>
      <c r="G1185" s="120"/>
      <c r="H1185" s="6"/>
      <c r="I1185" s="4"/>
      <c r="J1185" s="4"/>
      <c r="K1185" s="4"/>
      <c r="O1185" s="4"/>
      <c r="P1185" s="4"/>
      <c r="Q1185" s="4"/>
      <c r="R1185" s="5"/>
      <c r="S1185" s="5"/>
      <c r="T1185" s="5"/>
      <c r="AA1185" s="24"/>
      <c r="AB1185" s="24"/>
      <c r="AC1185" s="123"/>
      <c r="AD1185" s="64"/>
      <c r="AE1185" s="64"/>
    </row>
    <row r="1186" spans="1:31" x14ac:dyDescent="0.25">
      <c r="A1186" s="19"/>
      <c r="B1186" s="19"/>
      <c r="C1186" s="19"/>
      <c r="D1186" s="20"/>
      <c r="E1186" s="21"/>
      <c r="F1186" s="21"/>
      <c r="G1186" s="120"/>
      <c r="H1186" s="6"/>
      <c r="I1186" s="4"/>
      <c r="J1186" s="4"/>
      <c r="K1186" s="4"/>
      <c r="O1186" s="4"/>
      <c r="P1186" s="4"/>
      <c r="Q1186" s="4"/>
      <c r="R1186" s="5"/>
      <c r="S1186" s="5"/>
      <c r="T1186" s="5"/>
      <c r="AA1186" s="24"/>
      <c r="AB1186" s="24"/>
      <c r="AC1186" s="123"/>
      <c r="AD1186" s="64"/>
      <c r="AE1186" s="64"/>
    </row>
    <row r="1187" spans="1:31" x14ac:dyDescent="0.25">
      <c r="A1187" s="19"/>
      <c r="B1187" s="19"/>
      <c r="C1187" s="19"/>
      <c r="D1187" s="20"/>
      <c r="E1187" s="21"/>
      <c r="F1187" s="21"/>
      <c r="G1187" s="120"/>
      <c r="H1187" s="6"/>
      <c r="I1187" s="4"/>
      <c r="J1187" s="4"/>
      <c r="K1187" s="4"/>
      <c r="O1187" s="4"/>
      <c r="P1187" s="4"/>
      <c r="Q1187" s="4"/>
      <c r="R1187" s="5"/>
      <c r="S1187" s="5"/>
      <c r="T1187" s="5"/>
      <c r="AA1187" s="24"/>
      <c r="AB1187" s="24"/>
      <c r="AC1187" s="123"/>
      <c r="AD1187" s="64"/>
      <c r="AE1187" s="64"/>
    </row>
    <row r="1188" spans="1:31" x14ac:dyDescent="0.25">
      <c r="A1188" s="19"/>
      <c r="B1188" s="19"/>
      <c r="C1188" s="19"/>
      <c r="D1188" s="20"/>
      <c r="E1188" s="21"/>
      <c r="F1188" s="21"/>
      <c r="G1188" s="120"/>
      <c r="H1188" s="6"/>
      <c r="I1188" s="4"/>
      <c r="J1188" s="4"/>
      <c r="K1188" s="4"/>
      <c r="O1188" s="4"/>
      <c r="P1188" s="4"/>
      <c r="Q1188" s="4"/>
      <c r="R1188" s="5"/>
      <c r="S1188" s="5"/>
      <c r="T1188" s="5"/>
      <c r="AA1188" s="24"/>
      <c r="AB1188" s="24"/>
      <c r="AC1188" s="123"/>
      <c r="AD1188" s="64"/>
      <c r="AE1188" s="64"/>
    </row>
    <row r="1189" spans="1:31" x14ac:dyDescent="0.25">
      <c r="A1189" s="19"/>
      <c r="B1189" s="19"/>
      <c r="C1189" s="19"/>
      <c r="D1189" s="20"/>
      <c r="E1189" s="21"/>
      <c r="F1189" s="21"/>
      <c r="G1189" s="120"/>
      <c r="H1189" s="6"/>
      <c r="I1189" s="4"/>
      <c r="J1189" s="4"/>
      <c r="K1189" s="4"/>
      <c r="O1189" s="4"/>
      <c r="P1189" s="4"/>
      <c r="Q1189" s="4"/>
      <c r="R1189" s="5"/>
      <c r="S1189" s="5"/>
      <c r="T1189" s="5"/>
      <c r="AA1189" s="24"/>
      <c r="AB1189" s="24"/>
      <c r="AC1189" s="123"/>
      <c r="AD1189" s="64"/>
      <c r="AE1189" s="64"/>
    </row>
    <row r="1190" spans="1:31" x14ac:dyDescent="0.25">
      <c r="A1190" s="19"/>
      <c r="B1190" s="19"/>
      <c r="C1190" s="19"/>
      <c r="D1190" s="20"/>
      <c r="E1190" s="21"/>
      <c r="F1190" s="21"/>
      <c r="G1190" s="120"/>
      <c r="H1190" s="6"/>
      <c r="I1190" s="4"/>
      <c r="J1190" s="4"/>
      <c r="K1190" s="4"/>
      <c r="O1190" s="4"/>
      <c r="P1190" s="4"/>
      <c r="Q1190" s="4"/>
      <c r="R1190" s="5"/>
      <c r="S1190" s="5"/>
      <c r="T1190" s="5"/>
      <c r="AA1190" s="24"/>
      <c r="AB1190" s="24"/>
      <c r="AC1190" s="123"/>
      <c r="AD1190" s="64"/>
      <c r="AE1190" s="64"/>
    </row>
    <row r="1191" spans="1:31" x14ac:dyDescent="0.25">
      <c r="A1191" s="19"/>
      <c r="B1191" s="19"/>
      <c r="C1191" s="19"/>
      <c r="D1191" s="20"/>
      <c r="E1191" s="21"/>
      <c r="F1191" s="21"/>
      <c r="G1191" s="120"/>
      <c r="H1191" s="6"/>
      <c r="I1191" s="4"/>
      <c r="J1191" s="4"/>
      <c r="K1191" s="4"/>
      <c r="O1191" s="4"/>
      <c r="P1191" s="4"/>
      <c r="Q1191" s="4"/>
      <c r="R1191" s="5"/>
      <c r="S1191" s="5"/>
      <c r="T1191" s="5"/>
      <c r="AA1191" s="24"/>
      <c r="AB1191" s="24"/>
      <c r="AC1191" s="123"/>
      <c r="AD1191" s="64"/>
      <c r="AE1191" s="64"/>
    </row>
    <row r="1192" spans="1:31" x14ac:dyDescent="0.25">
      <c r="A1192" s="19"/>
      <c r="B1192" s="19"/>
      <c r="C1192" s="19"/>
      <c r="D1192" s="20"/>
      <c r="E1192" s="21"/>
      <c r="F1192" s="21"/>
      <c r="G1192" s="120"/>
      <c r="H1192" s="6"/>
      <c r="I1192" s="4"/>
      <c r="J1192" s="4"/>
      <c r="K1192" s="4"/>
      <c r="O1192" s="4"/>
      <c r="P1192" s="4"/>
      <c r="Q1192" s="4"/>
      <c r="R1192" s="5"/>
      <c r="S1192" s="5"/>
      <c r="T1192" s="5"/>
      <c r="AA1192" s="24"/>
      <c r="AB1192" s="24"/>
      <c r="AC1192" s="123"/>
      <c r="AD1192" s="64"/>
      <c r="AE1192" s="64"/>
    </row>
    <row r="1193" spans="1:31" x14ac:dyDescent="0.25">
      <c r="A1193" s="19"/>
      <c r="B1193" s="19"/>
      <c r="C1193" s="19"/>
      <c r="D1193" s="20"/>
      <c r="E1193" s="21"/>
      <c r="F1193" s="21"/>
      <c r="G1193" s="120"/>
      <c r="H1193" s="6"/>
      <c r="I1193" s="4"/>
      <c r="J1193" s="4"/>
      <c r="K1193" s="4"/>
      <c r="O1193" s="4"/>
      <c r="P1193" s="4"/>
      <c r="Q1193" s="4"/>
      <c r="R1193" s="5"/>
      <c r="S1193" s="5"/>
      <c r="T1193" s="5"/>
      <c r="AA1193" s="24"/>
      <c r="AB1193" s="24"/>
      <c r="AC1193" s="123"/>
      <c r="AD1193" s="64"/>
      <c r="AE1193" s="64"/>
    </row>
    <row r="1194" spans="1:31" x14ac:dyDescent="0.25">
      <c r="A1194" s="19"/>
      <c r="B1194" s="19"/>
      <c r="C1194" s="19"/>
      <c r="D1194" s="20"/>
      <c r="E1194" s="21"/>
      <c r="F1194" s="21"/>
      <c r="G1194" s="120"/>
      <c r="H1194" s="6"/>
      <c r="I1194" s="4"/>
      <c r="J1194" s="4"/>
      <c r="K1194" s="4"/>
      <c r="O1194" s="4"/>
      <c r="P1194" s="4"/>
      <c r="Q1194" s="4"/>
      <c r="R1194" s="5"/>
      <c r="S1194" s="5"/>
      <c r="T1194" s="5"/>
      <c r="AA1194" s="24"/>
      <c r="AB1194" s="24"/>
      <c r="AC1194" s="123"/>
      <c r="AD1194" s="64"/>
      <c r="AE1194" s="64"/>
    </row>
    <row r="1195" spans="1:31" x14ac:dyDescent="0.25">
      <c r="A1195" s="19"/>
      <c r="B1195" s="19"/>
      <c r="C1195" s="19"/>
      <c r="D1195" s="20"/>
      <c r="E1195" s="21"/>
      <c r="F1195" s="21"/>
      <c r="G1195" s="120"/>
      <c r="H1195" s="6"/>
      <c r="I1195" s="4"/>
      <c r="J1195" s="4"/>
      <c r="K1195" s="4"/>
      <c r="O1195" s="4"/>
      <c r="P1195" s="4"/>
      <c r="Q1195" s="4"/>
      <c r="R1195" s="5"/>
      <c r="S1195" s="5"/>
      <c r="T1195" s="5"/>
      <c r="AA1195" s="24"/>
      <c r="AB1195" s="24"/>
      <c r="AC1195" s="123"/>
      <c r="AD1195" s="64"/>
      <c r="AE1195" s="64"/>
    </row>
    <row r="1196" spans="1:31" x14ac:dyDescent="0.25">
      <c r="A1196" s="19"/>
      <c r="B1196" s="19"/>
      <c r="C1196" s="19"/>
      <c r="D1196" s="20"/>
      <c r="E1196" s="21"/>
      <c r="F1196" s="21"/>
      <c r="G1196" s="120"/>
      <c r="H1196" s="6"/>
      <c r="I1196" s="4"/>
      <c r="J1196" s="4"/>
      <c r="K1196" s="4"/>
      <c r="O1196" s="4"/>
      <c r="P1196" s="4"/>
      <c r="Q1196" s="4"/>
      <c r="R1196" s="5"/>
      <c r="S1196" s="5"/>
      <c r="T1196" s="5"/>
      <c r="AA1196" s="24"/>
      <c r="AB1196" s="24"/>
      <c r="AC1196" s="123"/>
      <c r="AD1196" s="64"/>
      <c r="AE1196" s="64"/>
    </row>
    <row r="1197" spans="1:31" x14ac:dyDescent="0.25">
      <c r="A1197" s="16"/>
      <c r="B1197" s="16"/>
      <c r="C1197" s="16"/>
      <c r="D1197" s="2"/>
      <c r="E1197" s="3"/>
      <c r="F1197" s="3"/>
      <c r="G1197" s="26"/>
      <c r="H1197" s="6"/>
      <c r="I1197" s="4"/>
      <c r="J1197" s="4"/>
      <c r="K1197" s="4"/>
      <c r="O1197" s="4"/>
      <c r="P1197" s="4"/>
      <c r="Q1197" s="4"/>
      <c r="R1197" s="5"/>
      <c r="S1197" s="5"/>
      <c r="T1197" s="5"/>
      <c r="AA1197" s="59"/>
      <c r="AB1197" s="58"/>
      <c r="AC1197" s="18"/>
      <c r="AE1197" s="64"/>
    </row>
    <row r="1198" spans="1:31" x14ac:dyDescent="0.25">
      <c r="A1198" s="16"/>
      <c r="B1198" s="16"/>
      <c r="C1198" s="16"/>
      <c r="D1198" s="2"/>
      <c r="E1198" s="3"/>
      <c r="F1198" s="3"/>
      <c r="G1198" s="26"/>
      <c r="H1198" s="6"/>
      <c r="I1198" s="4"/>
      <c r="J1198" s="4"/>
      <c r="K1198" s="4"/>
      <c r="O1198" s="4"/>
      <c r="P1198" s="4"/>
      <c r="Q1198" s="4"/>
      <c r="R1198" s="5"/>
      <c r="S1198" s="5"/>
      <c r="T1198" s="5"/>
      <c r="AA1198" s="59"/>
      <c r="AB1198" s="58"/>
      <c r="AC1198" s="18"/>
      <c r="AE1198" s="64"/>
    </row>
    <row r="1199" spans="1:31" x14ac:dyDescent="0.25">
      <c r="A1199" s="16"/>
      <c r="B1199" s="16"/>
      <c r="C1199" s="16"/>
      <c r="D1199" s="2"/>
      <c r="E1199" s="3"/>
      <c r="F1199" s="3"/>
      <c r="G1199" s="26"/>
      <c r="H1199" s="6"/>
      <c r="I1199" s="4"/>
      <c r="J1199" s="4"/>
      <c r="K1199" s="4"/>
      <c r="O1199" s="4"/>
      <c r="P1199" s="4"/>
      <c r="Q1199" s="4"/>
      <c r="R1199" s="5"/>
      <c r="S1199" s="5"/>
      <c r="T1199" s="5"/>
      <c r="AA1199" s="59"/>
      <c r="AB1199" s="58"/>
      <c r="AC1199" s="18"/>
      <c r="AE1199" s="64"/>
    </row>
    <row r="1200" spans="1:31" x14ac:dyDescent="0.25">
      <c r="A1200" s="16"/>
      <c r="B1200" s="16"/>
      <c r="C1200" s="16"/>
      <c r="D1200" s="2"/>
      <c r="E1200" s="3"/>
      <c r="F1200" s="3"/>
      <c r="G1200" s="26"/>
      <c r="H1200" s="6"/>
      <c r="I1200" s="4"/>
      <c r="J1200" s="4"/>
      <c r="K1200" s="4"/>
      <c r="O1200" s="4"/>
      <c r="P1200" s="4"/>
      <c r="Q1200" s="4"/>
      <c r="R1200" s="5"/>
      <c r="S1200" s="5"/>
      <c r="T1200" s="5"/>
      <c r="AA1200" s="59"/>
      <c r="AB1200" s="58"/>
      <c r="AC1200" s="18"/>
      <c r="AE1200" s="64"/>
    </row>
    <row r="1201" spans="1:31" x14ac:dyDescent="0.25">
      <c r="A1201" s="16"/>
      <c r="B1201" s="16"/>
      <c r="C1201" s="16"/>
      <c r="D1201" s="2"/>
      <c r="E1201" s="3"/>
      <c r="F1201" s="3"/>
      <c r="G1201" s="26"/>
      <c r="H1201" s="6"/>
      <c r="I1201" s="4"/>
      <c r="J1201" s="4"/>
      <c r="K1201" s="4"/>
      <c r="O1201" s="4"/>
      <c r="P1201" s="4"/>
      <c r="Q1201" s="4"/>
      <c r="R1201" s="5"/>
      <c r="S1201" s="5"/>
      <c r="T1201" s="5"/>
      <c r="AA1201" s="59"/>
      <c r="AB1201" s="58"/>
      <c r="AC1201" s="18"/>
      <c r="AE1201" s="64"/>
    </row>
    <row r="1202" spans="1:31" x14ac:dyDescent="0.25">
      <c r="A1202" s="16"/>
      <c r="B1202" s="16"/>
      <c r="C1202" s="16"/>
      <c r="D1202" s="2"/>
      <c r="E1202" s="3"/>
      <c r="F1202" s="3"/>
      <c r="G1202" s="26"/>
      <c r="H1202" s="6"/>
      <c r="I1202" s="4"/>
      <c r="J1202" s="4"/>
      <c r="K1202" s="4"/>
      <c r="O1202" s="4"/>
      <c r="P1202" s="4"/>
      <c r="Q1202" s="4"/>
      <c r="R1202" s="5"/>
      <c r="S1202" s="5"/>
      <c r="T1202" s="5"/>
      <c r="AA1202" s="59"/>
      <c r="AB1202" s="58"/>
      <c r="AC1202" s="18"/>
      <c r="AE1202" s="64"/>
    </row>
    <row r="1203" spans="1:31" x14ac:dyDescent="0.25">
      <c r="A1203" s="16"/>
      <c r="B1203" s="16"/>
      <c r="C1203" s="16"/>
      <c r="D1203" s="2"/>
      <c r="E1203" s="3"/>
      <c r="F1203" s="3"/>
      <c r="G1203" s="26"/>
      <c r="H1203" s="6"/>
      <c r="I1203" s="4"/>
      <c r="J1203" s="4"/>
      <c r="K1203" s="4"/>
      <c r="O1203" s="4"/>
      <c r="P1203" s="4"/>
      <c r="Q1203" s="4"/>
      <c r="R1203" s="5"/>
      <c r="S1203" s="5"/>
      <c r="T1203" s="5"/>
      <c r="AA1203" s="59"/>
      <c r="AB1203" s="58"/>
      <c r="AC1203" s="18"/>
      <c r="AE1203" s="64"/>
    </row>
    <row r="1204" spans="1:31" x14ac:dyDescent="0.25">
      <c r="A1204" s="16"/>
      <c r="B1204" s="16"/>
      <c r="C1204" s="16"/>
      <c r="D1204" s="2"/>
      <c r="E1204" s="3"/>
      <c r="F1204" s="3"/>
      <c r="G1204" s="26"/>
      <c r="H1204" s="6"/>
      <c r="I1204" s="4"/>
      <c r="J1204" s="4"/>
      <c r="K1204" s="4"/>
      <c r="O1204" s="4"/>
      <c r="P1204" s="4"/>
      <c r="Q1204" s="4"/>
      <c r="R1204" s="5"/>
      <c r="S1204" s="5"/>
      <c r="T1204" s="5"/>
      <c r="AA1204" s="59"/>
      <c r="AB1204" s="58"/>
      <c r="AC1204" s="18"/>
      <c r="AE1204" s="64"/>
    </row>
    <row r="1205" spans="1:31" x14ac:dyDescent="0.25">
      <c r="A1205" s="16"/>
      <c r="B1205" s="16"/>
      <c r="C1205" s="16"/>
      <c r="D1205" s="2"/>
      <c r="E1205" s="3"/>
      <c r="F1205" s="3"/>
      <c r="G1205" s="26"/>
      <c r="H1205" s="6"/>
      <c r="I1205" s="4"/>
      <c r="J1205" s="4"/>
      <c r="K1205" s="4"/>
      <c r="O1205" s="4"/>
      <c r="P1205" s="4"/>
      <c r="Q1205" s="4"/>
      <c r="R1205" s="5"/>
      <c r="S1205" s="5"/>
      <c r="T1205" s="5"/>
      <c r="AA1205" s="59"/>
      <c r="AB1205" s="58"/>
      <c r="AC1205" s="18"/>
      <c r="AE1205" s="64"/>
    </row>
    <row r="1206" spans="1:31" x14ac:dyDescent="0.25">
      <c r="A1206" s="16"/>
      <c r="B1206" s="16"/>
      <c r="C1206" s="16"/>
      <c r="D1206" s="2"/>
      <c r="E1206" s="3"/>
      <c r="F1206" s="3"/>
      <c r="G1206" s="26"/>
      <c r="H1206" s="6"/>
      <c r="I1206" s="4"/>
      <c r="J1206" s="4"/>
      <c r="K1206" s="4"/>
      <c r="L1206" s="22"/>
      <c r="M1206" s="22"/>
      <c r="N1206" s="22"/>
      <c r="O1206" s="4"/>
      <c r="P1206" s="4"/>
      <c r="Q1206" s="4"/>
      <c r="R1206" s="5"/>
      <c r="S1206" s="5"/>
      <c r="T1206" s="5"/>
      <c r="AA1206" s="59"/>
      <c r="AB1206" s="58"/>
      <c r="AC1206" s="18"/>
      <c r="AE1206" s="64"/>
    </row>
    <row r="1207" spans="1:31" x14ac:dyDescent="0.25">
      <c r="A1207" s="16"/>
      <c r="B1207" s="16"/>
      <c r="C1207" s="16"/>
      <c r="D1207" s="2"/>
      <c r="E1207" s="3"/>
      <c r="F1207" s="3"/>
      <c r="G1207" s="26"/>
      <c r="H1207" s="6"/>
      <c r="I1207" s="4"/>
      <c r="J1207" s="4"/>
      <c r="K1207" s="4"/>
      <c r="O1207" s="4"/>
      <c r="P1207" s="4"/>
      <c r="Q1207" s="4"/>
      <c r="R1207" s="5"/>
      <c r="S1207" s="5"/>
      <c r="T1207" s="5"/>
      <c r="AA1207" s="59"/>
      <c r="AB1207" s="58"/>
      <c r="AC1207" s="18"/>
      <c r="AE1207" s="64"/>
    </row>
    <row r="1208" spans="1:31" x14ac:dyDescent="0.25">
      <c r="A1208" s="16"/>
      <c r="B1208" s="16"/>
      <c r="C1208" s="16"/>
      <c r="D1208" s="2"/>
      <c r="E1208" s="3"/>
      <c r="F1208" s="3"/>
      <c r="G1208" s="26"/>
      <c r="H1208" s="6"/>
      <c r="I1208" s="4"/>
      <c r="J1208" s="4"/>
      <c r="K1208" s="4"/>
      <c r="O1208" s="4"/>
      <c r="P1208" s="4"/>
      <c r="Q1208" s="4"/>
      <c r="R1208" s="5"/>
      <c r="S1208" s="5"/>
      <c r="T1208" s="5"/>
      <c r="AA1208" s="59"/>
      <c r="AB1208" s="58"/>
      <c r="AC1208" s="18"/>
      <c r="AE1208" s="64"/>
    </row>
    <row r="1209" spans="1:31" x14ac:dyDescent="0.25">
      <c r="A1209" s="16"/>
      <c r="B1209" s="16"/>
      <c r="C1209" s="16"/>
      <c r="D1209" s="2"/>
      <c r="E1209" s="3"/>
      <c r="F1209" s="3"/>
      <c r="G1209" s="26"/>
      <c r="H1209" s="6"/>
      <c r="I1209" s="4"/>
      <c r="J1209" s="4"/>
      <c r="K1209" s="4"/>
      <c r="O1209" s="4"/>
      <c r="P1209" s="4"/>
      <c r="Q1209" s="4"/>
      <c r="R1209" s="5"/>
      <c r="S1209" s="5"/>
      <c r="T1209" s="5"/>
      <c r="AA1209" s="59"/>
      <c r="AB1209" s="58"/>
      <c r="AC1209" s="18"/>
      <c r="AE1209" s="64"/>
    </row>
    <row r="1210" spans="1:31" x14ac:dyDescent="0.25">
      <c r="A1210" s="16"/>
      <c r="B1210" s="16"/>
      <c r="C1210" s="16"/>
      <c r="D1210" s="2"/>
      <c r="E1210" s="3"/>
      <c r="F1210" s="3"/>
      <c r="G1210" s="26"/>
      <c r="H1210" s="6"/>
      <c r="I1210" s="4"/>
      <c r="J1210" s="4"/>
      <c r="K1210" s="4"/>
      <c r="O1210" s="4"/>
      <c r="P1210" s="4"/>
      <c r="Q1210" s="4"/>
      <c r="R1210" s="5"/>
      <c r="S1210" s="5"/>
      <c r="T1210" s="5"/>
      <c r="AA1210" s="59"/>
      <c r="AB1210" s="58"/>
      <c r="AC1210" s="18"/>
      <c r="AE1210" s="64"/>
    </row>
    <row r="1211" spans="1:31" x14ac:dyDescent="0.25">
      <c r="A1211" s="16"/>
      <c r="B1211" s="16"/>
      <c r="C1211" s="16"/>
      <c r="D1211" s="2"/>
      <c r="E1211" s="3"/>
      <c r="F1211" s="3"/>
      <c r="G1211" s="26"/>
      <c r="H1211" s="6"/>
      <c r="I1211" s="4"/>
      <c r="J1211" s="4"/>
      <c r="K1211" s="4"/>
      <c r="O1211" s="4"/>
      <c r="P1211" s="4"/>
      <c r="Q1211" s="4"/>
      <c r="R1211" s="5"/>
      <c r="S1211" s="5"/>
      <c r="T1211" s="5"/>
      <c r="AA1211" s="59"/>
      <c r="AB1211" s="58"/>
      <c r="AC1211" s="18"/>
      <c r="AE1211" s="64"/>
    </row>
    <row r="1212" spans="1:31" x14ac:dyDescent="0.25">
      <c r="A1212" s="16"/>
      <c r="B1212" s="16"/>
      <c r="C1212" s="16"/>
      <c r="D1212" s="2"/>
      <c r="E1212" s="3"/>
      <c r="F1212" s="3"/>
      <c r="G1212" s="26"/>
      <c r="H1212" s="6"/>
      <c r="I1212" s="4"/>
      <c r="J1212" s="4"/>
      <c r="K1212" s="4"/>
      <c r="O1212" s="4"/>
      <c r="P1212" s="4"/>
      <c r="Q1212" s="4"/>
      <c r="R1212" s="5"/>
      <c r="S1212" s="5"/>
      <c r="T1212" s="5"/>
      <c r="AA1212" s="59"/>
      <c r="AB1212" s="58"/>
      <c r="AC1212" s="18"/>
      <c r="AE1212" s="64"/>
    </row>
    <row r="1213" spans="1:31" x14ac:dyDescent="0.25">
      <c r="A1213" s="16"/>
      <c r="B1213" s="16"/>
      <c r="C1213" s="16"/>
      <c r="D1213" s="2"/>
      <c r="E1213" s="3"/>
      <c r="F1213" s="3"/>
      <c r="G1213" s="26"/>
      <c r="H1213" s="6"/>
      <c r="I1213" s="4"/>
      <c r="J1213" s="4"/>
      <c r="K1213" s="4"/>
      <c r="O1213" s="4"/>
      <c r="P1213" s="4"/>
      <c r="Q1213" s="4"/>
      <c r="R1213" s="5"/>
      <c r="S1213" s="5"/>
      <c r="T1213" s="5"/>
      <c r="AA1213" s="59"/>
      <c r="AB1213" s="58"/>
      <c r="AC1213" s="18"/>
      <c r="AE1213" s="64"/>
    </row>
    <row r="1214" spans="1:31" x14ac:dyDescent="0.25">
      <c r="A1214" s="16"/>
      <c r="B1214" s="16"/>
      <c r="C1214" s="16"/>
      <c r="D1214" s="2"/>
      <c r="E1214" s="3"/>
      <c r="F1214" s="3"/>
      <c r="G1214" s="26"/>
      <c r="H1214" s="6"/>
      <c r="I1214" s="4"/>
      <c r="J1214" s="4"/>
      <c r="K1214" s="4"/>
      <c r="O1214" s="4"/>
      <c r="P1214" s="4"/>
      <c r="Q1214" s="4"/>
      <c r="R1214" s="5"/>
      <c r="S1214" s="5"/>
      <c r="T1214" s="5"/>
      <c r="AA1214" s="59"/>
      <c r="AB1214" s="58"/>
      <c r="AC1214" s="18"/>
      <c r="AE1214" s="64"/>
    </row>
    <row r="1215" spans="1:31" x14ac:dyDescent="0.25">
      <c r="A1215" s="16"/>
      <c r="B1215" s="16"/>
      <c r="C1215" s="16"/>
      <c r="D1215" s="2"/>
      <c r="E1215" s="3"/>
      <c r="F1215" s="3"/>
      <c r="G1215" s="26"/>
      <c r="H1215" s="6"/>
      <c r="I1215" s="4"/>
      <c r="J1215" s="4"/>
      <c r="K1215" s="4"/>
      <c r="O1215" s="4"/>
      <c r="P1215" s="4"/>
      <c r="Q1215" s="4"/>
      <c r="R1215" s="5"/>
      <c r="S1215" s="5"/>
      <c r="T1215" s="5"/>
      <c r="AA1215" s="24"/>
      <c r="AB1215" s="64"/>
      <c r="AC1215" s="18"/>
      <c r="AE1215" s="64"/>
    </row>
    <row r="1216" spans="1:31" x14ac:dyDescent="0.25">
      <c r="A1216" s="16"/>
      <c r="B1216" s="16"/>
      <c r="C1216" s="16"/>
      <c r="D1216" s="2"/>
      <c r="E1216" s="3"/>
      <c r="F1216" s="3"/>
      <c r="G1216" s="26"/>
      <c r="H1216" s="6"/>
      <c r="I1216" s="4"/>
      <c r="J1216" s="4"/>
      <c r="K1216" s="4"/>
      <c r="O1216" s="4"/>
      <c r="P1216" s="4"/>
      <c r="Q1216" s="4"/>
      <c r="R1216" s="5"/>
      <c r="S1216" s="5"/>
      <c r="T1216" s="5"/>
      <c r="AA1216" s="59"/>
      <c r="AB1216" s="58"/>
      <c r="AC1216" s="18"/>
      <c r="AE1216" s="64"/>
    </row>
    <row r="1217" spans="1:31" x14ac:dyDescent="0.25">
      <c r="A1217" s="16"/>
      <c r="B1217" s="16"/>
      <c r="C1217" s="16"/>
      <c r="D1217" s="2"/>
      <c r="E1217" s="3"/>
      <c r="F1217" s="3"/>
      <c r="G1217" s="26"/>
      <c r="H1217" s="6"/>
      <c r="I1217" s="4"/>
      <c r="J1217" s="4"/>
      <c r="K1217" s="4"/>
      <c r="O1217" s="4"/>
      <c r="P1217" s="4"/>
      <c r="Q1217" s="4"/>
      <c r="R1217" s="5"/>
      <c r="S1217" s="5"/>
      <c r="T1217" s="5"/>
      <c r="AA1217" s="59"/>
      <c r="AB1217" s="58"/>
      <c r="AC1217" s="18"/>
      <c r="AE1217" s="64"/>
    </row>
    <row r="1218" spans="1:31" x14ac:dyDescent="0.25">
      <c r="A1218" s="16"/>
      <c r="B1218" s="16"/>
      <c r="C1218" s="16"/>
      <c r="D1218" s="2"/>
      <c r="E1218" s="3"/>
      <c r="F1218" s="3"/>
      <c r="G1218" s="26"/>
      <c r="H1218" s="6"/>
      <c r="I1218" s="4"/>
      <c r="J1218" s="4"/>
      <c r="K1218" s="4"/>
      <c r="O1218" s="4"/>
      <c r="P1218" s="4"/>
      <c r="Q1218" s="4"/>
      <c r="R1218" s="5"/>
      <c r="S1218" s="5"/>
      <c r="T1218" s="5"/>
      <c r="AA1218" s="59"/>
      <c r="AB1218" s="58"/>
      <c r="AC1218" s="18"/>
      <c r="AE1218" s="64"/>
    </row>
    <row r="1219" spans="1:31" x14ac:dyDescent="0.25">
      <c r="A1219" s="16"/>
      <c r="B1219" s="16"/>
      <c r="C1219" s="16"/>
      <c r="D1219" s="2"/>
      <c r="E1219" s="3"/>
      <c r="F1219" s="3"/>
      <c r="G1219" s="26"/>
      <c r="H1219" s="6"/>
      <c r="I1219" s="4"/>
      <c r="J1219" s="4"/>
      <c r="K1219" s="4"/>
      <c r="O1219" s="4"/>
      <c r="P1219" s="4"/>
      <c r="Q1219" s="4"/>
      <c r="R1219" s="5"/>
      <c r="S1219" s="5"/>
      <c r="T1219" s="5"/>
      <c r="AA1219" s="59"/>
      <c r="AB1219" s="58"/>
      <c r="AC1219" s="18"/>
      <c r="AE1219" s="64"/>
    </row>
    <row r="1220" spans="1:31" x14ac:dyDescent="0.25">
      <c r="A1220" s="16"/>
      <c r="B1220" s="16"/>
      <c r="C1220" s="16"/>
      <c r="D1220" s="2"/>
      <c r="E1220" s="3"/>
      <c r="F1220" s="3"/>
      <c r="G1220" s="26"/>
      <c r="H1220" s="6"/>
      <c r="I1220" s="4"/>
      <c r="J1220" s="4"/>
      <c r="K1220" s="4"/>
      <c r="O1220" s="4"/>
      <c r="P1220" s="4"/>
      <c r="Q1220" s="4"/>
      <c r="R1220" s="5"/>
      <c r="S1220" s="5"/>
      <c r="T1220" s="5"/>
      <c r="AA1220" s="59"/>
      <c r="AB1220" s="58"/>
      <c r="AC1220" s="18"/>
      <c r="AE1220" s="64"/>
    </row>
    <row r="1221" spans="1:31" x14ac:dyDescent="0.25">
      <c r="A1221" s="16"/>
      <c r="B1221" s="16"/>
      <c r="C1221" s="16"/>
      <c r="D1221" s="2"/>
      <c r="E1221" s="3"/>
      <c r="F1221" s="3"/>
      <c r="G1221" s="26"/>
      <c r="H1221" s="6"/>
      <c r="I1221" s="4"/>
      <c r="J1221" s="4"/>
      <c r="K1221" s="4"/>
      <c r="O1221" s="4"/>
      <c r="P1221" s="4"/>
      <c r="Q1221" s="4"/>
      <c r="R1221" s="5"/>
      <c r="S1221" s="5"/>
      <c r="T1221" s="5"/>
      <c r="AA1221" s="59"/>
      <c r="AB1221" s="58"/>
      <c r="AC1221" s="18"/>
      <c r="AE1221" s="64"/>
    </row>
    <row r="1222" spans="1:31" x14ac:dyDescent="0.25">
      <c r="A1222" s="16"/>
      <c r="B1222" s="16"/>
      <c r="C1222" s="16"/>
      <c r="D1222" s="2"/>
      <c r="E1222" s="3"/>
      <c r="F1222" s="3"/>
      <c r="G1222" s="26"/>
      <c r="H1222" s="6"/>
      <c r="I1222" s="4"/>
      <c r="J1222" s="4"/>
      <c r="K1222" s="4"/>
      <c r="O1222" s="4"/>
      <c r="P1222" s="4"/>
      <c r="Q1222" s="4"/>
      <c r="R1222" s="5"/>
      <c r="S1222" s="5"/>
      <c r="T1222" s="5"/>
      <c r="AA1222" s="59"/>
      <c r="AB1222" s="58"/>
      <c r="AC1222" s="18"/>
      <c r="AE1222" s="64"/>
    </row>
    <row r="1223" spans="1:31" x14ac:dyDescent="0.25">
      <c r="A1223" s="16"/>
      <c r="B1223" s="16"/>
      <c r="C1223" s="16"/>
      <c r="D1223" s="2"/>
      <c r="E1223" s="3"/>
      <c r="F1223" s="3"/>
      <c r="G1223" s="26"/>
      <c r="H1223" s="6"/>
      <c r="I1223" s="4"/>
      <c r="J1223" s="4"/>
      <c r="K1223" s="4"/>
      <c r="O1223" s="4"/>
      <c r="P1223" s="4"/>
      <c r="Q1223" s="4"/>
      <c r="R1223" s="5"/>
      <c r="S1223" s="5"/>
      <c r="T1223" s="5"/>
      <c r="AA1223" s="59"/>
      <c r="AB1223" s="58"/>
      <c r="AC1223" s="18"/>
      <c r="AE1223" s="64"/>
    </row>
    <row r="1224" spans="1:31" x14ac:dyDescent="0.25">
      <c r="A1224" s="16"/>
      <c r="B1224" s="16"/>
      <c r="C1224" s="16"/>
      <c r="D1224" s="2"/>
      <c r="E1224" s="3"/>
      <c r="F1224" s="3"/>
      <c r="G1224" s="26"/>
      <c r="H1224" s="6"/>
      <c r="I1224" s="4"/>
      <c r="J1224" s="4"/>
      <c r="K1224" s="4"/>
      <c r="O1224" s="4"/>
      <c r="P1224" s="4"/>
      <c r="Q1224" s="4"/>
      <c r="R1224" s="5"/>
      <c r="S1224" s="5"/>
      <c r="T1224" s="5"/>
      <c r="AA1224" s="59"/>
      <c r="AB1224" s="58"/>
      <c r="AC1224" s="18"/>
      <c r="AE1224" s="64"/>
    </row>
    <row r="1225" spans="1:31" x14ac:dyDescent="0.25">
      <c r="A1225" s="16"/>
      <c r="B1225" s="16"/>
      <c r="C1225" s="16"/>
      <c r="D1225" s="2"/>
      <c r="E1225" s="3"/>
      <c r="F1225" s="3"/>
      <c r="G1225" s="26"/>
      <c r="H1225" s="6"/>
      <c r="I1225" s="4"/>
      <c r="J1225" s="4"/>
      <c r="K1225" s="4"/>
      <c r="O1225" s="4"/>
      <c r="P1225" s="4"/>
      <c r="Q1225" s="4"/>
      <c r="R1225" s="5"/>
      <c r="S1225" s="5"/>
      <c r="T1225" s="5"/>
      <c r="AA1225" s="59"/>
      <c r="AB1225" s="58"/>
      <c r="AC1225" s="18"/>
      <c r="AE1225" s="64"/>
    </row>
    <row r="1226" spans="1:31" x14ac:dyDescent="0.25">
      <c r="A1226" s="16"/>
      <c r="B1226" s="16"/>
      <c r="C1226" s="16"/>
      <c r="D1226" s="2"/>
      <c r="E1226" s="3"/>
      <c r="F1226" s="3"/>
      <c r="G1226" s="26"/>
      <c r="H1226" s="6"/>
      <c r="I1226" s="4"/>
      <c r="J1226" s="4"/>
      <c r="K1226" s="4"/>
      <c r="O1226" s="4"/>
      <c r="P1226" s="4"/>
      <c r="Q1226" s="4"/>
      <c r="R1226" s="5"/>
      <c r="S1226" s="5"/>
      <c r="T1226" s="5"/>
      <c r="AA1226" s="59"/>
      <c r="AB1226" s="58"/>
      <c r="AC1226" s="18"/>
      <c r="AE1226" s="64"/>
    </row>
    <row r="1227" spans="1:31" x14ac:dyDescent="0.25">
      <c r="A1227" s="16"/>
      <c r="B1227" s="16"/>
      <c r="C1227" s="16"/>
      <c r="D1227" s="2"/>
      <c r="E1227" s="3"/>
      <c r="F1227" s="3"/>
      <c r="G1227" s="26"/>
      <c r="H1227" s="6"/>
      <c r="I1227" s="4"/>
      <c r="J1227" s="4"/>
      <c r="K1227" s="4"/>
      <c r="O1227" s="4"/>
      <c r="P1227" s="4"/>
      <c r="Q1227" s="4"/>
      <c r="R1227" s="5"/>
      <c r="S1227" s="5"/>
      <c r="T1227" s="5"/>
      <c r="AA1227" s="59"/>
      <c r="AB1227" s="58"/>
      <c r="AC1227" s="18"/>
      <c r="AE1227" s="64"/>
    </row>
    <row r="1228" spans="1:31" x14ac:dyDescent="0.25">
      <c r="A1228" s="16"/>
      <c r="B1228" s="16"/>
      <c r="C1228" s="16"/>
      <c r="D1228" s="2"/>
      <c r="E1228" s="3"/>
      <c r="F1228" s="3"/>
      <c r="G1228" s="26"/>
      <c r="H1228" s="6"/>
      <c r="I1228" s="4"/>
      <c r="J1228" s="4"/>
      <c r="K1228" s="4"/>
      <c r="O1228" s="4"/>
      <c r="P1228" s="4"/>
      <c r="Q1228" s="4"/>
      <c r="R1228" s="5"/>
      <c r="S1228" s="5"/>
      <c r="T1228" s="5"/>
      <c r="AA1228" s="59"/>
      <c r="AB1228" s="58"/>
      <c r="AC1228" s="18"/>
      <c r="AE1228" s="64"/>
    </row>
    <row r="1229" spans="1:31" x14ac:dyDescent="0.25">
      <c r="A1229" s="16"/>
      <c r="B1229" s="16"/>
      <c r="C1229" s="16"/>
      <c r="D1229" s="2"/>
      <c r="E1229" s="3"/>
      <c r="F1229" s="3"/>
      <c r="G1229" s="26"/>
      <c r="H1229" s="6"/>
      <c r="I1229" s="4"/>
      <c r="J1229" s="4"/>
      <c r="K1229" s="4"/>
      <c r="O1229" s="4"/>
      <c r="P1229" s="4"/>
      <c r="Q1229" s="4"/>
      <c r="R1229" s="5"/>
      <c r="S1229" s="5"/>
      <c r="T1229" s="5"/>
      <c r="AA1229" s="59"/>
      <c r="AB1229" s="58"/>
      <c r="AC1229" s="18"/>
      <c r="AE1229" s="64"/>
    </row>
    <row r="1230" spans="1:31" x14ac:dyDescent="0.25">
      <c r="A1230" s="16"/>
      <c r="B1230" s="16"/>
      <c r="C1230" s="16"/>
      <c r="D1230" s="2"/>
      <c r="E1230" s="3"/>
      <c r="F1230" s="3"/>
      <c r="G1230" s="26"/>
      <c r="H1230" s="6"/>
      <c r="I1230" s="4"/>
      <c r="J1230" s="4"/>
      <c r="K1230" s="4"/>
      <c r="O1230" s="4"/>
      <c r="P1230" s="4"/>
      <c r="Q1230" s="4"/>
      <c r="R1230" s="5"/>
      <c r="S1230" s="5"/>
      <c r="T1230" s="5"/>
      <c r="AA1230" s="59"/>
      <c r="AB1230" s="58"/>
      <c r="AC1230" s="18"/>
      <c r="AE1230" s="64"/>
    </row>
    <row r="1231" spans="1:31" x14ac:dyDescent="0.25">
      <c r="A1231" s="16"/>
      <c r="B1231" s="16"/>
      <c r="C1231" s="16"/>
      <c r="D1231" s="2"/>
      <c r="E1231" s="3"/>
      <c r="F1231" s="3"/>
      <c r="G1231" s="26"/>
      <c r="H1231" s="6"/>
      <c r="I1231" s="4"/>
      <c r="J1231" s="4"/>
      <c r="K1231" s="4"/>
      <c r="O1231" s="4"/>
      <c r="P1231" s="4"/>
      <c r="Q1231" s="4"/>
      <c r="R1231" s="5"/>
      <c r="S1231" s="5"/>
      <c r="T1231" s="5"/>
      <c r="AA1231" s="59"/>
      <c r="AB1231" s="58"/>
      <c r="AC1231" s="18"/>
      <c r="AE1231" s="64"/>
    </row>
    <row r="1232" spans="1:31" x14ac:dyDescent="0.25">
      <c r="A1232" s="16"/>
      <c r="B1232" s="16"/>
      <c r="C1232" s="16"/>
      <c r="D1232" s="2"/>
      <c r="E1232" s="3"/>
      <c r="F1232" s="3"/>
      <c r="G1232" s="26"/>
      <c r="H1232" s="6"/>
      <c r="I1232" s="4"/>
      <c r="J1232" s="4"/>
      <c r="K1232" s="4"/>
      <c r="O1232" s="4"/>
      <c r="P1232" s="4"/>
      <c r="Q1232" s="4"/>
      <c r="R1232" s="5"/>
      <c r="S1232" s="5"/>
      <c r="T1232" s="5"/>
      <c r="AA1232" s="59"/>
      <c r="AB1232" s="58"/>
      <c r="AC1232" s="18"/>
      <c r="AE1232" s="64"/>
    </row>
    <row r="1233" spans="1:31" x14ac:dyDescent="0.25">
      <c r="A1233" s="16"/>
      <c r="B1233" s="16"/>
      <c r="C1233" s="16"/>
      <c r="D1233" s="2"/>
      <c r="E1233" s="3"/>
      <c r="F1233" s="3"/>
      <c r="G1233" s="26"/>
      <c r="H1233" s="6"/>
      <c r="I1233" s="4"/>
      <c r="J1233" s="4"/>
      <c r="K1233" s="4"/>
      <c r="O1233" s="4"/>
      <c r="P1233" s="4"/>
      <c r="Q1233" s="4"/>
      <c r="R1233" s="5"/>
      <c r="S1233" s="5"/>
      <c r="T1233" s="5"/>
      <c r="AA1233" s="59"/>
      <c r="AB1233" s="58"/>
      <c r="AC1233" s="18"/>
      <c r="AE1233" s="64"/>
    </row>
    <row r="1234" spans="1:31" x14ac:dyDescent="0.25">
      <c r="A1234" s="16"/>
      <c r="B1234" s="16"/>
      <c r="C1234" s="16"/>
      <c r="D1234" s="2"/>
      <c r="E1234" s="3"/>
      <c r="F1234" s="3"/>
      <c r="G1234" s="26"/>
      <c r="H1234" s="6"/>
      <c r="I1234" s="4"/>
      <c r="J1234" s="4"/>
      <c r="K1234" s="4"/>
      <c r="O1234" s="4"/>
      <c r="P1234" s="4"/>
      <c r="Q1234" s="4"/>
      <c r="R1234" s="5"/>
      <c r="S1234" s="5"/>
      <c r="T1234" s="5"/>
      <c r="AA1234" s="59"/>
      <c r="AB1234" s="58"/>
      <c r="AC1234" s="18"/>
      <c r="AE1234" s="64"/>
    </row>
    <row r="1235" spans="1:31" x14ac:dyDescent="0.25">
      <c r="A1235" s="16"/>
      <c r="B1235" s="16"/>
      <c r="C1235" s="16"/>
      <c r="D1235" s="2"/>
      <c r="E1235" s="3"/>
      <c r="F1235" s="3"/>
      <c r="G1235" s="26"/>
      <c r="H1235" s="6"/>
      <c r="I1235" s="4"/>
      <c r="J1235" s="4"/>
      <c r="K1235" s="4"/>
      <c r="O1235" s="4"/>
      <c r="P1235" s="4"/>
      <c r="Q1235" s="4"/>
      <c r="R1235" s="5"/>
      <c r="S1235" s="5"/>
      <c r="T1235" s="5"/>
      <c r="AA1235" s="59"/>
      <c r="AB1235" s="58"/>
      <c r="AC1235" s="18"/>
      <c r="AE1235" s="64"/>
    </row>
    <row r="1236" spans="1:31" x14ac:dyDescent="0.25">
      <c r="A1236" s="16"/>
      <c r="B1236" s="16"/>
      <c r="C1236" s="16"/>
      <c r="D1236" s="2"/>
      <c r="E1236" s="3"/>
      <c r="F1236" s="3"/>
      <c r="G1236" s="26"/>
      <c r="H1236" s="6"/>
      <c r="I1236" s="4"/>
      <c r="J1236" s="4"/>
      <c r="K1236" s="4"/>
      <c r="O1236" s="4"/>
      <c r="P1236" s="4"/>
      <c r="Q1236" s="4"/>
      <c r="R1236" s="5"/>
      <c r="S1236" s="5"/>
      <c r="T1236" s="5"/>
      <c r="AA1236" s="59"/>
      <c r="AB1236" s="58"/>
      <c r="AC1236" s="18"/>
      <c r="AE1236" s="64"/>
    </row>
    <row r="1237" spans="1:31" x14ac:dyDescent="0.25">
      <c r="A1237" s="16"/>
      <c r="B1237" s="16"/>
      <c r="C1237" s="16"/>
      <c r="D1237" s="2"/>
      <c r="E1237" s="3"/>
      <c r="F1237" s="3"/>
      <c r="G1237" s="26"/>
      <c r="H1237" s="6"/>
      <c r="I1237" s="4"/>
      <c r="J1237" s="4"/>
      <c r="K1237" s="4"/>
      <c r="O1237" s="4"/>
      <c r="P1237" s="4"/>
      <c r="Q1237" s="4"/>
      <c r="R1237" s="5"/>
      <c r="S1237" s="5"/>
      <c r="T1237" s="5"/>
      <c r="AA1237" s="59"/>
      <c r="AB1237" s="58"/>
      <c r="AC1237" s="18"/>
      <c r="AE1237" s="64"/>
    </row>
    <row r="1238" spans="1:31" x14ac:dyDescent="0.25">
      <c r="A1238" s="16"/>
      <c r="B1238" s="16"/>
      <c r="C1238" s="16"/>
      <c r="D1238" s="2"/>
      <c r="E1238" s="3"/>
      <c r="F1238" s="3"/>
      <c r="G1238" s="26"/>
      <c r="H1238" s="6"/>
      <c r="I1238" s="4"/>
      <c r="J1238" s="4"/>
      <c r="K1238" s="4"/>
      <c r="O1238" s="4"/>
      <c r="P1238" s="4"/>
      <c r="Q1238" s="4"/>
      <c r="R1238" s="5"/>
      <c r="S1238" s="5"/>
      <c r="T1238" s="5"/>
      <c r="AA1238" s="59"/>
      <c r="AB1238" s="58"/>
      <c r="AC1238" s="18"/>
      <c r="AE1238" s="64"/>
    </row>
    <row r="1239" spans="1:31" x14ac:dyDescent="0.25">
      <c r="A1239" s="16"/>
      <c r="B1239" s="16"/>
      <c r="C1239" s="16"/>
      <c r="D1239" s="2"/>
      <c r="E1239" s="3"/>
      <c r="F1239" s="3"/>
      <c r="G1239" s="26"/>
      <c r="H1239" s="6"/>
      <c r="I1239" s="4"/>
      <c r="J1239" s="4"/>
      <c r="K1239" s="4"/>
      <c r="O1239" s="4"/>
      <c r="P1239" s="4"/>
      <c r="Q1239" s="4"/>
      <c r="R1239" s="5"/>
      <c r="S1239" s="5"/>
      <c r="T1239" s="5"/>
      <c r="AA1239" s="59"/>
      <c r="AB1239" s="58"/>
      <c r="AC1239" s="18"/>
      <c r="AE1239" s="64"/>
    </row>
    <row r="1240" spans="1:31" x14ac:dyDescent="0.25">
      <c r="A1240" s="16"/>
      <c r="B1240" s="16"/>
      <c r="C1240" s="16"/>
      <c r="D1240" s="2"/>
      <c r="E1240" s="3"/>
      <c r="F1240" s="3"/>
      <c r="G1240" s="26"/>
      <c r="H1240" s="6"/>
      <c r="I1240" s="4"/>
      <c r="J1240" s="4"/>
      <c r="K1240" s="4"/>
      <c r="O1240" s="4"/>
      <c r="P1240" s="4"/>
      <c r="Q1240" s="4"/>
      <c r="R1240" s="5"/>
      <c r="S1240" s="5"/>
      <c r="T1240" s="5"/>
      <c r="AA1240" s="59"/>
      <c r="AB1240" s="58"/>
      <c r="AC1240" s="18"/>
      <c r="AE1240" s="64"/>
    </row>
    <row r="1241" spans="1:31" x14ac:dyDescent="0.25">
      <c r="A1241" s="16"/>
      <c r="B1241" s="16"/>
      <c r="C1241" s="16"/>
      <c r="D1241" s="2"/>
      <c r="E1241" s="3"/>
      <c r="F1241" s="3"/>
      <c r="G1241" s="26"/>
      <c r="H1241" s="6"/>
      <c r="I1241" s="4"/>
      <c r="J1241" s="4"/>
      <c r="K1241" s="4"/>
      <c r="O1241" s="4"/>
      <c r="P1241" s="4"/>
      <c r="Q1241" s="4"/>
      <c r="R1241" s="5"/>
      <c r="S1241" s="5"/>
      <c r="T1241" s="5"/>
      <c r="AA1241" s="59"/>
      <c r="AB1241" s="58"/>
      <c r="AC1241" s="18"/>
      <c r="AE1241" s="64"/>
    </row>
    <row r="1242" spans="1:31" x14ac:dyDescent="0.25">
      <c r="A1242" s="16"/>
      <c r="B1242" s="16"/>
      <c r="C1242" s="16"/>
      <c r="D1242" s="2"/>
      <c r="E1242" s="3"/>
      <c r="F1242" s="3"/>
      <c r="G1242" s="26"/>
      <c r="H1242" s="6"/>
      <c r="I1242" s="4"/>
      <c r="J1242" s="4"/>
      <c r="K1242" s="4"/>
      <c r="O1242" s="4"/>
      <c r="P1242" s="4"/>
      <c r="Q1242" s="4"/>
      <c r="R1242" s="5"/>
      <c r="S1242" s="5"/>
      <c r="T1242" s="5"/>
      <c r="AA1242" s="59"/>
      <c r="AB1242" s="58"/>
      <c r="AC1242" s="18"/>
      <c r="AE1242" s="64"/>
    </row>
    <row r="1243" spans="1:31" x14ac:dyDescent="0.25">
      <c r="A1243" s="16"/>
      <c r="B1243" s="16"/>
      <c r="C1243" s="16"/>
      <c r="D1243" s="2"/>
      <c r="E1243" s="3"/>
      <c r="F1243" s="3"/>
      <c r="G1243" s="26"/>
      <c r="H1243" s="6"/>
      <c r="I1243" s="4"/>
      <c r="J1243" s="4"/>
      <c r="K1243" s="4"/>
      <c r="O1243" s="4"/>
      <c r="P1243" s="4"/>
      <c r="Q1243" s="4"/>
      <c r="R1243" s="5"/>
      <c r="S1243" s="5"/>
      <c r="T1243" s="5"/>
      <c r="AA1243" s="59"/>
      <c r="AB1243" s="58"/>
      <c r="AC1243" s="18"/>
      <c r="AE1243" s="64"/>
    </row>
    <row r="1244" spans="1:31" x14ac:dyDescent="0.25">
      <c r="A1244" s="16"/>
      <c r="B1244" s="16"/>
      <c r="C1244" s="16"/>
      <c r="D1244" s="2"/>
      <c r="E1244" s="3"/>
      <c r="F1244" s="3"/>
      <c r="G1244" s="26"/>
      <c r="H1244" s="6"/>
      <c r="I1244" s="4"/>
      <c r="J1244" s="4"/>
      <c r="K1244" s="4"/>
      <c r="O1244" s="4"/>
      <c r="P1244" s="4"/>
      <c r="Q1244" s="4"/>
      <c r="R1244" s="5"/>
      <c r="S1244" s="5"/>
      <c r="T1244" s="5"/>
      <c r="AA1244" s="59"/>
      <c r="AB1244" s="58"/>
      <c r="AC1244" s="18"/>
      <c r="AE1244" s="64"/>
    </row>
    <row r="1245" spans="1:31" x14ac:dyDescent="0.25">
      <c r="A1245" s="16"/>
      <c r="B1245" s="16"/>
      <c r="C1245" s="16"/>
      <c r="D1245" s="2"/>
      <c r="E1245" s="3"/>
      <c r="F1245" s="3"/>
      <c r="G1245" s="26"/>
      <c r="H1245" s="6"/>
      <c r="I1245" s="4"/>
      <c r="J1245" s="4"/>
      <c r="K1245" s="4"/>
      <c r="O1245" s="4"/>
      <c r="P1245" s="4"/>
      <c r="Q1245" s="4"/>
      <c r="R1245" s="5"/>
      <c r="S1245" s="5"/>
      <c r="T1245" s="5"/>
      <c r="AA1245" s="59"/>
      <c r="AB1245" s="58"/>
      <c r="AC1245" s="18"/>
      <c r="AE1245" s="64"/>
    </row>
    <row r="1246" spans="1:31" x14ac:dyDescent="0.25">
      <c r="A1246" s="16"/>
      <c r="B1246" s="16"/>
      <c r="C1246" s="16"/>
      <c r="D1246" s="2"/>
      <c r="E1246" s="3"/>
      <c r="F1246" s="3"/>
      <c r="G1246" s="26"/>
      <c r="H1246" s="6"/>
      <c r="I1246" s="4"/>
      <c r="J1246" s="4"/>
      <c r="K1246" s="4"/>
      <c r="O1246" s="4"/>
      <c r="P1246" s="4"/>
      <c r="Q1246" s="4"/>
      <c r="R1246" s="5"/>
      <c r="S1246" s="5"/>
      <c r="T1246" s="5"/>
      <c r="AA1246" s="59"/>
      <c r="AB1246" s="58"/>
      <c r="AC1246" s="18"/>
      <c r="AE1246" s="64"/>
    </row>
    <row r="1247" spans="1:31" x14ac:dyDescent="0.25">
      <c r="A1247" s="16"/>
      <c r="B1247" s="16"/>
      <c r="C1247" s="16"/>
      <c r="D1247" s="2"/>
      <c r="E1247" s="3"/>
      <c r="F1247" s="3"/>
      <c r="G1247" s="26"/>
      <c r="H1247" s="6"/>
      <c r="I1247" s="4"/>
      <c r="J1247" s="4"/>
      <c r="K1247" s="4"/>
      <c r="O1247" s="4"/>
      <c r="P1247" s="4"/>
      <c r="Q1247" s="4"/>
      <c r="R1247" s="5"/>
      <c r="S1247" s="5"/>
      <c r="T1247" s="5"/>
      <c r="AA1247" s="59"/>
      <c r="AB1247" s="58"/>
      <c r="AC1247" s="18"/>
      <c r="AE1247" s="64"/>
    </row>
    <row r="1248" spans="1:31" x14ac:dyDescent="0.25">
      <c r="A1248" s="16"/>
      <c r="B1248" s="16"/>
      <c r="C1248" s="16"/>
      <c r="D1248" s="2"/>
      <c r="E1248" s="3"/>
      <c r="F1248" s="3"/>
      <c r="G1248" s="26"/>
      <c r="H1248" s="6"/>
      <c r="I1248" s="4"/>
      <c r="J1248" s="4"/>
      <c r="K1248" s="4"/>
      <c r="O1248" s="4"/>
      <c r="P1248" s="4"/>
      <c r="Q1248" s="4"/>
      <c r="R1248" s="5"/>
      <c r="S1248" s="5"/>
      <c r="T1248" s="5"/>
      <c r="AA1248" s="59"/>
      <c r="AB1248" s="58"/>
      <c r="AC1248" s="18"/>
      <c r="AE1248" s="64"/>
    </row>
    <row r="1249" spans="1:31" x14ac:dyDescent="0.25">
      <c r="A1249" s="16"/>
      <c r="B1249" s="16"/>
      <c r="C1249" s="16"/>
      <c r="D1249" s="2"/>
      <c r="E1249" s="3"/>
      <c r="F1249" s="3"/>
      <c r="G1249" s="26"/>
      <c r="H1249" s="6"/>
      <c r="I1249" s="4"/>
      <c r="J1249" s="4"/>
      <c r="K1249" s="4"/>
      <c r="O1249" s="4"/>
      <c r="P1249" s="4"/>
      <c r="Q1249" s="4"/>
      <c r="R1249" s="5"/>
      <c r="S1249" s="5"/>
      <c r="T1249" s="5"/>
      <c r="AA1249" s="59"/>
      <c r="AB1249" s="58"/>
      <c r="AC1249" s="18"/>
      <c r="AE1249" s="64"/>
    </row>
    <row r="1250" spans="1:31" x14ac:dyDescent="0.25">
      <c r="A1250" s="16"/>
      <c r="B1250" s="16"/>
      <c r="C1250" s="16"/>
      <c r="D1250" s="2"/>
      <c r="E1250" s="3"/>
      <c r="F1250" s="3"/>
      <c r="G1250" s="26"/>
      <c r="H1250" s="6"/>
      <c r="I1250" s="4"/>
      <c r="J1250" s="4"/>
      <c r="K1250" s="4"/>
      <c r="O1250" s="4"/>
      <c r="P1250" s="4"/>
      <c r="Q1250" s="4"/>
      <c r="R1250" s="5"/>
      <c r="S1250" s="5"/>
      <c r="T1250" s="5"/>
      <c r="AA1250" s="59"/>
      <c r="AB1250" s="58"/>
      <c r="AC1250" s="18"/>
      <c r="AE1250" s="64"/>
    </row>
    <row r="1251" spans="1:31" x14ac:dyDescent="0.25">
      <c r="A1251" s="16"/>
      <c r="B1251" s="16"/>
      <c r="C1251" s="16"/>
      <c r="D1251" s="2"/>
      <c r="E1251" s="3"/>
      <c r="F1251" s="3"/>
      <c r="G1251" s="26"/>
      <c r="H1251" s="6"/>
      <c r="I1251" s="4"/>
      <c r="J1251" s="4"/>
      <c r="K1251" s="4"/>
      <c r="O1251" s="4"/>
      <c r="P1251" s="4"/>
      <c r="Q1251" s="4"/>
      <c r="R1251" s="5"/>
      <c r="S1251" s="5"/>
      <c r="T1251" s="5"/>
      <c r="AA1251" s="59"/>
      <c r="AB1251" s="58"/>
      <c r="AC1251" s="18"/>
      <c r="AE1251" s="64"/>
    </row>
    <row r="1252" spans="1:31" x14ac:dyDescent="0.25">
      <c r="A1252" s="16"/>
      <c r="B1252" s="16"/>
      <c r="C1252" s="16"/>
      <c r="D1252" s="2"/>
      <c r="E1252" s="3"/>
      <c r="F1252" s="3"/>
      <c r="G1252" s="26"/>
      <c r="H1252" s="6"/>
      <c r="I1252" s="4"/>
      <c r="J1252" s="4"/>
      <c r="K1252" s="4"/>
      <c r="O1252" s="4"/>
      <c r="P1252" s="4"/>
      <c r="Q1252" s="4"/>
      <c r="R1252" s="5"/>
      <c r="S1252" s="5"/>
      <c r="T1252" s="5"/>
      <c r="AA1252" s="59"/>
      <c r="AB1252" s="58"/>
      <c r="AC1252" s="18"/>
      <c r="AE1252" s="64"/>
    </row>
    <row r="1253" spans="1:31" x14ac:dyDescent="0.25">
      <c r="A1253" s="16"/>
      <c r="B1253" s="16"/>
      <c r="C1253" s="16"/>
      <c r="D1253" s="2"/>
      <c r="E1253" s="3"/>
      <c r="F1253" s="3"/>
      <c r="G1253" s="26"/>
      <c r="H1253" s="6"/>
      <c r="I1253" s="4"/>
      <c r="J1253" s="4"/>
      <c r="K1253" s="4"/>
      <c r="O1253" s="4"/>
      <c r="P1253" s="4"/>
      <c r="Q1253" s="4"/>
      <c r="R1253" s="5"/>
      <c r="S1253" s="5"/>
      <c r="T1253" s="5"/>
      <c r="AA1253" s="59"/>
      <c r="AB1253" s="58"/>
      <c r="AC1253" s="18"/>
      <c r="AE1253" s="64"/>
    </row>
    <row r="1254" spans="1:31" x14ac:dyDescent="0.25">
      <c r="A1254" s="16"/>
      <c r="B1254" s="16"/>
      <c r="C1254" s="16"/>
      <c r="D1254" s="2"/>
      <c r="E1254" s="3"/>
      <c r="F1254" s="3"/>
      <c r="G1254" s="26"/>
      <c r="H1254" s="6"/>
      <c r="I1254" s="4"/>
      <c r="J1254" s="4"/>
      <c r="K1254" s="4"/>
      <c r="O1254" s="4"/>
      <c r="P1254" s="4"/>
      <c r="Q1254" s="4"/>
      <c r="R1254" s="5"/>
      <c r="S1254" s="5"/>
      <c r="T1254" s="5"/>
      <c r="AA1254" s="59"/>
      <c r="AB1254" s="58"/>
      <c r="AC1254" s="18"/>
      <c r="AE1254" s="64"/>
    </row>
    <row r="1255" spans="1:31" x14ac:dyDescent="0.25">
      <c r="A1255" s="16"/>
      <c r="B1255" s="16"/>
      <c r="C1255" s="16"/>
      <c r="D1255" s="2"/>
      <c r="E1255" s="3"/>
      <c r="F1255" s="3"/>
      <c r="G1255" s="26"/>
      <c r="H1255" s="6"/>
      <c r="I1255" s="4"/>
      <c r="J1255" s="4"/>
      <c r="K1255" s="4"/>
      <c r="O1255" s="4"/>
      <c r="P1255" s="4"/>
      <c r="Q1255" s="4"/>
      <c r="R1255" s="5"/>
      <c r="S1255" s="5"/>
      <c r="T1255" s="5"/>
      <c r="AA1255" s="59"/>
      <c r="AB1255" s="58"/>
      <c r="AC1255" s="18"/>
      <c r="AE1255" s="64"/>
    </row>
    <row r="1256" spans="1:31" x14ac:dyDescent="0.25">
      <c r="A1256" s="16"/>
      <c r="B1256" s="16"/>
      <c r="C1256" s="16"/>
      <c r="D1256" s="2"/>
      <c r="E1256" s="3"/>
      <c r="F1256" s="3"/>
      <c r="G1256" s="26"/>
      <c r="H1256" s="6"/>
      <c r="I1256" s="4"/>
      <c r="J1256" s="4"/>
      <c r="K1256" s="4"/>
      <c r="O1256" s="4"/>
      <c r="P1256" s="4"/>
      <c r="Q1256" s="4"/>
      <c r="R1256" s="5"/>
      <c r="S1256" s="5"/>
      <c r="T1256" s="5"/>
      <c r="AA1256" s="59"/>
      <c r="AB1256" s="58"/>
      <c r="AC1256" s="18"/>
      <c r="AE1256" s="64"/>
    </row>
    <row r="1257" spans="1:31" x14ac:dyDescent="0.25">
      <c r="A1257" s="19"/>
      <c r="B1257" s="19"/>
      <c r="C1257" s="19"/>
      <c r="D1257" s="2"/>
      <c r="E1257" s="3"/>
      <c r="F1257" s="3"/>
      <c r="G1257" s="26"/>
      <c r="H1257" s="6"/>
      <c r="I1257" s="4"/>
      <c r="J1257" s="4"/>
      <c r="K1257" s="4"/>
      <c r="L1257" s="22"/>
      <c r="M1257" s="22"/>
      <c r="N1257" s="22"/>
      <c r="O1257" s="4"/>
      <c r="P1257" s="4"/>
      <c r="Q1257" s="4"/>
      <c r="R1257" s="5"/>
      <c r="S1257" s="5"/>
      <c r="T1257" s="5"/>
      <c r="AA1257" s="24"/>
      <c r="AB1257" s="64"/>
      <c r="AC1257" s="18"/>
      <c r="AE1257" s="64"/>
    </row>
    <row r="1258" spans="1:31" x14ac:dyDescent="0.25">
      <c r="A1258" s="16"/>
      <c r="B1258" s="16"/>
      <c r="C1258" s="16"/>
      <c r="D1258" s="2"/>
      <c r="E1258" s="3"/>
      <c r="F1258" s="3"/>
      <c r="G1258" s="26"/>
      <c r="H1258" s="6"/>
      <c r="I1258" s="4"/>
      <c r="J1258" s="4"/>
      <c r="K1258" s="4"/>
      <c r="O1258" s="4"/>
      <c r="P1258" s="4"/>
      <c r="Q1258" s="4"/>
      <c r="R1258" s="5"/>
      <c r="S1258" s="5"/>
      <c r="T1258" s="5"/>
      <c r="AA1258" s="59"/>
      <c r="AB1258" s="59"/>
      <c r="AC1258" s="18"/>
      <c r="AE1258" s="64"/>
    </row>
    <row r="1259" spans="1:31" x14ac:dyDescent="0.25">
      <c r="A1259" s="16"/>
      <c r="B1259" s="16"/>
      <c r="C1259" s="16"/>
      <c r="D1259" s="2"/>
      <c r="E1259" s="3"/>
      <c r="F1259" s="3"/>
      <c r="G1259" s="26"/>
      <c r="H1259" s="6"/>
      <c r="I1259" s="4"/>
      <c r="J1259" s="4"/>
      <c r="K1259" s="4"/>
      <c r="O1259" s="4"/>
      <c r="P1259" s="4"/>
      <c r="Q1259" s="4"/>
      <c r="R1259" s="5"/>
      <c r="S1259" s="5"/>
      <c r="T1259" s="5"/>
      <c r="AA1259" s="59"/>
      <c r="AB1259" s="59"/>
      <c r="AC1259" s="18"/>
      <c r="AE1259" s="64"/>
    </row>
    <row r="1260" spans="1:31" x14ac:dyDescent="0.25">
      <c r="A1260" s="16"/>
      <c r="B1260" s="16"/>
      <c r="C1260" s="16"/>
      <c r="D1260" s="2"/>
      <c r="E1260" s="3"/>
      <c r="F1260" s="3"/>
      <c r="G1260" s="26"/>
      <c r="H1260" s="6"/>
      <c r="I1260" s="4"/>
      <c r="J1260" s="4"/>
      <c r="K1260" s="4"/>
      <c r="O1260" s="4"/>
      <c r="P1260" s="4"/>
      <c r="Q1260" s="4"/>
      <c r="R1260" s="5"/>
      <c r="S1260" s="5"/>
      <c r="T1260" s="5"/>
      <c r="AA1260" s="59"/>
      <c r="AB1260" s="59"/>
      <c r="AC1260" s="18"/>
      <c r="AE1260" s="64"/>
    </row>
    <row r="1261" spans="1:31" x14ac:dyDescent="0.25">
      <c r="A1261" s="16"/>
      <c r="B1261" s="16"/>
      <c r="C1261" s="16"/>
      <c r="D1261" s="2"/>
      <c r="E1261" s="3"/>
      <c r="F1261" s="3"/>
      <c r="G1261" s="26"/>
      <c r="H1261" s="6"/>
      <c r="I1261" s="4"/>
      <c r="J1261" s="4"/>
      <c r="K1261" s="4"/>
      <c r="O1261" s="4"/>
      <c r="P1261" s="4"/>
      <c r="Q1261" s="4"/>
      <c r="R1261" s="5"/>
      <c r="S1261" s="5"/>
      <c r="T1261" s="5"/>
      <c r="AA1261" s="59"/>
      <c r="AB1261" s="59"/>
      <c r="AC1261" s="18"/>
      <c r="AE1261" s="64"/>
    </row>
    <row r="1262" spans="1:31" x14ac:dyDescent="0.25">
      <c r="A1262" s="16"/>
      <c r="B1262" s="16"/>
      <c r="C1262" s="16"/>
      <c r="D1262" s="2"/>
      <c r="E1262" s="3"/>
      <c r="F1262" s="3"/>
      <c r="G1262" s="26"/>
      <c r="H1262" s="6"/>
      <c r="I1262" s="4"/>
      <c r="J1262" s="4"/>
      <c r="K1262" s="4"/>
      <c r="O1262" s="4"/>
      <c r="P1262" s="4"/>
      <c r="Q1262" s="4"/>
      <c r="R1262" s="5"/>
      <c r="S1262" s="5"/>
      <c r="T1262" s="5"/>
      <c r="AA1262" s="59"/>
      <c r="AB1262" s="59"/>
      <c r="AC1262" s="18"/>
      <c r="AE1262" s="64"/>
    </row>
    <row r="1263" spans="1:31" x14ac:dyDescent="0.25">
      <c r="A1263" s="16"/>
      <c r="B1263" s="16"/>
      <c r="C1263" s="16"/>
      <c r="D1263" s="2"/>
      <c r="E1263" s="3"/>
      <c r="F1263" s="3"/>
      <c r="G1263" s="26"/>
      <c r="H1263" s="6"/>
      <c r="I1263" s="4"/>
      <c r="J1263" s="4"/>
      <c r="K1263" s="4"/>
      <c r="O1263" s="4"/>
      <c r="P1263" s="4"/>
      <c r="Q1263" s="4"/>
      <c r="R1263" s="5"/>
      <c r="S1263" s="5"/>
      <c r="T1263" s="5"/>
      <c r="AA1263" s="59"/>
      <c r="AB1263" s="59"/>
      <c r="AC1263" s="18"/>
      <c r="AE1263" s="64"/>
    </row>
    <row r="1264" spans="1:31" x14ac:dyDescent="0.25">
      <c r="A1264" s="16"/>
      <c r="B1264" s="16"/>
      <c r="C1264" s="16"/>
      <c r="D1264" s="2"/>
      <c r="E1264" s="3"/>
      <c r="F1264" s="3"/>
      <c r="G1264" s="26"/>
      <c r="H1264" s="6"/>
      <c r="I1264" s="4"/>
      <c r="J1264" s="4"/>
      <c r="K1264" s="4"/>
      <c r="O1264" s="4"/>
      <c r="P1264" s="4"/>
      <c r="Q1264" s="4"/>
      <c r="R1264" s="5"/>
      <c r="S1264" s="5"/>
      <c r="T1264" s="5"/>
      <c r="AA1264" s="59"/>
      <c r="AB1264" s="59"/>
      <c r="AC1264" s="18"/>
      <c r="AE1264" s="64"/>
    </row>
    <row r="1265" spans="1:31" x14ac:dyDescent="0.25">
      <c r="A1265" s="16"/>
      <c r="B1265" s="16"/>
      <c r="C1265" s="16"/>
      <c r="D1265" s="2"/>
      <c r="E1265" s="3"/>
      <c r="F1265" s="3"/>
      <c r="G1265" s="26"/>
      <c r="H1265" s="6"/>
      <c r="I1265" s="4"/>
      <c r="J1265" s="4"/>
      <c r="K1265" s="4"/>
      <c r="O1265" s="4"/>
      <c r="P1265" s="4"/>
      <c r="Q1265" s="4"/>
      <c r="R1265" s="5"/>
      <c r="S1265" s="5"/>
      <c r="T1265" s="5"/>
      <c r="AA1265" s="59"/>
      <c r="AB1265" s="59"/>
      <c r="AC1265" s="18"/>
      <c r="AE1265" s="64"/>
    </row>
    <row r="1266" spans="1:31" x14ac:dyDescent="0.25">
      <c r="A1266" s="16"/>
      <c r="B1266" s="16"/>
      <c r="C1266" s="16"/>
      <c r="D1266" s="2"/>
      <c r="E1266" s="3"/>
      <c r="F1266" s="3"/>
      <c r="G1266" s="26"/>
      <c r="H1266" s="6"/>
      <c r="I1266" s="4"/>
      <c r="J1266" s="4"/>
      <c r="K1266" s="4"/>
      <c r="O1266" s="4"/>
      <c r="P1266" s="4"/>
      <c r="Q1266" s="4"/>
      <c r="R1266" s="5"/>
      <c r="S1266" s="5"/>
      <c r="T1266" s="5"/>
      <c r="AA1266" s="59"/>
      <c r="AB1266" s="59"/>
      <c r="AC1266" s="18"/>
      <c r="AE1266" s="64"/>
    </row>
    <row r="1267" spans="1:31" x14ac:dyDescent="0.25">
      <c r="A1267" s="16"/>
      <c r="B1267" s="16"/>
      <c r="C1267" s="16"/>
      <c r="D1267" s="2"/>
      <c r="E1267" s="3"/>
      <c r="F1267" s="3"/>
      <c r="G1267" s="26"/>
      <c r="H1267" s="6"/>
      <c r="I1267" s="4"/>
      <c r="J1267" s="4"/>
      <c r="K1267" s="4"/>
      <c r="O1267" s="4"/>
      <c r="P1267" s="4"/>
      <c r="Q1267" s="4"/>
      <c r="R1267" s="5"/>
      <c r="S1267" s="5"/>
      <c r="T1267" s="5"/>
      <c r="AA1267" s="59"/>
      <c r="AB1267" s="59"/>
      <c r="AC1267" s="18"/>
      <c r="AE1267" s="64"/>
    </row>
    <row r="1268" spans="1:31" x14ac:dyDescent="0.25">
      <c r="A1268" s="16"/>
      <c r="B1268" s="16"/>
      <c r="C1268" s="16"/>
      <c r="D1268" s="2"/>
      <c r="E1268" s="3"/>
      <c r="F1268" s="3"/>
      <c r="G1268" s="26"/>
      <c r="H1268" s="6"/>
      <c r="I1268" s="4"/>
      <c r="J1268" s="4"/>
      <c r="K1268" s="4"/>
      <c r="O1268" s="4"/>
      <c r="P1268" s="4"/>
      <c r="Q1268" s="4"/>
      <c r="R1268" s="5"/>
      <c r="S1268" s="5"/>
      <c r="T1268" s="5"/>
      <c r="AA1268" s="59"/>
      <c r="AB1268" s="59"/>
      <c r="AC1268" s="18"/>
      <c r="AE1268" s="64"/>
    </row>
    <row r="1269" spans="1:31" x14ac:dyDescent="0.25">
      <c r="A1269" s="16"/>
      <c r="B1269" s="16"/>
      <c r="C1269" s="16"/>
      <c r="D1269" s="2"/>
      <c r="E1269" s="3"/>
      <c r="F1269" s="3"/>
      <c r="G1269" s="26"/>
      <c r="H1269" s="6"/>
      <c r="I1269" s="4"/>
      <c r="J1269" s="4"/>
      <c r="K1269" s="4"/>
      <c r="O1269" s="4"/>
      <c r="P1269" s="4"/>
      <c r="Q1269" s="4"/>
      <c r="R1269" s="5"/>
      <c r="S1269" s="5"/>
      <c r="T1269" s="5"/>
      <c r="AA1269" s="59"/>
      <c r="AB1269" s="59"/>
      <c r="AC1269" s="18"/>
      <c r="AE1269" s="64"/>
    </row>
    <row r="1270" spans="1:31" x14ac:dyDescent="0.25">
      <c r="A1270" s="16"/>
      <c r="B1270" s="16"/>
      <c r="C1270" s="16"/>
      <c r="D1270" s="2"/>
      <c r="E1270" s="3"/>
      <c r="F1270" s="3"/>
      <c r="G1270" s="26"/>
      <c r="H1270" s="6"/>
      <c r="I1270" s="4"/>
      <c r="J1270" s="4"/>
      <c r="K1270" s="4"/>
      <c r="O1270" s="4"/>
      <c r="P1270" s="4"/>
      <c r="Q1270" s="4"/>
      <c r="R1270" s="5"/>
      <c r="S1270" s="5"/>
      <c r="T1270" s="5"/>
      <c r="AA1270" s="59"/>
      <c r="AB1270" s="59"/>
      <c r="AC1270" s="18"/>
      <c r="AE1270" s="64"/>
    </row>
    <row r="1271" spans="1:31" x14ac:dyDescent="0.25">
      <c r="A1271" s="16"/>
      <c r="B1271" s="16"/>
      <c r="C1271" s="16"/>
      <c r="D1271" s="2"/>
      <c r="E1271" s="3"/>
      <c r="F1271" s="3"/>
      <c r="G1271" s="26"/>
      <c r="H1271" s="6"/>
      <c r="I1271" s="4"/>
      <c r="J1271" s="4"/>
      <c r="K1271" s="4"/>
      <c r="O1271" s="4"/>
      <c r="P1271" s="4"/>
      <c r="Q1271" s="4"/>
      <c r="R1271" s="5"/>
      <c r="S1271" s="5"/>
      <c r="T1271" s="5"/>
      <c r="AA1271" s="59"/>
      <c r="AB1271" s="59"/>
      <c r="AC1271" s="18"/>
      <c r="AE1271" s="64"/>
    </row>
    <row r="1272" spans="1:31" x14ac:dyDescent="0.25">
      <c r="A1272" s="16"/>
      <c r="B1272" s="16"/>
      <c r="C1272" s="16"/>
      <c r="D1272" s="2"/>
      <c r="E1272" s="3"/>
      <c r="F1272" s="3"/>
      <c r="G1272" s="26"/>
      <c r="H1272" s="6"/>
      <c r="I1272" s="4"/>
      <c r="J1272" s="4"/>
      <c r="K1272" s="4"/>
      <c r="O1272" s="4"/>
      <c r="P1272" s="4"/>
      <c r="Q1272" s="4"/>
      <c r="R1272" s="5"/>
      <c r="S1272" s="5"/>
      <c r="T1272" s="5"/>
      <c r="AA1272" s="59"/>
      <c r="AB1272" s="59"/>
      <c r="AC1272" s="18"/>
      <c r="AE1272" s="64"/>
    </row>
    <row r="1273" spans="1:31" x14ac:dyDescent="0.25">
      <c r="A1273" s="16"/>
      <c r="B1273" s="16"/>
      <c r="C1273" s="16"/>
      <c r="D1273" s="2"/>
      <c r="E1273" s="3"/>
      <c r="F1273" s="3"/>
      <c r="G1273" s="26"/>
      <c r="H1273" s="6"/>
      <c r="I1273" s="4"/>
      <c r="J1273" s="4"/>
      <c r="K1273" s="4"/>
      <c r="O1273" s="4"/>
      <c r="P1273" s="4"/>
      <c r="Q1273" s="4"/>
      <c r="R1273" s="5"/>
      <c r="S1273" s="5"/>
      <c r="T1273" s="5"/>
      <c r="AA1273" s="59"/>
      <c r="AB1273" s="59"/>
      <c r="AC1273" s="18"/>
      <c r="AE1273" s="64"/>
    </row>
    <row r="1274" spans="1:31" x14ac:dyDescent="0.25">
      <c r="A1274" s="16"/>
      <c r="B1274" s="16"/>
      <c r="C1274" s="16"/>
      <c r="D1274" s="2"/>
      <c r="E1274" s="3"/>
      <c r="F1274" s="3"/>
      <c r="G1274" s="26"/>
      <c r="H1274" s="6"/>
      <c r="I1274" s="4"/>
      <c r="J1274" s="4"/>
      <c r="K1274" s="4"/>
      <c r="O1274" s="4"/>
      <c r="P1274" s="4"/>
      <c r="Q1274" s="4"/>
      <c r="R1274" s="5"/>
      <c r="S1274" s="5"/>
      <c r="T1274" s="5"/>
      <c r="AA1274" s="59"/>
      <c r="AB1274" s="59"/>
      <c r="AC1274" s="18"/>
      <c r="AE1274" s="64"/>
    </row>
    <row r="1275" spans="1:31" x14ac:dyDescent="0.25">
      <c r="A1275" s="16"/>
      <c r="B1275" s="16"/>
      <c r="C1275" s="16"/>
      <c r="D1275" s="2"/>
      <c r="E1275" s="3"/>
      <c r="F1275" s="3"/>
      <c r="G1275" s="26"/>
      <c r="H1275" s="6"/>
      <c r="I1275" s="4"/>
      <c r="J1275" s="4"/>
      <c r="K1275" s="4"/>
      <c r="O1275" s="4"/>
      <c r="P1275" s="4"/>
      <c r="Q1275" s="4"/>
      <c r="R1275" s="5"/>
      <c r="S1275" s="5"/>
      <c r="T1275" s="5"/>
      <c r="AA1275" s="59"/>
      <c r="AB1275" s="59"/>
      <c r="AC1275" s="18"/>
      <c r="AE1275" s="64"/>
    </row>
    <row r="1276" spans="1:31" x14ac:dyDescent="0.25">
      <c r="A1276" s="16"/>
      <c r="B1276" s="16"/>
      <c r="C1276" s="16"/>
      <c r="D1276" s="2"/>
      <c r="E1276" s="3"/>
      <c r="F1276" s="3"/>
      <c r="G1276" s="26"/>
      <c r="H1276" s="6"/>
      <c r="I1276" s="4"/>
      <c r="J1276" s="4"/>
      <c r="K1276" s="4"/>
      <c r="O1276" s="4"/>
      <c r="P1276" s="4"/>
      <c r="Q1276" s="4"/>
      <c r="R1276" s="5"/>
      <c r="S1276" s="5"/>
      <c r="T1276" s="5"/>
      <c r="AA1276" s="59"/>
      <c r="AB1276" s="59"/>
      <c r="AC1276" s="18"/>
      <c r="AE1276" s="64"/>
    </row>
    <row r="1277" spans="1:31" x14ac:dyDescent="0.25">
      <c r="A1277" s="16"/>
      <c r="B1277" s="16"/>
      <c r="C1277" s="16"/>
      <c r="D1277" s="2"/>
      <c r="E1277" s="3"/>
      <c r="F1277" s="3"/>
      <c r="G1277" s="26"/>
      <c r="H1277" s="6"/>
      <c r="I1277" s="4"/>
      <c r="J1277" s="4"/>
      <c r="K1277" s="4"/>
      <c r="O1277" s="4"/>
      <c r="P1277" s="4"/>
      <c r="Q1277" s="4"/>
      <c r="R1277" s="5"/>
      <c r="S1277" s="5"/>
      <c r="T1277" s="5"/>
      <c r="AA1277" s="59"/>
      <c r="AB1277" s="59"/>
      <c r="AC1277" s="18"/>
      <c r="AE1277" s="64"/>
    </row>
    <row r="1278" spans="1:31" x14ac:dyDescent="0.25">
      <c r="A1278" s="16"/>
      <c r="B1278" s="16"/>
      <c r="C1278" s="16"/>
      <c r="D1278" s="2"/>
      <c r="E1278" s="3"/>
      <c r="F1278" s="3"/>
      <c r="G1278" s="26"/>
      <c r="H1278" s="6"/>
      <c r="I1278" s="4"/>
      <c r="J1278" s="4"/>
      <c r="K1278" s="4"/>
      <c r="O1278" s="4"/>
      <c r="P1278" s="4"/>
      <c r="Q1278" s="4"/>
      <c r="R1278" s="5"/>
      <c r="S1278" s="5"/>
      <c r="T1278" s="5"/>
      <c r="AA1278" s="59"/>
      <c r="AB1278" s="59"/>
      <c r="AC1278" s="18"/>
      <c r="AE1278" s="64"/>
    </row>
    <row r="1279" spans="1:31" x14ac:dyDescent="0.25">
      <c r="A1279" s="16"/>
      <c r="B1279" s="16"/>
      <c r="C1279" s="16"/>
      <c r="D1279" s="2"/>
      <c r="E1279" s="3"/>
      <c r="F1279" s="3"/>
      <c r="G1279" s="26"/>
      <c r="H1279" s="6"/>
      <c r="I1279" s="4"/>
      <c r="J1279" s="4"/>
      <c r="K1279" s="4"/>
      <c r="O1279" s="4"/>
      <c r="P1279" s="4"/>
      <c r="Q1279" s="4"/>
      <c r="R1279" s="5"/>
      <c r="S1279" s="5"/>
      <c r="T1279" s="5"/>
      <c r="AA1279" s="59"/>
      <c r="AB1279" s="59"/>
      <c r="AC1279" s="18"/>
      <c r="AE1279" s="64"/>
    </row>
    <row r="1280" spans="1:31" x14ac:dyDescent="0.25">
      <c r="A1280" s="16"/>
      <c r="B1280" s="16"/>
      <c r="C1280" s="16"/>
      <c r="D1280" s="2"/>
      <c r="E1280" s="3"/>
      <c r="F1280" s="3"/>
      <c r="G1280" s="26"/>
      <c r="H1280" s="6"/>
      <c r="I1280" s="4"/>
      <c r="J1280" s="4"/>
      <c r="K1280" s="4"/>
      <c r="O1280" s="4"/>
      <c r="P1280" s="4"/>
      <c r="Q1280" s="4"/>
      <c r="R1280" s="5"/>
      <c r="S1280" s="5"/>
      <c r="T1280" s="5"/>
      <c r="AA1280" s="59"/>
      <c r="AB1280" s="59"/>
      <c r="AC1280" s="18"/>
      <c r="AE1280" s="64"/>
    </row>
    <row r="1281" spans="1:31" x14ac:dyDescent="0.25">
      <c r="A1281" s="16"/>
      <c r="B1281" s="16"/>
      <c r="C1281" s="16"/>
      <c r="D1281" s="2"/>
      <c r="E1281" s="3"/>
      <c r="F1281" s="3"/>
      <c r="G1281" s="26"/>
      <c r="H1281" s="6"/>
      <c r="I1281" s="4"/>
      <c r="J1281" s="4"/>
      <c r="K1281" s="4"/>
      <c r="O1281" s="4"/>
      <c r="P1281" s="4"/>
      <c r="Q1281" s="4"/>
      <c r="R1281" s="5"/>
      <c r="S1281" s="5"/>
      <c r="T1281" s="5"/>
      <c r="AA1281" s="59"/>
      <c r="AB1281" s="59"/>
      <c r="AC1281" s="18"/>
      <c r="AE1281" s="64"/>
    </row>
    <row r="1282" spans="1:31" x14ac:dyDescent="0.25">
      <c r="A1282" s="16"/>
      <c r="B1282" s="16"/>
      <c r="C1282" s="16"/>
      <c r="D1282" s="2"/>
      <c r="E1282" s="3"/>
      <c r="F1282" s="3"/>
      <c r="G1282" s="26"/>
      <c r="H1282" s="6"/>
      <c r="I1282" s="4"/>
      <c r="J1282" s="4"/>
      <c r="K1282" s="4"/>
      <c r="O1282" s="4"/>
      <c r="P1282" s="4"/>
      <c r="Q1282" s="4"/>
      <c r="R1282" s="5"/>
      <c r="S1282" s="5"/>
      <c r="T1282" s="5"/>
      <c r="AA1282" s="59"/>
      <c r="AB1282" s="59"/>
      <c r="AC1282" s="18"/>
      <c r="AE1282" s="64"/>
    </row>
    <row r="1283" spans="1:31" x14ac:dyDescent="0.25">
      <c r="A1283" s="16"/>
      <c r="B1283" s="16"/>
      <c r="C1283" s="16"/>
      <c r="D1283" s="2"/>
      <c r="E1283" s="3"/>
      <c r="F1283" s="3"/>
      <c r="G1283" s="26"/>
      <c r="H1283" s="6"/>
      <c r="I1283" s="4"/>
      <c r="J1283" s="4"/>
      <c r="K1283" s="4"/>
      <c r="O1283" s="4"/>
      <c r="P1283" s="4"/>
      <c r="Q1283" s="4"/>
      <c r="R1283" s="5"/>
      <c r="S1283" s="5"/>
      <c r="T1283" s="5"/>
      <c r="AA1283" s="59"/>
      <c r="AB1283" s="59"/>
      <c r="AC1283" s="18"/>
      <c r="AE1283" s="64"/>
    </row>
    <row r="1284" spans="1:31" x14ac:dyDescent="0.25">
      <c r="A1284" s="16"/>
      <c r="B1284" s="16"/>
      <c r="C1284" s="16"/>
      <c r="D1284" s="2"/>
      <c r="E1284" s="3"/>
      <c r="F1284" s="3"/>
      <c r="G1284" s="26"/>
      <c r="H1284" s="6"/>
      <c r="I1284" s="4"/>
      <c r="J1284" s="4"/>
      <c r="K1284" s="4"/>
      <c r="O1284" s="4"/>
      <c r="P1284" s="4"/>
      <c r="Q1284" s="4"/>
      <c r="R1284" s="5"/>
      <c r="S1284" s="5"/>
      <c r="T1284" s="5"/>
      <c r="AA1284" s="59"/>
      <c r="AB1284" s="59"/>
      <c r="AC1284" s="18"/>
      <c r="AE1284" s="64"/>
    </row>
    <row r="1285" spans="1:31" x14ac:dyDescent="0.25">
      <c r="A1285" s="16"/>
      <c r="B1285" s="16"/>
      <c r="C1285" s="16"/>
      <c r="D1285" s="2"/>
      <c r="E1285" s="3"/>
      <c r="F1285" s="3"/>
      <c r="G1285" s="26"/>
      <c r="H1285" s="6"/>
      <c r="I1285" s="4"/>
      <c r="J1285" s="4"/>
      <c r="K1285" s="4"/>
      <c r="O1285" s="4"/>
      <c r="P1285" s="4"/>
      <c r="Q1285" s="4"/>
      <c r="R1285" s="5"/>
      <c r="S1285" s="5"/>
      <c r="T1285" s="5"/>
      <c r="AA1285" s="59"/>
      <c r="AB1285" s="59"/>
      <c r="AC1285" s="18"/>
      <c r="AE1285" s="64"/>
    </row>
    <row r="1286" spans="1:31" x14ac:dyDescent="0.25">
      <c r="A1286" s="16"/>
      <c r="B1286" s="16"/>
      <c r="C1286" s="16"/>
      <c r="D1286" s="2"/>
      <c r="E1286" s="3"/>
      <c r="F1286" s="3"/>
      <c r="G1286" s="26"/>
      <c r="H1286" s="6"/>
      <c r="I1286" s="4"/>
      <c r="J1286" s="4"/>
      <c r="K1286" s="4"/>
      <c r="O1286" s="4"/>
      <c r="P1286" s="4"/>
      <c r="Q1286" s="4"/>
      <c r="R1286" s="5"/>
      <c r="S1286" s="5"/>
      <c r="T1286" s="5"/>
      <c r="AA1286" s="59"/>
      <c r="AB1286" s="59"/>
      <c r="AC1286" s="18"/>
      <c r="AE1286" s="64"/>
    </row>
    <row r="1287" spans="1:31" x14ac:dyDescent="0.25">
      <c r="A1287" s="16"/>
      <c r="B1287" s="16"/>
      <c r="C1287" s="16"/>
      <c r="D1287" s="2"/>
      <c r="E1287" s="3"/>
      <c r="F1287" s="3"/>
      <c r="G1287" s="26"/>
      <c r="H1287" s="6"/>
      <c r="I1287" s="4"/>
      <c r="J1287" s="4"/>
      <c r="K1287" s="4"/>
      <c r="O1287" s="4"/>
      <c r="P1287" s="4"/>
      <c r="Q1287" s="4"/>
      <c r="R1287" s="5"/>
      <c r="S1287" s="5"/>
      <c r="T1287" s="5"/>
      <c r="AA1287" s="59"/>
      <c r="AB1287" s="59"/>
      <c r="AC1287" s="18"/>
      <c r="AE1287" s="64"/>
    </row>
    <row r="1288" spans="1:31" x14ac:dyDescent="0.25">
      <c r="A1288" s="16"/>
      <c r="B1288" s="16"/>
      <c r="C1288" s="16"/>
      <c r="D1288" s="2"/>
      <c r="E1288" s="3"/>
      <c r="F1288" s="3"/>
      <c r="G1288" s="26"/>
      <c r="H1288" s="6"/>
      <c r="I1288" s="4"/>
      <c r="J1288" s="4"/>
      <c r="K1288" s="4"/>
      <c r="O1288" s="4"/>
      <c r="P1288" s="4"/>
      <c r="Q1288" s="4"/>
      <c r="R1288" s="5"/>
      <c r="S1288" s="5"/>
      <c r="T1288" s="5"/>
      <c r="AA1288" s="59"/>
      <c r="AB1288" s="59"/>
      <c r="AC1288" s="18"/>
      <c r="AE1288" s="64"/>
    </row>
    <row r="1289" spans="1:31" x14ac:dyDescent="0.25">
      <c r="A1289" s="16"/>
      <c r="B1289" s="16"/>
      <c r="C1289" s="16"/>
      <c r="D1289" s="2"/>
      <c r="E1289" s="3"/>
      <c r="F1289" s="3"/>
      <c r="G1289" s="26"/>
      <c r="H1289" s="6"/>
      <c r="I1289" s="4"/>
      <c r="J1289" s="4"/>
      <c r="K1289" s="4"/>
      <c r="O1289" s="4"/>
      <c r="P1289" s="4"/>
      <c r="Q1289" s="4"/>
      <c r="R1289" s="5"/>
      <c r="S1289" s="5"/>
      <c r="T1289" s="5"/>
      <c r="AA1289" s="59"/>
      <c r="AB1289" s="59"/>
      <c r="AC1289" s="18"/>
      <c r="AE1289" s="64"/>
    </row>
    <row r="1290" spans="1:31" x14ac:dyDescent="0.25">
      <c r="A1290" s="16"/>
      <c r="B1290" s="16"/>
      <c r="C1290" s="16"/>
      <c r="D1290" s="2"/>
      <c r="E1290" s="3"/>
      <c r="F1290" s="3"/>
      <c r="G1290" s="26"/>
      <c r="H1290" s="6"/>
      <c r="I1290" s="4"/>
      <c r="J1290" s="4"/>
      <c r="K1290" s="4"/>
      <c r="O1290" s="4"/>
      <c r="P1290" s="4"/>
      <c r="Q1290" s="4"/>
      <c r="R1290" s="5"/>
      <c r="S1290" s="5"/>
      <c r="T1290" s="5"/>
      <c r="AA1290" s="59"/>
      <c r="AB1290" s="59"/>
      <c r="AC1290" s="18"/>
      <c r="AE1290" s="64"/>
    </row>
    <row r="1291" spans="1:31" x14ac:dyDescent="0.25">
      <c r="A1291" s="16"/>
      <c r="B1291" s="16"/>
      <c r="C1291" s="16"/>
      <c r="D1291" s="2"/>
      <c r="E1291" s="3"/>
      <c r="F1291" s="3"/>
      <c r="G1291" s="26"/>
      <c r="H1291" s="6"/>
      <c r="I1291" s="4"/>
      <c r="J1291" s="4"/>
      <c r="K1291" s="4"/>
      <c r="O1291" s="4"/>
      <c r="P1291" s="4"/>
      <c r="Q1291" s="4"/>
      <c r="R1291" s="5"/>
      <c r="S1291" s="5"/>
      <c r="T1291" s="5"/>
      <c r="AA1291" s="59"/>
      <c r="AB1291" s="59"/>
      <c r="AC1291" s="18"/>
      <c r="AE1291" s="64"/>
    </row>
    <row r="1292" spans="1:31" x14ac:dyDescent="0.25">
      <c r="A1292" s="16"/>
      <c r="B1292" s="16"/>
      <c r="C1292" s="16"/>
      <c r="D1292" s="2"/>
      <c r="E1292" s="3"/>
      <c r="F1292" s="3"/>
      <c r="G1292" s="26"/>
      <c r="H1292" s="6"/>
      <c r="I1292" s="4"/>
      <c r="J1292" s="4"/>
      <c r="K1292" s="4"/>
      <c r="O1292" s="4"/>
      <c r="P1292" s="4"/>
      <c r="Q1292" s="4"/>
      <c r="R1292" s="5"/>
      <c r="S1292" s="5"/>
      <c r="T1292" s="5"/>
      <c r="AA1292" s="59"/>
      <c r="AB1292" s="59"/>
      <c r="AC1292" s="18"/>
      <c r="AE1292" s="64"/>
    </row>
    <row r="1293" spans="1:31" x14ac:dyDescent="0.25">
      <c r="A1293" s="16"/>
      <c r="B1293" s="16"/>
      <c r="C1293" s="16"/>
      <c r="D1293" s="2"/>
      <c r="E1293" s="3"/>
      <c r="F1293" s="3"/>
      <c r="G1293" s="26"/>
      <c r="H1293" s="6"/>
      <c r="I1293" s="4"/>
      <c r="J1293" s="4"/>
      <c r="K1293" s="4"/>
      <c r="O1293" s="4"/>
      <c r="P1293" s="4"/>
      <c r="Q1293" s="4"/>
      <c r="R1293" s="5"/>
      <c r="S1293" s="5"/>
      <c r="T1293" s="5"/>
      <c r="AA1293" s="59"/>
      <c r="AB1293" s="59"/>
      <c r="AC1293" s="18"/>
      <c r="AE1293" s="64"/>
    </row>
    <row r="1294" spans="1:31" x14ac:dyDescent="0.25">
      <c r="A1294" s="16"/>
      <c r="B1294" s="16"/>
      <c r="C1294" s="16"/>
      <c r="D1294" s="2"/>
      <c r="E1294" s="3"/>
      <c r="F1294" s="3"/>
      <c r="G1294" s="26"/>
      <c r="H1294" s="6"/>
      <c r="I1294" s="4"/>
      <c r="J1294" s="4"/>
      <c r="K1294" s="4"/>
      <c r="O1294" s="4"/>
      <c r="P1294" s="4"/>
      <c r="Q1294" s="4"/>
      <c r="R1294" s="5"/>
      <c r="S1294" s="5"/>
      <c r="T1294" s="5"/>
      <c r="AA1294" s="59"/>
      <c r="AB1294" s="59"/>
      <c r="AC1294" s="18"/>
      <c r="AE1294" s="64"/>
    </row>
    <row r="1295" spans="1:31" x14ac:dyDescent="0.25">
      <c r="A1295" s="16"/>
      <c r="B1295" s="16"/>
      <c r="C1295" s="16"/>
      <c r="D1295" s="2"/>
      <c r="E1295" s="3"/>
      <c r="F1295" s="3"/>
      <c r="G1295" s="26"/>
      <c r="H1295" s="6"/>
      <c r="I1295" s="4"/>
      <c r="J1295" s="4"/>
      <c r="K1295" s="4"/>
      <c r="O1295" s="4"/>
      <c r="P1295" s="4"/>
      <c r="Q1295" s="4"/>
      <c r="R1295" s="5"/>
      <c r="S1295" s="5"/>
      <c r="T1295" s="5"/>
      <c r="AA1295" s="59"/>
      <c r="AB1295" s="59"/>
      <c r="AC1295" s="18"/>
      <c r="AE1295" s="64"/>
    </row>
    <row r="1296" spans="1:31" x14ac:dyDescent="0.25">
      <c r="A1296" s="16"/>
      <c r="B1296" s="16"/>
      <c r="C1296" s="16"/>
      <c r="D1296" s="2"/>
      <c r="E1296" s="3"/>
      <c r="F1296" s="3"/>
      <c r="G1296" s="26"/>
      <c r="H1296" s="6"/>
      <c r="I1296" s="4"/>
      <c r="J1296" s="4"/>
      <c r="K1296" s="4"/>
      <c r="O1296" s="4"/>
      <c r="P1296" s="4"/>
      <c r="Q1296" s="4"/>
      <c r="R1296" s="5"/>
      <c r="S1296" s="5"/>
      <c r="T1296" s="5"/>
      <c r="AA1296" s="59"/>
      <c r="AB1296" s="59"/>
      <c r="AC1296" s="18"/>
      <c r="AE1296" s="64"/>
    </row>
    <row r="1297" spans="1:31" x14ac:dyDescent="0.25">
      <c r="A1297" s="16"/>
      <c r="B1297" s="16"/>
      <c r="C1297" s="16"/>
      <c r="D1297" s="2"/>
      <c r="E1297" s="3"/>
      <c r="F1297" s="3"/>
      <c r="G1297" s="26"/>
      <c r="H1297" s="6"/>
      <c r="I1297" s="4"/>
      <c r="J1297" s="4"/>
      <c r="K1297" s="4"/>
      <c r="O1297" s="4"/>
      <c r="P1297" s="4"/>
      <c r="Q1297" s="4"/>
      <c r="R1297" s="5"/>
      <c r="S1297" s="5"/>
      <c r="T1297" s="5"/>
      <c r="AA1297" s="59"/>
      <c r="AB1297" s="59"/>
      <c r="AC1297" s="18"/>
      <c r="AE1297" s="64"/>
    </row>
    <row r="1298" spans="1:31" x14ac:dyDescent="0.25">
      <c r="A1298" s="16"/>
      <c r="B1298" s="16"/>
      <c r="C1298" s="16"/>
      <c r="D1298" s="2"/>
      <c r="E1298" s="3"/>
      <c r="F1298" s="3"/>
      <c r="G1298" s="26"/>
      <c r="H1298" s="6"/>
      <c r="I1298" s="4"/>
      <c r="J1298" s="4"/>
      <c r="K1298" s="4"/>
      <c r="O1298" s="4"/>
      <c r="P1298" s="4"/>
      <c r="Q1298" s="4"/>
      <c r="R1298" s="5"/>
      <c r="S1298" s="5"/>
      <c r="T1298" s="5"/>
      <c r="AA1298" s="59"/>
      <c r="AB1298" s="59"/>
      <c r="AC1298" s="18"/>
      <c r="AE1298" s="64"/>
    </row>
    <row r="1299" spans="1:31" x14ac:dyDescent="0.25">
      <c r="A1299" s="16"/>
      <c r="B1299" s="16"/>
      <c r="C1299" s="16"/>
      <c r="D1299" s="2"/>
      <c r="E1299" s="3"/>
      <c r="F1299" s="3"/>
      <c r="G1299" s="26"/>
      <c r="H1299" s="6"/>
      <c r="I1299" s="4"/>
      <c r="J1299" s="4"/>
      <c r="K1299" s="4"/>
      <c r="O1299" s="4"/>
      <c r="P1299" s="4"/>
      <c r="Q1299" s="4"/>
      <c r="R1299" s="5"/>
      <c r="S1299" s="5"/>
      <c r="T1299" s="5"/>
      <c r="AA1299" s="59"/>
      <c r="AB1299" s="59"/>
      <c r="AC1299" s="18"/>
      <c r="AE1299" s="64"/>
    </row>
    <row r="1300" spans="1:31" x14ac:dyDescent="0.25">
      <c r="A1300" s="16"/>
      <c r="B1300" s="16"/>
      <c r="C1300" s="16"/>
      <c r="D1300" s="2"/>
      <c r="E1300" s="3"/>
      <c r="F1300" s="3"/>
      <c r="G1300" s="26"/>
      <c r="H1300" s="6"/>
      <c r="I1300" s="4"/>
      <c r="J1300" s="4"/>
      <c r="K1300" s="4"/>
      <c r="O1300" s="4"/>
      <c r="P1300" s="4"/>
      <c r="Q1300" s="4"/>
      <c r="R1300" s="5"/>
      <c r="S1300" s="5"/>
      <c r="T1300" s="5"/>
      <c r="AA1300" s="59"/>
      <c r="AB1300" s="59"/>
      <c r="AC1300" s="18"/>
      <c r="AE1300" s="64"/>
    </row>
    <row r="1301" spans="1:31" x14ac:dyDescent="0.25">
      <c r="A1301" s="16"/>
      <c r="B1301" s="16"/>
      <c r="C1301" s="16"/>
      <c r="D1301" s="2"/>
      <c r="E1301" s="3"/>
      <c r="F1301" s="3"/>
      <c r="G1301" s="26"/>
      <c r="H1301" s="6"/>
      <c r="I1301" s="4"/>
      <c r="J1301" s="4"/>
      <c r="K1301" s="4"/>
      <c r="O1301" s="4"/>
      <c r="P1301" s="4"/>
      <c r="Q1301" s="4"/>
      <c r="R1301" s="5"/>
      <c r="S1301" s="5"/>
      <c r="T1301" s="5"/>
      <c r="AA1301" s="59"/>
      <c r="AB1301" s="59"/>
      <c r="AC1301" s="18"/>
      <c r="AE1301" s="64"/>
    </row>
    <row r="1302" spans="1:31" x14ac:dyDescent="0.25">
      <c r="A1302" s="16"/>
      <c r="B1302" s="16"/>
      <c r="C1302" s="16"/>
      <c r="D1302" s="2"/>
      <c r="E1302" s="3"/>
      <c r="F1302" s="3"/>
      <c r="G1302" s="26"/>
      <c r="H1302" s="6"/>
      <c r="I1302" s="4"/>
      <c r="J1302" s="4"/>
      <c r="K1302" s="4"/>
      <c r="O1302" s="4"/>
      <c r="P1302" s="4"/>
      <c r="Q1302" s="4"/>
      <c r="R1302" s="5"/>
      <c r="S1302" s="5"/>
      <c r="T1302" s="5"/>
      <c r="AA1302" s="59"/>
      <c r="AB1302" s="59"/>
      <c r="AC1302" s="18"/>
      <c r="AE1302" s="64"/>
    </row>
    <row r="1303" spans="1:31" x14ac:dyDescent="0.25">
      <c r="A1303" s="16"/>
      <c r="B1303" s="16"/>
      <c r="C1303" s="16"/>
      <c r="D1303" s="2"/>
      <c r="E1303" s="3"/>
      <c r="F1303" s="3"/>
      <c r="G1303" s="26"/>
      <c r="H1303" s="6"/>
      <c r="I1303" s="4"/>
      <c r="J1303" s="4"/>
      <c r="K1303" s="4"/>
      <c r="O1303" s="4"/>
      <c r="P1303" s="4"/>
      <c r="Q1303" s="4"/>
      <c r="R1303" s="5"/>
      <c r="S1303" s="5"/>
      <c r="T1303" s="5"/>
      <c r="AA1303" s="59"/>
      <c r="AB1303" s="59"/>
      <c r="AC1303" s="18"/>
      <c r="AE1303" s="64"/>
    </row>
    <row r="1304" spans="1:31" x14ac:dyDescent="0.25">
      <c r="A1304" s="16"/>
      <c r="B1304" s="16"/>
      <c r="C1304" s="16"/>
      <c r="D1304" s="2"/>
      <c r="E1304" s="3"/>
      <c r="F1304" s="3"/>
      <c r="G1304" s="26"/>
      <c r="H1304" s="6"/>
      <c r="I1304" s="4"/>
      <c r="J1304" s="4"/>
      <c r="K1304" s="4"/>
      <c r="O1304" s="4"/>
      <c r="P1304" s="4"/>
      <c r="Q1304" s="4"/>
      <c r="R1304" s="5"/>
      <c r="S1304" s="5"/>
      <c r="T1304" s="5"/>
      <c r="AA1304" s="59"/>
      <c r="AB1304" s="59"/>
      <c r="AC1304" s="18"/>
      <c r="AE1304" s="64"/>
    </row>
    <row r="1305" spans="1:31" x14ac:dyDescent="0.25">
      <c r="A1305" s="16"/>
      <c r="B1305" s="16"/>
      <c r="C1305" s="16"/>
      <c r="D1305" s="2"/>
      <c r="E1305" s="3"/>
      <c r="F1305" s="3"/>
      <c r="G1305" s="26"/>
      <c r="H1305" s="6"/>
      <c r="I1305" s="4"/>
      <c r="J1305" s="4"/>
      <c r="K1305" s="4"/>
      <c r="O1305" s="4"/>
      <c r="P1305" s="4"/>
      <c r="Q1305" s="4"/>
      <c r="R1305" s="5"/>
      <c r="S1305" s="5"/>
      <c r="T1305" s="5"/>
      <c r="AA1305" s="59"/>
      <c r="AB1305" s="59"/>
      <c r="AC1305" s="18"/>
      <c r="AE1305" s="64"/>
    </row>
    <row r="1306" spans="1:31" x14ac:dyDescent="0.25">
      <c r="A1306" s="16"/>
      <c r="B1306" s="16"/>
      <c r="C1306" s="16"/>
      <c r="D1306" s="2"/>
      <c r="E1306" s="3"/>
      <c r="F1306" s="3"/>
      <c r="G1306" s="26"/>
      <c r="H1306" s="6"/>
      <c r="I1306" s="4"/>
      <c r="J1306" s="4"/>
      <c r="K1306" s="4"/>
      <c r="O1306" s="4"/>
      <c r="P1306" s="4"/>
      <c r="Q1306" s="4"/>
      <c r="R1306" s="5"/>
      <c r="S1306" s="5"/>
      <c r="T1306" s="5"/>
      <c r="AA1306" s="59"/>
      <c r="AB1306" s="59"/>
      <c r="AC1306" s="18"/>
      <c r="AE1306" s="64"/>
    </row>
    <row r="1307" spans="1:31" x14ac:dyDescent="0.25">
      <c r="A1307" s="16"/>
      <c r="B1307" s="16"/>
      <c r="C1307" s="16"/>
      <c r="D1307" s="2"/>
      <c r="E1307" s="3"/>
      <c r="F1307" s="3"/>
      <c r="G1307" s="26"/>
      <c r="H1307" s="6"/>
      <c r="I1307" s="4"/>
      <c r="J1307" s="4"/>
      <c r="K1307" s="4"/>
      <c r="O1307" s="4"/>
      <c r="P1307" s="4"/>
      <c r="Q1307" s="4"/>
      <c r="R1307" s="5"/>
      <c r="S1307" s="5"/>
      <c r="T1307" s="5"/>
      <c r="AA1307" s="59"/>
      <c r="AB1307" s="59"/>
      <c r="AC1307" s="18"/>
      <c r="AE1307" s="64"/>
    </row>
    <row r="1308" spans="1:31" x14ac:dyDescent="0.25">
      <c r="A1308" s="16"/>
      <c r="B1308" s="16"/>
      <c r="C1308" s="16"/>
      <c r="D1308" s="2"/>
      <c r="E1308" s="3"/>
      <c r="F1308" s="3"/>
      <c r="G1308" s="26"/>
      <c r="H1308" s="6"/>
      <c r="I1308" s="4"/>
      <c r="J1308" s="4"/>
      <c r="K1308" s="4"/>
      <c r="O1308" s="4"/>
      <c r="P1308" s="4"/>
      <c r="Q1308" s="4"/>
      <c r="R1308" s="5"/>
      <c r="S1308" s="5"/>
      <c r="T1308" s="5"/>
      <c r="AA1308" s="59"/>
      <c r="AB1308" s="59"/>
      <c r="AC1308" s="18"/>
      <c r="AE1308" s="64"/>
    </row>
    <row r="1309" spans="1:31" x14ac:dyDescent="0.25">
      <c r="A1309" s="16"/>
      <c r="B1309" s="16"/>
      <c r="C1309" s="16"/>
      <c r="D1309" s="2"/>
      <c r="E1309" s="3"/>
      <c r="F1309" s="3"/>
      <c r="G1309" s="26"/>
      <c r="H1309" s="6"/>
      <c r="I1309" s="4"/>
      <c r="J1309" s="4"/>
      <c r="K1309" s="4"/>
      <c r="O1309" s="4"/>
      <c r="P1309" s="4"/>
      <c r="Q1309" s="4"/>
      <c r="R1309" s="5"/>
      <c r="S1309" s="5"/>
      <c r="T1309" s="5"/>
      <c r="AA1309" s="59"/>
      <c r="AB1309" s="59"/>
      <c r="AC1309" s="18"/>
      <c r="AE1309" s="64"/>
    </row>
    <row r="1310" spans="1:31" x14ac:dyDescent="0.25">
      <c r="A1310" s="16"/>
      <c r="B1310" s="16"/>
      <c r="C1310" s="16"/>
      <c r="D1310" s="2"/>
      <c r="E1310" s="3"/>
      <c r="F1310" s="3"/>
      <c r="G1310" s="26"/>
      <c r="H1310" s="6"/>
      <c r="I1310" s="4"/>
      <c r="J1310" s="4"/>
      <c r="K1310" s="4"/>
      <c r="O1310" s="4"/>
      <c r="P1310" s="4"/>
      <c r="Q1310" s="4"/>
      <c r="R1310" s="5"/>
      <c r="S1310" s="5"/>
      <c r="T1310" s="5"/>
      <c r="AA1310" s="59"/>
      <c r="AB1310" s="59"/>
      <c r="AC1310" s="18"/>
      <c r="AE1310" s="64"/>
    </row>
    <row r="1311" spans="1:31" x14ac:dyDescent="0.25">
      <c r="A1311" s="16"/>
      <c r="B1311" s="16"/>
      <c r="C1311" s="16"/>
      <c r="D1311" s="2"/>
      <c r="E1311" s="3"/>
      <c r="F1311" s="3"/>
      <c r="G1311" s="26"/>
      <c r="H1311" s="6"/>
      <c r="I1311" s="4"/>
      <c r="J1311" s="4"/>
      <c r="K1311" s="4"/>
      <c r="O1311" s="4"/>
      <c r="P1311" s="4"/>
      <c r="Q1311" s="4"/>
      <c r="R1311" s="5"/>
      <c r="S1311" s="5"/>
      <c r="T1311" s="5"/>
      <c r="AA1311" s="59"/>
      <c r="AB1311" s="59"/>
      <c r="AC1311" s="18"/>
      <c r="AE1311" s="64"/>
    </row>
    <row r="1312" spans="1:31" x14ac:dyDescent="0.25">
      <c r="A1312" s="16"/>
      <c r="B1312" s="16"/>
      <c r="C1312" s="16"/>
      <c r="D1312" s="2"/>
      <c r="E1312" s="3"/>
      <c r="F1312" s="3"/>
      <c r="G1312" s="26"/>
      <c r="H1312" s="6"/>
      <c r="I1312" s="4"/>
      <c r="J1312" s="4"/>
      <c r="K1312" s="4"/>
      <c r="O1312" s="4"/>
      <c r="P1312" s="4"/>
      <c r="Q1312" s="4"/>
      <c r="R1312" s="5"/>
      <c r="S1312" s="5"/>
      <c r="T1312" s="5"/>
      <c r="AA1312" s="59"/>
      <c r="AB1312" s="59"/>
      <c r="AC1312" s="18"/>
      <c r="AE1312" s="64"/>
    </row>
    <row r="1313" spans="1:31" x14ac:dyDescent="0.25">
      <c r="A1313" s="16"/>
      <c r="B1313" s="16"/>
      <c r="C1313" s="16"/>
      <c r="D1313" s="2"/>
      <c r="E1313" s="3"/>
      <c r="F1313" s="3"/>
      <c r="G1313" s="26"/>
      <c r="H1313" s="6"/>
      <c r="I1313" s="4"/>
      <c r="J1313" s="4"/>
      <c r="K1313" s="4"/>
      <c r="O1313" s="4"/>
      <c r="P1313" s="4"/>
      <c r="Q1313" s="4"/>
      <c r="R1313" s="5"/>
      <c r="S1313" s="5"/>
      <c r="T1313" s="5"/>
      <c r="AA1313" s="59"/>
      <c r="AB1313" s="59"/>
      <c r="AC1313" s="18"/>
      <c r="AE1313" s="64"/>
    </row>
    <row r="1314" spans="1:31" x14ac:dyDescent="0.25">
      <c r="A1314" s="16"/>
      <c r="B1314" s="16"/>
      <c r="C1314" s="16"/>
      <c r="D1314" s="2"/>
      <c r="E1314" s="3"/>
      <c r="F1314" s="3"/>
      <c r="G1314" s="26"/>
      <c r="H1314" s="6"/>
      <c r="I1314" s="4"/>
      <c r="J1314" s="4"/>
      <c r="K1314" s="4"/>
      <c r="O1314" s="4"/>
      <c r="P1314" s="4"/>
      <c r="Q1314" s="4"/>
      <c r="R1314" s="5"/>
      <c r="S1314" s="5"/>
      <c r="T1314" s="5"/>
      <c r="AA1314" s="59"/>
      <c r="AB1314" s="59"/>
      <c r="AC1314" s="18"/>
      <c r="AE1314" s="64"/>
    </row>
    <row r="1315" spans="1:31" x14ac:dyDescent="0.25">
      <c r="A1315" s="16"/>
      <c r="B1315" s="16"/>
      <c r="C1315" s="16"/>
      <c r="D1315" s="2"/>
      <c r="E1315" s="3"/>
      <c r="F1315" s="3"/>
      <c r="G1315" s="26"/>
      <c r="H1315" s="6"/>
      <c r="I1315" s="4"/>
      <c r="J1315" s="4"/>
      <c r="K1315" s="4"/>
      <c r="O1315" s="4"/>
      <c r="P1315" s="4"/>
      <c r="Q1315" s="4"/>
      <c r="R1315" s="5"/>
      <c r="S1315" s="5"/>
      <c r="T1315" s="5"/>
      <c r="AA1315" s="59"/>
      <c r="AB1315" s="59"/>
      <c r="AC1315" s="18"/>
      <c r="AE1315" s="64"/>
    </row>
    <row r="1316" spans="1:31" x14ac:dyDescent="0.25">
      <c r="A1316" s="16"/>
      <c r="B1316" s="16"/>
      <c r="C1316" s="16"/>
      <c r="D1316" s="2"/>
      <c r="E1316" s="3"/>
      <c r="F1316" s="3"/>
      <c r="G1316" s="26"/>
      <c r="H1316" s="6"/>
      <c r="I1316" s="4"/>
      <c r="J1316" s="4"/>
      <c r="K1316" s="4"/>
      <c r="O1316" s="4"/>
      <c r="P1316" s="4"/>
      <c r="Q1316" s="4"/>
      <c r="R1316" s="5"/>
      <c r="S1316" s="5"/>
      <c r="T1316" s="5"/>
      <c r="AA1316" s="59"/>
      <c r="AB1316" s="59"/>
      <c r="AC1316" s="18"/>
      <c r="AE1316" s="64"/>
    </row>
    <row r="1317" spans="1:31" x14ac:dyDescent="0.25">
      <c r="A1317" s="16"/>
      <c r="B1317" s="16"/>
      <c r="C1317" s="16"/>
      <c r="D1317" s="66"/>
      <c r="E1317" s="66"/>
      <c r="F1317" s="66"/>
      <c r="G1317" s="67"/>
      <c r="H1317" s="4"/>
      <c r="I1317" s="4"/>
      <c r="J1317" s="4"/>
      <c r="K1317" s="4"/>
      <c r="O1317" s="4"/>
      <c r="P1317" s="4"/>
      <c r="Q1317" s="4"/>
      <c r="R1317" s="16"/>
      <c r="S1317" s="16"/>
      <c r="T1317" s="16"/>
      <c r="AA1317" s="59"/>
      <c r="AB1317" s="59"/>
      <c r="AC1317" s="18"/>
      <c r="AE1317" s="64"/>
    </row>
    <row r="1318" spans="1:31" x14ac:dyDescent="0.25">
      <c r="A1318" s="16"/>
      <c r="B1318" s="16"/>
      <c r="C1318" s="16"/>
      <c r="D1318" s="66"/>
      <c r="E1318" s="66"/>
      <c r="F1318" s="66"/>
      <c r="G1318" s="67"/>
      <c r="H1318" s="4"/>
      <c r="I1318" s="4"/>
      <c r="J1318" s="4"/>
      <c r="K1318" s="4"/>
      <c r="O1318" s="4"/>
      <c r="P1318" s="4"/>
      <c r="Q1318" s="4"/>
      <c r="R1318" s="16"/>
      <c r="S1318" s="16"/>
      <c r="T1318" s="16"/>
      <c r="AA1318" s="59"/>
      <c r="AB1318" s="59"/>
      <c r="AC1318" s="18"/>
      <c r="AE1318" s="64"/>
    </row>
    <row r="1319" spans="1:31" x14ac:dyDescent="0.25">
      <c r="A1319" s="16"/>
      <c r="B1319" s="16"/>
      <c r="C1319" s="16"/>
      <c r="D1319" s="66"/>
      <c r="E1319" s="66"/>
      <c r="F1319" s="66"/>
      <c r="G1319" s="67"/>
      <c r="H1319" s="4"/>
      <c r="I1319" s="4"/>
      <c r="J1319" s="4"/>
      <c r="K1319" s="4"/>
      <c r="O1319" s="4"/>
      <c r="P1319" s="4"/>
      <c r="Q1319" s="4"/>
      <c r="R1319" s="16"/>
      <c r="S1319" s="16"/>
      <c r="T1319" s="16"/>
      <c r="AA1319" s="59"/>
      <c r="AB1319" s="59"/>
      <c r="AC1319" s="18"/>
      <c r="AE1319" s="64"/>
    </row>
    <row r="1320" spans="1:31" x14ac:dyDescent="0.25">
      <c r="A1320" s="16"/>
      <c r="B1320" s="16"/>
      <c r="C1320" s="16"/>
      <c r="D1320" s="66"/>
      <c r="E1320" s="66"/>
      <c r="F1320" s="66"/>
      <c r="G1320" s="67"/>
      <c r="H1320" s="4"/>
      <c r="I1320" s="4"/>
      <c r="J1320" s="4"/>
      <c r="K1320" s="4"/>
      <c r="O1320" s="4"/>
      <c r="P1320" s="4"/>
      <c r="Q1320" s="4"/>
      <c r="R1320" s="16"/>
      <c r="S1320" s="16"/>
      <c r="T1320" s="16"/>
      <c r="AA1320" s="59"/>
      <c r="AB1320" s="59"/>
      <c r="AC1320" s="18"/>
      <c r="AE1320" s="64"/>
    </row>
    <row r="1321" spans="1:31" x14ac:dyDescent="0.25">
      <c r="A1321" s="16"/>
      <c r="B1321" s="16"/>
      <c r="C1321" s="16"/>
      <c r="D1321" s="66"/>
      <c r="E1321" s="66"/>
      <c r="F1321" s="66"/>
      <c r="G1321" s="67"/>
      <c r="H1321" s="4"/>
      <c r="I1321" s="4"/>
      <c r="J1321" s="4"/>
      <c r="K1321" s="4"/>
      <c r="O1321" s="4"/>
      <c r="P1321" s="4"/>
      <c r="Q1321" s="4"/>
      <c r="R1321" s="16"/>
      <c r="S1321" s="16"/>
      <c r="T1321" s="16"/>
      <c r="AA1321" s="59"/>
      <c r="AB1321" s="59"/>
      <c r="AC1321" s="18"/>
      <c r="AE1321" s="64"/>
    </row>
    <row r="1322" spans="1:31" x14ac:dyDescent="0.25">
      <c r="A1322" s="16"/>
      <c r="B1322" s="16"/>
      <c r="C1322" s="16"/>
      <c r="D1322" s="66"/>
      <c r="E1322" s="66"/>
      <c r="F1322" s="66"/>
      <c r="G1322" s="67"/>
      <c r="H1322" s="4"/>
      <c r="I1322" s="4"/>
      <c r="J1322" s="4"/>
      <c r="K1322" s="4"/>
      <c r="O1322" s="4"/>
      <c r="P1322" s="4"/>
      <c r="Q1322" s="4"/>
      <c r="R1322" s="16"/>
      <c r="S1322" s="16"/>
      <c r="T1322" s="16"/>
      <c r="AA1322" s="59"/>
      <c r="AB1322" s="59"/>
      <c r="AC1322" s="18"/>
      <c r="AE1322" s="64"/>
    </row>
    <row r="1323" spans="1:31" x14ac:dyDescent="0.25">
      <c r="A1323" s="16"/>
      <c r="B1323" s="16"/>
      <c r="C1323" s="16"/>
      <c r="D1323" s="66"/>
      <c r="E1323" s="66"/>
      <c r="F1323" s="66"/>
      <c r="G1323" s="67"/>
      <c r="H1323" s="4"/>
      <c r="I1323" s="4"/>
      <c r="J1323" s="4"/>
      <c r="K1323" s="4"/>
      <c r="O1323" s="4"/>
      <c r="P1323" s="4"/>
      <c r="Q1323" s="4"/>
      <c r="R1323" s="16"/>
      <c r="S1323" s="16"/>
      <c r="T1323" s="16"/>
      <c r="AA1323" s="59"/>
      <c r="AB1323" s="59"/>
      <c r="AC1323" s="18"/>
      <c r="AE1323" s="64"/>
    </row>
    <row r="1324" spans="1:31" x14ac:dyDescent="0.25">
      <c r="A1324" s="16"/>
      <c r="B1324" s="16"/>
      <c r="C1324" s="16"/>
      <c r="D1324" s="66"/>
      <c r="E1324" s="66"/>
      <c r="F1324" s="66"/>
      <c r="G1324" s="67"/>
      <c r="H1324" s="4"/>
      <c r="I1324" s="4"/>
      <c r="J1324" s="4"/>
      <c r="K1324" s="4"/>
      <c r="O1324" s="4"/>
      <c r="P1324" s="4"/>
      <c r="Q1324" s="4"/>
      <c r="R1324" s="16"/>
      <c r="S1324" s="16"/>
      <c r="T1324" s="16"/>
      <c r="AA1324" s="59"/>
      <c r="AB1324" s="59"/>
      <c r="AC1324" s="18"/>
      <c r="AE1324" s="64"/>
    </row>
    <row r="1325" spans="1:31" x14ac:dyDescent="0.25">
      <c r="A1325" s="16"/>
      <c r="B1325" s="16"/>
      <c r="C1325" s="16"/>
      <c r="D1325" s="66"/>
      <c r="E1325" s="66"/>
      <c r="F1325" s="66"/>
      <c r="G1325" s="67"/>
      <c r="H1325" s="4"/>
      <c r="I1325" s="4"/>
      <c r="J1325" s="4"/>
      <c r="K1325" s="4"/>
      <c r="O1325" s="4"/>
      <c r="P1325" s="4"/>
      <c r="Q1325" s="4"/>
      <c r="R1325" s="16"/>
      <c r="S1325" s="16"/>
      <c r="T1325" s="16"/>
      <c r="AA1325" s="59"/>
      <c r="AB1325" s="59"/>
      <c r="AC1325" s="18"/>
      <c r="AE1325" s="64"/>
    </row>
    <row r="1326" spans="1:31" x14ac:dyDescent="0.25">
      <c r="A1326" s="16"/>
      <c r="B1326" s="16"/>
      <c r="C1326" s="16"/>
      <c r="D1326" s="66"/>
      <c r="E1326" s="66"/>
      <c r="F1326" s="66"/>
      <c r="G1326" s="67"/>
      <c r="H1326" s="4"/>
      <c r="I1326" s="4"/>
      <c r="J1326" s="4"/>
      <c r="K1326" s="4"/>
      <c r="O1326" s="4"/>
      <c r="P1326" s="4"/>
      <c r="Q1326" s="4"/>
      <c r="R1326" s="16"/>
      <c r="S1326" s="16"/>
      <c r="T1326" s="16"/>
      <c r="AA1326" s="59"/>
      <c r="AB1326" s="59"/>
      <c r="AC1326" s="18"/>
      <c r="AE1326" s="64"/>
    </row>
    <row r="1327" spans="1:31" x14ac:dyDescent="0.25">
      <c r="A1327" s="16"/>
      <c r="B1327" s="16"/>
      <c r="C1327" s="16"/>
      <c r="D1327" s="66"/>
      <c r="E1327" s="66"/>
      <c r="F1327" s="66"/>
      <c r="G1327" s="67"/>
      <c r="H1327" s="4"/>
      <c r="I1327" s="4"/>
      <c r="J1327" s="4"/>
      <c r="K1327" s="4"/>
      <c r="O1327" s="4"/>
      <c r="P1327" s="4"/>
      <c r="Q1327" s="4"/>
      <c r="R1327" s="16"/>
      <c r="S1327" s="16"/>
      <c r="T1327" s="16"/>
      <c r="AA1327" s="59"/>
      <c r="AB1327" s="59"/>
      <c r="AC1327" s="18"/>
      <c r="AE1327" s="64"/>
    </row>
    <row r="1328" spans="1:31" x14ac:dyDescent="0.25">
      <c r="A1328" s="119"/>
      <c r="B1328" s="119"/>
      <c r="C1328" s="119"/>
      <c r="D1328" s="115"/>
      <c r="E1328" s="116"/>
      <c r="F1328" s="116"/>
      <c r="G1328" s="124"/>
      <c r="H1328" s="117"/>
      <c r="I1328" s="117"/>
      <c r="J1328" s="117"/>
      <c r="K1328" s="117"/>
      <c r="L1328" s="93"/>
      <c r="M1328" s="93"/>
      <c r="N1328" s="93"/>
      <c r="O1328" s="117"/>
      <c r="P1328" s="117"/>
      <c r="Q1328" s="117"/>
      <c r="R1328" s="118"/>
      <c r="S1328" s="118"/>
      <c r="T1328" s="118"/>
      <c r="U1328" s="93"/>
      <c r="V1328" s="93"/>
      <c r="W1328" s="93"/>
      <c r="X1328" s="93"/>
      <c r="Y1328" s="93"/>
      <c r="Z1328" s="93"/>
      <c r="AA1328" s="113"/>
      <c r="AB1328" s="113"/>
      <c r="AC1328" s="125"/>
      <c r="AD1328" s="113"/>
      <c r="AE1328" s="64"/>
    </row>
    <row r="1329" spans="1:31" x14ac:dyDescent="0.25">
      <c r="A1329" s="19"/>
      <c r="B1329" s="19"/>
      <c r="C1329" s="19"/>
      <c r="D1329" s="20"/>
      <c r="E1329" s="21"/>
      <c r="F1329" s="21"/>
      <c r="G1329" s="120"/>
      <c r="H1329" s="6"/>
      <c r="I1329" s="4"/>
      <c r="J1329" s="4"/>
      <c r="K1329" s="4"/>
      <c r="O1329" s="4"/>
      <c r="P1329" s="4"/>
      <c r="Q1329" s="4"/>
      <c r="R1329" s="5"/>
      <c r="S1329" s="5"/>
      <c r="T1329" s="5"/>
      <c r="AA1329" s="24"/>
      <c r="AB1329" s="24"/>
      <c r="AC1329" s="123"/>
      <c r="AE1329" s="64"/>
    </row>
    <row r="1330" spans="1:31" x14ac:dyDescent="0.25">
      <c r="A1330" s="19"/>
      <c r="B1330" s="19"/>
      <c r="C1330" s="19"/>
      <c r="D1330" s="20"/>
      <c r="E1330" s="21"/>
      <c r="F1330" s="21"/>
      <c r="G1330" s="120"/>
      <c r="H1330" s="6"/>
      <c r="I1330" s="4"/>
      <c r="J1330" s="4"/>
      <c r="K1330" s="4"/>
      <c r="O1330" s="4"/>
      <c r="P1330" s="4"/>
      <c r="Q1330" s="4"/>
      <c r="R1330" s="5"/>
      <c r="S1330" s="5"/>
      <c r="T1330" s="5"/>
      <c r="AA1330" s="24"/>
      <c r="AB1330" s="24"/>
      <c r="AC1330" s="123"/>
      <c r="AE1330" s="64"/>
    </row>
    <row r="1331" spans="1:31" x14ac:dyDescent="0.25">
      <c r="A1331" s="19"/>
      <c r="B1331" s="19"/>
      <c r="C1331" s="19"/>
      <c r="D1331" s="20"/>
      <c r="E1331" s="21"/>
      <c r="F1331" s="21"/>
      <c r="G1331" s="120"/>
      <c r="H1331" s="6"/>
      <c r="I1331" s="4"/>
      <c r="J1331" s="4"/>
      <c r="K1331" s="4"/>
      <c r="O1331" s="4"/>
      <c r="P1331" s="4"/>
      <c r="Q1331" s="4"/>
      <c r="R1331" s="5"/>
      <c r="S1331" s="5"/>
      <c r="T1331" s="5"/>
      <c r="AA1331" s="24"/>
      <c r="AB1331" s="24"/>
      <c r="AC1331" s="123"/>
      <c r="AE1331" s="64"/>
    </row>
    <row r="1332" spans="1:31" x14ac:dyDescent="0.25">
      <c r="A1332" s="19"/>
      <c r="B1332" s="19"/>
      <c r="C1332" s="19"/>
      <c r="D1332" s="20"/>
      <c r="E1332" s="21"/>
      <c r="F1332" s="21"/>
      <c r="G1332" s="120"/>
      <c r="H1332" s="6"/>
      <c r="I1332" s="4"/>
      <c r="J1332" s="4"/>
      <c r="K1332" s="4"/>
      <c r="O1332" s="4"/>
      <c r="P1332" s="4"/>
      <c r="Q1332" s="4"/>
      <c r="R1332" s="5"/>
      <c r="S1332" s="5"/>
      <c r="T1332" s="5"/>
      <c r="AA1332" s="24"/>
      <c r="AB1332" s="24"/>
      <c r="AC1332" s="123"/>
      <c r="AE1332" s="64"/>
    </row>
    <row r="1333" spans="1:31" x14ac:dyDescent="0.25">
      <c r="A1333" s="19"/>
      <c r="B1333" s="19"/>
      <c r="C1333" s="19"/>
      <c r="D1333" s="20"/>
      <c r="E1333" s="21"/>
      <c r="F1333" s="21"/>
      <c r="G1333" s="120"/>
      <c r="H1333" s="6"/>
      <c r="I1333" s="4"/>
      <c r="J1333" s="4"/>
      <c r="K1333" s="4"/>
      <c r="O1333" s="4"/>
      <c r="P1333" s="4"/>
      <c r="Q1333" s="4"/>
      <c r="R1333" s="5"/>
      <c r="S1333" s="5"/>
      <c r="T1333" s="5"/>
      <c r="AA1333" s="24"/>
      <c r="AB1333" s="24"/>
      <c r="AC1333" s="123"/>
      <c r="AE1333" s="64"/>
    </row>
    <row r="1334" spans="1:31" x14ac:dyDescent="0.25">
      <c r="A1334" s="19"/>
      <c r="B1334" s="19"/>
      <c r="C1334" s="19"/>
      <c r="D1334" s="20"/>
      <c r="E1334" s="21"/>
      <c r="F1334" s="21"/>
      <c r="G1334" s="120"/>
      <c r="H1334" s="6"/>
      <c r="I1334" s="4"/>
      <c r="J1334" s="4"/>
      <c r="K1334" s="4"/>
      <c r="O1334" s="4"/>
      <c r="P1334" s="4"/>
      <c r="Q1334" s="4"/>
      <c r="R1334" s="5"/>
      <c r="S1334" s="5"/>
      <c r="T1334" s="5"/>
      <c r="AA1334" s="24"/>
      <c r="AB1334" s="24"/>
      <c r="AC1334" s="123"/>
      <c r="AE1334" s="64"/>
    </row>
    <row r="1335" spans="1:31" x14ac:dyDescent="0.25">
      <c r="A1335" s="19"/>
      <c r="B1335" s="19"/>
      <c r="C1335" s="19"/>
      <c r="D1335" s="20"/>
      <c r="E1335" s="21"/>
      <c r="F1335" s="21"/>
      <c r="G1335" s="120"/>
      <c r="H1335" s="6"/>
      <c r="I1335" s="4"/>
      <c r="J1335" s="4"/>
      <c r="K1335" s="4"/>
      <c r="O1335" s="4"/>
      <c r="P1335" s="4"/>
      <c r="Q1335" s="4"/>
      <c r="R1335" s="5"/>
      <c r="S1335" s="5"/>
      <c r="T1335" s="5"/>
      <c r="AA1335" s="24"/>
      <c r="AB1335" s="24"/>
      <c r="AC1335" s="123"/>
      <c r="AE1335" s="64"/>
    </row>
    <row r="1336" spans="1:31" x14ac:dyDescent="0.25">
      <c r="A1336" s="19"/>
      <c r="B1336" s="19"/>
      <c r="C1336" s="19"/>
      <c r="D1336" s="20"/>
      <c r="E1336" s="21"/>
      <c r="F1336" s="21"/>
      <c r="G1336" s="120"/>
      <c r="H1336" s="6"/>
      <c r="I1336" s="4"/>
      <c r="J1336" s="4"/>
      <c r="K1336" s="4"/>
      <c r="O1336" s="4"/>
      <c r="P1336" s="4"/>
      <c r="Q1336" s="4"/>
      <c r="R1336" s="5"/>
      <c r="S1336" s="5"/>
      <c r="T1336" s="5"/>
      <c r="AA1336" s="24"/>
      <c r="AB1336" s="24"/>
      <c r="AC1336" s="123"/>
      <c r="AE1336" s="64"/>
    </row>
    <row r="1337" spans="1:31" x14ac:dyDescent="0.25">
      <c r="A1337" s="19"/>
      <c r="B1337" s="19"/>
      <c r="C1337" s="19"/>
      <c r="D1337" s="20"/>
      <c r="E1337" s="21"/>
      <c r="F1337" s="21"/>
      <c r="G1337" s="120"/>
      <c r="H1337" s="6"/>
      <c r="I1337" s="4"/>
      <c r="J1337" s="4"/>
      <c r="K1337" s="4"/>
      <c r="O1337" s="4"/>
      <c r="P1337" s="4"/>
      <c r="Q1337" s="4"/>
      <c r="R1337" s="5"/>
      <c r="S1337" s="5"/>
      <c r="T1337" s="5"/>
      <c r="AA1337" s="24"/>
      <c r="AB1337" s="24"/>
      <c r="AC1337" s="123"/>
      <c r="AE1337" s="64"/>
    </row>
    <row r="1338" spans="1:31" x14ac:dyDescent="0.25">
      <c r="A1338" s="19"/>
      <c r="B1338" s="19"/>
      <c r="C1338" s="19"/>
      <c r="D1338" s="20"/>
      <c r="E1338" s="21"/>
      <c r="F1338" s="21"/>
      <c r="G1338" s="120"/>
      <c r="H1338" s="6"/>
      <c r="I1338" s="4"/>
      <c r="J1338" s="4"/>
      <c r="K1338" s="4"/>
      <c r="O1338" s="4"/>
      <c r="P1338" s="4"/>
      <c r="Q1338" s="4"/>
      <c r="R1338" s="5"/>
      <c r="S1338" s="5"/>
      <c r="T1338" s="5"/>
      <c r="AA1338" s="24"/>
      <c r="AB1338" s="24"/>
      <c r="AC1338" s="123"/>
      <c r="AE1338" s="64"/>
    </row>
    <row r="1339" spans="1:31" x14ac:dyDescent="0.25">
      <c r="A1339" s="19"/>
      <c r="B1339" s="19"/>
      <c r="C1339" s="19"/>
      <c r="D1339" s="20"/>
      <c r="E1339" s="21"/>
      <c r="F1339" s="21"/>
      <c r="G1339" s="120"/>
      <c r="H1339" s="6"/>
      <c r="I1339" s="4"/>
      <c r="J1339" s="4"/>
      <c r="K1339" s="4"/>
      <c r="O1339" s="4"/>
      <c r="P1339" s="4"/>
      <c r="Q1339" s="4"/>
      <c r="R1339" s="5"/>
      <c r="S1339" s="5"/>
      <c r="T1339" s="5"/>
      <c r="AA1339" s="24"/>
      <c r="AB1339" s="24"/>
      <c r="AC1339" s="123"/>
      <c r="AE1339" s="64"/>
    </row>
    <row r="1340" spans="1:31" x14ac:dyDescent="0.25">
      <c r="A1340" s="19"/>
      <c r="B1340" s="19"/>
      <c r="C1340" s="19"/>
      <c r="D1340" s="20"/>
      <c r="E1340" s="21"/>
      <c r="F1340" s="21"/>
      <c r="G1340" s="120"/>
      <c r="H1340" s="6"/>
      <c r="I1340" s="4"/>
      <c r="J1340" s="4"/>
      <c r="K1340" s="4"/>
      <c r="O1340" s="4"/>
      <c r="P1340" s="4"/>
      <c r="Q1340" s="4"/>
      <c r="R1340" s="5"/>
      <c r="S1340" s="5"/>
      <c r="T1340" s="5"/>
      <c r="AA1340" s="24"/>
      <c r="AB1340" s="24"/>
      <c r="AC1340" s="123"/>
      <c r="AE1340" s="64"/>
    </row>
    <row r="1341" spans="1:31" x14ac:dyDescent="0.25">
      <c r="A1341" s="19"/>
      <c r="B1341" s="19"/>
      <c r="C1341" s="19"/>
      <c r="D1341" s="20"/>
      <c r="E1341" s="21"/>
      <c r="F1341" s="21"/>
      <c r="G1341" s="120"/>
      <c r="H1341" s="6"/>
      <c r="I1341" s="4"/>
      <c r="J1341" s="4"/>
      <c r="K1341" s="4"/>
      <c r="O1341" s="4"/>
      <c r="P1341" s="4"/>
      <c r="Q1341" s="4"/>
      <c r="R1341" s="5"/>
      <c r="S1341" s="5"/>
      <c r="T1341" s="5"/>
      <c r="AA1341" s="24"/>
      <c r="AB1341" s="24"/>
      <c r="AC1341" s="123"/>
      <c r="AE1341" s="64"/>
    </row>
    <row r="1342" spans="1:31" x14ac:dyDescent="0.25">
      <c r="A1342" s="19"/>
      <c r="B1342" s="19"/>
      <c r="C1342" s="19"/>
      <c r="D1342" s="20"/>
      <c r="E1342" s="21"/>
      <c r="F1342" s="21"/>
      <c r="G1342" s="120"/>
      <c r="H1342" s="6"/>
      <c r="I1342" s="4"/>
      <c r="J1342" s="4"/>
      <c r="K1342" s="4"/>
      <c r="O1342" s="4"/>
      <c r="P1342" s="4"/>
      <c r="Q1342" s="4"/>
      <c r="R1342" s="5"/>
      <c r="S1342" s="5"/>
      <c r="T1342" s="5"/>
      <c r="AA1342" s="24"/>
      <c r="AB1342" s="24"/>
      <c r="AC1342" s="123"/>
      <c r="AE1342" s="64"/>
    </row>
    <row r="1343" spans="1:31" x14ac:dyDescent="0.25">
      <c r="A1343" s="19"/>
      <c r="B1343" s="19"/>
      <c r="C1343" s="19"/>
      <c r="D1343" s="20"/>
      <c r="E1343" s="21"/>
      <c r="F1343" s="21"/>
      <c r="G1343" s="120"/>
      <c r="H1343" s="6"/>
      <c r="I1343" s="4"/>
      <c r="J1343" s="4"/>
      <c r="K1343" s="4"/>
      <c r="O1343" s="4"/>
      <c r="P1343" s="4"/>
      <c r="Q1343" s="4"/>
      <c r="R1343" s="5"/>
      <c r="S1343" s="5"/>
      <c r="T1343" s="5"/>
      <c r="AA1343" s="24"/>
      <c r="AB1343" s="24"/>
      <c r="AC1343" s="123"/>
      <c r="AE1343" s="64"/>
    </row>
    <row r="1344" spans="1:31" x14ac:dyDescent="0.25">
      <c r="A1344" s="19"/>
      <c r="B1344" s="19"/>
      <c r="C1344" s="19"/>
      <c r="D1344" s="20"/>
      <c r="E1344" s="21"/>
      <c r="F1344" s="21"/>
      <c r="G1344" s="120"/>
      <c r="H1344" s="6"/>
      <c r="I1344" s="4"/>
      <c r="J1344" s="4"/>
      <c r="K1344" s="4"/>
      <c r="O1344" s="4"/>
      <c r="P1344" s="4"/>
      <c r="Q1344" s="4"/>
      <c r="R1344" s="5"/>
      <c r="S1344" s="5"/>
      <c r="T1344" s="5"/>
      <c r="AA1344" s="24"/>
      <c r="AB1344" s="24"/>
      <c r="AC1344" s="123"/>
      <c r="AE1344" s="64"/>
    </row>
    <row r="1345" spans="1:31" x14ac:dyDescent="0.25">
      <c r="A1345" s="19"/>
      <c r="B1345" s="19"/>
      <c r="C1345" s="19"/>
      <c r="D1345" s="20"/>
      <c r="E1345" s="21"/>
      <c r="F1345" s="21"/>
      <c r="G1345" s="120"/>
      <c r="H1345" s="6"/>
      <c r="I1345" s="4"/>
      <c r="J1345" s="4"/>
      <c r="K1345" s="4"/>
      <c r="O1345" s="4"/>
      <c r="P1345" s="4"/>
      <c r="Q1345" s="4"/>
      <c r="R1345" s="5"/>
      <c r="S1345" s="5"/>
      <c r="T1345" s="5"/>
      <c r="AA1345" s="24"/>
      <c r="AB1345" s="24"/>
      <c r="AC1345" s="123"/>
      <c r="AE1345" s="64"/>
    </row>
    <row r="1346" spans="1:31" x14ac:dyDescent="0.25">
      <c r="A1346" s="19"/>
      <c r="B1346" s="19"/>
      <c r="C1346" s="19"/>
      <c r="D1346" s="20"/>
      <c r="E1346" s="21"/>
      <c r="F1346" s="21"/>
      <c r="G1346" s="120"/>
      <c r="H1346" s="6"/>
      <c r="I1346" s="4"/>
      <c r="J1346" s="4"/>
      <c r="K1346" s="4"/>
      <c r="O1346" s="4"/>
      <c r="P1346" s="4"/>
      <c r="Q1346" s="4"/>
      <c r="R1346" s="5"/>
      <c r="S1346" s="5"/>
      <c r="T1346" s="5"/>
      <c r="AA1346" s="24"/>
      <c r="AB1346" s="24"/>
      <c r="AC1346" s="123"/>
      <c r="AE1346" s="64"/>
    </row>
    <row r="1347" spans="1:31" x14ac:dyDescent="0.25">
      <c r="A1347" s="19"/>
      <c r="B1347" s="19"/>
      <c r="C1347" s="19"/>
      <c r="D1347" s="20"/>
      <c r="E1347" s="21"/>
      <c r="F1347" s="21"/>
      <c r="G1347" s="120"/>
      <c r="H1347" s="6"/>
      <c r="I1347" s="4"/>
      <c r="J1347" s="4"/>
      <c r="K1347" s="4"/>
      <c r="O1347" s="4"/>
      <c r="P1347" s="4"/>
      <c r="Q1347" s="4"/>
      <c r="R1347" s="5"/>
      <c r="S1347" s="5"/>
      <c r="T1347" s="5"/>
      <c r="AA1347" s="24"/>
      <c r="AB1347" s="24"/>
      <c r="AC1347" s="123"/>
      <c r="AE1347" s="64"/>
    </row>
    <row r="1348" spans="1:31" x14ac:dyDescent="0.25">
      <c r="A1348" s="19"/>
      <c r="B1348" s="19"/>
      <c r="C1348" s="19"/>
      <c r="D1348" s="20"/>
      <c r="E1348" s="21"/>
      <c r="F1348" s="21"/>
      <c r="G1348" s="120"/>
      <c r="H1348" s="6"/>
      <c r="I1348" s="4"/>
      <c r="J1348" s="4"/>
      <c r="K1348" s="4"/>
      <c r="O1348" s="4"/>
      <c r="P1348" s="4"/>
      <c r="Q1348" s="4"/>
      <c r="R1348" s="5"/>
      <c r="S1348" s="5"/>
      <c r="T1348" s="5"/>
      <c r="AA1348" s="24"/>
      <c r="AB1348" s="24"/>
      <c r="AC1348" s="123"/>
      <c r="AE1348" s="64"/>
    </row>
    <row r="1349" spans="1:31" x14ac:dyDescent="0.25">
      <c r="A1349" s="19"/>
      <c r="B1349" s="19"/>
      <c r="C1349" s="19"/>
      <c r="D1349" s="20"/>
      <c r="E1349" s="21"/>
      <c r="F1349" s="21"/>
      <c r="G1349" s="120"/>
      <c r="H1349" s="6"/>
      <c r="I1349" s="4"/>
      <c r="J1349" s="4"/>
      <c r="K1349" s="4"/>
      <c r="O1349" s="4"/>
      <c r="P1349" s="4"/>
      <c r="Q1349" s="4"/>
      <c r="R1349" s="5"/>
      <c r="S1349" s="5"/>
      <c r="T1349" s="5"/>
      <c r="AA1349" s="24"/>
      <c r="AB1349" s="24"/>
      <c r="AC1349" s="123"/>
      <c r="AE1349" s="64"/>
    </row>
    <row r="1350" spans="1:31" x14ac:dyDescent="0.25">
      <c r="A1350" s="19"/>
      <c r="B1350" s="19"/>
      <c r="C1350" s="19"/>
      <c r="D1350" s="20"/>
      <c r="E1350" s="21"/>
      <c r="F1350" s="21"/>
      <c r="G1350" s="120"/>
      <c r="H1350" s="6"/>
      <c r="I1350" s="4"/>
      <c r="J1350" s="4"/>
      <c r="K1350" s="4"/>
      <c r="O1350" s="4"/>
      <c r="P1350" s="4"/>
      <c r="Q1350" s="4"/>
      <c r="R1350" s="5"/>
      <c r="S1350" s="5"/>
      <c r="T1350" s="5"/>
      <c r="AA1350" s="24"/>
      <c r="AB1350" s="24"/>
      <c r="AC1350" s="123"/>
      <c r="AE1350" s="64"/>
    </row>
    <row r="1351" spans="1:31" x14ac:dyDescent="0.25">
      <c r="A1351" s="19"/>
      <c r="B1351" s="19"/>
      <c r="C1351" s="19"/>
      <c r="D1351" s="20"/>
      <c r="E1351" s="21"/>
      <c r="F1351" s="21"/>
      <c r="G1351" s="120"/>
      <c r="H1351" s="6"/>
      <c r="I1351" s="4"/>
      <c r="J1351" s="4"/>
      <c r="K1351" s="4"/>
      <c r="O1351" s="4"/>
      <c r="P1351" s="4"/>
      <c r="Q1351" s="4"/>
      <c r="R1351" s="5"/>
      <c r="S1351" s="5"/>
      <c r="T1351" s="5"/>
      <c r="AA1351" s="24"/>
      <c r="AB1351" s="24"/>
      <c r="AC1351" s="123"/>
      <c r="AE1351" s="64"/>
    </row>
    <row r="1352" spans="1:31" x14ac:dyDescent="0.25">
      <c r="A1352" s="19"/>
      <c r="B1352" s="19"/>
      <c r="C1352" s="19"/>
      <c r="D1352" s="20"/>
      <c r="E1352" s="21"/>
      <c r="F1352" s="21"/>
      <c r="G1352" s="120"/>
      <c r="H1352" s="6"/>
      <c r="I1352" s="4"/>
      <c r="J1352" s="4"/>
      <c r="K1352" s="4"/>
      <c r="O1352" s="4"/>
      <c r="P1352" s="4"/>
      <c r="Q1352" s="4"/>
      <c r="R1352" s="5"/>
      <c r="S1352" s="5"/>
      <c r="T1352" s="5"/>
      <c r="AA1352" s="24"/>
      <c r="AB1352" s="24"/>
      <c r="AC1352" s="123"/>
      <c r="AE1352" s="64"/>
    </row>
    <row r="1353" spans="1:31" x14ac:dyDescent="0.25">
      <c r="A1353" s="19"/>
      <c r="B1353" s="19"/>
      <c r="C1353" s="19"/>
      <c r="D1353" s="20"/>
      <c r="E1353" s="21"/>
      <c r="F1353" s="21"/>
      <c r="G1353" s="120"/>
      <c r="H1353" s="6"/>
      <c r="I1353" s="4"/>
      <c r="J1353" s="4"/>
      <c r="K1353" s="4"/>
      <c r="O1353" s="4"/>
      <c r="P1353" s="4"/>
      <c r="Q1353" s="4"/>
      <c r="R1353" s="5"/>
      <c r="S1353" s="5"/>
      <c r="T1353" s="5"/>
      <c r="AA1353" s="24"/>
      <c r="AB1353" s="24"/>
      <c r="AC1353" s="123"/>
      <c r="AE1353" s="64"/>
    </row>
    <row r="1354" spans="1:31" x14ac:dyDescent="0.25">
      <c r="A1354" s="19"/>
      <c r="B1354" s="19"/>
      <c r="C1354" s="19"/>
      <c r="D1354" s="20"/>
      <c r="E1354" s="21"/>
      <c r="F1354" s="21"/>
      <c r="G1354" s="120"/>
      <c r="H1354" s="6"/>
      <c r="I1354" s="4"/>
      <c r="J1354" s="4"/>
      <c r="K1354" s="4"/>
      <c r="O1354" s="4"/>
      <c r="P1354" s="4"/>
      <c r="Q1354" s="4"/>
      <c r="R1354" s="5"/>
      <c r="S1354" s="5"/>
      <c r="T1354" s="5"/>
      <c r="AA1354" s="24"/>
      <c r="AB1354" s="24"/>
      <c r="AC1354" s="123"/>
      <c r="AE1354" s="64"/>
    </row>
    <row r="1355" spans="1:31" x14ac:dyDescent="0.25">
      <c r="A1355" s="19"/>
      <c r="B1355" s="19"/>
      <c r="C1355" s="19"/>
      <c r="D1355" s="20"/>
      <c r="E1355" s="21"/>
      <c r="F1355" s="21"/>
      <c r="G1355" s="120"/>
      <c r="H1355" s="6"/>
      <c r="I1355" s="4"/>
      <c r="J1355" s="4"/>
      <c r="K1355" s="4"/>
      <c r="O1355" s="4"/>
      <c r="P1355" s="4"/>
      <c r="Q1355" s="4"/>
      <c r="R1355" s="5"/>
      <c r="S1355" s="5"/>
      <c r="T1355" s="5"/>
      <c r="AA1355" s="24"/>
      <c r="AB1355" s="24"/>
      <c r="AC1355" s="123"/>
      <c r="AE1355" s="64"/>
    </row>
    <row r="1356" spans="1:31" x14ac:dyDescent="0.25">
      <c r="A1356" s="19"/>
      <c r="B1356" s="19"/>
      <c r="C1356" s="19"/>
      <c r="D1356" s="20"/>
      <c r="E1356" s="21"/>
      <c r="F1356" s="21"/>
      <c r="G1356" s="120"/>
      <c r="H1356" s="6"/>
      <c r="I1356" s="4"/>
      <c r="J1356" s="4"/>
      <c r="K1356" s="4"/>
      <c r="O1356" s="4"/>
      <c r="P1356" s="4"/>
      <c r="Q1356" s="4"/>
      <c r="R1356" s="5"/>
      <c r="S1356" s="5"/>
      <c r="T1356" s="5"/>
      <c r="AA1356" s="24"/>
      <c r="AB1356" s="24"/>
      <c r="AC1356" s="123"/>
      <c r="AE1356" s="64"/>
    </row>
    <row r="1357" spans="1:31" x14ac:dyDescent="0.25">
      <c r="A1357" s="119"/>
      <c r="B1357" s="119"/>
      <c r="C1357" s="119"/>
      <c r="D1357" s="115"/>
      <c r="E1357" s="116"/>
      <c r="F1357" s="116"/>
      <c r="G1357" s="124"/>
      <c r="H1357" s="117"/>
      <c r="I1357" s="117"/>
      <c r="J1357" s="117"/>
      <c r="K1357" s="117"/>
      <c r="L1357" s="93"/>
      <c r="M1357" s="93"/>
      <c r="N1357" s="93"/>
      <c r="O1357" s="117"/>
      <c r="P1357" s="117"/>
      <c r="Q1357" s="117"/>
      <c r="R1357" s="118"/>
      <c r="S1357" s="118"/>
      <c r="T1357" s="118"/>
      <c r="U1357" s="93"/>
      <c r="V1357" s="93"/>
      <c r="W1357" s="93"/>
      <c r="X1357" s="93"/>
      <c r="Y1357" s="93"/>
      <c r="Z1357" s="93"/>
      <c r="AA1357" s="113"/>
      <c r="AB1357" s="113"/>
      <c r="AC1357" s="125"/>
      <c r="AD1357" s="113"/>
      <c r="AE1357" s="64"/>
    </row>
    <row r="1358" spans="1:31" x14ac:dyDescent="0.25">
      <c r="A1358" s="19"/>
      <c r="B1358" s="19"/>
      <c r="C1358" s="19"/>
      <c r="D1358" s="20"/>
      <c r="E1358" s="21"/>
      <c r="F1358" s="21"/>
      <c r="G1358" s="120"/>
      <c r="H1358" s="6"/>
      <c r="I1358" s="4"/>
      <c r="J1358" s="4"/>
      <c r="K1358" s="4"/>
      <c r="O1358" s="4"/>
      <c r="P1358" s="4"/>
      <c r="Q1358" s="4"/>
      <c r="R1358" s="5"/>
      <c r="S1358" s="5"/>
      <c r="T1358" s="5"/>
      <c r="AA1358" s="24"/>
      <c r="AB1358" s="24"/>
      <c r="AC1358" s="77"/>
      <c r="AE1358" s="64"/>
    </row>
    <row r="1359" spans="1:31" x14ac:dyDescent="0.25">
      <c r="A1359" s="19"/>
      <c r="B1359" s="19"/>
      <c r="C1359" s="19"/>
      <c r="D1359" s="20"/>
      <c r="E1359" s="21"/>
      <c r="F1359" s="21"/>
      <c r="G1359" s="120"/>
      <c r="H1359" s="6"/>
      <c r="I1359" s="4"/>
      <c r="J1359" s="4"/>
      <c r="K1359" s="4"/>
      <c r="O1359" s="4"/>
      <c r="P1359" s="4"/>
      <c r="Q1359" s="4"/>
      <c r="R1359" s="5"/>
      <c r="S1359" s="5"/>
      <c r="T1359" s="5"/>
      <c r="AA1359" s="24"/>
      <c r="AB1359" s="24"/>
      <c r="AC1359" s="123"/>
      <c r="AE1359" s="64"/>
    </row>
    <row r="1360" spans="1:31" x14ac:dyDescent="0.25">
      <c r="A1360" s="19"/>
      <c r="B1360" s="19"/>
      <c r="C1360" s="19"/>
      <c r="D1360" s="20"/>
      <c r="E1360" s="21"/>
      <c r="F1360" s="21"/>
      <c r="G1360" s="120"/>
      <c r="H1360" s="6"/>
      <c r="I1360" s="4"/>
      <c r="J1360" s="4"/>
      <c r="K1360" s="4"/>
      <c r="O1360" s="4"/>
      <c r="P1360" s="4"/>
      <c r="Q1360" s="4"/>
      <c r="R1360" s="5"/>
      <c r="S1360" s="5"/>
      <c r="T1360" s="5"/>
      <c r="AA1360" s="24"/>
      <c r="AB1360" s="24"/>
      <c r="AC1360" s="123"/>
      <c r="AE1360" s="64"/>
    </row>
    <row r="1361" spans="1:31" x14ac:dyDescent="0.25">
      <c r="A1361" s="19"/>
      <c r="B1361" s="19"/>
      <c r="C1361" s="19"/>
      <c r="D1361" s="20"/>
      <c r="E1361" s="21"/>
      <c r="F1361" s="21"/>
      <c r="G1361" s="120"/>
      <c r="H1361" s="6"/>
      <c r="I1361" s="4"/>
      <c r="J1361" s="4"/>
      <c r="K1361" s="4"/>
      <c r="O1361" s="4"/>
      <c r="P1361" s="4"/>
      <c r="Q1361" s="4"/>
      <c r="R1361" s="5"/>
      <c r="S1361" s="5"/>
      <c r="T1361" s="5"/>
      <c r="AA1361" s="24"/>
      <c r="AB1361" s="24"/>
      <c r="AC1361" s="123"/>
      <c r="AE1361" s="64"/>
    </row>
    <row r="1362" spans="1:31" x14ac:dyDescent="0.25">
      <c r="A1362" s="19"/>
      <c r="B1362" s="19"/>
      <c r="C1362" s="19"/>
      <c r="D1362" s="20"/>
      <c r="E1362" s="21"/>
      <c r="F1362" s="21"/>
      <c r="G1362" s="120"/>
      <c r="H1362" s="6"/>
      <c r="I1362" s="4"/>
      <c r="J1362" s="4"/>
      <c r="K1362" s="4"/>
      <c r="O1362" s="4"/>
      <c r="P1362" s="4"/>
      <c r="Q1362" s="4"/>
      <c r="R1362" s="5"/>
      <c r="S1362" s="5"/>
      <c r="T1362" s="5"/>
      <c r="AA1362" s="24"/>
      <c r="AB1362" s="24"/>
      <c r="AC1362" s="123"/>
      <c r="AE1362" s="64"/>
    </row>
    <row r="1363" spans="1:31" x14ac:dyDescent="0.25">
      <c r="A1363" s="19"/>
      <c r="B1363" s="19"/>
      <c r="C1363" s="19"/>
      <c r="D1363" s="20"/>
      <c r="E1363" s="21"/>
      <c r="F1363" s="21"/>
      <c r="G1363" s="120"/>
      <c r="H1363" s="6"/>
      <c r="I1363" s="4"/>
      <c r="J1363" s="4"/>
      <c r="K1363" s="4"/>
      <c r="O1363" s="4"/>
      <c r="P1363" s="4"/>
      <c r="Q1363" s="4"/>
      <c r="R1363" s="5"/>
      <c r="S1363" s="5"/>
      <c r="T1363" s="5"/>
      <c r="AA1363" s="24"/>
      <c r="AB1363" s="24"/>
      <c r="AC1363" s="123"/>
      <c r="AE1363" s="64"/>
    </row>
    <row r="1364" spans="1:31" x14ac:dyDescent="0.25">
      <c r="A1364" s="19"/>
      <c r="B1364" s="19"/>
      <c r="C1364" s="19"/>
      <c r="D1364" s="20"/>
      <c r="E1364" s="21"/>
      <c r="F1364" s="21"/>
      <c r="G1364" s="120"/>
      <c r="H1364" s="6"/>
      <c r="I1364" s="4"/>
      <c r="J1364" s="4"/>
      <c r="K1364" s="4"/>
      <c r="O1364" s="4"/>
      <c r="P1364" s="4"/>
      <c r="Q1364" s="4"/>
      <c r="R1364" s="5"/>
      <c r="S1364" s="5"/>
      <c r="T1364" s="5"/>
      <c r="AA1364" s="24"/>
      <c r="AB1364" s="24"/>
      <c r="AC1364" s="123"/>
      <c r="AE1364" s="64"/>
    </row>
    <row r="1365" spans="1:31" x14ac:dyDescent="0.25">
      <c r="A1365" s="19"/>
      <c r="B1365" s="19"/>
      <c r="C1365" s="19"/>
      <c r="D1365" s="20"/>
      <c r="E1365" s="21"/>
      <c r="F1365" s="21"/>
      <c r="G1365" s="120"/>
      <c r="H1365" s="6"/>
      <c r="I1365" s="4"/>
      <c r="J1365" s="4"/>
      <c r="K1365" s="4"/>
      <c r="O1365" s="4"/>
      <c r="P1365" s="4"/>
      <c r="Q1365" s="4"/>
      <c r="R1365" s="5"/>
      <c r="S1365" s="5"/>
      <c r="T1365" s="5"/>
      <c r="AA1365" s="24"/>
      <c r="AB1365" s="24"/>
      <c r="AC1365" s="123"/>
      <c r="AE1365" s="64"/>
    </row>
    <row r="1366" spans="1:31" x14ac:dyDescent="0.25">
      <c r="A1366" s="19"/>
      <c r="B1366" s="19"/>
      <c r="C1366" s="19"/>
      <c r="D1366" s="20"/>
      <c r="E1366" s="21"/>
      <c r="F1366" s="21"/>
      <c r="G1366" s="120"/>
      <c r="H1366" s="6"/>
      <c r="I1366" s="4"/>
      <c r="J1366" s="4"/>
      <c r="K1366" s="4"/>
      <c r="O1366" s="4"/>
      <c r="P1366" s="4"/>
      <c r="Q1366" s="4"/>
      <c r="R1366" s="5"/>
      <c r="S1366" s="5"/>
      <c r="T1366" s="5"/>
      <c r="AA1366" s="24"/>
      <c r="AB1366" s="24"/>
      <c r="AC1366" s="123"/>
      <c r="AE1366" s="64"/>
    </row>
    <row r="1367" spans="1:31" x14ac:dyDescent="0.25">
      <c r="A1367" s="19"/>
      <c r="B1367" s="19"/>
      <c r="C1367" s="19"/>
      <c r="D1367" s="20"/>
      <c r="E1367" s="21"/>
      <c r="F1367" s="21"/>
      <c r="G1367" s="120"/>
      <c r="H1367" s="6"/>
      <c r="I1367" s="4"/>
      <c r="J1367" s="4"/>
      <c r="K1367" s="4"/>
      <c r="O1367" s="4"/>
      <c r="P1367" s="4"/>
      <c r="Q1367" s="4"/>
      <c r="R1367" s="5"/>
      <c r="S1367" s="5"/>
      <c r="T1367" s="5"/>
      <c r="AA1367" s="24"/>
      <c r="AB1367" s="24"/>
      <c r="AC1367" s="123"/>
      <c r="AE1367" s="64"/>
    </row>
    <row r="1368" spans="1:31" x14ac:dyDescent="0.25">
      <c r="A1368" s="119"/>
      <c r="B1368" s="119"/>
      <c r="C1368" s="119"/>
      <c r="D1368" s="115"/>
      <c r="E1368" s="116"/>
      <c r="F1368" s="116"/>
      <c r="G1368" s="124"/>
      <c r="H1368" s="117"/>
      <c r="I1368" s="117"/>
      <c r="J1368" s="117"/>
      <c r="K1368" s="117"/>
      <c r="L1368" s="93"/>
      <c r="M1368" s="93"/>
      <c r="N1368" s="93"/>
      <c r="O1368" s="117"/>
      <c r="P1368" s="117"/>
      <c r="Q1368" s="117"/>
      <c r="R1368" s="118"/>
      <c r="S1368" s="118"/>
      <c r="T1368" s="118"/>
      <c r="U1368" s="93"/>
      <c r="V1368" s="93"/>
      <c r="W1368" s="93"/>
      <c r="X1368" s="93"/>
      <c r="Y1368" s="93"/>
      <c r="Z1368" s="93"/>
      <c r="AA1368" s="113"/>
      <c r="AB1368" s="113"/>
      <c r="AC1368" s="125"/>
      <c r="AD1368" s="113"/>
      <c r="AE1368" s="64"/>
    </row>
    <row r="1369" spans="1:31" x14ac:dyDescent="0.25">
      <c r="A1369" s="19"/>
      <c r="B1369" s="19"/>
      <c r="C1369" s="19"/>
      <c r="D1369" s="20"/>
      <c r="E1369" s="21"/>
      <c r="F1369" s="21"/>
      <c r="G1369" s="120"/>
      <c r="H1369" s="6"/>
      <c r="I1369" s="4"/>
      <c r="J1369" s="4"/>
      <c r="K1369" s="4"/>
      <c r="O1369" s="4"/>
      <c r="P1369" s="4"/>
      <c r="Q1369" s="4"/>
      <c r="R1369" s="5"/>
      <c r="S1369" s="5"/>
      <c r="T1369" s="5"/>
      <c r="AA1369" s="24"/>
      <c r="AB1369" s="24"/>
      <c r="AE1369" s="64"/>
    </row>
    <row r="1370" spans="1:31" x14ac:dyDescent="0.25">
      <c r="A1370" s="19"/>
      <c r="B1370" s="19"/>
      <c r="C1370" s="19"/>
      <c r="D1370" s="20"/>
      <c r="E1370" s="21"/>
      <c r="F1370" s="21"/>
      <c r="G1370" s="120"/>
      <c r="H1370" s="6"/>
      <c r="I1370" s="4"/>
      <c r="J1370" s="4"/>
      <c r="K1370" s="4"/>
      <c r="O1370" s="4"/>
      <c r="P1370" s="4"/>
      <c r="Q1370" s="4"/>
      <c r="R1370" s="5"/>
      <c r="S1370" s="5"/>
      <c r="T1370" s="5"/>
      <c r="AA1370" s="24"/>
      <c r="AB1370" s="24"/>
      <c r="AE1370" s="64"/>
    </row>
    <row r="1371" spans="1:31" x14ac:dyDescent="0.25">
      <c r="A1371" s="19"/>
      <c r="B1371" s="19"/>
      <c r="C1371" s="19"/>
      <c r="D1371" s="20"/>
      <c r="E1371" s="21"/>
      <c r="F1371" s="21"/>
      <c r="G1371" s="120"/>
      <c r="H1371" s="6"/>
      <c r="I1371" s="4"/>
      <c r="J1371" s="4"/>
      <c r="K1371" s="4"/>
      <c r="O1371" s="4"/>
      <c r="P1371" s="4"/>
      <c r="Q1371" s="4"/>
      <c r="R1371" s="5"/>
      <c r="S1371" s="5"/>
      <c r="T1371" s="5"/>
      <c r="AA1371" s="24"/>
      <c r="AB1371" s="24"/>
      <c r="AE1371" s="64"/>
    </row>
    <row r="1372" spans="1:31" x14ac:dyDescent="0.25">
      <c r="A1372" s="19"/>
      <c r="B1372" s="19"/>
      <c r="C1372" s="19"/>
      <c r="D1372" s="20"/>
      <c r="E1372" s="21"/>
      <c r="F1372" s="21"/>
      <c r="G1372" s="120"/>
      <c r="H1372" s="6"/>
      <c r="I1372" s="4"/>
      <c r="J1372" s="4"/>
      <c r="K1372" s="4"/>
      <c r="O1372" s="4"/>
      <c r="P1372" s="4"/>
      <c r="Q1372" s="4"/>
      <c r="R1372" s="5"/>
      <c r="S1372" s="5"/>
      <c r="T1372" s="5"/>
      <c r="AA1372" s="24"/>
      <c r="AB1372" s="24"/>
      <c r="AE1372" s="64"/>
    </row>
    <row r="1373" spans="1:31" x14ac:dyDescent="0.25">
      <c r="A1373" s="19"/>
      <c r="B1373" s="19"/>
      <c r="C1373" s="19"/>
      <c r="D1373" s="20"/>
      <c r="E1373" s="21"/>
      <c r="F1373" s="21"/>
      <c r="G1373" s="120"/>
      <c r="H1373" s="6"/>
      <c r="I1373" s="4"/>
      <c r="J1373" s="4"/>
      <c r="K1373" s="4"/>
      <c r="O1373" s="4"/>
      <c r="P1373" s="4"/>
      <c r="Q1373" s="4"/>
      <c r="R1373" s="5"/>
      <c r="S1373" s="5"/>
      <c r="T1373" s="5"/>
      <c r="AA1373" s="24"/>
      <c r="AB1373" s="24"/>
      <c r="AE1373" s="64"/>
    </row>
    <row r="1374" spans="1:31" x14ac:dyDescent="0.25">
      <c r="A1374" s="19"/>
      <c r="B1374" s="19"/>
      <c r="C1374" s="19"/>
      <c r="D1374" s="20"/>
      <c r="E1374" s="21"/>
      <c r="F1374" s="21"/>
      <c r="G1374" s="120"/>
      <c r="H1374" s="6"/>
      <c r="I1374" s="4"/>
      <c r="J1374" s="4"/>
      <c r="K1374" s="4"/>
      <c r="O1374" s="4"/>
      <c r="P1374" s="4"/>
      <c r="Q1374" s="4"/>
      <c r="R1374" s="5"/>
      <c r="S1374" s="5"/>
      <c r="T1374" s="5"/>
      <c r="AA1374" s="24"/>
      <c r="AB1374" s="24"/>
      <c r="AE1374" s="64"/>
    </row>
    <row r="1375" spans="1:31" x14ac:dyDescent="0.25">
      <c r="A1375" s="19"/>
      <c r="B1375" s="19"/>
      <c r="C1375" s="19"/>
      <c r="D1375" s="20"/>
      <c r="E1375" s="21"/>
      <c r="F1375" s="21"/>
      <c r="G1375" s="120"/>
      <c r="H1375" s="6"/>
      <c r="I1375" s="4"/>
      <c r="J1375" s="4"/>
      <c r="K1375" s="4"/>
      <c r="O1375" s="4"/>
      <c r="P1375" s="4"/>
      <c r="Q1375" s="4"/>
      <c r="R1375" s="5"/>
      <c r="S1375" s="5"/>
      <c r="T1375" s="5"/>
      <c r="AA1375" s="24"/>
      <c r="AB1375" s="24"/>
      <c r="AE1375" s="64"/>
    </row>
    <row r="1376" spans="1:31" x14ac:dyDescent="0.25">
      <c r="A1376" s="19"/>
      <c r="B1376" s="19"/>
      <c r="C1376" s="19"/>
      <c r="D1376" s="20"/>
      <c r="E1376" s="21"/>
      <c r="F1376" s="21"/>
      <c r="G1376" s="120"/>
      <c r="H1376" s="6"/>
      <c r="I1376" s="4"/>
      <c r="J1376" s="4"/>
      <c r="K1376" s="4"/>
      <c r="O1376" s="4"/>
      <c r="P1376" s="4"/>
      <c r="Q1376" s="4"/>
      <c r="R1376" s="5"/>
      <c r="S1376" s="5"/>
      <c r="T1376" s="5"/>
      <c r="AA1376" s="24"/>
      <c r="AB1376" s="24"/>
      <c r="AE1376" s="64"/>
    </row>
    <row r="1377" spans="1:31" x14ac:dyDescent="0.25">
      <c r="A1377" s="19"/>
      <c r="B1377" s="19"/>
      <c r="C1377" s="19"/>
      <c r="D1377" s="20"/>
      <c r="E1377" s="21"/>
      <c r="F1377" s="21"/>
      <c r="G1377" s="120"/>
      <c r="H1377" s="6"/>
      <c r="I1377" s="4"/>
      <c r="J1377" s="4"/>
      <c r="K1377" s="4"/>
      <c r="O1377" s="4"/>
      <c r="P1377" s="4"/>
      <c r="Q1377" s="4"/>
      <c r="R1377" s="5"/>
      <c r="S1377" s="5"/>
      <c r="T1377" s="5"/>
      <c r="AA1377" s="24"/>
      <c r="AB1377" s="24"/>
      <c r="AE1377" s="64"/>
    </row>
    <row r="1378" spans="1:31" x14ac:dyDescent="0.25">
      <c r="A1378" s="19"/>
      <c r="B1378" s="19"/>
      <c r="C1378" s="19"/>
      <c r="D1378" s="20"/>
      <c r="E1378" s="21"/>
      <c r="F1378" s="21"/>
      <c r="G1378" s="120"/>
      <c r="H1378" s="6"/>
      <c r="I1378" s="4"/>
      <c r="J1378" s="4"/>
      <c r="K1378" s="4"/>
      <c r="O1378" s="4"/>
      <c r="P1378" s="4"/>
      <c r="Q1378" s="4"/>
      <c r="R1378" s="5"/>
      <c r="S1378" s="5"/>
      <c r="T1378" s="5"/>
      <c r="AA1378" s="24"/>
      <c r="AB1378" s="24"/>
      <c r="AE1378" s="64"/>
    </row>
    <row r="1379" spans="1:31" x14ac:dyDescent="0.25">
      <c r="A1379" s="19"/>
      <c r="B1379" s="19"/>
      <c r="C1379" s="19"/>
      <c r="D1379" s="20"/>
      <c r="E1379" s="21"/>
      <c r="F1379" s="21"/>
      <c r="G1379" s="120"/>
      <c r="H1379" s="6"/>
      <c r="I1379" s="4"/>
      <c r="J1379" s="4"/>
      <c r="K1379" s="4"/>
      <c r="O1379" s="4"/>
      <c r="P1379" s="4"/>
      <c r="Q1379" s="4"/>
      <c r="R1379" s="5"/>
      <c r="S1379" s="5"/>
      <c r="T1379" s="5"/>
      <c r="AA1379" s="24"/>
      <c r="AB1379" s="24"/>
      <c r="AE1379" s="64"/>
    </row>
    <row r="1380" spans="1:31" x14ac:dyDescent="0.25">
      <c r="A1380" s="19"/>
      <c r="B1380" s="19"/>
      <c r="C1380" s="19"/>
      <c r="D1380" s="20"/>
      <c r="E1380" s="21"/>
      <c r="F1380" s="21"/>
      <c r="G1380" s="120"/>
      <c r="H1380" s="6"/>
      <c r="I1380" s="4"/>
      <c r="J1380" s="4"/>
      <c r="K1380" s="4"/>
      <c r="O1380" s="4"/>
      <c r="P1380" s="4"/>
      <c r="Q1380" s="4"/>
      <c r="R1380" s="5"/>
      <c r="S1380" s="5"/>
      <c r="T1380" s="5"/>
      <c r="AA1380" s="24"/>
      <c r="AB1380" s="24"/>
      <c r="AE1380" s="64"/>
    </row>
    <row r="1381" spans="1:31" x14ac:dyDescent="0.25">
      <c r="A1381" s="19"/>
      <c r="B1381" s="19"/>
      <c r="C1381" s="19"/>
      <c r="D1381" s="20"/>
      <c r="E1381" s="21"/>
      <c r="F1381" s="21"/>
      <c r="G1381" s="120"/>
      <c r="H1381" s="6"/>
      <c r="I1381" s="4"/>
      <c r="J1381" s="4"/>
      <c r="K1381" s="4"/>
      <c r="O1381" s="4"/>
      <c r="P1381" s="4"/>
      <c r="Q1381" s="4"/>
      <c r="R1381" s="5"/>
      <c r="S1381" s="5"/>
      <c r="T1381" s="5"/>
      <c r="AA1381" s="24"/>
      <c r="AB1381" s="24"/>
      <c r="AE1381" s="64"/>
    </row>
    <row r="1382" spans="1:31" x14ac:dyDescent="0.25">
      <c r="A1382" s="19"/>
      <c r="B1382" s="19"/>
      <c r="C1382" s="19"/>
      <c r="D1382" s="20"/>
      <c r="E1382" s="21"/>
      <c r="F1382" s="21"/>
      <c r="G1382" s="120"/>
      <c r="H1382" s="6"/>
      <c r="I1382" s="4"/>
      <c r="J1382" s="4"/>
      <c r="K1382" s="4"/>
      <c r="O1382" s="4"/>
      <c r="P1382" s="4"/>
      <c r="Q1382" s="4"/>
      <c r="R1382" s="5"/>
      <c r="S1382" s="5"/>
      <c r="T1382" s="5"/>
      <c r="AA1382" s="24"/>
      <c r="AB1382" s="24"/>
      <c r="AE1382" s="64"/>
    </row>
    <row r="1383" spans="1:31" x14ac:dyDescent="0.25">
      <c r="A1383" s="19"/>
      <c r="B1383" s="19"/>
      <c r="C1383" s="19"/>
      <c r="D1383" s="20"/>
      <c r="E1383" s="21"/>
      <c r="F1383" s="21"/>
      <c r="G1383" s="120"/>
      <c r="H1383" s="6"/>
      <c r="I1383" s="4"/>
      <c r="J1383" s="4"/>
      <c r="K1383" s="4"/>
      <c r="O1383" s="4"/>
      <c r="P1383" s="4"/>
      <c r="Q1383" s="4"/>
      <c r="R1383" s="5"/>
      <c r="S1383" s="5"/>
      <c r="T1383" s="5"/>
      <c r="AA1383" s="24"/>
      <c r="AB1383" s="24"/>
      <c r="AE1383" s="64"/>
    </row>
    <row r="1384" spans="1:31" x14ac:dyDescent="0.25">
      <c r="A1384" s="19"/>
      <c r="B1384" s="19"/>
      <c r="C1384" s="19"/>
      <c r="D1384" s="20"/>
      <c r="E1384" s="21"/>
      <c r="F1384" s="21"/>
      <c r="G1384" s="120"/>
      <c r="H1384" s="6"/>
      <c r="I1384" s="4"/>
      <c r="J1384" s="4"/>
      <c r="K1384" s="4"/>
      <c r="O1384" s="4"/>
      <c r="P1384" s="4"/>
      <c r="Q1384" s="4"/>
      <c r="R1384" s="5"/>
      <c r="S1384" s="5"/>
      <c r="T1384" s="5"/>
      <c r="AA1384" s="24"/>
      <c r="AB1384" s="24"/>
      <c r="AE1384" s="64"/>
    </row>
    <row r="1385" spans="1:31" x14ac:dyDescent="0.25">
      <c r="A1385" s="19"/>
      <c r="B1385" s="19"/>
      <c r="C1385" s="19"/>
      <c r="D1385" s="20"/>
      <c r="E1385" s="21"/>
      <c r="F1385" s="21"/>
      <c r="G1385" s="120"/>
      <c r="H1385" s="6"/>
      <c r="I1385" s="4"/>
      <c r="J1385" s="4"/>
      <c r="K1385" s="4"/>
      <c r="O1385" s="4"/>
      <c r="P1385" s="4"/>
      <c r="Q1385" s="4"/>
      <c r="R1385" s="5"/>
      <c r="S1385" s="5"/>
      <c r="T1385" s="5"/>
      <c r="AA1385" s="24"/>
      <c r="AB1385" s="24"/>
      <c r="AE1385" s="64"/>
    </row>
    <row r="1386" spans="1:31" x14ac:dyDescent="0.25">
      <c r="A1386" s="19"/>
      <c r="B1386" s="19"/>
      <c r="C1386" s="19"/>
      <c r="D1386" s="20"/>
      <c r="E1386" s="21"/>
      <c r="F1386" s="21"/>
      <c r="G1386" s="120"/>
      <c r="H1386" s="6"/>
      <c r="I1386" s="4"/>
      <c r="J1386" s="4"/>
      <c r="K1386" s="4"/>
      <c r="O1386" s="4"/>
      <c r="P1386" s="4"/>
      <c r="Q1386" s="4"/>
      <c r="R1386" s="5"/>
      <c r="S1386" s="5"/>
      <c r="T1386" s="5"/>
      <c r="AA1386" s="24"/>
      <c r="AB1386" s="24"/>
      <c r="AE1386" s="64"/>
    </row>
    <row r="1387" spans="1:31" x14ac:dyDescent="0.25">
      <c r="A1387" s="19"/>
      <c r="B1387" s="19"/>
      <c r="C1387" s="19"/>
      <c r="D1387" s="20"/>
      <c r="E1387" s="21"/>
      <c r="F1387" s="21"/>
      <c r="G1387" s="120"/>
      <c r="H1387" s="6"/>
      <c r="I1387" s="4"/>
      <c r="J1387" s="4"/>
      <c r="K1387" s="4"/>
      <c r="O1387" s="4"/>
      <c r="P1387" s="4"/>
      <c r="Q1387" s="4"/>
      <c r="R1387" s="5"/>
      <c r="S1387" s="5"/>
      <c r="T1387" s="5"/>
      <c r="AA1387" s="24"/>
      <c r="AB1387" s="24"/>
      <c r="AE1387" s="64"/>
    </row>
    <row r="1388" spans="1:31" x14ac:dyDescent="0.25">
      <c r="A1388" s="19"/>
      <c r="B1388" s="19"/>
      <c r="C1388" s="19"/>
      <c r="D1388" s="20"/>
      <c r="E1388" s="21"/>
      <c r="F1388" s="21"/>
      <c r="G1388" s="120"/>
      <c r="H1388" s="6"/>
      <c r="I1388" s="4"/>
      <c r="J1388" s="4"/>
      <c r="K1388" s="4"/>
      <c r="O1388" s="4"/>
      <c r="P1388" s="4"/>
      <c r="Q1388" s="4"/>
      <c r="R1388" s="5"/>
      <c r="S1388" s="5"/>
      <c r="T1388" s="5"/>
      <c r="AA1388" s="24"/>
      <c r="AB1388" s="24"/>
      <c r="AE1388" s="64"/>
    </row>
    <row r="1389" spans="1:31" x14ac:dyDescent="0.25">
      <c r="A1389" s="19"/>
      <c r="B1389" s="19"/>
      <c r="C1389" s="19"/>
      <c r="D1389" s="20"/>
      <c r="E1389" s="21"/>
      <c r="F1389" s="21"/>
      <c r="G1389" s="120"/>
      <c r="H1389" s="6"/>
      <c r="I1389" s="4"/>
      <c r="J1389" s="4"/>
      <c r="K1389" s="4"/>
      <c r="O1389" s="4"/>
      <c r="P1389" s="4"/>
      <c r="Q1389" s="4"/>
      <c r="R1389" s="5"/>
      <c r="S1389" s="5"/>
      <c r="T1389" s="5"/>
      <c r="AA1389" s="24"/>
      <c r="AB1389" s="24"/>
      <c r="AE1389" s="64"/>
    </row>
    <row r="1390" spans="1:31" x14ac:dyDescent="0.25">
      <c r="A1390" s="19"/>
      <c r="B1390" s="19"/>
      <c r="C1390" s="19"/>
      <c r="D1390" s="20"/>
      <c r="E1390" s="21"/>
      <c r="F1390" s="21"/>
      <c r="G1390" s="120"/>
      <c r="H1390" s="6"/>
      <c r="I1390" s="4"/>
      <c r="J1390" s="4"/>
      <c r="K1390" s="4"/>
      <c r="O1390" s="4"/>
      <c r="P1390" s="4"/>
      <c r="Q1390" s="4"/>
      <c r="R1390" s="5"/>
      <c r="S1390" s="5"/>
      <c r="T1390" s="5"/>
      <c r="AA1390" s="24"/>
      <c r="AB1390" s="24"/>
      <c r="AE1390" s="64"/>
    </row>
    <row r="1391" spans="1:31" x14ac:dyDescent="0.25">
      <c r="A1391" s="19"/>
      <c r="B1391" s="19"/>
      <c r="C1391" s="19"/>
      <c r="D1391" s="20"/>
      <c r="E1391" s="21"/>
      <c r="F1391" s="21"/>
      <c r="G1391" s="120"/>
      <c r="H1391" s="6"/>
      <c r="I1391" s="4"/>
      <c r="J1391" s="4"/>
      <c r="K1391" s="4"/>
      <c r="O1391" s="4"/>
      <c r="P1391" s="4"/>
      <c r="Q1391" s="4"/>
      <c r="R1391" s="5"/>
      <c r="S1391" s="5"/>
      <c r="T1391" s="5"/>
      <c r="AA1391" s="24"/>
      <c r="AB1391" s="24"/>
      <c r="AE1391" s="64"/>
    </row>
    <row r="1392" spans="1:31" x14ac:dyDescent="0.25">
      <c r="A1392" s="19"/>
      <c r="B1392" s="19"/>
      <c r="C1392" s="19"/>
      <c r="D1392" s="20"/>
      <c r="E1392" s="21"/>
      <c r="F1392" s="21"/>
      <c r="G1392" s="120"/>
      <c r="H1392" s="6"/>
      <c r="I1392" s="4"/>
      <c r="J1392" s="4"/>
      <c r="K1392" s="4"/>
      <c r="O1392" s="4"/>
      <c r="P1392" s="4"/>
      <c r="Q1392" s="4"/>
      <c r="R1392" s="5"/>
      <c r="S1392" s="5"/>
      <c r="T1392" s="5"/>
      <c r="AA1392" s="24"/>
      <c r="AB1392" s="24"/>
      <c r="AE1392" s="64"/>
    </row>
    <row r="1393" spans="1:31" x14ac:dyDescent="0.25">
      <c r="A1393" s="19"/>
      <c r="B1393" s="19"/>
      <c r="C1393" s="19"/>
      <c r="D1393" s="20"/>
      <c r="E1393" s="21"/>
      <c r="F1393" s="21"/>
      <c r="G1393" s="120"/>
      <c r="H1393" s="6"/>
      <c r="I1393" s="4"/>
      <c r="J1393" s="4"/>
      <c r="K1393" s="4"/>
      <c r="O1393" s="4"/>
      <c r="P1393" s="4"/>
      <c r="Q1393" s="4"/>
      <c r="R1393" s="5"/>
      <c r="S1393" s="5"/>
      <c r="T1393" s="5"/>
      <c r="AA1393" s="24"/>
      <c r="AB1393" s="24"/>
      <c r="AE1393" s="64"/>
    </row>
    <row r="1394" spans="1:31" x14ac:dyDescent="0.25">
      <c r="A1394" s="19"/>
      <c r="B1394" s="19"/>
      <c r="C1394" s="19"/>
      <c r="D1394" s="20"/>
      <c r="E1394" s="21"/>
      <c r="F1394" s="21"/>
      <c r="G1394" s="120"/>
      <c r="H1394" s="6"/>
      <c r="I1394" s="4"/>
      <c r="J1394" s="4"/>
      <c r="K1394" s="4"/>
      <c r="O1394" s="4"/>
      <c r="P1394" s="4"/>
      <c r="Q1394" s="4"/>
      <c r="R1394" s="5"/>
      <c r="S1394" s="5"/>
      <c r="T1394" s="5"/>
      <c r="AA1394" s="24"/>
      <c r="AB1394" s="24"/>
      <c r="AE1394" s="64"/>
    </row>
    <row r="1395" spans="1:31" x14ac:dyDescent="0.25">
      <c r="A1395" s="19"/>
      <c r="B1395" s="19"/>
      <c r="C1395" s="19"/>
      <c r="D1395" s="20"/>
      <c r="E1395" s="21"/>
      <c r="F1395" s="21"/>
      <c r="G1395" s="120"/>
      <c r="H1395" s="6"/>
      <c r="I1395" s="4"/>
      <c r="J1395" s="4"/>
      <c r="K1395" s="4"/>
      <c r="O1395" s="4"/>
      <c r="P1395" s="4"/>
      <c r="Q1395" s="4"/>
      <c r="R1395" s="5"/>
      <c r="S1395" s="5"/>
      <c r="T1395" s="5"/>
      <c r="AA1395" s="24"/>
      <c r="AB1395" s="24"/>
      <c r="AE1395" s="64"/>
    </row>
    <row r="1396" spans="1:31" x14ac:dyDescent="0.25">
      <c r="A1396" s="19"/>
      <c r="B1396" s="19"/>
      <c r="C1396" s="19"/>
      <c r="D1396" s="20"/>
      <c r="E1396" s="21"/>
      <c r="F1396" s="21"/>
      <c r="G1396" s="120"/>
      <c r="H1396" s="6"/>
      <c r="I1396" s="4"/>
      <c r="J1396" s="4"/>
      <c r="K1396" s="4"/>
      <c r="O1396" s="4"/>
      <c r="P1396" s="4"/>
      <c r="Q1396" s="4"/>
      <c r="R1396" s="5"/>
      <c r="S1396" s="5"/>
      <c r="T1396" s="5"/>
      <c r="AA1396" s="24"/>
      <c r="AB1396" s="24"/>
      <c r="AE1396" s="64"/>
    </row>
    <row r="1397" spans="1:31" x14ac:dyDescent="0.25">
      <c r="A1397" s="19"/>
      <c r="B1397" s="19"/>
      <c r="C1397" s="19"/>
      <c r="D1397" s="20"/>
      <c r="E1397" s="21"/>
      <c r="F1397" s="21"/>
      <c r="G1397" s="120"/>
      <c r="H1397" s="6"/>
      <c r="I1397" s="4"/>
      <c r="J1397" s="4"/>
      <c r="K1397" s="4"/>
      <c r="O1397" s="4"/>
      <c r="P1397" s="4"/>
      <c r="Q1397" s="4"/>
      <c r="R1397" s="5"/>
      <c r="S1397" s="5"/>
      <c r="T1397" s="5"/>
      <c r="AA1397" s="24"/>
      <c r="AB1397" s="24"/>
      <c r="AE1397" s="64"/>
    </row>
    <row r="1398" spans="1:31" x14ac:dyDescent="0.25">
      <c r="A1398" s="19"/>
      <c r="B1398" s="19"/>
      <c r="C1398" s="19"/>
      <c r="D1398" s="20"/>
      <c r="E1398" s="21"/>
      <c r="F1398" s="21"/>
      <c r="G1398" s="120"/>
      <c r="H1398" s="6"/>
      <c r="I1398" s="4"/>
      <c r="J1398" s="4"/>
      <c r="K1398" s="4"/>
      <c r="O1398" s="4"/>
      <c r="P1398" s="4"/>
      <c r="Q1398" s="4"/>
      <c r="R1398" s="5"/>
      <c r="S1398" s="5"/>
      <c r="T1398" s="5"/>
      <c r="AA1398" s="24"/>
      <c r="AB1398" s="24"/>
      <c r="AE1398" s="64"/>
    </row>
    <row r="1399" spans="1:31" x14ac:dyDescent="0.25">
      <c r="A1399" s="19"/>
      <c r="B1399" s="19"/>
      <c r="C1399" s="19"/>
      <c r="D1399" s="20"/>
      <c r="E1399" s="21"/>
      <c r="F1399" s="21"/>
      <c r="G1399" s="120"/>
      <c r="H1399" s="6"/>
      <c r="I1399" s="4"/>
      <c r="J1399" s="4"/>
      <c r="K1399" s="4"/>
      <c r="O1399" s="4"/>
      <c r="P1399" s="4"/>
      <c r="Q1399" s="4"/>
      <c r="R1399" s="5"/>
      <c r="S1399" s="5"/>
      <c r="T1399" s="5"/>
      <c r="AA1399" s="24"/>
      <c r="AB1399" s="24"/>
      <c r="AE1399" s="64"/>
    </row>
    <row r="1400" spans="1:31" x14ac:dyDescent="0.25">
      <c r="A1400" s="19"/>
      <c r="B1400" s="19"/>
      <c r="C1400" s="19"/>
      <c r="D1400" s="20"/>
      <c r="E1400" s="21"/>
      <c r="F1400" s="21"/>
      <c r="G1400" s="120"/>
      <c r="H1400" s="6"/>
      <c r="I1400" s="4"/>
      <c r="J1400" s="4"/>
      <c r="K1400" s="4"/>
      <c r="O1400" s="4"/>
      <c r="P1400" s="4"/>
      <c r="Q1400" s="4"/>
      <c r="R1400" s="5"/>
      <c r="S1400" s="5"/>
      <c r="T1400" s="5"/>
      <c r="AA1400" s="24"/>
      <c r="AB1400" s="24"/>
      <c r="AE1400" s="64"/>
    </row>
    <row r="1401" spans="1:31" x14ac:dyDescent="0.25">
      <c r="A1401" s="19"/>
      <c r="B1401" s="19"/>
      <c r="C1401" s="19"/>
      <c r="D1401" s="20"/>
      <c r="E1401" s="21"/>
      <c r="F1401" s="21"/>
      <c r="G1401" s="120"/>
      <c r="H1401" s="6"/>
      <c r="I1401" s="4"/>
      <c r="J1401" s="4"/>
      <c r="K1401" s="4"/>
      <c r="O1401" s="4"/>
      <c r="P1401" s="4"/>
      <c r="Q1401" s="4"/>
      <c r="R1401" s="5"/>
      <c r="S1401" s="5"/>
      <c r="T1401" s="5"/>
      <c r="AA1401" s="24"/>
      <c r="AB1401" s="24"/>
      <c r="AE1401" s="64"/>
    </row>
    <row r="1402" spans="1:31" x14ac:dyDescent="0.25">
      <c r="A1402" s="19"/>
      <c r="B1402" s="19"/>
      <c r="C1402" s="19"/>
      <c r="D1402" s="20"/>
      <c r="E1402" s="21"/>
      <c r="F1402" s="21"/>
      <c r="G1402" s="120"/>
      <c r="H1402" s="6"/>
      <c r="I1402" s="4"/>
      <c r="J1402" s="4"/>
      <c r="K1402" s="4"/>
      <c r="O1402" s="4"/>
      <c r="P1402" s="4"/>
      <c r="Q1402" s="4"/>
      <c r="R1402" s="5"/>
      <c r="S1402" s="5"/>
      <c r="T1402" s="5"/>
      <c r="AA1402" s="24"/>
      <c r="AB1402" s="24"/>
      <c r="AE1402" s="64"/>
    </row>
    <row r="1403" spans="1:31" x14ac:dyDescent="0.25">
      <c r="A1403" s="19"/>
      <c r="B1403" s="19"/>
      <c r="C1403" s="19"/>
      <c r="D1403" s="20"/>
      <c r="E1403" s="21"/>
      <c r="F1403" s="21"/>
      <c r="G1403" s="120"/>
      <c r="H1403" s="6"/>
      <c r="I1403" s="4"/>
      <c r="J1403" s="4"/>
      <c r="K1403" s="4"/>
      <c r="O1403" s="4"/>
      <c r="P1403" s="4"/>
      <c r="Q1403" s="4"/>
      <c r="R1403" s="5"/>
      <c r="S1403" s="5"/>
      <c r="T1403" s="5"/>
      <c r="AA1403" s="24"/>
      <c r="AB1403" s="24"/>
      <c r="AE1403" s="64"/>
    </row>
    <row r="1404" spans="1:31" x14ac:dyDescent="0.25">
      <c r="A1404" s="19"/>
      <c r="B1404" s="19"/>
      <c r="C1404" s="19"/>
      <c r="D1404" s="20"/>
      <c r="E1404" s="21"/>
      <c r="F1404" s="21"/>
      <c r="G1404" s="120"/>
      <c r="H1404" s="6"/>
      <c r="I1404" s="4"/>
      <c r="J1404" s="4"/>
      <c r="K1404" s="4"/>
      <c r="O1404" s="4"/>
      <c r="P1404" s="4"/>
      <c r="Q1404" s="4"/>
      <c r="R1404" s="5"/>
      <c r="S1404" s="5"/>
      <c r="T1404" s="5"/>
      <c r="AA1404" s="24"/>
      <c r="AB1404" s="24"/>
      <c r="AE1404" s="64"/>
    </row>
    <row r="1405" spans="1:31" x14ac:dyDescent="0.25">
      <c r="A1405" s="19"/>
      <c r="B1405" s="19"/>
      <c r="C1405" s="19"/>
      <c r="D1405" s="20"/>
      <c r="E1405" s="21"/>
      <c r="F1405" s="21"/>
      <c r="G1405" s="120"/>
      <c r="H1405" s="6"/>
      <c r="I1405" s="4"/>
      <c r="J1405" s="4"/>
      <c r="K1405" s="4"/>
      <c r="O1405" s="4"/>
      <c r="P1405" s="4"/>
      <c r="Q1405" s="4"/>
      <c r="R1405" s="5"/>
      <c r="S1405" s="5"/>
      <c r="T1405" s="5"/>
      <c r="AA1405" s="24"/>
      <c r="AB1405" s="24"/>
      <c r="AE1405" s="64"/>
    </row>
    <row r="1406" spans="1:31" x14ac:dyDescent="0.25">
      <c r="A1406" s="19"/>
      <c r="B1406" s="19"/>
      <c r="C1406" s="19"/>
      <c r="D1406" s="20"/>
      <c r="E1406" s="21"/>
      <c r="F1406" s="21"/>
      <c r="G1406" s="120"/>
      <c r="H1406" s="6"/>
      <c r="I1406" s="4"/>
      <c r="J1406" s="4"/>
      <c r="K1406" s="4"/>
      <c r="O1406" s="4"/>
      <c r="P1406" s="4"/>
      <c r="Q1406" s="4"/>
      <c r="R1406" s="5"/>
      <c r="S1406" s="5"/>
      <c r="T1406" s="5"/>
      <c r="AA1406" s="24"/>
      <c r="AB1406" s="24"/>
      <c r="AE1406" s="64"/>
    </row>
    <row r="1407" spans="1:31" x14ac:dyDescent="0.25">
      <c r="A1407" s="19"/>
      <c r="B1407" s="19"/>
      <c r="C1407" s="19"/>
      <c r="D1407" s="20"/>
      <c r="E1407" s="21"/>
      <c r="F1407" s="21"/>
      <c r="G1407" s="120"/>
      <c r="H1407" s="6"/>
      <c r="I1407" s="4"/>
      <c r="J1407" s="4"/>
      <c r="K1407" s="4"/>
      <c r="O1407" s="4"/>
      <c r="P1407" s="4"/>
      <c r="Q1407" s="4"/>
      <c r="R1407" s="5"/>
      <c r="S1407" s="5"/>
      <c r="T1407" s="5"/>
      <c r="AA1407" s="24"/>
      <c r="AB1407" s="24"/>
      <c r="AE1407" s="64"/>
    </row>
    <row r="1408" spans="1:31" x14ac:dyDescent="0.25">
      <c r="A1408" s="19"/>
      <c r="B1408" s="19"/>
      <c r="C1408" s="19"/>
      <c r="D1408" s="20"/>
      <c r="E1408" s="21"/>
      <c r="F1408" s="21"/>
      <c r="G1408" s="120"/>
      <c r="H1408" s="6"/>
      <c r="I1408" s="4"/>
      <c r="J1408" s="4"/>
      <c r="K1408" s="4"/>
      <c r="O1408" s="4"/>
      <c r="P1408" s="4"/>
      <c r="Q1408" s="4"/>
      <c r="R1408" s="5"/>
      <c r="S1408" s="5"/>
      <c r="T1408" s="5"/>
      <c r="AA1408" s="24"/>
      <c r="AB1408" s="24"/>
      <c r="AE1408" s="64"/>
    </row>
    <row r="1409" spans="1:31" x14ac:dyDescent="0.25">
      <c r="A1409" s="19"/>
      <c r="B1409" s="19"/>
      <c r="C1409" s="19"/>
      <c r="D1409" s="20"/>
      <c r="E1409" s="21"/>
      <c r="F1409" s="21"/>
      <c r="G1409" s="120"/>
      <c r="H1409" s="6"/>
      <c r="I1409" s="4"/>
      <c r="J1409" s="4"/>
      <c r="K1409" s="4"/>
      <c r="O1409" s="4"/>
      <c r="P1409" s="4"/>
      <c r="Q1409" s="4"/>
      <c r="R1409" s="5"/>
      <c r="S1409" s="5"/>
      <c r="T1409" s="5"/>
      <c r="AA1409" s="24"/>
      <c r="AB1409" s="24"/>
      <c r="AE1409" s="64"/>
    </row>
    <row r="1410" spans="1:31" x14ac:dyDescent="0.25">
      <c r="A1410" s="19"/>
      <c r="B1410" s="19"/>
      <c r="C1410" s="19"/>
      <c r="D1410" s="20"/>
      <c r="E1410" s="21"/>
      <c r="F1410" s="21"/>
      <c r="G1410" s="120"/>
      <c r="H1410" s="6"/>
      <c r="I1410" s="4"/>
      <c r="J1410" s="4"/>
      <c r="K1410" s="4"/>
      <c r="O1410" s="4"/>
      <c r="P1410" s="4"/>
      <c r="Q1410" s="4"/>
      <c r="R1410" s="5"/>
      <c r="S1410" s="5"/>
      <c r="T1410" s="5"/>
      <c r="AA1410" s="24"/>
      <c r="AB1410" s="24"/>
      <c r="AE1410" s="64"/>
    </row>
    <row r="1411" spans="1:31" x14ac:dyDescent="0.25">
      <c r="A1411" s="19"/>
      <c r="B1411" s="19"/>
      <c r="C1411" s="19"/>
      <c r="D1411" s="20"/>
      <c r="E1411" s="21"/>
      <c r="F1411" s="21"/>
      <c r="G1411" s="120"/>
      <c r="H1411" s="6"/>
      <c r="I1411" s="4"/>
      <c r="J1411" s="4"/>
      <c r="K1411" s="4"/>
      <c r="O1411" s="4"/>
      <c r="P1411" s="4"/>
      <c r="Q1411" s="4"/>
      <c r="R1411" s="5"/>
      <c r="S1411" s="5"/>
      <c r="T1411" s="5"/>
      <c r="AA1411" s="24"/>
      <c r="AB1411" s="24"/>
      <c r="AE1411" s="64"/>
    </row>
    <row r="1412" spans="1:31" x14ac:dyDescent="0.25">
      <c r="A1412" s="19"/>
      <c r="B1412" s="19"/>
      <c r="C1412" s="19"/>
      <c r="D1412" s="20"/>
      <c r="E1412" s="21"/>
      <c r="F1412" s="21"/>
      <c r="G1412" s="120"/>
      <c r="H1412" s="6"/>
      <c r="I1412" s="4"/>
      <c r="J1412" s="4"/>
      <c r="K1412" s="4"/>
      <c r="O1412" s="4"/>
      <c r="P1412" s="4"/>
      <c r="Q1412" s="4"/>
      <c r="R1412" s="5"/>
      <c r="S1412" s="5"/>
      <c r="T1412" s="5"/>
      <c r="AA1412" s="24"/>
      <c r="AB1412" s="24"/>
      <c r="AE1412" s="64"/>
    </row>
    <row r="1413" spans="1:31" x14ac:dyDescent="0.25">
      <c r="A1413" s="19"/>
      <c r="B1413" s="19"/>
      <c r="C1413" s="19"/>
      <c r="D1413" s="20"/>
      <c r="E1413" s="21"/>
      <c r="F1413" s="21"/>
      <c r="G1413" s="120"/>
      <c r="H1413" s="6"/>
      <c r="I1413" s="4"/>
      <c r="J1413" s="4"/>
      <c r="K1413" s="4"/>
      <c r="O1413" s="4"/>
      <c r="P1413" s="4"/>
      <c r="Q1413" s="4"/>
      <c r="R1413" s="5"/>
      <c r="S1413" s="5"/>
      <c r="T1413" s="5"/>
      <c r="AA1413" s="24"/>
      <c r="AB1413" s="24"/>
      <c r="AE1413" s="64"/>
    </row>
    <row r="1414" spans="1:31" x14ac:dyDescent="0.25">
      <c r="A1414" s="19"/>
      <c r="B1414" s="19"/>
      <c r="C1414" s="19"/>
      <c r="D1414" s="20"/>
      <c r="E1414" s="21"/>
      <c r="F1414" s="21"/>
      <c r="G1414" s="120"/>
      <c r="H1414" s="6"/>
      <c r="I1414" s="4"/>
      <c r="J1414" s="4"/>
      <c r="K1414" s="4"/>
      <c r="O1414" s="4"/>
      <c r="P1414" s="4"/>
      <c r="Q1414" s="4"/>
      <c r="R1414" s="5"/>
      <c r="S1414" s="5"/>
      <c r="T1414" s="5"/>
      <c r="AA1414" s="24"/>
      <c r="AB1414" s="24"/>
      <c r="AE1414" s="64"/>
    </row>
    <row r="1415" spans="1:31" x14ac:dyDescent="0.25">
      <c r="A1415" s="19"/>
      <c r="B1415" s="19"/>
      <c r="C1415" s="19"/>
      <c r="D1415" s="20"/>
      <c r="E1415" s="21"/>
      <c r="F1415" s="21"/>
      <c r="G1415" s="120"/>
      <c r="H1415" s="6"/>
      <c r="I1415" s="4"/>
      <c r="J1415" s="4"/>
      <c r="K1415" s="4"/>
      <c r="O1415" s="4"/>
      <c r="P1415" s="4"/>
      <c r="Q1415" s="4"/>
      <c r="R1415" s="5"/>
      <c r="S1415" s="5"/>
      <c r="T1415" s="5"/>
      <c r="AA1415" s="24"/>
      <c r="AB1415" s="24"/>
      <c r="AE1415" s="64"/>
    </row>
    <row r="1416" spans="1:31" x14ac:dyDescent="0.25">
      <c r="A1416" s="19"/>
      <c r="B1416" s="19"/>
      <c r="C1416" s="19"/>
      <c r="D1416" s="20"/>
      <c r="E1416" s="21"/>
      <c r="F1416" s="21"/>
      <c r="G1416" s="120"/>
      <c r="H1416" s="6"/>
      <c r="I1416" s="4"/>
      <c r="J1416" s="4"/>
      <c r="K1416" s="4"/>
      <c r="O1416" s="4"/>
      <c r="P1416" s="4"/>
      <c r="Q1416" s="4"/>
      <c r="R1416" s="5"/>
      <c r="S1416" s="5"/>
      <c r="T1416" s="5"/>
      <c r="AA1416" s="24"/>
      <c r="AB1416" s="24"/>
      <c r="AE1416" s="64"/>
    </row>
    <row r="1417" spans="1:31" x14ac:dyDescent="0.25">
      <c r="A1417" s="19"/>
      <c r="B1417" s="19"/>
      <c r="C1417" s="19"/>
      <c r="D1417" s="20"/>
      <c r="E1417" s="21"/>
      <c r="F1417" s="21"/>
      <c r="G1417" s="120"/>
      <c r="H1417" s="6"/>
      <c r="I1417" s="4"/>
      <c r="J1417" s="4"/>
      <c r="K1417" s="4"/>
      <c r="O1417" s="4"/>
      <c r="P1417" s="4"/>
      <c r="Q1417" s="4"/>
      <c r="R1417" s="5"/>
      <c r="S1417" s="5"/>
      <c r="T1417" s="5"/>
      <c r="AA1417" s="24"/>
      <c r="AB1417" s="24"/>
      <c r="AE1417" s="64"/>
    </row>
    <row r="1418" spans="1:31" x14ac:dyDescent="0.25">
      <c r="A1418" s="19"/>
      <c r="B1418" s="19"/>
      <c r="C1418" s="19"/>
      <c r="D1418" s="20"/>
      <c r="E1418" s="21"/>
      <c r="F1418" s="21"/>
      <c r="G1418" s="120"/>
      <c r="H1418" s="6"/>
      <c r="I1418" s="4"/>
      <c r="J1418" s="4"/>
      <c r="K1418" s="4"/>
      <c r="O1418" s="4"/>
      <c r="P1418" s="4"/>
      <c r="Q1418" s="4"/>
      <c r="R1418" s="5"/>
      <c r="S1418" s="5"/>
      <c r="T1418" s="5"/>
      <c r="AA1418" s="24"/>
      <c r="AB1418" s="24"/>
      <c r="AE1418" s="64"/>
    </row>
    <row r="1419" spans="1:31" x14ac:dyDescent="0.25">
      <c r="A1419" s="19"/>
      <c r="B1419" s="19"/>
      <c r="C1419" s="19"/>
      <c r="D1419" s="20"/>
      <c r="E1419" s="21"/>
      <c r="F1419" s="21"/>
      <c r="G1419" s="120"/>
      <c r="H1419" s="6"/>
      <c r="I1419" s="4"/>
      <c r="J1419" s="4"/>
      <c r="K1419" s="4"/>
      <c r="O1419" s="4"/>
      <c r="P1419" s="4"/>
      <c r="Q1419" s="4"/>
      <c r="R1419" s="5"/>
      <c r="S1419" s="5"/>
      <c r="T1419" s="5"/>
      <c r="AA1419" s="24"/>
      <c r="AB1419" s="24"/>
      <c r="AE1419" s="64"/>
    </row>
    <row r="1420" spans="1:31" x14ac:dyDescent="0.25">
      <c r="A1420" s="19"/>
      <c r="B1420" s="19"/>
      <c r="C1420" s="19"/>
      <c r="D1420" s="20"/>
      <c r="E1420" s="21"/>
      <c r="F1420" s="21"/>
      <c r="G1420" s="120"/>
      <c r="H1420" s="6"/>
      <c r="I1420" s="4"/>
      <c r="J1420" s="4"/>
      <c r="K1420" s="4"/>
      <c r="O1420" s="4"/>
      <c r="P1420" s="4"/>
      <c r="Q1420" s="4"/>
      <c r="R1420" s="5"/>
      <c r="S1420" s="5"/>
      <c r="T1420" s="5"/>
      <c r="AA1420" s="24"/>
      <c r="AB1420" s="24"/>
      <c r="AE1420" s="64"/>
    </row>
    <row r="1421" spans="1:31" x14ac:dyDescent="0.25">
      <c r="A1421" s="19"/>
      <c r="B1421" s="19"/>
      <c r="C1421" s="19"/>
      <c r="D1421" s="20"/>
      <c r="E1421" s="21"/>
      <c r="F1421" s="21"/>
      <c r="G1421" s="120"/>
      <c r="H1421" s="6"/>
      <c r="I1421" s="4"/>
      <c r="J1421" s="4"/>
      <c r="K1421" s="4"/>
      <c r="O1421" s="4"/>
      <c r="P1421" s="4"/>
      <c r="Q1421" s="4"/>
      <c r="R1421" s="5"/>
      <c r="S1421" s="5"/>
      <c r="T1421" s="5"/>
      <c r="AA1421" s="24"/>
      <c r="AB1421" s="24"/>
      <c r="AE1421" s="64"/>
    </row>
    <row r="1422" spans="1:31" x14ac:dyDescent="0.25">
      <c r="A1422" s="19"/>
      <c r="B1422" s="19"/>
      <c r="C1422" s="19"/>
      <c r="D1422" s="20"/>
      <c r="E1422" s="21"/>
      <c r="F1422" s="21"/>
      <c r="G1422" s="120"/>
      <c r="H1422" s="6"/>
      <c r="I1422" s="4"/>
      <c r="J1422" s="4"/>
      <c r="K1422" s="4"/>
      <c r="O1422" s="4"/>
      <c r="P1422" s="4"/>
      <c r="Q1422" s="4"/>
      <c r="R1422" s="5"/>
      <c r="S1422" s="5"/>
      <c r="T1422" s="5"/>
      <c r="AA1422" s="24"/>
      <c r="AB1422" s="24"/>
      <c r="AE1422" s="64"/>
    </row>
    <row r="1423" spans="1:31" x14ac:dyDescent="0.25">
      <c r="A1423" s="19"/>
      <c r="B1423" s="19"/>
      <c r="C1423" s="19"/>
      <c r="D1423" s="20"/>
      <c r="E1423" s="21"/>
      <c r="F1423" s="21"/>
      <c r="G1423" s="120"/>
      <c r="H1423" s="6"/>
      <c r="I1423" s="4"/>
      <c r="J1423" s="4"/>
      <c r="K1423" s="4"/>
      <c r="O1423" s="4"/>
      <c r="P1423" s="4"/>
      <c r="Q1423" s="4"/>
      <c r="R1423" s="5"/>
      <c r="S1423" s="5"/>
      <c r="T1423" s="5"/>
      <c r="AA1423" s="24"/>
      <c r="AB1423" s="24"/>
      <c r="AE1423" s="64"/>
    </row>
    <row r="1424" spans="1:31" x14ac:dyDescent="0.25">
      <c r="A1424" s="19"/>
      <c r="B1424" s="19"/>
      <c r="C1424" s="19"/>
      <c r="D1424" s="20"/>
      <c r="E1424" s="21"/>
      <c r="F1424" s="21"/>
      <c r="G1424" s="120"/>
      <c r="H1424" s="6"/>
      <c r="I1424" s="4"/>
      <c r="J1424" s="4"/>
      <c r="K1424" s="4"/>
      <c r="O1424" s="4"/>
      <c r="P1424" s="4"/>
      <c r="Q1424" s="4"/>
      <c r="R1424" s="5"/>
      <c r="S1424" s="5"/>
      <c r="T1424" s="5"/>
      <c r="AA1424" s="24"/>
      <c r="AB1424" s="24"/>
      <c r="AE1424" s="64"/>
    </row>
    <row r="1425" spans="1:31" x14ac:dyDescent="0.25">
      <c r="A1425" s="19"/>
      <c r="B1425" s="19"/>
      <c r="C1425" s="19"/>
      <c r="D1425" s="20"/>
      <c r="E1425" s="21"/>
      <c r="F1425" s="21"/>
      <c r="G1425" s="120"/>
      <c r="H1425" s="6"/>
      <c r="I1425" s="4"/>
      <c r="J1425" s="4"/>
      <c r="K1425" s="4"/>
      <c r="O1425" s="4"/>
      <c r="P1425" s="4"/>
      <c r="Q1425" s="4"/>
      <c r="R1425" s="5"/>
      <c r="S1425" s="5"/>
      <c r="T1425" s="5"/>
      <c r="AA1425" s="24"/>
      <c r="AB1425" s="24"/>
      <c r="AE1425" s="64"/>
    </row>
    <row r="1426" spans="1:31" x14ac:dyDescent="0.25">
      <c r="A1426" s="19"/>
      <c r="B1426" s="19"/>
      <c r="C1426" s="19"/>
      <c r="D1426" s="20"/>
      <c r="E1426" s="21"/>
      <c r="F1426" s="21"/>
      <c r="G1426" s="120"/>
      <c r="H1426" s="6"/>
      <c r="I1426" s="4"/>
      <c r="J1426" s="4"/>
      <c r="K1426" s="4"/>
      <c r="O1426" s="4"/>
      <c r="P1426" s="4"/>
      <c r="Q1426" s="4"/>
      <c r="R1426" s="5"/>
      <c r="S1426" s="5"/>
      <c r="T1426" s="5"/>
      <c r="AA1426" s="24"/>
      <c r="AB1426" s="24"/>
      <c r="AE1426" s="64"/>
    </row>
    <row r="1427" spans="1:31" x14ac:dyDescent="0.25">
      <c r="A1427" s="19"/>
      <c r="B1427" s="19"/>
      <c r="C1427" s="19"/>
      <c r="D1427" s="20"/>
      <c r="E1427" s="21"/>
      <c r="F1427" s="21"/>
      <c r="G1427" s="120"/>
      <c r="H1427" s="6"/>
      <c r="I1427" s="4"/>
      <c r="J1427" s="4"/>
      <c r="K1427" s="4"/>
      <c r="O1427" s="4"/>
      <c r="P1427" s="4"/>
      <c r="Q1427" s="4"/>
      <c r="R1427" s="5"/>
      <c r="S1427" s="5"/>
      <c r="T1427" s="5"/>
      <c r="AA1427" s="24"/>
      <c r="AB1427" s="24"/>
      <c r="AE1427" s="64"/>
    </row>
    <row r="1428" spans="1:31" x14ac:dyDescent="0.25">
      <c r="A1428" s="19"/>
      <c r="B1428" s="19"/>
      <c r="C1428" s="19"/>
      <c r="D1428" s="20"/>
      <c r="E1428" s="21"/>
      <c r="F1428" s="21"/>
      <c r="G1428" s="120"/>
      <c r="H1428" s="6"/>
      <c r="I1428" s="4"/>
      <c r="J1428" s="4"/>
      <c r="K1428" s="4"/>
      <c r="O1428" s="4"/>
      <c r="P1428" s="4"/>
      <c r="Q1428" s="4"/>
      <c r="R1428" s="5"/>
      <c r="S1428" s="5"/>
      <c r="T1428" s="5"/>
      <c r="AA1428" s="24"/>
      <c r="AB1428" s="24"/>
      <c r="AE1428" s="64"/>
    </row>
    <row r="1429" spans="1:31" x14ac:dyDescent="0.25">
      <c r="A1429" s="19"/>
      <c r="B1429" s="19"/>
      <c r="C1429" s="19"/>
      <c r="D1429" s="20"/>
      <c r="E1429" s="21"/>
      <c r="F1429" s="21"/>
      <c r="G1429" s="120"/>
      <c r="H1429" s="6"/>
      <c r="I1429" s="4"/>
      <c r="J1429" s="4"/>
      <c r="K1429" s="4"/>
      <c r="O1429" s="4"/>
      <c r="P1429" s="4"/>
      <c r="Q1429" s="4"/>
      <c r="R1429" s="5"/>
      <c r="S1429" s="5"/>
      <c r="T1429" s="5"/>
      <c r="AA1429" s="24"/>
      <c r="AB1429" s="24"/>
      <c r="AE1429" s="64"/>
    </row>
    <row r="1430" spans="1:31" x14ac:dyDescent="0.25">
      <c r="A1430" s="19"/>
      <c r="B1430" s="19"/>
      <c r="C1430" s="19"/>
      <c r="D1430" s="20"/>
      <c r="E1430" s="21"/>
      <c r="F1430" s="21"/>
      <c r="G1430" s="120"/>
      <c r="H1430" s="6"/>
      <c r="I1430" s="4"/>
      <c r="J1430" s="4"/>
      <c r="K1430" s="4"/>
      <c r="O1430" s="4"/>
      <c r="P1430" s="4"/>
      <c r="Q1430" s="4"/>
      <c r="R1430" s="5"/>
      <c r="S1430" s="5"/>
      <c r="T1430" s="5"/>
      <c r="AA1430" s="24"/>
      <c r="AB1430" s="24"/>
      <c r="AE1430" s="64"/>
    </row>
    <row r="1431" spans="1:31" x14ac:dyDescent="0.25">
      <c r="A1431" s="19"/>
      <c r="B1431" s="19"/>
      <c r="C1431" s="19"/>
      <c r="D1431" s="20"/>
      <c r="E1431" s="21"/>
      <c r="F1431" s="21"/>
      <c r="G1431" s="120"/>
      <c r="H1431" s="6"/>
      <c r="I1431" s="4"/>
      <c r="J1431" s="4"/>
      <c r="K1431" s="4"/>
      <c r="O1431" s="4"/>
      <c r="P1431" s="4"/>
      <c r="Q1431" s="4"/>
      <c r="R1431" s="5"/>
      <c r="S1431" s="5"/>
      <c r="T1431" s="5"/>
      <c r="AA1431" s="24"/>
      <c r="AB1431" s="24"/>
      <c r="AE1431" s="64"/>
    </row>
    <row r="1432" spans="1:31" x14ac:dyDescent="0.25">
      <c r="A1432" s="19"/>
      <c r="B1432" s="19"/>
      <c r="C1432" s="19"/>
      <c r="D1432" s="20"/>
      <c r="E1432" s="21"/>
      <c r="F1432" s="21"/>
      <c r="G1432" s="120"/>
      <c r="H1432" s="6"/>
      <c r="I1432" s="4"/>
      <c r="J1432" s="4"/>
      <c r="K1432" s="4"/>
      <c r="O1432" s="4"/>
      <c r="P1432" s="4"/>
      <c r="Q1432" s="4"/>
      <c r="R1432" s="5"/>
      <c r="S1432" s="5"/>
      <c r="T1432" s="5"/>
      <c r="AA1432" s="24"/>
      <c r="AB1432" s="24"/>
      <c r="AE1432" s="64"/>
    </row>
    <row r="1433" spans="1:31" x14ac:dyDescent="0.25">
      <c r="A1433" s="19"/>
      <c r="B1433" s="19"/>
      <c r="C1433" s="19"/>
      <c r="D1433" s="20"/>
      <c r="E1433" s="21"/>
      <c r="F1433" s="21"/>
      <c r="G1433" s="120"/>
      <c r="H1433" s="6"/>
      <c r="I1433" s="4"/>
      <c r="J1433" s="4"/>
      <c r="K1433" s="4"/>
      <c r="O1433" s="4"/>
      <c r="P1433" s="4"/>
      <c r="Q1433" s="4"/>
      <c r="R1433" s="5"/>
      <c r="S1433" s="5"/>
      <c r="T1433" s="5"/>
      <c r="AA1433" s="24"/>
      <c r="AB1433" s="24"/>
      <c r="AE1433" s="64"/>
    </row>
    <row r="1434" spans="1:31" x14ac:dyDescent="0.25">
      <c r="A1434" s="19"/>
      <c r="B1434" s="19"/>
      <c r="C1434" s="19"/>
      <c r="D1434" s="20"/>
      <c r="E1434" s="21"/>
      <c r="F1434" s="21"/>
      <c r="G1434" s="120"/>
      <c r="H1434" s="6"/>
      <c r="I1434" s="4"/>
      <c r="J1434" s="4"/>
      <c r="K1434" s="4"/>
      <c r="O1434" s="4"/>
      <c r="P1434" s="4"/>
      <c r="Q1434" s="4"/>
      <c r="R1434" s="5"/>
      <c r="S1434" s="5"/>
      <c r="T1434" s="5"/>
      <c r="AA1434" s="24"/>
      <c r="AB1434" s="24"/>
      <c r="AE1434" s="64"/>
    </row>
    <row r="1435" spans="1:31" x14ac:dyDescent="0.25">
      <c r="A1435" s="19"/>
      <c r="B1435" s="19"/>
      <c r="C1435" s="19"/>
      <c r="D1435" s="20"/>
      <c r="E1435" s="21"/>
      <c r="F1435" s="21"/>
      <c r="G1435" s="120"/>
      <c r="H1435" s="6"/>
      <c r="I1435" s="4"/>
      <c r="J1435" s="4"/>
      <c r="K1435" s="4"/>
      <c r="O1435" s="4"/>
      <c r="P1435" s="4"/>
      <c r="Q1435" s="4"/>
      <c r="R1435" s="5"/>
      <c r="S1435" s="5"/>
      <c r="T1435" s="5"/>
      <c r="AA1435" s="24"/>
      <c r="AB1435" s="24"/>
      <c r="AE1435" s="64"/>
    </row>
    <row r="1436" spans="1:31" x14ac:dyDescent="0.25">
      <c r="A1436" s="19"/>
      <c r="B1436" s="19"/>
      <c r="C1436" s="19"/>
      <c r="D1436" s="20"/>
      <c r="E1436" s="21"/>
      <c r="F1436" s="21"/>
      <c r="G1436" s="120"/>
      <c r="H1436" s="6"/>
      <c r="I1436" s="4"/>
      <c r="J1436" s="4"/>
      <c r="K1436" s="4"/>
      <c r="O1436" s="4"/>
      <c r="P1436" s="4"/>
      <c r="Q1436" s="4"/>
      <c r="R1436" s="5"/>
      <c r="S1436" s="5"/>
      <c r="T1436" s="5"/>
      <c r="AA1436" s="24"/>
      <c r="AB1436" s="24"/>
      <c r="AE1436" s="64"/>
    </row>
    <row r="1437" spans="1:31" x14ac:dyDescent="0.25">
      <c r="A1437" s="19"/>
      <c r="B1437" s="19"/>
      <c r="C1437" s="19"/>
      <c r="D1437" s="20"/>
      <c r="E1437" s="21"/>
      <c r="F1437" s="21"/>
      <c r="G1437" s="120"/>
      <c r="H1437" s="6"/>
      <c r="I1437" s="4"/>
      <c r="J1437" s="4"/>
      <c r="K1437" s="4"/>
      <c r="O1437" s="4"/>
      <c r="P1437" s="4"/>
      <c r="Q1437" s="4"/>
      <c r="R1437" s="5"/>
      <c r="S1437" s="5"/>
      <c r="T1437" s="5"/>
      <c r="AA1437" s="24"/>
      <c r="AB1437" s="24"/>
      <c r="AE1437" s="64"/>
    </row>
    <row r="1438" spans="1:31" x14ac:dyDescent="0.25">
      <c r="A1438" s="19"/>
      <c r="B1438" s="19"/>
      <c r="C1438" s="19"/>
      <c r="D1438" s="20"/>
      <c r="E1438" s="21"/>
      <c r="F1438" s="21"/>
      <c r="G1438" s="120"/>
      <c r="H1438" s="6"/>
      <c r="I1438" s="4"/>
      <c r="J1438" s="4"/>
      <c r="K1438" s="4"/>
      <c r="O1438" s="4"/>
      <c r="P1438" s="4"/>
      <c r="Q1438" s="4"/>
      <c r="R1438" s="5"/>
      <c r="S1438" s="5"/>
      <c r="T1438" s="5"/>
      <c r="AA1438" s="24"/>
      <c r="AB1438" s="24"/>
      <c r="AE1438" s="64"/>
    </row>
    <row r="1439" spans="1:31" x14ac:dyDescent="0.25">
      <c r="A1439" s="19"/>
      <c r="B1439" s="19"/>
      <c r="C1439" s="19"/>
      <c r="D1439" s="20"/>
      <c r="E1439" s="21"/>
      <c r="F1439" s="21"/>
      <c r="G1439" s="120"/>
      <c r="H1439" s="6"/>
      <c r="I1439" s="4"/>
      <c r="J1439" s="4"/>
      <c r="K1439" s="4"/>
      <c r="O1439" s="4"/>
      <c r="P1439" s="4"/>
      <c r="Q1439" s="4"/>
      <c r="R1439" s="5"/>
      <c r="S1439" s="5"/>
      <c r="T1439" s="5"/>
      <c r="AA1439" s="24"/>
      <c r="AB1439" s="24"/>
      <c r="AE1439" s="64"/>
    </row>
    <row r="1440" spans="1:31" x14ac:dyDescent="0.25">
      <c r="A1440" s="19"/>
      <c r="B1440" s="19"/>
      <c r="C1440" s="19"/>
      <c r="D1440" s="20"/>
      <c r="E1440" s="21"/>
      <c r="F1440" s="21"/>
      <c r="G1440" s="120"/>
      <c r="H1440" s="6"/>
      <c r="I1440" s="4"/>
      <c r="J1440" s="4"/>
      <c r="K1440" s="4"/>
      <c r="O1440" s="4"/>
      <c r="P1440" s="4"/>
      <c r="Q1440" s="4"/>
      <c r="R1440" s="5"/>
      <c r="S1440" s="5"/>
      <c r="T1440" s="5"/>
      <c r="AA1440" s="24"/>
      <c r="AB1440" s="24"/>
      <c r="AE1440" s="64"/>
    </row>
    <row r="1441" spans="1:31" x14ac:dyDescent="0.25">
      <c r="A1441" s="19"/>
      <c r="B1441" s="19"/>
      <c r="C1441" s="19"/>
      <c r="D1441" s="20"/>
      <c r="E1441" s="21"/>
      <c r="F1441" s="21"/>
      <c r="G1441" s="120"/>
      <c r="H1441" s="6"/>
      <c r="I1441" s="4"/>
      <c r="J1441" s="4"/>
      <c r="K1441" s="4"/>
      <c r="O1441" s="4"/>
      <c r="P1441" s="4"/>
      <c r="Q1441" s="4"/>
      <c r="R1441" s="5"/>
      <c r="S1441" s="5"/>
      <c r="T1441" s="5"/>
      <c r="AA1441" s="24"/>
      <c r="AB1441" s="24"/>
      <c r="AE1441" s="64"/>
    </row>
    <row r="1442" spans="1:31" x14ac:dyDescent="0.25">
      <c r="A1442" s="19"/>
      <c r="B1442" s="19"/>
      <c r="C1442" s="19"/>
      <c r="D1442" s="20"/>
      <c r="E1442" s="21"/>
      <c r="F1442" s="21"/>
      <c r="G1442" s="120"/>
      <c r="H1442" s="6"/>
      <c r="I1442" s="4"/>
      <c r="J1442" s="4"/>
      <c r="K1442" s="4"/>
      <c r="O1442" s="4"/>
      <c r="P1442" s="4"/>
      <c r="Q1442" s="4"/>
      <c r="R1442" s="5"/>
      <c r="S1442" s="5"/>
      <c r="T1442" s="5"/>
      <c r="AA1442" s="24"/>
      <c r="AB1442" s="24"/>
      <c r="AE1442" s="64"/>
    </row>
    <row r="1443" spans="1:31" x14ac:dyDescent="0.25">
      <c r="A1443" s="19"/>
      <c r="B1443" s="19"/>
      <c r="C1443" s="19"/>
      <c r="D1443" s="20"/>
      <c r="E1443" s="21"/>
      <c r="F1443" s="21"/>
      <c r="G1443" s="120"/>
      <c r="H1443" s="6"/>
      <c r="I1443" s="4"/>
      <c r="J1443" s="4"/>
      <c r="K1443" s="4"/>
      <c r="O1443" s="4"/>
      <c r="P1443" s="4"/>
      <c r="Q1443" s="4"/>
      <c r="R1443" s="5"/>
      <c r="S1443" s="5"/>
      <c r="T1443" s="5"/>
      <c r="AA1443" s="24"/>
      <c r="AB1443" s="24"/>
      <c r="AE1443" s="64"/>
    </row>
    <row r="1444" spans="1:31" x14ac:dyDescent="0.25">
      <c r="A1444" s="19"/>
      <c r="B1444" s="19"/>
      <c r="C1444" s="19"/>
      <c r="D1444" s="20"/>
      <c r="E1444" s="21"/>
      <c r="F1444" s="21"/>
      <c r="G1444" s="120"/>
      <c r="H1444" s="6"/>
      <c r="I1444" s="4"/>
      <c r="J1444" s="4"/>
      <c r="K1444" s="4"/>
      <c r="O1444" s="4"/>
      <c r="P1444" s="4"/>
      <c r="Q1444" s="4"/>
      <c r="R1444" s="5"/>
      <c r="S1444" s="5"/>
      <c r="T1444" s="5"/>
      <c r="AA1444" s="24"/>
      <c r="AB1444" s="24"/>
      <c r="AE1444" s="64"/>
    </row>
    <row r="1445" spans="1:31" x14ac:dyDescent="0.25">
      <c r="A1445" s="19"/>
      <c r="B1445" s="19"/>
      <c r="C1445" s="19"/>
      <c r="D1445" s="20"/>
      <c r="E1445" s="21"/>
      <c r="F1445" s="21"/>
      <c r="G1445" s="120"/>
      <c r="H1445" s="6"/>
      <c r="I1445" s="4"/>
      <c r="J1445" s="4"/>
      <c r="K1445" s="4"/>
      <c r="O1445" s="4"/>
      <c r="P1445" s="4"/>
      <c r="Q1445" s="4"/>
      <c r="R1445" s="5"/>
      <c r="S1445" s="5"/>
      <c r="T1445" s="5"/>
      <c r="AA1445" s="24"/>
      <c r="AB1445" s="24"/>
      <c r="AE1445" s="64"/>
    </row>
    <row r="1446" spans="1:31" x14ac:dyDescent="0.25">
      <c r="A1446" s="19"/>
      <c r="B1446" s="19"/>
      <c r="C1446" s="19"/>
      <c r="D1446" s="20"/>
      <c r="E1446" s="21"/>
      <c r="F1446" s="21"/>
      <c r="G1446" s="120"/>
      <c r="H1446" s="6"/>
      <c r="I1446" s="4"/>
      <c r="J1446" s="4"/>
      <c r="K1446" s="4"/>
      <c r="O1446" s="4"/>
      <c r="P1446" s="4"/>
      <c r="Q1446" s="4"/>
      <c r="R1446" s="5"/>
      <c r="S1446" s="5"/>
      <c r="T1446" s="5"/>
      <c r="AA1446" s="24"/>
      <c r="AB1446" s="24"/>
      <c r="AE1446" s="64"/>
    </row>
    <row r="1447" spans="1:31" x14ac:dyDescent="0.25">
      <c r="A1447" s="19"/>
      <c r="B1447" s="19"/>
      <c r="C1447" s="19"/>
      <c r="D1447" s="20"/>
      <c r="E1447" s="21"/>
      <c r="F1447" s="21"/>
      <c r="G1447" s="120"/>
      <c r="H1447" s="6"/>
      <c r="I1447" s="4"/>
      <c r="J1447" s="4"/>
      <c r="K1447" s="4"/>
      <c r="O1447" s="4"/>
      <c r="P1447" s="4"/>
      <c r="Q1447" s="4"/>
      <c r="R1447" s="5"/>
      <c r="S1447" s="5"/>
      <c r="T1447" s="5"/>
      <c r="AA1447" s="24"/>
      <c r="AB1447" s="24"/>
      <c r="AE1447" s="64"/>
    </row>
    <row r="1448" spans="1:31" x14ac:dyDescent="0.25">
      <c r="A1448" s="19"/>
      <c r="B1448" s="19"/>
      <c r="C1448" s="19"/>
      <c r="D1448" s="20"/>
      <c r="E1448" s="21"/>
      <c r="F1448" s="21"/>
      <c r="G1448" s="120"/>
      <c r="H1448" s="6"/>
      <c r="I1448" s="4"/>
      <c r="J1448" s="4"/>
      <c r="K1448" s="4"/>
      <c r="O1448" s="4"/>
      <c r="P1448" s="4"/>
      <c r="Q1448" s="4"/>
      <c r="R1448" s="5"/>
      <c r="S1448" s="5"/>
      <c r="T1448" s="5"/>
      <c r="AA1448" s="24"/>
      <c r="AB1448" s="24"/>
      <c r="AE1448" s="64"/>
    </row>
    <row r="1449" spans="1:31" x14ac:dyDescent="0.25">
      <c r="A1449" s="19"/>
      <c r="B1449" s="19"/>
      <c r="C1449" s="19"/>
      <c r="D1449" s="20"/>
      <c r="E1449" s="21"/>
      <c r="F1449" s="21"/>
      <c r="G1449" s="120"/>
      <c r="H1449" s="6"/>
      <c r="I1449" s="4"/>
      <c r="J1449" s="4"/>
      <c r="K1449" s="4"/>
      <c r="O1449" s="4"/>
      <c r="P1449" s="4"/>
      <c r="Q1449" s="4"/>
      <c r="R1449" s="5"/>
      <c r="S1449" s="5"/>
      <c r="T1449" s="5"/>
      <c r="AA1449" s="24"/>
      <c r="AB1449" s="24"/>
      <c r="AE1449" s="64"/>
    </row>
    <row r="1450" spans="1:31" x14ac:dyDescent="0.25">
      <c r="A1450" s="19"/>
      <c r="B1450" s="19"/>
      <c r="C1450" s="19"/>
      <c r="D1450" s="20"/>
      <c r="E1450" s="21"/>
      <c r="F1450" s="21"/>
      <c r="G1450" s="120"/>
      <c r="H1450" s="6"/>
      <c r="I1450" s="4"/>
      <c r="J1450" s="4"/>
      <c r="K1450" s="4"/>
      <c r="O1450" s="4"/>
      <c r="P1450" s="4"/>
      <c r="Q1450" s="4"/>
      <c r="R1450" s="5"/>
      <c r="S1450" s="5"/>
      <c r="T1450" s="5"/>
      <c r="AA1450" s="24"/>
      <c r="AB1450" s="24"/>
      <c r="AE1450" s="64"/>
    </row>
    <row r="1451" spans="1:31" x14ac:dyDescent="0.25">
      <c r="A1451" s="19"/>
      <c r="B1451" s="19"/>
      <c r="C1451" s="19"/>
      <c r="D1451" s="20"/>
      <c r="E1451" s="21"/>
      <c r="F1451" s="21"/>
      <c r="G1451" s="120"/>
      <c r="H1451" s="6"/>
      <c r="I1451" s="4"/>
      <c r="J1451" s="4"/>
      <c r="K1451" s="4"/>
      <c r="O1451" s="4"/>
      <c r="P1451" s="4"/>
      <c r="Q1451" s="4"/>
      <c r="R1451" s="5"/>
      <c r="S1451" s="5"/>
      <c r="T1451" s="5"/>
      <c r="AA1451" s="24"/>
      <c r="AB1451" s="24"/>
      <c r="AE1451" s="64"/>
    </row>
    <row r="1452" spans="1:31" x14ac:dyDescent="0.25">
      <c r="A1452" s="19"/>
      <c r="B1452" s="19"/>
      <c r="C1452" s="19"/>
      <c r="D1452" s="20"/>
      <c r="E1452" s="21"/>
      <c r="F1452" s="21"/>
      <c r="G1452" s="120"/>
      <c r="H1452" s="6"/>
      <c r="I1452" s="4"/>
      <c r="J1452" s="4"/>
      <c r="K1452" s="4"/>
      <c r="O1452" s="4"/>
      <c r="P1452" s="4"/>
      <c r="Q1452" s="4"/>
      <c r="R1452" s="5"/>
      <c r="S1452" s="5"/>
      <c r="T1452" s="5"/>
      <c r="AA1452" s="24"/>
      <c r="AB1452" s="24"/>
      <c r="AE1452" s="64"/>
    </row>
    <row r="1453" spans="1:31" x14ac:dyDescent="0.25">
      <c r="A1453" s="19"/>
      <c r="B1453" s="19"/>
      <c r="C1453" s="19"/>
      <c r="D1453" s="20"/>
      <c r="E1453" s="21"/>
      <c r="F1453" s="21"/>
      <c r="G1453" s="120"/>
      <c r="H1453" s="6"/>
      <c r="I1453" s="4"/>
      <c r="J1453" s="4"/>
      <c r="K1453" s="4"/>
      <c r="O1453" s="4"/>
      <c r="P1453" s="4"/>
      <c r="Q1453" s="4"/>
      <c r="R1453" s="5"/>
      <c r="S1453" s="5"/>
      <c r="T1453" s="5"/>
      <c r="AA1453" s="24"/>
      <c r="AB1453" s="24"/>
      <c r="AE1453" s="64"/>
    </row>
    <row r="1454" spans="1:31" x14ac:dyDescent="0.25">
      <c r="A1454" s="19"/>
      <c r="B1454" s="19"/>
      <c r="C1454" s="19"/>
      <c r="D1454" s="20"/>
      <c r="E1454" s="21"/>
      <c r="F1454" s="21"/>
      <c r="G1454" s="120"/>
      <c r="H1454" s="6"/>
      <c r="I1454" s="4"/>
      <c r="J1454" s="4"/>
      <c r="K1454" s="4"/>
      <c r="O1454" s="4"/>
      <c r="P1454" s="4"/>
      <c r="Q1454" s="4"/>
      <c r="R1454" s="5"/>
      <c r="S1454" s="5"/>
      <c r="T1454" s="5"/>
      <c r="AA1454" s="24"/>
      <c r="AB1454" s="24"/>
      <c r="AE1454" s="64"/>
    </row>
    <row r="1455" spans="1:31" x14ac:dyDescent="0.25">
      <c r="A1455" s="19"/>
      <c r="B1455" s="19"/>
      <c r="C1455" s="19"/>
      <c r="D1455" s="20"/>
      <c r="E1455" s="21"/>
      <c r="F1455" s="21"/>
      <c r="G1455" s="120"/>
      <c r="H1455" s="6"/>
      <c r="I1455" s="4"/>
      <c r="J1455" s="4"/>
      <c r="K1455" s="4"/>
      <c r="O1455" s="4"/>
      <c r="P1455" s="4"/>
      <c r="Q1455" s="4"/>
      <c r="R1455" s="5"/>
      <c r="S1455" s="5"/>
      <c r="T1455" s="5"/>
      <c r="AA1455" s="24"/>
      <c r="AB1455" s="24"/>
      <c r="AE1455" s="64"/>
    </row>
    <row r="1456" spans="1:31" x14ac:dyDescent="0.25">
      <c r="A1456" s="19"/>
      <c r="B1456" s="19"/>
      <c r="C1456" s="19"/>
      <c r="D1456" s="20"/>
      <c r="E1456" s="21"/>
      <c r="F1456" s="21"/>
      <c r="G1456" s="120"/>
      <c r="H1456" s="6"/>
      <c r="I1456" s="4"/>
      <c r="J1456" s="4"/>
      <c r="K1456" s="4"/>
      <c r="O1456" s="4"/>
      <c r="P1456" s="4"/>
      <c r="Q1456" s="4"/>
      <c r="R1456" s="5"/>
      <c r="S1456" s="5"/>
      <c r="T1456" s="5"/>
      <c r="AA1456" s="24"/>
      <c r="AB1456" s="24"/>
      <c r="AE1456" s="64"/>
    </row>
    <row r="1457" spans="1:31" x14ac:dyDescent="0.25">
      <c r="A1457" s="19"/>
      <c r="B1457" s="19"/>
      <c r="C1457" s="19"/>
      <c r="D1457" s="20"/>
      <c r="E1457" s="21"/>
      <c r="F1457" s="21"/>
      <c r="G1457" s="120"/>
      <c r="H1457" s="6"/>
      <c r="I1457" s="4"/>
      <c r="J1457" s="4"/>
      <c r="K1457" s="4"/>
      <c r="O1457" s="4"/>
      <c r="P1457" s="4"/>
      <c r="Q1457" s="4"/>
      <c r="R1457" s="5"/>
      <c r="S1457" s="5"/>
      <c r="T1457" s="5"/>
      <c r="AA1457" s="24"/>
      <c r="AB1457" s="24"/>
      <c r="AE1457" s="64"/>
    </row>
    <row r="1458" spans="1:31" x14ac:dyDescent="0.25">
      <c r="A1458" s="19"/>
      <c r="B1458" s="19"/>
      <c r="C1458" s="19"/>
      <c r="D1458" s="20"/>
      <c r="E1458" s="21"/>
      <c r="F1458" s="21"/>
      <c r="G1458" s="120"/>
      <c r="H1458" s="6"/>
      <c r="I1458" s="4"/>
      <c r="J1458" s="4"/>
      <c r="K1458" s="4"/>
      <c r="O1458" s="4"/>
      <c r="P1458" s="4"/>
      <c r="Q1458" s="4"/>
      <c r="R1458" s="5"/>
      <c r="S1458" s="5"/>
      <c r="T1458" s="5"/>
      <c r="AA1458" s="24"/>
      <c r="AB1458" s="24"/>
      <c r="AE1458" s="64"/>
    </row>
    <row r="1459" spans="1:31" x14ac:dyDescent="0.25">
      <c r="A1459" s="19"/>
      <c r="B1459" s="19"/>
      <c r="C1459" s="19"/>
      <c r="D1459" s="20"/>
      <c r="E1459" s="21"/>
      <c r="F1459" s="21"/>
      <c r="G1459" s="120"/>
      <c r="H1459" s="6"/>
      <c r="I1459" s="4"/>
      <c r="J1459" s="4"/>
      <c r="K1459" s="4"/>
      <c r="O1459" s="4"/>
      <c r="P1459" s="4"/>
      <c r="Q1459" s="4"/>
      <c r="R1459" s="5"/>
      <c r="S1459" s="5"/>
      <c r="T1459" s="5"/>
      <c r="AA1459" s="24"/>
      <c r="AB1459" s="24"/>
      <c r="AE1459" s="64"/>
    </row>
    <row r="1460" spans="1:31" x14ac:dyDescent="0.25">
      <c r="A1460" s="19"/>
      <c r="B1460" s="19"/>
      <c r="C1460" s="19"/>
      <c r="D1460" s="20"/>
      <c r="E1460" s="21"/>
      <c r="F1460" s="21"/>
      <c r="G1460" s="120"/>
      <c r="H1460" s="6"/>
      <c r="I1460" s="4"/>
      <c r="J1460" s="4"/>
      <c r="K1460" s="4"/>
      <c r="O1460" s="4"/>
      <c r="P1460" s="4"/>
      <c r="Q1460" s="4"/>
      <c r="R1460" s="5"/>
      <c r="S1460" s="5"/>
      <c r="T1460" s="5"/>
      <c r="AA1460" s="24"/>
      <c r="AB1460" s="24"/>
      <c r="AE1460" s="64"/>
    </row>
    <row r="1461" spans="1:31" x14ac:dyDescent="0.25">
      <c r="A1461" s="19"/>
      <c r="B1461" s="19"/>
      <c r="C1461" s="19"/>
      <c r="D1461" s="20"/>
      <c r="E1461" s="21"/>
      <c r="F1461" s="21"/>
      <c r="G1461" s="120"/>
      <c r="H1461" s="6"/>
      <c r="I1461" s="4"/>
      <c r="J1461" s="4"/>
      <c r="K1461" s="4"/>
      <c r="O1461" s="4"/>
      <c r="P1461" s="4"/>
      <c r="Q1461" s="4"/>
      <c r="R1461" s="5"/>
      <c r="S1461" s="5"/>
      <c r="T1461" s="5"/>
      <c r="AA1461" s="24"/>
      <c r="AB1461" s="24"/>
      <c r="AE1461" s="64"/>
    </row>
    <row r="1462" spans="1:31" x14ac:dyDescent="0.25">
      <c r="A1462" s="19"/>
      <c r="B1462" s="19"/>
      <c r="C1462" s="19"/>
      <c r="D1462" s="20"/>
      <c r="E1462" s="21"/>
      <c r="F1462" s="21"/>
      <c r="G1462" s="120"/>
      <c r="H1462" s="6"/>
      <c r="I1462" s="4"/>
      <c r="J1462" s="4"/>
      <c r="K1462" s="4"/>
      <c r="O1462" s="4"/>
      <c r="P1462" s="4"/>
      <c r="Q1462" s="4"/>
      <c r="R1462" s="5"/>
      <c r="S1462" s="5"/>
      <c r="T1462" s="5"/>
      <c r="AA1462" s="24"/>
      <c r="AB1462" s="24"/>
      <c r="AE1462" s="64"/>
    </row>
    <row r="1463" spans="1:31" x14ac:dyDescent="0.25">
      <c r="A1463" s="19"/>
      <c r="B1463" s="19"/>
      <c r="C1463" s="19"/>
      <c r="D1463" s="20"/>
      <c r="E1463" s="21"/>
      <c r="F1463" s="21"/>
      <c r="G1463" s="120"/>
      <c r="H1463" s="6"/>
      <c r="I1463" s="4"/>
      <c r="J1463" s="4"/>
      <c r="K1463" s="4"/>
      <c r="O1463" s="4"/>
      <c r="P1463" s="4"/>
      <c r="Q1463" s="4"/>
      <c r="R1463" s="5"/>
      <c r="S1463" s="5"/>
      <c r="T1463" s="5"/>
      <c r="AA1463" s="24"/>
      <c r="AB1463" s="24"/>
      <c r="AE1463" s="64"/>
    </row>
    <row r="1464" spans="1:31" x14ac:dyDescent="0.25">
      <c r="A1464" s="19"/>
      <c r="B1464" s="19"/>
      <c r="C1464" s="19"/>
      <c r="D1464" s="20"/>
      <c r="E1464" s="21"/>
      <c r="F1464" s="21"/>
      <c r="G1464" s="120"/>
      <c r="H1464" s="6"/>
      <c r="I1464" s="4"/>
      <c r="J1464" s="4"/>
      <c r="K1464" s="4"/>
      <c r="O1464" s="4"/>
      <c r="P1464" s="4"/>
      <c r="Q1464" s="4"/>
      <c r="R1464" s="5"/>
      <c r="S1464" s="5"/>
      <c r="T1464" s="5"/>
      <c r="AA1464" s="24"/>
      <c r="AB1464" s="24"/>
      <c r="AE1464" s="64"/>
    </row>
    <row r="1465" spans="1:31" x14ac:dyDescent="0.25">
      <c r="A1465" s="19"/>
      <c r="B1465" s="19"/>
      <c r="C1465" s="19"/>
      <c r="D1465" s="20"/>
      <c r="E1465" s="21"/>
      <c r="F1465" s="21"/>
      <c r="G1465" s="120"/>
      <c r="H1465" s="6"/>
      <c r="I1465" s="4"/>
      <c r="J1465" s="4"/>
      <c r="K1465" s="4"/>
      <c r="O1465" s="4"/>
      <c r="P1465" s="4"/>
      <c r="Q1465" s="4"/>
      <c r="R1465" s="5"/>
      <c r="S1465" s="5"/>
      <c r="T1465" s="5"/>
      <c r="AA1465" s="24"/>
      <c r="AB1465" s="24"/>
      <c r="AE1465" s="64"/>
    </row>
    <row r="1466" spans="1:31" x14ac:dyDescent="0.25">
      <c r="A1466" s="19"/>
      <c r="B1466" s="19"/>
      <c r="C1466" s="19"/>
      <c r="D1466" s="20"/>
      <c r="E1466" s="21"/>
      <c r="F1466" s="21"/>
      <c r="G1466" s="120"/>
      <c r="H1466" s="6"/>
      <c r="I1466" s="4"/>
      <c r="J1466" s="4"/>
      <c r="K1466" s="4"/>
      <c r="O1466" s="4"/>
      <c r="P1466" s="4"/>
      <c r="Q1466" s="4"/>
      <c r="R1466" s="5"/>
      <c r="S1466" s="5"/>
      <c r="T1466" s="5"/>
      <c r="AA1466" s="24"/>
      <c r="AB1466" s="24"/>
      <c r="AE1466" s="64"/>
    </row>
    <row r="1467" spans="1:31" x14ac:dyDescent="0.25">
      <c r="A1467" s="19"/>
      <c r="B1467" s="19"/>
      <c r="C1467" s="19"/>
      <c r="D1467" s="20"/>
      <c r="E1467" s="21"/>
      <c r="F1467" s="21"/>
      <c r="G1467" s="120"/>
      <c r="H1467" s="6"/>
      <c r="I1467" s="4"/>
      <c r="J1467" s="4"/>
      <c r="K1467" s="4"/>
      <c r="O1467" s="4"/>
      <c r="P1467" s="4"/>
      <c r="Q1467" s="4"/>
      <c r="R1467" s="5"/>
      <c r="S1467" s="5"/>
      <c r="T1467" s="5"/>
      <c r="AA1467" s="24"/>
      <c r="AB1467" s="24"/>
      <c r="AE1467" s="64"/>
    </row>
    <row r="1468" spans="1:31" x14ac:dyDescent="0.25">
      <c r="A1468" s="19"/>
      <c r="B1468" s="19"/>
      <c r="C1468" s="19"/>
      <c r="D1468" s="20"/>
      <c r="E1468" s="21"/>
      <c r="F1468" s="21"/>
      <c r="G1468" s="120"/>
      <c r="H1468" s="6"/>
      <c r="I1468" s="4"/>
      <c r="J1468" s="4"/>
      <c r="K1468" s="4"/>
      <c r="O1468" s="4"/>
      <c r="P1468" s="4"/>
      <c r="Q1468" s="4"/>
      <c r="R1468" s="5"/>
      <c r="S1468" s="5"/>
      <c r="T1468" s="5"/>
      <c r="AA1468" s="24"/>
      <c r="AB1468" s="24"/>
      <c r="AE1468" s="64"/>
    </row>
    <row r="1469" spans="1:31" x14ac:dyDescent="0.25">
      <c r="A1469" s="19"/>
      <c r="B1469" s="19"/>
      <c r="C1469" s="19"/>
      <c r="D1469" s="20"/>
      <c r="E1469" s="21"/>
      <c r="F1469" s="21"/>
      <c r="G1469" s="120"/>
      <c r="H1469" s="6"/>
      <c r="I1469" s="4"/>
      <c r="J1469" s="4"/>
      <c r="K1469" s="4"/>
      <c r="O1469" s="4"/>
      <c r="P1469" s="4"/>
      <c r="Q1469" s="4"/>
      <c r="R1469" s="5"/>
      <c r="S1469" s="5"/>
      <c r="T1469" s="5"/>
      <c r="AA1469" s="24"/>
      <c r="AB1469" s="24"/>
      <c r="AE1469" s="64"/>
    </row>
    <row r="1470" spans="1:31" x14ac:dyDescent="0.25">
      <c r="A1470" s="19"/>
      <c r="B1470" s="19"/>
      <c r="C1470" s="19"/>
      <c r="D1470" s="20"/>
      <c r="E1470" s="21"/>
      <c r="F1470" s="21"/>
      <c r="G1470" s="120"/>
      <c r="H1470" s="6"/>
      <c r="I1470" s="4"/>
      <c r="J1470" s="4"/>
      <c r="K1470" s="4"/>
      <c r="O1470" s="4"/>
      <c r="P1470" s="4"/>
      <c r="Q1470" s="4"/>
      <c r="R1470" s="5"/>
      <c r="S1470" s="5"/>
      <c r="T1470" s="5"/>
      <c r="AA1470" s="24"/>
      <c r="AB1470" s="24"/>
      <c r="AE1470" s="64"/>
    </row>
    <row r="1471" spans="1:31" x14ac:dyDescent="0.25">
      <c r="A1471" s="19"/>
      <c r="B1471" s="19"/>
      <c r="C1471" s="19"/>
      <c r="D1471" s="20"/>
      <c r="E1471" s="21"/>
      <c r="F1471" s="21"/>
      <c r="G1471" s="120"/>
      <c r="H1471" s="6"/>
      <c r="I1471" s="4"/>
      <c r="J1471" s="4"/>
      <c r="K1471" s="4"/>
      <c r="O1471" s="4"/>
      <c r="P1471" s="4"/>
      <c r="Q1471" s="4"/>
      <c r="R1471" s="5"/>
      <c r="S1471" s="5"/>
      <c r="T1471" s="5"/>
      <c r="AA1471" s="24"/>
      <c r="AB1471" s="24"/>
      <c r="AE1471" s="64"/>
    </row>
    <row r="1472" spans="1:31" x14ac:dyDescent="0.25">
      <c r="A1472" s="19"/>
      <c r="B1472" s="19"/>
      <c r="C1472" s="19"/>
      <c r="D1472" s="20"/>
      <c r="E1472" s="21"/>
      <c r="F1472" s="21"/>
      <c r="G1472" s="120"/>
      <c r="H1472" s="6"/>
      <c r="I1472" s="4"/>
      <c r="J1472" s="4"/>
      <c r="K1472" s="4"/>
      <c r="O1472" s="4"/>
      <c r="P1472" s="4"/>
      <c r="Q1472" s="4"/>
      <c r="R1472" s="5"/>
      <c r="S1472" s="5"/>
      <c r="T1472" s="5"/>
      <c r="AA1472" s="24"/>
      <c r="AB1472" s="24"/>
      <c r="AE1472" s="64"/>
    </row>
    <row r="1473" spans="1:31" x14ac:dyDescent="0.25">
      <c r="A1473" s="19"/>
      <c r="B1473" s="19"/>
      <c r="C1473" s="19"/>
      <c r="D1473" s="20"/>
      <c r="E1473" s="21"/>
      <c r="F1473" s="21"/>
      <c r="G1473" s="120"/>
      <c r="H1473" s="6"/>
      <c r="I1473" s="4"/>
      <c r="J1473" s="4"/>
      <c r="K1473" s="4"/>
      <c r="O1473" s="4"/>
      <c r="P1473" s="4"/>
      <c r="Q1473" s="4"/>
      <c r="R1473" s="5"/>
      <c r="S1473" s="5"/>
      <c r="T1473" s="5"/>
      <c r="AA1473" s="24"/>
      <c r="AB1473" s="24"/>
      <c r="AE1473" s="64"/>
    </row>
    <row r="1474" spans="1:31" x14ac:dyDescent="0.25">
      <c r="A1474" s="19"/>
      <c r="B1474" s="19"/>
      <c r="C1474" s="19"/>
      <c r="D1474" s="20"/>
      <c r="E1474" s="21"/>
      <c r="F1474" s="21"/>
      <c r="G1474" s="120"/>
      <c r="H1474" s="6"/>
      <c r="I1474" s="4"/>
      <c r="J1474" s="4"/>
      <c r="K1474" s="4"/>
      <c r="O1474" s="4"/>
      <c r="P1474" s="4"/>
      <c r="Q1474" s="4"/>
      <c r="R1474" s="5"/>
      <c r="S1474" s="5"/>
      <c r="T1474" s="5"/>
      <c r="AA1474" s="24"/>
      <c r="AB1474" s="24"/>
      <c r="AE1474" s="64"/>
    </row>
    <row r="1475" spans="1:31" x14ac:dyDescent="0.25">
      <c r="A1475" s="19"/>
      <c r="B1475" s="19"/>
      <c r="C1475" s="19"/>
      <c r="D1475" s="20"/>
      <c r="E1475" s="21"/>
      <c r="F1475" s="21"/>
      <c r="G1475" s="120"/>
      <c r="H1475" s="6"/>
      <c r="I1475" s="4"/>
      <c r="J1475" s="4"/>
      <c r="K1475" s="4"/>
      <c r="O1475" s="4"/>
      <c r="P1475" s="4"/>
      <c r="Q1475" s="4"/>
      <c r="R1475" s="5"/>
      <c r="S1475" s="5"/>
      <c r="T1475" s="5"/>
      <c r="AA1475" s="24"/>
      <c r="AB1475" s="24"/>
      <c r="AE1475" s="64"/>
    </row>
    <row r="1476" spans="1:31" x14ac:dyDescent="0.25">
      <c r="A1476" s="19"/>
      <c r="B1476" s="19"/>
      <c r="C1476" s="19"/>
      <c r="D1476" s="20"/>
      <c r="E1476" s="21"/>
      <c r="F1476" s="21"/>
      <c r="G1476" s="120"/>
      <c r="H1476" s="6"/>
      <c r="I1476" s="4"/>
      <c r="J1476" s="4"/>
      <c r="K1476" s="4"/>
      <c r="O1476" s="4"/>
      <c r="P1476" s="4"/>
      <c r="Q1476" s="4"/>
      <c r="R1476" s="5"/>
      <c r="S1476" s="5"/>
      <c r="T1476" s="5"/>
      <c r="AA1476" s="24"/>
      <c r="AB1476" s="24"/>
      <c r="AE1476" s="64"/>
    </row>
    <row r="1477" spans="1:31" x14ac:dyDescent="0.25">
      <c r="A1477" s="19"/>
      <c r="B1477" s="19"/>
      <c r="C1477" s="19"/>
      <c r="D1477" s="20"/>
      <c r="E1477" s="21"/>
      <c r="F1477" s="21"/>
      <c r="G1477" s="120"/>
      <c r="H1477" s="6"/>
      <c r="I1477" s="4"/>
      <c r="J1477" s="4"/>
      <c r="K1477" s="4"/>
      <c r="O1477" s="4"/>
      <c r="P1477" s="4"/>
      <c r="Q1477" s="4"/>
      <c r="R1477" s="5"/>
      <c r="S1477" s="5"/>
      <c r="T1477" s="5"/>
      <c r="AA1477" s="24"/>
      <c r="AB1477" s="24"/>
      <c r="AE1477" s="64"/>
    </row>
    <row r="1478" spans="1:31" x14ac:dyDescent="0.25">
      <c r="A1478" s="19"/>
      <c r="B1478" s="19"/>
      <c r="C1478" s="19"/>
      <c r="D1478" s="20"/>
      <c r="E1478" s="21"/>
      <c r="F1478" s="21"/>
      <c r="G1478" s="120"/>
      <c r="H1478" s="6"/>
      <c r="I1478" s="4"/>
      <c r="J1478" s="4"/>
      <c r="K1478" s="4"/>
      <c r="O1478" s="4"/>
      <c r="P1478" s="4"/>
      <c r="Q1478" s="4"/>
      <c r="R1478" s="5"/>
      <c r="S1478" s="5"/>
      <c r="T1478" s="5"/>
      <c r="AA1478" s="24"/>
      <c r="AB1478" s="24"/>
      <c r="AE1478" s="64"/>
    </row>
    <row r="1479" spans="1:31" x14ac:dyDescent="0.25">
      <c r="A1479" s="19"/>
      <c r="B1479" s="19"/>
      <c r="C1479" s="19"/>
      <c r="D1479" s="20"/>
      <c r="E1479" s="21"/>
      <c r="F1479" s="21"/>
      <c r="G1479" s="120"/>
      <c r="H1479" s="6"/>
      <c r="I1479" s="4"/>
      <c r="J1479" s="4"/>
      <c r="K1479" s="4"/>
      <c r="O1479" s="4"/>
      <c r="P1479" s="4"/>
      <c r="Q1479" s="4"/>
      <c r="R1479" s="5"/>
      <c r="S1479" s="5"/>
      <c r="T1479" s="5"/>
      <c r="AA1479" s="24"/>
      <c r="AB1479" s="24"/>
      <c r="AE1479" s="64"/>
    </row>
    <row r="1480" spans="1:31" x14ac:dyDescent="0.25">
      <c r="A1480" s="19"/>
      <c r="B1480" s="19"/>
      <c r="C1480" s="19"/>
      <c r="D1480" s="20"/>
      <c r="E1480" s="21"/>
      <c r="F1480" s="21"/>
      <c r="G1480" s="120"/>
      <c r="H1480" s="6"/>
      <c r="I1480" s="4"/>
      <c r="J1480" s="4"/>
      <c r="K1480" s="4"/>
      <c r="O1480" s="4"/>
      <c r="P1480" s="4"/>
      <c r="Q1480" s="4"/>
      <c r="R1480" s="5"/>
      <c r="S1480" s="5"/>
      <c r="T1480" s="5"/>
      <c r="AA1480" s="24"/>
      <c r="AB1480" s="24"/>
      <c r="AE1480" s="64"/>
    </row>
    <row r="1481" spans="1:31" x14ac:dyDescent="0.25">
      <c r="A1481" s="19"/>
      <c r="B1481" s="19"/>
      <c r="C1481" s="19"/>
      <c r="D1481" s="20"/>
      <c r="E1481" s="21"/>
      <c r="F1481" s="21"/>
      <c r="G1481" s="120"/>
      <c r="H1481" s="6"/>
      <c r="I1481" s="4"/>
      <c r="J1481" s="4"/>
      <c r="K1481" s="4"/>
      <c r="O1481" s="4"/>
      <c r="P1481" s="4"/>
      <c r="Q1481" s="4"/>
      <c r="R1481" s="5"/>
      <c r="S1481" s="5"/>
      <c r="T1481" s="5"/>
      <c r="AA1481" s="24"/>
      <c r="AB1481" s="24"/>
      <c r="AE1481" s="64"/>
    </row>
    <row r="1482" spans="1:31" x14ac:dyDescent="0.25">
      <c r="A1482" s="19"/>
      <c r="B1482" s="19"/>
      <c r="C1482" s="19"/>
      <c r="D1482" s="20"/>
      <c r="E1482" s="21"/>
      <c r="F1482" s="21"/>
      <c r="G1482" s="120"/>
      <c r="H1482" s="6"/>
      <c r="I1482" s="4"/>
      <c r="J1482" s="4"/>
      <c r="K1482" s="4"/>
      <c r="O1482" s="4"/>
      <c r="P1482" s="4"/>
      <c r="Q1482" s="4"/>
      <c r="R1482" s="5"/>
      <c r="S1482" s="5"/>
      <c r="T1482" s="5"/>
      <c r="AA1482" s="24"/>
      <c r="AB1482" s="24"/>
      <c r="AE1482" s="64"/>
    </row>
    <row r="1483" spans="1:31" x14ac:dyDescent="0.25">
      <c r="A1483" s="19"/>
      <c r="B1483" s="19"/>
      <c r="C1483" s="19"/>
      <c r="D1483" s="20"/>
      <c r="E1483" s="21"/>
      <c r="F1483" s="21"/>
      <c r="G1483" s="120"/>
      <c r="H1483" s="6"/>
      <c r="I1483" s="4"/>
      <c r="J1483" s="4"/>
      <c r="K1483" s="4"/>
      <c r="O1483" s="4"/>
      <c r="P1483" s="4"/>
      <c r="Q1483" s="4"/>
      <c r="R1483" s="5"/>
      <c r="S1483" s="5"/>
      <c r="T1483" s="5"/>
      <c r="AA1483" s="24"/>
      <c r="AB1483" s="24"/>
      <c r="AE1483" s="64"/>
    </row>
    <row r="1484" spans="1:31" x14ac:dyDescent="0.25">
      <c r="A1484" s="19"/>
      <c r="B1484" s="19"/>
      <c r="C1484" s="19"/>
      <c r="D1484" s="20"/>
      <c r="E1484" s="21"/>
      <c r="F1484" s="21"/>
      <c r="G1484" s="120"/>
      <c r="H1484" s="6"/>
      <c r="I1484" s="4"/>
      <c r="J1484" s="4"/>
      <c r="K1484" s="4"/>
      <c r="O1484" s="4"/>
      <c r="P1484" s="4"/>
      <c r="Q1484" s="4"/>
      <c r="R1484" s="5"/>
      <c r="S1484" s="5"/>
      <c r="T1484" s="5"/>
      <c r="AA1484" s="24"/>
      <c r="AB1484" s="24"/>
      <c r="AE1484" s="64"/>
    </row>
    <row r="1485" spans="1:31" x14ac:dyDescent="0.25">
      <c r="A1485" s="19"/>
      <c r="B1485" s="19"/>
      <c r="C1485" s="19"/>
      <c r="D1485" s="20"/>
      <c r="E1485" s="21"/>
      <c r="F1485" s="21"/>
      <c r="G1485" s="120"/>
      <c r="H1485" s="6"/>
      <c r="I1485" s="4"/>
      <c r="J1485" s="4"/>
      <c r="K1485" s="4"/>
      <c r="O1485" s="4"/>
      <c r="P1485" s="4"/>
      <c r="Q1485" s="4"/>
      <c r="R1485" s="5"/>
      <c r="S1485" s="5"/>
      <c r="T1485" s="5"/>
      <c r="AA1485" s="24"/>
      <c r="AB1485" s="24"/>
      <c r="AE1485" s="64"/>
    </row>
    <row r="1486" spans="1:31" x14ac:dyDescent="0.25">
      <c r="A1486" s="19"/>
      <c r="B1486" s="19"/>
      <c r="C1486" s="19"/>
      <c r="D1486" s="20"/>
      <c r="E1486" s="21"/>
      <c r="F1486" s="21"/>
      <c r="G1486" s="120"/>
      <c r="H1486" s="6"/>
      <c r="I1486" s="4"/>
      <c r="J1486" s="4"/>
      <c r="K1486" s="4"/>
      <c r="O1486" s="4"/>
      <c r="P1486" s="4"/>
      <c r="Q1486" s="4"/>
      <c r="R1486" s="5"/>
      <c r="S1486" s="5"/>
      <c r="T1486" s="5"/>
      <c r="AA1486" s="24"/>
      <c r="AB1486" s="24"/>
      <c r="AE1486" s="64"/>
    </row>
    <row r="1487" spans="1:31" x14ac:dyDescent="0.25">
      <c r="A1487" s="19"/>
      <c r="B1487" s="19"/>
      <c r="C1487" s="19"/>
      <c r="D1487" s="20"/>
      <c r="E1487" s="21"/>
      <c r="F1487" s="21"/>
      <c r="G1487" s="120"/>
      <c r="H1487" s="6"/>
      <c r="I1487" s="4"/>
      <c r="J1487" s="4"/>
      <c r="K1487" s="4"/>
      <c r="O1487" s="4"/>
      <c r="P1487" s="4"/>
      <c r="Q1487" s="4"/>
      <c r="R1487" s="5"/>
      <c r="S1487" s="5"/>
      <c r="T1487" s="5"/>
      <c r="AA1487" s="24"/>
      <c r="AB1487" s="24"/>
      <c r="AE1487" s="64"/>
    </row>
    <row r="1488" spans="1:31" x14ac:dyDescent="0.25">
      <c r="A1488" s="119"/>
      <c r="B1488" s="119"/>
      <c r="C1488" s="119"/>
      <c r="D1488" s="115"/>
      <c r="E1488" s="116"/>
      <c r="F1488" s="116"/>
      <c r="G1488" s="124"/>
      <c r="H1488" s="117"/>
      <c r="I1488" s="117"/>
      <c r="J1488" s="117"/>
      <c r="K1488" s="117"/>
      <c r="L1488" s="93"/>
      <c r="M1488" s="93"/>
      <c r="N1488" s="93"/>
      <c r="O1488" s="117"/>
      <c r="P1488" s="117"/>
      <c r="Q1488" s="117"/>
      <c r="R1488" s="118"/>
      <c r="S1488" s="118"/>
      <c r="T1488" s="118"/>
      <c r="U1488" s="93"/>
      <c r="V1488" s="93"/>
      <c r="W1488" s="93"/>
      <c r="X1488" s="93"/>
      <c r="Y1488" s="93"/>
      <c r="Z1488" s="93"/>
      <c r="AA1488" s="113"/>
      <c r="AB1488" s="113"/>
      <c r="AC1488" s="93"/>
      <c r="AD1488" s="113"/>
      <c r="AE1488" s="64"/>
    </row>
    <row r="1489" spans="1:31" x14ac:dyDescent="0.25">
      <c r="A1489" s="19"/>
      <c r="B1489" s="19"/>
      <c r="C1489" s="19"/>
      <c r="D1489" s="20"/>
      <c r="E1489" s="21"/>
      <c r="F1489" s="21"/>
      <c r="G1489" s="120"/>
      <c r="H1489" s="6"/>
      <c r="I1489" s="4"/>
      <c r="J1489" s="4"/>
      <c r="K1489" s="4"/>
      <c r="O1489" s="4"/>
      <c r="P1489" s="4"/>
      <c r="Q1489" s="4"/>
      <c r="R1489" s="5"/>
      <c r="S1489" s="5"/>
      <c r="T1489" s="5"/>
      <c r="AA1489" s="24"/>
      <c r="AB1489" s="24"/>
      <c r="AE1489" s="64"/>
    </row>
    <row r="1490" spans="1:31" x14ac:dyDescent="0.25">
      <c r="A1490" s="19"/>
      <c r="B1490" s="19"/>
      <c r="C1490" s="19"/>
      <c r="D1490" s="20"/>
      <c r="E1490" s="21"/>
      <c r="F1490" s="21"/>
      <c r="G1490" s="120"/>
      <c r="H1490" s="6"/>
      <c r="I1490" s="4"/>
      <c r="J1490" s="4"/>
      <c r="K1490" s="4"/>
      <c r="O1490" s="4"/>
      <c r="P1490" s="4"/>
      <c r="Q1490" s="4"/>
      <c r="R1490" s="5"/>
      <c r="S1490" s="5"/>
      <c r="T1490" s="5"/>
      <c r="AA1490" s="24"/>
      <c r="AB1490" s="24"/>
      <c r="AE1490" s="64"/>
    </row>
    <row r="1491" spans="1:31" x14ac:dyDescent="0.25">
      <c r="A1491" s="19"/>
      <c r="B1491" s="19"/>
      <c r="C1491" s="19"/>
      <c r="D1491" s="20"/>
      <c r="E1491" s="21"/>
      <c r="F1491" s="21"/>
      <c r="G1491" s="120"/>
      <c r="H1491" s="6"/>
      <c r="I1491" s="4"/>
      <c r="J1491" s="4"/>
      <c r="K1491" s="4"/>
      <c r="O1491" s="4"/>
      <c r="P1491" s="4"/>
      <c r="Q1491" s="4"/>
      <c r="R1491" s="5"/>
      <c r="S1491" s="5"/>
      <c r="T1491" s="5"/>
      <c r="AA1491" s="24"/>
      <c r="AB1491" s="24"/>
      <c r="AE1491" s="64"/>
    </row>
    <row r="1492" spans="1:31" x14ac:dyDescent="0.25">
      <c r="A1492" s="19"/>
      <c r="B1492" s="19"/>
      <c r="C1492" s="19"/>
      <c r="D1492" s="20"/>
      <c r="E1492" s="21"/>
      <c r="F1492" s="21"/>
      <c r="G1492" s="120"/>
      <c r="H1492" s="6"/>
      <c r="I1492" s="4"/>
      <c r="J1492" s="4"/>
      <c r="K1492" s="4"/>
      <c r="O1492" s="4"/>
      <c r="P1492" s="4"/>
      <c r="Q1492" s="4"/>
      <c r="R1492" s="5"/>
      <c r="S1492" s="5"/>
      <c r="T1492" s="5"/>
      <c r="AA1492" s="24"/>
      <c r="AB1492" s="24"/>
      <c r="AE1492" s="64"/>
    </row>
    <row r="1493" spans="1:31" x14ac:dyDescent="0.25">
      <c r="A1493" s="19"/>
      <c r="B1493" s="19"/>
      <c r="C1493" s="19"/>
      <c r="D1493" s="20"/>
      <c r="E1493" s="21"/>
      <c r="F1493" s="21"/>
      <c r="G1493" s="120"/>
      <c r="H1493" s="6"/>
      <c r="I1493" s="4"/>
      <c r="J1493" s="4"/>
      <c r="K1493" s="4"/>
      <c r="O1493" s="4"/>
      <c r="P1493" s="4"/>
      <c r="Q1493" s="4"/>
      <c r="R1493" s="5"/>
      <c r="S1493" s="5"/>
      <c r="T1493" s="5"/>
      <c r="AA1493" s="24"/>
      <c r="AB1493" s="24"/>
      <c r="AE1493" s="64"/>
    </row>
    <row r="1494" spans="1:31" x14ac:dyDescent="0.25">
      <c r="A1494" s="19"/>
      <c r="B1494" s="19"/>
      <c r="C1494" s="19"/>
      <c r="D1494" s="20"/>
      <c r="E1494" s="21"/>
      <c r="F1494" s="21"/>
      <c r="G1494" s="120"/>
      <c r="H1494" s="6"/>
      <c r="I1494" s="4"/>
      <c r="J1494" s="4"/>
      <c r="K1494" s="4"/>
      <c r="O1494" s="4"/>
      <c r="P1494" s="4"/>
      <c r="Q1494" s="4"/>
      <c r="R1494" s="5"/>
      <c r="S1494" s="5"/>
      <c r="T1494" s="5"/>
      <c r="AA1494" s="24"/>
      <c r="AB1494" s="24"/>
      <c r="AE1494" s="64"/>
    </row>
    <row r="1495" spans="1:31" x14ac:dyDescent="0.25">
      <c r="A1495" s="19"/>
      <c r="B1495" s="19"/>
      <c r="C1495" s="19"/>
      <c r="D1495" s="20"/>
      <c r="E1495" s="21"/>
      <c r="F1495" s="21"/>
      <c r="G1495" s="120"/>
      <c r="H1495" s="6"/>
      <c r="I1495" s="4"/>
      <c r="J1495" s="4"/>
      <c r="K1495" s="4"/>
      <c r="O1495" s="4"/>
      <c r="P1495" s="4"/>
      <c r="Q1495" s="4"/>
      <c r="R1495" s="5"/>
      <c r="S1495" s="5"/>
      <c r="T1495" s="5"/>
      <c r="AA1495" s="24"/>
      <c r="AB1495" s="24"/>
      <c r="AE1495" s="64"/>
    </row>
    <row r="1496" spans="1:31" x14ac:dyDescent="0.25">
      <c r="A1496" s="19"/>
      <c r="B1496" s="19"/>
      <c r="C1496" s="19"/>
      <c r="D1496" s="20"/>
      <c r="E1496" s="21"/>
      <c r="F1496" s="21"/>
      <c r="G1496" s="120"/>
      <c r="H1496" s="6"/>
      <c r="I1496" s="4"/>
      <c r="J1496" s="4"/>
      <c r="K1496" s="4"/>
      <c r="O1496" s="4"/>
      <c r="P1496" s="4"/>
      <c r="Q1496" s="4"/>
      <c r="R1496" s="5"/>
      <c r="S1496" s="5"/>
      <c r="T1496" s="5"/>
      <c r="AA1496" s="24"/>
      <c r="AB1496" s="24"/>
      <c r="AE1496" s="64"/>
    </row>
    <row r="1497" spans="1:31" x14ac:dyDescent="0.25">
      <c r="A1497" s="19"/>
      <c r="B1497" s="19"/>
      <c r="C1497" s="19"/>
      <c r="D1497" s="20"/>
      <c r="E1497" s="21"/>
      <c r="F1497" s="21"/>
      <c r="G1497" s="120"/>
      <c r="H1497" s="6"/>
      <c r="I1497" s="4"/>
      <c r="J1497" s="4"/>
      <c r="K1497" s="4"/>
      <c r="O1497" s="4"/>
      <c r="P1497" s="4"/>
      <c r="Q1497" s="4"/>
      <c r="R1497" s="5"/>
      <c r="S1497" s="5"/>
      <c r="T1497" s="5"/>
      <c r="AA1497" s="24"/>
      <c r="AB1497" s="24"/>
      <c r="AE1497" s="64"/>
    </row>
    <row r="1498" spans="1:31" x14ac:dyDescent="0.25">
      <c r="A1498" s="19"/>
      <c r="B1498" s="19"/>
      <c r="C1498" s="19"/>
      <c r="D1498" s="20"/>
      <c r="E1498" s="21"/>
      <c r="F1498" s="21"/>
      <c r="G1498" s="120"/>
      <c r="H1498" s="6"/>
      <c r="I1498" s="4"/>
      <c r="J1498" s="4"/>
      <c r="K1498" s="4"/>
      <c r="O1498" s="4"/>
      <c r="P1498" s="4"/>
      <c r="Q1498" s="4"/>
      <c r="R1498" s="5"/>
      <c r="S1498" s="5"/>
      <c r="T1498" s="5"/>
      <c r="AA1498" s="24"/>
      <c r="AB1498" s="24"/>
      <c r="AE1498" s="64"/>
    </row>
    <row r="1499" spans="1:31" x14ac:dyDescent="0.25">
      <c r="A1499" s="19"/>
      <c r="B1499" s="19"/>
      <c r="C1499" s="19"/>
      <c r="D1499" s="20"/>
      <c r="E1499" s="21"/>
      <c r="F1499" s="21"/>
      <c r="G1499" s="120"/>
      <c r="H1499" s="6"/>
      <c r="I1499" s="4"/>
      <c r="J1499" s="4"/>
      <c r="K1499" s="4"/>
      <c r="O1499" s="4"/>
      <c r="P1499" s="4"/>
      <c r="Q1499" s="4"/>
      <c r="R1499" s="5"/>
      <c r="S1499" s="5"/>
      <c r="T1499" s="5"/>
      <c r="AA1499" s="24"/>
      <c r="AB1499" s="24"/>
      <c r="AE1499" s="64"/>
    </row>
    <row r="1500" spans="1:31" x14ac:dyDescent="0.25">
      <c r="A1500" s="19"/>
      <c r="B1500" s="19"/>
      <c r="C1500" s="19"/>
      <c r="D1500" s="20"/>
      <c r="E1500" s="21"/>
      <c r="F1500" s="21"/>
      <c r="G1500" s="120"/>
      <c r="H1500" s="6"/>
      <c r="I1500" s="4"/>
      <c r="J1500" s="4"/>
      <c r="K1500" s="4"/>
      <c r="O1500" s="4"/>
      <c r="P1500" s="4"/>
      <c r="Q1500" s="4"/>
      <c r="R1500" s="5"/>
      <c r="S1500" s="5"/>
      <c r="T1500" s="5"/>
      <c r="AA1500" s="24"/>
      <c r="AB1500" s="24"/>
      <c r="AE1500" s="64"/>
    </row>
    <row r="1501" spans="1:31" x14ac:dyDescent="0.25">
      <c r="A1501" s="19"/>
      <c r="B1501" s="19"/>
      <c r="C1501" s="19"/>
      <c r="D1501" s="20"/>
      <c r="E1501" s="21"/>
      <c r="F1501" s="21"/>
      <c r="G1501" s="120"/>
      <c r="H1501" s="6"/>
      <c r="I1501" s="4"/>
      <c r="J1501" s="4"/>
      <c r="K1501" s="4"/>
      <c r="O1501" s="4"/>
      <c r="P1501" s="4"/>
      <c r="Q1501" s="4"/>
      <c r="R1501" s="5"/>
      <c r="S1501" s="5"/>
      <c r="T1501" s="5"/>
      <c r="AA1501" s="24"/>
      <c r="AB1501" s="24"/>
      <c r="AE1501" s="64"/>
    </row>
    <row r="1502" spans="1:31" x14ac:dyDescent="0.25">
      <c r="A1502" s="19"/>
      <c r="B1502" s="19"/>
      <c r="C1502" s="19"/>
      <c r="D1502" s="20"/>
      <c r="E1502" s="21"/>
      <c r="F1502" s="21"/>
      <c r="G1502" s="120"/>
      <c r="H1502" s="6"/>
      <c r="I1502" s="6"/>
      <c r="J1502" s="6"/>
      <c r="K1502" s="6"/>
      <c r="L1502" s="22"/>
      <c r="M1502" s="22"/>
      <c r="N1502" s="22"/>
      <c r="O1502" s="6"/>
      <c r="P1502" s="6"/>
      <c r="Q1502" s="6"/>
      <c r="R1502" s="23"/>
      <c r="S1502" s="23"/>
      <c r="T1502" s="23"/>
      <c r="U1502" s="22"/>
      <c r="V1502" s="22"/>
      <c r="W1502" s="22"/>
      <c r="X1502" s="22"/>
      <c r="Y1502" s="22"/>
      <c r="AA1502" s="24"/>
      <c r="AB1502" s="24"/>
      <c r="AC1502" s="22"/>
      <c r="AE1502" s="64"/>
    </row>
    <row r="1503" spans="1:31" x14ac:dyDescent="0.25">
      <c r="A1503" s="19"/>
      <c r="B1503" s="19"/>
      <c r="C1503" s="19"/>
      <c r="D1503" s="20"/>
      <c r="E1503" s="21"/>
      <c r="F1503" s="21"/>
      <c r="G1503" s="120"/>
      <c r="H1503" s="6"/>
      <c r="I1503" s="4"/>
      <c r="J1503" s="4"/>
      <c r="K1503" s="4"/>
      <c r="O1503" s="4"/>
      <c r="P1503" s="4"/>
      <c r="Q1503" s="4"/>
      <c r="R1503" s="5"/>
      <c r="S1503" s="5"/>
      <c r="T1503" s="5"/>
      <c r="AA1503" s="24"/>
      <c r="AB1503" s="24"/>
      <c r="AE1503" s="64"/>
    </row>
    <row r="1504" spans="1:31" x14ac:dyDescent="0.25">
      <c r="A1504" s="19"/>
      <c r="B1504" s="19"/>
      <c r="C1504" s="19"/>
      <c r="D1504" s="20"/>
      <c r="E1504" s="21"/>
      <c r="F1504" s="21"/>
      <c r="G1504" s="120"/>
      <c r="H1504" s="6"/>
      <c r="I1504" s="4"/>
      <c r="J1504" s="4"/>
      <c r="K1504" s="4"/>
      <c r="O1504" s="4"/>
      <c r="P1504" s="4"/>
      <c r="Q1504" s="4"/>
      <c r="R1504" s="5"/>
      <c r="S1504" s="5"/>
      <c r="T1504" s="5"/>
      <c r="AA1504" s="24"/>
      <c r="AB1504" s="24"/>
      <c r="AE1504" s="64"/>
    </row>
    <row r="1505" spans="1:31" x14ac:dyDescent="0.25">
      <c r="A1505" s="19"/>
      <c r="B1505" s="19"/>
      <c r="C1505" s="19"/>
      <c r="D1505" s="20"/>
      <c r="E1505" s="21"/>
      <c r="F1505" s="21"/>
      <c r="G1505" s="120"/>
      <c r="H1505" s="6"/>
      <c r="I1505" s="4"/>
      <c r="J1505" s="4"/>
      <c r="K1505" s="4"/>
      <c r="O1505" s="4"/>
      <c r="P1505" s="4"/>
      <c r="Q1505" s="4"/>
      <c r="R1505" s="5"/>
      <c r="S1505" s="5"/>
      <c r="T1505" s="5"/>
      <c r="AA1505" s="24"/>
      <c r="AB1505" s="24"/>
      <c r="AE1505" s="64"/>
    </row>
    <row r="1506" spans="1:31" x14ac:dyDescent="0.25">
      <c r="A1506" s="19"/>
      <c r="B1506" s="19"/>
      <c r="C1506" s="19"/>
      <c r="D1506" s="20"/>
      <c r="E1506" s="21"/>
      <c r="F1506" s="21"/>
      <c r="G1506" s="120"/>
      <c r="H1506" s="6"/>
      <c r="I1506" s="4"/>
      <c r="J1506" s="4"/>
      <c r="K1506" s="4"/>
      <c r="O1506" s="4"/>
      <c r="P1506" s="4"/>
      <c r="Q1506" s="4"/>
      <c r="R1506" s="5"/>
      <c r="S1506" s="5"/>
      <c r="T1506" s="5"/>
      <c r="AA1506" s="24"/>
      <c r="AB1506" s="24"/>
      <c r="AE1506" s="64"/>
    </row>
    <row r="1507" spans="1:31" x14ac:dyDescent="0.25">
      <c r="A1507" s="19"/>
      <c r="B1507" s="19"/>
      <c r="C1507" s="19"/>
      <c r="D1507" s="20"/>
      <c r="E1507" s="21"/>
      <c r="F1507" s="21"/>
      <c r="G1507" s="120"/>
      <c r="H1507" s="6"/>
      <c r="I1507" s="4"/>
      <c r="J1507" s="4"/>
      <c r="K1507" s="4"/>
      <c r="O1507" s="4"/>
      <c r="P1507" s="4"/>
      <c r="Q1507" s="4"/>
      <c r="R1507" s="5"/>
      <c r="S1507" s="5"/>
      <c r="T1507" s="5"/>
      <c r="AA1507" s="24"/>
      <c r="AB1507" s="24"/>
      <c r="AE1507" s="64"/>
    </row>
    <row r="1508" spans="1:31" x14ac:dyDescent="0.25">
      <c r="A1508" s="19"/>
      <c r="B1508" s="19"/>
      <c r="C1508" s="19"/>
      <c r="D1508" s="20"/>
      <c r="E1508" s="21"/>
      <c r="F1508" s="21"/>
      <c r="G1508" s="120"/>
      <c r="H1508" s="6"/>
      <c r="I1508" s="4"/>
      <c r="J1508" s="4"/>
      <c r="K1508" s="4"/>
      <c r="O1508" s="4"/>
      <c r="P1508" s="4"/>
      <c r="Q1508" s="4"/>
      <c r="R1508" s="5"/>
      <c r="S1508" s="5"/>
      <c r="T1508" s="5"/>
      <c r="AA1508" s="24"/>
      <c r="AB1508" s="24"/>
      <c r="AE1508" s="64"/>
    </row>
    <row r="1509" spans="1:31" x14ac:dyDescent="0.25">
      <c r="A1509" s="19"/>
      <c r="B1509" s="19"/>
      <c r="C1509" s="19"/>
      <c r="D1509" s="20"/>
      <c r="E1509" s="21"/>
      <c r="F1509" s="21"/>
      <c r="G1509" s="120"/>
      <c r="H1509" s="6"/>
      <c r="I1509" s="4"/>
      <c r="J1509" s="4"/>
      <c r="K1509" s="4"/>
      <c r="O1509" s="4"/>
      <c r="P1509" s="4"/>
      <c r="Q1509" s="4"/>
      <c r="R1509" s="5"/>
      <c r="S1509" s="5"/>
      <c r="T1509" s="5"/>
      <c r="AA1509" s="24"/>
      <c r="AB1509" s="24"/>
      <c r="AE1509" s="64"/>
    </row>
    <row r="1510" spans="1:31" x14ac:dyDescent="0.25">
      <c r="A1510" s="19"/>
      <c r="B1510" s="19"/>
      <c r="C1510" s="19"/>
      <c r="D1510" s="20"/>
      <c r="E1510" s="21"/>
      <c r="F1510" s="21"/>
      <c r="G1510" s="120"/>
      <c r="H1510" s="6"/>
      <c r="I1510" s="4"/>
      <c r="J1510" s="4"/>
      <c r="K1510" s="4"/>
      <c r="O1510" s="4"/>
      <c r="P1510" s="4"/>
      <c r="Q1510" s="4"/>
      <c r="R1510" s="5"/>
      <c r="S1510" s="5"/>
      <c r="T1510" s="5"/>
      <c r="AA1510" s="24"/>
      <c r="AB1510" s="24"/>
      <c r="AE1510" s="64"/>
    </row>
    <row r="1511" spans="1:31" x14ac:dyDescent="0.25">
      <c r="A1511" s="19"/>
      <c r="B1511" s="19"/>
      <c r="C1511" s="19"/>
      <c r="D1511" s="20"/>
      <c r="E1511" s="21"/>
      <c r="F1511" s="21"/>
      <c r="G1511" s="120"/>
      <c r="H1511" s="6"/>
      <c r="I1511" s="4"/>
      <c r="J1511" s="4"/>
      <c r="K1511" s="4"/>
      <c r="O1511" s="4"/>
      <c r="P1511" s="4"/>
      <c r="Q1511" s="4"/>
      <c r="R1511" s="5"/>
      <c r="S1511" s="5"/>
      <c r="T1511" s="5"/>
      <c r="AA1511" s="24"/>
      <c r="AB1511" s="24"/>
      <c r="AE1511" s="64"/>
    </row>
    <row r="1512" spans="1:31" x14ac:dyDescent="0.25">
      <c r="A1512" s="19"/>
      <c r="B1512" s="19"/>
      <c r="C1512" s="19"/>
      <c r="D1512" s="20"/>
      <c r="E1512" s="21"/>
      <c r="F1512" s="21"/>
      <c r="G1512" s="120"/>
      <c r="H1512" s="6"/>
      <c r="I1512" s="4"/>
      <c r="J1512" s="4"/>
      <c r="K1512" s="4"/>
      <c r="O1512" s="4"/>
      <c r="P1512" s="4"/>
      <c r="Q1512" s="4"/>
      <c r="R1512" s="5"/>
      <c r="S1512" s="5"/>
      <c r="T1512" s="5"/>
      <c r="AA1512" s="24"/>
      <c r="AB1512" s="24"/>
      <c r="AE1512" s="64"/>
    </row>
    <row r="1513" spans="1:31" x14ac:dyDescent="0.25">
      <c r="A1513" s="19"/>
      <c r="B1513" s="19"/>
      <c r="C1513" s="19"/>
      <c r="D1513" s="20"/>
      <c r="E1513" s="21"/>
      <c r="F1513" s="21"/>
      <c r="G1513" s="120"/>
      <c r="H1513" s="6"/>
      <c r="I1513" s="4"/>
      <c r="J1513" s="4"/>
      <c r="K1513" s="4"/>
      <c r="O1513" s="4"/>
      <c r="P1513" s="4"/>
      <c r="Q1513" s="4"/>
      <c r="R1513" s="5"/>
      <c r="S1513" s="5"/>
      <c r="T1513" s="5"/>
      <c r="AA1513" s="24"/>
      <c r="AB1513" s="24"/>
      <c r="AE1513" s="64"/>
    </row>
    <row r="1514" spans="1:31" x14ac:dyDescent="0.25">
      <c r="A1514" s="19"/>
      <c r="B1514" s="19"/>
      <c r="C1514" s="19"/>
      <c r="D1514" s="20"/>
      <c r="E1514" s="21"/>
      <c r="F1514" s="21"/>
      <c r="G1514" s="120"/>
      <c r="H1514" s="6"/>
      <c r="I1514" s="4"/>
      <c r="J1514" s="4"/>
      <c r="K1514" s="4"/>
      <c r="O1514" s="4"/>
      <c r="P1514" s="4"/>
      <c r="Q1514" s="4"/>
      <c r="R1514" s="5"/>
      <c r="S1514" s="5"/>
      <c r="T1514" s="5"/>
      <c r="AA1514" s="24"/>
      <c r="AB1514" s="24"/>
      <c r="AE1514" s="64"/>
    </row>
    <row r="1515" spans="1:31" x14ac:dyDescent="0.25">
      <c r="A1515" s="19"/>
      <c r="B1515" s="19"/>
      <c r="C1515" s="19"/>
      <c r="D1515" s="20"/>
      <c r="E1515" s="21"/>
      <c r="F1515" s="21"/>
      <c r="G1515" s="120"/>
      <c r="H1515" s="6"/>
      <c r="I1515" s="4"/>
      <c r="J1515" s="4"/>
      <c r="K1515" s="4"/>
      <c r="O1515" s="4"/>
      <c r="P1515" s="4"/>
      <c r="Q1515" s="4"/>
      <c r="R1515" s="5"/>
      <c r="S1515" s="5"/>
      <c r="T1515" s="5"/>
      <c r="AA1515" s="24"/>
      <c r="AB1515" s="24"/>
      <c r="AE1515" s="64"/>
    </row>
    <row r="1516" spans="1:31" x14ac:dyDescent="0.25">
      <c r="A1516" s="19"/>
      <c r="B1516" s="19"/>
      <c r="C1516" s="19"/>
      <c r="D1516" s="20"/>
      <c r="E1516" s="21"/>
      <c r="F1516" s="21"/>
      <c r="G1516" s="120"/>
      <c r="H1516" s="6"/>
      <c r="I1516" s="4"/>
      <c r="J1516" s="4"/>
      <c r="K1516" s="4"/>
      <c r="O1516" s="4"/>
      <c r="P1516" s="4"/>
      <c r="Q1516" s="4"/>
      <c r="R1516" s="5"/>
      <c r="S1516" s="5"/>
      <c r="T1516" s="5"/>
      <c r="AA1516" s="24"/>
      <c r="AB1516" s="24"/>
      <c r="AE1516" s="64"/>
    </row>
    <row r="1517" spans="1:31" x14ac:dyDescent="0.25">
      <c r="A1517" s="19"/>
      <c r="B1517" s="19"/>
      <c r="C1517" s="19"/>
      <c r="D1517" s="20"/>
      <c r="E1517" s="21"/>
      <c r="F1517" s="21"/>
      <c r="G1517" s="120"/>
      <c r="H1517" s="6"/>
      <c r="I1517" s="4"/>
      <c r="J1517" s="4"/>
      <c r="K1517" s="4"/>
      <c r="O1517" s="4"/>
      <c r="P1517" s="4"/>
      <c r="Q1517" s="4"/>
      <c r="R1517" s="5"/>
      <c r="S1517" s="5"/>
      <c r="T1517" s="5"/>
      <c r="AA1517" s="24"/>
      <c r="AB1517" s="24"/>
      <c r="AE1517" s="64"/>
    </row>
    <row r="1518" spans="1:31" x14ac:dyDescent="0.25">
      <c r="A1518" s="19"/>
      <c r="B1518" s="19"/>
      <c r="C1518" s="19"/>
      <c r="D1518" s="20"/>
      <c r="E1518" s="21"/>
      <c r="F1518" s="21"/>
      <c r="G1518" s="120"/>
      <c r="H1518" s="6"/>
      <c r="I1518" s="4"/>
      <c r="J1518" s="4"/>
      <c r="K1518" s="4"/>
      <c r="O1518" s="4"/>
      <c r="P1518" s="4"/>
      <c r="Q1518" s="4"/>
      <c r="R1518" s="5"/>
      <c r="S1518" s="5"/>
      <c r="T1518" s="5"/>
      <c r="AA1518" s="24"/>
      <c r="AB1518" s="24"/>
      <c r="AE1518" s="64"/>
    </row>
    <row r="1519" spans="1:31" x14ac:dyDescent="0.25">
      <c r="A1519" s="19"/>
      <c r="B1519" s="19"/>
      <c r="C1519" s="19"/>
      <c r="D1519" s="20"/>
      <c r="E1519" s="21"/>
      <c r="F1519" s="21"/>
      <c r="G1519" s="120"/>
      <c r="H1519" s="6"/>
      <c r="I1519" s="4"/>
      <c r="J1519" s="4"/>
      <c r="K1519" s="4"/>
      <c r="O1519" s="4"/>
      <c r="P1519" s="4"/>
      <c r="Q1519" s="4"/>
      <c r="R1519" s="5"/>
      <c r="S1519" s="5"/>
      <c r="T1519" s="5"/>
      <c r="AA1519" s="24"/>
      <c r="AB1519" s="24"/>
      <c r="AE1519" s="64"/>
    </row>
    <row r="1520" spans="1:31" x14ac:dyDescent="0.25">
      <c r="A1520" s="19"/>
      <c r="B1520" s="19"/>
      <c r="C1520" s="19"/>
      <c r="D1520" s="20"/>
      <c r="E1520" s="21"/>
      <c r="F1520" s="21"/>
      <c r="G1520" s="120"/>
      <c r="H1520" s="6"/>
      <c r="I1520" s="4"/>
      <c r="J1520" s="4"/>
      <c r="K1520" s="4"/>
      <c r="O1520" s="4"/>
      <c r="P1520" s="4"/>
      <c r="Q1520" s="4"/>
      <c r="R1520" s="5"/>
      <c r="S1520" s="5"/>
      <c r="T1520" s="5"/>
      <c r="AA1520" s="24"/>
      <c r="AB1520" s="24"/>
      <c r="AE1520" s="64"/>
    </row>
    <row r="1521" spans="1:31" x14ac:dyDescent="0.25">
      <c r="A1521" s="19"/>
      <c r="B1521" s="19"/>
      <c r="C1521" s="19"/>
      <c r="D1521" s="20"/>
      <c r="E1521" s="21"/>
      <c r="F1521" s="21"/>
      <c r="G1521" s="120"/>
      <c r="H1521" s="6"/>
      <c r="I1521" s="4"/>
      <c r="J1521" s="4"/>
      <c r="K1521" s="4"/>
      <c r="O1521" s="4"/>
      <c r="P1521" s="4"/>
      <c r="Q1521" s="4"/>
      <c r="R1521" s="5"/>
      <c r="S1521" s="5"/>
      <c r="T1521" s="5"/>
      <c r="AA1521" s="24"/>
      <c r="AB1521" s="24"/>
      <c r="AE1521" s="64"/>
    </row>
    <row r="1522" spans="1:31" x14ac:dyDescent="0.25">
      <c r="A1522" s="19"/>
      <c r="B1522" s="19"/>
      <c r="C1522" s="19"/>
      <c r="D1522" s="20"/>
      <c r="E1522" s="21"/>
      <c r="F1522" s="21"/>
      <c r="G1522" s="120"/>
      <c r="H1522" s="6"/>
      <c r="I1522" s="4"/>
      <c r="J1522" s="4"/>
      <c r="K1522" s="4"/>
      <c r="O1522" s="4"/>
      <c r="P1522" s="4"/>
      <c r="Q1522" s="4"/>
      <c r="R1522" s="5"/>
      <c r="S1522" s="5"/>
      <c r="T1522" s="5"/>
      <c r="AA1522" s="24"/>
      <c r="AB1522" s="24"/>
      <c r="AE1522" s="64"/>
    </row>
    <row r="1523" spans="1:31" x14ac:dyDescent="0.25">
      <c r="A1523" s="119"/>
      <c r="B1523" s="119"/>
      <c r="C1523" s="119"/>
      <c r="D1523" s="115"/>
      <c r="E1523" s="116"/>
      <c r="F1523" s="116"/>
      <c r="G1523" s="124"/>
      <c r="H1523" s="117"/>
      <c r="I1523" s="117"/>
      <c r="J1523" s="117"/>
      <c r="K1523" s="117"/>
      <c r="L1523" s="93"/>
      <c r="M1523" s="93"/>
      <c r="N1523" s="93"/>
      <c r="O1523" s="117"/>
      <c r="P1523" s="117"/>
      <c r="Q1523" s="117"/>
      <c r="R1523" s="118"/>
      <c r="S1523" s="118"/>
      <c r="T1523" s="118"/>
      <c r="U1523" s="93"/>
      <c r="V1523" s="93"/>
      <c r="W1523" s="93"/>
      <c r="X1523" s="93"/>
      <c r="Y1523" s="93"/>
      <c r="Z1523" s="93"/>
      <c r="AA1523" s="113"/>
      <c r="AB1523" s="113"/>
      <c r="AC1523" s="93"/>
      <c r="AD1523" s="113"/>
      <c r="AE1523" s="64"/>
    </row>
    <row r="1524" spans="1:31" x14ac:dyDescent="0.25">
      <c r="A1524" s="19"/>
      <c r="B1524" s="19"/>
      <c r="C1524" s="19"/>
      <c r="D1524" s="20"/>
      <c r="E1524" s="21"/>
      <c r="F1524" s="21"/>
      <c r="G1524" s="120"/>
      <c r="H1524" s="6"/>
      <c r="I1524" s="4"/>
      <c r="J1524" s="4"/>
      <c r="K1524" s="4"/>
      <c r="O1524" s="4"/>
      <c r="P1524" s="4"/>
      <c r="Q1524" s="4"/>
      <c r="R1524" s="5"/>
      <c r="S1524" s="5"/>
      <c r="T1524" s="5"/>
      <c r="AA1524" s="24"/>
      <c r="AB1524" s="24"/>
      <c r="AE1524" s="64"/>
    </row>
    <row r="1525" spans="1:31" x14ac:dyDescent="0.25">
      <c r="A1525" s="19"/>
      <c r="B1525" s="19"/>
      <c r="C1525" s="19"/>
      <c r="D1525" s="20"/>
      <c r="E1525" s="21"/>
      <c r="F1525" s="21"/>
      <c r="G1525" s="120"/>
      <c r="H1525" s="6"/>
      <c r="I1525" s="4"/>
      <c r="J1525" s="4"/>
      <c r="K1525" s="4"/>
      <c r="O1525" s="4"/>
      <c r="P1525" s="4"/>
      <c r="Q1525" s="4"/>
      <c r="R1525" s="5"/>
      <c r="S1525" s="5"/>
      <c r="T1525" s="5"/>
      <c r="AA1525" s="24"/>
      <c r="AB1525" s="24"/>
      <c r="AE1525" s="64"/>
    </row>
    <row r="1526" spans="1:31" x14ac:dyDescent="0.25">
      <c r="A1526" s="19"/>
      <c r="B1526" s="19"/>
      <c r="C1526" s="19"/>
      <c r="D1526" s="20"/>
      <c r="E1526" s="21"/>
      <c r="F1526" s="21"/>
      <c r="G1526" s="120"/>
      <c r="H1526" s="6"/>
      <c r="I1526" s="4"/>
      <c r="J1526" s="4"/>
      <c r="K1526" s="4"/>
      <c r="O1526" s="4"/>
      <c r="P1526" s="4"/>
      <c r="Q1526" s="4"/>
      <c r="R1526" s="5"/>
      <c r="S1526" s="5"/>
      <c r="T1526" s="5"/>
      <c r="AA1526" s="24"/>
      <c r="AB1526" s="24"/>
      <c r="AE1526" s="64"/>
    </row>
    <row r="1527" spans="1:31" x14ac:dyDescent="0.25">
      <c r="A1527" s="19"/>
      <c r="B1527" s="19"/>
      <c r="C1527" s="19"/>
      <c r="D1527" s="20"/>
      <c r="E1527" s="21"/>
      <c r="F1527" s="21"/>
      <c r="G1527" s="120"/>
      <c r="H1527" s="6"/>
      <c r="I1527" s="4"/>
      <c r="J1527" s="4"/>
      <c r="K1527" s="4"/>
      <c r="O1527" s="4"/>
      <c r="P1527" s="4"/>
      <c r="Q1527" s="4"/>
      <c r="R1527" s="5"/>
      <c r="S1527" s="5"/>
      <c r="T1527" s="5"/>
      <c r="AA1527" s="24"/>
      <c r="AB1527" s="24"/>
      <c r="AE1527" s="64"/>
    </row>
    <row r="1528" spans="1:31" x14ac:dyDescent="0.25">
      <c r="A1528" s="19"/>
      <c r="B1528" s="19"/>
      <c r="C1528" s="19"/>
      <c r="D1528" s="20"/>
      <c r="E1528" s="21"/>
      <c r="F1528" s="21"/>
      <c r="G1528" s="120"/>
      <c r="H1528" s="6"/>
      <c r="I1528" s="4"/>
      <c r="J1528" s="4"/>
      <c r="K1528" s="4"/>
      <c r="O1528" s="4"/>
      <c r="P1528" s="4"/>
      <c r="Q1528" s="4"/>
      <c r="R1528" s="5"/>
      <c r="S1528" s="5"/>
      <c r="T1528" s="5"/>
      <c r="AA1528" s="24"/>
      <c r="AB1528" s="24"/>
      <c r="AE1528" s="64"/>
    </row>
    <row r="1529" spans="1:31" x14ac:dyDescent="0.25">
      <c r="A1529" s="19"/>
      <c r="B1529" s="19"/>
      <c r="C1529" s="19"/>
      <c r="D1529" s="20"/>
      <c r="E1529" s="21"/>
      <c r="F1529" s="21"/>
      <c r="G1529" s="120"/>
      <c r="H1529" s="6"/>
      <c r="I1529" s="4"/>
      <c r="J1529" s="4"/>
      <c r="K1529" s="4"/>
      <c r="O1529" s="4"/>
      <c r="P1529" s="4"/>
      <c r="Q1529" s="4"/>
      <c r="R1529" s="5"/>
      <c r="S1529" s="5"/>
      <c r="T1529" s="5"/>
      <c r="AA1529" s="24"/>
      <c r="AB1529" s="24"/>
      <c r="AE1529" s="64"/>
    </row>
    <row r="1530" spans="1:31" x14ac:dyDescent="0.25">
      <c r="A1530" s="19"/>
      <c r="B1530" s="19"/>
      <c r="C1530" s="19"/>
      <c r="D1530" s="20"/>
      <c r="E1530" s="21"/>
      <c r="F1530" s="21"/>
      <c r="G1530" s="120"/>
      <c r="H1530" s="6"/>
      <c r="I1530" s="4"/>
      <c r="J1530" s="4"/>
      <c r="K1530" s="4"/>
      <c r="O1530" s="4"/>
      <c r="P1530" s="4"/>
      <c r="Q1530" s="4"/>
      <c r="R1530" s="5"/>
      <c r="S1530" s="5"/>
      <c r="T1530" s="5"/>
      <c r="AA1530" s="24"/>
      <c r="AB1530" s="24"/>
      <c r="AE1530" s="64"/>
    </row>
    <row r="1531" spans="1:31" x14ac:dyDescent="0.25">
      <c r="A1531" s="19"/>
      <c r="B1531" s="19"/>
      <c r="C1531" s="19"/>
      <c r="D1531" s="20"/>
      <c r="E1531" s="21"/>
      <c r="F1531" s="21"/>
      <c r="G1531" s="120"/>
      <c r="H1531" s="6"/>
      <c r="I1531" s="4"/>
      <c r="J1531" s="4"/>
      <c r="K1531" s="4"/>
      <c r="O1531" s="4"/>
      <c r="P1531" s="4"/>
      <c r="Q1531" s="4"/>
      <c r="R1531" s="5"/>
      <c r="S1531" s="5"/>
      <c r="T1531" s="5"/>
      <c r="AA1531" s="24"/>
      <c r="AB1531" s="24"/>
      <c r="AE1531" s="64"/>
    </row>
    <row r="1532" spans="1:31" x14ac:dyDescent="0.25">
      <c r="A1532" s="19"/>
      <c r="B1532" s="19"/>
      <c r="C1532" s="19"/>
      <c r="D1532" s="20"/>
      <c r="E1532" s="21"/>
      <c r="F1532" s="21"/>
      <c r="G1532" s="120"/>
      <c r="H1532" s="6"/>
      <c r="I1532" s="4"/>
      <c r="J1532" s="4"/>
      <c r="K1532" s="4"/>
      <c r="O1532" s="4"/>
      <c r="P1532" s="4"/>
      <c r="Q1532" s="4"/>
      <c r="R1532" s="5"/>
      <c r="S1532" s="5"/>
      <c r="T1532" s="5"/>
      <c r="AA1532" s="24"/>
      <c r="AB1532" s="24"/>
      <c r="AE1532" s="64"/>
    </row>
    <row r="1533" spans="1:31" x14ac:dyDescent="0.25">
      <c r="A1533" s="19"/>
      <c r="B1533" s="19"/>
      <c r="C1533" s="19"/>
      <c r="D1533" s="20"/>
      <c r="E1533" s="21"/>
      <c r="F1533" s="21"/>
      <c r="G1533" s="120"/>
      <c r="H1533" s="6"/>
      <c r="I1533" s="4"/>
      <c r="J1533" s="4"/>
      <c r="K1533" s="4"/>
      <c r="O1533" s="4"/>
      <c r="P1533" s="4"/>
      <c r="Q1533" s="4"/>
      <c r="R1533" s="5"/>
      <c r="S1533" s="5"/>
      <c r="T1533" s="5"/>
      <c r="AA1533" s="24"/>
      <c r="AB1533" s="24"/>
      <c r="AE1533" s="64"/>
    </row>
    <row r="1534" spans="1:31" x14ac:dyDescent="0.25">
      <c r="A1534" s="19"/>
      <c r="B1534" s="19"/>
      <c r="C1534" s="19"/>
      <c r="D1534" s="20"/>
      <c r="E1534" s="21"/>
      <c r="F1534" s="21"/>
      <c r="G1534" s="120"/>
      <c r="H1534" s="6"/>
      <c r="I1534" s="4"/>
      <c r="J1534" s="4"/>
      <c r="K1534" s="4"/>
      <c r="O1534" s="4"/>
      <c r="P1534" s="4"/>
      <c r="Q1534" s="4"/>
      <c r="R1534" s="5"/>
      <c r="S1534" s="5"/>
      <c r="T1534" s="5"/>
      <c r="AA1534" s="24"/>
      <c r="AB1534" s="24"/>
      <c r="AE1534" s="64"/>
    </row>
    <row r="1535" spans="1:31" x14ac:dyDescent="0.25">
      <c r="A1535" s="19"/>
      <c r="B1535" s="19"/>
      <c r="C1535" s="19"/>
      <c r="D1535" s="20"/>
      <c r="E1535" s="21"/>
      <c r="F1535" s="21"/>
      <c r="G1535" s="120"/>
      <c r="H1535" s="6"/>
      <c r="I1535" s="4"/>
      <c r="J1535" s="4"/>
      <c r="K1535" s="4"/>
      <c r="O1535" s="4"/>
      <c r="P1535" s="4"/>
      <c r="Q1535" s="4"/>
      <c r="R1535" s="5"/>
      <c r="S1535" s="5"/>
      <c r="T1535" s="5"/>
      <c r="AA1535" s="24"/>
      <c r="AB1535" s="24"/>
      <c r="AE1535" s="64"/>
    </row>
    <row r="1536" spans="1:31" x14ac:dyDescent="0.25">
      <c r="A1536" s="19"/>
      <c r="B1536" s="19"/>
      <c r="C1536" s="19"/>
      <c r="D1536" s="20"/>
      <c r="E1536" s="21"/>
      <c r="F1536" s="21"/>
      <c r="G1536" s="120"/>
      <c r="H1536" s="6"/>
      <c r="I1536" s="4"/>
      <c r="J1536" s="4"/>
      <c r="K1536" s="4"/>
      <c r="O1536" s="4"/>
      <c r="P1536" s="4"/>
      <c r="Q1536" s="4"/>
      <c r="R1536" s="5"/>
      <c r="S1536" s="5"/>
      <c r="T1536" s="5"/>
      <c r="AA1536" s="24"/>
      <c r="AB1536" s="24"/>
      <c r="AE1536" s="64"/>
    </row>
    <row r="1537" spans="1:31" x14ac:dyDescent="0.25">
      <c r="A1537" s="19"/>
      <c r="B1537" s="19"/>
      <c r="C1537" s="19"/>
      <c r="D1537" s="20"/>
      <c r="E1537" s="21"/>
      <c r="F1537" s="21"/>
      <c r="G1537" s="120"/>
      <c r="H1537" s="6"/>
      <c r="I1537" s="4"/>
      <c r="J1537" s="4"/>
      <c r="K1537" s="4"/>
      <c r="O1537" s="4"/>
      <c r="P1537" s="4"/>
      <c r="Q1537" s="4"/>
      <c r="R1537" s="5"/>
      <c r="S1537" s="5"/>
      <c r="T1537" s="5"/>
      <c r="AA1537" s="24"/>
      <c r="AB1537" s="24"/>
      <c r="AE1537" s="64"/>
    </row>
    <row r="1538" spans="1:31" x14ac:dyDescent="0.25">
      <c r="A1538" s="19"/>
      <c r="B1538" s="19"/>
      <c r="C1538" s="19"/>
      <c r="D1538" s="20"/>
      <c r="E1538" s="21"/>
      <c r="F1538" s="21"/>
      <c r="G1538" s="120"/>
      <c r="H1538" s="6"/>
      <c r="I1538" s="4"/>
      <c r="J1538" s="4"/>
      <c r="K1538" s="4"/>
      <c r="O1538" s="4"/>
      <c r="P1538" s="4"/>
      <c r="Q1538" s="4"/>
      <c r="R1538" s="5"/>
      <c r="S1538" s="5"/>
      <c r="T1538" s="5"/>
      <c r="AA1538" s="24"/>
      <c r="AB1538" s="24"/>
      <c r="AE1538" s="64"/>
    </row>
    <row r="1539" spans="1:31" x14ac:dyDescent="0.25">
      <c r="A1539" s="19"/>
      <c r="B1539" s="19"/>
      <c r="C1539" s="19"/>
      <c r="D1539" s="20"/>
      <c r="E1539" s="21"/>
      <c r="F1539" s="21"/>
      <c r="G1539" s="120"/>
      <c r="H1539" s="6"/>
      <c r="I1539" s="4"/>
      <c r="J1539" s="4"/>
      <c r="K1539" s="4"/>
      <c r="O1539" s="4"/>
      <c r="P1539" s="4"/>
      <c r="Q1539" s="4"/>
      <c r="R1539" s="5"/>
      <c r="S1539" s="5"/>
      <c r="T1539" s="5"/>
      <c r="AA1539" s="24"/>
      <c r="AB1539" s="24"/>
      <c r="AE1539" s="64"/>
    </row>
    <row r="1540" spans="1:31" x14ac:dyDescent="0.25">
      <c r="A1540" s="19"/>
      <c r="B1540" s="19"/>
      <c r="C1540" s="19"/>
      <c r="D1540" s="20"/>
      <c r="E1540" s="21"/>
      <c r="F1540" s="21"/>
      <c r="G1540" s="120"/>
      <c r="H1540" s="6"/>
      <c r="I1540" s="4"/>
      <c r="J1540" s="4"/>
      <c r="K1540" s="4"/>
      <c r="O1540" s="4"/>
      <c r="P1540" s="4"/>
      <c r="Q1540" s="4"/>
      <c r="R1540" s="5"/>
      <c r="S1540" s="5"/>
      <c r="T1540" s="5"/>
      <c r="AA1540" s="24"/>
      <c r="AB1540" s="24"/>
      <c r="AE1540" s="64"/>
    </row>
    <row r="1541" spans="1:31" x14ac:dyDescent="0.25">
      <c r="A1541" s="19"/>
      <c r="B1541" s="19"/>
      <c r="C1541" s="19"/>
      <c r="D1541" s="20"/>
      <c r="E1541" s="21"/>
      <c r="F1541" s="21"/>
      <c r="G1541" s="120"/>
      <c r="H1541" s="6"/>
      <c r="I1541" s="4"/>
      <c r="J1541" s="4"/>
      <c r="K1541" s="4"/>
      <c r="O1541" s="4"/>
      <c r="P1541" s="4"/>
      <c r="Q1541" s="4"/>
      <c r="R1541" s="5"/>
      <c r="S1541" s="5"/>
      <c r="T1541" s="5"/>
      <c r="AA1541" s="24"/>
      <c r="AB1541" s="24"/>
      <c r="AE1541" s="64"/>
    </row>
    <row r="1542" spans="1:31" x14ac:dyDescent="0.25">
      <c r="A1542" s="19"/>
      <c r="B1542" s="19"/>
      <c r="C1542" s="19"/>
      <c r="D1542" s="20"/>
      <c r="E1542" s="21"/>
      <c r="F1542" s="21"/>
      <c r="G1542" s="120"/>
      <c r="H1542" s="6"/>
      <c r="I1542" s="4"/>
      <c r="J1542" s="4"/>
      <c r="K1542" s="4"/>
      <c r="O1542" s="4"/>
      <c r="P1542" s="4"/>
      <c r="Q1542" s="4"/>
      <c r="R1542" s="5"/>
      <c r="S1542" s="5"/>
      <c r="T1542" s="5"/>
      <c r="AA1542" s="24"/>
      <c r="AB1542" s="24"/>
      <c r="AE1542" s="64"/>
    </row>
    <row r="1543" spans="1:31" x14ac:dyDescent="0.25">
      <c r="A1543" s="19"/>
      <c r="B1543" s="19"/>
      <c r="C1543" s="19"/>
      <c r="D1543" s="20"/>
      <c r="E1543" s="21"/>
      <c r="F1543" s="21"/>
      <c r="G1543" s="120"/>
      <c r="H1543" s="6"/>
      <c r="I1543" s="4"/>
      <c r="J1543" s="4"/>
      <c r="K1543" s="4"/>
      <c r="O1543" s="4"/>
      <c r="P1543" s="4"/>
      <c r="Q1543" s="4"/>
      <c r="R1543" s="5"/>
      <c r="S1543" s="5"/>
      <c r="T1543" s="5"/>
      <c r="AA1543" s="24"/>
      <c r="AB1543" s="24"/>
      <c r="AE1543" s="64"/>
    </row>
    <row r="1544" spans="1:31" x14ac:dyDescent="0.25">
      <c r="A1544" s="19"/>
      <c r="B1544" s="19"/>
      <c r="C1544" s="19"/>
      <c r="D1544" s="20"/>
      <c r="E1544" s="21"/>
      <c r="F1544" s="21"/>
      <c r="G1544" s="120"/>
      <c r="H1544" s="6"/>
      <c r="I1544" s="4"/>
      <c r="J1544" s="4"/>
      <c r="K1544" s="4"/>
      <c r="O1544" s="4"/>
      <c r="P1544" s="4"/>
      <c r="Q1544" s="4"/>
      <c r="R1544" s="5"/>
      <c r="S1544" s="5"/>
      <c r="T1544" s="5"/>
      <c r="AA1544" s="24"/>
      <c r="AB1544" s="24"/>
      <c r="AE1544" s="64"/>
    </row>
    <row r="1545" spans="1:31" x14ac:dyDescent="0.25">
      <c r="A1545" s="19"/>
      <c r="B1545" s="19"/>
      <c r="C1545" s="19"/>
      <c r="D1545" s="20"/>
      <c r="E1545" s="21"/>
      <c r="F1545" s="21"/>
      <c r="G1545" s="120"/>
      <c r="H1545" s="6"/>
      <c r="I1545" s="4"/>
      <c r="J1545" s="4"/>
      <c r="K1545" s="4"/>
      <c r="O1545" s="4"/>
      <c r="P1545" s="4"/>
      <c r="Q1545" s="4"/>
      <c r="R1545" s="5"/>
      <c r="S1545" s="5"/>
      <c r="T1545" s="5"/>
      <c r="AA1545" s="24"/>
      <c r="AB1545" s="24"/>
      <c r="AE1545" s="64"/>
    </row>
    <row r="1546" spans="1:31" x14ac:dyDescent="0.25">
      <c r="A1546" s="19"/>
      <c r="B1546" s="19"/>
      <c r="C1546" s="19"/>
      <c r="D1546" s="20"/>
      <c r="E1546" s="21"/>
      <c r="F1546" s="21"/>
      <c r="G1546" s="120"/>
      <c r="H1546" s="6"/>
      <c r="I1546" s="4"/>
      <c r="J1546" s="4"/>
      <c r="K1546" s="4"/>
      <c r="O1546" s="4"/>
      <c r="P1546" s="4"/>
      <c r="Q1546" s="4"/>
      <c r="R1546" s="5"/>
      <c r="S1546" s="5"/>
      <c r="T1546" s="5"/>
      <c r="AA1546" s="24"/>
      <c r="AB1546" s="24"/>
      <c r="AE1546" s="64"/>
    </row>
    <row r="1547" spans="1:31" x14ac:dyDescent="0.25">
      <c r="A1547" s="19"/>
      <c r="B1547" s="19"/>
      <c r="C1547" s="19"/>
      <c r="D1547" s="20"/>
      <c r="E1547" s="21"/>
      <c r="F1547" s="21"/>
      <c r="G1547" s="120"/>
      <c r="H1547" s="6"/>
      <c r="I1547" s="4"/>
      <c r="J1547" s="4"/>
      <c r="K1547" s="4"/>
      <c r="O1547" s="4"/>
      <c r="P1547" s="4"/>
      <c r="Q1547" s="4"/>
      <c r="R1547" s="5"/>
      <c r="S1547" s="5"/>
      <c r="T1547" s="5"/>
      <c r="AA1547" s="24"/>
      <c r="AB1547" s="24"/>
      <c r="AE1547" s="64"/>
    </row>
    <row r="1548" spans="1:31" x14ac:dyDescent="0.25">
      <c r="A1548" s="19"/>
      <c r="B1548" s="19"/>
      <c r="C1548" s="19"/>
      <c r="D1548" s="20"/>
      <c r="E1548" s="21"/>
      <c r="F1548" s="21"/>
      <c r="G1548" s="120"/>
      <c r="H1548" s="6"/>
      <c r="I1548" s="4"/>
      <c r="J1548" s="4"/>
      <c r="K1548" s="4"/>
      <c r="O1548" s="4"/>
      <c r="P1548" s="4"/>
      <c r="Q1548" s="4"/>
      <c r="R1548" s="5"/>
      <c r="S1548" s="5"/>
      <c r="T1548" s="5"/>
      <c r="AA1548" s="24"/>
      <c r="AB1548" s="24"/>
      <c r="AE1548" s="64"/>
    </row>
    <row r="1549" spans="1:31" x14ac:dyDescent="0.25">
      <c r="A1549" s="19"/>
      <c r="B1549" s="19"/>
      <c r="C1549" s="19"/>
      <c r="D1549" s="20"/>
      <c r="E1549" s="21"/>
      <c r="F1549" s="21"/>
      <c r="G1549" s="120"/>
      <c r="H1549" s="6"/>
      <c r="I1549" s="4"/>
      <c r="J1549" s="4"/>
      <c r="K1549" s="4"/>
      <c r="O1549" s="4"/>
      <c r="P1549" s="4"/>
      <c r="Q1549" s="4"/>
      <c r="R1549" s="5"/>
      <c r="S1549" s="5"/>
      <c r="T1549" s="5"/>
      <c r="AA1549" s="24"/>
      <c r="AB1549" s="24"/>
      <c r="AE1549" s="64"/>
    </row>
    <row r="1550" spans="1:31" x14ac:dyDescent="0.25">
      <c r="A1550" s="19"/>
      <c r="B1550" s="19"/>
      <c r="C1550" s="19"/>
      <c r="D1550" s="20"/>
      <c r="E1550" s="21"/>
      <c r="F1550" s="21"/>
      <c r="G1550" s="120"/>
      <c r="H1550" s="6"/>
      <c r="I1550" s="4"/>
      <c r="J1550" s="4"/>
      <c r="K1550" s="4"/>
      <c r="O1550" s="4"/>
      <c r="P1550" s="4"/>
      <c r="Q1550" s="4"/>
      <c r="R1550" s="5"/>
      <c r="S1550" s="5"/>
      <c r="T1550" s="5"/>
      <c r="AA1550" s="24"/>
      <c r="AB1550" s="24"/>
      <c r="AE1550" s="64"/>
    </row>
    <row r="1551" spans="1:31" x14ac:dyDescent="0.25">
      <c r="A1551" s="19"/>
      <c r="B1551" s="19"/>
      <c r="C1551" s="19"/>
      <c r="D1551" s="20"/>
      <c r="E1551" s="21"/>
      <c r="F1551" s="21"/>
      <c r="G1551" s="120"/>
      <c r="H1551" s="6"/>
      <c r="I1551" s="4"/>
      <c r="J1551" s="4"/>
      <c r="K1551" s="4"/>
      <c r="O1551" s="4"/>
      <c r="P1551" s="4"/>
      <c r="Q1551" s="4"/>
      <c r="R1551" s="5"/>
      <c r="S1551" s="5"/>
      <c r="T1551" s="5"/>
      <c r="AA1551" s="24"/>
      <c r="AB1551" s="24"/>
      <c r="AE1551" s="64"/>
    </row>
    <row r="1552" spans="1:31" x14ac:dyDescent="0.25">
      <c r="A1552" s="19"/>
      <c r="B1552" s="19"/>
      <c r="C1552" s="19"/>
      <c r="D1552" s="20"/>
      <c r="E1552" s="21"/>
      <c r="F1552" s="21"/>
      <c r="G1552" s="120"/>
      <c r="H1552" s="6"/>
      <c r="I1552" s="4"/>
      <c r="J1552" s="4"/>
      <c r="K1552" s="4"/>
      <c r="O1552" s="4"/>
      <c r="P1552" s="4"/>
      <c r="Q1552" s="4"/>
      <c r="R1552" s="5"/>
      <c r="S1552" s="5"/>
      <c r="T1552" s="5"/>
      <c r="AA1552" s="24"/>
      <c r="AB1552" s="24"/>
      <c r="AE1552" s="64"/>
    </row>
    <row r="1553" spans="1:31" x14ac:dyDescent="0.25">
      <c r="A1553" s="19"/>
      <c r="B1553" s="19"/>
      <c r="C1553" s="19"/>
      <c r="D1553" s="20"/>
      <c r="E1553" s="21"/>
      <c r="F1553" s="21"/>
      <c r="G1553" s="120"/>
      <c r="H1553" s="6"/>
      <c r="I1553" s="4"/>
      <c r="J1553" s="4"/>
      <c r="K1553" s="4"/>
      <c r="O1553" s="4"/>
      <c r="P1553" s="4"/>
      <c r="Q1553" s="4"/>
      <c r="R1553" s="5"/>
      <c r="S1553" s="5"/>
      <c r="T1553" s="5"/>
      <c r="AA1553" s="24"/>
      <c r="AB1553" s="24"/>
      <c r="AE1553" s="64"/>
    </row>
    <row r="1554" spans="1:31" x14ac:dyDescent="0.25">
      <c r="A1554" s="19"/>
      <c r="B1554" s="19"/>
      <c r="C1554" s="19"/>
      <c r="D1554" s="20"/>
      <c r="E1554" s="21"/>
      <c r="F1554" s="21"/>
      <c r="G1554" s="120"/>
      <c r="H1554" s="6"/>
      <c r="I1554" s="4"/>
      <c r="J1554" s="4"/>
      <c r="K1554" s="4"/>
      <c r="O1554" s="4"/>
      <c r="P1554" s="4"/>
      <c r="Q1554" s="4"/>
      <c r="R1554" s="5"/>
      <c r="S1554" s="5"/>
      <c r="T1554" s="5"/>
      <c r="AA1554" s="24"/>
      <c r="AB1554" s="24"/>
      <c r="AE1554" s="64"/>
    </row>
    <row r="1555" spans="1:31" x14ac:dyDescent="0.25">
      <c r="A1555" s="19"/>
      <c r="B1555" s="19"/>
      <c r="C1555" s="19"/>
      <c r="D1555" s="20"/>
      <c r="E1555" s="21"/>
      <c r="F1555" s="21"/>
      <c r="G1555" s="120"/>
      <c r="H1555" s="6"/>
      <c r="I1555" s="4"/>
      <c r="J1555" s="4"/>
      <c r="K1555" s="4"/>
      <c r="O1555" s="4"/>
      <c r="P1555" s="4"/>
      <c r="Q1555" s="4"/>
      <c r="R1555" s="5"/>
      <c r="S1555" s="5"/>
      <c r="T1555" s="5"/>
      <c r="AA1555" s="24"/>
      <c r="AB1555" s="24"/>
      <c r="AE1555" s="64"/>
    </row>
    <row r="1556" spans="1:31" x14ac:dyDescent="0.25">
      <c r="A1556" s="19"/>
      <c r="B1556" s="19"/>
      <c r="C1556" s="19"/>
      <c r="D1556" s="20"/>
      <c r="E1556" s="21"/>
      <c r="F1556" s="21"/>
      <c r="G1556" s="120"/>
      <c r="H1556" s="6"/>
      <c r="I1556" s="4"/>
      <c r="J1556" s="4"/>
      <c r="K1556" s="4"/>
      <c r="O1556" s="4"/>
      <c r="P1556" s="4"/>
      <c r="Q1556" s="4"/>
      <c r="R1556" s="5"/>
      <c r="S1556" s="5"/>
      <c r="T1556" s="5"/>
      <c r="AA1556" s="24"/>
      <c r="AB1556" s="24"/>
      <c r="AE1556" s="64"/>
    </row>
    <row r="1557" spans="1:31" x14ac:dyDescent="0.25">
      <c r="A1557" s="19"/>
      <c r="B1557" s="19"/>
      <c r="C1557" s="19"/>
      <c r="D1557" s="20"/>
      <c r="E1557" s="21"/>
      <c r="F1557" s="21"/>
      <c r="G1557" s="120"/>
      <c r="H1557" s="6"/>
      <c r="I1557" s="4"/>
      <c r="J1557" s="4"/>
      <c r="K1557" s="4"/>
      <c r="O1557" s="4"/>
      <c r="P1557" s="4"/>
      <c r="Q1557" s="4"/>
      <c r="R1557" s="5"/>
      <c r="S1557" s="5"/>
      <c r="T1557" s="5"/>
      <c r="AA1557" s="24"/>
      <c r="AB1557" s="24"/>
      <c r="AE1557" s="64"/>
    </row>
    <row r="1558" spans="1:31" x14ac:dyDescent="0.25">
      <c r="A1558" s="19"/>
      <c r="B1558" s="19"/>
      <c r="C1558" s="19"/>
      <c r="D1558" s="20"/>
      <c r="E1558" s="21"/>
      <c r="F1558" s="21"/>
      <c r="G1558" s="120"/>
      <c r="H1558" s="6"/>
      <c r="I1558" s="4"/>
      <c r="J1558" s="4"/>
      <c r="K1558" s="4"/>
      <c r="O1558" s="4"/>
      <c r="P1558" s="4"/>
      <c r="Q1558" s="4"/>
      <c r="R1558" s="5"/>
      <c r="S1558" s="5"/>
      <c r="T1558" s="5"/>
      <c r="AA1558" s="24"/>
      <c r="AB1558" s="24"/>
      <c r="AE1558" s="64"/>
    </row>
    <row r="1559" spans="1:31" x14ac:dyDescent="0.25">
      <c r="A1559" s="19"/>
      <c r="B1559" s="19"/>
      <c r="C1559" s="19"/>
      <c r="D1559" s="20"/>
      <c r="E1559" s="21"/>
      <c r="F1559" s="21"/>
      <c r="G1559" s="120"/>
      <c r="H1559" s="6"/>
      <c r="I1559" s="4"/>
      <c r="J1559" s="4"/>
      <c r="K1559" s="4"/>
      <c r="O1559" s="4"/>
      <c r="P1559" s="4"/>
      <c r="Q1559" s="4"/>
      <c r="R1559" s="5"/>
      <c r="S1559" s="5"/>
      <c r="T1559" s="5"/>
      <c r="AA1559" s="24"/>
      <c r="AB1559" s="24"/>
      <c r="AE1559" s="64"/>
    </row>
    <row r="1560" spans="1:31" x14ac:dyDescent="0.25">
      <c r="A1560" s="19"/>
      <c r="B1560" s="19"/>
      <c r="C1560" s="19"/>
      <c r="D1560" s="20"/>
      <c r="E1560" s="21"/>
      <c r="F1560" s="21"/>
      <c r="G1560" s="120"/>
      <c r="H1560" s="6"/>
      <c r="I1560" s="4"/>
      <c r="J1560" s="4"/>
      <c r="K1560" s="4"/>
      <c r="O1560" s="4"/>
      <c r="P1560" s="4"/>
      <c r="Q1560" s="4"/>
      <c r="R1560" s="5"/>
      <c r="S1560" s="5"/>
      <c r="T1560" s="5"/>
      <c r="AA1560" s="24"/>
      <c r="AB1560" s="24"/>
      <c r="AE1560" s="64"/>
    </row>
    <row r="1561" spans="1:31" x14ac:dyDescent="0.25">
      <c r="A1561" s="19"/>
      <c r="B1561" s="19"/>
      <c r="C1561" s="19"/>
      <c r="D1561" s="20"/>
      <c r="E1561" s="21"/>
      <c r="F1561" s="21"/>
      <c r="G1561" s="120"/>
      <c r="H1561" s="6"/>
      <c r="I1561" s="4"/>
      <c r="J1561" s="4"/>
      <c r="K1561" s="4"/>
      <c r="O1561" s="4"/>
      <c r="P1561" s="4"/>
      <c r="Q1561" s="4"/>
      <c r="R1561" s="5"/>
      <c r="S1561" s="5"/>
      <c r="T1561" s="5"/>
      <c r="AA1561" s="24"/>
      <c r="AB1561" s="24"/>
      <c r="AE1561" s="64"/>
    </row>
    <row r="1562" spans="1:31" x14ac:dyDescent="0.25">
      <c r="A1562" s="19"/>
      <c r="B1562" s="19"/>
      <c r="C1562" s="19"/>
      <c r="D1562" s="20"/>
      <c r="E1562" s="21"/>
      <c r="F1562" s="21"/>
      <c r="G1562" s="120"/>
      <c r="H1562" s="6"/>
      <c r="I1562" s="4"/>
      <c r="J1562" s="4"/>
      <c r="K1562" s="4"/>
      <c r="O1562" s="4"/>
      <c r="P1562" s="4"/>
      <c r="Q1562" s="4"/>
      <c r="R1562" s="5"/>
      <c r="S1562" s="5"/>
      <c r="T1562" s="5"/>
      <c r="AA1562" s="24"/>
      <c r="AB1562" s="24"/>
      <c r="AE1562" s="64"/>
    </row>
    <row r="1563" spans="1:31" x14ac:dyDescent="0.25">
      <c r="A1563" s="19"/>
      <c r="B1563" s="19"/>
      <c r="C1563" s="19"/>
      <c r="D1563" s="20"/>
      <c r="E1563" s="21"/>
      <c r="F1563" s="21"/>
      <c r="G1563" s="120"/>
      <c r="H1563" s="6"/>
      <c r="I1563" s="4"/>
      <c r="J1563" s="4"/>
      <c r="K1563" s="4"/>
      <c r="O1563" s="4"/>
      <c r="P1563" s="4"/>
      <c r="Q1563" s="4"/>
      <c r="R1563" s="5"/>
      <c r="S1563" s="5"/>
      <c r="T1563" s="5"/>
      <c r="AA1563" s="24"/>
      <c r="AB1563" s="24"/>
      <c r="AE1563" s="64"/>
    </row>
    <row r="1564" spans="1:31" x14ac:dyDescent="0.25">
      <c r="A1564" s="19"/>
      <c r="B1564" s="19"/>
      <c r="C1564" s="19"/>
      <c r="D1564" s="20"/>
      <c r="E1564" s="21"/>
      <c r="F1564" s="21"/>
      <c r="G1564" s="120"/>
      <c r="H1564" s="6"/>
      <c r="I1564" s="4"/>
      <c r="J1564" s="4"/>
      <c r="K1564" s="4"/>
      <c r="O1564" s="4"/>
      <c r="P1564" s="4"/>
      <c r="Q1564" s="4"/>
      <c r="R1564" s="5"/>
      <c r="S1564" s="5"/>
      <c r="T1564" s="5"/>
      <c r="AA1564" s="24"/>
      <c r="AB1564" s="24"/>
      <c r="AE1564" s="64"/>
    </row>
    <row r="1565" spans="1:31" x14ac:dyDescent="0.25">
      <c r="A1565" s="19"/>
      <c r="B1565" s="19"/>
      <c r="C1565" s="19"/>
      <c r="D1565" s="20"/>
      <c r="E1565" s="21"/>
      <c r="F1565" s="21"/>
      <c r="G1565" s="120"/>
      <c r="H1565" s="6"/>
      <c r="I1565" s="4"/>
      <c r="J1565" s="4"/>
      <c r="K1565" s="4"/>
      <c r="O1565" s="4"/>
      <c r="P1565" s="4"/>
      <c r="Q1565" s="4"/>
      <c r="R1565" s="5"/>
      <c r="S1565" s="5"/>
      <c r="T1565" s="5"/>
      <c r="AA1565" s="24"/>
      <c r="AB1565" s="24"/>
      <c r="AE1565" s="64"/>
    </row>
    <row r="1566" spans="1:31" x14ac:dyDescent="0.25">
      <c r="A1566" s="19"/>
      <c r="B1566" s="19"/>
      <c r="C1566" s="19"/>
      <c r="D1566" s="20"/>
      <c r="E1566" s="21"/>
      <c r="F1566" s="21"/>
      <c r="G1566" s="120"/>
      <c r="H1566" s="6"/>
      <c r="I1566" s="4"/>
      <c r="J1566" s="4"/>
      <c r="K1566" s="4"/>
      <c r="O1566" s="4"/>
      <c r="P1566" s="4"/>
      <c r="Q1566" s="4"/>
      <c r="R1566" s="5"/>
      <c r="S1566" s="5"/>
      <c r="T1566" s="5"/>
      <c r="AA1566" s="24"/>
      <c r="AB1566" s="24"/>
      <c r="AE1566" s="64"/>
    </row>
    <row r="1567" spans="1:31" x14ac:dyDescent="0.25">
      <c r="A1567" s="19"/>
      <c r="B1567" s="19"/>
      <c r="C1567" s="19"/>
      <c r="D1567" s="20"/>
      <c r="E1567" s="21"/>
      <c r="F1567" s="21"/>
      <c r="G1567" s="120"/>
      <c r="H1567" s="6"/>
      <c r="I1567" s="4"/>
      <c r="J1567" s="4"/>
      <c r="K1567" s="4"/>
      <c r="O1567" s="4"/>
      <c r="P1567" s="4"/>
      <c r="Q1567" s="4"/>
      <c r="R1567" s="5"/>
      <c r="S1567" s="5"/>
      <c r="T1567" s="5"/>
      <c r="AA1567" s="24"/>
      <c r="AB1567" s="24"/>
      <c r="AE1567" s="64"/>
    </row>
    <row r="1568" spans="1:31" x14ac:dyDescent="0.25">
      <c r="A1568" s="19"/>
      <c r="B1568" s="19"/>
      <c r="C1568" s="19"/>
      <c r="D1568" s="20"/>
      <c r="E1568" s="21"/>
      <c r="F1568" s="21"/>
      <c r="G1568" s="120"/>
      <c r="H1568" s="6"/>
      <c r="I1568" s="4"/>
      <c r="J1568" s="4"/>
      <c r="K1568" s="4"/>
      <c r="O1568" s="4"/>
      <c r="P1568" s="4"/>
      <c r="Q1568" s="4"/>
      <c r="R1568" s="5"/>
      <c r="S1568" s="5"/>
      <c r="T1568" s="5"/>
      <c r="AA1568" s="24"/>
      <c r="AB1568" s="24"/>
      <c r="AE1568" s="64"/>
    </row>
    <row r="1569" spans="1:31" x14ac:dyDescent="0.25">
      <c r="A1569" s="19"/>
      <c r="B1569" s="19"/>
      <c r="C1569" s="19"/>
      <c r="D1569" s="20"/>
      <c r="E1569" s="21"/>
      <c r="F1569" s="21"/>
      <c r="G1569" s="120"/>
      <c r="H1569" s="6"/>
      <c r="I1569" s="4"/>
      <c r="J1569" s="4"/>
      <c r="K1569" s="4"/>
      <c r="O1569" s="4"/>
      <c r="P1569" s="4"/>
      <c r="Q1569" s="4"/>
      <c r="R1569" s="5"/>
      <c r="S1569" s="5"/>
      <c r="T1569" s="5"/>
      <c r="AA1569" s="24"/>
      <c r="AB1569" s="24"/>
      <c r="AE1569" s="64"/>
    </row>
    <row r="1570" spans="1:31" x14ac:dyDescent="0.25">
      <c r="A1570" s="19"/>
      <c r="B1570" s="19"/>
      <c r="C1570" s="19"/>
      <c r="D1570" s="20"/>
      <c r="E1570" s="21"/>
      <c r="F1570" s="21"/>
      <c r="G1570" s="120"/>
      <c r="H1570" s="6"/>
      <c r="I1570" s="4"/>
      <c r="J1570" s="4"/>
      <c r="K1570" s="4"/>
      <c r="O1570" s="4"/>
      <c r="P1570" s="4"/>
      <c r="Q1570" s="4"/>
      <c r="R1570" s="5"/>
      <c r="S1570" s="5"/>
      <c r="T1570" s="5"/>
      <c r="AA1570" s="24"/>
      <c r="AB1570" s="24"/>
      <c r="AE1570" s="64"/>
    </row>
    <row r="1571" spans="1:31" x14ac:dyDescent="0.25">
      <c r="A1571" s="19"/>
      <c r="B1571" s="19"/>
      <c r="C1571" s="19"/>
      <c r="D1571" s="20"/>
      <c r="E1571" s="21"/>
      <c r="F1571" s="21"/>
      <c r="G1571" s="120"/>
      <c r="H1571" s="6"/>
      <c r="I1571" s="4"/>
      <c r="J1571" s="4"/>
      <c r="K1571" s="4"/>
      <c r="O1571" s="4"/>
      <c r="P1571" s="4"/>
      <c r="Q1571" s="4"/>
      <c r="R1571" s="5"/>
      <c r="S1571" s="5"/>
      <c r="T1571" s="5"/>
      <c r="AA1571" s="24"/>
      <c r="AB1571" s="24"/>
      <c r="AE1571" s="64"/>
    </row>
    <row r="1572" spans="1:31" x14ac:dyDescent="0.25">
      <c r="A1572" s="19"/>
      <c r="B1572" s="19"/>
      <c r="C1572" s="19"/>
      <c r="D1572" s="20"/>
      <c r="E1572" s="21"/>
      <c r="F1572" s="21"/>
      <c r="G1572" s="120"/>
      <c r="H1572" s="6"/>
      <c r="I1572" s="4"/>
      <c r="J1572" s="4"/>
      <c r="K1572" s="4"/>
      <c r="O1572" s="4"/>
      <c r="P1572" s="4"/>
      <c r="Q1572" s="4"/>
      <c r="R1572" s="5"/>
      <c r="S1572" s="5"/>
      <c r="T1572" s="5"/>
      <c r="AA1572" s="24"/>
      <c r="AB1572" s="24"/>
      <c r="AE1572" s="64"/>
    </row>
    <row r="1573" spans="1:31" x14ac:dyDescent="0.25">
      <c r="A1573" s="19"/>
      <c r="B1573" s="19"/>
      <c r="C1573" s="19"/>
      <c r="D1573" s="20"/>
      <c r="E1573" s="21"/>
      <c r="F1573" s="21"/>
      <c r="G1573" s="120"/>
      <c r="H1573" s="6"/>
      <c r="I1573" s="4"/>
      <c r="J1573" s="4"/>
      <c r="K1573" s="4"/>
      <c r="O1573" s="4"/>
      <c r="P1573" s="4"/>
      <c r="Q1573" s="4"/>
      <c r="R1573" s="5"/>
      <c r="S1573" s="5"/>
      <c r="T1573" s="5"/>
      <c r="AA1573" s="24"/>
      <c r="AB1573" s="24"/>
      <c r="AE1573" s="64"/>
    </row>
    <row r="1574" spans="1:31" x14ac:dyDescent="0.25">
      <c r="A1574" s="19"/>
      <c r="B1574" s="19"/>
      <c r="C1574" s="19"/>
      <c r="D1574" s="20"/>
      <c r="E1574" s="21"/>
      <c r="F1574" s="21"/>
      <c r="G1574" s="120"/>
      <c r="H1574" s="6"/>
      <c r="I1574" s="4"/>
      <c r="J1574" s="4"/>
      <c r="K1574" s="4"/>
      <c r="O1574" s="4"/>
      <c r="P1574" s="4"/>
      <c r="Q1574" s="4"/>
      <c r="R1574" s="5"/>
      <c r="S1574" s="5"/>
      <c r="T1574" s="5"/>
      <c r="AA1574" s="24"/>
      <c r="AB1574" s="24"/>
      <c r="AE1574" s="64"/>
    </row>
    <row r="1575" spans="1:31" x14ac:dyDescent="0.25">
      <c r="A1575" s="19"/>
      <c r="B1575" s="19"/>
      <c r="C1575" s="19"/>
      <c r="D1575" s="20"/>
      <c r="E1575" s="21"/>
      <c r="F1575" s="21"/>
      <c r="G1575" s="120"/>
      <c r="H1575" s="6"/>
      <c r="I1575" s="4"/>
      <c r="J1575" s="4"/>
      <c r="K1575" s="4"/>
      <c r="O1575" s="4"/>
      <c r="P1575" s="4"/>
      <c r="Q1575" s="4"/>
      <c r="R1575" s="5"/>
      <c r="S1575" s="5"/>
      <c r="T1575" s="5"/>
      <c r="AA1575" s="24"/>
      <c r="AB1575" s="24"/>
      <c r="AE1575" s="64"/>
    </row>
    <row r="1576" spans="1:31" x14ac:dyDescent="0.25">
      <c r="A1576" s="19"/>
      <c r="B1576" s="19"/>
      <c r="C1576" s="19"/>
      <c r="D1576" s="20"/>
      <c r="E1576" s="21"/>
      <c r="F1576" s="21"/>
      <c r="G1576" s="120"/>
      <c r="H1576" s="6"/>
      <c r="I1576" s="4"/>
      <c r="J1576" s="4"/>
      <c r="K1576" s="4"/>
      <c r="O1576" s="4"/>
      <c r="P1576" s="4"/>
      <c r="Q1576" s="4"/>
      <c r="R1576" s="5"/>
      <c r="S1576" s="5"/>
      <c r="T1576" s="5"/>
      <c r="AA1576" s="24"/>
      <c r="AB1576" s="24"/>
      <c r="AE1576" s="64"/>
    </row>
    <row r="1577" spans="1:31" x14ac:dyDescent="0.25">
      <c r="A1577" s="19"/>
      <c r="B1577" s="19"/>
      <c r="C1577" s="19"/>
      <c r="D1577" s="20"/>
      <c r="E1577" s="21"/>
      <c r="F1577" s="21"/>
      <c r="G1577" s="120"/>
      <c r="H1577" s="6"/>
      <c r="I1577" s="4"/>
      <c r="J1577" s="4"/>
      <c r="K1577" s="4"/>
      <c r="O1577" s="4"/>
      <c r="P1577" s="4"/>
      <c r="Q1577" s="4"/>
      <c r="R1577" s="5"/>
      <c r="S1577" s="5"/>
      <c r="T1577" s="5"/>
      <c r="AA1577" s="24"/>
      <c r="AB1577" s="24"/>
      <c r="AE1577" s="64"/>
    </row>
    <row r="1578" spans="1:31" x14ac:dyDescent="0.25">
      <c r="A1578" s="19"/>
      <c r="B1578" s="19"/>
      <c r="C1578" s="19"/>
      <c r="D1578" s="20"/>
      <c r="E1578" s="21"/>
      <c r="F1578" s="21"/>
      <c r="G1578" s="120"/>
      <c r="H1578" s="6"/>
      <c r="I1578" s="4"/>
      <c r="J1578" s="4"/>
      <c r="K1578" s="4"/>
      <c r="O1578" s="4"/>
      <c r="P1578" s="4"/>
      <c r="Q1578" s="4"/>
      <c r="R1578" s="5"/>
      <c r="S1578" s="5"/>
      <c r="T1578" s="5"/>
      <c r="AA1578" s="24"/>
      <c r="AB1578" s="24"/>
      <c r="AE1578" s="64"/>
    </row>
    <row r="1579" spans="1:31" x14ac:dyDescent="0.25">
      <c r="A1579" s="19"/>
      <c r="B1579" s="19"/>
      <c r="C1579" s="19"/>
      <c r="D1579" s="20"/>
      <c r="E1579" s="21"/>
      <c r="F1579" s="21"/>
      <c r="G1579" s="120"/>
      <c r="H1579" s="6"/>
      <c r="I1579" s="4"/>
      <c r="J1579" s="4"/>
      <c r="K1579" s="4"/>
      <c r="O1579" s="4"/>
      <c r="P1579" s="4"/>
      <c r="Q1579" s="4"/>
      <c r="R1579" s="5"/>
      <c r="S1579" s="5"/>
      <c r="T1579" s="5"/>
      <c r="AA1579" s="24"/>
      <c r="AB1579" s="24"/>
      <c r="AE1579" s="64"/>
    </row>
    <row r="1580" spans="1:31" x14ac:dyDescent="0.25">
      <c r="A1580" s="19"/>
      <c r="B1580" s="19"/>
      <c r="C1580" s="19"/>
      <c r="D1580" s="20"/>
      <c r="E1580" s="21"/>
      <c r="F1580" s="21"/>
      <c r="G1580" s="120"/>
      <c r="H1580" s="6"/>
      <c r="I1580" s="4"/>
      <c r="J1580" s="4"/>
      <c r="K1580" s="4"/>
      <c r="O1580" s="4"/>
      <c r="P1580" s="4"/>
      <c r="Q1580" s="4"/>
      <c r="R1580" s="5"/>
      <c r="S1580" s="5"/>
      <c r="T1580" s="5"/>
      <c r="AA1580" s="24"/>
      <c r="AB1580" s="24"/>
      <c r="AE1580" s="64"/>
    </row>
    <row r="1581" spans="1:31" x14ac:dyDescent="0.25">
      <c r="A1581" s="19"/>
      <c r="B1581" s="19"/>
      <c r="C1581" s="19"/>
      <c r="D1581" s="20"/>
      <c r="E1581" s="21"/>
      <c r="F1581" s="21"/>
      <c r="G1581" s="120"/>
      <c r="H1581" s="6"/>
      <c r="I1581" s="4"/>
      <c r="J1581" s="4"/>
      <c r="K1581" s="4"/>
      <c r="O1581" s="4"/>
      <c r="P1581" s="4"/>
      <c r="Q1581" s="4"/>
      <c r="R1581" s="5"/>
      <c r="S1581" s="5"/>
      <c r="T1581" s="5"/>
      <c r="AA1581" s="24"/>
      <c r="AB1581" s="24"/>
      <c r="AE1581" s="64"/>
    </row>
    <row r="1582" spans="1:31" x14ac:dyDescent="0.25">
      <c r="A1582" s="19"/>
      <c r="B1582" s="19"/>
      <c r="C1582" s="19"/>
      <c r="D1582" s="20"/>
      <c r="E1582" s="21"/>
      <c r="F1582" s="21"/>
      <c r="G1582" s="120"/>
      <c r="H1582" s="6"/>
      <c r="I1582" s="4"/>
      <c r="J1582" s="4"/>
      <c r="K1582" s="4"/>
      <c r="O1582" s="4"/>
      <c r="P1582" s="4"/>
      <c r="Q1582" s="4"/>
      <c r="R1582" s="5"/>
      <c r="S1582" s="5"/>
      <c r="T1582" s="5"/>
      <c r="AA1582" s="24"/>
      <c r="AB1582" s="24"/>
      <c r="AE1582" s="64"/>
    </row>
    <row r="1583" spans="1:31" x14ac:dyDescent="0.25">
      <c r="A1583" s="19"/>
      <c r="B1583" s="19"/>
      <c r="C1583" s="19"/>
      <c r="D1583" s="20"/>
      <c r="E1583" s="21"/>
      <c r="F1583" s="21"/>
      <c r="G1583" s="120"/>
      <c r="H1583" s="6"/>
      <c r="I1583" s="4"/>
      <c r="J1583" s="4"/>
      <c r="K1583" s="4"/>
      <c r="O1583" s="4"/>
      <c r="P1583" s="4"/>
      <c r="Q1583" s="4"/>
      <c r="R1583" s="5"/>
      <c r="S1583" s="5"/>
      <c r="T1583" s="5"/>
      <c r="AA1583" s="24"/>
      <c r="AB1583" s="24"/>
      <c r="AE1583" s="64"/>
    </row>
    <row r="1584" spans="1:31" x14ac:dyDescent="0.25">
      <c r="A1584" s="19"/>
      <c r="B1584" s="19"/>
      <c r="C1584" s="19"/>
      <c r="D1584" s="20"/>
      <c r="E1584" s="21"/>
      <c r="F1584" s="21"/>
      <c r="G1584" s="120"/>
      <c r="H1584" s="6"/>
      <c r="I1584" s="4"/>
      <c r="J1584" s="4"/>
      <c r="K1584" s="4"/>
      <c r="O1584" s="4"/>
      <c r="P1584" s="4"/>
      <c r="Q1584" s="4"/>
      <c r="R1584" s="5"/>
      <c r="S1584" s="5"/>
      <c r="T1584" s="5"/>
      <c r="AA1584" s="24"/>
      <c r="AB1584" s="24"/>
      <c r="AE1584" s="64"/>
    </row>
    <row r="1585" spans="1:31" x14ac:dyDescent="0.25">
      <c r="A1585" s="19"/>
      <c r="B1585" s="19"/>
      <c r="C1585" s="19"/>
      <c r="D1585" s="20"/>
      <c r="E1585" s="21"/>
      <c r="F1585" s="21"/>
      <c r="G1585" s="120"/>
      <c r="H1585" s="6"/>
      <c r="I1585" s="4"/>
      <c r="J1585" s="4"/>
      <c r="K1585" s="4"/>
      <c r="O1585" s="4"/>
      <c r="P1585" s="4"/>
      <c r="Q1585" s="4"/>
      <c r="R1585" s="5"/>
      <c r="S1585" s="5"/>
      <c r="T1585" s="5"/>
      <c r="AA1585" s="24"/>
      <c r="AB1585" s="24"/>
      <c r="AE1585" s="64"/>
    </row>
    <row r="1586" spans="1:31" x14ac:dyDescent="0.25">
      <c r="A1586" s="19"/>
      <c r="B1586" s="19"/>
      <c r="C1586" s="19"/>
      <c r="D1586" s="20"/>
      <c r="E1586" s="21"/>
      <c r="F1586" s="21"/>
      <c r="G1586" s="120"/>
      <c r="H1586" s="6"/>
      <c r="I1586" s="4"/>
      <c r="J1586" s="4"/>
      <c r="K1586" s="4"/>
      <c r="O1586" s="4"/>
      <c r="P1586" s="4"/>
      <c r="Q1586" s="4"/>
      <c r="R1586" s="5"/>
      <c r="S1586" s="5"/>
      <c r="T1586" s="5"/>
      <c r="AA1586" s="24"/>
      <c r="AB1586" s="24"/>
      <c r="AE1586" s="64"/>
    </row>
    <row r="1587" spans="1:31" x14ac:dyDescent="0.25">
      <c r="A1587" s="19"/>
      <c r="B1587" s="19"/>
      <c r="C1587" s="19"/>
      <c r="D1587" s="20"/>
      <c r="E1587" s="21"/>
      <c r="F1587" s="21"/>
      <c r="G1587" s="120"/>
      <c r="H1587" s="6"/>
      <c r="I1587" s="4"/>
      <c r="J1587" s="4"/>
      <c r="K1587" s="4"/>
      <c r="O1587" s="4"/>
      <c r="P1587" s="4"/>
      <c r="Q1587" s="4"/>
      <c r="R1587" s="5"/>
      <c r="S1587" s="5"/>
      <c r="T1587" s="5"/>
      <c r="AA1587" s="24"/>
      <c r="AB1587" s="24"/>
      <c r="AE1587" s="64"/>
    </row>
    <row r="1588" spans="1:31" x14ac:dyDescent="0.25">
      <c r="A1588" s="19"/>
      <c r="B1588" s="19"/>
      <c r="C1588" s="19"/>
      <c r="D1588" s="20"/>
      <c r="E1588" s="21"/>
      <c r="F1588" s="21"/>
      <c r="G1588" s="120"/>
      <c r="H1588" s="6"/>
      <c r="I1588" s="4"/>
      <c r="J1588" s="4"/>
      <c r="K1588" s="4"/>
      <c r="O1588" s="4"/>
      <c r="P1588" s="4"/>
      <c r="Q1588" s="4"/>
      <c r="R1588" s="5"/>
      <c r="S1588" s="5"/>
      <c r="T1588" s="5"/>
      <c r="AA1588" s="24"/>
      <c r="AB1588" s="24"/>
      <c r="AE1588" s="64"/>
    </row>
    <row r="1589" spans="1:31" x14ac:dyDescent="0.25">
      <c r="A1589" s="19"/>
      <c r="B1589" s="19"/>
      <c r="C1589" s="19"/>
      <c r="D1589" s="20"/>
      <c r="E1589" s="21"/>
      <c r="F1589" s="21"/>
      <c r="G1589" s="120"/>
      <c r="H1589" s="6"/>
      <c r="I1589" s="4"/>
      <c r="J1589" s="4"/>
      <c r="K1589" s="4"/>
      <c r="O1589" s="4"/>
      <c r="P1589" s="4"/>
      <c r="Q1589" s="4"/>
      <c r="R1589" s="5"/>
      <c r="S1589" s="5"/>
      <c r="T1589" s="5"/>
      <c r="AA1589" s="24"/>
      <c r="AB1589" s="24"/>
      <c r="AE1589" s="64"/>
    </row>
    <row r="1590" spans="1:31" x14ac:dyDescent="0.25">
      <c r="A1590" s="19"/>
      <c r="B1590" s="19"/>
      <c r="C1590" s="19"/>
      <c r="D1590" s="20"/>
      <c r="E1590" s="21"/>
      <c r="F1590" s="21"/>
      <c r="G1590" s="120"/>
      <c r="H1590" s="6"/>
      <c r="I1590" s="4"/>
      <c r="J1590" s="4"/>
      <c r="K1590" s="4"/>
      <c r="O1590" s="4"/>
      <c r="P1590" s="4"/>
      <c r="Q1590" s="4"/>
      <c r="R1590" s="5"/>
      <c r="S1590" s="5"/>
      <c r="T1590" s="5"/>
      <c r="AA1590" s="24"/>
      <c r="AB1590" s="24"/>
      <c r="AE1590" s="64"/>
    </row>
    <row r="1591" spans="1:31" x14ac:dyDescent="0.25">
      <c r="A1591" s="19"/>
      <c r="B1591" s="19"/>
      <c r="C1591" s="19"/>
      <c r="D1591" s="20"/>
      <c r="E1591" s="21"/>
      <c r="F1591" s="21"/>
      <c r="G1591" s="120"/>
      <c r="H1591" s="6"/>
      <c r="I1591" s="4"/>
      <c r="J1591" s="4"/>
      <c r="K1591" s="4"/>
      <c r="O1591" s="4"/>
      <c r="P1591" s="4"/>
      <c r="Q1591" s="4"/>
      <c r="R1591" s="5"/>
      <c r="S1591" s="5"/>
      <c r="T1591" s="5"/>
      <c r="AA1591" s="24"/>
      <c r="AB1591" s="24"/>
      <c r="AE1591" s="64"/>
    </row>
    <row r="1592" spans="1:31" x14ac:dyDescent="0.25">
      <c r="A1592" s="19"/>
      <c r="B1592" s="19"/>
      <c r="C1592" s="19"/>
      <c r="D1592" s="20"/>
      <c r="E1592" s="21"/>
      <c r="F1592" s="21"/>
      <c r="G1592" s="120"/>
      <c r="H1592" s="6"/>
      <c r="I1592" s="4"/>
      <c r="J1592" s="4"/>
      <c r="K1592" s="4"/>
      <c r="O1592" s="4"/>
      <c r="P1592" s="4"/>
      <c r="Q1592" s="4"/>
      <c r="R1592" s="5"/>
      <c r="S1592" s="5"/>
      <c r="T1592" s="5"/>
      <c r="AA1592" s="24"/>
      <c r="AB1592" s="24"/>
      <c r="AE1592" s="64"/>
    </row>
    <row r="1593" spans="1:31" x14ac:dyDescent="0.25">
      <c r="A1593" s="19"/>
      <c r="B1593" s="19"/>
      <c r="C1593" s="19"/>
      <c r="D1593" s="20"/>
      <c r="E1593" s="21"/>
      <c r="F1593" s="21"/>
      <c r="G1593" s="120"/>
      <c r="H1593" s="6"/>
      <c r="I1593" s="4"/>
      <c r="J1593" s="4"/>
      <c r="K1593" s="4"/>
      <c r="O1593" s="4"/>
      <c r="P1593" s="4"/>
      <c r="Q1593" s="4"/>
      <c r="R1593" s="5"/>
      <c r="S1593" s="5"/>
      <c r="T1593" s="5"/>
      <c r="AA1593" s="24"/>
      <c r="AB1593" s="24"/>
      <c r="AE1593" s="64"/>
    </row>
    <row r="1594" spans="1:31" x14ac:dyDescent="0.25">
      <c r="A1594" s="19"/>
      <c r="B1594" s="19"/>
      <c r="C1594" s="19"/>
      <c r="D1594" s="20"/>
      <c r="E1594" s="21"/>
      <c r="F1594" s="21"/>
      <c r="G1594" s="120"/>
      <c r="H1594" s="6"/>
      <c r="I1594" s="4"/>
      <c r="J1594" s="4"/>
      <c r="K1594" s="4"/>
      <c r="O1594" s="4"/>
      <c r="P1594" s="4"/>
      <c r="Q1594" s="4"/>
      <c r="R1594" s="5"/>
      <c r="S1594" s="5"/>
      <c r="T1594" s="5"/>
      <c r="AA1594" s="24"/>
      <c r="AB1594" s="24"/>
      <c r="AE1594" s="64"/>
    </row>
    <row r="1595" spans="1:31" x14ac:dyDescent="0.25">
      <c r="A1595" s="19"/>
      <c r="B1595" s="19"/>
      <c r="C1595" s="19"/>
      <c r="D1595" s="20"/>
      <c r="E1595" s="21"/>
      <c r="F1595" s="21"/>
      <c r="G1595" s="120"/>
      <c r="H1595" s="6"/>
      <c r="I1595" s="4"/>
      <c r="J1595" s="4"/>
      <c r="K1595" s="4"/>
      <c r="O1595" s="4"/>
      <c r="P1595" s="4"/>
      <c r="Q1595" s="4"/>
      <c r="R1595" s="5"/>
      <c r="S1595" s="5"/>
      <c r="T1595" s="5"/>
      <c r="AA1595" s="24"/>
      <c r="AB1595" s="24"/>
      <c r="AE1595" s="64"/>
    </row>
    <row r="1596" spans="1:31" x14ac:dyDescent="0.25">
      <c r="A1596" s="19"/>
      <c r="B1596" s="19"/>
      <c r="C1596" s="19"/>
      <c r="D1596" s="20"/>
      <c r="E1596" s="21"/>
      <c r="F1596" s="21"/>
      <c r="G1596" s="120"/>
      <c r="H1596" s="6"/>
      <c r="I1596" s="4"/>
      <c r="J1596" s="4"/>
      <c r="K1596" s="4"/>
      <c r="O1596" s="4"/>
      <c r="P1596" s="4"/>
      <c r="Q1596" s="4"/>
      <c r="R1596" s="5"/>
      <c r="S1596" s="5"/>
      <c r="T1596" s="5"/>
      <c r="AA1596" s="24"/>
      <c r="AB1596" s="24"/>
      <c r="AE1596" s="64"/>
    </row>
    <row r="1597" spans="1:31" x14ac:dyDescent="0.25">
      <c r="A1597" s="19"/>
      <c r="B1597" s="19"/>
      <c r="C1597" s="19"/>
      <c r="D1597" s="20"/>
      <c r="E1597" s="21"/>
      <c r="F1597" s="21"/>
      <c r="G1597" s="120"/>
      <c r="H1597" s="6"/>
      <c r="I1597" s="4"/>
      <c r="J1597" s="4"/>
      <c r="K1597" s="4"/>
      <c r="O1597" s="4"/>
      <c r="P1597" s="4"/>
      <c r="Q1597" s="4"/>
      <c r="R1597" s="5"/>
      <c r="S1597" s="5"/>
      <c r="T1597" s="5"/>
      <c r="AA1597" s="24"/>
      <c r="AB1597" s="24"/>
      <c r="AE1597" s="64"/>
    </row>
    <row r="1598" spans="1:31" x14ac:dyDescent="0.25">
      <c r="A1598" s="19"/>
      <c r="B1598" s="19"/>
      <c r="C1598" s="19"/>
      <c r="D1598" s="20"/>
      <c r="E1598" s="21"/>
      <c r="F1598" s="21"/>
      <c r="G1598" s="120"/>
      <c r="H1598" s="6"/>
      <c r="I1598" s="4"/>
      <c r="J1598" s="4"/>
      <c r="K1598" s="4"/>
      <c r="O1598" s="4"/>
      <c r="P1598" s="4"/>
      <c r="Q1598" s="4"/>
      <c r="R1598" s="5"/>
      <c r="S1598" s="5"/>
      <c r="T1598" s="5"/>
      <c r="AA1598" s="24"/>
      <c r="AB1598" s="24"/>
      <c r="AE1598" s="64"/>
    </row>
    <row r="1599" spans="1:31" x14ac:dyDescent="0.25">
      <c r="A1599" s="19"/>
      <c r="B1599" s="19"/>
      <c r="C1599" s="19"/>
      <c r="D1599" s="20"/>
      <c r="E1599" s="21"/>
      <c r="F1599" s="21"/>
      <c r="G1599" s="120"/>
      <c r="H1599" s="6"/>
      <c r="I1599" s="4"/>
      <c r="J1599" s="4"/>
      <c r="K1599" s="4"/>
      <c r="O1599" s="4"/>
      <c r="P1599" s="4"/>
      <c r="Q1599" s="4"/>
      <c r="R1599" s="5"/>
      <c r="S1599" s="5"/>
      <c r="T1599" s="5"/>
      <c r="AA1599" s="24"/>
      <c r="AB1599" s="24"/>
      <c r="AE1599" s="64"/>
    </row>
    <row r="1600" spans="1:31" x14ac:dyDescent="0.25">
      <c r="A1600" s="19"/>
      <c r="B1600" s="19"/>
      <c r="C1600" s="19"/>
      <c r="D1600" s="20"/>
      <c r="E1600" s="21"/>
      <c r="F1600" s="21"/>
      <c r="G1600" s="120"/>
      <c r="H1600" s="6"/>
      <c r="I1600" s="4"/>
      <c r="J1600" s="4"/>
      <c r="K1600" s="4"/>
      <c r="O1600" s="4"/>
      <c r="P1600" s="4"/>
      <c r="Q1600" s="4"/>
      <c r="R1600" s="5"/>
      <c r="S1600" s="5"/>
      <c r="T1600" s="5"/>
      <c r="AA1600" s="24"/>
      <c r="AB1600" s="24"/>
      <c r="AE1600" s="64"/>
    </row>
    <row r="1601" spans="1:31" x14ac:dyDescent="0.25">
      <c r="A1601" s="19"/>
      <c r="B1601" s="19"/>
      <c r="C1601" s="19"/>
      <c r="D1601" s="20"/>
      <c r="E1601" s="21"/>
      <c r="F1601" s="21"/>
      <c r="G1601" s="120"/>
      <c r="H1601" s="6"/>
      <c r="I1601" s="4"/>
      <c r="J1601" s="4"/>
      <c r="K1601" s="4"/>
      <c r="O1601" s="4"/>
      <c r="P1601" s="4"/>
      <c r="Q1601" s="4"/>
      <c r="R1601" s="5"/>
      <c r="S1601" s="5"/>
      <c r="T1601" s="5"/>
      <c r="AA1601" s="24"/>
      <c r="AB1601" s="24"/>
      <c r="AE1601" s="64"/>
    </row>
    <row r="1602" spans="1:31" x14ac:dyDescent="0.25">
      <c r="A1602" s="19"/>
      <c r="B1602" s="19"/>
      <c r="C1602" s="19"/>
      <c r="D1602" s="20"/>
      <c r="E1602" s="21"/>
      <c r="F1602" s="21"/>
      <c r="G1602" s="120"/>
      <c r="H1602" s="6"/>
      <c r="I1602" s="4"/>
      <c r="J1602" s="4"/>
      <c r="K1602" s="4"/>
      <c r="O1602" s="4"/>
      <c r="P1602" s="4"/>
      <c r="Q1602" s="4"/>
      <c r="R1602" s="5"/>
      <c r="S1602" s="5"/>
      <c r="T1602" s="5"/>
      <c r="AA1602" s="24"/>
      <c r="AB1602" s="24"/>
      <c r="AE1602" s="64"/>
    </row>
    <row r="1603" spans="1:31" x14ac:dyDescent="0.25">
      <c r="A1603" s="19"/>
      <c r="B1603" s="19"/>
      <c r="C1603" s="19"/>
      <c r="D1603" s="20"/>
      <c r="E1603" s="21"/>
      <c r="F1603" s="21"/>
      <c r="G1603" s="120"/>
      <c r="H1603" s="6"/>
      <c r="I1603" s="4"/>
      <c r="J1603" s="4"/>
      <c r="K1603" s="4"/>
      <c r="O1603" s="4"/>
      <c r="P1603" s="4"/>
      <c r="Q1603" s="4"/>
      <c r="R1603" s="5"/>
      <c r="S1603" s="5"/>
      <c r="T1603" s="5"/>
      <c r="AA1603" s="24"/>
      <c r="AB1603" s="24"/>
      <c r="AE1603" s="64"/>
    </row>
    <row r="1604" spans="1:31" x14ac:dyDescent="0.25">
      <c r="A1604" s="19"/>
      <c r="B1604" s="19"/>
      <c r="C1604" s="19"/>
      <c r="D1604" s="20"/>
      <c r="E1604" s="21"/>
      <c r="F1604" s="21"/>
      <c r="G1604" s="120"/>
      <c r="H1604" s="6"/>
      <c r="I1604" s="4"/>
      <c r="J1604" s="4"/>
      <c r="K1604" s="4"/>
      <c r="O1604" s="4"/>
      <c r="P1604" s="4"/>
      <c r="Q1604" s="4"/>
      <c r="R1604" s="5"/>
      <c r="S1604" s="5"/>
      <c r="T1604" s="5"/>
      <c r="AA1604" s="24"/>
      <c r="AB1604" s="24"/>
      <c r="AE1604" s="64"/>
    </row>
    <row r="1605" spans="1:31" x14ac:dyDescent="0.25">
      <c r="A1605" s="19"/>
      <c r="B1605" s="19"/>
      <c r="C1605" s="19"/>
      <c r="D1605" s="20"/>
      <c r="E1605" s="21"/>
      <c r="F1605" s="21"/>
      <c r="G1605" s="120"/>
      <c r="H1605" s="6"/>
      <c r="I1605" s="4"/>
      <c r="J1605" s="4"/>
      <c r="K1605" s="4"/>
      <c r="O1605" s="4"/>
      <c r="P1605" s="4"/>
      <c r="Q1605" s="4"/>
      <c r="R1605" s="5"/>
      <c r="S1605" s="5"/>
      <c r="T1605" s="5"/>
      <c r="AA1605" s="24"/>
      <c r="AB1605" s="24"/>
      <c r="AE1605" s="64"/>
    </row>
    <row r="1606" spans="1:31" x14ac:dyDescent="0.25">
      <c r="A1606" s="19"/>
      <c r="B1606" s="19"/>
      <c r="C1606" s="19"/>
      <c r="D1606" s="20"/>
      <c r="E1606" s="21"/>
      <c r="F1606" s="21"/>
      <c r="G1606" s="120"/>
      <c r="H1606" s="6"/>
      <c r="I1606" s="4"/>
      <c r="J1606" s="4"/>
      <c r="K1606" s="4"/>
      <c r="O1606" s="4"/>
      <c r="P1606" s="4"/>
      <c r="Q1606" s="4"/>
      <c r="R1606" s="5"/>
      <c r="S1606" s="5"/>
      <c r="T1606" s="5"/>
      <c r="AA1606" s="24"/>
      <c r="AB1606" s="24"/>
      <c r="AE1606" s="64"/>
    </row>
    <row r="1607" spans="1:31" x14ac:dyDescent="0.25">
      <c r="A1607" s="19"/>
      <c r="B1607" s="19"/>
      <c r="C1607" s="19"/>
      <c r="D1607" s="20"/>
      <c r="E1607" s="21"/>
      <c r="F1607" s="21"/>
      <c r="G1607" s="120"/>
      <c r="H1607" s="6"/>
      <c r="I1607" s="4"/>
      <c r="J1607" s="4"/>
      <c r="K1607" s="4"/>
      <c r="O1607" s="4"/>
      <c r="P1607" s="4"/>
      <c r="Q1607" s="4"/>
      <c r="R1607" s="5"/>
      <c r="S1607" s="5"/>
      <c r="T1607" s="5"/>
      <c r="AA1607" s="24"/>
      <c r="AB1607" s="24"/>
      <c r="AE1607" s="64"/>
    </row>
    <row r="1608" spans="1:31" x14ac:dyDescent="0.25">
      <c r="A1608" s="19"/>
      <c r="B1608" s="19"/>
      <c r="C1608" s="19"/>
      <c r="D1608" s="20"/>
      <c r="E1608" s="21"/>
      <c r="F1608" s="21"/>
      <c r="G1608" s="120"/>
      <c r="H1608" s="6"/>
      <c r="I1608" s="4"/>
      <c r="J1608" s="4"/>
      <c r="K1608" s="4"/>
      <c r="O1608" s="4"/>
      <c r="P1608" s="4"/>
      <c r="Q1608" s="4"/>
      <c r="R1608" s="5"/>
      <c r="S1608" s="5"/>
      <c r="T1608" s="5"/>
      <c r="AA1608" s="24"/>
      <c r="AB1608" s="24"/>
      <c r="AE1608" s="64"/>
    </row>
    <row r="1609" spans="1:31" x14ac:dyDescent="0.25">
      <c r="A1609" s="19"/>
      <c r="B1609" s="19"/>
      <c r="C1609" s="19"/>
      <c r="D1609" s="20"/>
      <c r="E1609" s="21"/>
      <c r="F1609" s="21"/>
      <c r="G1609" s="120"/>
      <c r="H1609" s="6"/>
      <c r="I1609" s="4"/>
      <c r="J1609" s="4"/>
      <c r="K1609" s="4"/>
      <c r="O1609" s="4"/>
      <c r="P1609" s="4"/>
      <c r="Q1609" s="4"/>
      <c r="R1609" s="5"/>
      <c r="S1609" s="5"/>
      <c r="T1609" s="5"/>
      <c r="AA1609" s="24"/>
      <c r="AB1609" s="24"/>
      <c r="AE1609" s="64"/>
    </row>
    <row r="1610" spans="1:31" x14ac:dyDescent="0.25">
      <c r="A1610" s="19"/>
      <c r="B1610" s="19"/>
      <c r="C1610" s="19"/>
      <c r="D1610" s="20"/>
      <c r="E1610" s="21"/>
      <c r="F1610" s="21"/>
      <c r="G1610" s="120"/>
      <c r="H1610" s="6"/>
      <c r="I1610" s="4"/>
      <c r="J1610" s="4"/>
      <c r="K1610" s="4"/>
      <c r="O1610" s="4"/>
      <c r="P1610" s="4"/>
      <c r="Q1610" s="4"/>
      <c r="R1610" s="5"/>
      <c r="S1610" s="5"/>
      <c r="T1610" s="5"/>
      <c r="AA1610" s="24"/>
      <c r="AB1610" s="24"/>
      <c r="AE1610" s="64"/>
    </row>
    <row r="1611" spans="1:31" x14ac:dyDescent="0.25">
      <c r="A1611" s="19"/>
      <c r="B1611" s="19"/>
      <c r="C1611" s="19"/>
      <c r="D1611" s="20"/>
      <c r="E1611" s="21"/>
      <c r="F1611" s="21"/>
      <c r="G1611" s="120"/>
      <c r="H1611" s="6"/>
      <c r="I1611" s="4"/>
      <c r="J1611" s="4"/>
      <c r="K1611" s="4"/>
      <c r="O1611" s="4"/>
      <c r="P1611" s="4"/>
      <c r="Q1611" s="4"/>
      <c r="R1611" s="5"/>
      <c r="S1611" s="5"/>
      <c r="T1611" s="5"/>
      <c r="AA1611" s="24"/>
      <c r="AB1611" s="24"/>
      <c r="AE1611" s="64"/>
    </row>
    <row r="1612" spans="1:31" x14ac:dyDescent="0.25">
      <c r="A1612" s="19"/>
      <c r="B1612" s="19"/>
      <c r="C1612" s="19"/>
      <c r="D1612" s="20"/>
      <c r="E1612" s="21"/>
      <c r="F1612" s="21"/>
      <c r="G1612" s="120"/>
      <c r="H1612" s="6"/>
      <c r="I1612" s="4"/>
      <c r="J1612" s="4"/>
      <c r="K1612" s="4"/>
      <c r="O1612" s="4"/>
      <c r="P1612" s="4"/>
      <c r="Q1612" s="4"/>
      <c r="R1612" s="5"/>
      <c r="S1612" s="5"/>
      <c r="T1612" s="5"/>
      <c r="AA1612" s="24"/>
      <c r="AB1612" s="24"/>
      <c r="AE1612" s="64"/>
    </row>
    <row r="1613" spans="1:31" x14ac:dyDescent="0.25">
      <c r="A1613" s="19"/>
      <c r="B1613" s="19"/>
      <c r="C1613" s="19"/>
      <c r="D1613" s="20"/>
      <c r="E1613" s="21"/>
      <c r="F1613" s="21"/>
      <c r="G1613" s="120"/>
      <c r="H1613" s="6"/>
      <c r="I1613" s="4"/>
      <c r="J1613" s="4"/>
      <c r="K1613" s="4"/>
      <c r="O1613" s="4"/>
      <c r="P1613" s="4"/>
      <c r="Q1613" s="4"/>
      <c r="R1613" s="5"/>
      <c r="S1613" s="5"/>
      <c r="T1613" s="5"/>
      <c r="AA1613" s="24"/>
      <c r="AB1613" s="24"/>
      <c r="AE1613" s="64"/>
    </row>
    <row r="1614" spans="1:31" x14ac:dyDescent="0.25">
      <c r="A1614" s="19"/>
      <c r="B1614" s="19"/>
      <c r="C1614" s="19"/>
      <c r="D1614" s="20"/>
      <c r="E1614" s="21"/>
      <c r="F1614" s="21"/>
      <c r="G1614" s="120"/>
      <c r="H1614" s="6"/>
      <c r="I1614" s="4"/>
      <c r="J1614" s="4"/>
      <c r="K1614" s="4"/>
      <c r="O1614" s="4"/>
      <c r="P1614" s="4"/>
      <c r="Q1614" s="4"/>
      <c r="R1614" s="5"/>
      <c r="S1614" s="5"/>
      <c r="T1614" s="5"/>
      <c r="AA1614" s="24"/>
      <c r="AB1614" s="24"/>
      <c r="AE1614" s="64"/>
    </row>
    <row r="1615" spans="1:31" x14ac:dyDescent="0.25">
      <c r="A1615" s="19"/>
      <c r="B1615" s="19"/>
      <c r="C1615" s="19"/>
      <c r="D1615" s="20"/>
      <c r="E1615" s="21"/>
      <c r="F1615" s="21"/>
      <c r="G1615" s="120"/>
      <c r="H1615" s="6"/>
      <c r="I1615" s="4"/>
      <c r="J1615" s="4"/>
      <c r="K1615" s="4"/>
      <c r="O1615" s="4"/>
      <c r="P1615" s="4"/>
      <c r="Q1615" s="4"/>
      <c r="R1615" s="5"/>
      <c r="S1615" s="5"/>
      <c r="T1615" s="5"/>
      <c r="AA1615" s="24"/>
      <c r="AB1615" s="24"/>
      <c r="AE1615" s="64"/>
    </row>
    <row r="1616" spans="1:31" x14ac:dyDescent="0.25">
      <c r="A1616" s="19"/>
      <c r="B1616" s="19"/>
      <c r="C1616" s="19"/>
      <c r="D1616" s="20"/>
      <c r="E1616" s="21"/>
      <c r="F1616" s="21"/>
      <c r="G1616" s="120"/>
      <c r="H1616" s="6"/>
      <c r="I1616" s="4"/>
      <c r="J1616" s="4"/>
      <c r="K1616" s="4"/>
      <c r="O1616" s="4"/>
      <c r="P1616" s="4"/>
      <c r="Q1616" s="4"/>
      <c r="R1616" s="5"/>
      <c r="S1616" s="5"/>
      <c r="T1616" s="5"/>
      <c r="AA1616" s="24"/>
      <c r="AB1616" s="24"/>
      <c r="AE1616" s="64"/>
    </row>
    <row r="1617" spans="1:31" x14ac:dyDescent="0.25">
      <c r="A1617" s="19"/>
      <c r="B1617" s="19"/>
      <c r="C1617" s="19"/>
      <c r="D1617" s="20"/>
      <c r="E1617" s="21"/>
      <c r="F1617" s="21"/>
      <c r="G1617" s="120"/>
      <c r="H1617" s="6"/>
      <c r="I1617" s="4"/>
      <c r="J1617" s="4"/>
      <c r="K1617" s="4"/>
      <c r="O1617" s="4"/>
      <c r="P1617" s="4"/>
      <c r="Q1617" s="4"/>
      <c r="R1617" s="5"/>
      <c r="S1617" s="5"/>
      <c r="T1617" s="5"/>
      <c r="AA1617" s="24"/>
      <c r="AB1617" s="24"/>
      <c r="AE1617" s="64"/>
    </row>
    <row r="1618" spans="1:31" x14ac:dyDescent="0.25">
      <c r="A1618" s="19"/>
      <c r="B1618" s="19"/>
      <c r="C1618" s="19"/>
      <c r="D1618" s="20"/>
      <c r="E1618" s="21"/>
      <c r="F1618" s="21"/>
      <c r="G1618" s="120"/>
      <c r="H1618" s="6"/>
      <c r="I1618" s="4"/>
      <c r="J1618" s="4"/>
      <c r="K1618" s="4"/>
      <c r="O1618" s="4"/>
      <c r="P1618" s="4"/>
      <c r="Q1618" s="4"/>
      <c r="R1618" s="5"/>
      <c r="S1618" s="5"/>
      <c r="T1618" s="5"/>
      <c r="AA1618" s="24"/>
      <c r="AB1618" s="24"/>
      <c r="AE1618" s="64"/>
    </row>
    <row r="1619" spans="1:31" x14ac:dyDescent="0.25">
      <c r="A1619" s="19"/>
      <c r="B1619" s="19"/>
      <c r="C1619" s="19"/>
      <c r="D1619" s="20"/>
      <c r="E1619" s="21"/>
      <c r="F1619" s="21"/>
      <c r="G1619" s="120"/>
      <c r="H1619" s="6"/>
      <c r="I1619" s="4"/>
      <c r="J1619" s="4"/>
      <c r="K1619" s="4"/>
      <c r="O1619" s="4"/>
      <c r="P1619" s="4"/>
      <c r="Q1619" s="4"/>
      <c r="R1619" s="5"/>
      <c r="S1619" s="5"/>
      <c r="T1619" s="5"/>
      <c r="AA1619" s="24"/>
      <c r="AB1619" s="24"/>
      <c r="AE1619" s="64"/>
    </row>
    <row r="1620" spans="1:31" x14ac:dyDescent="0.25">
      <c r="A1620" s="19"/>
      <c r="B1620" s="19"/>
      <c r="C1620" s="19"/>
      <c r="D1620" s="20"/>
      <c r="E1620" s="21"/>
      <c r="F1620" s="21"/>
      <c r="G1620" s="120"/>
      <c r="H1620" s="6"/>
      <c r="I1620" s="4"/>
      <c r="J1620" s="4"/>
      <c r="K1620" s="4"/>
      <c r="O1620" s="4"/>
      <c r="P1620" s="4"/>
      <c r="Q1620" s="4"/>
      <c r="R1620" s="5"/>
      <c r="S1620" s="5"/>
      <c r="T1620" s="5"/>
      <c r="AA1620" s="24"/>
      <c r="AB1620" s="24"/>
      <c r="AE1620" s="64"/>
    </row>
    <row r="1621" spans="1:31" x14ac:dyDescent="0.25">
      <c r="A1621" s="19"/>
      <c r="B1621" s="19"/>
      <c r="C1621" s="19"/>
      <c r="D1621" s="20"/>
      <c r="E1621" s="21"/>
      <c r="F1621" s="21"/>
      <c r="G1621" s="120"/>
      <c r="H1621" s="6"/>
      <c r="I1621" s="4"/>
      <c r="J1621" s="4"/>
      <c r="K1621" s="4"/>
      <c r="O1621" s="4"/>
      <c r="P1621" s="4"/>
      <c r="Q1621" s="4"/>
      <c r="R1621" s="5"/>
      <c r="S1621" s="5"/>
      <c r="T1621" s="5"/>
      <c r="AA1621" s="24"/>
      <c r="AB1621" s="24"/>
      <c r="AE1621" s="64"/>
    </row>
    <row r="1622" spans="1:31" x14ac:dyDescent="0.25">
      <c r="A1622" s="19"/>
      <c r="B1622" s="19"/>
      <c r="C1622" s="19"/>
      <c r="D1622" s="20"/>
      <c r="E1622" s="21"/>
      <c r="F1622" s="21"/>
      <c r="G1622" s="120"/>
      <c r="H1622" s="6"/>
      <c r="I1622" s="4"/>
      <c r="J1622" s="4"/>
      <c r="K1622" s="4"/>
      <c r="O1622" s="4"/>
      <c r="P1622" s="4"/>
      <c r="Q1622" s="4"/>
      <c r="R1622" s="5"/>
      <c r="S1622" s="5"/>
      <c r="T1622" s="5"/>
      <c r="AA1622" s="24"/>
      <c r="AB1622" s="24"/>
      <c r="AE1622" s="64"/>
    </row>
    <row r="1623" spans="1:31" x14ac:dyDescent="0.25">
      <c r="A1623" s="19"/>
      <c r="B1623" s="19"/>
      <c r="C1623" s="19"/>
      <c r="D1623" s="20"/>
      <c r="E1623" s="21"/>
      <c r="F1623" s="21"/>
      <c r="G1623" s="120"/>
      <c r="H1623" s="6"/>
      <c r="I1623" s="4"/>
      <c r="J1623" s="4"/>
      <c r="K1623" s="4"/>
      <c r="O1623" s="4"/>
      <c r="P1623" s="4"/>
      <c r="Q1623" s="4"/>
      <c r="R1623" s="5"/>
      <c r="S1623" s="5"/>
      <c r="T1623" s="5"/>
      <c r="AA1623" s="24"/>
      <c r="AB1623" s="24"/>
      <c r="AE1623" s="64"/>
    </row>
    <row r="1624" spans="1:31" x14ac:dyDescent="0.25">
      <c r="A1624" s="19"/>
      <c r="B1624" s="19"/>
      <c r="C1624" s="19"/>
      <c r="D1624" s="20"/>
      <c r="E1624" s="21"/>
      <c r="F1624" s="21"/>
      <c r="G1624" s="120"/>
      <c r="H1624" s="6"/>
      <c r="I1624" s="4"/>
      <c r="J1624" s="4"/>
      <c r="K1624" s="4"/>
      <c r="O1624" s="4"/>
      <c r="P1624" s="4"/>
      <c r="Q1624" s="4"/>
      <c r="R1624" s="5"/>
      <c r="S1624" s="5"/>
      <c r="T1624" s="5"/>
      <c r="AA1624" s="24"/>
      <c r="AB1624" s="24"/>
      <c r="AE1624" s="64"/>
    </row>
    <row r="1625" spans="1:31" x14ac:dyDescent="0.25">
      <c r="A1625" s="19"/>
      <c r="B1625" s="19"/>
      <c r="C1625" s="19"/>
      <c r="D1625" s="20"/>
      <c r="E1625" s="21"/>
      <c r="F1625" s="21"/>
      <c r="G1625" s="120"/>
      <c r="H1625" s="6"/>
      <c r="I1625" s="4"/>
      <c r="J1625" s="4"/>
      <c r="K1625" s="4"/>
      <c r="O1625" s="4"/>
      <c r="P1625" s="4"/>
      <c r="Q1625" s="4"/>
      <c r="R1625" s="5"/>
      <c r="S1625" s="5"/>
      <c r="T1625" s="5"/>
      <c r="AA1625" s="24"/>
      <c r="AB1625" s="24"/>
      <c r="AE1625" s="64"/>
    </row>
    <row r="1626" spans="1:31" x14ac:dyDescent="0.25">
      <c r="A1626" s="19"/>
      <c r="B1626" s="19"/>
      <c r="C1626" s="19"/>
      <c r="D1626" s="20"/>
      <c r="E1626" s="21"/>
      <c r="F1626" s="21"/>
      <c r="G1626" s="120"/>
      <c r="H1626" s="6"/>
      <c r="I1626" s="4"/>
      <c r="J1626" s="4"/>
      <c r="K1626" s="4"/>
      <c r="O1626" s="4"/>
      <c r="P1626" s="4"/>
      <c r="Q1626" s="4"/>
      <c r="R1626" s="5"/>
      <c r="S1626" s="5"/>
      <c r="T1626" s="5"/>
      <c r="AA1626" s="24"/>
      <c r="AB1626" s="24"/>
      <c r="AE1626" s="64"/>
    </row>
    <row r="1627" spans="1:31" x14ac:dyDescent="0.25">
      <c r="A1627" s="19"/>
      <c r="B1627" s="19"/>
      <c r="C1627" s="19"/>
      <c r="D1627" s="20"/>
      <c r="E1627" s="21"/>
      <c r="F1627" s="21"/>
      <c r="G1627" s="120"/>
      <c r="H1627" s="6"/>
      <c r="I1627" s="4"/>
      <c r="J1627" s="4"/>
      <c r="K1627" s="4"/>
      <c r="O1627" s="4"/>
      <c r="P1627" s="4"/>
      <c r="Q1627" s="4"/>
      <c r="R1627" s="5"/>
      <c r="S1627" s="5"/>
      <c r="T1627" s="5"/>
      <c r="AA1627" s="24"/>
      <c r="AB1627" s="24"/>
      <c r="AE1627" s="64"/>
    </row>
    <row r="1628" spans="1:31" x14ac:dyDescent="0.25">
      <c r="A1628" s="19"/>
      <c r="B1628" s="19"/>
      <c r="C1628" s="19"/>
      <c r="D1628" s="20"/>
      <c r="E1628" s="21"/>
      <c r="F1628" s="21"/>
      <c r="G1628" s="120"/>
      <c r="H1628" s="6"/>
      <c r="I1628" s="4"/>
      <c r="J1628" s="4"/>
      <c r="K1628" s="4"/>
      <c r="O1628" s="4"/>
      <c r="P1628" s="4"/>
      <c r="Q1628" s="4"/>
      <c r="R1628" s="5"/>
      <c r="S1628" s="5"/>
      <c r="T1628" s="5"/>
      <c r="AA1628" s="24"/>
      <c r="AB1628" s="24"/>
      <c r="AE1628" s="64"/>
    </row>
    <row r="1629" spans="1:31" x14ac:dyDescent="0.25">
      <c r="A1629" s="19"/>
      <c r="B1629" s="19"/>
      <c r="C1629" s="19"/>
      <c r="D1629" s="20"/>
      <c r="E1629" s="21"/>
      <c r="F1629" s="21"/>
      <c r="G1629" s="120"/>
      <c r="H1629" s="6"/>
      <c r="I1629" s="4"/>
      <c r="J1629" s="4"/>
      <c r="K1629" s="4"/>
      <c r="O1629" s="4"/>
      <c r="P1629" s="4"/>
      <c r="Q1629" s="4"/>
      <c r="R1629" s="5"/>
      <c r="S1629" s="5"/>
      <c r="T1629" s="5"/>
      <c r="AA1629" s="24"/>
      <c r="AB1629" s="24"/>
      <c r="AE1629" s="64"/>
    </row>
    <row r="1630" spans="1:31" x14ac:dyDescent="0.25">
      <c r="A1630" s="19"/>
      <c r="B1630" s="19"/>
      <c r="C1630" s="19"/>
      <c r="D1630" s="20"/>
      <c r="E1630" s="21"/>
      <c r="F1630" s="21"/>
      <c r="G1630" s="120"/>
      <c r="H1630" s="6"/>
      <c r="I1630" s="4"/>
      <c r="J1630" s="4"/>
      <c r="K1630" s="4"/>
      <c r="O1630" s="4"/>
      <c r="P1630" s="4"/>
      <c r="Q1630" s="4"/>
      <c r="R1630" s="5"/>
      <c r="S1630" s="5"/>
      <c r="T1630" s="5"/>
      <c r="AA1630" s="24"/>
      <c r="AB1630" s="24"/>
      <c r="AE1630" s="64"/>
    </row>
    <row r="1631" spans="1:31" x14ac:dyDescent="0.25">
      <c r="A1631" s="19"/>
      <c r="B1631" s="19"/>
      <c r="C1631" s="19"/>
      <c r="D1631" s="20"/>
      <c r="E1631" s="21"/>
      <c r="F1631" s="21"/>
      <c r="G1631" s="120"/>
      <c r="H1631" s="6"/>
      <c r="I1631" s="4"/>
      <c r="J1631" s="4"/>
      <c r="K1631" s="4"/>
      <c r="O1631" s="4"/>
      <c r="P1631" s="4"/>
      <c r="Q1631" s="4"/>
      <c r="R1631" s="5"/>
      <c r="S1631" s="5"/>
      <c r="T1631" s="5"/>
      <c r="AA1631" s="24"/>
      <c r="AB1631" s="24"/>
      <c r="AE1631" s="64"/>
    </row>
    <row r="1632" spans="1:31" x14ac:dyDescent="0.25">
      <c r="A1632" s="19"/>
      <c r="B1632" s="19"/>
      <c r="C1632" s="19"/>
      <c r="D1632" s="20"/>
      <c r="E1632" s="21"/>
      <c r="F1632" s="21"/>
      <c r="G1632" s="120"/>
      <c r="H1632" s="6"/>
      <c r="I1632" s="4"/>
      <c r="J1632" s="4"/>
      <c r="K1632" s="4"/>
      <c r="O1632" s="4"/>
      <c r="P1632" s="4"/>
      <c r="Q1632" s="4"/>
      <c r="R1632" s="5"/>
      <c r="S1632" s="5"/>
      <c r="T1632" s="5"/>
      <c r="AA1632" s="24"/>
      <c r="AB1632" s="24"/>
      <c r="AE1632" s="64"/>
    </row>
    <row r="1633" spans="1:31" x14ac:dyDescent="0.25">
      <c r="A1633" s="19"/>
      <c r="B1633" s="19"/>
      <c r="C1633" s="19"/>
      <c r="D1633" s="20"/>
      <c r="E1633" s="21"/>
      <c r="F1633" s="21"/>
      <c r="G1633" s="120"/>
      <c r="H1633" s="6"/>
      <c r="I1633" s="4"/>
      <c r="J1633" s="4"/>
      <c r="K1633" s="4"/>
      <c r="O1633" s="4"/>
      <c r="P1633" s="4"/>
      <c r="Q1633" s="4"/>
      <c r="R1633" s="5"/>
      <c r="S1633" s="5"/>
      <c r="T1633" s="5"/>
      <c r="AA1633" s="24"/>
      <c r="AB1633" s="24"/>
      <c r="AE1633" s="64"/>
    </row>
    <row r="1634" spans="1:31" x14ac:dyDescent="0.25">
      <c r="A1634" s="19"/>
      <c r="B1634" s="19"/>
      <c r="C1634" s="19"/>
      <c r="D1634" s="20"/>
      <c r="E1634" s="21"/>
      <c r="F1634" s="21"/>
      <c r="G1634" s="120"/>
      <c r="H1634" s="6"/>
      <c r="I1634" s="4"/>
      <c r="J1634" s="4"/>
      <c r="K1634" s="4"/>
      <c r="O1634" s="4"/>
      <c r="P1634" s="4"/>
      <c r="Q1634" s="4"/>
      <c r="R1634" s="5"/>
      <c r="S1634" s="5"/>
      <c r="T1634" s="5"/>
      <c r="AA1634" s="24"/>
      <c r="AB1634" s="24"/>
      <c r="AE1634" s="64"/>
    </row>
    <row r="1635" spans="1:31" x14ac:dyDescent="0.25">
      <c r="A1635" s="19"/>
      <c r="B1635" s="19"/>
      <c r="C1635" s="19"/>
      <c r="D1635" s="20"/>
      <c r="E1635" s="21"/>
      <c r="F1635" s="21"/>
      <c r="G1635" s="120"/>
      <c r="H1635" s="6"/>
      <c r="I1635" s="4"/>
      <c r="J1635" s="4"/>
      <c r="K1635" s="4"/>
      <c r="O1635" s="4"/>
      <c r="P1635" s="4"/>
      <c r="Q1635" s="4"/>
      <c r="R1635" s="5"/>
      <c r="S1635" s="5"/>
      <c r="T1635" s="5"/>
      <c r="AA1635" s="24"/>
      <c r="AB1635" s="24"/>
      <c r="AE1635" s="64"/>
    </row>
    <row r="1636" spans="1:31" x14ac:dyDescent="0.25">
      <c r="A1636" s="19"/>
      <c r="B1636" s="19"/>
      <c r="C1636" s="19"/>
      <c r="D1636" s="20"/>
      <c r="E1636" s="21"/>
      <c r="F1636" s="21"/>
      <c r="G1636" s="120"/>
      <c r="H1636" s="6"/>
      <c r="I1636" s="4"/>
      <c r="J1636" s="4"/>
      <c r="K1636" s="4"/>
      <c r="O1636" s="4"/>
      <c r="P1636" s="4"/>
      <c r="Q1636" s="4"/>
      <c r="R1636" s="5"/>
      <c r="S1636" s="5"/>
      <c r="T1636" s="5"/>
      <c r="AA1636" s="24"/>
      <c r="AB1636" s="24"/>
      <c r="AE1636" s="64"/>
    </row>
    <row r="1637" spans="1:31" x14ac:dyDescent="0.25">
      <c r="A1637" s="19"/>
      <c r="B1637" s="19"/>
      <c r="C1637" s="19"/>
      <c r="D1637" s="20"/>
      <c r="E1637" s="21"/>
      <c r="F1637" s="21"/>
      <c r="G1637" s="120"/>
      <c r="H1637" s="6"/>
      <c r="I1637" s="4"/>
      <c r="J1637" s="4"/>
      <c r="K1637" s="4"/>
      <c r="O1637" s="4"/>
      <c r="P1637" s="4"/>
      <c r="Q1637" s="4"/>
      <c r="R1637" s="5"/>
      <c r="S1637" s="5"/>
      <c r="T1637" s="5"/>
      <c r="AA1637" s="24"/>
      <c r="AB1637" s="24"/>
      <c r="AE1637" s="64"/>
    </row>
    <row r="1638" spans="1:31" x14ac:dyDescent="0.25">
      <c r="A1638" s="19"/>
      <c r="B1638" s="19"/>
      <c r="C1638" s="19"/>
      <c r="D1638" s="20"/>
      <c r="E1638" s="21"/>
      <c r="F1638" s="21"/>
      <c r="G1638" s="120"/>
      <c r="H1638" s="6"/>
      <c r="I1638" s="4"/>
      <c r="J1638" s="4"/>
      <c r="K1638" s="4"/>
      <c r="O1638" s="4"/>
      <c r="P1638" s="4"/>
      <c r="Q1638" s="4"/>
      <c r="R1638" s="5"/>
      <c r="S1638" s="5"/>
      <c r="T1638" s="5"/>
      <c r="AA1638" s="24"/>
      <c r="AB1638" s="24"/>
      <c r="AE1638" s="64"/>
    </row>
    <row r="1639" spans="1:31" x14ac:dyDescent="0.25">
      <c r="A1639" s="19"/>
      <c r="B1639" s="19"/>
      <c r="C1639" s="19"/>
      <c r="D1639" s="20"/>
      <c r="E1639" s="21"/>
      <c r="F1639" s="21"/>
      <c r="G1639" s="120"/>
      <c r="H1639" s="6"/>
      <c r="I1639" s="4"/>
      <c r="J1639" s="4"/>
      <c r="K1639" s="4"/>
      <c r="O1639" s="4"/>
      <c r="P1639" s="4"/>
      <c r="Q1639" s="4"/>
      <c r="R1639" s="5"/>
      <c r="S1639" s="5"/>
      <c r="T1639" s="5"/>
      <c r="AA1639" s="24"/>
      <c r="AB1639" s="24"/>
      <c r="AE1639" s="64"/>
    </row>
    <row r="1640" spans="1:31" x14ac:dyDescent="0.25">
      <c r="A1640" s="19"/>
      <c r="B1640" s="19"/>
      <c r="C1640" s="19"/>
      <c r="D1640" s="20"/>
      <c r="E1640" s="21"/>
      <c r="F1640" s="21"/>
      <c r="G1640" s="120"/>
      <c r="H1640" s="6"/>
      <c r="I1640" s="4"/>
      <c r="J1640" s="4"/>
      <c r="K1640" s="4"/>
      <c r="O1640" s="4"/>
      <c r="P1640" s="4"/>
      <c r="Q1640" s="4"/>
      <c r="R1640" s="5"/>
      <c r="S1640" s="5"/>
      <c r="T1640" s="5"/>
      <c r="AA1640" s="24"/>
      <c r="AB1640" s="24"/>
      <c r="AE1640" s="64"/>
    </row>
    <row r="1641" spans="1:31" x14ac:dyDescent="0.25">
      <c r="A1641" s="19"/>
      <c r="B1641" s="19"/>
      <c r="C1641" s="19"/>
      <c r="D1641" s="20"/>
      <c r="E1641" s="21"/>
      <c r="F1641" s="21"/>
      <c r="G1641" s="120"/>
      <c r="H1641" s="6"/>
      <c r="I1641" s="4"/>
      <c r="J1641" s="4"/>
      <c r="K1641" s="4"/>
      <c r="O1641" s="4"/>
      <c r="P1641" s="4"/>
      <c r="Q1641" s="4"/>
      <c r="R1641" s="5"/>
      <c r="S1641" s="5"/>
      <c r="T1641" s="5"/>
      <c r="AA1641" s="24"/>
      <c r="AB1641" s="24"/>
      <c r="AE1641" s="64"/>
    </row>
    <row r="1642" spans="1:31" x14ac:dyDescent="0.25">
      <c r="A1642" s="19"/>
      <c r="B1642" s="19"/>
      <c r="C1642" s="19"/>
      <c r="D1642" s="20"/>
      <c r="E1642" s="21"/>
      <c r="F1642" s="21"/>
      <c r="G1642" s="120"/>
      <c r="H1642" s="6"/>
      <c r="I1642" s="4"/>
      <c r="J1642" s="4"/>
      <c r="K1642" s="4"/>
      <c r="O1642" s="4"/>
      <c r="P1642" s="4"/>
      <c r="Q1642" s="4"/>
      <c r="R1642" s="5"/>
      <c r="S1642" s="5"/>
      <c r="T1642" s="5"/>
      <c r="AA1642" s="24"/>
      <c r="AB1642" s="24"/>
      <c r="AE1642" s="64"/>
    </row>
    <row r="1643" spans="1:31" x14ac:dyDescent="0.25">
      <c r="A1643" s="19"/>
      <c r="B1643" s="19"/>
      <c r="C1643" s="19"/>
      <c r="D1643" s="20"/>
      <c r="E1643" s="21"/>
      <c r="F1643" s="21"/>
      <c r="G1643" s="120"/>
      <c r="H1643" s="6"/>
      <c r="I1643" s="4"/>
      <c r="J1643" s="4"/>
      <c r="K1643" s="4"/>
      <c r="O1643" s="4"/>
      <c r="P1643" s="4"/>
      <c r="Q1643" s="4"/>
      <c r="R1643" s="5"/>
      <c r="S1643" s="5"/>
      <c r="T1643" s="5"/>
      <c r="AA1643" s="24"/>
      <c r="AB1643" s="24"/>
      <c r="AE1643" s="64"/>
    </row>
    <row r="1644" spans="1:31" x14ac:dyDescent="0.25">
      <c r="A1644" s="19"/>
      <c r="B1644" s="19"/>
      <c r="C1644" s="19"/>
      <c r="D1644" s="20"/>
      <c r="E1644" s="21"/>
      <c r="F1644" s="21"/>
      <c r="G1644" s="120"/>
      <c r="H1644" s="6"/>
      <c r="I1644" s="4"/>
      <c r="J1644" s="4"/>
      <c r="K1644" s="4"/>
      <c r="O1644" s="4"/>
      <c r="P1644" s="4"/>
      <c r="Q1644" s="4"/>
      <c r="R1644" s="5"/>
      <c r="S1644" s="5"/>
      <c r="T1644" s="5"/>
      <c r="AA1644" s="24"/>
      <c r="AB1644" s="24"/>
      <c r="AE1644" s="64"/>
    </row>
    <row r="1645" spans="1:31" x14ac:dyDescent="0.25">
      <c r="A1645" s="19"/>
      <c r="B1645" s="19"/>
      <c r="C1645" s="19"/>
      <c r="D1645" s="20"/>
      <c r="E1645" s="21"/>
      <c r="F1645" s="21"/>
      <c r="G1645" s="120"/>
      <c r="H1645" s="6"/>
      <c r="I1645" s="4"/>
      <c r="J1645" s="4"/>
      <c r="K1645" s="4"/>
      <c r="O1645" s="4"/>
      <c r="P1645" s="4"/>
      <c r="Q1645" s="4"/>
      <c r="R1645" s="5"/>
      <c r="S1645" s="5"/>
      <c r="T1645" s="5"/>
      <c r="AA1645" s="24"/>
      <c r="AB1645" s="24"/>
      <c r="AE1645" s="64"/>
    </row>
    <row r="1646" spans="1:31" x14ac:dyDescent="0.25">
      <c r="A1646" s="19"/>
      <c r="B1646" s="19"/>
      <c r="C1646" s="19"/>
      <c r="D1646" s="20"/>
      <c r="E1646" s="21"/>
      <c r="F1646" s="21"/>
      <c r="G1646" s="120"/>
      <c r="H1646" s="6"/>
      <c r="I1646" s="4"/>
      <c r="J1646" s="4"/>
      <c r="K1646" s="4"/>
      <c r="O1646" s="4"/>
      <c r="P1646" s="4"/>
      <c r="Q1646" s="4"/>
      <c r="R1646" s="5"/>
      <c r="S1646" s="5"/>
      <c r="T1646" s="5"/>
      <c r="AA1646" s="24"/>
      <c r="AB1646" s="24"/>
      <c r="AE1646" s="64"/>
    </row>
    <row r="1647" spans="1:31" x14ac:dyDescent="0.25">
      <c r="A1647" s="119"/>
      <c r="B1647" s="119"/>
      <c r="C1647" s="119"/>
      <c r="D1647" s="115"/>
      <c r="E1647" s="116"/>
      <c r="F1647" s="116"/>
      <c r="G1647" s="124"/>
      <c r="H1647" s="117"/>
      <c r="I1647" s="117"/>
      <c r="J1647" s="117"/>
      <c r="K1647" s="117"/>
      <c r="L1647" s="93"/>
      <c r="M1647" s="93"/>
      <c r="N1647" s="93"/>
      <c r="O1647" s="117"/>
      <c r="P1647" s="117"/>
      <c r="Q1647" s="117"/>
      <c r="R1647" s="118"/>
      <c r="S1647" s="118"/>
      <c r="T1647" s="118"/>
      <c r="U1647" s="93"/>
      <c r="V1647" s="93"/>
      <c r="W1647" s="93"/>
      <c r="X1647" s="93"/>
      <c r="Y1647" s="93"/>
      <c r="Z1647" s="93"/>
      <c r="AA1647" s="113"/>
      <c r="AB1647" s="113"/>
      <c r="AC1647" s="93"/>
      <c r="AD1647" s="113"/>
      <c r="AE1647" s="64"/>
    </row>
    <row r="1648" spans="1:31" x14ac:dyDescent="0.25">
      <c r="A1648" s="19"/>
      <c r="B1648" s="19"/>
      <c r="C1648" s="19"/>
      <c r="D1648" s="20"/>
      <c r="E1648" s="21"/>
      <c r="F1648" s="21"/>
      <c r="G1648" s="120"/>
      <c r="H1648" s="6"/>
      <c r="I1648" s="4"/>
      <c r="J1648" s="4"/>
      <c r="K1648" s="4"/>
      <c r="O1648" s="4"/>
      <c r="P1648" s="4"/>
      <c r="Q1648" s="4"/>
      <c r="R1648" s="5"/>
      <c r="S1648" s="5"/>
      <c r="T1648" s="5"/>
      <c r="AA1648" s="24"/>
      <c r="AB1648" s="24"/>
      <c r="AE1648" s="64"/>
    </row>
    <row r="1649" spans="1:31" x14ac:dyDescent="0.25">
      <c r="A1649" s="19"/>
      <c r="B1649" s="19"/>
      <c r="C1649" s="19"/>
      <c r="D1649" s="20"/>
      <c r="E1649" s="21"/>
      <c r="F1649" s="21"/>
      <c r="G1649" s="120"/>
      <c r="H1649" s="6"/>
      <c r="I1649" s="4"/>
      <c r="J1649" s="4"/>
      <c r="K1649" s="4"/>
      <c r="O1649" s="4"/>
      <c r="P1649" s="4"/>
      <c r="Q1649" s="4"/>
      <c r="R1649" s="5"/>
      <c r="S1649" s="5"/>
      <c r="T1649" s="5"/>
      <c r="AA1649" s="24"/>
      <c r="AB1649" s="24"/>
      <c r="AE1649" s="64"/>
    </row>
    <row r="1650" spans="1:31" x14ac:dyDescent="0.25">
      <c r="A1650" s="19"/>
      <c r="B1650" s="19"/>
      <c r="C1650" s="19"/>
      <c r="D1650" s="20"/>
      <c r="E1650" s="21"/>
      <c r="F1650" s="21"/>
      <c r="G1650" s="120"/>
      <c r="H1650" s="6"/>
      <c r="I1650" s="4"/>
      <c r="J1650" s="4"/>
      <c r="K1650" s="4"/>
      <c r="O1650" s="4"/>
      <c r="P1650" s="4"/>
      <c r="Q1650" s="4"/>
      <c r="R1650" s="5"/>
      <c r="S1650" s="5"/>
      <c r="T1650" s="5"/>
      <c r="AA1650" s="24"/>
      <c r="AB1650" s="24"/>
      <c r="AE1650" s="64"/>
    </row>
    <row r="1651" spans="1:31" x14ac:dyDescent="0.25">
      <c r="A1651" s="19"/>
      <c r="B1651" s="19"/>
      <c r="C1651" s="19"/>
      <c r="D1651" s="20"/>
      <c r="E1651" s="21"/>
      <c r="F1651" s="21"/>
      <c r="G1651" s="120"/>
      <c r="H1651" s="6"/>
      <c r="I1651" s="4"/>
      <c r="J1651" s="4"/>
      <c r="K1651" s="4"/>
      <c r="O1651" s="4"/>
      <c r="P1651" s="4"/>
      <c r="Q1651" s="4"/>
      <c r="R1651" s="5"/>
      <c r="S1651" s="5"/>
      <c r="T1651" s="5"/>
      <c r="AA1651" s="24"/>
      <c r="AB1651" s="24"/>
      <c r="AE1651" s="64"/>
    </row>
    <row r="1652" spans="1:31" x14ac:dyDescent="0.25">
      <c r="A1652" s="19"/>
      <c r="B1652" s="19"/>
      <c r="C1652" s="19"/>
      <c r="D1652" s="20"/>
      <c r="E1652" s="21"/>
      <c r="F1652" s="21"/>
      <c r="G1652" s="120"/>
      <c r="H1652" s="6"/>
      <c r="I1652" s="4"/>
      <c r="J1652" s="4"/>
      <c r="K1652" s="4"/>
      <c r="O1652" s="4"/>
      <c r="P1652" s="4"/>
      <c r="Q1652" s="4"/>
      <c r="R1652" s="5"/>
      <c r="S1652" s="5"/>
      <c r="T1652" s="5"/>
      <c r="AA1652" s="24"/>
      <c r="AB1652" s="24"/>
      <c r="AE1652" s="64"/>
    </row>
    <row r="1653" spans="1:31" x14ac:dyDescent="0.25">
      <c r="A1653" s="19"/>
      <c r="B1653" s="19"/>
      <c r="C1653" s="19"/>
      <c r="D1653" s="20"/>
      <c r="E1653" s="21"/>
      <c r="F1653" s="21"/>
      <c r="G1653" s="120"/>
      <c r="H1653" s="6"/>
      <c r="I1653" s="4"/>
      <c r="J1653" s="4"/>
      <c r="K1653" s="4"/>
      <c r="O1653" s="4"/>
      <c r="P1653" s="4"/>
      <c r="Q1653" s="4"/>
      <c r="R1653" s="5"/>
      <c r="S1653" s="5"/>
      <c r="T1653" s="5"/>
      <c r="AA1653" s="24"/>
      <c r="AB1653" s="24"/>
      <c r="AE1653" s="64"/>
    </row>
    <row r="1654" spans="1:31" x14ac:dyDescent="0.25">
      <c r="A1654" s="19"/>
      <c r="B1654" s="19"/>
      <c r="C1654" s="19"/>
      <c r="D1654" s="20"/>
      <c r="E1654" s="21"/>
      <c r="F1654" s="21"/>
      <c r="G1654" s="120"/>
      <c r="H1654" s="6"/>
      <c r="I1654" s="4"/>
      <c r="J1654" s="4"/>
      <c r="K1654" s="4"/>
      <c r="O1654" s="4"/>
      <c r="P1654" s="4"/>
      <c r="Q1654" s="4"/>
      <c r="R1654" s="5"/>
      <c r="S1654" s="5"/>
      <c r="T1654" s="5"/>
      <c r="AA1654" s="24"/>
      <c r="AB1654" s="24"/>
      <c r="AE1654" s="64"/>
    </row>
    <row r="1655" spans="1:31" x14ac:dyDescent="0.25">
      <c r="A1655" s="19"/>
      <c r="B1655" s="19"/>
      <c r="C1655" s="19"/>
      <c r="D1655" s="20"/>
      <c r="E1655" s="21"/>
      <c r="F1655" s="21"/>
      <c r="G1655" s="120"/>
      <c r="H1655" s="6"/>
      <c r="I1655" s="4"/>
      <c r="J1655" s="4"/>
      <c r="K1655" s="4"/>
      <c r="O1655" s="4"/>
      <c r="P1655" s="4"/>
      <c r="Q1655" s="4"/>
      <c r="R1655" s="5"/>
      <c r="S1655" s="5"/>
      <c r="T1655" s="5"/>
      <c r="AA1655" s="24"/>
      <c r="AB1655" s="24"/>
      <c r="AE1655" s="64"/>
    </row>
    <row r="1656" spans="1:31" x14ac:dyDescent="0.25">
      <c r="A1656" s="19"/>
      <c r="B1656" s="19"/>
      <c r="C1656" s="19"/>
      <c r="D1656" s="20"/>
      <c r="E1656" s="21"/>
      <c r="F1656" s="21"/>
      <c r="G1656" s="120"/>
      <c r="H1656" s="6"/>
      <c r="I1656" s="4"/>
      <c r="J1656" s="4"/>
      <c r="K1656" s="4"/>
      <c r="O1656" s="4"/>
      <c r="P1656" s="4"/>
      <c r="Q1656" s="4"/>
      <c r="R1656" s="5"/>
      <c r="S1656" s="5"/>
      <c r="T1656" s="5"/>
      <c r="AA1656" s="24"/>
      <c r="AB1656" s="24"/>
      <c r="AE1656" s="64"/>
    </row>
    <row r="1657" spans="1:31" x14ac:dyDescent="0.25">
      <c r="A1657" s="19"/>
      <c r="B1657" s="19"/>
      <c r="C1657" s="19"/>
      <c r="D1657" s="20"/>
      <c r="E1657" s="21"/>
      <c r="F1657" s="21"/>
      <c r="G1657" s="120"/>
      <c r="H1657" s="6"/>
      <c r="I1657" s="4"/>
      <c r="J1657" s="4"/>
      <c r="K1657" s="4"/>
      <c r="O1657" s="4"/>
      <c r="P1657" s="4"/>
      <c r="Q1657" s="4"/>
      <c r="R1657" s="5"/>
      <c r="S1657" s="5"/>
      <c r="T1657" s="5"/>
      <c r="AA1657" s="24"/>
      <c r="AB1657" s="24"/>
      <c r="AE1657" s="64"/>
    </row>
    <row r="1658" spans="1:31" x14ac:dyDescent="0.25">
      <c r="A1658" s="19"/>
      <c r="B1658" s="19"/>
      <c r="C1658" s="19"/>
      <c r="D1658" s="20"/>
      <c r="E1658" s="21"/>
      <c r="F1658" s="21"/>
      <c r="G1658" s="120"/>
      <c r="H1658" s="6"/>
      <c r="I1658" s="4"/>
      <c r="J1658" s="4"/>
      <c r="K1658" s="4"/>
      <c r="O1658" s="4"/>
      <c r="P1658" s="4"/>
      <c r="Q1658" s="4"/>
      <c r="R1658" s="5"/>
      <c r="S1658" s="5"/>
      <c r="T1658" s="5"/>
      <c r="AA1658" s="24"/>
      <c r="AB1658" s="24"/>
      <c r="AE1658" s="64"/>
    </row>
    <row r="1659" spans="1:31" x14ac:dyDescent="0.25">
      <c r="A1659" s="19"/>
      <c r="B1659" s="19"/>
      <c r="C1659" s="19"/>
      <c r="D1659" s="20"/>
      <c r="E1659" s="21"/>
      <c r="F1659" s="21"/>
      <c r="G1659" s="120"/>
      <c r="H1659" s="6"/>
      <c r="I1659" s="4"/>
      <c r="J1659" s="4"/>
      <c r="K1659" s="4"/>
      <c r="O1659" s="4"/>
      <c r="P1659" s="4"/>
      <c r="Q1659" s="4"/>
      <c r="R1659" s="5"/>
      <c r="S1659" s="5"/>
      <c r="T1659" s="5"/>
      <c r="AA1659" s="24"/>
      <c r="AB1659" s="24"/>
      <c r="AE1659" s="64"/>
    </row>
    <row r="1660" spans="1:31" x14ac:dyDescent="0.25">
      <c r="A1660" s="19"/>
      <c r="B1660" s="19"/>
      <c r="C1660" s="19"/>
      <c r="D1660" s="20"/>
      <c r="E1660" s="21"/>
      <c r="F1660" s="21"/>
      <c r="G1660" s="120"/>
      <c r="H1660" s="6"/>
      <c r="I1660" s="4"/>
      <c r="J1660" s="4"/>
      <c r="K1660" s="4"/>
      <c r="O1660" s="4"/>
      <c r="P1660" s="4"/>
      <c r="Q1660" s="4"/>
      <c r="R1660" s="5"/>
      <c r="S1660" s="5"/>
      <c r="T1660" s="5"/>
      <c r="AA1660" s="24"/>
      <c r="AB1660" s="24"/>
      <c r="AE1660" s="64"/>
    </row>
    <row r="1661" spans="1:31" x14ac:dyDescent="0.25">
      <c r="A1661" s="19"/>
      <c r="B1661" s="19"/>
      <c r="C1661" s="19"/>
      <c r="D1661" s="20"/>
      <c r="E1661" s="21"/>
      <c r="F1661" s="21"/>
      <c r="G1661" s="120"/>
      <c r="H1661" s="6"/>
      <c r="I1661" s="4"/>
      <c r="J1661" s="4"/>
      <c r="K1661" s="4"/>
      <c r="O1661" s="4"/>
      <c r="P1661" s="4"/>
      <c r="Q1661" s="4"/>
      <c r="R1661" s="5"/>
      <c r="S1661" s="5"/>
      <c r="T1661" s="5"/>
      <c r="AA1661" s="24"/>
      <c r="AB1661" s="24"/>
      <c r="AE1661" s="64"/>
    </row>
    <row r="1662" spans="1:31" x14ac:dyDescent="0.25">
      <c r="A1662" s="19"/>
      <c r="B1662" s="19"/>
      <c r="C1662" s="19"/>
      <c r="D1662" s="20"/>
      <c r="E1662" s="21"/>
      <c r="F1662" s="21"/>
      <c r="G1662" s="120"/>
      <c r="H1662" s="6"/>
      <c r="I1662" s="4"/>
      <c r="J1662" s="4"/>
      <c r="K1662" s="4"/>
      <c r="O1662" s="4"/>
      <c r="P1662" s="4"/>
      <c r="Q1662" s="4"/>
      <c r="R1662" s="5"/>
      <c r="S1662" s="5"/>
      <c r="T1662" s="5"/>
      <c r="AA1662" s="24"/>
      <c r="AB1662" s="24"/>
      <c r="AE1662" s="64"/>
    </row>
    <row r="1663" spans="1:31" x14ac:dyDescent="0.25">
      <c r="A1663" s="19"/>
      <c r="B1663" s="19"/>
      <c r="C1663" s="19"/>
      <c r="D1663" s="20"/>
      <c r="E1663" s="21"/>
      <c r="F1663" s="21"/>
      <c r="G1663" s="120"/>
      <c r="H1663" s="6"/>
      <c r="I1663" s="4"/>
      <c r="J1663" s="4"/>
      <c r="K1663" s="4"/>
      <c r="O1663" s="4"/>
      <c r="P1663" s="4"/>
      <c r="Q1663" s="4"/>
      <c r="R1663" s="5"/>
      <c r="S1663" s="5"/>
      <c r="T1663" s="5"/>
      <c r="AA1663" s="24"/>
      <c r="AB1663" s="24"/>
      <c r="AE1663" s="64"/>
    </row>
    <row r="1664" spans="1:31" x14ac:dyDescent="0.25">
      <c r="A1664" s="19"/>
      <c r="B1664" s="19"/>
      <c r="C1664" s="19"/>
      <c r="D1664" s="20"/>
      <c r="E1664" s="21"/>
      <c r="F1664" s="21"/>
      <c r="G1664" s="120"/>
      <c r="H1664" s="6"/>
      <c r="I1664" s="4"/>
      <c r="J1664" s="4"/>
      <c r="K1664" s="4"/>
      <c r="O1664" s="4"/>
      <c r="P1664" s="4"/>
      <c r="Q1664" s="4"/>
      <c r="R1664" s="5"/>
      <c r="S1664" s="5"/>
      <c r="T1664" s="5"/>
      <c r="AA1664" s="24"/>
      <c r="AB1664" s="24"/>
      <c r="AE1664" s="64"/>
    </row>
    <row r="1665" spans="1:31" x14ac:dyDescent="0.25">
      <c r="A1665" s="19"/>
      <c r="B1665" s="19"/>
      <c r="C1665" s="19"/>
      <c r="D1665" s="20"/>
      <c r="E1665" s="21"/>
      <c r="F1665" s="21"/>
      <c r="G1665" s="120"/>
      <c r="H1665" s="6"/>
      <c r="I1665" s="4"/>
      <c r="J1665" s="4"/>
      <c r="K1665" s="4"/>
      <c r="O1665" s="4"/>
      <c r="P1665" s="4"/>
      <c r="Q1665" s="4"/>
      <c r="R1665" s="5"/>
      <c r="S1665" s="5"/>
      <c r="T1665" s="5"/>
      <c r="AA1665" s="24"/>
      <c r="AB1665" s="24"/>
      <c r="AE1665" s="64"/>
    </row>
    <row r="1666" spans="1:31" x14ac:dyDescent="0.25">
      <c r="A1666" s="19"/>
      <c r="B1666" s="19"/>
      <c r="C1666" s="19"/>
      <c r="D1666" s="20"/>
      <c r="E1666" s="21"/>
      <c r="F1666" s="21"/>
      <c r="G1666" s="120"/>
      <c r="H1666" s="6"/>
      <c r="I1666" s="4"/>
      <c r="J1666" s="4"/>
      <c r="K1666" s="4"/>
      <c r="O1666" s="4"/>
      <c r="P1666" s="4"/>
      <c r="Q1666" s="4"/>
      <c r="R1666" s="5"/>
      <c r="S1666" s="5"/>
      <c r="T1666" s="5"/>
      <c r="AA1666" s="24"/>
      <c r="AB1666" s="24"/>
      <c r="AE1666" s="64"/>
    </row>
    <row r="1667" spans="1:31" x14ac:dyDescent="0.25">
      <c r="A1667" s="19"/>
      <c r="B1667" s="19"/>
      <c r="C1667" s="19"/>
      <c r="D1667" s="20"/>
      <c r="E1667" s="21"/>
      <c r="F1667" s="21"/>
      <c r="G1667" s="120"/>
      <c r="H1667" s="6"/>
      <c r="I1667" s="4"/>
      <c r="J1667" s="4"/>
      <c r="K1667" s="4"/>
      <c r="O1667" s="4"/>
      <c r="P1667" s="4"/>
      <c r="Q1667" s="4"/>
      <c r="R1667" s="5"/>
      <c r="S1667" s="5"/>
      <c r="T1667" s="5"/>
      <c r="AA1667" s="24"/>
      <c r="AB1667" s="24"/>
      <c r="AE1667" s="64"/>
    </row>
    <row r="1668" spans="1:31" x14ac:dyDescent="0.25">
      <c r="A1668" s="19"/>
      <c r="B1668" s="19"/>
      <c r="C1668" s="19"/>
      <c r="D1668" s="20"/>
      <c r="E1668" s="21"/>
      <c r="F1668" s="21"/>
      <c r="G1668" s="120"/>
      <c r="H1668" s="6"/>
      <c r="I1668" s="4"/>
      <c r="J1668" s="4"/>
      <c r="K1668" s="4"/>
      <c r="O1668" s="4"/>
      <c r="P1668" s="4"/>
      <c r="Q1668" s="4"/>
      <c r="R1668" s="5"/>
      <c r="S1668" s="5"/>
      <c r="T1668" s="5"/>
      <c r="AA1668" s="24"/>
      <c r="AB1668" s="24"/>
      <c r="AE1668" s="64"/>
    </row>
    <row r="1669" spans="1:31" x14ac:dyDescent="0.25">
      <c r="A1669" s="19"/>
      <c r="B1669" s="19"/>
      <c r="C1669" s="19"/>
      <c r="D1669" s="20"/>
      <c r="E1669" s="21"/>
      <c r="F1669" s="21"/>
      <c r="G1669" s="120"/>
      <c r="H1669" s="6"/>
      <c r="I1669" s="4"/>
      <c r="J1669" s="4"/>
      <c r="K1669" s="4"/>
      <c r="O1669" s="4"/>
      <c r="P1669" s="4"/>
      <c r="Q1669" s="4"/>
      <c r="R1669" s="5"/>
      <c r="S1669" s="5"/>
      <c r="T1669" s="5"/>
      <c r="AA1669" s="24"/>
      <c r="AB1669" s="24"/>
      <c r="AE1669" s="64"/>
    </row>
    <row r="1670" spans="1:31" x14ac:dyDescent="0.25">
      <c r="A1670" s="19"/>
      <c r="B1670" s="19"/>
      <c r="C1670" s="19"/>
      <c r="D1670" s="20"/>
      <c r="E1670" s="21"/>
      <c r="F1670" s="21"/>
      <c r="G1670" s="120"/>
      <c r="H1670" s="6"/>
      <c r="I1670" s="4"/>
      <c r="J1670" s="4"/>
      <c r="K1670" s="4"/>
      <c r="O1670" s="4"/>
      <c r="P1670" s="4"/>
      <c r="Q1670" s="4"/>
      <c r="R1670" s="5"/>
      <c r="S1670" s="5"/>
      <c r="T1670" s="5"/>
      <c r="AA1670" s="24"/>
      <c r="AB1670" s="24"/>
      <c r="AE1670" s="64"/>
    </row>
    <row r="1671" spans="1:31" x14ac:dyDescent="0.25">
      <c r="A1671" s="19"/>
      <c r="B1671" s="19"/>
      <c r="C1671" s="19"/>
      <c r="D1671" s="20"/>
      <c r="E1671" s="21"/>
      <c r="F1671" s="21"/>
      <c r="G1671" s="120"/>
      <c r="H1671" s="6"/>
      <c r="I1671" s="4"/>
      <c r="J1671" s="4"/>
      <c r="K1671" s="4"/>
      <c r="O1671" s="4"/>
      <c r="P1671" s="4"/>
      <c r="Q1671" s="4"/>
      <c r="R1671" s="5"/>
      <c r="S1671" s="5"/>
      <c r="T1671" s="5"/>
      <c r="AA1671" s="24"/>
      <c r="AB1671" s="24"/>
      <c r="AE1671" s="64"/>
    </row>
    <row r="1672" spans="1:31" x14ac:dyDescent="0.25">
      <c r="A1672" s="19"/>
      <c r="B1672" s="19"/>
      <c r="C1672" s="19"/>
      <c r="D1672" s="20"/>
      <c r="E1672" s="21"/>
      <c r="F1672" s="21"/>
      <c r="G1672" s="120"/>
      <c r="H1672" s="6"/>
      <c r="I1672" s="4"/>
      <c r="J1672" s="4"/>
      <c r="K1672" s="4"/>
      <c r="O1672" s="4"/>
      <c r="P1672" s="4"/>
      <c r="Q1672" s="4"/>
      <c r="R1672" s="5"/>
      <c r="S1672" s="5"/>
      <c r="T1672" s="5"/>
      <c r="AA1672" s="24"/>
      <c r="AB1672" s="24"/>
      <c r="AE1672" s="64"/>
    </row>
    <row r="1673" spans="1:31" x14ac:dyDescent="0.25">
      <c r="A1673" s="19"/>
      <c r="B1673" s="19"/>
      <c r="C1673" s="19"/>
      <c r="D1673" s="20"/>
      <c r="E1673" s="21"/>
      <c r="F1673" s="21"/>
      <c r="G1673" s="120"/>
      <c r="H1673" s="6"/>
      <c r="I1673" s="4"/>
      <c r="J1673" s="4"/>
      <c r="K1673" s="4"/>
      <c r="O1673" s="4"/>
      <c r="P1673" s="4"/>
      <c r="Q1673" s="4"/>
      <c r="R1673" s="5"/>
      <c r="S1673" s="5"/>
      <c r="T1673" s="5"/>
      <c r="AA1673" s="24"/>
      <c r="AB1673" s="24"/>
      <c r="AE1673" s="64"/>
    </row>
    <row r="1674" spans="1:31" x14ac:dyDescent="0.25">
      <c r="A1674" s="19"/>
      <c r="B1674" s="19"/>
      <c r="C1674" s="19"/>
      <c r="D1674" s="20"/>
      <c r="E1674" s="21"/>
      <c r="F1674" s="21"/>
      <c r="G1674" s="120"/>
      <c r="H1674" s="6"/>
      <c r="I1674" s="4"/>
      <c r="J1674" s="4"/>
      <c r="K1674" s="4"/>
      <c r="O1674" s="4"/>
      <c r="P1674" s="4"/>
      <c r="Q1674" s="4"/>
      <c r="R1674" s="5"/>
      <c r="S1674" s="5"/>
      <c r="T1674" s="5"/>
      <c r="AA1674" s="24"/>
      <c r="AB1674" s="24"/>
      <c r="AE1674" s="64"/>
    </row>
    <row r="1675" spans="1:31" x14ac:dyDescent="0.25">
      <c r="A1675" s="19"/>
      <c r="B1675" s="19"/>
      <c r="C1675" s="19"/>
      <c r="D1675" s="20"/>
      <c r="E1675" s="21"/>
      <c r="F1675" s="21"/>
      <c r="G1675" s="120"/>
      <c r="H1675" s="6"/>
      <c r="I1675" s="4"/>
      <c r="J1675" s="4"/>
      <c r="K1675" s="4"/>
      <c r="O1675" s="4"/>
      <c r="P1675" s="4"/>
      <c r="Q1675" s="4"/>
      <c r="R1675" s="5"/>
      <c r="S1675" s="5"/>
      <c r="T1675" s="5"/>
      <c r="AA1675" s="24"/>
      <c r="AB1675" s="24"/>
      <c r="AE1675" s="64"/>
    </row>
    <row r="1676" spans="1:31" x14ac:dyDescent="0.25">
      <c r="A1676" s="19"/>
      <c r="B1676" s="19"/>
      <c r="C1676" s="19"/>
      <c r="D1676" s="20"/>
      <c r="E1676" s="21"/>
      <c r="F1676" s="21"/>
      <c r="G1676" s="120"/>
      <c r="H1676" s="6"/>
      <c r="I1676" s="4"/>
      <c r="J1676" s="4"/>
      <c r="K1676" s="4"/>
      <c r="O1676" s="4"/>
      <c r="P1676" s="4"/>
      <c r="Q1676" s="4"/>
      <c r="R1676" s="5"/>
      <c r="S1676" s="5"/>
      <c r="T1676" s="5"/>
      <c r="AA1676" s="24"/>
      <c r="AB1676" s="24"/>
      <c r="AE1676" s="64"/>
    </row>
    <row r="1677" spans="1:31" x14ac:dyDescent="0.25">
      <c r="A1677" s="19"/>
      <c r="B1677" s="19"/>
      <c r="C1677" s="19"/>
      <c r="D1677" s="20"/>
      <c r="E1677" s="21"/>
      <c r="F1677" s="21"/>
      <c r="G1677" s="120"/>
      <c r="H1677" s="6"/>
      <c r="I1677" s="4"/>
      <c r="J1677" s="4"/>
      <c r="K1677" s="4"/>
      <c r="O1677" s="4"/>
      <c r="P1677" s="4"/>
      <c r="Q1677" s="4"/>
      <c r="R1677" s="5"/>
      <c r="S1677" s="5"/>
      <c r="T1677" s="5"/>
      <c r="AA1677" s="24"/>
      <c r="AB1677" s="24"/>
      <c r="AE1677" s="64"/>
    </row>
    <row r="1678" spans="1:31" x14ac:dyDescent="0.25">
      <c r="A1678" s="19"/>
      <c r="B1678" s="19"/>
      <c r="C1678" s="19"/>
      <c r="D1678" s="20"/>
      <c r="E1678" s="21"/>
      <c r="F1678" s="21"/>
      <c r="G1678" s="120"/>
      <c r="H1678" s="6"/>
      <c r="I1678" s="4"/>
      <c r="J1678" s="4"/>
      <c r="K1678" s="4"/>
      <c r="O1678" s="4"/>
      <c r="P1678" s="4"/>
      <c r="Q1678" s="4"/>
      <c r="R1678" s="5"/>
      <c r="S1678" s="5"/>
      <c r="T1678" s="5"/>
      <c r="AA1678" s="24"/>
      <c r="AB1678" s="24"/>
      <c r="AE1678" s="64"/>
    </row>
    <row r="1679" spans="1:31" x14ac:dyDescent="0.25">
      <c r="A1679" s="19"/>
      <c r="B1679" s="19"/>
      <c r="C1679" s="19"/>
      <c r="D1679" s="20"/>
      <c r="E1679" s="21"/>
      <c r="F1679" s="21"/>
      <c r="G1679" s="120"/>
      <c r="H1679" s="6"/>
      <c r="I1679" s="4"/>
      <c r="J1679" s="4"/>
      <c r="K1679" s="4"/>
      <c r="O1679" s="4"/>
      <c r="P1679" s="4"/>
      <c r="Q1679" s="4"/>
      <c r="R1679" s="5"/>
      <c r="S1679" s="5"/>
      <c r="T1679" s="5"/>
      <c r="AA1679" s="24"/>
      <c r="AB1679" s="24"/>
      <c r="AE1679" s="64"/>
    </row>
    <row r="1680" spans="1:31" x14ac:dyDescent="0.25">
      <c r="A1680" s="19"/>
      <c r="B1680" s="19"/>
      <c r="C1680" s="19"/>
      <c r="D1680" s="20"/>
      <c r="E1680" s="21"/>
      <c r="F1680" s="21"/>
      <c r="G1680" s="120"/>
      <c r="H1680" s="6"/>
      <c r="I1680" s="4"/>
      <c r="J1680" s="4"/>
      <c r="K1680" s="4"/>
      <c r="O1680" s="4"/>
      <c r="P1680" s="4"/>
      <c r="Q1680" s="4"/>
      <c r="R1680" s="5"/>
      <c r="S1680" s="5"/>
      <c r="T1680" s="5"/>
      <c r="AA1680" s="24"/>
      <c r="AB1680" s="24"/>
      <c r="AE1680" s="64"/>
    </row>
    <row r="1681" spans="1:31" x14ac:dyDescent="0.25">
      <c r="A1681" s="19"/>
      <c r="B1681" s="19"/>
      <c r="C1681" s="19"/>
      <c r="D1681" s="20"/>
      <c r="E1681" s="21"/>
      <c r="F1681" s="21"/>
      <c r="G1681" s="120"/>
      <c r="H1681" s="6"/>
      <c r="I1681" s="4"/>
      <c r="J1681" s="4"/>
      <c r="K1681" s="4"/>
      <c r="O1681" s="4"/>
      <c r="P1681" s="4"/>
      <c r="Q1681" s="4"/>
      <c r="R1681" s="5"/>
      <c r="S1681" s="5"/>
      <c r="T1681" s="5"/>
      <c r="AA1681" s="24"/>
      <c r="AB1681" s="24"/>
      <c r="AE1681" s="64"/>
    </row>
    <row r="1682" spans="1:31" x14ac:dyDescent="0.25">
      <c r="A1682" s="19"/>
      <c r="B1682" s="19"/>
      <c r="C1682" s="19"/>
      <c r="D1682" s="20"/>
      <c r="E1682" s="21"/>
      <c r="F1682" s="21"/>
      <c r="G1682" s="120"/>
      <c r="H1682" s="6"/>
      <c r="I1682" s="4"/>
      <c r="J1682" s="4"/>
      <c r="K1682" s="4"/>
      <c r="O1682" s="4"/>
      <c r="P1682" s="4"/>
      <c r="Q1682" s="4"/>
      <c r="R1682" s="5"/>
      <c r="S1682" s="5"/>
      <c r="T1682" s="5"/>
      <c r="AA1682" s="24"/>
      <c r="AB1682" s="24"/>
      <c r="AE1682" s="64"/>
    </row>
    <row r="1683" spans="1:31" x14ac:dyDescent="0.25">
      <c r="A1683" s="19"/>
      <c r="B1683" s="19"/>
      <c r="C1683" s="19"/>
      <c r="D1683" s="20"/>
      <c r="E1683" s="21"/>
      <c r="F1683" s="21"/>
      <c r="G1683" s="120"/>
      <c r="H1683" s="6"/>
      <c r="I1683" s="4"/>
      <c r="J1683" s="4"/>
      <c r="K1683" s="4"/>
      <c r="O1683" s="4"/>
      <c r="P1683" s="4"/>
      <c r="Q1683" s="4"/>
      <c r="R1683" s="5"/>
      <c r="S1683" s="5"/>
      <c r="T1683" s="5"/>
      <c r="AA1683" s="24"/>
      <c r="AB1683" s="24"/>
      <c r="AE1683" s="64"/>
    </row>
    <row r="1684" spans="1:31" x14ac:dyDescent="0.25">
      <c r="A1684" s="19"/>
      <c r="B1684" s="19"/>
      <c r="C1684" s="19"/>
      <c r="D1684" s="20"/>
      <c r="E1684" s="21"/>
      <c r="F1684" s="21"/>
      <c r="G1684" s="120"/>
      <c r="H1684" s="6"/>
      <c r="I1684" s="4"/>
      <c r="J1684" s="4"/>
      <c r="K1684" s="4"/>
      <c r="O1684" s="4"/>
      <c r="P1684" s="4"/>
      <c r="Q1684" s="4"/>
      <c r="R1684" s="5"/>
      <c r="S1684" s="5"/>
      <c r="T1684" s="5"/>
      <c r="AA1684" s="24"/>
      <c r="AB1684" s="24"/>
      <c r="AE1684" s="64"/>
    </row>
    <row r="1685" spans="1:31" x14ac:dyDescent="0.25">
      <c r="A1685" s="119"/>
      <c r="B1685" s="119"/>
      <c r="C1685" s="119"/>
      <c r="D1685" s="115"/>
      <c r="E1685" s="116"/>
      <c r="F1685" s="116"/>
      <c r="G1685" s="124"/>
      <c r="H1685" s="117"/>
      <c r="I1685" s="117"/>
      <c r="J1685" s="117"/>
      <c r="K1685" s="117"/>
      <c r="L1685" s="93"/>
      <c r="M1685" s="93"/>
      <c r="N1685" s="93"/>
      <c r="O1685" s="117"/>
      <c r="P1685" s="117"/>
      <c r="Q1685" s="117"/>
      <c r="R1685" s="118"/>
      <c r="S1685" s="118"/>
      <c r="T1685" s="118"/>
      <c r="U1685" s="93"/>
      <c r="V1685" s="93"/>
      <c r="W1685" s="93"/>
      <c r="X1685" s="93"/>
      <c r="Y1685" s="93"/>
      <c r="Z1685" s="93"/>
      <c r="AA1685" s="113"/>
      <c r="AB1685" s="113"/>
      <c r="AC1685" s="93"/>
      <c r="AD1685" s="113"/>
      <c r="AE1685" s="64"/>
    </row>
    <row r="1686" spans="1:31" x14ac:dyDescent="0.25">
      <c r="A1686" s="16"/>
      <c r="B1686" s="16"/>
      <c r="C1686" s="16"/>
      <c r="D1686" s="66"/>
      <c r="E1686" s="66"/>
      <c r="F1686" s="66"/>
      <c r="G1686" s="67"/>
      <c r="H1686" s="4"/>
      <c r="I1686" s="4"/>
      <c r="J1686" s="4"/>
      <c r="K1686" s="4"/>
      <c r="O1686" s="4"/>
      <c r="P1686" s="4"/>
      <c r="Q1686" s="4"/>
      <c r="R1686" s="16"/>
      <c r="S1686" s="16"/>
      <c r="T1686" s="16"/>
      <c r="AA1686" s="59"/>
      <c r="AB1686" s="59"/>
      <c r="AE1686" s="70"/>
    </row>
    <row r="1687" spans="1:31" x14ac:dyDescent="0.25">
      <c r="A1687" s="16"/>
      <c r="B1687" s="16"/>
      <c r="C1687" s="16"/>
      <c r="D1687" s="66"/>
      <c r="E1687" s="66"/>
      <c r="F1687" s="66"/>
      <c r="G1687" s="67"/>
      <c r="H1687" s="4"/>
      <c r="I1687" s="4"/>
      <c r="J1687" s="4"/>
      <c r="K1687" s="4"/>
      <c r="O1687" s="4"/>
      <c r="P1687" s="4"/>
      <c r="Q1687" s="4"/>
      <c r="R1687" s="16"/>
      <c r="S1687" s="16"/>
      <c r="T1687" s="16"/>
      <c r="AA1687" s="59"/>
      <c r="AB1687" s="59"/>
      <c r="AE1687" s="70"/>
    </row>
    <row r="1688" spans="1:31" x14ac:dyDescent="0.25">
      <c r="A1688" s="16"/>
      <c r="B1688" s="16"/>
      <c r="C1688" s="16"/>
      <c r="D1688" s="66"/>
      <c r="E1688" s="66"/>
      <c r="F1688" s="66"/>
      <c r="G1688" s="67"/>
      <c r="H1688" s="4"/>
      <c r="I1688" s="4"/>
      <c r="J1688" s="4"/>
      <c r="K1688" s="4"/>
      <c r="O1688" s="4"/>
      <c r="P1688" s="4"/>
      <c r="Q1688" s="4"/>
      <c r="R1688" s="16"/>
      <c r="S1688" s="16"/>
      <c r="T1688" s="16"/>
      <c r="AA1688" s="59"/>
      <c r="AB1688" s="59"/>
      <c r="AE1688" s="70"/>
    </row>
    <row r="1689" spans="1:31" x14ac:dyDescent="0.25">
      <c r="A1689" s="16"/>
      <c r="B1689" s="16"/>
      <c r="C1689" s="16"/>
      <c r="D1689" s="66"/>
      <c r="E1689" s="66"/>
      <c r="F1689" s="66"/>
      <c r="G1689" s="67"/>
      <c r="H1689" s="4"/>
      <c r="I1689" s="4"/>
      <c r="J1689" s="4"/>
      <c r="K1689" s="4"/>
      <c r="O1689" s="4"/>
      <c r="P1689" s="4"/>
      <c r="Q1689" s="4"/>
      <c r="R1689" s="16"/>
      <c r="S1689" s="16"/>
      <c r="T1689" s="16"/>
      <c r="AA1689" s="59"/>
      <c r="AB1689" s="59"/>
      <c r="AE1689" s="70"/>
    </row>
    <row r="1690" spans="1:31" x14ac:dyDescent="0.25">
      <c r="A1690" s="16"/>
      <c r="B1690" s="16"/>
      <c r="C1690" s="16"/>
      <c r="D1690" s="66"/>
      <c r="E1690" s="66"/>
      <c r="F1690" s="66"/>
      <c r="G1690" s="67"/>
      <c r="H1690" s="4"/>
      <c r="I1690" s="4"/>
      <c r="J1690" s="4"/>
      <c r="K1690" s="4"/>
      <c r="O1690" s="4"/>
      <c r="P1690" s="4"/>
      <c r="Q1690" s="4"/>
      <c r="R1690" s="16"/>
      <c r="S1690" s="16"/>
      <c r="T1690" s="16"/>
      <c r="AA1690" s="59"/>
      <c r="AB1690" s="59"/>
      <c r="AE1690" s="70"/>
    </row>
    <row r="1691" spans="1:31" x14ac:dyDescent="0.25">
      <c r="A1691" s="16"/>
      <c r="B1691" s="16"/>
      <c r="C1691" s="16"/>
      <c r="D1691" s="66"/>
      <c r="E1691" s="66"/>
      <c r="F1691" s="66"/>
      <c r="G1691" s="67"/>
      <c r="H1691" s="4"/>
      <c r="I1691" s="4"/>
      <c r="J1691" s="4"/>
      <c r="K1691" s="4"/>
      <c r="O1691" s="4"/>
      <c r="P1691" s="4"/>
      <c r="Q1691" s="4"/>
      <c r="R1691" s="16"/>
      <c r="S1691" s="16"/>
      <c r="T1691" s="16"/>
      <c r="AA1691" s="59"/>
      <c r="AB1691" s="59"/>
      <c r="AE1691" s="70"/>
    </row>
    <row r="1692" spans="1:31" x14ac:dyDescent="0.25">
      <c r="A1692" s="16"/>
      <c r="B1692" s="16"/>
      <c r="C1692" s="16"/>
      <c r="D1692" s="66"/>
      <c r="E1692" s="66"/>
      <c r="F1692" s="66"/>
      <c r="G1692" s="67"/>
      <c r="H1692" s="4"/>
      <c r="I1692" s="4"/>
      <c r="J1692" s="4"/>
      <c r="K1692" s="4"/>
      <c r="O1692" s="4"/>
      <c r="P1692" s="4"/>
      <c r="Q1692" s="4"/>
      <c r="R1692" s="16"/>
      <c r="S1692" s="16"/>
      <c r="T1692" s="16"/>
      <c r="AA1692" s="59"/>
      <c r="AB1692" s="59"/>
      <c r="AE1692" s="70"/>
    </row>
    <row r="1693" spans="1:31" x14ac:dyDescent="0.25">
      <c r="A1693" s="16"/>
      <c r="B1693" s="16"/>
      <c r="C1693" s="16"/>
      <c r="D1693" s="66"/>
      <c r="E1693" s="66"/>
      <c r="F1693" s="66"/>
      <c r="G1693" s="67"/>
      <c r="H1693" s="4"/>
      <c r="I1693" s="4"/>
      <c r="J1693" s="4"/>
      <c r="K1693" s="4"/>
      <c r="O1693" s="4"/>
      <c r="P1693" s="4"/>
      <c r="Q1693" s="4"/>
      <c r="R1693" s="16"/>
      <c r="S1693" s="16"/>
      <c r="T1693" s="16"/>
      <c r="AA1693" s="59"/>
      <c r="AB1693" s="59"/>
      <c r="AE1693" s="70"/>
    </row>
    <row r="1694" spans="1:31" x14ac:dyDescent="0.25">
      <c r="A1694" s="16"/>
      <c r="B1694" s="16"/>
      <c r="C1694" s="16"/>
      <c r="D1694" s="66"/>
      <c r="E1694" s="66"/>
      <c r="F1694" s="66"/>
      <c r="G1694" s="67"/>
      <c r="H1694" s="4"/>
      <c r="I1694" s="4"/>
      <c r="J1694" s="4"/>
      <c r="K1694" s="4"/>
      <c r="O1694" s="4"/>
      <c r="P1694" s="4"/>
      <c r="Q1694" s="4"/>
      <c r="R1694" s="16"/>
      <c r="S1694" s="16"/>
      <c r="T1694" s="16"/>
      <c r="AA1694" s="59"/>
      <c r="AB1694" s="59"/>
      <c r="AE1694" s="70"/>
    </row>
    <row r="1695" spans="1:31" x14ac:dyDescent="0.25">
      <c r="A1695" s="16"/>
      <c r="B1695" s="16"/>
      <c r="C1695" s="16"/>
      <c r="D1695" s="66"/>
      <c r="E1695" s="66"/>
      <c r="F1695" s="66"/>
      <c r="G1695" s="67"/>
      <c r="H1695" s="4"/>
      <c r="I1695" s="4"/>
      <c r="J1695" s="4"/>
      <c r="K1695" s="4"/>
      <c r="O1695" s="4"/>
      <c r="P1695" s="4"/>
      <c r="Q1695" s="4"/>
      <c r="R1695" s="16"/>
      <c r="S1695" s="16"/>
      <c r="T1695" s="16"/>
      <c r="AA1695" s="59"/>
      <c r="AB1695" s="59"/>
      <c r="AE1695" s="70"/>
    </row>
    <row r="1696" spans="1:31" x14ac:dyDescent="0.25">
      <c r="A1696" s="16"/>
      <c r="B1696" s="16"/>
      <c r="C1696" s="16"/>
      <c r="D1696" s="66"/>
      <c r="E1696" s="66"/>
      <c r="F1696" s="66"/>
      <c r="G1696" s="67"/>
      <c r="H1696" s="4"/>
      <c r="I1696" s="4"/>
      <c r="J1696" s="4"/>
      <c r="K1696" s="4"/>
      <c r="O1696" s="4"/>
      <c r="P1696" s="4"/>
      <c r="Q1696" s="4"/>
      <c r="R1696" s="16"/>
      <c r="S1696" s="16"/>
      <c r="T1696" s="16"/>
      <c r="AA1696" s="59"/>
      <c r="AB1696" s="59"/>
      <c r="AE1696" s="70"/>
    </row>
    <row r="1697" spans="1:31" x14ac:dyDescent="0.25">
      <c r="A1697" s="16"/>
      <c r="B1697" s="16"/>
      <c r="C1697" s="16"/>
      <c r="D1697" s="66"/>
      <c r="E1697" s="66"/>
      <c r="F1697" s="66"/>
      <c r="G1697" s="67"/>
      <c r="H1697" s="4"/>
      <c r="I1697" s="4"/>
      <c r="J1697" s="4"/>
      <c r="K1697" s="4"/>
      <c r="O1697" s="4"/>
      <c r="P1697" s="4"/>
      <c r="Q1697" s="4"/>
      <c r="R1697" s="16"/>
      <c r="S1697" s="16"/>
      <c r="T1697" s="16"/>
      <c r="AA1697" s="59"/>
      <c r="AB1697" s="59"/>
      <c r="AE1697" s="70"/>
    </row>
    <row r="1698" spans="1:31" x14ac:dyDescent="0.25">
      <c r="A1698" s="16"/>
      <c r="B1698" s="16"/>
      <c r="C1698" s="16"/>
      <c r="D1698" s="66"/>
      <c r="E1698" s="66"/>
      <c r="F1698" s="66"/>
      <c r="G1698" s="67"/>
      <c r="H1698" s="4"/>
      <c r="I1698" s="4"/>
      <c r="J1698" s="4"/>
      <c r="K1698" s="4"/>
      <c r="O1698" s="4"/>
      <c r="P1698" s="4"/>
      <c r="Q1698" s="4"/>
      <c r="R1698" s="16"/>
      <c r="S1698" s="16"/>
      <c r="T1698" s="16"/>
      <c r="AA1698" s="59"/>
      <c r="AB1698" s="59"/>
      <c r="AE1698" s="70"/>
    </row>
    <row r="1699" spans="1:31" x14ac:dyDescent="0.25">
      <c r="A1699" s="16"/>
      <c r="B1699" s="16"/>
      <c r="C1699" s="16"/>
      <c r="D1699" s="66"/>
      <c r="E1699" s="66"/>
      <c r="F1699" s="66"/>
      <c r="G1699" s="67"/>
      <c r="H1699" s="4"/>
      <c r="I1699" s="4"/>
      <c r="J1699" s="4"/>
      <c r="K1699" s="4"/>
      <c r="O1699" s="4"/>
      <c r="P1699" s="4"/>
      <c r="Q1699" s="4"/>
      <c r="R1699" s="16"/>
      <c r="S1699" s="16"/>
      <c r="T1699" s="16"/>
      <c r="AA1699" s="59"/>
      <c r="AB1699" s="59"/>
      <c r="AE1699" s="70"/>
    </row>
    <row r="1700" spans="1:31" x14ac:dyDescent="0.25">
      <c r="A1700" s="16"/>
      <c r="B1700" s="16"/>
      <c r="C1700" s="16"/>
      <c r="D1700" s="66"/>
      <c r="E1700" s="66"/>
      <c r="F1700" s="66"/>
      <c r="G1700" s="67"/>
      <c r="H1700" s="4"/>
      <c r="I1700" s="4"/>
      <c r="J1700" s="4"/>
      <c r="K1700" s="4"/>
      <c r="O1700" s="4"/>
      <c r="P1700" s="4"/>
      <c r="Q1700" s="4"/>
      <c r="R1700" s="16"/>
      <c r="S1700" s="16"/>
      <c r="T1700" s="16"/>
      <c r="AA1700" s="59"/>
      <c r="AB1700" s="59"/>
      <c r="AE1700" s="70"/>
    </row>
    <row r="1701" spans="1:31" x14ac:dyDescent="0.25">
      <c r="A1701" s="16"/>
      <c r="B1701" s="16"/>
      <c r="C1701" s="16"/>
      <c r="D1701" s="66"/>
      <c r="E1701" s="66"/>
      <c r="F1701" s="66"/>
      <c r="G1701" s="67"/>
      <c r="H1701" s="4"/>
      <c r="I1701" s="4"/>
      <c r="J1701" s="4"/>
      <c r="K1701" s="4"/>
      <c r="O1701" s="4"/>
      <c r="P1701" s="4"/>
      <c r="Q1701" s="4"/>
      <c r="R1701" s="16"/>
      <c r="S1701" s="16"/>
      <c r="T1701" s="16"/>
      <c r="AA1701" s="59"/>
      <c r="AB1701" s="59"/>
      <c r="AE1701" s="70"/>
    </row>
    <row r="1702" spans="1:31" x14ac:dyDescent="0.25">
      <c r="A1702" s="16"/>
      <c r="B1702" s="16"/>
      <c r="C1702" s="16"/>
      <c r="D1702" s="66"/>
      <c r="E1702" s="66"/>
      <c r="F1702" s="66"/>
      <c r="G1702" s="67"/>
      <c r="H1702" s="4"/>
      <c r="I1702" s="4"/>
      <c r="J1702" s="4"/>
      <c r="K1702" s="4"/>
      <c r="O1702" s="4"/>
      <c r="P1702" s="4"/>
      <c r="Q1702" s="4"/>
      <c r="R1702" s="16"/>
      <c r="S1702" s="16"/>
      <c r="T1702" s="16"/>
      <c r="AA1702" s="59"/>
      <c r="AB1702" s="59"/>
      <c r="AE1702" s="70"/>
    </row>
    <row r="1703" spans="1:31" x14ac:dyDescent="0.25">
      <c r="A1703" s="16"/>
      <c r="B1703" s="16"/>
      <c r="C1703" s="16"/>
      <c r="D1703" s="66"/>
      <c r="E1703" s="66"/>
      <c r="F1703" s="66"/>
      <c r="G1703" s="67"/>
      <c r="H1703" s="4"/>
      <c r="I1703" s="4"/>
      <c r="J1703" s="4"/>
      <c r="K1703" s="4"/>
      <c r="O1703" s="4"/>
      <c r="P1703" s="4"/>
      <c r="Q1703" s="4"/>
      <c r="R1703" s="16"/>
      <c r="S1703" s="16"/>
      <c r="T1703" s="16"/>
      <c r="AA1703" s="59"/>
      <c r="AB1703" s="59"/>
      <c r="AE1703" s="70"/>
    </row>
    <row r="1704" spans="1:31" x14ac:dyDescent="0.25">
      <c r="A1704" s="16"/>
      <c r="B1704" s="16"/>
      <c r="C1704" s="16"/>
      <c r="D1704" s="66"/>
      <c r="E1704" s="66"/>
      <c r="F1704" s="66"/>
      <c r="G1704" s="67"/>
      <c r="H1704" s="4"/>
      <c r="I1704" s="4"/>
      <c r="J1704" s="4"/>
      <c r="K1704" s="4"/>
      <c r="O1704" s="4"/>
      <c r="P1704" s="4"/>
      <c r="Q1704" s="4"/>
      <c r="R1704" s="16"/>
      <c r="S1704" s="16"/>
      <c r="T1704" s="16"/>
      <c r="AA1704" s="59"/>
      <c r="AB1704" s="59"/>
      <c r="AE1704" s="70"/>
    </row>
    <row r="1705" spans="1:31" x14ac:dyDescent="0.25">
      <c r="A1705" s="16"/>
      <c r="B1705" s="16"/>
      <c r="C1705" s="16"/>
      <c r="D1705" s="66"/>
      <c r="E1705" s="66"/>
      <c r="F1705" s="66"/>
      <c r="G1705" s="67"/>
      <c r="H1705" s="4"/>
      <c r="I1705" s="4"/>
      <c r="J1705" s="4"/>
      <c r="K1705" s="4"/>
      <c r="O1705" s="4"/>
      <c r="P1705" s="4"/>
      <c r="Q1705" s="4"/>
      <c r="R1705" s="16"/>
      <c r="S1705" s="16"/>
      <c r="T1705" s="16"/>
      <c r="AA1705" s="59"/>
      <c r="AB1705" s="59"/>
      <c r="AE1705" s="70"/>
    </row>
    <row r="1706" spans="1:31" x14ac:dyDescent="0.25">
      <c r="A1706" s="16"/>
      <c r="B1706" s="16"/>
      <c r="C1706" s="16"/>
      <c r="D1706" s="66"/>
      <c r="E1706" s="66"/>
      <c r="F1706" s="66"/>
      <c r="G1706" s="67"/>
      <c r="H1706" s="4"/>
      <c r="I1706" s="4"/>
      <c r="J1706" s="4"/>
      <c r="K1706" s="4"/>
      <c r="O1706" s="4"/>
      <c r="P1706" s="4"/>
      <c r="Q1706" s="4"/>
      <c r="R1706" s="16"/>
      <c r="S1706" s="16"/>
      <c r="T1706" s="16"/>
      <c r="AA1706" s="59"/>
      <c r="AB1706" s="59"/>
      <c r="AE1706" s="70"/>
    </row>
    <row r="1707" spans="1:31" x14ac:dyDescent="0.25">
      <c r="A1707" s="16"/>
      <c r="B1707" s="16"/>
      <c r="C1707" s="16"/>
      <c r="D1707" s="66"/>
      <c r="E1707" s="66"/>
      <c r="F1707" s="66"/>
      <c r="G1707" s="67"/>
      <c r="H1707" s="4"/>
      <c r="I1707" s="4"/>
      <c r="J1707" s="4"/>
      <c r="K1707" s="4"/>
      <c r="O1707" s="4"/>
      <c r="P1707" s="4"/>
      <c r="Q1707" s="4"/>
      <c r="R1707" s="16"/>
      <c r="S1707" s="16"/>
      <c r="T1707" s="16"/>
      <c r="AA1707" s="59"/>
      <c r="AB1707" s="59"/>
      <c r="AE1707" s="70"/>
    </row>
    <row r="1708" spans="1:31" x14ac:dyDescent="0.25">
      <c r="A1708" s="16"/>
      <c r="B1708" s="16"/>
      <c r="C1708" s="16"/>
      <c r="D1708" s="66"/>
      <c r="E1708" s="66"/>
      <c r="F1708" s="66"/>
      <c r="G1708" s="67"/>
      <c r="H1708" s="4"/>
      <c r="I1708" s="4"/>
      <c r="J1708" s="4"/>
      <c r="K1708" s="4"/>
      <c r="O1708" s="4"/>
      <c r="P1708" s="4"/>
      <c r="Q1708" s="4"/>
      <c r="R1708" s="16"/>
      <c r="S1708" s="16"/>
      <c r="T1708" s="16"/>
      <c r="AA1708" s="59"/>
      <c r="AB1708" s="59"/>
      <c r="AE1708" s="70"/>
    </row>
    <row r="1709" spans="1:31" x14ac:dyDescent="0.25">
      <c r="A1709" s="16"/>
      <c r="B1709" s="16"/>
      <c r="C1709" s="16"/>
      <c r="D1709" s="66"/>
      <c r="E1709" s="66"/>
      <c r="F1709" s="66"/>
      <c r="G1709" s="67"/>
      <c r="H1709" s="4"/>
      <c r="I1709" s="4"/>
      <c r="J1709" s="4"/>
      <c r="K1709" s="4"/>
      <c r="O1709" s="4"/>
      <c r="P1709" s="4"/>
      <c r="Q1709" s="4"/>
      <c r="R1709" s="16"/>
      <c r="S1709" s="16"/>
      <c r="T1709" s="16"/>
      <c r="AA1709" s="59"/>
      <c r="AB1709" s="59"/>
      <c r="AE1709" s="70"/>
    </row>
    <row r="1710" spans="1:31" x14ac:dyDescent="0.25">
      <c r="A1710" s="16"/>
      <c r="B1710" s="16"/>
      <c r="C1710" s="16"/>
      <c r="D1710" s="66"/>
      <c r="E1710" s="66"/>
      <c r="F1710" s="66"/>
      <c r="G1710" s="67"/>
      <c r="H1710" s="4"/>
      <c r="I1710" s="4"/>
      <c r="J1710" s="4"/>
      <c r="K1710" s="4"/>
      <c r="O1710" s="4"/>
      <c r="P1710" s="4"/>
      <c r="Q1710" s="4"/>
      <c r="R1710" s="16"/>
      <c r="S1710" s="16"/>
      <c r="T1710" s="16"/>
      <c r="AA1710" s="59"/>
      <c r="AB1710" s="59"/>
      <c r="AE1710" s="70"/>
    </row>
    <row r="1711" spans="1:31" x14ac:dyDescent="0.25">
      <c r="A1711" s="16"/>
      <c r="B1711" s="16"/>
      <c r="C1711" s="16"/>
      <c r="D1711" s="66"/>
      <c r="E1711" s="66"/>
      <c r="F1711" s="66"/>
      <c r="G1711" s="67"/>
      <c r="H1711" s="4"/>
      <c r="I1711" s="4"/>
      <c r="J1711" s="4"/>
      <c r="K1711" s="4"/>
      <c r="O1711" s="4"/>
      <c r="P1711" s="4"/>
      <c r="Q1711" s="4"/>
      <c r="R1711" s="16"/>
      <c r="S1711" s="16"/>
      <c r="T1711" s="16"/>
      <c r="AA1711" s="59"/>
      <c r="AB1711" s="59"/>
      <c r="AE1711" s="70"/>
    </row>
    <row r="1712" spans="1:31" x14ac:dyDescent="0.25">
      <c r="A1712" s="16"/>
      <c r="B1712" s="16"/>
      <c r="C1712" s="16"/>
      <c r="D1712" s="66"/>
      <c r="E1712" s="66"/>
      <c r="F1712" s="66"/>
      <c r="G1712" s="67"/>
      <c r="H1712" s="4"/>
      <c r="I1712" s="4"/>
      <c r="J1712" s="4"/>
      <c r="K1712" s="4"/>
      <c r="O1712" s="4"/>
      <c r="P1712" s="4"/>
      <c r="Q1712" s="4"/>
      <c r="R1712" s="16"/>
      <c r="S1712" s="16"/>
      <c r="T1712" s="16"/>
      <c r="AA1712" s="59"/>
      <c r="AB1712" s="59"/>
      <c r="AE1712" s="70"/>
    </row>
    <row r="1713" spans="1:31" x14ac:dyDescent="0.25">
      <c r="A1713" s="16"/>
      <c r="B1713" s="16"/>
      <c r="C1713" s="16"/>
      <c r="D1713" s="66"/>
      <c r="E1713" s="66"/>
      <c r="F1713" s="66"/>
      <c r="G1713" s="67"/>
      <c r="H1713" s="4"/>
      <c r="I1713" s="4"/>
      <c r="J1713" s="4"/>
      <c r="K1713" s="4"/>
      <c r="O1713" s="4"/>
      <c r="P1713" s="4"/>
      <c r="Q1713" s="4"/>
      <c r="R1713" s="16"/>
      <c r="S1713" s="16"/>
      <c r="T1713" s="16"/>
      <c r="AA1713" s="59"/>
      <c r="AB1713" s="59"/>
      <c r="AE1713" s="70"/>
    </row>
    <row r="1714" spans="1:31" x14ac:dyDescent="0.25">
      <c r="A1714" s="16"/>
      <c r="B1714" s="16"/>
      <c r="C1714" s="16"/>
      <c r="D1714" s="66"/>
      <c r="E1714" s="66"/>
      <c r="F1714" s="66"/>
      <c r="G1714" s="67"/>
      <c r="H1714" s="4"/>
      <c r="I1714" s="4"/>
      <c r="J1714" s="4"/>
      <c r="K1714" s="4"/>
      <c r="O1714" s="4"/>
      <c r="P1714" s="4"/>
      <c r="Q1714" s="4"/>
      <c r="R1714" s="16"/>
      <c r="S1714" s="16"/>
      <c r="T1714" s="16"/>
      <c r="AA1714" s="59"/>
      <c r="AB1714" s="59"/>
      <c r="AE1714" s="70"/>
    </row>
    <row r="1715" spans="1:31" x14ac:dyDescent="0.25">
      <c r="A1715" s="16"/>
      <c r="B1715" s="16"/>
      <c r="C1715" s="16"/>
      <c r="D1715" s="66"/>
      <c r="E1715" s="66"/>
      <c r="F1715" s="66"/>
      <c r="G1715" s="67"/>
      <c r="H1715" s="4"/>
      <c r="I1715" s="4"/>
      <c r="J1715" s="4"/>
      <c r="K1715" s="4"/>
      <c r="O1715" s="4"/>
      <c r="P1715" s="4"/>
      <c r="Q1715" s="4"/>
      <c r="R1715" s="16"/>
      <c r="S1715" s="16"/>
      <c r="T1715" s="16"/>
      <c r="AA1715" s="59"/>
      <c r="AB1715" s="59"/>
      <c r="AE1715" s="70"/>
    </row>
    <row r="1716" spans="1:31" x14ac:dyDescent="0.25">
      <c r="A1716" s="16"/>
      <c r="B1716" s="16"/>
      <c r="C1716" s="16"/>
      <c r="D1716" s="66"/>
      <c r="E1716" s="66"/>
      <c r="F1716" s="66"/>
      <c r="G1716" s="67"/>
      <c r="H1716" s="4"/>
      <c r="I1716" s="4"/>
      <c r="J1716" s="4"/>
      <c r="K1716" s="4"/>
      <c r="O1716" s="4"/>
      <c r="P1716" s="4"/>
      <c r="Q1716" s="4"/>
      <c r="R1716" s="16"/>
      <c r="S1716" s="16"/>
      <c r="T1716" s="16"/>
      <c r="AA1716" s="59"/>
      <c r="AB1716" s="59"/>
      <c r="AE1716" s="70"/>
    </row>
    <row r="1717" spans="1:31" x14ac:dyDescent="0.25">
      <c r="A1717" s="16"/>
      <c r="B1717" s="16"/>
      <c r="C1717" s="16"/>
      <c r="D1717" s="66"/>
      <c r="E1717" s="66"/>
      <c r="F1717" s="66"/>
      <c r="G1717" s="67"/>
      <c r="H1717" s="4"/>
      <c r="I1717" s="4"/>
      <c r="J1717" s="4"/>
      <c r="K1717" s="4"/>
      <c r="O1717" s="4"/>
      <c r="P1717" s="4"/>
      <c r="Q1717" s="4"/>
      <c r="R1717" s="16"/>
      <c r="S1717" s="16"/>
      <c r="T1717" s="16"/>
      <c r="AA1717" s="59"/>
      <c r="AB1717" s="59"/>
      <c r="AE1717" s="70"/>
    </row>
    <row r="1718" spans="1:31" x14ac:dyDescent="0.25">
      <c r="A1718" s="16"/>
      <c r="B1718" s="16"/>
      <c r="C1718" s="16"/>
      <c r="D1718" s="66"/>
      <c r="E1718" s="66"/>
      <c r="F1718" s="66"/>
      <c r="G1718" s="67"/>
      <c r="H1718" s="4"/>
      <c r="I1718" s="4"/>
      <c r="J1718" s="4"/>
      <c r="K1718" s="4"/>
      <c r="O1718" s="4"/>
      <c r="P1718" s="4"/>
      <c r="Q1718" s="4"/>
      <c r="R1718" s="16"/>
      <c r="S1718" s="16"/>
      <c r="T1718" s="16"/>
      <c r="AA1718" s="59"/>
      <c r="AB1718" s="59"/>
      <c r="AE1718" s="70"/>
    </row>
    <row r="1719" spans="1:31" x14ac:dyDescent="0.25">
      <c r="A1719" s="16"/>
      <c r="B1719" s="16"/>
      <c r="C1719" s="16"/>
      <c r="D1719" s="66"/>
      <c r="E1719" s="66"/>
      <c r="F1719" s="66"/>
      <c r="G1719" s="67"/>
      <c r="H1719" s="4"/>
      <c r="I1719" s="4"/>
      <c r="J1719" s="4"/>
      <c r="K1719" s="4"/>
      <c r="O1719" s="4"/>
      <c r="P1719" s="4"/>
      <c r="Q1719" s="4"/>
      <c r="R1719" s="16"/>
      <c r="S1719" s="16"/>
      <c r="T1719" s="16"/>
      <c r="AA1719" s="59"/>
      <c r="AB1719" s="59"/>
      <c r="AE1719" s="70"/>
    </row>
    <row r="1720" spans="1:31" x14ac:dyDescent="0.25">
      <c r="A1720" s="16"/>
      <c r="B1720" s="16"/>
      <c r="C1720" s="16"/>
      <c r="D1720" s="66"/>
      <c r="E1720" s="66"/>
      <c r="F1720" s="66"/>
      <c r="G1720" s="67"/>
      <c r="H1720" s="4"/>
      <c r="I1720" s="4"/>
      <c r="J1720" s="4"/>
      <c r="K1720" s="4"/>
      <c r="O1720" s="4"/>
      <c r="P1720" s="4"/>
      <c r="Q1720" s="4"/>
      <c r="R1720" s="16"/>
      <c r="S1720" s="16"/>
      <c r="T1720" s="16"/>
      <c r="AA1720" s="59"/>
      <c r="AB1720" s="59"/>
      <c r="AE1720" s="70"/>
    </row>
    <row r="1721" spans="1:31" x14ac:dyDescent="0.25">
      <c r="A1721" s="16"/>
      <c r="B1721" s="16"/>
      <c r="C1721" s="16"/>
      <c r="D1721" s="66"/>
      <c r="E1721" s="66"/>
      <c r="F1721" s="66"/>
      <c r="G1721" s="67"/>
      <c r="H1721" s="4"/>
      <c r="I1721" s="4"/>
      <c r="J1721" s="4"/>
      <c r="K1721" s="4"/>
      <c r="O1721" s="4"/>
      <c r="P1721" s="4"/>
      <c r="Q1721" s="4"/>
      <c r="R1721" s="16"/>
      <c r="S1721" s="16"/>
      <c r="T1721" s="16"/>
      <c r="AA1721" s="59"/>
      <c r="AB1721" s="59"/>
      <c r="AE1721" s="70"/>
    </row>
    <row r="1722" spans="1:31" x14ac:dyDescent="0.25">
      <c r="A1722" s="16"/>
      <c r="B1722" s="16"/>
      <c r="C1722" s="16"/>
      <c r="D1722" s="66"/>
      <c r="E1722" s="66"/>
      <c r="F1722" s="66"/>
      <c r="G1722" s="67"/>
      <c r="H1722" s="4"/>
      <c r="I1722" s="4"/>
      <c r="J1722" s="4"/>
      <c r="K1722" s="4"/>
      <c r="O1722" s="4"/>
      <c r="P1722" s="4"/>
      <c r="Q1722" s="4"/>
      <c r="R1722" s="16"/>
      <c r="S1722" s="16"/>
      <c r="T1722" s="16"/>
      <c r="AA1722" s="59"/>
      <c r="AB1722" s="59"/>
      <c r="AE1722" s="70"/>
    </row>
    <row r="1723" spans="1:31" x14ac:dyDescent="0.25">
      <c r="A1723" s="16"/>
      <c r="B1723" s="16"/>
      <c r="C1723" s="16"/>
      <c r="D1723" s="66"/>
      <c r="E1723" s="66"/>
      <c r="F1723" s="66"/>
      <c r="G1723" s="67"/>
      <c r="H1723" s="4"/>
      <c r="I1723" s="4"/>
      <c r="J1723" s="4"/>
      <c r="K1723" s="4"/>
      <c r="O1723" s="4"/>
      <c r="P1723" s="4"/>
      <c r="Q1723" s="4"/>
      <c r="R1723" s="16"/>
      <c r="S1723" s="16"/>
      <c r="T1723" s="16"/>
      <c r="AA1723" s="59"/>
      <c r="AB1723" s="59"/>
      <c r="AE1723" s="70"/>
    </row>
    <row r="1724" spans="1:31" x14ac:dyDescent="0.25">
      <c r="A1724" s="16"/>
      <c r="B1724" s="16"/>
      <c r="C1724" s="16"/>
      <c r="D1724" s="66"/>
      <c r="E1724" s="66"/>
      <c r="F1724" s="66"/>
      <c r="G1724" s="67"/>
      <c r="H1724" s="4"/>
      <c r="I1724" s="4"/>
      <c r="J1724" s="4"/>
      <c r="K1724" s="4"/>
      <c r="O1724" s="4"/>
      <c r="P1724" s="4"/>
      <c r="Q1724" s="4"/>
      <c r="R1724" s="16"/>
      <c r="S1724" s="16"/>
      <c r="T1724" s="16"/>
      <c r="AA1724" s="59"/>
      <c r="AB1724" s="59"/>
      <c r="AE1724" s="70"/>
    </row>
    <row r="1725" spans="1:31" x14ac:dyDescent="0.25">
      <c r="A1725" s="16"/>
      <c r="B1725" s="16"/>
      <c r="C1725" s="16"/>
      <c r="D1725" s="66"/>
      <c r="E1725" s="66"/>
      <c r="F1725" s="66"/>
      <c r="G1725" s="67"/>
      <c r="H1725" s="4"/>
      <c r="I1725" s="4"/>
      <c r="J1725" s="4"/>
      <c r="K1725" s="4"/>
      <c r="O1725" s="4"/>
      <c r="P1725" s="4"/>
      <c r="Q1725" s="4"/>
      <c r="R1725" s="16"/>
      <c r="S1725" s="16"/>
      <c r="T1725" s="16"/>
      <c r="AA1725" s="59"/>
      <c r="AB1725" s="59"/>
      <c r="AE1725" s="70"/>
    </row>
    <row r="1726" spans="1:31" x14ac:dyDescent="0.25">
      <c r="A1726" s="16"/>
      <c r="B1726" s="16"/>
      <c r="C1726" s="16"/>
      <c r="D1726" s="66"/>
      <c r="E1726" s="66"/>
      <c r="F1726" s="66"/>
      <c r="G1726" s="67"/>
      <c r="H1726" s="4"/>
      <c r="I1726" s="4"/>
      <c r="J1726" s="4"/>
      <c r="K1726" s="4"/>
      <c r="O1726" s="4"/>
      <c r="P1726" s="4"/>
      <c r="Q1726" s="4"/>
      <c r="R1726" s="16"/>
      <c r="S1726" s="16"/>
      <c r="T1726" s="16"/>
      <c r="AA1726" s="59"/>
      <c r="AB1726" s="59"/>
      <c r="AE1726" s="70"/>
    </row>
    <row r="1727" spans="1:31" x14ac:dyDescent="0.25">
      <c r="A1727" s="16"/>
      <c r="B1727" s="16"/>
      <c r="C1727" s="16"/>
      <c r="D1727" s="66"/>
      <c r="E1727" s="66"/>
      <c r="F1727" s="66"/>
      <c r="G1727" s="67"/>
      <c r="H1727" s="4"/>
      <c r="I1727" s="4"/>
      <c r="J1727" s="4"/>
      <c r="K1727" s="4"/>
      <c r="O1727" s="4"/>
      <c r="P1727" s="4"/>
      <c r="Q1727" s="4"/>
      <c r="R1727" s="16"/>
      <c r="S1727" s="16"/>
      <c r="T1727" s="16"/>
      <c r="AA1727" s="59"/>
      <c r="AB1727" s="59"/>
      <c r="AE1727" s="70"/>
    </row>
    <row r="1728" spans="1:31" x14ac:dyDescent="0.25">
      <c r="A1728" s="16"/>
      <c r="B1728" s="16"/>
      <c r="C1728" s="16"/>
      <c r="D1728" s="66"/>
      <c r="E1728" s="66"/>
      <c r="F1728" s="66"/>
      <c r="G1728" s="67"/>
      <c r="H1728" s="4"/>
      <c r="I1728" s="4"/>
      <c r="J1728" s="4"/>
      <c r="K1728" s="4"/>
      <c r="O1728" s="4"/>
      <c r="P1728" s="4"/>
      <c r="Q1728" s="4"/>
      <c r="R1728" s="16"/>
      <c r="S1728" s="16"/>
      <c r="T1728" s="16"/>
      <c r="AA1728" s="59"/>
      <c r="AB1728" s="59"/>
      <c r="AE1728" s="70"/>
    </row>
    <row r="1729" spans="1:31" x14ac:dyDescent="0.25">
      <c r="A1729" s="16"/>
      <c r="B1729" s="16"/>
      <c r="C1729" s="16"/>
      <c r="D1729" s="66"/>
      <c r="E1729" s="66"/>
      <c r="F1729" s="66"/>
      <c r="G1729" s="67"/>
      <c r="H1729" s="4"/>
      <c r="I1729" s="4"/>
      <c r="J1729" s="4"/>
      <c r="K1729" s="4"/>
      <c r="O1729" s="4"/>
      <c r="P1729" s="4"/>
      <c r="Q1729" s="4"/>
      <c r="R1729" s="16"/>
      <c r="S1729" s="16"/>
      <c r="T1729" s="16"/>
      <c r="AA1729" s="59"/>
      <c r="AB1729" s="59"/>
      <c r="AE1729" s="70"/>
    </row>
    <row r="1730" spans="1:31" x14ac:dyDescent="0.25">
      <c r="A1730" s="16"/>
      <c r="B1730" s="16"/>
      <c r="C1730" s="16"/>
      <c r="D1730" s="66"/>
      <c r="E1730" s="66"/>
      <c r="F1730" s="66"/>
      <c r="G1730" s="67"/>
      <c r="H1730" s="4"/>
      <c r="I1730" s="4"/>
      <c r="J1730" s="4"/>
      <c r="K1730" s="4"/>
      <c r="O1730" s="4"/>
      <c r="P1730" s="4"/>
      <c r="Q1730" s="4"/>
      <c r="R1730" s="16"/>
      <c r="S1730" s="16"/>
      <c r="T1730" s="16"/>
      <c r="AA1730" s="59"/>
      <c r="AB1730" s="59"/>
      <c r="AE1730" s="70"/>
    </row>
    <row r="1731" spans="1:31" x14ac:dyDescent="0.25">
      <c r="A1731" s="16"/>
      <c r="B1731" s="16"/>
      <c r="C1731" s="16"/>
      <c r="D1731" s="66"/>
      <c r="E1731" s="66"/>
      <c r="F1731" s="66"/>
      <c r="G1731" s="67"/>
      <c r="H1731" s="4"/>
      <c r="I1731" s="4"/>
      <c r="J1731" s="4"/>
      <c r="K1731" s="4"/>
      <c r="O1731" s="4"/>
      <c r="P1731" s="4"/>
      <c r="Q1731" s="4"/>
      <c r="R1731" s="16"/>
      <c r="S1731" s="16"/>
      <c r="T1731" s="16"/>
      <c r="AA1731" s="59"/>
      <c r="AB1731" s="59"/>
      <c r="AE1731" s="70"/>
    </row>
    <row r="1732" spans="1:31" x14ac:dyDescent="0.25">
      <c r="A1732" s="16"/>
      <c r="B1732" s="16"/>
      <c r="C1732" s="16"/>
      <c r="D1732" s="66"/>
      <c r="E1732" s="66"/>
      <c r="F1732" s="66"/>
      <c r="G1732" s="67"/>
      <c r="H1732" s="4"/>
      <c r="I1732" s="4"/>
      <c r="J1732" s="4"/>
      <c r="K1732" s="4"/>
      <c r="O1732" s="4"/>
      <c r="P1732" s="4"/>
      <c r="Q1732" s="4"/>
      <c r="R1732" s="16"/>
      <c r="S1732" s="16"/>
      <c r="T1732" s="16"/>
      <c r="AA1732" s="59"/>
      <c r="AB1732" s="59"/>
      <c r="AE1732" s="70"/>
    </row>
    <row r="1733" spans="1:31" x14ac:dyDescent="0.25">
      <c r="A1733" s="16"/>
      <c r="B1733" s="16"/>
      <c r="C1733" s="16"/>
      <c r="D1733" s="66"/>
      <c r="E1733" s="66"/>
      <c r="F1733" s="66"/>
      <c r="G1733" s="67"/>
      <c r="H1733" s="4"/>
      <c r="I1733" s="4"/>
      <c r="J1733" s="4"/>
      <c r="K1733" s="4"/>
      <c r="O1733" s="4"/>
      <c r="P1733" s="4"/>
      <c r="Q1733" s="4"/>
      <c r="R1733" s="16"/>
      <c r="S1733" s="16"/>
      <c r="T1733" s="16"/>
      <c r="AA1733" s="59"/>
      <c r="AB1733" s="59"/>
      <c r="AE1733" s="70"/>
    </row>
    <row r="1734" spans="1:31" x14ac:dyDescent="0.25">
      <c r="A1734" s="16"/>
      <c r="B1734" s="16"/>
      <c r="C1734" s="16"/>
      <c r="D1734" s="66"/>
      <c r="E1734" s="66"/>
      <c r="F1734" s="66"/>
      <c r="G1734" s="67"/>
      <c r="H1734" s="4"/>
      <c r="I1734" s="4"/>
      <c r="J1734" s="4"/>
      <c r="K1734" s="4"/>
      <c r="O1734" s="4"/>
      <c r="P1734" s="4"/>
      <c r="Q1734" s="4"/>
      <c r="R1734" s="16"/>
      <c r="S1734" s="16"/>
      <c r="T1734" s="16"/>
      <c r="AA1734" s="59"/>
      <c r="AB1734" s="59"/>
      <c r="AE1734" s="70"/>
    </row>
    <row r="1735" spans="1:31" x14ac:dyDescent="0.25">
      <c r="A1735" s="16"/>
      <c r="B1735" s="16"/>
      <c r="C1735" s="16"/>
      <c r="D1735" s="66"/>
      <c r="E1735" s="66"/>
      <c r="F1735" s="66"/>
      <c r="G1735" s="67"/>
      <c r="H1735" s="4"/>
      <c r="I1735" s="4"/>
      <c r="J1735" s="4"/>
      <c r="K1735" s="4"/>
      <c r="O1735" s="4"/>
      <c r="P1735" s="4"/>
      <c r="Q1735" s="4"/>
      <c r="R1735" s="16"/>
      <c r="S1735" s="16"/>
      <c r="T1735" s="16"/>
      <c r="AA1735" s="59"/>
      <c r="AB1735" s="59"/>
      <c r="AE1735" s="70"/>
    </row>
    <row r="1736" spans="1:31" x14ac:dyDescent="0.25">
      <c r="A1736" s="16"/>
      <c r="B1736" s="16"/>
      <c r="C1736" s="16"/>
      <c r="D1736" s="66"/>
      <c r="E1736" s="66"/>
      <c r="F1736" s="66"/>
      <c r="G1736" s="67"/>
      <c r="H1736" s="4"/>
      <c r="I1736" s="4"/>
      <c r="J1736" s="4"/>
      <c r="K1736" s="4"/>
      <c r="O1736" s="4"/>
      <c r="P1736" s="4"/>
      <c r="Q1736" s="4"/>
      <c r="R1736" s="16"/>
      <c r="S1736" s="16"/>
      <c r="T1736" s="16"/>
      <c r="AA1736" s="59"/>
      <c r="AB1736" s="59"/>
      <c r="AE1736" s="70"/>
    </row>
    <row r="1737" spans="1:31" x14ac:dyDescent="0.25">
      <c r="A1737" s="16"/>
      <c r="B1737" s="16"/>
      <c r="C1737" s="16"/>
      <c r="D1737" s="66"/>
      <c r="E1737" s="66"/>
      <c r="F1737" s="66"/>
      <c r="G1737" s="67"/>
      <c r="H1737" s="4"/>
      <c r="I1737" s="4"/>
      <c r="J1737" s="4"/>
      <c r="K1737" s="4"/>
      <c r="O1737" s="4"/>
      <c r="P1737" s="4"/>
      <c r="Q1737" s="4"/>
      <c r="R1737" s="16"/>
      <c r="S1737" s="16"/>
      <c r="T1737" s="16"/>
      <c r="AA1737" s="59"/>
      <c r="AB1737" s="59"/>
      <c r="AE1737" s="70"/>
    </row>
    <row r="1738" spans="1:31" x14ac:dyDescent="0.25">
      <c r="A1738" s="16"/>
      <c r="B1738" s="16"/>
      <c r="C1738" s="16"/>
      <c r="D1738" s="66"/>
      <c r="E1738" s="66"/>
      <c r="F1738" s="66"/>
      <c r="G1738" s="67"/>
      <c r="H1738" s="4"/>
      <c r="I1738" s="4"/>
      <c r="J1738" s="4"/>
      <c r="K1738" s="4"/>
      <c r="O1738" s="4"/>
      <c r="P1738" s="4"/>
      <c r="Q1738" s="4"/>
      <c r="R1738" s="16"/>
      <c r="S1738" s="16"/>
      <c r="T1738" s="16"/>
      <c r="AA1738" s="59"/>
      <c r="AB1738" s="59"/>
      <c r="AE1738" s="70"/>
    </row>
    <row r="1739" spans="1:31" x14ac:dyDescent="0.25">
      <c r="A1739" s="16"/>
      <c r="B1739" s="16"/>
      <c r="C1739" s="16"/>
      <c r="D1739" s="66"/>
      <c r="E1739" s="66"/>
      <c r="F1739" s="66"/>
      <c r="G1739" s="67"/>
      <c r="H1739" s="4"/>
      <c r="I1739" s="4"/>
      <c r="J1739" s="4"/>
      <c r="K1739" s="4"/>
      <c r="O1739" s="4"/>
      <c r="P1739" s="4"/>
      <c r="Q1739" s="4"/>
      <c r="R1739" s="16"/>
      <c r="S1739" s="16"/>
      <c r="T1739" s="16"/>
      <c r="AA1739" s="59"/>
      <c r="AB1739" s="59"/>
      <c r="AE1739" s="70"/>
    </row>
    <row r="1740" spans="1:31" x14ac:dyDescent="0.25">
      <c r="A1740" s="16"/>
      <c r="B1740" s="16"/>
      <c r="C1740" s="16"/>
      <c r="D1740" s="66"/>
      <c r="E1740" s="66"/>
      <c r="F1740" s="66"/>
      <c r="G1740" s="67"/>
      <c r="H1740" s="4"/>
      <c r="I1740" s="4"/>
      <c r="J1740" s="4"/>
      <c r="K1740" s="4"/>
      <c r="O1740" s="4"/>
      <c r="P1740" s="4"/>
      <c r="Q1740" s="4"/>
      <c r="R1740" s="16"/>
      <c r="S1740" s="16"/>
      <c r="T1740" s="16"/>
      <c r="AA1740" s="59"/>
      <c r="AB1740" s="59"/>
      <c r="AE1740" s="70"/>
    </row>
    <row r="1741" spans="1:31" x14ac:dyDescent="0.25">
      <c r="A1741" s="16"/>
      <c r="B1741" s="16"/>
      <c r="C1741" s="16"/>
      <c r="D1741" s="66"/>
      <c r="E1741" s="66"/>
      <c r="F1741" s="66"/>
      <c r="G1741" s="67"/>
      <c r="H1741" s="4"/>
      <c r="I1741" s="4"/>
      <c r="J1741" s="4"/>
      <c r="K1741" s="4"/>
      <c r="O1741" s="4"/>
      <c r="P1741" s="4"/>
      <c r="Q1741" s="4"/>
      <c r="R1741" s="16"/>
      <c r="S1741" s="16"/>
      <c r="T1741" s="16"/>
      <c r="AA1741" s="59"/>
      <c r="AB1741" s="59"/>
      <c r="AE1741" s="70"/>
    </row>
    <row r="1742" spans="1:31" x14ac:dyDescent="0.25">
      <c r="A1742" s="16"/>
      <c r="B1742" s="16"/>
      <c r="C1742" s="16"/>
      <c r="D1742" s="66"/>
      <c r="E1742" s="66"/>
      <c r="F1742" s="66"/>
      <c r="G1742" s="67"/>
      <c r="H1742" s="4"/>
      <c r="I1742" s="4"/>
      <c r="J1742" s="4"/>
      <c r="K1742" s="4"/>
      <c r="O1742" s="4"/>
      <c r="P1742" s="4"/>
      <c r="Q1742" s="4"/>
      <c r="R1742" s="16"/>
      <c r="S1742" s="16"/>
      <c r="T1742" s="16"/>
      <c r="AA1742" s="59"/>
      <c r="AB1742" s="59"/>
      <c r="AE1742" s="70"/>
    </row>
    <row r="1743" spans="1:31" x14ac:dyDescent="0.25">
      <c r="A1743" s="16"/>
      <c r="B1743" s="16"/>
      <c r="C1743" s="16"/>
      <c r="D1743" s="66"/>
      <c r="E1743" s="66"/>
      <c r="F1743" s="66"/>
      <c r="G1743" s="67"/>
      <c r="H1743" s="4"/>
      <c r="I1743" s="4"/>
      <c r="J1743" s="4"/>
      <c r="K1743" s="4"/>
      <c r="O1743" s="4"/>
      <c r="P1743" s="4"/>
      <c r="Q1743" s="4"/>
      <c r="R1743" s="16"/>
      <c r="S1743" s="16"/>
      <c r="T1743" s="16"/>
      <c r="AA1743" s="59"/>
      <c r="AB1743" s="59"/>
      <c r="AE1743" s="70"/>
    </row>
    <row r="1744" spans="1:31" x14ac:dyDescent="0.25">
      <c r="A1744" s="16"/>
      <c r="B1744" s="16"/>
      <c r="C1744" s="16"/>
      <c r="D1744" s="66"/>
      <c r="E1744" s="66"/>
      <c r="F1744" s="66"/>
      <c r="G1744" s="67"/>
      <c r="H1744" s="4"/>
      <c r="I1744" s="4"/>
      <c r="J1744" s="4"/>
      <c r="K1744" s="4"/>
      <c r="O1744" s="4"/>
      <c r="P1744" s="4"/>
      <c r="Q1744" s="4"/>
      <c r="R1744" s="16"/>
      <c r="S1744" s="16"/>
      <c r="T1744" s="16"/>
      <c r="AA1744" s="59"/>
      <c r="AB1744" s="59"/>
      <c r="AE1744" s="70"/>
    </row>
    <row r="1745" spans="1:31" x14ac:dyDescent="0.25">
      <c r="A1745" s="16"/>
      <c r="B1745" s="16"/>
      <c r="C1745" s="16"/>
      <c r="D1745" s="66"/>
      <c r="E1745" s="66"/>
      <c r="F1745" s="66"/>
      <c r="G1745" s="67"/>
      <c r="H1745" s="4"/>
      <c r="I1745" s="4"/>
      <c r="J1745" s="4"/>
      <c r="K1745" s="4"/>
      <c r="O1745" s="4"/>
      <c r="P1745" s="4"/>
      <c r="Q1745" s="4"/>
      <c r="R1745" s="16"/>
      <c r="S1745" s="16"/>
      <c r="T1745" s="16"/>
      <c r="AA1745" s="59"/>
      <c r="AB1745" s="59"/>
      <c r="AE1745" s="70"/>
    </row>
    <row r="1746" spans="1:31" x14ac:dyDescent="0.25">
      <c r="A1746" s="16"/>
      <c r="B1746" s="16"/>
      <c r="C1746" s="16"/>
      <c r="D1746" s="66"/>
      <c r="E1746" s="66"/>
      <c r="F1746" s="66"/>
      <c r="G1746" s="67"/>
      <c r="H1746" s="4"/>
      <c r="I1746" s="4"/>
      <c r="J1746" s="4"/>
      <c r="K1746" s="4"/>
      <c r="O1746" s="4"/>
      <c r="P1746" s="4"/>
      <c r="Q1746" s="4"/>
      <c r="R1746" s="16"/>
      <c r="S1746" s="16"/>
      <c r="T1746" s="16"/>
      <c r="AA1746" s="59"/>
      <c r="AB1746" s="59"/>
      <c r="AE1746" s="70"/>
    </row>
    <row r="1747" spans="1:31" x14ac:dyDescent="0.25">
      <c r="A1747" s="16"/>
      <c r="B1747" s="16"/>
      <c r="C1747" s="16"/>
      <c r="D1747" s="66"/>
      <c r="E1747" s="66"/>
      <c r="F1747" s="66"/>
      <c r="G1747" s="67"/>
      <c r="H1747" s="4"/>
      <c r="I1747" s="4"/>
      <c r="J1747" s="4"/>
      <c r="K1747" s="4"/>
      <c r="O1747" s="4"/>
      <c r="P1747" s="4"/>
      <c r="Q1747" s="4"/>
      <c r="R1747" s="16"/>
      <c r="S1747" s="16"/>
      <c r="T1747" s="16"/>
      <c r="AA1747" s="59"/>
      <c r="AB1747" s="59"/>
      <c r="AE1747" s="70"/>
    </row>
    <row r="1748" spans="1:31" x14ac:dyDescent="0.25">
      <c r="A1748" s="16"/>
      <c r="B1748" s="16"/>
      <c r="C1748" s="16"/>
      <c r="D1748" s="66"/>
      <c r="E1748" s="66"/>
      <c r="F1748" s="66"/>
      <c r="G1748" s="67"/>
      <c r="H1748" s="4"/>
      <c r="I1748" s="4"/>
      <c r="J1748" s="4"/>
      <c r="K1748" s="4"/>
      <c r="O1748" s="4"/>
      <c r="P1748" s="4"/>
      <c r="Q1748" s="4"/>
      <c r="R1748" s="16"/>
      <c r="S1748" s="16"/>
      <c r="T1748" s="16"/>
      <c r="AA1748" s="59"/>
      <c r="AB1748" s="59"/>
      <c r="AE1748" s="70"/>
    </row>
    <row r="1749" spans="1:31" x14ac:dyDescent="0.25">
      <c r="A1749" s="16"/>
      <c r="B1749" s="16"/>
      <c r="C1749" s="16"/>
      <c r="D1749" s="66"/>
      <c r="E1749" s="66"/>
      <c r="F1749" s="66"/>
      <c r="G1749" s="67"/>
      <c r="H1749" s="4"/>
      <c r="I1749" s="4"/>
      <c r="J1749" s="4"/>
      <c r="K1749" s="4"/>
      <c r="O1749" s="4"/>
      <c r="P1749" s="4"/>
      <c r="Q1749" s="4"/>
      <c r="R1749" s="16"/>
      <c r="S1749" s="16"/>
      <c r="T1749" s="16"/>
      <c r="AA1749" s="59"/>
      <c r="AB1749" s="59"/>
      <c r="AE1749" s="70"/>
    </row>
    <row r="1750" spans="1:31" x14ac:dyDescent="0.25">
      <c r="A1750" s="16"/>
      <c r="B1750" s="16"/>
      <c r="C1750" s="16"/>
      <c r="D1750" s="66"/>
      <c r="E1750" s="66"/>
      <c r="F1750" s="66"/>
      <c r="G1750" s="67"/>
      <c r="H1750" s="4"/>
      <c r="I1750" s="4"/>
      <c r="J1750" s="4"/>
      <c r="K1750" s="4"/>
      <c r="O1750" s="4"/>
      <c r="P1750" s="4"/>
      <c r="Q1750" s="4"/>
      <c r="R1750" s="16"/>
      <c r="S1750" s="16"/>
      <c r="T1750" s="16"/>
      <c r="AA1750" s="59"/>
      <c r="AB1750" s="59"/>
      <c r="AE1750" s="70"/>
    </row>
    <row r="1751" spans="1:31" x14ac:dyDescent="0.25">
      <c r="A1751" s="16"/>
      <c r="B1751" s="16"/>
      <c r="C1751" s="16"/>
      <c r="D1751" s="66"/>
      <c r="E1751" s="66"/>
      <c r="F1751" s="66"/>
      <c r="G1751" s="67"/>
      <c r="H1751" s="4"/>
      <c r="I1751" s="4"/>
      <c r="J1751" s="4"/>
      <c r="K1751" s="4"/>
      <c r="O1751" s="4"/>
      <c r="P1751" s="4"/>
      <c r="Q1751" s="4"/>
      <c r="R1751" s="16"/>
      <c r="S1751" s="16"/>
      <c r="T1751" s="16"/>
      <c r="AA1751" s="59"/>
      <c r="AB1751" s="59"/>
      <c r="AE1751" s="70"/>
    </row>
    <row r="1752" spans="1:31" x14ac:dyDescent="0.25">
      <c r="A1752" s="16"/>
      <c r="B1752" s="16"/>
      <c r="C1752" s="16"/>
      <c r="D1752" s="66"/>
      <c r="E1752" s="66"/>
      <c r="F1752" s="66"/>
      <c r="G1752" s="67"/>
      <c r="H1752" s="4"/>
      <c r="I1752" s="4"/>
      <c r="J1752" s="4"/>
      <c r="K1752" s="4"/>
      <c r="O1752" s="4"/>
      <c r="P1752" s="4"/>
      <c r="Q1752" s="4"/>
      <c r="R1752" s="16"/>
      <c r="S1752" s="16"/>
      <c r="T1752" s="16"/>
      <c r="AA1752" s="59"/>
      <c r="AB1752" s="59"/>
      <c r="AE1752" s="70"/>
    </row>
    <row r="1753" spans="1:31" x14ac:dyDescent="0.25">
      <c r="A1753" s="16"/>
      <c r="B1753" s="16"/>
      <c r="C1753" s="16"/>
      <c r="D1753" s="66"/>
      <c r="E1753" s="66"/>
      <c r="F1753" s="66"/>
      <c r="G1753" s="67"/>
      <c r="H1753" s="4"/>
      <c r="I1753" s="4"/>
      <c r="J1753" s="4"/>
      <c r="K1753" s="4"/>
      <c r="O1753" s="4"/>
      <c r="P1753" s="4"/>
      <c r="Q1753" s="4"/>
      <c r="R1753" s="16"/>
      <c r="S1753" s="16"/>
      <c r="T1753" s="16"/>
      <c r="AA1753" s="59"/>
      <c r="AB1753" s="59"/>
      <c r="AE1753" s="70"/>
    </row>
    <row r="1754" spans="1:31" x14ac:dyDescent="0.25">
      <c r="A1754" s="16"/>
      <c r="B1754" s="16"/>
      <c r="C1754" s="16"/>
      <c r="D1754" s="66"/>
      <c r="E1754" s="66"/>
      <c r="F1754" s="66"/>
      <c r="G1754" s="67"/>
      <c r="H1754" s="4"/>
      <c r="I1754" s="4"/>
      <c r="J1754" s="4"/>
      <c r="K1754" s="4"/>
      <c r="O1754" s="4"/>
      <c r="P1754" s="4"/>
      <c r="Q1754" s="4"/>
      <c r="R1754" s="16"/>
      <c r="S1754" s="16"/>
      <c r="T1754" s="16"/>
      <c r="AA1754" s="59"/>
      <c r="AB1754" s="59"/>
      <c r="AE1754" s="70"/>
    </row>
    <row r="1755" spans="1:31" x14ac:dyDescent="0.25">
      <c r="A1755" s="16"/>
      <c r="B1755" s="16"/>
      <c r="C1755" s="16"/>
      <c r="D1755" s="66"/>
      <c r="E1755" s="66"/>
      <c r="F1755" s="66"/>
      <c r="G1755" s="67"/>
      <c r="H1755" s="4"/>
      <c r="I1755" s="4"/>
      <c r="J1755" s="4"/>
      <c r="K1755" s="4"/>
      <c r="O1755" s="4"/>
      <c r="P1755" s="4"/>
      <c r="Q1755" s="4"/>
      <c r="R1755" s="16"/>
      <c r="S1755" s="16"/>
      <c r="T1755" s="16"/>
      <c r="AA1755" s="59"/>
      <c r="AB1755" s="59"/>
      <c r="AE1755" s="70"/>
    </row>
    <row r="1756" spans="1:31" x14ac:dyDescent="0.25">
      <c r="A1756" s="16"/>
      <c r="B1756" s="16"/>
      <c r="C1756" s="16"/>
      <c r="D1756" s="66"/>
      <c r="E1756" s="66"/>
      <c r="F1756" s="66"/>
      <c r="G1756" s="67"/>
      <c r="H1756" s="4"/>
      <c r="I1756" s="4"/>
      <c r="J1756" s="4"/>
      <c r="K1756" s="4"/>
      <c r="O1756" s="4"/>
      <c r="P1756" s="4"/>
      <c r="Q1756" s="4"/>
      <c r="R1756" s="16"/>
      <c r="S1756" s="16"/>
      <c r="T1756" s="16"/>
      <c r="AA1756" s="59"/>
      <c r="AB1756" s="59"/>
      <c r="AE1756" s="70"/>
    </row>
    <row r="1757" spans="1:31" x14ac:dyDescent="0.25">
      <c r="A1757" s="16"/>
      <c r="B1757" s="16"/>
      <c r="C1757" s="16"/>
      <c r="D1757" s="66"/>
      <c r="E1757" s="66"/>
      <c r="F1757" s="66"/>
      <c r="G1757" s="67"/>
      <c r="H1757" s="4"/>
      <c r="I1757" s="4"/>
      <c r="J1757" s="4"/>
      <c r="K1757" s="4"/>
      <c r="O1757" s="4"/>
      <c r="P1757" s="4"/>
      <c r="Q1757" s="4"/>
      <c r="R1757" s="16"/>
      <c r="S1757" s="16"/>
      <c r="T1757" s="16"/>
      <c r="AA1757" s="59"/>
      <c r="AB1757" s="59"/>
      <c r="AE1757" s="70"/>
    </row>
    <row r="1758" spans="1:31" x14ac:dyDescent="0.25">
      <c r="A1758" s="16"/>
      <c r="B1758" s="16"/>
      <c r="C1758" s="16"/>
      <c r="D1758" s="66"/>
      <c r="E1758" s="66"/>
      <c r="F1758" s="66"/>
      <c r="G1758" s="67"/>
      <c r="H1758" s="4"/>
      <c r="I1758" s="4"/>
      <c r="J1758" s="4"/>
      <c r="K1758" s="4"/>
      <c r="O1758" s="4"/>
      <c r="P1758" s="4"/>
      <c r="Q1758" s="4"/>
      <c r="R1758" s="16"/>
      <c r="S1758" s="16"/>
      <c r="T1758" s="16"/>
      <c r="AA1758" s="59"/>
      <c r="AB1758" s="59"/>
      <c r="AE1758" s="70"/>
    </row>
    <row r="1759" spans="1:31" x14ac:dyDescent="0.25">
      <c r="A1759" s="16"/>
      <c r="B1759" s="16"/>
      <c r="C1759" s="16"/>
      <c r="D1759" s="66"/>
      <c r="E1759" s="66"/>
      <c r="F1759" s="66"/>
      <c r="G1759" s="67"/>
      <c r="H1759" s="4"/>
      <c r="I1759" s="4"/>
      <c r="J1759" s="4"/>
      <c r="K1759" s="4"/>
      <c r="O1759" s="4"/>
      <c r="P1759" s="4"/>
      <c r="Q1759" s="4"/>
      <c r="R1759" s="16"/>
      <c r="S1759" s="16"/>
      <c r="T1759" s="16"/>
      <c r="AA1759" s="59"/>
      <c r="AB1759" s="59"/>
      <c r="AE1759" s="70"/>
    </row>
    <row r="1760" spans="1:31" x14ac:dyDescent="0.25">
      <c r="A1760" s="16"/>
      <c r="B1760" s="16"/>
      <c r="C1760" s="16"/>
      <c r="D1760" s="66"/>
      <c r="E1760" s="66"/>
      <c r="F1760" s="66"/>
      <c r="G1760" s="67"/>
      <c r="H1760" s="4"/>
      <c r="I1760" s="4"/>
      <c r="J1760" s="4"/>
      <c r="K1760" s="4"/>
      <c r="O1760" s="4"/>
      <c r="P1760" s="4"/>
      <c r="Q1760" s="4"/>
      <c r="R1760" s="16"/>
      <c r="S1760" s="16"/>
      <c r="T1760" s="16"/>
      <c r="AA1760" s="59"/>
      <c r="AB1760" s="59"/>
      <c r="AE1760" s="70"/>
    </row>
    <row r="1761" spans="1:31" x14ac:dyDescent="0.25">
      <c r="A1761" s="16"/>
      <c r="B1761" s="16"/>
      <c r="C1761" s="16"/>
      <c r="D1761" s="66"/>
      <c r="E1761" s="66"/>
      <c r="F1761" s="66"/>
      <c r="G1761" s="67"/>
      <c r="H1761" s="4"/>
      <c r="I1761" s="4"/>
      <c r="J1761" s="4"/>
      <c r="K1761" s="4"/>
      <c r="O1761" s="4"/>
      <c r="P1761" s="4"/>
      <c r="Q1761" s="4"/>
      <c r="R1761" s="16"/>
      <c r="S1761" s="16"/>
      <c r="T1761" s="16"/>
      <c r="AA1761" s="59"/>
      <c r="AB1761" s="59"/>
      <c r="AE1761" s="70"/>
    </row>
    <row r="1762" spans="1:31" x14ac:dyDescent="0.25">
      <c r="A1762" s="16"/>
      <c r="B1762" s="16"/>
      <c r="C1762" s="16"/>
      <c r="D1762" s="66"/>
      <c r="E1762" s="66"/>
      <c r="F1762" s="66"/>
      <c r="G1762" s="67"/>
      <c r="H1762" s="4"/>
      <c r="I1762" s="4"/>
      <c r="J1762" s="4"/>
      <c r="K1762" s="4"/>
      <c r="O1762" s="4"/>
      <c r="P1762" s="4"/>
      <c r="Q1762" s="4"/>
      <c r="R1762" s="16"/>
      <c r="S1762" s="16"/>
      <c r="T1762" s="16"/>
      <c r="AA1762" s="59"/>
      <c r="AB1762" s="59"/>
      <c r="AE1762" s="70"/>
    </row>
    <row r="1763" spans="1:31" x14ac:dyDescent="0.25">
      <c r="A1763" s="16"/>
      <c r="B1763" s="16"/>
      <c r="C1763" s="16"/>
      <c r="D1763" s="66"/>
      <c r="E1763" s="66"/>
      <c r="F1763" s="66"/>
      <c r="G1763" s="67"/>
      <c r="H1763" s="4"/>
      <c r="I1763" s="4"/>
      <c r="J1763" s="4"/>
      <c r="K1763" s="4"/>
      <c r="O1763" s="4"/>
      <c r="P1763" s="4"/>
      <c r="Q1763" s="4"/>
      <c r="R1763" s="16"/>
      <c r="S1763" s="16"/>
      <c r="T1763" s="16"/>
      <c r="AA1763" s="59"/>
      <c r="AB1763" s="59"/>
      <c r="AE1763" s="70"/>
    </row>
    <row r="1764" spans="1:31" x14ac:dyDescent="0.25">
      <c r="A1764" s="16"/>
      <c r="B1764" s="16"/>
      <c r="C1764" s="16"/>
      <c r="D1764" s="66"/>
      <c r="E1764" s="66"/>
      <c r="F1764" s="66"/>
      <c r="G1764" s="67"/>
      <c r="H1764" s="4"/>
      <c r="I1764" s="4"/>
      <c r="J1764" s="4"/>
      <c r="K1764" s="4"/>
      <c r="O1764" s="4"/>
      <c r="P1764" s="4"/>
      <c r="Q1764" s="4"/>
      <c r="R1764" s="16"/>
      <c r="S1764" s="16"/>
      <c r="T1764" s="16"/>
      <c r="AA1764" s="59"/>
      <c r="AB1764" s="59"/>
      <c r="AE1764" s="70"/>
    </row>
    <row r="1765" spans="1:31" x14ac:dyDescent="0.25">
      <c r="A1765" s="16"/>
      <c r="B1765" s="16"/>
      <c r="C1765" s="16"/>
      <c r="D1765" s="66"/>
      <c r="E1765" s="66"/>
      <c r="F1765" s="66"/>
      <c r="G1765" s="67"/>
      <c r="H1765" s="4"/>
      <c r="I1765" s="4"/>
      <c r="J1765" s="4"/>
      <c r="K1765" s="4"/>
      <c r="O1765" s="4"/>
      <c r="P1765" s="4"/>
      <c r="Q1765" s="4"/>
      <c r="R1765" s="16"/>
      <c r="S1765" s="16"/>
      <c r="T1765" s="16"/>
      <c r="AA1765" s="59"/>
      <c r="AB1765" s="59"/>
      <c r="AE1765" s="70"/>
    </row>
    <row r="1766" spans="1:31" x14ac:dyDescent="0.25">
      <c r="A1766" s="16"/>
      <c r="B1766" s="16"/>
      <c r="C1766" s="16"/>
      <c r="D1766" s="66"/>
      <c r="E1766" s="66"/>
      <c r="F1766" s="66"/>
      <c r="G1766" s="67"/>
      <c r="H1766" s="4"/>
      <c r="I1766" s="4"/>
      <c r="J1766" s="4"/>
      <c r="K1766" s="4"/>
      <c r="O1766" s="4"/>
      <c r="P1766" s="4"/>
      <c r="Q1766" s="4"/>
      <c r="R1766" s="16"/>
      <c r="S1766" s="16"/>
      <c r="T1766" s="16"/>
      <c r="AA1766" s="59"/>
      <c r="AB1766" s="59"/>
      <c r="AE1766" s="70"/>
    </row>
    <row r="1767" spans="1:31" x14ac:dyDescent="0.25">
      <c r="A1767" s="16"/>
      <c r="B1767" s="16"/>
      <c r="C1767" s="16"/>
      <c r="D1767" s="66"/>
      <c r="E1767" s="66"/>
      <c r="F1767" s="66"/>
      <c r="G1767" s="67"/>
      <c r="H1767" s="4"/>
      <c r="I1767" s="4"/>
      <c r="J1767" s="4"/>
      <c r="K1767" s="4"/>
      <c r="O1767" s="4"/>
      <c r="P1767" s="4"/>
      <c r="Q1767" s="4"/>
      <c r="R1767" s="16"/>
      <c r="S1767" s="16"/>
      <c r="T1767" s="16"/>
      <c r="AA1767" s="59"/>
      <c r="AB1767" s="59"/>
      <c r="AE1767" s="70"/>
    </row>
    <row r="1768" spans="1:31" x14ac:dyDescent="0.25">
      <c r="A1768" s="16"/>
      <c r="B1768" s="16"/>
      <c r="C1768" s="16"/>
      <c r="D1768" s="66"/>
      <c r="E1768" s="66"/>
      <c r="F1768" s="66"/>
      <c r="G1768" s="67"/>
      <c r="H1768" s="4"/>
      <c r="I1768" s="4"/>
      <c r="J1768" s="4"/>
      <c r="K1768" s="4"/>
      <c r="O1768" s="4"/>
      <c r="P1768" s="4"/>
      <c r="Q1768" s="4"/>
      <c r="R1768" s="16"/>
      <c r="S1768" s="16"/>
      <c r="T1768" s="16"/>
      <c r="AA1768" s="59"/>
      <c r="AB1768" s="59"/>
      <c r="AE1768" s="70"/>
    </row>
    <row r="1769" spans="1:31" x14ac:dyDescent="0.25">
      <c r="A1769" s="16"/>
      <c r="B1769" s="16"/>
      <c r="C1769" s="16"/>
      <c r="D1769" s="66"/>
      <c r="E1769" s="66"/>
      <c r="F1769" s="66"/>
      <c r="G1769" s="67"/>
      <c r="H1769" s="4"/>
      <c r="I1769" s="4"/>
      <c r="J1769" s="4"/>
      <c r="K1769" s="4"/>
      <c r="O1769" s="4"/>
      <c r="P1769" s="4"/>
      <c r="Q1769" s="4"/>
      <c r="R1769" s="16"/>
      <c r="S1769" s="16"/>
      <c r="T1769" s="16"/>
      <c r="AA1769" s="59"/>
      <c r="AB1769" s="59"/>
      <c r="AE1769" s="70"/>
    </row>
    <row r="1770" spans="1:31" x14ac:dyDescent="0.25">
      <c r="A1770" s="16"/>
      <c r="B1770" s="16"/>
      <c r="C1770" s="16"/>
      <c r="D1770" s="66"/>
      <c r="E1770" s="66"/>
      <c r="F1770" s="66"/>
      <c r="G1770" s="67"/>
      <c r="H1770" s="4"/>
      <c r="I1770" s="4"/>
      <c r="J1770" s="4"/>
      <c r="K1770" s="4"/>
      <c r="O1770" s="4"/>
      <c r="P1770" s="4"/>
      <c r="Q1770" s="4"/>
      <c r="R1770" s="16"/>
      <c r="S1770" s="16"/>
      <c r="T1770" s="16"/>
      <c r="AA1770" s="59"/>
      <c r="AB1770" s="59"/>
      <c r="AE1770" s="70"/>
    </row>
    <row r="1771" spans="1:31" x14ac:dyDescent="0.25">
      <c r="A1771" s="16"/>
      <c r="B1771" s="16"/>
      <c r="C1771" s="16"/>
      <c r="D1771" s="66"/>
      <c r="E1771" s="66"/>
      <c r="F1771" s="66"/>
      <c r="G1771" s="67"/>
      <c r="H1771" s="4"/>
      <c r="I1771" s="4"/>
      <c r="J1771" s="4"/>
      <c r="K1771" s="4"/>
      <c r="O1771" s="4"/>
      <c r="P1771" s="4"/>
      <c r="Q1771" s="4"/>
      <c r="R1771" s="16"/>
      <c r="S1771" s="16"/>
      <c r="T1771" s="16"/>
      <c r="AA1771" s="59"/>
      <c r="AB1771" s="59"/>
      <c r="AE1771" s="70"/>
    </row>
    <row r="1772" spans="1:31" x14ac:dyDescent="0.25">
      <c r="A1772" s="16"/>
      <c r="B1772" s="16"/>
      <c r="C1772" s="16"/>
      <c r="D1772" s="66"/>
      <c r="E1772" s="66"/>
      <c r="F1772" s="66"/>
      <c r="G1772" s="67"/>
      <c r="H1772" s="4"/>
      <c r="I1772" s="4"/>
      <c r="J1772" s="4"/>
      <c r="K1772" s="4"/>
      <c r="O1772" s="4"/>
      <c r="P1772" s="4"/>
      <c r="Q1772" s="4"/>
      <c r="R1772" s="16"/>
      <c r="S1772" s="16"/>
      <c r="T1772" s="16"/>
      <c r="AA1772" s="59"/>
      <c r="AB1772" s="59"/>
      <c r="AE1772" s="70"/>
    </row>
    <row r="1773" spans="1:31" x14ac:dyDescent="0.25">
      <c r="A1773" s="16"/>
      <c r="B1773" s="16"/>
      <c r="C1773" s="16"/>
      <c r="D1773" s="66"/>
      <c r="E1773" s="66"/>
      <c r="F1773" s="66"/>
      <c r="G1773" s="67"/>
      <c r="H1773" s="4"/>
      <c r="I1773" s="4"/>
      <c r="J1773" s="4"/>
      <c r="K1773" s="4"/>
      <c r="O1773" s="4"/>
      <c r="P1773" s="4"/>
      <c r="Q1773" s="4"/>
      <c r="R1773" s="16"/>
      <c r="S1773" s="16"/>
      <c r="T1773" s="16"/>
      <c r="AA1773" s="59"/>
      <c r="AB1773" s="59"/>
      <c r="AE1773" s="70"/>
    </row>
    <row r="1774" spans="1:31" x14ac:dyDescent="0.25">
      <c r="A1774" s="16"/>
      <c r="B1774" s="16"/>
      <c r="C1774" s="16"/>
      <c r="D1774" s="66"/>
      <c r="E1774" s="66"/>
      <c r="F1774" s="66"/>
      <c r="G1774" s="67"/>
      <c r="H1774" s="4"/>
      <c r="I1774" s="4"/>
      <c r="J1774" s="4"/>
      <c r="K1774" s="4"/>
      <c r="O1774" s="4"/>
      <c r="P1774" s="4"/>
      <c r="Q1774" s="4"/>
      <c r="R1774" s="16"/>
      <c r="S1774" s="16"/>
      <c r="T1774" s="16"/>
      <c r="AA1774" s="59"/>
      <c r="AB1774" s="59"/>
      <c r="AE1774" s="70"/>
    </row>
    <row r="1775" spans="1:31" x14ac:dyDescent="0.25">
      <c r="A1775" s="16"/>
      <c r="B1775" s="16"/>
      <c r="C1775" s="16"/>
      <c r="D1775" s="66"/>
      <c r="E1775" s="66"/>
      <c r="F1775" s="66"/>
      <c r="G1775" s="67"/>
      <c r="H1775" s="4"/>
      <c r="I1775" s="4"/>
      <c r="J1775" s="4"/>
      <c r="K1775" s="4"/>
      <c r="O1775" s="4"/>
      <c r="P1775" s="4"/>
      <c r="Q1775" s="4"/>
      <c r="R1775" s="16"/>
      <c r="S1775" s="16"/>
      <c r="T1775" s="16"/>
      <c r="AA1775" s="59"/>
      <c r="AB1775" s="59"/>
      <c r="AE1775" s="70"/>
    </row>
    <row r="1776" spans="1:31" x14ac:dyDescent="0.25">
      <c r="A1776" s="16"/>
      <c r="B1776" s="16"/>
      <c r="C1776" s="16"/>
      <c r="D1776" s="66"/>
      <c r="E1776" s="66"/>
      <c r="F1776" s="66"/>
      <c r="G1776" s="67"/>
      <c r="H1776" s="4"/>
      <c r="I1776" s="4"/>
      <c r="J1776" s="4"/>
      <c r="K1776" s="4"/>
      <c r="O1776" s="4"/>
      <c r="P1776" s="4"/>
      <c r="Q1776" s="4"/>
      <c r="R1776" s="16"/>
      <c r="S1776" s="16"/>
      <c r="T1776" s="16"/>
      <c r="AA1776" s="59"/>
      <c r="AB1776" s="59"/>
      <c r="AE1776" s="70"/>
    </row>
    <row r="1777" spans="1:31" x14ac:dyDescent="0.25">
      <c r="A1777" s="16"/>
      <c r="B1777" s="16"/>
      <c r="C1777" s="16"/>
      <c r="D1777" s="66"/>
      <c r="E1777" s="66"/>
      <c r="F1777" s="66"/>
      <c r="G1777" s="67"/>
      <c r="H1777" s="4"/>
      <c r="I1777" s="4"/>
      <c r="J1777" s="4"/>
      <c r="K1777" s="4"/>
      <c r="O1777" s="4"/>
      <c r="P1777" s="4"/>
      <c r="Q1777" s="4"/>
      <c r="R1777" s="16"/>
      <c r="S1777" s="16"/>
      <c r="T1777" s="16"/>
      <c r="AA1777" s="59"/>
      <c r="AB1777" s="59"/>
      <c r="AE1777" s="70"/>
    </row>
    <row r="1778" spans="1:31" x14ac:dyDescent="0.25">
      <c r="A1778" s="16"/>
      <c r="B1778" s="16"/>
      <c r="C1778" s="16"/>
      <c r="D1778" s="66"/>
      <c r="E1778" s="66"/>
      <c r="F1778" s="66"/>
      <c r="G1778" s="67"/>
      <c r="H1778" s="4"/>
      <c r="I1778" s="4"/>
      <c r="J1778" s="4"/>
      <c r="K1778" s="4"/>
      <c r="O1778" s="4"/>
      <c r="P1778" s="4"/>
      <c r="Q1778" s="4"/>
      <c r="R1778" s="16"/>
      <c r="S1778" s="16"/>
      <c r="T1778" s="16"/>
      <c r="AA1778" s="59"/>
      <c r="AB1778" s="59"/>
      <c r="AE1778" s="70"/>
    </row>
    <row r="1779" spans="1:31" x14ac:dyDescent="0.25">
      <c r="A1779" s="16"/>
      <c r="B1779" s="16"/>
      <c r="C1779" s="16"/>
      <c r="D1779" s="66"/>
      <c r="E1779" s="66"/>
      <c r="F1779" s="66"/>
      <c r="G1779" s="67"/>
      <c r="H1779" s="4"/>
      <c r="I1779" s="4"/>
      <c r="J1779" s="4"/>
      <c r="K1779" s="4"/>
      <c r="O1779" s="4"/>
      <c r="P1779" s="4"/>
      <c r="Q1779" s="4"/>
      <c r="R1779" s="16"/>
      <c r="S1779" s="16"/>
      <c r="T1779" s="16"/>
      <c r="AA1779" s="59"/>
      <c r="AB1779" s="59"/>
      <c r="AE1779" s="70"/>
    </row>
    <row r="1780" spans="1:31" x14ac:dyDescent="0.25">
      <c r="A1780" s="16"/>
      <c r="B1780" s="16"/>
      <c r="C1780" s="16"/>
      <c r="D1780" s="66"/>
      <c r="E1780" s="66"/>
      <c r="F1780" s="66"/>
      <c r="G1780" s="67"/>
      <c r="H1780" s="4"/>
      <c r="I1780" s="4"/>
      <c r="J1780" s="4"/>
      <c r="K1780" s="4"/>
      <c r="O1780" s="4"/>
      <c r="P1780" s="4"/>
      <c r="Q1780" s="4"/>
      <c r="R1780" s="16"/>
      <c r="S1780" s="16"/>
      <c r="T1780" s="16"/>
      <c r="AA1780" s="59"/>
      <c r="AB1780" s="59"/>
      <c r="AE1780" s="70"/>
    </row>
    <row r="1781" spans="1:31" x14ac:dyDescent="0.25">
      <c r="A1781" s="16"/>
      <c r="B1781" s="16"/>
      <c r="C1781" s="16"/>
      <c r="D1781" s="66"/>
      <c r="E1781" s="66"/>
      <c r="F1781" s="66"/>
      <c r="G1781" s="67"/>
      <c r="H1781" s="4"/>
      <c r="I1781" s="4"/>
      <c r="J1781" s="4"/>
      <c r="K1781" s="4"/>
      <c r="O1781" s="4"/>
      <c r="P1781" s="4"/>
      <c r="Q1781" s="4"/>
      <c r="R1781" s="16"/>
      <c r="S1781" s="16"/>
      <c r="T1781" s="16"/>
      <c r="AA1781" s="59"/>
      <c r="AB1781" s="59"/>
      <c r="AE1781" s="70"/>
    </row>
    <row r="1782" spans="1:31" x14ac:dyDescent="0.25">
      <c r="A1782" s="16"/>
      <c r="B1782" s="16"/>
      <c r="C1782" s="16"/>
      <c r="D1782" s="66"/>
      <c r="E1782" s="66"/>
      <c r="F1782" s="66"/>
      <c r="G1782" s="67"/>
      <c r="H1782" s="4"/>
      <c r="I1782" s="4"/>
      <c r="J1782" s="4"/>
      <c r="K1782" s="4"/>
      <c r="O1782" s="4"/>
      <c r="P1782" s="4"/>
      <c r="Q1782" s="4"/>
      <c r="R1782" s="16"/>
      <c r="S1782" s="16"/>
      <c r="T1782" s="16"/>
      <c r="AA1782" s="59"/>
      <c r="AB1782" s="59"/>
      <c r="AE1782" s="70"/>
    </row>
    <row r="1783" spans="1:31" x14ac:dyDescent="0.25">
      <c r="A1783" s="16"/>
      <c r="B1783" s="16"/>
      <c r="C1783" s="16"/>
      <c r="D1783" s="66"/>
      <c r="E1783" s="66"/>
      <c r="F1783" s="66"/>
      <c r="G1783" s="67"/>
      <c r="H1783" s="4"/>
      <c r="I1783" s="4"/>
      <c r="J1783" s="4"/>
      <c r="K1783" s="4"/>
      <c r="O1783" s="4"/>
      <c r="P1783" s="4"/>
      <c r="Q1783" s="4"/>
      <c r="R1783" s="16"/>
      <c r="S1783" s="16"/>
      <c r="T1783" s="16"/>
      <c r="AA1783" s="59"/>
      <c r="AB1783" s="59"/>
      <c r="AE1783" s="72"/>
    </row>
    <row r="1784" spans="1:31" x14ac:dyDescent="0.25">
      <c r="A1784" s="16"/>
      <c r="B1784" s="16"/>
      <c r="C1784" s="16"/>
      <c r="D1784" s="66"/>
      <c r="E1784" s="66"/>
      <c r="F1784" s="66"/>
      <c r="G1784" s="67"/>
      <c r="H1784" s="4"/>
      <c r="I1784" s="4"/>
      <c r="J1784" s="4"/>
      <c r="K1784" s="4"/>
      <c r="O1784" s="4"/>
      <c r="P1784" s="4"/>
      <c r="Q1784" s="4"/>
      <c r="R1784" s="16"/>
      <c r="S1784" s="16"/>
      <c r="T1784" s="16"/>
      <c r="AA1784" s="59"/>
      <c r="AB1784" s="59"/>
      <c r="AE1784" s="72"/>
    </row>
    <row r="1785" spans="1:31" x14ac:dyDescent="0.25">
      <c r="A1785" s="16"/>
      <c r="B1785" s="16"/>
      <c r="C1785" s="16"/>
      <c r="D1785" s="66"/>
      <c r="E1785" s="66"/>
      <c r="F1785" s="66"/>
      <c r="G1785" s="67"/>
      <c r="H1785" s="4"/>
      <c r="I1785" s="4"/>
      <c r="J1785" s="4"/>
      <c r="K1785" s="4"/>
      <c r="O1785" s="4"/>
      <c r="P1785" s="4"/>
      <c r="Q1785" s="4"/>
      <c r="R1785" s="16"/>
      <c r="S1785" s="16"/>
      <c r="T1785" s="16"/>
      <c r="AA1785" s="59"/>
      <c r="AB1785" s="59"/>
      <c r="AE1785" s="72"/>
    </row>
    <row r="1786" spans="1:31" x14ac:dyDescent="0.25">
      <c r="A1786" s="16"/>
      <c r="B1786" s="16"/>
      <c r="C1786" s="16"/>
      <c r="D1786" s="66"/>
      <c r="E1786" s="66"/>
      <c r="F1786" s="66"/>
      <c r="G1786" s="67"/>
      <c r="H1786" s="4"/>
      <c r="I1786" s="4"/>
      <c r="J1786" s="4"/>
      <c r="K1786" s="4"/>
      <c r="O1786" s="4"/>
      <c r="P1786" s="4"/>
      <c r="Q1786" s="4"/>
      <c r="R1786" s="16"/>
      <c r="S1786" s="16"/>
      <c r="T1786" s="16"/>
      <c r="AA1786" s="59"/>
      <c r="AB1786" s="59"/>
      <c r="AE1786" s="72"/>
    </row>
    <row r="1787" spans="1:31" x14ac:dyDescent="0.25">
      <c r="A1787" s="16"/>
      <c r="B1787" s="16"/>
      <c r="C1787" s="16"/>
      <c r="D1787" s="66"/>
      <c r="E1787" s="66"/>
      <c r="F1787" s="66"/>
      <c r="G1787" s="67"/>
      <c r="H1787" s="4"/>
      <c r="I1787" s="4"/>
      <c r="J1787" s="4"/>
      <c r="K1787" s="4"/>
      <c r="O1787" s="4"/>
      <c r="P1787" s="4"/>
      <c r="Q1787" s="4"/>
      <c r="R1787" s="16"/>
      <c r="S1787" s="16"/>
      <c r="T1787" s="16"/>
      <c r="AA1787" s="59"/>
      <c r="AB1787" s="59"/>
      <c r="AE1787" s="72"/>
    </row>
    <row r="1788" spans="1:31" x14ac:dyDescent="0.25">
      <c r="A1788" s="16"/>
      <c r="B1788" s="16"/>
      <c r="C1788" s="16"/>
      <c r="D1788" s="66"/>
      <c r="E1788" s="66"/>
      <c r="F1788" s="66"/>
      <c r="G1788" s="67"/>
      <c r="H1788" s="4"/>
      <c r="I1788" s="4"/>
      <c r="J1788" s="4"/>
      <c r="K1788" s="4"/>
      <c r="O1788" s="4"/>
      <c r="P1788" s="4"/>
      <c r="Q1788" s="4"/>
      <c r="R1788" s="16"/>
      <c r="S1788" s="16"/>
      <c r="T1788" s="16"/>
      <c r="AA1788" s="59"/>
      <c r="AB1788" s="59"/>
      <c r="AE1788" s="72"/>
    </row>
    <row r="1789" spans="1:31" x14ac:dyDescent="0.25">
      <c r="A1789" s="16"/>
      <c r="B1789" s="16"/>
      <c r="C1789" s="16"/>
      <c r="D1789" s="66"/>
      <c r="E1789" s="66"/>
      <c r="F1789" s="66"/>
      <c r="G1789" s="67"/>
      <c r="H1789" s="4"/>
      <c r="I1789" s="4"/>
      <c r="J1789" s="4"/>
      <c r="K1789" s="4"/>
      <c r="O1789" s="4"/>
      <c r="P1789" s="4"/>
      <c r="Q1789" s="4"/>
      <c r="R1789" s="16"/>
      <c r="S1789" s="16"/>
      <c r="T1789" s="16"/>
      <c r="AA1789" s="59"/>
      <c r="AB1789" s="59"/>
      <c r="AE1789" s="72"/>
    </row>
    <row r="1790" spans="1:31" x14ac:dyDescent="0.25">
      <c r="A1790" s="16"/>
      <c r="B1790" s="16"/>
      <c r="C1790" s="16"/>
      <c r="D1790" s="66"/>
      <c r="E1790" s="66"/>
      <c r="F1790" s="66"/>
      <c r="G1790" s="67"/>
      <c r="H1790" s="4"/>
      <c r="I1790" s="4"/>
      <c r="J1790" s="4"/>
      <c r="K1790" s="4"/>
      <c r="O1790" s="4"/>
      <c r="P1790" s="4"/>
      <c r="Q1790" s="4"/>
      <c r="R1790" s="16"/>
      <c r="S1790" s="16"/>
      <c r="T1790" s="16"/>
      <c r="AA1790" s="59"/>
      <c r="AB1790" s="59"/>
      <c r="AE1790" s="72"/>
    </row>
    <row r="1791" spans="1:31" x14ac:dyDescent="0.25">
      <c r="A1791" s="16"/>
      <c r="B1791" s="16"/>
      <c r="C1791" s="16"/>
      <c r="D1791" s="66"/>
      <c r="E1791" s="66"/>
      <c r="F1791" s="66"/>
      <c r="G1791" s="67"/>
      <c r="H1791" s="4"/>
      <c r="I1791" s="4"/>
      <c r="J1791" s="4"/>
      <c r="K1791" s="4"/>
      <c r="O1791" s="4"/>
      <c r="P1791" s="4"/>
      <c r="Q1791" s="4"/>
      <c r="R1791" s="16"/>
      <c r="S1791" s="16"/>
      <c r="T1791" s="16"/>
      <c r="AA1791" s="59"/>
      <c r="AB1791" s="59"/>
      <c r="AE1791" s="72"/>
    </row>
    <row r="1792" spans="1:31" x14ac:dyDescent="0.25">
      <c r="A1792" s="16"/>
      <c r="B1792" s="16"/>
      <c r="C1792" s="16"/>
      <c r="D1792" s="66"/>
      <c r="E1792" s="66"/>
      <c r="F1792" s="66"/>
      <c r="G1792" s="67"/>
      <c r="H1792" s="4"/>
      <c r="I1792" s="4"/>
      <c r="J1792" s="4"/>
      <c r="K1792" s="4"/>
      <c r="O1792" s="4"/>
      <c r="P1792" s="4"/>
      <c r="Q1792" s="4"/>
      <c r="R1792" s="16"/>
      <c r="S1792" s="16"/>
      <c r="T1792" s="16"/>
      <c r="AA1792" s="59"/>
      <c r="AB1792" s="59"/>
      <c r="AE1792" s="72"/>
    </row>
    <row r="1793" spans="1:31" x14ac:dyDescent="0.25">
      <c r="A1793" s="16"/>
      <c r="B1793" s="16"/>
      <c r="C1793" s="16"/>
      <c r="D1793" s="66"/>
      <c r="E1793" s="66"/>
      <c r="F1793" s="66"/>
      <c r="G1793" s="67"/>
      <c r="H1793" s="4"/>
      <c r="I1793" s="4"/>
      <c r="J1793" s="4"/>
      <c r="K1793" s="4"/>
      <c r="O1793" s="4"/>
      <c r="P1793" s="4"/>
      <c r="Q1793" s="4"/>
      <c r="R1793" s="16"/>
      <c r="S1793" s="16"/>
      <c r="T1793" s="16"/>
      <c r="AA1793" s="59"/>
      <c r="AB1793" s="59"/>
      <c r="AE1793" s="72"/>
    </row>
    <row r="1794" spans="1:31" x14ac:dyDescent="0.25">
      <c r="A1794" s="16"/>
      <c r="B1794" s="16"/>
      <c r="C1794" s="16"/>
      <c r="D1794" s="66"/>
      <c r="E1794" s="66"/>
      <c r="F1794" s="66"/>
      <c r="G1794" s="67"/>
      <c r="H1794" s="4"/>
      <c r="I1794" s="4"/>
      <c r="J1794" s="4"/>
      <c r="K1794" s="4"/>
      <c r="O1794" s="4"/>
      <c r="P1794" s="4"/>
      <c r="Q1794" s="4"/>
      <c r="R1794" s="16"/>
      <c r="S1794" s="16"/>
      <c r="T1794" s="16"/>
      <c r="AA1794" s="59"/>
      <c r="AB1794" s="59"/>
      <c r="AE1794" s="72"/>
    </row>
    <row r="1795" spans="1:31" x14ac:dyDescent="0.25">
      <c r="A1795" s="16"/>
      <c r="B1795" s="16"/>
      <c r="C1795" s="16"/>
      <c r="D1795" s="66"/>
      <c r="E1795" s="66"/>
      <c r="F1795" s="66"/>
      <c r="G1795" s="67"/>
      <c r="H1795" s="4"/>
      <c r="I1795" s="4"/>
      <c r="J1795" s="4"/>
      <c r="K1795" s="4"/>
      <c r="O1795" s="4"/>
      <c r="P1795" s="4"/>
      <c r="Q1795" s="4"/>
      <c r="R1795" s="16"/>
      <c r="S1795" s="16"/>
      <c r="T1795" s="16"/>
      <c r="AA1795" s="59"/>
      <c r="AB1795" s="59"/>
      <c r="AE1795" s="72"/>
    </row>
    <row r="1796" spans="1:31" x14ac:dyDescent="0.25">
      <c r="A1796" s="16"/>
      <c r="B1796" s="16"/>
      <c r="C1796" s="16"/>
      <c r="D1796" s="66"/>
      <c r="E1796" s="66"/>
      <c r="F1796" s="66"/>
      <c r="G1796" s="67"/>
      <c r="H1796" s="4"/>
      <c r="I1796" s="4"/>
      <c r="J1796" s="4"/>
      <c r="K1796" s="4"/>
      <c r="O1796" s="4"/>
      <c r="P1796" s="4"/>
      <c r="Q1796" s="4"/>
      <c r="R1796" s="16"/>
      <c r="S1796" s="16"/>
      <c r="T1796" s="16"/>
      <c r="AA1796" s="59"/>
      <c r="AB1796" s="59"/>
      <c r="AE1796" s="72"/>
    </row>
    <row r="1797" spans="1:31" x14ac:dyDescent="0.25">
      <c r="A1797" s="16"/>
      <c r="B1797" s="16"/>
      <c r="C1797" s="16"/>
      <c r="D1797" s="66"/>
      <c r="E1797" s="66"/>
      <c r="F1797" s="66"/>
      <c r="G1797" s="67"/>
      <c r="H1797" s="4"/>
      <c r="I1797" s="4"/>
      <c r="J1797" s="4"/>
      <c r="K1797" s="4"/>
      <c r="O1797" s="4"/>
      <c r="P1797" s="4"/>
      <c r="Q1797" s="4"/>
      <c r="R1797" s="16"/>
      <c r="S1797" s="16"/>
      <c r="T1797" s="16"/>
      <c r="AA1797" s="59"/>
      <c r="AB1797" s="59"/>
      <c r="AE1797" s="72"/>
    </row>
    <row r="1798" spans="1:31" x14ac:dyDescent="0.25">
      <c r="A1798" s="16"/>
      <c r="B1798" s="16"/>
      <c r="C1798" s="16"/>
      <c r="D1798" s="66"/>
      <c r="E1798" s="66"/>
      <c r="F1798" s="66"/>
      <c r="G1798" s="67"/>
      <c r="H1798" s="4"/>
      <c r="I1798" s="4"/>
      <c r="J1798" s="4"/>
      <c r="K1798" s="4"/>
      <c r="O1798" s="4"/>
      <c r="P1798" s="4"/>
      <c r="Q1798" s="4"/>
      <c r="R1798" s="16"/>
      <c r="S1798" s="16"/>
      <c r="T1798" s="16"/>
      <c r="AA1798" s="59"/>
      <c r="AB1798" s="59"/>
      <c r="AE1798" s="72"/>
    </row>
    <row r="1799" spans="1:31" x14ac:dyDescent="0.25">
      <c r="A1799" s="16"/>
      <c r="B1799" s="16"/>
      <c r="C1799" s="16"/>
      <c r="D1799" s="66"/>
      <c r="E1799" s="66"/>
      <c r="F1799" s="66"/>
      <c r="G1799" s="67"/>
      <c r="H1799" s="4"/>
      <c r="I1799" s="4"/>
      <c r="J1799" s="4"/>
      <c r="K1799" s="4"/>
      <c r="O1799" s="4"/>
      <c r="P1799" s="4"/>
      <c r="Q1799" s="4"/>
      <c r="R1799" s="16"/>
      <c r="S1799" s="16"/>
      <c r="T1799" s="16"/>
      <c r="AA1799" s="59"/>
      <c r="AB1799" s="59"/>
      <c r="AE1799" s="72"/>
    </row>
    <row r="1800" spans="1:31" x14ac:dyDescent="0.25">
      <c r="A1800" s="16"/>
      <c r="B1800" s="16"/>
      <c r="C1800" s="16"/>
      <c r="D1800" s="66"/>
      <c r="E1800" s="66"/>
      <c r="F1800" s="66"/>
      <c r="G1800" s="67"/>
      <c r="H1800" s="4"/>
      <c r="I1800" s="4"/>
      <c r="J1800" s="4"/>
      <c r="K1800" s="4"/>
      <c r="O1800" s="4"/>
      <c r="P1800" s="4"/>
      <c r="Q1800" s="4"/>
      <c r="R1800" s="16"/>
      <c r="S1800" s="16"/>
      <c r="T1800" s="16"/>
      <c r="AA1800" s="59"/>
      <c r="AB1800" s="59"/>
      <c r="AE1800" s="72"/>
    </row>
    <row r="1801" spans="1:31" x14ac:dyDescent="0.25">
      <c r="A1801" s="16"/>
      <c r="B1801" s="16"/>
      <c r="C1801" s="16"/>
      <c r="D1801" s="66"/>
      <c r="E1801" s="66"/>
      <c r="F1801" s="66"/>
      <c r="G1801" s="67"/>
      <c r="H1801" s="4"/>
      <c r="I1801" s="4"/>
      <c r="J1801" s="4"/>
      <c r="K1801" s="4"/>
      <c r="O1801" s="4"/>
      <c r="P1801" s="4"/>
      <c r="Q1801" s="4"/>
      <c r="R1801" s="16"/>
      <c r="S1801" s="16"/>
      <c r="T1801" s="16"/>
      <c r="AA1801" s="59"/>
      <c r="AB1801" s="59"/>
      <c r="AE1801" s="72"/>
    </row>
    <row r="1802" spans="1:31" x14ac:dyDescent="0.25">
      <c r="A1802" s="16"/>
      <c r="B1802" s="16"/>
      <c r="C1802" s="16"/>
      <c r="D1802" s="66"/>
      <c r="E1802" s="66"/>
      <c r="F1802" s="66"/>
      <c r="G1802" s="67"/>
      <c r="H1802" s="4"/>
      <c r="I1802" s="4"/>
      <c r="J1802" s="4"/>
      <c r="K1802" s="4"/>
      <c r="O1802" s="4"/>
      <c r="P1802" s="4"/>
      <c r="Q1802" s="4"/>
      <c r="R1802" s="16"/>
      <c r="S1802" s="16"/>
      <c r="T1802" s="16"/>
      <c r="AA1802" s="59"/>
      <c r="AB1802" s="59"/>
      <c r="AE1802" s="72"/>
    </row>
    <row r="1803" spans="1:31" x14ac:dyDescent="0.25">
      <c r="A1803" s="16"/>
      <c r="B1803" s="16"/>
      <c r="C1803" s="16"/>
      <c r="D1803" s="66"/>
      <c r="E1803" s="66"/>
      <c r="F1803" s="66"/>
      <c r="G1803" s="67"/>
      <c r="H1803" s="4"/>
      <c r="I1803" s="4"/>
      <c r="J1803" s="4"/>
      <c r="K1803" s="4"/>
      <c r="O1803" s="4"/>
      <c r="P1803" s="4"/>
      <c r="Q1803" s="4"/>
      <c r="R1803" s="16"/>
      <c r="S1803" s="16"/>
      <c r="T1803" s="16"/>
      <c r="AA1803" s="59"/>
      <c r="AB1803" s="59"/>
      <c r="AE1803" s="72"/>
    </row>
    <row r="1804" spans="1:31" x14ac:dyDescent="0.25">
      <c r="A1804" s="16"/>
      <c r="B1804" s="16"/>
      <c r="C1804" s="16"/>
      <c r="D1804" s="66"/>
      <c r="E1804" s="66"/>
      <c r="F1804" s="66"/>
      <c r="G1804" s="67"/>
      <c r="H1804" s="4"/>
      <c r="I1804" s="4"/>
      <c r="J1804" s="4"/>
      <c r="K1804" s="4"/>
      <c r="O1804" s="4"/>
      <c r="P1804" s="4"/>
      <c r="Q1804" s="4"/>
      <c r="R1804" s="16"/>
      <c r="S1804" s="16"/>
      <c r="T1804" s="16"/>
      <c r="AA1804" s="59"/>
      <c r="AB1804" s="59"/>
      <c r="AE1804" s="72"/>
    </row>
    <row r="1805" spans="1:31" x14ac:dyDescent="0.25">
      <c r="A1805" s="16"/>
      <c r="B1805" s="16"/>
      <c r="C1805" s="16"/>
      <c r="D1805" s="66"/>
      <c r="E1805" s="66"/>
      <c r="F1805" s="66"/>
      <c r="G1805" s="67"/>
      <c r="H1805" s="4"/>
      <c r="I1805" s="4"/>
      <c r="J1805" s="4"/>
      <c r="K1805" s="4"/>
      <c r="O1805" s="4"/>
      <c r="P1805" s="4"/>
      <c r="Q1805" s="4"/>
      <c r="R1805" s="16"/>
      <c r="S1805" s="16"/>
      <c r="T1805" s="16"/>
      <c r="AA1805" s="59"/>
      <c r="AB1805" s="59"/>
      <c r="AE1805" s="72"/>
    </row>
    <row r="1806" spans="1:31" x14ac:dyDescent="0.25">
      <c r="A1806" s="16"/>
      <c r="B1806" s="16"/>
      <c r="C1806" s="16"/>
      <c r="D1806" s="66"/>
      <c r="E1806" s="66"/>
      <c r="F1806" s="66"/>
      <c r="G1806" s="67"/>
      <c r="H1806" s="4"/>
      <c r="I1806" s="4"/>
      <c r="J1806" s="4"/>
      <c r="K1806" s="4"/>
      <c r="O1806" s="4"/>
      <c r="P1806" s="4"/>
      <c r="Q1806" s="4"/>
      <c r="R1806" s="16"/>
      <c r="S1806" s="16"/>
      <c r="T1806" s="16"/>
      <c r="AA1806" s="59"/>
      <c r="AB1806" s="59"/>
      <c r="AE1806" s="72"/>
    </row>
    <row r="1807" spans="1:31" x14ac:dyDescent="0.25">
      <c r="A1807" s="16"/>
      <c r="B1807" s="16"/>
      <c r="C1807" s="16"/>
      <c r="D1807" s="66"/>
      <c r="E1807" s="66"/>
      <c r="F1807" s="66"/>
      <c r="G1807" s="67"/>
      <c r="H1807" s="4"/>
      <c r="I1807" s="4"/>
      <c r="J1807" s="4"/>
      <c r="K1807" s="4"/>
      <c r="O1807" s="4"/>
      <c r="P1807" s="4"/>
      <c r="Q1807" s="4"/>
      <c r="R1807" s="16"/>
      <c r="S1807" s="16"/>
      <c r="T1807" s="16"/>
      <c r="AA1807" s="59"/>
      <c r="AB1807" s="59"/>
      <c r="AE1807" s="72"/>
    </row>
    <row r="1808" spans="1:31" x14ac:dyDescent="0.25">
      <c r="A1808" s="16"/>
      <c r="B1808" s="16"/>
      <c r="C1808" s="16"/>
      <c r="D1808" s="66"/>
      <c r="E1808" s="66"/>
      <c r="F1808" s="66"/>
      <c r="G1808" s="67"/>
      <c r="H1808" s="4"/>
      <c r="I1808" s="4"/>
      <c r="J1808" s="4"/>
      <c r="K1808" s="4"/>
      <c r="O1808" s="4"/>
      <c r="P1808" s="4"/>
      <c r="Q1808" s="4"/>
      <c r="R1808" s="16"/>
      <c r="S1808" s="16"/>
      <c r="T1808" s="16"/>
      <c r="AA1808" s="59"/>
      <c r="AB1808" s="59"/>
      <c r="AE1808" s="72"/>
    </row>
    <row r="1809" spans="1:31" x14ac:dyDescent="0.25">
      <c r="A1809" s="16"/>
      <c r="B1809" s="16"/>
      <c r="C1809" s="16"/>
      <c r="D1809" s="66"/>
      <c r="E1809" s="66"/>
      <c r="F1809" s="66"/>
      <c r="G1809" s="67"/>
      <c r="H1809" s="4"/>
      <c r="I1809" s="4"/>
      <c r="J1809" s="4"/>
      <c r="K1809" s="4"/>
      <c r="O1809" s="4"/>
      <c r="P1809" s="4"/>
      <c r="Q1809" s="4"/>
      <c r="R1809" s="16"/>
      <c r="S1809" s="16"/>
      <c r="T1809" s="16"/>
      <c r="AA1809" s="59"/>
      <c r="AB1809" s="59"/>
      <c r="AE1809" s="72"/>
    </row>
    <row r="1810" spans="1:31" x14ac:dyDescent="0.25">
      <c r="A1810" s="16"/>
      <c r="B1810" s="16"/>
      <c r="C1810" s="16"/>
      <c r="D1810" s="66"/>
      <c r="E1810" s="66"/>
      <c r="F1810" s="66"/>
      <c r="G1810" s="67"/>
      <c r="H1810" s="4"/>
      <c r="I1810" s="4"/>
      <c r="J1810" s="4"/>
      <c r="K1810" s="4"/>
      <c r="O1810" s="4"/>
      <c r="P1810" s="4"/>
      <c r="Q1810" s="4"/>
      <c r="R1810" s="16"/>
      <c r="S1810" s="16"/>
      <c r="T1810" s="16"/>
      <c r="AA1810" s="59"/>
      <c r="AB1810" s="59"/>
      <c r="AE1810" s="72"/>
    </row>
    <row r="1811" spans="1:31" x14ac:dyDescent="0.25">
      <c r="A1811" s="16"/>
      <c r="B1811" s="16"/>
      <c r="C1811" s="16"/>
      <c r="D1811" s="66"/>
      <c r="E1811" s="66"/>
      <c r="F1811" s="66"/>
      <c r="G1811" s="67"/>
      <c r="H1811" s="4"/>
      <c r="I1811" s="4"/>
      <c r="J1811" s="4"/>
      <c r="K1811" s="4"/>
      <c r="O1811" s="4"/>
      <c r="P1811" s="4"/>
      <c r="Q1811" s="4"/>
      <c r="R1811" s="16"/>
      <c r="S1811" s="16"/>
      <c r="T1811" s="16"/>
      <c r="AA1811" s="59"/>
      <c r="AB1811" s="59"/>
      <c r="AE1811" s="72"/>
    </row>
    <row r="1812" spans="1:31" x14ac:dyDescent="0.25">
      <c r="A1812" s="16"/>
      <c r="B1812" s="16"/>
      <c r="C1812" s="16"/>
      <c r="D1812" s="66"/>
      <c r="E1812" s="66"/>
      <c r="F1812" s="66"/>
      <c r="G1812" s="67"/>
      <c r="H1812" s="4"/>
      <c r="I1812" s="4"/>
      <c r="J1812" s="4"/>
      <c r="K1812" s="4"/>
      <c r="O1812" s="4"/>
      <c r="P1812" s="4"/>
      <c r="Q1812" s="4"/>
      <c r="R1812" s="16"/>
      <c r="S1812" s="16"/>
      <c r="T1812" s="16"/>
      <c r="AA1812" s="59"/>
      <c r="AB1812" s="59"/>
      <c r="AE1812" s="72"/>
    </row>
    <row r="1813" spans="1:31" x14ac:dyDescent="0.25">
      <c r="A1813" s="16"/>
      <c r="B1813" s="16"/>
      <c r="C1813" s="16"/>
      <c r="D1813" s="66"/>
      <c r="E1813" s="66"/>
      <c r="F1813" s="66"/>
      <c r="G1813" s="67"/>
      <c r="H1813" s="4"/>
      <c r="I1813" s="4"/>
      <c r="J1813" s="4"/>
      <c r="K1813" s="4"/>
      <c r="O1813" s="4"/>
      <c r="P1813" s="4"/>
      <c r="Q1813" s="4"/>
      <c r="R1813" s="16"/>
      <c r="S1813" s="16"/>
      <c r="T1813" s="16"/>
      <c r="AA1813" s="59"/>
      <c r="AB1813" s="59"/>
      <c r="AE1813" s="72"/>
    </row>
    <row r="1814" spans="1:31" x14ac:dyDescent="0.25">
      <c r="A1814" s="16"/>
      <c r="B1814" s="16"/>
      <c r="C1814" s="16"/>
      <c r="D1814" s="66"/>
      <c r="E1814" s="66"/>
      <c r="F1814" s="66"/>
      <c r="G1814" s="67"/>
      <c r="H1814" s="4"/>
      <c r="I1814" s="4"/>
      <c r="J1814" s="4"/>
      <c r="K1814" s="4"/>
      <c r="O1814" s="4"/>
      <c r="P1814" s="4"/>
      <c r="Q1814" s="4"/>
      <c r="R1814" s="16"/>
      <c r="S1814" s="16"/>
      <c r="T1814" s="16"/>
      <c r="AA1814" s="59"/>
      <c r="AB1814" s="59"/>
      <c r="AE1814" s="72"/>
    </row>
    <row r="1815" spans="1:31" x14ac:dyDescent="0.25">
      <c r="A1815" s="16"/>
      <c r="B1815" s="16"/>
      <c r="C1815" s="16"/>
      <c r="D1815" s="66"/>
      <c r="E1815" s="66"/>
      <c r="F1815" s="66"/>
      <c r="G1815" s="67"/>
      <c r="H1815" s="4"/>
      <c r="I1815" s="4"/>
      <c r="J1815" s="4"/>
      <c r="K1815" s="4"/>
      <c r="O1815" s="4"/>
      <c r="P1815" s="4"/>
      <c r="Q1815" s="4"/>
      <c r="R1815" s="16"/>
      <c r="S1815" s="16"/>
      <c r="T1815" s="16"/>
      <c r="AA1815" s="59"/>
      <c r="AB1815" s="59"/>
      <c r="AE1815" s="72"/>
    </row>
    <row r="1816" spans="1:31" x14ac:dyDescent="0.25">
      <c r="A1816" s="16"/>
      <c r="B1816" s="16"/>
      <c r="C1816" s="16"/>
      <c r="D1816" s="66"/>
      <c r="E1816" s="66"/>
      <c r="F1816" s="66"/>
      <c r="G1816" s="67"/>
      <c r="H1816" s="4"/>
      <c r="I1816" s="4"/>
      <c r="J1816" s="4"/>
      <c r="K1816" s="4"/>
      <c r="O1816" s="4"/>
      <c r="P1816" s="4"/>
      <c r="Q1816" s="4"/>
      <c r="R1816" s="16"/>
      <c r="S1816" s="16"/>
      <c r="T1816" s="16"/>
      <c r="AA1816" s="59"/>
      <c r="AB1816" s="59"/>
      <c r="AE1816" s="72"/>
    </row>
    <row r="1817" spans="1:31" x14ac:dyDescent="0.25">
      <c r="A1817" s="16"/>
      <c r="B1817" s="16"/>
      <c r="C1817" s="16"/>
      <c r="D1817" s="66"/>
      <c r="E1817" s="66"/>
      <c r="F1817" s="66"/>
      <c r="G1817" s="67"/>
      <c r="H1817" s="4"/>
      <c r="I1817" s="4"/>
      <c r="J1817" s="4"/>
      <c r="K1817" s="4"/>
      <c r="O1817" s="4"/>
      <c r="P1817" s="4"/>
      <c r="Q1817" s="4"/>
      <c r="R1817" s="16"/>
      <c r="S1817" s="16"/>
      <c r="T1817" s="16"/>
      <c r="AA1817" s="59"/>
      <c r="AB1817" s="59"/>
      <c r="AE1817" s="72"/>
    </row>
    <row r="1818" spans="1:31" x14ac:dyDescent="0.25">
      <c r="A1818" s="16"/>
      <c r="B1818" s="16"/>
      <c r="C1818" s="16"/>
      <c r="D1818" s="66"/>
      <c r="E1818" s="66"/>
      <c r="F1818" s="66"/>
      <c r="G1818" s="67"/>
      <c r="H1818" s="4"/>
      <c r="I1818" s="4"/>
      <c r="J1818" s="4"/>
      <c r="K1818" s="4"/>
      <c r="O1818" s="4"/>
      <c r="P1818" s="4"/>
      <c r="Q1818" s="4"/>
      <c r="R1818" s="16"/>
      <c r="S1818" s="16"/>
      <c r="T1818" s="16"/>
      <c r="AA1818" s="59"/>
      <c r="AB1818" s="59"/>
      <c r="AE1818" s="72"/>
    </row>
    <row r="1819" spans="1:31" x14ac:dyDescent="0.25">
      <c r="A1819" s="16"/>
      <c r="B1819" s="16"/>
      <c r="C1819" s="16"/>
      <c r="D1819" s="66"/>
      <c r="E1819" s="66"/>
      <c r="F1819" s="66"/>
      <c r="G1819" s="67"/>
      <c r="H1819" s="4"/>
      <c r="I1819" s="4"/>
      <c r="J1819" s="4"/>
      <c r="K1819" s="4"/>
      <c r="O1819" s="4"/>
      <c r="P1819" s="4"/>
      <c r="Q1819" s="4"/>
      <c r="R1819" s="16"/>
      <c r="S1819" s="16"/>
      <c r="T1819" s="16"/>
      <c r="AA1819" s="59"/>
      <c r="AB1819" s="59"/>
      <c r="AE1819" s="72"/>
    </row>
    <row r="1820" spans="1:31" x14ac:dyDescent="0.25">
      <c r="A1820" s="16"/>
      <c r="B1820" s="16"/>
      <c r="C1820" s="16"/>
      <c r="D1820" s="66"/>
      <c r="E1820" s="66"/>
      <c r="F1820" s="66"/>
      <c r="G1820" s="67"/>
      <c r="H1820" s="4"/>
      <c r="I1820" s="4"/>
      <c r="J1820" s="4"/>
      <c r="K1820" s="4"/>
      <c r="O1820" s="4"/>
      <c r="P1820" s="4"/>
      <c r="Q1820" s="4"/>
      <c r="R1820" s="16"/>
      <c r="S1820" s="16"/>
      <c r="T1820" s="16"/>
      <c r="AA1820" s="59"/>
      <c r="AB1820" s="59"/>
      <c r="AE1820" s="72"/>
    </row>
    <row r="1821" spans="1:31" x14ac:dyDescent="0.25">
      <c r="A1821" s="16"/>
      <c r="B1821" s="16"/>
      <c r="C1821" s="16"/>
      <c r="D1821" s="66"/>
      <c r="E1821" s="66"/>
      <c r="F1821" s="66"/>
      <c r="G1821" s="67"/>
      <c r="H1821" s="4"/>
      <c r="I1821" s="4"/>
      <c r="J1821" s="4"/>
      <c r="K1821" s="4"/>
      <c r="O1821" s="4"/>
      <c r="P1821" s="4"/>
      <c r="Q1821" s="4"/>
      <c r="R1821" s="16"/>
      <c r="S1821" s="16"/>
      <c r="T1821" s="16"/>
      <c r="AA1821" s="59"/>
      <c r="AB1821" s="59"/>
      <c r="AE1821" s="72"/>
    </row>
    <row r="1822" spans="1:31" x14ac:dyDescent="0.25">
      <c r="A1822" s="16"/>
      <c r="B1822" s="16"/>
      <c r="C1822" s="16"/>
      <c r="D1822" s="66"/>
      <c r="E1822" s="66"/>
      <c r="F1822" s="66"/>
      <c r="G1822" s="67"/>
      <c r="H1822" s="4"/>
      <c r="I1822" s="4"/>
      <c r="J1822" s="4"/>
      <c r="K1822" s="4"/>
      <c r="O1822" s="4"/>
      <c r="P1822" s="4"/>
      <c r="Q1822" s="4"/>
      <c r="R1822" s="16"/>
      <c r="S1822" s="16"/>
      <c r="T1822" s="16"/>
      <c r="AA1822" s="59"/>
      <c r="AB1822" s="59"/>
      <c r="AE1822" s="72"/>
    </row>
    <row r="1823" spans="1:31" x14ac:dyDescent="0.25">
      <c r="A1823" s="16"/>
      <c r="B1823" s="16"/>
      <c r="C1823" s="16"/>
      <c r="D1823" s="66"/>
      <c r="E1823" s="66"/>
      <c r="F1823" s="66"/>
      <c r="G1823" s="67"/>
      <c r="H1823" s="4"/>
      <c r="I1823" s="4"/>
      <c r="J1823" s="4"/>
      <c r="K1823" s="4"/>
      <c r="O1823" s="4"/>
      <c r="P1823" s="4"/>
      <c r="Q1823" s="4"/>
      <c r="R1823" s="16"/>
      <c r="S1823" s="16"/>
      <c r="T1823" s="16"/>
      <c r="AA1823" s="59"/>
      <c r="AB1823" s="59"/>
      <c r="AE1823" s="72"/>
    </row>
    <row r="1824" spans="1:31" x14ac:dyDescent="0.25">
      <c r="A1824" s="16"/>
      <c r="B1824" s="16"/>
      <c r="C1824" s="16"/>
      <c r="D1824" s="66"/>
      <c r="E1824" s="66"/>
      <c r="F1824" s="66"/>
      <c r="G1824" s="67"/>
      <c r="H1824" s="4"/>
      <c r="I1824" s="4"/>
      <c r="J1824" s="4"/>
      <c r="K1824" s="4"/>
      <c r="O1824" s="4"/>
      <c r="P1824" s="4"/>
      <c r="Q1824" s="4"/>
      <c r="R1824" s="16"/>
      <c r="S1824" s="16"/>
      <c r="T1824" s="16"/>
      <c r="AA1824" s="59"/>
      <c r="AB1824" s="59"/>
      <c r="AE1824" s="72"/>
    </row>
    <row r="1825" spans="1:31" x14ac:dyDescent="0.25">
      <c r="A1825" s="16"/>
      <c r="B1825" s="16"/>
      <c r="C1825" s="16"/>
      <c r="D1825" s="66"/>
      <c r="E1825" s="66"/>
      <c r="F1825" s="66"/>
      <c r="G1825" s="67"/>
      <c r="H1825" s="4"/>
      <c r="I1825" s="4"/>
      <c r="J1825" s="4"/>
      <c r="K1825" s="4"/>
      <c r="O1825" s="4"/>
      <c r="P1825" s="4"/>
      <c r="Q1825" s="4"/>
      <c r="R1825" s="16"/>
      <c r="S1825" s="16"/>
      <c r="T1825" s="16"/>
      <c r="AA1825" s="59"/>
      <c r="AB1825" s="59"/>
      <c r="AE1825" s="72"/>
    </row>
    <row r="1826" spans="1:31" x14ac:dyDescent="0.25">
      <c r="A1826" s="16"/>
      <c r="B1826" s="16"/>
      <c r="C1826" s="16"/>
      <c r="D1826" s="66"/>
      <c r="E1826" s="66"/>
      <c r="F1826" s="66"/>
      <c r="G1826" s="67"/>
      <c r="H1826" s="4"/>
      <c r="I1826" s="4"/>
      <c r="J1826" s="4"/>
      <c r="K1826" s="4"/>
      <c r="O1826" s="4"/>
      <c r="P1826" s="4"/>
      <c r="Q1826" s="4"/>
      <c r="R1826" s="16"/>
      <c r="S1826" s="16"/>
      <c r="T1826" s="16"/>
      <c r="AA1826" s="59"/>
      <c r="AB1826" s="59"/>
      <c r="AE1826" s="72"/>
    </row>
    <row r="1827" spans="1:31" x14ac:dyDescent="0.25">
      <c r="A1827" s="16"/>
      <c r="B1827" s="16"/>
      <c r="C1827" s="16"/>
      <c r="D1827" s="66"/>
      <c r="E1827" s="66"/>
      <c r="F1827" s="66"/>
      <c r="G1827" s="67"/>
      <c r="H1827" s="4"/>
      <c r="I1827" s="4"/>
      <c r="J1827" s="4"/>
      <c r="K1827" s="4"/>
      <c r="O1827" s="4"/>
      <c r="P1827" s="4"/>
      <c r="Q1827" s="4"/>
      <c r="R1827" s="16"/>
      <c r="S1827" s="16"/>
      <c r="T1827" s="16"/>
      <c r="AA1827" s="59"/>
      <c r="AB1827" s="59"/>
      <c r="AE1827" s="72"/>
    </row>
    <row r="1828" spans="1:31" x14ac:dyDescent="0.25">
      <c r="A1828" s="16"/>
      <c r="B1828" s="16"/>
      <c r="C1828" s="16"/>
      <c r="D1828" s="66"/>
      <c r="E1828" s="66"/>
      <c r="F1828" s="66"/>
      <c r="G1828" s="67"/>
      <c r="H1828" s="4"/>
      <c r="I1828" s="4"/>
      <c r="J1828" s="4"/>
      <c r="K1828" s="4"/>
      <c r="O1828" s="4"/>
      <c r="P1828" s="4"/>
      <c r="Q1828" s="4"/>
      <c r="R1828" s="16"/>
      <c r="S1828" s="16"/>
      <c r="T1828" s="16"/>
      <c r="AA1828" s="59"/>
      <c r="AB1828" s="59"/>
      <c r="AE1828" s="72"/>
    </row>
    <row r="1829" spans="1:31" x14ac:dyDescent="0.25">
      <c r="A1829" s="16"/>
      <c r="B1829" s="16"/>
      <c r="C1829" s="16"/>
      <c r="D1829" s="66"/>
      <c r="E1829" s="66"/>
      <c r="F1829" s="66"/>
      <c r="G1829" s="67"/>
      <c r="H1829" s="4"/>
      <c r="I1829" s="4"/>
      <c r="J1829" s="4"/>
      <c r="K1829" s="4"/>
      <c r="O1829" s="4"/>
      <c r="P1829" s="4"/>
      <c r="Q1829" s="4"/>
      <c r="R1829" s="16"/>
      <c r="S1829" s="16"/>
      <c r="T1829" s="16"/>
      <c r="AA1829" s="59"/>
      <c r="AB1829" s="59"/>
      <c r="AE1829" s="72"/>
    </row>
    <row r="1830" spans="1:31" x14ac:dyDescent="0.25">
      <c r="A1830" s="16"/>
      <c r="B1830" s="16"/>
      <c r="C1830" s="16"/>
      <c r="D1830" s="66"/>
      <c r="E1830" s="66"/>
      <c r="F1830" s="66"/>
      <c r="G1830" s="67"/>
      <c r="H1830" s="4"/>
      <c r="I1830" s="4"/>
      <c r="J1830" s="4"/>
      <c r="K1830" s="4"/>
      <c r="O1830" s="4"/>
      <c r="P1830" s="4"/>
      <c r="Q1830" s="4"/>
      <c r="R1830" s="16"/>
      <c r="S1830" s="16"/>
      <c r="T1830" s="16"/>
      <c r="AA1830" s="59"/>
      <c r="AB1830" s="59"/>
      <c r="AE1830" s="72"/>
    </row>
    <row r="1831" spans="1:31" x14ac:dyDescent="0.25">
      <c r="A1831" s="16"/>
      <c r="B1831" s="16"/>
      <c r="C1831" s="16"/>
      <c r="D1831" s="66"/>
      <c r="E1831" s="66"/>
      <c r="F1831" s="66"/>
      <c r="G1831" s="67"/>
      <c r="H1831" s="4"/>
      <c r="I1831" s="4"/>
      <c r="J1831" s="4"/>
      <c r="K1831" s="4"/>
      <c r="O1831" s="4"/>
      <c r="P1831" s="4"/>
      <c r="Q1831" s="4"/>
      <c r="R1831" s="16"/>
      <c r="S1831" s="16"/>
      <c r="T1831" s="16"/>
      <c r="AA1831" s="59"/>
      <c r="AB1831" s="59"/>
      <c r="AE1831" s="72"/>
    </row>
    <row r="1832" spans="1:31" x14ac:dyDescent="0.25">
      <c r="A1832" s="16"/>
      <c r="B1832" s="16"/>
      <c r="C1832" s="16"/>
      <c r="D1832" s="66"/>
      <c r="E1832" s="66"/>
      <c r="F1832" s="66"/>
      <c r="G1832" s="67"/>
      <c r="H1832" s="4"/>
      <c r="I1832" s="4"/>
      <c r="J1832" s="4"/>
      <c r="K1832" s="4"/>
      <c r="O1832" s="4"/>
      <c r="P1832" s="4"/>
      <c r="Q1832" s="4"/>
      <c r="R1832" s="16"/>
      <c r="S1832" s="16"/>
      <c r="T1832" s="16"/>
      <c r="AA1832" s="59"/>
      <c r="AB1832" s="59"/>
      <c r="AE1832" s="72"/>
    </row>
    <row r="1833" spans="1:31" x14ac:dyDescent="0.25">
      <c r="A1833" s="16"/>
      <c r="B1833" s="16"/>
      <c r="C1833" s="16"/>
      <c r="D1833" s="66"/>
      <c r="E1833" s="66"/>
      <c r="F1833" s="66"/>
      <c r="G1833" s="67"/>
      <c r="H1833" s="4"/>
      <c r="I1833" s="4"/>
      <c r="J1833" s="4"/>
      <c r="K1833" s="4"/>
      <c r="O1833" s="4"/>
      <c r="P1833" s="4"/>
      <c r="Q1833" s="4"/>
      <c r="R1833" s="16"/>
      <c r="S1833" s="16"/>
      <c r="T1833" s="16"/>
      <c r="AA1833" s="59"/>
      <c r="AB1833" s="59"/>
      <c r="AE1833" s="72"/>
    </row>
    <row r="1834" spans="1:31" x14ac:dyDescent="0.25">
      <c r="A1834" s="16"/>
      <c r="B1834" s="16"/>
      <c r="C1834" s="16"/>
      <c r="D1834" s="66"/>
      <c r="E1834" s="66"/>
      <c r="F1834" s="66"/>
      <c r="G1834" s="67"/>
      <c r="H1834" s="4"/>
      <c r="I1834" s="4"/>
      <c r="J1834" s="4"/>
      <c r="K1834" s="4"/>
      <c r="O1834" s="4"/>
      <c r="P1834" s="4"/>
      <c r="Q1834" s="4"/>
      <c r="R1834" s="16"/>
      <c r="S1834" s="16"/>
      <c r="T1834" s="16"/>
      <c r="AA1834" s="59"/>
      <c r="AB1834" s="59"/>
      <c r="AE1834" s="72"/>
    </row>
    <row r="1835" spans="1:31" x14ac:dyDescent="0.25">
      <c r="A1835" s="16"/>
      <c r="B1835" s="16"/>
      <c r="C1835" s="16"/>
      <c r="D1835" s="66"/>
      <c r="E1835" s="66"/>
      <c r="F1835" s="66"/>
      <c r="G1835" s="67"/>
      <c r="H1835" s="4"/>
      <c r="I1835" s="4"/>
      <c r="J1835" s="4"/>
      <c r="K1835" s="4"/>
      <c r="O1835" s="4"/>
      <c r="P1835" s="4"/>
      <c r="Q1835" s="4"/>
      <c r="R1835" s="16"/>
      <c r="S1835" s="16"/>
      <c r="T1835" s="16"/>
      <c r="AA1835" s="59"/>
      <c r="AB1835" s="59"/>
      <c r="AE1835" s="72"/>
    </row>
    <row r="1836" spans="1:31" x14ac:dyDescent="0.25">
      <c r="A1836" s="16"/>
      <c r="B1836" s="16"/>
      <c r="C1836" s="16"/>
      <c r="D1836" s="66"/>
      <c r="E1836" s="66"/>
      <c r="F1836" s="66"/>
      <c r="G1836" s="67"/>
      <c r="H1836" s="4"/>
      <c r="I1836" s="4"/>
      <c r="J1836" s="4"/>
      <c r="K1836" s="4"/>
      <c r="O1836" s="4"/>
      <c r="P1836" s="4"/>
      <c r="Q1836" s="4"/>
      <c r="R1836" s="16"/>
      <c r="S1836" s="16"/>
      <c r="T1836" s="16"/>
      <c r="AA1836" s="59"/>
      <c r="AB1836" s="59"/>
      <c r="AE1836" s="72"/>
    </row>
    <row r="1837" spans="1:31" x14ac:dyDescent="0.25">
      <c r="A1837" s="16"/>
      <c r="B1837" s="16"/>
      <c r="C1837" s="16"/>
      <c r="D1837" s="66"/>
      <c r="E1837" s="66"/>
      <c r="F1837" s="66"/>
      <c r="G1837" s="67"/>
      <c r="H1837" s="4"/>
      <c r="I1837" s="4"/>
      <c r="J1837" s="4"/>
      <c r="K1837" s="4"/>
      <c r="O1837" s="4"/>
      <c r="P1837" s="4"/>
      <c r="Q1837" s="4"/>
      <c r="R1837" s="16"/>
      <c r="S1837" s="16"/>
      <c r="T1837" s="16"/>
      <c r="AA1837" s="59"/>
      <c r="AB1837" s="59"/>
      <c r="AE1837" s="72"/>
    </row>
    <row r="1838" spans="1:31" x14ac:dyDescent="0.25">
      <c r="A1838" s="16"/>
      <c r="B1838" s="16"/>
      <c r="C1838" s="16"/>
      <c r="D1838" s="66"/>
      <c r="E1838" s="66"/>
      <c r="F1838" s="66"/>
      <c r="G1838" s="67"/>
      <c r="H1838" s="4"/>
      <c r="I1838" s="4"/>
      <c r="J1838" s="4"/>
      <c r="K1838" s="4"/>
      <c r="O1838" s="4"/>
      <c r="P1838" s="4"/>
      <c r="Q1838" s="4"/>
      <c r="R1838" s="16"/>
      <c r="S1838" s="16"/>
      <c r="T1838" s="16"/>
      <c r="AA1838" s="59"/>
      <c r="AB1838" s="59"/>
      <c r="AE1838" s="72"/>
    </row>
    <row r="1839" spans="1:31" x14ac:dyDescent="0.25">
      <c r="A1839" s="16"/>
      <c r="B1839" s="16"/>
      <c r="C1839" s="16"/>
      <c r="D1839" s="66"/>
      <c r="E1839" s="66"/>
      <c r="F1839" s="66"/>
      <c r="G1839" s="67"/>
      <c r="H1839" s="4"/>
      <c r="I1839" s="4"/>
      <c r="J1839" s="4"/>
      <c r="K1839" s="4"/>
      <c r="O1839" s="4"/>
      <c r="P1839" s="4"/>
      <c r="Q1839" s="4"/>
      <c r="R1839" s="16"/>
      <c r="S1839" s="16"/>
      <c r="T1839" s="16"/>
      <c r="AA1839" s="59"/>
      <c r="AB1839" s="59"/>
      <c r="AC1839" s="18"/>
      <c r="AE1839" s="74"/>
    </row>
    <row r="1840" spans="1:31" x14ac:dyDescent="0.25">
      <c r="A1840" s="16"/>
      <c r="B1840" s="16"/>
      <c r="C1840" s="16"/>
      <c r="D1840" s="66"/>
      <c r="E1840" s="66"/>
      <c r="F1840" s="66"/>
      <c r="G1840" s="67"/>
      <c r="H1840" s="4"/>
      <c r="I1840" s="4"/>
      <c r="J1840" s="4"/>
      <c r="K1840" s="4"/>
      <c r="O1840" s="4"/>
      <c r="P1840" s="4"/>
      <c r="Q1840" s="4"/>
      <c r="R1840" s="16"/>
      <c r="S1840" s="16"/>
      <c r="T1840" s="16"/>
      <c r="AA1840" s="59"/>
      <c r="AB1840" s="59"/>
      <c r="AC1840" s="18"/>
      <c r="AE1840" s="74"/>
    </row>
    <row r="1841" spans="1:31" x14ac:dyDescent="0.25">
      <c r="A1841" s="16"/>
      <c r="B1841" s="16"/>
      <c r="C1841" s="16"/>
      <c r="D1841" s="66"/>
      <c r="E1841" s="66"/>
      <c r="F1841" s="66"/>
      <c r="G1841" s="67"/>
      <c r="H1841" s="4"/>
      <c r="I1841" s="4"/>
      <c r="J1841" s="4"/>
      <c r="K1841" s="4"/>
      <c r="O1841" s="4"/>
      <c r="P1841" s="4"/>
      <c r="Q1841" s="4"/>
      <c r="R1841" s="16"/>
      <c r="S1841" s="16"/>
      <c r="T1841" s="16"/>
      <c r="AA1841" s="59"/>
      <c r="AB1841" s="59"/>
      <c r="AC1841" s="18"/>
      <c r="AE1841" s="74"/>
    </row>
    <row r="1842" spans="1:31" x14ac:dyDescent="0.25">
      <c r="A1842" s="16"/>
      <c r="B1842" s="16"/>
      <c r="C1842" s="16"/>
      <c r="D1842" s="66"/>
      <c r="E1842" s="66"/>
      <c r="F1842" s="66"/>
      <c r="G1842" s="67"/>
      <c r="H1842" s="4"/>
      <c r="I1842" s="4"/>
      <c r="J1842" s="4"/>
      <c r="K1842" s="4"/>
      <c r="O1842" s="4"/>
      <c r="P1842" s="4"/>
      <c r="Q1842" s="4"/>
      <c r="R1842" s="16"/>
      <c r="S1842" s="16"/>
      <c r="T1842" s="16"/>
      <c r="AA1842" s="59"/>
      <c r="AB1842" s="59"/>
      <c r="AC1842" s="18"/>
      <c r="AE1842" s="74"/>
    </row>
    <row r="1843" spans="1:31" x14ac:dyDescent="0.25">
      <c r="A1843" s="16"/>
      <c r="B1843" s="16"/>
      <c r="C1843" s="16"/>
      <c r="D1843" s="66"/>
      <c r="E1843" s="66"/>
      <c r="F1843" s="66"/>
      <c r="G1843" s="67"/>
      <c r="H1843" s="4"/>
      <c r="I1843" s="4"/>
      <c r="J1843" s="4"/>
      <c r="K1843" s="4"/>
      <c r="O1843" s="4"/>
      <c r="P1843" s="4"/>
      <c r="Q1843" s="4"/>
      <c r="R1843" s="16"/>
      <c r="S1843" s="16"/>
      <c r="T1843" s="16"/>
      <c r="AA1843" s="59"/>
      <c r="AB1843" s="59"/>
      <c r="AC1843" s="18"/>
      <c r="AE1843" s="74"/>
    </row>
    <row r="1844" spans="1:31" x14ac:dyDescent="0.25">
      <c r="A1844" s="16"/>
      <c r="B1844" s="16"/>
      <c r="C1844" s="16"/>
      <c r="D1844" s="66"/>
      <c r="E1844" s="66"/>
      <c r="F1844" s="66"/>
      <c r="G1844" s="67"/>
      <c r="H1844" s="4"/>
      <c r="I1844" s="4"/>
      <c r="J1844" s="4"/>
      <c r="K1844" s="4"/>
      <c r="O1844" s="4"/>
      <c r="P1844" s="4"/>
      <c r="Q1844" s="4"/>
      <c r="R1844" s="16"/>
      <c r="S1844" s="16"/>
      <c r="T1844" s="16"/>
      <c r="AA1844" s="59"/>
      <c r="AB1844" s="59"/>
      <c r="AC1844" s="18"/>
      <c r="AE1844" s="74"/>
    </row>
    <row r="1845" spans="1:31" x14ac:dyDescent="0.25">
      <c r="A1845" s="16"/>
      <c r="B1845" s="16"/>
      <c r="C1845" s="16"/>
      <c r="D1845" s="66"/>
      <c r="E1845" s="66"/>
      <c r="F1845" s="66"/>
      <c r="G1845" s="67"/>
      <c r="H1845" s="4"/>
      <c r="I1845" s="4"/>
      <c r="J1845" s="4"/>
      <c r="K1845" s="4"/>
      <c r="O1845" s="4"/>
      <c r="P1845" s="4"/>
      <c r="Q1845" s="4"/>
      <c r="R1845" s="16"/>
      <c r="S1845" s="16"/>
      <c r="T1845" s="16"/>
      <c r="AA1845" s="59"/>
      <c r="AB1845" s="59"/>
      <c r="AC1845" s="18"/>
      <c r="AE1845" s="74"/>
    </row>
    <row r="1846" spans="1:31" x14ac:dyDescent="0.25">
      <c r="A1846" s="16"/>
      <c r="B1846" s="16"/>
      <c r="C1846" s="16"/>
      <c r="D1846" s="66"/>
      <c r="E1846" s="66"/>
      <c r="F1846" s="66"/>
      <c r="G1846" s="67"/>
      <c r="H1846" s="4"/>
      <c r="I1846" s="4"/>
      <c r="J1846" s="4"/>
      <c r="K1846" s="4"/>
      <c r="O1846" s="4"/>
      <c r="P1846" s="4"/>
      <c r="Q1846" s="4"/>
      <c r="R1846" s="16"/>
      <c r="S1846" s="16"/>
      <c r="T1846" s="16"/>
      <c r="AA1846" s="59"/>
      <c r="AB1846" s="59"/>
      <c r="AC1846" s="18"/>
      <c r="AE1846" s="74"/>
    </row>
    <row r="1847" spans="1:31" x14ac:dyDescent="0.25">
      <c r="A1847" s="16"/>
      <c r="B1847" s="16"/>
      <c r="C1847" s="16"/>
      <c r="D1847" s="66"/>
      <c r="E1847" s="66"/>
      <c r="F1847" s="66"/>
      <c r="G1847" s="67"/>
      <c r="H1847" s="4"/>
      <c r="I1847" s="4"/>
      <c r="J1847" s="4"/>
      <c r="K1847" s="4"/>
      <c r="O1847" s="4"/>
      <c r="P1847" s="4"/>
      <c r="Q1847" s="4"/>
      <c r="R1847" s="16"/>
      <c r="S1847" s="16"/>
      <c r="T1847" s="16"/>
      <c r="AA1847" s="59"/>
      <c r="AB1847" s="59"/>
      <c r="AE1847" s="74"/>
    </row>
    <row r="1848" spans="1:31" x14ac:dyDescent="0.25">
      <c r="A1848" s="16"/>
      <c r="B1848" s="16"/>
      <c r="C1848" s="16"/>
      <c r="D1848" s="66"/>
      <c r="E1848" s="66"/>
      <c r="F1848" s="66"/>
      <c r="G1848" s="67"/>
      <c r="H1848" s="4"/>
      <c r="I1848" s="4"/>
      <c r="J1848" s="4"/>
      <c r="K1848" s="4"/>
      <c r="O1848" s="4"/>
      <c r="P1848" s="4"/>
      <c r="Q1848" s="4"/>
      <c r="R1848" s="16"/>
      <c r="S1848" s="16"/>
      <c r="T1848" s="16"/>
      <c r="AA1848" s="59"/>
      <c r="AB1848" s="59"/>
      <c r="AE1848" s="74"/>
    </row>
    <row r="1849" spans="1:31" x14ac:dyDescent="0.25">
      <c r="A1849" s="16"/>
      <c r="B1849" s="16"/>
      <c r="C1849" s="16"/>
      <c r="D1849" s="66"/>
      <c r="E1849" s="66"/>
      <c r="F1849" s="66"/>
      <c r="G1849" s="67"/>
      <c r="H1849" s="4"/>
      <c r="I1849" s="4"/>
      <c r="J1849" s="4"/>
      <c r="K1849" s="4"/>
      <c r="O1849" s="4"/>
      <c r="P1849" s="4"/>
      <c r="Q1849" s="4"/>
      <c r="R1849" s="16"/>
      <c r="S1849" s="16"/>
      <c r="T1849" s="16"/>
      <c r="AA1849" s="59"/>
      <c r="AB1849" s="59"/>
      <c r="AE1849" s="74"/>
    </row>
    <row r="1850" spans="1:31" x14ac:dyDescent="0.25">
      <c r="A1850" s="16"/>
      <c r="B1850" s="16"/>
      <c r="C1850" s="16"/>
      <c r="D1850" s="66"/>
      <c r="E1850" s="66"/>
      <c r="F1850" s="66"/>
      <c r="G1850" s="67"/>
      <c r="H1850" s="4"/>
      <c r="I1850" s="4"/>
      <c r="J1850" s="4"/>
      <c r="K1850" s="4"/>
      <c r="O1850" s="4"/>
      <c r="P1850" s="4"/>
      <c r="Q1850" s="4"/>
      <c r="R1850" s="16"/>
      <c r="S1850" s="16"/>
      <c r="T1850" s="16"/>
      <c r="AA1850" s="59"/>
      <c r="AB1850" s="59"/>
      <c r="AE1850" s="74"/>
    </row>
    <row r="1851" spans="1:31" x14ac:dyDescent="0.25">
      <c r="A1851" s="16"/>
      <c r="B1851" s="16"/>
      <c r="C1851" s="16"/>
      <c r="D1851" s="66"/>
      <c r="E1851" s="66"/>
      <c r="F1851" s="66"/>
      <c r="G1851" s="67"/>
      <c r="H1851" s="4"/>
      <c r="I1851" s="4"/>
      <c r="J1851" s="4"/>
      <c r="K1851" s="4"/>
      <c r="O1851" s="4"/>
      <c r="P1851" s="4"/>
      <c r="Q1851" s="4"/>
      <c r="R1851" s="16"/>
      <c r="S1851" s="16"/>
      <c r="T1851" s="16"/>
      <c r="AA1851" s="59"/>
      <c r="AB1851" s="59"/>
      <c r="AE1851" s="74"/>
    </row>
    <row r="1852" spans="1:31" x14ac:dyDescent="0.25">
      <c r="A1852" s="16"/>
      <c r="B1852" s="16"/>
      <c r="C1852" s="16"/>
      <c r="D1852" s="66"/>
      <c r="E1852" s="66"/>
      <c r="F1852" s="66"/>
      <c r="G1852" s="67"/>
      <c r="H1852" s="4"/>
      <c r="I1852" s="4"/>
      <c r="J1852" s="4"/>
      <c r="K1852" s="4"/>
      <c r="O1852" s="4"/>
      <c r="P1852" s="4"/>
      <c r="Q1852" s="4"/>
      <c r="R1852" s="16"/>
      <c r="S1852" s="16"/>
      <c r="T1852" s="16"/>
      <c r="AA1852" s="59"/>
      <c r="AB1852" s="59"/>
      <c r="AE1852" s="74"/>
    </row>
    <row r="1853" spans="1:31" x14ac:dyDescent="0.25">
      <c r="A1853" s="16"/>
      <c r="B1853" s="16"/>
      <c r="C1853" s="16"/>
      <c r="D1853" s="66"/>
      <c r="E1853" s="66"/>
      <c r="F1853" s="66"/>
      <c r="G1853" s="67"/>
      <c r="H1853" s="4"/>
      <c r="I1853" s="4"/>
      <c r="J1853" s="4"/>
      <c r="K1853" s="4"/>
      <c r="O1853" s="4"/>
      <c r="P1853" s="4"/>
      <c r="Q1853" s="4"/>
      <c r="R1853" s="16"/>
      <c r="S1853" s="16"/>
      <c r="T1853" s="16"/>
      <c r="AA1853" s="59"/>
      <c r="AB1853" s="59"/>
      <c r="AE1853" s="74"/>
    </row>
    <row r="1854" spans="1:31" x14ac:dyDescent="0.25">
      <c r="A1854" s="16"/>
      <c r="B1854" s="16"/>
      <c r="C1854" s="16"/>
      <c r="D1854" s="66"/>
      <c r="E1854" s="66"/>
      <c r="F1854" s="66"/>
      <c r="G1854" s="67"/>
      <c r="H1854" s="4"/>
      <c r="I1854" s="4"/>
      <c r="J1854" s="4"/>
      <c r="K1854" s="4"/>
      <c r="O1854" s="4"/>
      <c r="P1854" s="4"/>
      <c r="Q1854" s="4"/>
      <c r="R1854" s="16"/>
      <c r="S1854" s="16"/>
      <c r="T1854" s="16"/>
      <c r="AA1854" s="59"/>
      <c r="AB1854" s="59"/>
      <c r="AE1854" s="74"/>
    </row>
    <row r="1855" spans="1:31" x14ac:dyDescent="0.25">
      <c r="A1855" s="16"/>
      <c r="B1855" s="16"/>
      <c r="C1855" s="16"/>
      <c r="D1855" s="66"/>
      <c r="E1855" s="66"/>
      <c r="F1855" s="66"/>
      <c r="G1855" s="67"/>
      <c r="H1855" s="4"/>
      <c r="I1855" s="4"/>
      <c r="J1855" s="4"/>
      <c r="K1855" s="4"/>
      <c r="O1855" s="4"/>
      <c r="P1855" s="4"/>
      <c r="Q1855" s="4"/>
      <c r="R1855" s="16"/>
      <c r="S1855" s="16"/>
      <c r="T1855" s="16"/>
      <c r="AA1855" s="59"/>
      <c r="AB1855" s="59"/>
      <c r="AE1855" s="74"/>
    </row>
    <row r="1856" spans="1:31" x14ac:dyDescent="0.25">
      <c r="A1856" s="16"/>
      <c r="B1856" s="16"/>
      <c r="C1856" s="16"/>
      <c r="D1856" s="66"/>
      <c r="E1856" s="66"/>
      <c r="F1856" s="66"/>
      <c r="G1856" s="67"/>
      <c r="H1856" s="4"/>
      <c r="I1856" s="4"/>
      <c r="J1856" s="4"/>
      <c r="K1856" s="4"/>
      <c r="O1856" s="4"/>
      <c r="P1856" s="4"/>
      <c r="Q1856" s="4"/>
      <c r="R1856" s="16"/>
      <c r="S1856" s="16"/>
      <c r="T1856" s="16"/>
      <c r="AA1856" s="59"/>
      <c r="AB1856" s="59"/>
      <c r="AE1856" s="74"/>
    </row>
    <row r="1857" spans="1:31" x14ac:dyDescent="0.25">
      <c r="A1857" s="16"/>
      <c r="B1857" s="16"/>
      <c r="C1857" s="16"/>
      <c r="D1857" s="66"/>
      <c r="E1857" s="66"/>
      <c r="F1857" s="66"/>
      <c r="G1857" s="67"/>
      <c r="H1857" s="4"/>
      <c r="I1857" s="4"/>
      <c r="J1857" s="4"/>
      <c r="K1857" s="4"/>
      <c r="O1857" s="4"/>
      <c r="P1857" s="4"/>
      <c r="Q1857" s="4"/>
      <c r="R1857" s="16"/>
      <c r="S1857" s="16"/>
      <c r="T1857" s="16"/>
      <c r="AA1857" s="59"/>
      <c r="AB1857" s="59"/>
      <c r="AE1857" s="74"/>
    </row>
    <row r="1858" spans="1:31" x14ac:dyDescent="0.25">
      <c r="A1858" s="16"/>
      <c r="B1858" s="16"/>
      <c r="C1858" s="16"/>
      <c r="D1858" s="66"/>
      <c r="E1858" s="66"/>
      <c r="F1858" s="66"/>
      <c r="G1858" s="67"/>
      <c r="H1858" s="4"/>
      <c r="I1858" s="4"/>
      <c r="J1858" s="4"/>
      <c r="K1858" s="4"/>
      <c r="O1858" s="4"/>
      <c r="P1858" s="4"/>
      <c r="Q1858" s="4"/>
      <c r="R1858" s="16"/>
      <c r="S1858" s="16"/>
      <c r="T1858" s="16"/>
      <c r="AA1858" s="59"/>
      <c r="AB1858" s="59"/>
      <c r="AE1858" s="74"/>
    </row>
    <row r="1859" spans="1:31" x14ac:dyDescent="0.25">
      <c r="A1859" s="16"/>
      <c r="B1859" s="16"/>
      <c r="C1859" s="16"/>
      <c r="D1859" s="66"/>
      <c r="E1859" s="66"/>
      <c r="F1859" s="66"/>
      <c r="G1859" s="67"/>
      <c r="H1859" s="4"/>
      <c r="I1859" s="4"/>
      <c r="J1859" s="4"/>
      <c r="K1859" s="4"/>
      <c r="O1859" s="4"/>
      <c r="P1859" s="4"/>
      <c r="Q1859" s="4"/>
      <c r="R1859" s="16"/>
      <c r="S1859" s="16"/>
      <c r="T1859" s="16"/>
      <c r="AA1859" s="59"/>
      <c r="AB1859" s="59"/>
      <c r="AE1859" s="74"/>
    </row>
    <row r="1860" spans="1:31" x14ac:dyDescent="0.25">
      <c r="A1860" s="16"/>
      <c r="B1860" s="16"/>
      <c r="C1860" s="16"/>
      <c r="D1860" s="66"/>
      <c r="E1860" s="66"/>
      <c r="F1860" s="66"/>
      <c r="G1860" s="67"/>
      <c r="H1860" s="4"/>
      <c r="I1860" s="4"/>
      <c r="J1860" s="4"/>
      <c r="K1860" s="4"/>
      <c r="O1860" s="4"/>
      <c r="P1860" s="4"/>
      <c r="Q1860" s="4"/>
      <c r="R1860" s="16"/>
      <c r="S1860" s="16"/>
      <c r="T1860" s="16"/>
      <c r="AA1860" s="59"/>
      <c r="AB1860" s="59"/>
      <c r="AE1860" s="74"/>
    </row>
    <row r="1861" spans="1:31" x14ac:dyDescent="0.25">
      <c r="A1861" s="16"/>
      <c r="B1861" s="16"/>
      <c r="C1861" s="16"/>
      <c r="D1861" s="66"/>
      <c r="E1861" s="66"/>
      <c r="F1861" s="66"/>
      <c r="G1861" s="67"/>
      <c r="H1861" s="4"/>
      <c r="I1861" s="4"/>
      <c r="J1861" s="4"/>
      <c r="K1861" s="4"/>
      <c r="O1861" s="4"/>
      <c r="P1861" s="4"/>
      <c r="Q1861" s="4"/>
      <c r="R1861" s="16"/>
      <c r="S1861" s="16"/>
      <c r="T1861" s="16"/>
      <c r="AA1861" s="59"/>
      <c r="AB1861" s="59"/>
      <c r="AE1861" s="74"/>
    </row>
    <row r="1862" spans="1:31" x14ac:dyDescent="0.25">
      <c r="A1862" s="16"/>
      <c r="B1862" s="16"/>
      <c r="C1862" s="16"/>
      <c r="D1862" s="66"/>
      <c r="E1862" s="66"/>
      <c r="F1862" s="66"/>
      <c r="G1862" s="67"/>
      <c r="H1862" s="4"/>
      <c r="I1862" s="4"/>
      <c r="J1862" s="4"/>
      <c r="K1862" s="4"/>
      <c r="O1862" s="4"/>
      <c r="P1862" s="4"/>
      <c r="Q1862" s="4"/>
      <c r="R1862" s="16"/>
      <c r="S1862" s="16"/>
      <c r="T1862" s="16"/>
      <c r="AA1862" s="59"/>
      <c r="AB1862" s="59"/>
      <c r="AE1862" s="74"/>
    </row>
    <row r="1863" spans="1:31" x14ac:dyDescent="0.25">
      <c r="A1863" s="16"/>
      <c r="B1863" s="16"/>
      <c r="C1863" s="16"/>
      <c r="D1863" s="66"/>
      <c r="E1863" s="66"/>
      <c r="F1863" s="66"/>
      <c r="G1863" s="67"/>
      <c r="H1863" s="4"/>
      <c r="I1863" s="4"/>
      <c r="J1863" s="4"/>
      <c r="K1863" s="4"/>
      <c r="O1863" s="4"/>
      <c r="P1863" s="4"/>
      <c r="Q1863" s="4"/>
      <c r="R1863" s="16"/>
      <c r="S1863" s="16"/>
      <c r="T1863" s="16"/>
      <c r="AA1863" s="59"/>
      <c r="AB1863" s="59"/>
      <c r="AE1863" s="74"/>
    </row>
    <row r="1864" spans="1:31" x14ac:dyDescent="0.25">
      <c r="A1864" s="16"/>
      <c r="B1864" s="16"/>
      <c r="C1864" s="16"/>
      <c r="D1864" s="66"/>
      <c r="E1864" s="66"/>
      <c r="F1864" s="66"/>
      <c r="G1864" s="67"/>
      <c r="H1864" s="4"/>
      <c r="I1864" s="4"/>
      <c r="J1864" s="4"/>
      <c r="K1864" s="4"/>
      <c r="O1864" s="4"/>
      <c r="P1864" s="4"/>
      <c r="Q1864" s="4"/>
      <c r="R1864" s="16"/>
      <c r="S1864" s="16"/>
      <c r="T1864" s="16"/>
      <c r="AA1864" s="59"/>
      <c r="AB1864" s="59"/>
      <c r="AE1864" s="74"/>
    </row>
    <row r="1865" spans="1:31" x14ac:dyDescent="0.25">
      <c r="A1865" s="16"/>
      <c r="B1865" s="16"/>
      <c r="C1865" s="16"/>
      <c r="D1865" s="66"/>
      <c r="E1865" s="66"/>
      <c r="F1865" s="66"/>
      <c r="G1865" s="67"/>
      <c r="H1865" s="4"/>
      <c r="I1865" s="4"/>
      <c r="J1865" s="4"/>
      <c r="K1865" s="4"/>
      <c r="O1865" s="4"/>
      <c r="P1865" s="4"/>
      <c r="Q1865" s="4"/>
      <c r="R1865" s="16"/>
      <c r="S1865" s="16"/>
      <c r="T1865" s="16"/>
      <c r="AA1865" s="59"/>
      <c r="AB1865" s="59"/>
      <c r="AE1865" s="74"/>
    </row>
    <row r="1866" spans="1:31" x14ac:dyDescent="0.25">
      <c r="A1866" s="16"/>
      <c r="B1866" s="16"/>
      <c r="C1866" s="16"/>
      <c r="D1866" s="66"/>
      <c r="E1866" s="66"/>
      <c r="F1866" s="66"/>
      <c r="G1866" s="67"/>
      <c r="H1866" s="4"/>
      <c r="I1866" s="4"/>
      <c r="J1866" s="4"/>
      <c r="K1866" s="4"/>
      <c r="O1866" s="4"/>
      <c r="P1866" s="4"/>
      <c r="Q1866" s="4"/>
      <c r="R1866" s="16"/>
      <c r="S1866" s="16"/>
      <c r="T1866" s="16"/>
      <c r="AA1866" s="59"/>
      <c r="AB1866" s="59"/>
      <c r="AE1866" s="74"/>
    </row>
    <row r="1867" spans="1:31" x14ac:dyDescent="0.25">
      <c r="A1867" s="16"/>
      <c r="B1867" s="16"/>
      <c r="C1867" s="16"/>
      <c r="D1867" s="66"/>
      <c r="E1867" s="66"/>
      <c r="F1867" s="66"/>
      <c r="G1867" s="67"/>
      <c r="H1867" s="4"/>
      <c r="I1867" s="4"/>
      <c r="J1867" s="4"/>
      <c r="K1867" s="4"/>
      <c r="O1867" s="4"/>
      <c r="P1867" s="4"/>
      <c r="Q1867" s="4"/>
      <c r="R1867" s="16"/>
      <c r="S1867" s="16"/>
      <c r="T1867" s="16"/>
      <c r="AA1867" s="59"/>
      <c r="AB1867" s="59"/>
      <c r="AE1867" s="74"/>
    </row>
    <row r="1868" spans="1:31" x14ac:dyDescent="0.25">
      <c r="A1868" s="16"/>
      <c r="B1868" s="16"/>
      <c r="C1868" s="16"/>
      <c r="D1868" s="66"/>
      <c r="E1868" s="66"/>
      <c r="F1868" s="66"/>
      <c r="G1868" s="67"/>
      <c r="H1868" s="4"/>
      <c r="I1868" s="4"/>
      <c r="J1868" s="4"/>
      <c r="K1868" s="4"/>
      <c r="O1868" s="4"/>
      <c r="P1868" s="4"/>
      <c r="Q1868" s="4"/>
      <c r="R1868" s="16"/>
      <c r="S1868" s="16"/>
      <c r="T1868" s="16"/>
      <c r="AA1868" s="59"/>
      <c r="AB1868" s="59"/>
      <c r="AE1868" s="74"/>
    </row>
    <row r="1869" spans="1:31" x14ac:dyDescent="0.25">
      <c r="A1869" s="16"/>
      <c r="B1869" s="16"/>
      <c r="C1869" s="16"/>
      <c r="D1869" s="66"/>
      <c r="E1869" s="66"/>
      <c r="F1869" s="66"/>
      <c r="G1869" s="67"/>
      <c r="H1869" s="4"/>
      <c r="I1869" s="4"/>
      <c r="J1869" s="4"/>
      <c r="K1869" s="4"/>
      <c r="O1869" s="4"/>
      <c r="P1869" s="4"/>
      <c r="Q1869" s="4"/>
      <c r="R1869" s="16"/>
      <c r="S1869" s="16"/>
      <c r="T1869" s="16"/>
      <c r="AA1869" s="59"/>
      <c r="AB1869" s="59"/>
      <c r="AE1869" s="74"/>
    </row>
    <row r="1870" spans="1:31" x14ac:dyDescent="0.25">
      <c r="A1870" s="16"/>
      <c r="B1870" s="16"/>
      <c r="C1870" s="16"/>
      <c r="D1870" s="66"/>
      <c r="E1870" s="66"/>
      <c r="F1870" s="66"/>
      <c r="G1870" s="67"/>
      <c r="H1870" s="4"/>
      <c r="I1870" s="4"/>
      <c r="J1870" s="4"/>
      <c r="K1870" s="4"/>
      <c r="O1870" s="4"/>
      <c r="P1870" s="4"/>
      <c r="Q1870" s="4"/>
      <c r="R1870" s="16"/>
      <c r="S1870" s="16"/>
      <c r="T1870" s="16"/>
      <c r="AA1870" s="59"/>
      <c r="AB1870" s="59"/>
      <c r="AE1870" s="74"/>
    </row>
    <row r="1871" spans="1:31" x14ac:dyDescent="0.25">
      <c r="A1871" s="16"/>
      <c r="B1871" s="16"/>
      <c r="C1871" s="16"/>
      <c r="D1871" s="66"/>
      <c r="E1871" s="66"/>
      <c r="F1871" s="66"/>
      <c r="G1871" s="67"/>
      <c r="H1871" s="4"/>
      <c r="I1871" s="4"/>
      <c r="J1871" s="4"/>
      <c r="K1871" s="4"/>
      <c r="O1871" s="4"/>
      <c r="P1871" s="4"/>
      <c r="Q1871" s="4"/>
      <c r="R1871" s="16"/>
      <c r="S1871" s="16"/>
      <c r="T1871" s="16"/>
      <c r="AA1871" s="59"/>
      <c r="AB1871" s="59"/>
      <c r="AE1871" s="74"/>
    </row>
    <row r="1872" spans="1:31" x14ac:dyDescent="0.25">
      <c r="A1872" s="16"/>
      <c r="B1872" s="16"/>
      <c r="C1872" s="16"/>
      <c r="D1872" s="66"/>
      <c r="E1872" s="66"/>
      <c r="F1872" s="66"/>
      <c r="G1872" s="67"/>
      <c r="H1872" s="4"/>
      <c r="I1872" s="4"/>
      <c r="J1872" s="4"/>
      <c r="K1872" s="4"/>
      <c r="O1872" s="4"/>
      <c r="P1872" s="4"/>
      <c r="Q1872" s="4"/>
      <c r="R1872" s="16"/>
      <c r="S1872" s="16"/>
      <c r="T1872" s="16"/>
      <c r="AA1872" s="59"/>
      <c r="AB1872" s="59"/>
      <c r="AE1872" s="74"/>
    </row>
    <row r="1873" spans="1:31" x14ac:dyDescent="0.25">
      <c r="A1873" s="16"/>
      <c r="B1873" s="16"/>
      <c r="C1873" s="16"/>
      <c r="D1873" s="66"/>
      <c r="E1873" s="66"/>
      <c r="F1873" s="66"/>
      <c r="G1873" s="67"/>
      <c r="H1873" s="4"/>
      <c r="I1873" s="4"/>
      <c r="J1873" s="4"/>
      <c r="K1873" s="4"/>
      <c r="O1873" s="4"/>
      <c r="P1873" s="4"/>
      <c r="Q1873" s="4"/>
      <c r="R1873" s="16"/>
      <c r="S1873" s="16"/>
      <c r="T1873" s="16"/>
      <c r="AA1873" s="59"/>
      <c r="AB1873" s="59"/>
      <c r="AE1873" s="74"/>
    </row>
    <row r="1874" spans="1:31" x14ac:dyDescent="0.25">
      <c r="A1874" s="16"/>
      <c r="B1874" s="16"/>
      <c r="C1874" s="16"/>
      <c r="D1874" s="66"/>
      <c r="E1874" s="66"/>
      <c r="F1874" s="66"/>
      <c r="G1874" s="67"/>
      <c r="H1874" s="4"/>
      <c r="I1874" s="4"/>
      <c r="J1874" s="4"/>
      <c r="K1874" s="4"/>
      <c r="O1874" s="4"/>
      <c r="P1874" s="4"/>
      <c r="Q1874" s="4"/>
      <c r="R1874" s="16"/>
      <c r="S1874" s="16"/>
      <c r="T1874" s="16"/>
      <c r="AA1874" s="59"/>
      <c r="AB1874" s="59"/>
      <c r="AE1874" s="74"/>
    </row>
    <row r="1875" spans="1:31" x14ac:dyDescent="0.25">
      <c r="A1875" s="16"/>
      <c r="B1875" s="16"/>
      <c r="C1875" s="16"/>
      <c r="D1875" s="66"/>
      <c r="E1875" s="66"/>
      <c r="F1875" s="66"/>
      <c r="G1875" s="67"/>
      <c r="H1875" s="4"/>
      <c r="I1875" s="4"/>
      <c r="J1875" s="4"/>
      <c r="K1875" s="4"/>
      <c r="O1875" s="4"/>
      <c r="P1875" s="4"/>
      <c r="Q1875" s="4"/>
      <c r="R1875" s="16"/>
      <c r="S1875" s="16"/>
      <c r="T1875" s="16"/>
      <c r="AA1875" s="59"/>
      <c r="AB1875" s="59"/>
      <c r="AE1875" s="74"/>
    </row>
    <row r="1876" spans="1:31" x14ac:dyDescent="0.25">
      <c r="A1876" s="16"/>
      <c r="B1876" s="16"/>
      <c r="C1876" s="16"/>
      <c r="D1876" s="66"/>
      <c r="E1876" s="66"/>
      <c r="F1876" s="66"/>
      <c r="G1876" s="67"/>
      <c r="H1876" s="4"/>
      <c r="I1876" s="4"/>
      <c r="J1876" s="4"/>
      <c r="K1876" s="4"/>
      <c r="O1876" s="4"/>
      <c r="P1876" s="4"/>
      <c r="Q1876" s="4"/>
      <c r="R1876" s="16"/>
      <c r="S1876" s="16"/>
      <c r="T1876" s="16"/>
      <c r="AA1876" s="59"/>
      <c r="AB1876" s="59"/>
      <c r="AE1876" s="74"/>
    </row>
    <row r="1877" spans="1:31" x14ac:dyDescent="0.25">
      <c r="A1877" s="16"/>
      <c r="B1877" s="16"/>
      <c r="C1877" s="16"/>
      <c r="D1877" s="66"/>
      <c r="E1877" s="66"/>
      <c r="F1877" s="66"/>
      <c r="G1877" s="67"/>
      <c r="H1877" s="4"/>
      <c r="I1877" s="4"/>
      <c r="J1877" s="4"/>
      <c r="K1877" s="4"/>
      <c r="O1877" s="4"/>
      <c r="P1877" s="4"/>
      <c r="Q1877" s="4"/>
      <c r="R1877" s="16"/>
      <c r="S1877" s="16"/>
      <c r="T1877" s="16"/>
      <c r="AA1877" s="59"/>
      <c r="AB1877" s="59"/>
      <c r="AE1877" s="74"/>
    </row>
    <row r="1878" spans="1:31" x14ac:dyDescent="0.25">
      <c r="A1878" s="16"/>
      <c r="B1878" s="16"/>
      <c r="C1878" s="16"/>
      <c r="D1878" s="66"/>
      <c r="E1878" s="66"/>
      <c r="F1878" s="66"/>
      <c r="G1878" s="67"/>
      <c r="H1878" s="4"/>
      <c r="I1878" s="4"/>
      <c r="J1878" s="4"/>
      <c r="K1878" s="4"/>
      <c r="O1878" s="4"/>
      <c r="P1878" s="4"/>
      <c r="Q1878" s="4"/>
      <c r="R1878" s="16"/>
      <c r="S1878" s="16"/>
      <c r="T1878" s="16"/>
      <c r="AA1878" s="59"/>
      <c r="AB1878" s="59"/>
      <c r="AE1878" s="74"/>
    </row>
    <row r="1879" spans="1:31" x14ac:dyDescent="0.25">
      <c r="A1879" s="16"/>
      <c r="B1879" s="16"/>
      <c r="C1879" s="16"/>
      <c r="D1879" s="66"/>
      <c r="E1879" s="66"/>
      <c r="F1879" s="66"/>
      <c r="G1879" s="67"/>
      <c r="H1879" s="4"/>
      <c r="I1879" s="4"/>
      <c r="J1879" s="4"/>
      <c r="K1879" s="4"/>
      <c r="O1879" s="4"/>
      <c r="P1879" s="4"/>
      <c r="Q1879" s="4"/>
      <c r="R1879" s="16"/>
      <c r="S1879" s="16"/>
      <c r="T1879" s="16"/>
      <c r="AA1879" s="59"/>
      <c r="AB1879" s="59"/>
      <c r="AE1879" s="74"/>
    </row>
    <row r="1880" spans="1:31" x14ac:dyDescent="0.25">
      <c r="A1880" s="16"/>
      <c r="B1880" s="16"/>
      <c r="C1880" s="16"/>
      <c r="D1880" s="66"/>
      <c r="E1880" s="66"/>
      <c r="F1880" s="66"/>
      <c r="G1880" s="67"/>
      <c r="H1880" s="4"/>
      <c r="I1880" s="4"/>
      <c r="J1880" s="4"/>
      <c r="K1880" s="4"/>
      <c r="O1880" s="4"/>
      <c r="P1880" s="4"/>
      <c r="Q1880" s="4"/>
      <c r="R1880" s="16"/>
      <c r="S1880" s="16"/>
      <c r="T1880" s="16"/>
      <c r="AA1880" s="59"/>
      <c r="AB1880" s="59"/>
      <c r="AE1880" s="74"/>
    </row>
    <row r="1881" spans="1:31" x14ac:dyDescent="0.25">
      <c r="A1881" s="16"/>
      <c r="B1881" s="16"/>
      <c r="C1881" s="16"/>
      <c r="D1881" s="66"/>
      <c r="E1881" s="66"/>
      <c r="F1881" s="66"/>
      <c r="G1881" s="67"/>
      <c r="H1881" s="4"/>
      <c r="I1881" s="4"/>
      <c r="J1881" s="4"/>
      <c r="K1881" s="4"/>
      <c r="O1881" s="4"/>
      <c r="P1881" s="4"/>
      <c r="Q1881" s="4"/>
      <c r="R1881" s="16"/>
      <c r="S1881" s="16"/>
      <c r="T1881" s="16"/>
      <c r="AA1881" s="59"/>
      <c r="AB1881" s="59"/>
      <c r="AE1881" s="74"/>
    </row>
    <row r="1882" spans="1:31" x14ac:dyDescent="0.25">
      <c r="A1882" s="16"/>
      <c r="B1882" s="16"/>
      <c r="C1882" s="16"/>
      <c r="D1882" s="66"/>
      <c r="E1882" s="66"/>
      <c r="F1882" s="66"/>
      <c r="G1882" s="67"/>
      <c r="H1882" s="4"/>
      <c r="I1882" s="4"/>
      <c r="J1882" s="4"/>
      <c r="K1882" s="4"/>
      <c r="O1882" s="4"/>
      <c r="P1882" s="4"/>
      <c r="Q1882" s="4"/>
      <c r="R1882" s="16"/>
      <c r="S1882" s="16"/>
      <c r="T1882" s="16"/>
      <c r="AA1882" s="59"/>
      <c r="AB1882" s="59"/>
      <c r="AE1882" s="74"/>
    </row>
    <row r="1883" spans="1:31" x14ac:dyDescent="0.25">
      <c r="A1883" s="16"/>
      <c r="B1883" s="16"/>
      <c r="C1883" s="16"/>
      <c r="D1883" s="66"/>
      <c r="E1883" s="66"/>
      <c r="F1883" s="66"/>
      <c r="G1883" s="67"/>
      <c r="H1883" s="4"/>
      <c r="I1883" s="4"/>
      <c r="J1883" s="4"/>
      <c r="K1883" s="4"/>
      <c r="O1883" s="4"/>
      <c r="P1883" s="4"/>
      <c r="Q1883" s="4"/>
      <c r="R1883" s="16"/>
      <c r="S1883" s="16"/>
      <c r="T1883" s="16"/>
      <c r="AA1883" s="59"/>
      <c r="AB1883" s="59"/>
      <c r="AE1883" s="74"/>
    </row>
    <row r="1884" spans="1:31" x14ac:dyDescent="0.25">
      <c r="A1884" s="16"/>
      <c r="B1884" s="16"/>
      <c r="C1884" s="16"/>
      <c r="D1884" s="66"/>
      <c r="E1884" s="66"/>
      <c r="F1884" s="66"/>
      <c r="G1884" s="67"/>
      <c r="H1884" s="4"/>
      <c r="I1884" s="4"/>
      <c r="J1884" s="4"/>
      <c r="K1884" s="4"/>
      <c r="O1884" s="4"/>
      <c r="P1884" s="4"/>
      <c r="Q1884" s="4"/>
      <c r="R1884" s="16"/>
      <c r="S1884" s="16"/>
      <c r="T1884" s="16"/>
      <c r="AA1884" s="59"/>
      <c r="AB1884" s="59"/>
      <c r="AE1884" s="74"/>
    </row>
    <row r="1885" spans="1:31" x14ac:dyDescent="0.25">
      <c r="A1885" s="16"/>
      <c r="B1885" s="16"/>
      <c r="C1885" s="16"/>
      <c r="D1885" s="66"/>
      <c r="E1885" s="66"/>
      <c r="F1885" s="66"/>
      <c r="G1885" s="67"/>
      <c r="H1885" s="4"/>
      <c r="I1885" s="4"/>
      <c r="J1885" s="4"/>
      <c r="K1885" s="4"/>
      <c r="O1885" s="4"/>
      <c r="P1885" s="4"/>
      <c r="Q1885" s="4"/>
      <c r="R1885" s="16"/>
      <c r="S1885" s="16"/>
      <c r="T1885" s="16"/>
      <c r="AA1885" s="59"/>
      <c r="AB1885" s="59"/>
      <c r="AE1885" s="74"/>
    </row>
    <row r="1886" spans="1:31" x14ac:dyDescent="0.25">
      <c r="A1886" s="16"/>
      <c r="B1886" s="16"/>
      <c r="C1886" s="16"/>
      <c r="D1886" s="66"/>
      <c r="E1886" s="66"/>
      <c r="F1886" s="66"/>
      <c r="G1886" s="67"/>
      <c r="H1886" s="4"/>
      <c r="I1886" s="4"/>
      <c r="J1886" s="4"/>
      <c r="K1886" s="4"/>
      <c r="O1886" s="4"/>
      <c r="P1886" s="4"/>
      <c r="Q1886" s="4"/>
      <c r="R1886" s="16"/>
      <c r="S1886" s="16"/>
      <c r="T1886" s="16"/>
      <c r="AA1886" s="59"/>
      <c r="AB1886" s="59"/>
      <c r="AE1886" s="74"/>
    </row>
    <row r="1887" spans="1:31" x14ac:dyDescent="0.25">
      <c r="A1887" s="16"/>
      <c r="B1887" s="16"/>
      <c r="C1887" s="16"/>
      <c r="D1887" s="66"/>
      <c r="E1887" s="66"/>
      <c r="F1887" s="66"/>
      <c r="G1887" s="67"/>
      <c r="H1887" s="4"/>
      <c r="I1887" s="4"/>
      <c r="J1887" s="4"/>
      <c r="K1887" s="4"/>
      <c r="O1887" s="4"/>
      <c r="P1887" s="4"/>
      <c r="Q1887" s="4"/>
      <c r="R1887" s="16"/>
      <c r="S1887" s="16"/>
      <c r="T1887" s="16"/>
      <c r="AA1887" s="59"/>
      <c r="AB1887" s="59"/>
      <c r="AE1887" s="74"/>
    </row>
    <row r="1888" spans="1:31" x14ac:dyDescent="0.25">
      <c r="A1888" s="16"/>
      <c r="B1888" s="16"/>
      <c r="C1888" s="16"/>
      <c r="D1888" s="66"/>
      <c r="E1888" s="66"/>
      <c r="F1888" s="66"/>
      <c r="G1888" s="67"/>
      <c r="H1888" s="4"/>
      <c r="I1888" s="4"/>
      <c r="J1888" s="4"/>
      <c r="K1888" s="4"/>
      <c r="O1888" s="4"/>
      <c r="P1888" s="4"/>
      <c r="Q1888" s="4"/>
      <c r="R1888" s="16"/>
      <c r="S1888" s="16"/>
      <c r="T1888" s="16"/>
      <c r="AA1888" s="59"/>
      <c r="AB1888" s="59"/>
      <c r="AE1888" s="74"/>
    </row>
    <row r="1889" spans="1:31" x14ac:dyDescent="0.25">
      <c r="A1889" s="16"/>
      <c r="B1889" s="16"/>
      <c r="C1889" s="16"/>
      <c r="D1889" s="66"/>
      <c r="E1889" s="66"/>
      <c r="F1889" s="66"/>
      <c r="G1889" s="67"/>
      <c r="H1889" s="4"/>
      <c r="I1889" s="4"/>
      <c r="J1889" s="4"/>
      <c r="K1889" s="4"/>
      <c r="O1889" s="4"/>
      <c r="P1889" s="4"/>
      <c r="Q1889" s="4"/>
      <c r="R1889" s="16"/>
      <c r="S1889" s="16"/>
      <c r="T1889" s="16"/>
      <c r="AA1889" s="59"/>
      <c r="AB1889" s="59"/>
      <c r="AE1889" s="74"/>
    </row>
    <row r="1890" spans="1:31" x14ac:dyDescent="0.25">
      <c r="A1890" s="16"/>
      <c r="B1890" s="16"/>
      <c r="C1890" s="16"/>
      <c r="D1890" s="66"/>
      <c r="E1890" s="66"/>
      <c r="F1890" s="66"/>
      <c r="G1890" s="67"/>
      <c r="H1890" s="4"/>
      <c r="I1890" s="4"/>
      <c r="J1890" s="4"/>
      <c r="K1890" s="4"/>
      <c r="O1890" s="4"/>
      <c r="P1890" s="4"/>
      <c r="Q1890" s="4"/>
      <c r="R1890" s="16"/>
      <c r="S1890" s="16"/>
      <c r="T1890" s="16"/>
      <c r="AA1890" s="59"/>
      <c r="AB1890" s="59"/>
      <c r="AE1890" s="74"/>
    </row>
    <row r="1891" spans="1:31" x14ac:dyDescent="0.25">
      <c r="A1891" s="16"/>
      <c r="B1891" s="16"/>
      <c r="C1891" s="16"/>
      <c r="D1891" s="66"/>
      <c r="E1891" s="66"/>
      <c r="F1891" s="66"/>
      <c r="G1891" s="67"/>
      <c r="H1891" s="4"/>
      <c r="I1891" s="4"/>
      <c r="J1891" s="4"/>
      <c r="K1891" s="4"/>
      <c r="O1891" s="4"/>
      <c r="P1891" s="4"/>
      <c r="Q1891" s="4"/>
      <c r="R1891" s="16"/>
      <c r="S1891" s="16"/>
      <c r="T1891" s="16"/>
      <c r="AA1891" s="59"/>
      <c r="AB1891" s="59"/>
      <c r="AE1891" s="74"/>
    </row>
    <row r="1892" spans="1:31" x14ac:dyDescent="0.25">
      <c r="A1892" s="16"/>
      <c r="B1892" s="16"/>
      <c r="C1892" s="16"/>
      <c r="D1892" s="66"/>
      <c r="E1892" s="66"/>
      <c r="F1892" s="66"/>
      <c r="G1892" s="67"/>
      <c r="H1892" s="4"/>
      <c r="I1892" s="4"/>
      <c r="J1892" s="4"/>
      <c r="K1892" s="4"/>
      <c r="O1892" s="4"/>
      <c r="P1892" s="4"/>
      <c r="Q1892" s="4"/>
      <c r="R1892" s="16"/>
      <c r="S1892" s="16"/>
      <c r="T1892" s="16"/>
      <c r="AA1892" s="59"/>
      <c r="AB1892" s="59"/>
      <c r="AE1892" s="74"/>
    </row>
    <row r="1893" spans="1:31" x14ac:dyDescent="0.25">
      <c r="A1893" s="16"/>
      <c r="B1893" s="16"/>
      <c r="C1893" s="16"/>
      <c r="D1893" s="66"/>
      <c r="E1893" s="66"/>
      <c r="F1893" s="66"/>
      <c r="G1893" s="67"/>
      <c r="H1893" s="4"/>
      <c r="I1893" s="4"/>
      <c r="J1893" s="4"/>
      <c r="K1893" s="4"/>
      <c r="O1893" s="4"/>
      <c r="P1893" s="4"/>
      <c r="Q1893" s="4"/>
      <c r="R1893" s="16"/>
      <c r="S1893" s="16"/>
      <c r="T1893" s="16"/>
      <c r="AA1893" s="59"/>
      <c r="AB1893" s="59"/>
      <c r="AE1893" s="74"/>
    </row>
    <row r="1894" spans="1:31" x14ac:dyDescent="0.25">
      <c r="A1894" s="16"/>
      <c r="B1894" s="16"/>
      <c r="C1894" s="16"/>
      <c r="D1894" s="66"/>
      <c r="E1894" s="66"/>
      <c r="F1894" s="66"/>
      <c r="G1894" s="67"/>
      <c r="H1894" s="4"/>
      <c r="I1894" s="4"/>
      <c r="J1894" s="4"/>
      <c r="K1894" s="4"/>
      <c r="O1894" s="4"/>
      <c r="P1894" s="4"/>
      <c r="Q1894" s="4"/>
      <c r="R1894" s="16"/>
      <c r="S1894" s="16"/>
      <c r="T1894" s="16"/>
      <c r="AA1894" s="59"/>
      <c r="AB1894" s="59"/>
      <c r="AE1894" s="74"/>
    </row>
    <row r="1895" spans="1:31" x14ac:dyDescent="0.25">
      <c r="A1895" s="16"/>
      <c r="B1895" s="16"/>
      <c r="C1895" s="16"/>
      <c r="D1895" s="66"/>
      <c r="E1895" s="66"/>
      <c r="F1895" s="66"/>
      <c r="G1895" s="67"/>
      <c r="H1895" s="4"/>
      <c r="I1895" s="4"/>
      <c r="J1895" s="4"/>
      <c r="K1895" s="4"/>
      <c r="O1895" s="4"/>
      <c r="P1895" s="4"/>
      <c r="Q1895" s="4"/>
      <c r="R1895" s="16"/>
      <c r="S1895" s="16"/>
      <c r="T1895" s="16"/>
      <c r="AA1895" s="59"/>
      <c r="AB1895" s="59"/>
      <c r="AE1895" s="74"/>
    </row>
    <row r="1896" spans="1:31" x14ac:dyDescent="0.25">
      <c r="A1896" s="16"/>
      <c r="B1896" s="16"/>
      <c r="C1896" s="16"/>
      <c r="D1896" s="66"/>
      <c r="E1896" s="66"/>
      <c r="F1896" s="66"/>
      <c r="G1896" s="67"/>
      <c r="H1896" s="4"/>
      <c r="I1896" s="4"/>
      <c r="J1896" s="4"/>
      <c r="K1896" s="4"/>
      <c r="O1896" s="4"/>
      <c r="P1896" s="4"/>
      <c r="Q1896" s="4"/>
      <c r="R1896" s="16"/>
      <c r="S1896" s="16"/>
      <c r="T1896" s="16"/>
      <c r="AA1896" s="59"/>
      <c r="AB1896" s="59"/>
      <c r="AE1896" s="74"/>
    </row>
    <row r="1897" spans="1:31" x14ac:dyDescent="0.25">
      <c r="A1897" s="16"/>
      <c r="B1897" s="16"/>
      <c r="C1897" s="16"/>
      <c r="D1897" s="66"/>
      <c r="E1897" s="66"/>
      <c r="F1897" s="66"/>
      <c r="G1897" s="67"/>
      <c r="H1897" s="4"/>
      <c r="I1897" s="4"/>
      <c r="J1897" s="4"/>
      <c r="K1897" s="4"/>
      <c r="O1897" s="4"/>
      <c r="P1897" s="4"/>
      <c r="Q1897" s="4"/>
      <c r="R1897" s="16"/>
      <c r="S1897" s="16"/>
      <c r="T1897" s="16"/>
      <c r="AA1897" s="59"/>
      <c r="AB1897" s="59"/>
      <c r="AE1897" s="74"/>
    </row>
    <row r="1898" spans="1:31" x14ac:dyDescent="0.25">
      <c r="A1898" s="16"/>
      <c r="B1898" s="16"/>
      <c r="C1898" s="16"/>
      <c r="D1898" s="66"/>
      <c r="E1898" s="66"/>
      <c r="F1898" s="66"/>
      <c r="G1898" s="67"/>
      <c r="H1898" s="4"/>
      <c r="I1898" s="4"/>
      <c r="J1898" s="4"/>
      <c r="K1898" s="4"/>
      <c r="O1898" s="4"/>
      <c r="P1898" s="4"/>
      <c r="Q1898" s="4"/>
      <c r="R1898" s="16"/>
      <c r="S1898" s="16"/>
      <c r="T1898" s="16"/>
      <c r="AA1898" s="59"/>
      <c r="AB1898" s="59"/>
      <c r="AE1898" s="74"/>
    </row>
    <row r="1899" spans="1:31" x14ac:dyDescent="0.25">
      <c r="A1899" s="16"/>
      <c r="B1899" s="16"/>
      <c r="C1899" s="16"/>
      <c r="D1899" s="66"/>
      <c r="E1899" s="66"/>
      <c r="F1899" s="66"/>
      <c r="G1899" s="67"/>
      <c r="H1899" s="4"/>
      <c r="I1899" s="4"/>
      <c r="J1899" s="4"/>
      <c r="K1899" s="4"/>
      <c r="O1899" s="4"/>
      <c r="P1899" s="4"/>
      <c r="Q1899" s="4"/>
      <c r="R1899" s="16"/>
      <c r="S1899" s="16"/>
      <c r="T1899" s="16"/>
      <c r="AA1899" s="59"/>
      <c r="AB1899" s="59"/>
      <c r="AE1899" s="74"/>
    </row>
    <row r="1900" spans="1:31" x14ac:dyDescent="0.25">
      <c r="A1900" s="16"/>
      <c r="B1900" s="16"/>
      <c r="C1900" s="16"/>
      <c r="D1900" s="66"/>
      <c r="E1900" s="66"/>
      <c r="F1900" s="66"/>
      <c r="G1900" s="67"/>
      <c r="H1900" s="4"/>
      <c r="I1900" s="4"/>
      <c r="J1900" s="4"/>
      <c r="K1900" s="4"/>
      <c r="O1900" s="4"/>
      <c r="P1900" s="4"/>
      <c r="Q1900" s="4"/>
      <c r="R1900" s="16"/>
      <c r="S1900" s="16"/>
      <c r="T1900" s="16"/>
      <c r="AA1900" s="59"/>
      <c r="AB1900" s="59"/>
      <c r="AE1900" s="74"/>
    </row>
    <row r="1901" spans="1:31" x14ac:dyDescent="0.25">
      <c r="A1901" s="16"/>
      <c r="B1901" s="16"/>
      <c r="C1901" s="16"/>
      <c r="D1901" s="66"/>
      <c r="E1901" s="66"/>
      <c r="F1901" s="66"/>
      <c r="G1901" s="67"/>
      <c r="H1901" s="4"/>
      <c r="I1901" s="4"/>
      <c r="J1901" s="4"/>
      <c r="K1901" s="4"/>
      <c r="O1901" s="4"/>
      <c r="P1901" s="4"/>
      <c r="Q1901" s="4"/>
      <c r="R1901" s="16"/>
      <c r="S1901" s="16"/>
      <c r="T1901" s="16"/>
      <c r="AA1901" s="59"/>
      <c r="AB1901" s="59"/>
      <c r="AE1901" s="74"/>
    </row>
    <row r="1902" spans="1:31" x14ac:dyDescent="0.25">
      <c r="A1902" s="16"/>
      <c r="B1902" s="16"/>
      <c r="C1902" s="16"/>
      <c r="D1902" s="66"/>
      <c r="E1902" s="66"/>
      <c r="F1902" s="66"/>
      <c r="G1902" s="67"/>
      <c r="H1902" s="4"/>
      <c r="I1902" s="4"/>
      <c r="J1902" s="4"/>
      <c r="K1902" s="4"/>
      <c r="O1902" s="4"/>
      <c r="P1902" s="4"/>
      <c r="Q1902" s="4"/>
      <c r="R1902" s="16"/>
      <c r="S1902" s="16"/>
      <c r="T1902" s="16"/>
      <c r="AA1902" s="59"/>
      <c r="AB1902" s="59"/>
      <c r="AE1902" s="74"/>
    </row>
    <row r="1903" spans="1:31" x14ac:dyDescent="0.25">
      <c r="A1903" s="16"/>
      <c r="B1903" s="16"/>
      <c r="C1903" s="16"/>
      <c r="D1903" s="66"/>
      <c r="E1903" s="66"/>
      <c r="F1903" s="66"/>
      <c r="G1903" s="67"/>
      <c r="H1903" s="4"/>
      <c r="I1903" s="4"/>
      <c r="J1903" s="4"/>
      <c r="K1903" s="4"/>
      <c r="O1903" s="4"/>
      <c r="P1903" s="4"/>
      <c r="Q1903" s="4"/>
      <c r="R1903" s="16"/>
      <c r="S1903" s="16"/>
      <c r="T1903" s="16"/>
      <c r="AA1903" s="59"/>
      <c r="AB1903" s="59"/>
      <c r="AE1903" s="74"/>
    </row>
    <row r="1904" spans="1:31" x14ac:dyDescent="0.25">
      <c r="A1904" s="16"/>
      <c r="B1904" s="16"/>
      <c r="C1904" s="16"/>
      <c r="D1904" s="66"/>
      <c r="E1904" s="66"/>
      <c r="F1904" s="66"/>
      <c r="G1904" s="67"/>
      <c r="H1904" s="4"/>
      <c r="I1904" s="4"/>
      <c r="J1904" s="4"/>
      <c r="K1904" s="4"/>
      <c r="O1904" s="4"/>
      <c r="P1904" s="4"/>
      <c r="Q1904" s="4"/>
      <c r="R1904" s="16"/>
      <c r="S1904" s="16"/>
      <c r="T1904" s="16"/>
      <c r="AA1904" s="59"/>
      <c r="AB1904" s="59"/>
      <c r="AE1904" s="74"/>
    </row>
    <row r="1905" spans="1:31" x14ac:dyDescent="0.25">
      <c r="A1905" s="16"/>
      <c r="B1905" s="16"/>
      <c r="C1905" s="16"/>
      <c r="D1905" s="66"/>
      <c r="E1905" s="66"/>
      <c r="F1905" s="66"/>
      <c r="G1905" s="67"/>
      <c r="H1905" s="4"/>
      <c r="I1905" s="4"/>
      <c r="J1905" s="4"/>
      <c r="K1905" s="4"/>
      <c r="O1905" s="4"/>
      <c r="P1905" s="4"/>
      <c r="Q1905" s="4"/>
      <c r="R1905" s="16"/>
      <c r="S1905" s="16"/>
      <c r="T1905" s="16"/>
      <c r="AA1905" s="59"/>
      <c r="AB1905" s="59"/>
      <c r="AE1905" s="74"/>
    </row>
    <row r="1906" spans="1:31" x14ac:dyDescent="0.25">
      <c r="A1906" s="16"/>
      <c r="B1906" s="16"/>
      <c r="C1906" s="16"/>
      <c r="D1906" s="66"/>
      <c r="E1906" s="66"/>
      <c r="F1906" s="66"/>
      <c r="G1906" s="67"/>
      <c r="H1906" s="4"/>
      <c r="I1906" s="4"/>
      <c r="J1906" s="4"/>
      <c r="K1906" s="4"/>
      <c r="O1906" s="4"/>
      <c r="P1906" s="4"/>
      <c r="Q1906" s="4"/>
      <c r="R1906" s="16"/>
      <c r="S1906" s="16"/>
      <c r="T1906" s="16"/>
      <c r="AA1906" s="59"/>
      <c r="AB1906" s="59"/>
      <c r="AE1906" s="74"/>
    </row>
    <row r="1907" spans="1:31" x14ac:dyDescent="0.25">
      <c r="A1907" s="16"/>
      <c r="B1907" s="16"/>
      <c r="C1907" s="16"/>
      <c r="D1907" s="66"/>
      <c r="E1907" s="66"/>
      <c r="F1907" s="66"/>
      <c r="G1907" s="67"/>
      <c r="H1907" s="4"/>
      <c r="I1907" s="4"/>
      <c r="J1907" s="4"/>
      <c r="K1907" s="4"/>
      <c r="O1907" s="4"/>
      <c r="P1907" s="4"/>
      <c r="Q1907" s="4"/>
      <c r="R1907" s="16"/>
      <c r="S1907" s="16"/>
      <c r="T1907" s="16"/>
      <c r="AA1907" s="59"/>
      <c r="AB1907" s="59"/>
      <c r="AE1907" s="74"/>
    </row>
    <row r="1908" spans="1:31" x14ac:dyDescent="0.25">
      <c r="A1908" s="16"/>
      <c r="B1908" s="16"/>
      <c r="C1908" s="16"/>
      <c r="D1908" s="66"/>
      <c r="E1908" s="66"/>
      <c r="F1908" s="66"/>
      <c r="G1908" s="67"/>
      <c r="H1908" s="4"/>
      <c r="I1908" s="4"/>
      <c r="J1908" s="4"/>
      <c r="K1908" s="4"/>
      <c r="O1908" s="4"/>
      <c r="P1908" s="4"/>
      <c r="Q1908" s="4"/>
      <c r="R1908" s="16"/>
      <c r="S1908" s="16"/>
      <c r="T1908" s="16"/>
      <c r="AA1908" s="59"/>
      <c r="AB1908" s="59"/>
      <c r="AE1908" s="74"/>
    </row>
    <row r="1909" spans="1:31" x14ac:dyDescent="0.25">
      <c r="A1909" s="16"/>
      <c r="B1909" s="16"/>
      <c r="C1909" s="16"/>
      <c r="D1909" s="66"/>
      <c r="E1909" s="66"/>
      <c r="F1909" s="66"/>
      <c r="G1909" s="67"/>
      <c r="H1909" s="4"/>
      <c r="I1909" s="4"/>
      <c r="J1909" s="4"/>
      <c r="K1909" s="4"/>
      <c r="O1909" s="4"/>
      <c r="P1909" s="4"/>
      <c r="Q1909" s="4"/>
      <c r="R1909" s="16"/>
      <c r="S1909" s="16"/>
      <c r="T1909" s="16"/>
      <c r="AA1909" s="59"/>
      <c r="AB1909" s="59"/>
      <c r="AE1909" s="74"/>
    </row>
    <row r="1910" spans="1:31" x14ac:dyDescent="0.25">
      <c r="A1910" s="16"/>
      <c r="B1910" s="16"/>
      <c r="C1910" s="16"/>
      <c r="D1910" s="66"/>
      <c r="E1910" s="66"/>
      <c r="F1910" s="66"/>
      <c r="G1910" s="67"/>
      <c r="H1910" s="4"/>
      <c r="I1910" s="4"/>
      <c r="J1910" s="4"/>
      <c r="K1910" s="4"/>
      <c r="O1910" s="4"/>
      <c r="P1910" s="4"/>
      <c r="Q1910" s="4"/>
      <c r="R1910" s="16"/>
      <c r="S1910" s="16"/>
      <c r="T1910" s="16"/>
      <c r="AA1910" s="59"/>
      <c r="AB1910" s="59"/>
      <c r="AE1910" s="74"/>
    </row>
    <row r="1911" spans="1:31" x14ac:dyDescent="0.25">
      <c r="A1911" s="16"/>
      <c r="B1911" s="16"/>
      <c r="C1911" s="16"/>
      <c r="D1911" s="66"/>
      <c r="E1911" s="66"/>
      <c r="F1911" s="66"/>
      <c r="G1911" s="67"/>
      <c r="H1911" s="4"/>
      <c r="I1911" s="4"/>
      <c r="J1911" s="4"/>
      <c r="K1911" s="4"/>
      <c r="O1911" s="4"/>
      <c r="P1911" s="4"/>
      <c r="Q1911" s="4"/>
      <c r="R1911" s="16"/>
      <c r="S1911" s="16"/>
      <c r="T1911" s="16"/>
      <c r="AA1911" s="59"/>
      <c r="AB1911" s="59"/>
      <c r="AE1911" s="74"/>
    </row>
    <row r="1912" spans="1:31" x14ac:dyDescent="0.25">
      <c r="A1912" s="16"/>
      <c r="B1912" s="16"/>
      <c r="C1912" s="16"/>
      <c r="D1912" s="66"/>
      <c r="E1912" s="66"/>
      <c r="F1912" s="66"/>
      <c r="G1912" s="67"/>
      <c r="H1912" s="4"/>
      <c r="I1912" s="4"/>
      <c r="J1912" s="4"/>
      <c r="K1912" s="4"/>
      <c r="O1912" s="4"/>
      <c r="P1912" s="4"/>
      <c r="Q1912" s="4"/>
      <c r="R1912" s="16"/>
      <c r="S1912" s="16"/>
      <c r="T1912" s="16"/>
      <c r="AA1912" s="59"/>
      <c r="AB1912" s="59"/>
      <c r="AE1912" s="74"/>
    </row>
    <row r="1913" spans="1:31" x14ac:dyDescent="0.25">
      <c r="A1913" s="16"/>
      <c r="B1913" s="16"/>
      <c r="C1913" s="16"/>
      <c r="D1913" s="66"/>
      <c r="E1913" s="66"/>
      <c r="F1913" s="66"/>
      <c r="G1913" s="67"/>
      <c r="H1913" s="4"/>
      <c r="I1913" s="4"/>
      <c r="J1913" s="4"/>
      <c r="K1913" s="4"/>
      <c r="O1913" s="4"/>
      <c r="P1913" s="4"/>
      <c r="Q1913" s="4"/>
      <c r="R1913" s="16"/>
      <c r="S1913" s="16"/>
      <c r="T1913" s="16"/>
      <c r="AA1913" s="59"/>
      <c r="AB1913" s="59"/>
      <c r="AE1913" s="74"/>
    </row>
    <row r="1914" spans="1:31" x14ac:dyDescent="0.25">
      <c r="A1914" s="16"/>
      <c r="B1914" s="16"/>
      <c r="C1914" s="16"/>
      <c r="D1914" s="66"/>
      <c r="E1914" s="66"/>
      <c r="F1914" s="66"/>
      <c r="G1914" s="67"/>
      <c r="H1914" s="4"/>
      <c r="I1914" s="4"/>
      <c r="J1914" s="4"/>
      <c r="K1914" s="4"/>
      <c r="O1914" s="4"/>
      <c r="P1914" s="4"/>
      <c r="Q1914" s="4"/>
      <c r="R1914" s="16"/>
      <c r="S1914" s="16"/>
      <c r="T1914" s="16"/>
      <c r="AA1914" s="59"/>
      <c r="AB1914" s="59"/>
      <c r="AE1914" s="74"/>
    </row>
    <row r="1915" spans="1:31" x14ac:dyDescent="0.25">
      <c r="A1915" s="16"/>
      <c r="B1915" s="16"/>
      <c r="C1915" s="16"/>
      <c r="D1915" s="66"/>
      <c r="E1915" s="66"/>
      <c r="F1915" s="66"/>
      <c r="G1915" s="67"/>
      <c r="H1915" s="4"/>
      <c r="I1915" s="4"/>
      <c r="J1915" s="4"/>
      <c r="K1915" s="4"/>
      <c r="O1915" s="4"/>
      <c r="P1915" s="4"/>
      <c r="Q1915" s="4"/>
      <c r="R1915" s="16"/>
      <c r="S1915" s="16"/>
      <c r="T1915" s="16"/>
      <c r="AA1915" s="59"/>
      <c r="AB1915" s="59"/>
      <c r="AE1915" s="74"/>
    </row>
    <row r="1916" spans="1:31" x14ac:dyDescent="0.25">
      <c r="A1916" s="16"/>
      <c r="B1916" s="16"/>
      <c r="C1916" s="16"/>
      <c r="D1916" s="66"/>
      <c r="E1916" s="66"/>
      <c r="F1916" s="66"/>
      <c r="G1916" s="67"/>
      <c r="H1916" s="4"/>
      <c r="I1916" s="4"/>
      <c r="J1916" s="4"/>
      <c r="K1916" s="4"/>
      <c r="O1916" s="4"/>
      <c r="P1916" s="4"/>
      <c r="Q1916" s="4"/>
      <c r="R1916" s="16"/>
      <c r="S1916" s="16"/>
      <c r="T1916" s="16"/>
      <c r="AA1916" s="59"/>
      <c r="AB1916" s="59"/>
      <c r="AE1916" s="74"/>
    </row>
    <row r="1917" spans="1:31" x14ac:dyDescent="0.25">
      <c r="A1917" s="16"/>
      <c r="B1917" s="16"/>
      <c r="C1917" s="16"/>
      <c r="D1917" s="66"/>
      <c r="E1917" s="66"/>
      <c r="F1917" s="66"/>
      <c r="G1917" s="67"/>
      <c r="H1917" s="4"/>
      <c r="I1917" s="4"/>
      <c r="J1917" s="4"/>
      <c r="K1917" s="4"/>
      <c r="O1917" s="4"/>
      <c r="P1917" s="4"/>
      <c r="Q1917" s="4"/>
      <c r="R1917" s="16"/>
      <c r="S1917" s="16"/>
      <c r="T1917" s="16"/>
      <c r="AA1917" s="59"/>
      <c r="AB1917" s="59"/>
      <c r="AE1917" s="74"/>
    </row>
    <row r="1918" spans="1:31" x14ac:dyDescent="0.25">
      <c r="A1918" s="16"/>
      <c r="B1918" s="16"/>
      <c r="C1918" s="16"/>
      <c r="D1918" s="66"/>
      <c r="E1918" s="66"/>
      <c r="F1918" s="66"/>
      <c r="G1918" s="67"/>
      <c r="H1918" s="4"/>
      <c r="I1918" s="4"/>
      <c r="J1918" s="4"/>
      <c r="K1918" s="4"/>
      <c r="O1918" s="4"/>
      <c r="P1918" s="4"/>
      <c r="Q1918" s="4"/>
      <c r="R1918" s="16"/>
      <c r="S1918" s="16"/>
      <c r="T1918" s="16"/>
      <c r="AA1918" s="59"/>
      <c r="AB1918" s="59"/>
      <c r="AE1918" s="74"/>
    </row>
    <row r="1919" spans="1:31" x14ac:dyDescent="0.25">
      <c r="A1919" s="16"/>
      <c r="B1919" s="16"/>
      <c r="C1919" s="16"/>
      <c r="D1919" s="66"/>
      <c r="E1919" s="66"/>
      <c r="F1919" s="66"/>
      <c r="G1919" s="67"/>
      <c r="H1919" s="4"/>
      <c r="I1919" s="4"/>
      <c r="J1919" s="4"/>
      <c r="K1919" s="4"/>
      <c r="O1919" s="4"/>
      <c r="P1919" s="4"/>
      <c r="Q1919" s="4"/>
      <c r="R1919" s="16"/>
      <c r="S1919" s="16"/>
      <c r="T1919" s="16"/>
      <c r="AA1919" s="59"/>
      <c r="AB1919" s="59"/>
      <c r="AE1919" s="74"/>
    </row>
    <row r="1920" spans="1:31" x14ac:dyDescent="0.25">
      <c r="A1920" s="16"/>
      <c r="B1920" s="16"/>
      <c r="C1920" s="16"/>
      <c r="D1920" s="66"/>
      <c r="E1920" s="66"/>
      <c r="F1920" s="66"/>
      <c r="G1920" s="67"/>
      <c r="H1920" s="4"/>
      <c r="I1920" s="4"/>
      <c r="J1920" s="4"/>
      <c r="K1920" s="4"/>
      <c r="O1920" s="4"/>
      <c r="P1920" s="4"/>
      <c r="Q1920" s="4"/>
      <c r="R1920" s="16"/>
      <c r="S1920" s="16"/>
      <c r="T1920" s="16"/>
      <c r="AA1920" s="59"/>
      <c r="AB1920" s="59"/>
      <c r="AE1920" s="74"/>
    </row>
    <row r="1921" spans="1:31" x14ac:dyDescent="0.25">
      <c r="A1921" s="16"/>
      <c r="B1921" s="16"/>
      <c r="C1921" s="16"/>
      <c r="D1921" s="66"/>
      <c r="E1921" s="66"/>
      <c r="F1921" s="66"/>
      <c r="G1921" s="67"/>
      <c r="H1921" s="4"/>
      <c r="I1921" s="4"/>
      <c r="J1921" s="4"/>
      <c r="K1921" s="4"/>
      <c r="O1921" s="4"/>
      <c r="P1921" s="4"/>
      <c r="Q1921" s="4"/>
      <c r="R1921" s="16"/>
      <c r="S1921" s="16"/>
      <c r="T1921" s="16"/>
      <c r="AA1921" s="59"/>
      <c r="AB1921" s="59"/>
      <c r="AE1921" s="74"/>
    </row>
    <row r="1922" spans="1:31" x14ac:dyDescent="0.25">
      <c r="A1922" s="16"/>
      <c r="B1922" s="16"/>
      <c r="C1922" s="16"/>
      <c r="D1922" s="66"/>
      <c r="E1922" s="66"/>
      <c r="F1922" s="66"/>
      <c r="G1922" s="67"/>
      <c r="H1922" s="4"/>
      <c r="I1922" s="4"/>
      <c r="J1922" s="4"/>
      <c r="K1922" s="4"/>
      <c r="O1922" s="4"/>
      <c r="P1922" s="4"/>
      <c r="Q1922" s="4"/>
      <c r="R1922" s="16"/>
      <c r="S1922" s="16"/>
      <c r="T1922" s="16"/>
      <c r="AA1922" s="59"/>
      <c r="AB1922" s="59"/>
      <c r="AE1922" s="74"/>
    </row>
    <row r="1923" spans="1:31" x14ac:dyDescent="0.25">
      <c r="A1923" s="16"/>
      <c r="B1923" s="16"/>
      <c r="C1923" s="16"/>
      <c r="D1923" s="66"/>
      <c r="E1923" s="66"/>
      <c r="F1923" s="66"/>
      <c r="G1923" s="67"/>
      <c r="H1923" s="4"/>
      <c r="I1923" s="4"/>
      <c r="J1923" s="4"/>
      <c r="K1923" s="4"/>
      <c r="O1923" s="4"/>
      <c r="P1923" s="4"/>
      <c r="Q1923" s="4"/>
      <c r="R1923" s="16"/>
      <c r="S1923" s="16"/>
      <c r="T1923" s="16"/>
      <c r="AA1923" s="59"/>
      <c r="AB1923" s="59"/>
      <c r="AE1923" s="74"/>
    </row>
    <row r="1924" spans="1:31" x14ac:dyDescent="0.25">
      <c r="A1924" s="16"/>
      <c r="B1924" s="16"/>
      <c r="C1924" s="16"/>
      <c r="D1924" s="66"/>
      <c r="E1924" s="66"/>
      <c r="F1924" s="66"/>
      <c r="G1924" s="67"/>
      <c r="H1924" s="4"/>
      <c r="I1924" s="4"/>
      <c r="J1924" s="4"/>
      <c r="K1924" s="4"/>
      <c r="O1924" s="4"/>
      <c r="P1924" s="4"/>
      <c r="Q1924" s="4"/>
      <c r="R1924" s="16"/>
      <c r="S1924" s="16"/>
      <c r="T1924" s="16"/>
      <c r="AA1924" s="59"/>
      <c r="AB1924" s="59"/>
      <c r="AE1924" s="74"/>
    </row>
    <row r="1925" spans="1:31" x14ac:dyDescent="0.25">
      <c r="A1925" s="16"/>
      <c r="B1925" s="16"/>
      <c r="C1925" s="16"/>
      <c r="D1925" s="66"/>
      <c r="E1925" s="66"/>
      <c r="F1925" s="66"/>
      <c r="G1925" s="67"/>
      <c r="H1925" s="4"/>
      <c r="I1925" s="4"/>
      <c r="J1925" s="4"/>
      <c r="K1925" s="4"/>
      <c r="O1925" s="4"/>
      <c r="P1925" s="4"/>
      <c r="Q1925" s="4"/>
      <c r="R1925" s="16"/>
      <c r="S1925" s="16"/>
      <c r="T1925" s="16"/>
      <c r="AA1925" s="59"/>
      <c r="AB1925" s="59"/>
      <c r="AE1925" s="74"/>
    </row>
    <row r="1926" spans="1:31" x14ac:dyDescent="0.25">
      <c r="A1926" s="16"/>
      <c r="B1926" s="16"/>
      <c r="C1926" s="16"/>
      <c r="D1926" s="66"/>
      <c r="E1926" s="66"/>
      <c r="F1926" s="66"/>
      <c r="G1926" s="67"/>
      <c r="H1926" s="4"/>
      <c r="I1926" s="4"/>
      <c r="J1926" s="4"/>
      <c r="K1926" s="4"/>
      <c r="O1926" s="4"/>
      <c r="P1926" s="4"/>
      <c r="Q1926" s="4"/>
      <c r="R1926" s="16"/>
      <c r="S1926" s="16"/>
      <c r="T1926" s="16"/>
      <c r="AA1926" s="59"/>
      <c r="AB1926" s="59"/>
      <c r="AE1926" s="74"/>
    </row>
    <row r="1927" spans="1:31" x14ac:dyDescent="0.25">
      <c r="A1927" s="16"/>
      <c r="B1927" s="16"/>
      <c r="C1927" s="16"/>
      <c r="D1927" s="66"/>
      <c r="E1927" s="66"/>
      <c r="F1927" s="66"/>
      <c r="G1927" s="67"/>
      <c r="H1927" s="4"/>
      <c r="I1927" s="4"/>
      <c r="J1927" s="4"/>
      <c r="K1927" s="4"/>
      <c r="O1927" s="4"/>
      <c r="P1927" s="4"/>
      <c r="Q1927" s="4"/>
      <c r="R1927" s="16"/>
      <c r="S1927" s="16"/>
      <c r="T1927" s="16"/>
      <c r="AA1927" s="59"/>
      <c r="AB1927" s="59"/>
      <c r="AE1927" s="74"/>
    </row>
    <row r="1928" spans="1:31" x14ac:dyDescent="0.25">
      <c r="A1928" s="16"/>
      <c r="B1928" s="16"/>
      <c r="C1928" s="16"/>
      <c r="D1928" s="66"/>
      <c r="E1928" s="66"/>
      <c r="F1928" s="66"/>
      <c r="G1928" s="67"/>
      <c r="H1928" s="4"/>
      <c r="I1928" s="4"/>
      <c r="J1928" s="4"/>
      <c r="K1928" s="4"/>
      <c r="O1928" s="4"/>
      <c r="P1928" s="4"/>
      <c r="Q1928" s="4"/>
      <c r="R1928" s="16"/>
      <c r="S1928" s="16"/>
      <c r="T1928" s="16"/>
      <c r="AA1928" s="59"/>
      <c r="AB1928" s="59"/>
      <c r="AE1928" s="74"/>
    </row>
    <row r="1929" spans="1:31" x14ac:dyDescent="0.25">
      <c r="A1929" s="16"/>
      <c r="B1929" s="16"/>
      <c r="C1929" s="16"/>
      <c r="D1929" s="66"/>
      <c r="E1929" s="66"/>
      <c r="F1929" s="66"/>
      <c r="G1929" s="67"/>
      <c r="H1929" s="4"/>
      <c r="I1929" s="4"/>
      <c r="J1929" s="4"/>
      <c r="K1929" s="4"/>
      <c r="O1929" s="4"/>
      <c r="P1929" s="4"/>
      <c r="Q1929" s="4"/>
      <c r="R1929" s="16"/>
      <c r="S1929" s="16"/>
      <c r="T1929" s="16"/>
      <c r="AA1929" s="59"/>
      <c r="AB1929" s="59"/>
      <c r="AE1929" s="74"/>
    </row>
    <row r="1930" spans="1:31" x14ac:dyDescent="0.25">
      <c r="A1930" s="16"/>
      <c r="B1930" s="16"/>
      <c r="C1930" s="16"/>
      <c r="D1930" s="66"/>
      <c r="E1930" s="66"/>
      <c r="F1930" s="66"/>
      <c r="G1930" s="67"/>
      <c r="H1930" s="4"/>
      <c r="I1930" s="4"/>
      <c r="J1930" s="4"/>
      <c r="K1930" s="4"/>
      <c r="O1930" s="4"/>
      <c r="P1930" s="4"/>
      <c r="Q1930" s="4"/>
      <c r="R1930" s="16"/>
      <c r="S1930" s="16"/>
      <c r="T1930" s="16"/>
      <c r="AA1930" s="59"/>
      <c r="AB1930" s="59"/>
      <c r="AE1930" s="74"/>
    </row>
    <row r="1931" spans="1:31" x14ac:dyDescent="0.25">
      <c r="A1931" s="16"/>
      <c r="B1931" s="16"/>
      <c r="C1931" s="16"/>
      <c r="D1931" s="66"/>
      <c r="E1931" s="66"/>
      <c r="F1931" s="66"/>
      <c r="G1931" s="67"/>
      <c r="H1931" s="4"/>
      <c r="I1931" s="4"/>
      <c r="J1931" s="4"/>
      <c r="K1931" s="4"/>
      <c r="O1931" s="4"/>
      <c r="P1931" s="4"/>
      <c r="Q1931" s="4"/>
      <c r="R1931" s="16"/>
      <c r="S1931" s="16"/>
      <c r="T1931" s="16"/>
      <c r="AA1931" s="59"/>
      <c r="AB1931" s="59"/>
      <c r="AE1931" s="74"/>
    </row>
    <row r="1932" spans="1:31" x14ac:dyDescent="0.25">
      <c r="A1932" s="16"/>
      <c r="B1932" s="16"/>
      <c r="C1932" s="16"/>
      <c r="D1932" s="66"/>
      <c r="E1932" s="66"/>
      <c r="F1932" s="66"/>
      <c r="G1932" s="67"/>
      <c r="H1932" s="4"/>
      <c r="I1932" s="4"/>
      <c r="J1932" s="4"/>
      <c r="K1932" s="4"/>
      <c r="O1932" s="4"/>
      <c r="P1932" s="4"/>
      <c r="Q1932" s="4"/>
      <c r="R1932" s="16"/>
      <c r="S1932" s="16"/>
      <c r="T1932" s="16"/>
      <c r="AA1932" s="59"/>
      <c r="AB1932" s="59"/>
      <c r="AE1932" s="74"/>
    </row>
    <row r="1933" spans="1:31" x14ac:dyDescent="0.25">
      <c r="A1933" s="16"/>
      <c r="B1933" s="16"/>
      <c r="C1933" s="16"/>
      <c r="D1933" s="66"/>
      <c r="E1933" s="66"/>
      <c r="F1933" s="66"/>
      <c r="G1933" s="67"/>
      <c r="H1933" s="4"/>
      <c r="I1933" s="4"/>
      <c r="J1933" s="4"/>
      <c r="K1933" s="4"/>
      <c r="O1933" s="4"/>
      <c r="P1933" s="4"/>
      <c r="Q1933" s="4"/>
      <c r="R1933" s="16"/>
      <c r="S1933" s="16"/>
      <c r="T1933" s="16"/>
      <c r="AA1933" s="59"/>
      <c r="AB1933" s="59"/>
      <c r="AE1933" s="74"/>
    </row>
    <row r="1934" spans="1:31" x14ac:dyDescent="0.25">
      <c r="A1934" s="16"/>
      <c r="B1934" s="16"/>
      <c r="C1934" s="16"/>
      <c r="D1934" s="66"/>
      <c r="E1934" s="66"/>
      <c r="F1934" s="66"/>
      <c r="G1934" s="67"/>
      <c r="H1934" s="4"/>
      <c r="I1934" s="4"/>
      <c r="J1934" s="4"/>
      <c r="K1934" s="4"/>
      <c r="O1934" s="4"/>
      <c r="P1934" s="4"/>
      <c r="Q1934" s="4"/>
      <c r="R1934" s="16"/>
      <c r="S1934" s="16"/>
      <c r="T1934" s="16"/>
      <c r="AA1934" s="59"/>
      <c r="AB1934" s="59"/>
      <c r="AE1934" s="74"/>
    </row>
    <row r="1935" spans="1:31" x14ac:dyDescent="0.25">
      <c r="A1935" s="16"/>
      <c r="B1935" s="16"/>
      <c r="C1935" s="16"/>
      <c r="D1935" s="66"/>
      <c r="E1935" s="66"/>
      <c r="F1935" s="66"/>
      <c r="G1935" s="67"/>
      <c r="H1935" s="4"/>
      <c r="I1935" s="4"/>
      <c r="J1935" s="4"/>
      <c r="K1935" s="4"/>
      <c r="O1935" s="4"/>
      <c r="P1935" s="4"/>
      <c r="Q1935" s="4"/>
      <c r="R1935" s="16"/>
      <c r="S1935" s="16"/>
      <c r="T1935" s="16"/>
      <c r="AA1935" s="59"/>
      <c r="AB1935" s="59"/>
      <c r="AE1935" s="74"/>
    </row>
    <row r="1936" spans="1:31" x14ac:dyDescent="0.25">
      <c r="A1936" s="16"/>
      <c r="B1936" s="16"/>
      <c r="C1936" s="16"/>
      <c r="D1936" s="66"/>
      <c r="E1936" s="66"/>
      <c r="F1936" s="66"/>
      <c r="G1936" s="67"/>
      <c r="H1936" s="4"/>
      <c r="I1936" s="4"/>
      <c r="J1936" s="4"/>
      <c r="K1936" s="4"/>
      <c r="O1936" s="4"/>
      <c r="P1936" s="4"/>
      <c r="Q1936" s="4"/>
      <c r="R1936" s="16"/>
      <c r="S1936" s="16"/>
      <c r="T1936" s="16"/>
      <c r="AA1936" s="59"/>
      <c r="AB1936" s="59"/>
      <c r="AE1936" s="74"/>
    </row>
    <row r="1937" spans="1:31" x14ac:dyDescent="0.25">
      <c r="A1937" s="16"/>
      <c r="B1937" s="16"/>
      <c r="C1937" s="16"/>
      <c r="D1937" s="66"/>
      <c r="E1937" s="66"/>
      <c r="F1937" s="66"/>
      <c r="G1937" s="67"/>
      <c r="H1937" s="4"/>
      <c r="I1937" s="4"/>
      <c r="J1937" s="4"/>
      <c r="K1937" s="4"/>
      <c r="O1937" s="4"/>
      <c r="P1937" s="4"/>
      <c r="Q1937" s="4"/>
      <c r="R1937" s="16"/>
      <c r="S1937" s="16"/>
      <c r="T1937" s="16"/>
      <c r="AA1937" s="59"/>
      <c r="AB1937" s="59"/>
      <c r="AE1937" s="74"/>
    </row>
    <row r="1938" spans="1:31" x14ac:dyDescent="0.25">
      <c r="A1938" s="16"/>
      <c r="B1938" s="16"/>
      <c r="C1938" s="16"/>
      <c r="D1938" s="66"/>
      <c r="E1938" s="66"/>
      <c r="F1938" s="66"/>
      <c r="G1938" s="67"/>
      <c r="H1938" s="4"/>
      <c r="I1938" s="4"/>
      <c r="J1938" s="4"/>
      <c r="K1938" s="4"/>
      <c r="O1938" s="4"/>
      <c r="P1938" s="4"/>
      <c r="Q1938" s="4"/>
      <c r="R1938" s="16"/>
      <c r="S1938" s="16"/>
      <c r="T1938" s="16"/>
      <c r="AA1938" s="59"/>
      <c r="AB1938" s="59"/>
      <c r="AE1938" s="74"/>
    </row>
    <row r="1939" spans="1:31" x14ac:dyDescent="0.25">
      <c r="A1939" s="16"/>
      <c r="B1939" s="16"/>
      <c r="C1939" s="16"/>
      <c r="D1939" s="66"/>
      <c r="E1939" s="66"/>
      <c r="F1939" s="66"/>
      <c r="G1939" s="67"/>
      <c r="H1939" s="4"/>
      <c r="I1939" s="4"/>
      <c r="J1939" s="4"/>
      <c r="K1939" s="4"/>
      <c r="O1939" s="4"/>
      <c r="P1939" s="4"/>
      <c r="Q1939" s="4"/>
      <c r="R1939" s="16"/>
      <c r="S1939" s="16"/>
      <c r="T1939" s="16"/>
      <c r="AA1939" s="59"/>
      <c r="AB1939" s="59"/>
      <c r="AE1939" s="74"/>
    </row>
    <row r="1940" spans="1:31" x14ac:dyDescent="0.25">
      <c r="A1940" s="16"/>
      <c r="B1940" s="16"/>
      <c r="C1940" s="16"/>
      <c r="D1940" s="66"/>
      <c r="E1940" s="66"/>
      <c r="F1940" s="66"/>
      <c r="G1940" s="67"/>
      <c r="H1940" s="4"/>
      <c r="I1940" s="4"/>
      <c r="J1940" s="4"/>
      <c r="K1940" s="4"/>
      <c r="O1940" s="4"/>
      <c r="P1940" s="4"/>
      <c r="Q1940" s="4"/>
      <c r="R1940" s="16"/>
      <c r="S1940" s="16"/>
      <c r="T1940" s="16"/>
      <c r="AA1940" s="59"/>
      <c r="AB1940" s="59"/>
      <c r="AE1940" s="74"/>
    </row>
    <row r="1941" spans="1:31" x14ac:dyDescent="0.25">
      <c r="A1941" s="16"/>
      <c r="B1941" s="16"/>
      <c r="C1941" s="16"/>
      <c r="D1941" s="66"/>
      <c r="E1941" s="66"/>
      <c r="F1941" s="66"/>
      <c r="G1941" s="67"/>
      <c r="H1941" s="4"/>
      <c r="I1941" s="4"/>
      <c r="J1941" s="4"/>
      <c r="K1941" s="4"/>
      <c r="O1941" s="4"/>
      <c r="P1941" s="4"/>
      <c r="Q1941" s="4"/>
      <c r="R1941" s="16"/>
      <c r="S1941" s="16"/>
      <c r="T1941" s="16"/>
      <c r="AA1941" s="59"/>
      <c r="AB1941" s="59"/>
      <c r="AE1941" s="74"/>
    </row>
    <row r="1942" spans="1:31" x14ac:dyDescent="0.25">
      <c r="A1942" s="16"/>
      <c r="B1942" s="16"/>
      <c r="C1942" s="16"/>
      <c r="D1942" s="66"/>
      <c r="E1942" s="66"/>
      <c r="F1942" s="66"/>
      <c r="G1942" s="67"/>
      <c r="H1942" s="4"/>
      <c r="I1942" s="4"/>
      <c r="J1942" s="4"/>
      <c r="K1942" s="4"/>
      <c r="O1942" s="4"/>
      <c r="P1942" s="4"/>
      <c r="Q1942" s="4"/>
      <c r="R1942" s="16"/>
      <c r="S1942" s="16"/>
      <c r="T1942" s="16"/>
      <c r="AA1942" s="59"/>
      <c r="AB1942" s="59"/>
      <c r="AE1942" s="74"/>
    </row>
    <row r="1943" spans="1:31" x14ac:dyDescent="0.25">
      <c r="A1943" s="16"/>
      <c r="B1943" s="16"/>
      <c r="C1943" s="16"/>
      <c r="D1943" s="66"/>
      <c r="E1943" s="66"/>
      <c r="F1943" s="66"/>
      <c r="G1943" s="67"/>
      <c r="H1943" s="4"/>
      <c r="I1943" s="4"/>
      <c r="J1943" s="4"/>
      <c r="K1943" s="4"/>
      <c r="O1943" s="4"/>
      <c r="P1943" s="4"/>
      <c r="Q1943" s="4"/>
      <c r="R1943" s="16"/>
      <c r="S1943" s="16"/>
      <c r="T1943" s="16"/>
      <c r="AA1943" s="59"/>
      <c r="AB1943" s="59"/>
      <c r="AE1943" s="74"/>
    </row>
    <row r="1944" spans="1:31" x14ac:dyDescent="0.25">
      <c r="A1944" s="16"/>
      <c r="B1944" s="16"/>
      <c r="C1944" s="16"/>
      <c r="D1944" s="66"/>
      <c r="E1944" s="66"/>
      <c r="F1944" s="66"/>
      <c r="G1944" s="67"/>
      <c r="H1944" s="4"/>
      <c r="I1944" s="4"/>
      <c r="J1944" s="4"/>
      <c r="K1944" s="4"/>
      <c r="O1944" s="4"/>
      <c r="P1944" s="4"/>
      <c r="Q1944" s="4"/>
      <c r="R1944" s="16"/>
      <c r="S1944" s="16"/>
      <c r="T1944" s="16"/>
      <c r="AA1944" s="59"/>
      <c r="AB1944" s="59"/>
      <c r="AE1944" s="74"/>
    </row>
    <row r="1945" spans="1:31" x14ac:dyDescent="0.25">
      <c r="A1945" s="16"/>
      <c r="B1945" s="16"/>
      <c r="C1945" s="16"/>
      <c r="D1945" s="66"/>
      <c r="E1945" s="66"/>
      <c r="F1945" s="66"/>
      <c r="G1945" s="67"/>
      <c r="H1945" s="4"/>
      <c r="I1945" s="4"/>
      <c r="J1945" s="4"/>
      <c r="K1945" s="4"/>
      <c r="O1945" s="4"/>
      <c r="P1945" s="4"/>
      <c r="Q1945" s="4"/>
      <c r="R1945" s="16"/>
      <c r="S1945" s="16"/>
      <c r="T1945" s="16"/>
      <c r="AA1945" s="59"/>
      <c r="AB1945" s="59"/>
      <c r="AE1945" s="74"/>
    </row>
    <row r="1946" spans="1:31" x14ac:dyDescent="0.25">
      <c r="A1946" s="16"/>
      <c r="B1946" s="16"/>
      <c r="C1946" s="16"/>
      <c r="D1946" s="66"/>
      <c r="E1946" s="66"/>
      <c r="F1946" s="66"/>
      <c r="G1946" s="67"/>
      <c r="H1946" s="4"/>
      <c r="I1946" s="4"/>
      <c r="J1946" s="4"/>
      <c r="K1946" s="4"/>
      <c r="O1946" s="4"/>
      <c r="P1946" s="4"/>
      <c r="Q1946" s="4"/>
      <c r="R1946" s="16"/>
      <c r="S1946" s="16"/>
      <c r="T1946" s="16"/>
      <c r="AA1946" s="59"/>
      <c r="AB1946" s="59"/>
      <c r="AE1946" s="74"/>
    </row>
    <row r="1947" spans="1:31" x14ac:dyDescent="0.25">
      <c r="A1947" s="16"/>
      <c r="B1947" s="16"/>
      <c r="C1947" s="16"/>
      <c r="D1947" s="66"/>
      <c r="E1947" s="66"/>
      <c r="F1947" s="66"/>
      <c r="G1947" s="67"/>
      <c r="H1947" s="4"/>
      <c r="I1947" s="4"/>
      <c r="J1947" s="4"/>
      <c r="K1947" s="4"/>
      <c r="O1947" s="4"/>
      <c r="P1947" s="4"/>
      <c r="Q1947" s="4"/>
      <c r="R1947" s="16"/>
      <c r="S1947" s="16"/>
      <c r="T1947" s="16"/>
      <c r="AA1947" s="59"/>
      <c r="AB1947" s="59"/>
      <c r="AE1947" s="74"/>
    </row>
    <row r="1948" spans="1:31" x14ac:dyDescent="0.25">
      <c r="A1948" s="16"/>
      <c r="B1948" s="16"/>
      <c r="C1948" s="16"/>
      <c r="D1948" s="66"/>
      <c r="E1948" s="66"/>
      <c r="F1948" s="66"/>
      <c r="G1948" s="67"/>
      <c r="H1948" s="4"/>
      <c r="I1948" s="4"/>
      <c r="J1948" s="4"/>
      <c r="K1948" s="4"/>
      <c r="O1948" s="4"/>
      <c r="P1948" s="4"/>
      <c r="Q1948" s="4"/>
      <c r="R1948" s="16"/>
      <c r="S1948" s="16"/>
      <c r="T1948" s="16"/>
      <c r="AA1948" s="59"/>
      <c r="AB1948" s="59"/>
      <c r="AE1948" s="74"/>
    </row>
    <row r="1949" spans="1:31" x14ac:dyDescent="0.25">
      <c r="A1949" s="16"/>
      <c r="B1949" s="16"/>
      <c r="C1949" s="16"/>
      <c r="D1949" s="66"/>
      <c r="E1949" s="66"/>
      <c r="F1949" s="66"/>
      <c r="G1949" s="67"/>
      <c r="H1949" s="4"/>
      <c r="I1949" s="4"/>
      <c r="J1949" s="4"/>
      <c r="K1949" s="4"/>
      <c r="O1949" s="4"/>
      <c r="P1949" s="4"/>
      <c r="Q1949" s="4"/>
      <c r="R1949" s="16"/>
      <c r="S1949" s="16"/>
      <c r="T1949" s="16"/>
      <c r="AA1949" s="59"/>
      <c r="AB1949" s="59"/>
      <c r="AE1949" s="74"/>
    </row>
    <row r="1950" spans="1:31" x14ac:dyDescent="0.25">
      <c r="A1950" s="16"/>
      <c r="B1950" s="16"/>
      <c r="C1950" s="16"/>
      <c r="D1950" s="66"/>
      <c r="E1950" s="66"/>
      <c r="F1950" s="66"/>
      <c r="G1950" s="67"/>
      <c r="H1950" s="4"/>
      <c r="I1950" s="4"/>
      <c r="J1950" s="4"/>
      <c r="K1950" s="4"/>
      <c r="O1950" s="4"/>
      <c r="P1950" s="4"/>
      <c r="Q1950" s="4"/>
      <c r="R1950" s="16"/>
      <c r="S1950" s="16"/>
      <c r="T1950" s="16"/>
      <c r="AA1950" s="59"/>
      <c r="AB1950" s="59"/>
      <c r="AE1950" s="74"/>
    </row>
    <row r="1951" spans="1:31" x14ac:dyDescent="0.25">
      <c r="A1951" s="16"/>
      <c r="B1951" s="16"/>
      <c r="C1951" s="16"/>
      <c r="D1951" s="66"/>
      <c r="E1951" s="66"/>
      <c r="F1951" s="66"/>
      <c r="G1951" s="67"/>
      <c r="H1951" s="4"/>
      <c r="I1951" s="4"/>
      <c r="J1951" s="4"/>
      <c r="K1951" s="4"/>
      <c r="O1951" s="4"/>
      <c r="P1951" s="4"/>
      <c r="Q1951" s="4"/>
      <c r="R1951" s="16"/>
      <c r="S1951" s="16"/>
      <c r="T1951" s="16"/>
      <c r="AA1951" s="59"/>
      <c r="AB1951" s="59"/>
      <c r="AE1951" s="74"/>
    </row>
    <row r="1952" spans="1:31" x14ac:dyDescent="0.25">
      <c r="A1952" s="16"/>
      <c r="B1952" s="16"/>
      <c r="C1952" s="16"/>
      <c r="D1952" s="66"/>
      <c r="E1952" s="66"/>
      <c r="F1952" s="66"/>
      <c r="G1952" s="67"/>
      <c r="H1952" s="4"/>
      <c r="I1952" s="4"/>
      <c r="J1952" s="4"/>
      <c r="K1952" s="4"/>
      <c r="O1952" s="4"/>
      <c r="P1952" s="4"/>
      <c r="Q1952" s="4"/>
      <c r="R1952" s="16"/>
      <c r="S1952" s="16"/>
      <c r="T1952" s="16"/>
      <c r="AA1952" s="59"/>
      <c r="AB1952" s="59"/>
      <c r="AE1952" s="74"/>
    </row>
    <row r="1953" spans="1:31" x14ac:dyDescent="0.25">
      <c r="A1953" s="16"/>
      <c r="B1953" s="16"/>
      <c r="C1953" s="16"/>
      <c r="D1953" s="66"/>
      <c r="E1953" s="66"/>
      <c r="F1953" s="66"/>
      <c r="G1953" s="67"/>
      <c r="H1953" s="4"/>
      <c r="I1953" s="4"/>
      <c r="J1953" s="4"/>
      <c r="K1953" s="4"/>
      <c r="O1953" s="4"/>
      <c r="P1953" s="4"/>
      <c r="Q1953" s="4"/>
      <c r="R1953" s="16"/>
      <c r="S1953" s="16"/>
      <c r="T1953" s="16"/>
      <c r="AA1953" s="59"/>
      <c r="AB1953" s="59"/>
      <c r="AE1953" s="74"/>
    </row>
    <row r="1954" spans="1:31" x14ac:dyDescent="0.25">
      <c r="A1954" s="16"/>
      <c r="B1954" s="16"/>
      <c r="C1954" s="16"/>
      <c r="D1954" s="66"/>
      <c r="E1954" s="66"/>
      <c r="F1954" s="66"/>
      <c r="G1954" s="67"/>
      <c r="H1954" s="4"/>
      <c r="I1954" s="4"/>
      <c r="J1954" s="4"/>
      <c r="K1954" s="4"/>
      <c r="O1954" s="4"/>
      <c r="P1954" s="4"/>
      <c r="Q1954" s="4"/>
      <c r="R1954" s="16"/>
      <c r="S1954" s="16"/>
      <c r="T1954" s="16"/>
      <c r="AA1954" s="59"/>
      <c r="AB1954" s="59"/>
      <c r="AE1954" s="74"/>
    </row>
    <row r="1955" spans="1:31" x14ac:dyDescent="0.25">
      <c r="A1955" s="16"/>
      <c r="B1955" s="16"/>
      <c r="C1955" s="16"/>
      <c r="D1955" s="66"/>
      <c r="E1955" s="66"/>
      <c r="F1955" s="66"/>
      <c r="G1955" s="67"/>
      <c r="H1955" s="4"/>
      <c r="I1955" s="4"/>
      <c r="J1955" s="4"/>
      <c r="K1955" s="4"/>
      <c r="O1955" s="4"/>
      <c r="P1955" s="4"/>
      <c r="Q1955" s="4"/>
      <c r="R1955" s="16"/>
      <c r="S1955" s="16"/>
      <c r="T1955" s="16"/>
      <c r="AA1955" s="59"/>
      <c r="AB1955" s="59"/>
      <c r="AE1955" s="74"/>
    </row>
    <row r="1956" spans="1:31" x14ac:dyDescent="0.25">
      <c r="A1956" s="16"/>
      <c r="B1956" s="16"/>
      <c r="C1956" s="16"/>
      <c r="D1956" s="66"/>
      <c r="E1956" s="66"/>
      <c r="F1956" s="66"/>
      <c r="G1956" s="67"/>
      <c r="H1956" s="4"/>
      <c r="I1956" s="4"/>
      <c r="J1956" s="4"/>
      <c r="K1956" s="4"/>
      <c r="O1956" s="4"/>
      <c r="P1956" s="4"/>
      <c r="Q1956" s="4"/>
      <c r="R1956" s="16"/>
      <c r="S1956" s="16"/>
      <c r="T1956" s="16"/>
      <c r="AA1956" s="59"/>
      <c r="AB1956" s="59"/>
      <c r="AE1956" s="74"/>
    </row>
    <row r="1957" spans="1:31" x14ac:dyDescent="0.25">
      <c r="A1957" s="16"/>
      <c r="B1957" s="16"/>
      <c r="C1957" s="16"/>
      <c r="D1957" s="66"/>
      <c r="E1957" s="66"/>
      <c r="F1957" s="66"/>
      <c r="G1957" s="67"/>
      <c r="H1957" s="4"/>
      <c r="I1957" s="4"/>
      <c r="J1957" s="4"/>
      <c r="K1957" s="4"/>
      <c r="O1957" s="4"/>
      <c r="P1957" s="4"/>
      <c r="Q1957" s="4"/>
      <c r="R1957" s="16"/>
      <c r="S1957" s="16"/>
      <c r="T1957" s="16"/>
      <c r="AA1957" s="59"/>
      <c r="AB1957" s="59"/>
      <c r="AE1957" s="74"/>
    </row>
    <row r="1958" spans="1:31" x14ac:dyDescent="0.25">
      <c r="A1958" s="16"/>
      <c r="B1958" s="16"/>
      <c r="C1958" s="16"/>
      <c r="D1958" s="66"/>
      <c r="E1958" s="66"/>
      <c r="F1958" s="66"/>
      <c r="G1958" s="67"/>
      <c r="H1958" s="4"/>
      <c r="I1958" s="4"/>
      <c r="J1958" s="4"/>
      <c r="K1958" s="4"/>
      <c r="O1958" s="4"/>
      <c r="P1958" s="4"/>
      <c r="Q1958" s="4"/>
      <c r="R1958" s="16"/>
      <c r="S1958" s="16"/>
      <c r="T1958" s="16"/>
      <c r="AA1958" s="59"/>
      <c r="AB1958" s="59"/>
      <c r="AE1958" s="74"/>
    </row>
    <row r="1959" spans="1:31" x14ac:dyDescent="0.25">
      <c r="A1959" s="16"/>
      <c r="B1959" s="16"/>
      <c r="C1959" s="16"/>
      <c r="D1959" s="66"/>
      <c r="E1959" s="66"/>
      <c r="F1959" s="66"/>
      <c r="G1959" s="67"/>
      <c r="H1959" s="4"/>
      <c r="I1959" s="4"/>
      <c r="J1959" s="4"/>
      <c r="K1959" s="4"/>
      <c r="O1959" s="4"/>
      <c r="P1959" s="4"/>
      <c r="Q1959" s="4"/>
      <c r="R1959" s="16"/>
      <c r="S1959" s="16"/>
      <c r="T1959" s="16"/>
      <c r="AA1959" s="59"/>
      <c r="AB1959" s="59"/>
      <c r="AE1959" s="74"/>
    </row>
    <row r="1960" spans="1:31" x14ac:dyDescent="0.25">
      <c r="A1960" s="16"/>
      <c r="B1960" s="16"/>
      <c r="C1960" s="16"/>
      <c r="D1960" s="66"/>
      <c r="E1960" s="66"/>
      <c r="F1960" s="66"/>
      <c r="G1960" s="67"/>
      <c r="H1960" s="4"/>
      <c r="I1960" s="4"/>
      <c r="J1960" s="4"/>
      <c r="K1960" s="4"/>
      <c r="O1960" s="4"/>
      <c r="P1960" s="4"/>
      <c r="Q1960" s="4"/>
      <c r="R1960" s="16"/>
      <c r="S1960" s="16"/>
      <c r="T1960" s="16"/>
      <c r="AA1960" s="59"/>
      <c r="AB1960" s="59"/>
      <c r="AE1960" s="74"/>
    </row>
    <row r="1961" spans="1:31" x14ac:dyDescent="0.25">
      <c r="A1961" s="16"/>
      <c r="B1961" s="16"/>
      <c r="C1961" s="16"/>
      <c r="D1961" s="66"/>
      <c r="E1961" s="66"/>
      <c r="F1961" s="66"/>
      <c r="G1961" s="67"/>
      <c r="H1961" s="4"/>
      <c r="I1961" s="4"/>
      <c r="J1961" s="4"/>
      <c r="K1961" s="4"/>
      <c r="O1961" s="4"/>
      <c r="P1961" s="4"/>
      <c r="Q1961" s="4"/>
      <c r="R1961" s="16"/>
      <c r="S1961" s="16"/>
      <c r="T1961" s="16"/>
      <c r="AA1961" s="59"/>
      <c r="AB1961" s="59"/>
      <c r="AE1961" s="74"/>
    </row>
    <row r="1962" spans="1:31" x14ac:dyDescent="0.25">
      <c r="A1962" s="16"/>
      <c r="B1962" s="16"/>
      <c r="C1962" s="16"/>
      <c r="D1962" s="66"/>
      <c r="E1962" s="66"/>
      <c r="F1962" s="66"/>
      <c r="G1962" s="67"/>
      <c r="H1962" s="4"/>
      <c r="I1962" s="4"/>
      <c r="J1962" s="4"/>
      <c r="K1962" s="4"/>
      <c r="O1962" s="4"/>
      <c r="P1962" s="4"/>
      <c r="Q1962" s="4"/>
      <c r="R1962" s="16"/>
      <c r="S1962" s="16"/>
      <c r="T1962" s="16"/>
      <c r="AA1962" s="59"/>
      <c r="AB1962" s="59"/>
      <c r="AE1962" s="74"/>
    </row>
    <row r="1963" spans="1:31" x14ac:dyDescent="0.25">
      <c r="A1963" s="16"/>
      <c r="B1963" s="16"/>
      <c r="C1963" s="16"/>
      <c r="D1963" s="66"/>
      <c r="E1963" s="66"/>
      <c r="F1963" s="66"/>
      <c r="G1963" s="67"/>
      <c r="H1963" s="4"/>
      <c r="I1963" s="4"/>
      <c r="J1963" s="4"/>
      <c r="K1963" s="4"/>
      <c r="O1963" s="4"/>
      <c r="P1963" s="4"/>
      <c r="Q1963" s="4"/>
      <c r="R1963" s="16"/>
      <c r="S1963" s="16"/>
      <c r="T1963" s="16"/>
      <c r="AA1963" s="59"/>
      <c r="AB1963" s="59"/>
      <c r="AE1963" s="74"/>
    </row>
    <row r="1964" spans="1:31" x14ac:dyDescent="0.25">
      <c r="A1964" s="16"/>
      <c r="B1964" s="16"/>
      <c r="C1964" s="16"/>
      <c r="D1964" s="66"/>
      <c r="E1964" s="66"/>
      <c r="F1964" s="66"/>
      <c r="G1964" s="67"/>
      <c r="H1964" s="4"/>
      <c r="I1964" s="4"/>
      <c r="J1964" s="4"/>
      <c r="K1964" s="4"/>
      <c r="O1964" s="4"/>
      <c r="P1964" s="4"/>
      <c r="Q1964" s="4"/>
      <c r="R1964" s="16"/>
      <c r="S1964" s="16"/>
      <c r="T1964" s="16"/>
      <c r="AA1964" s="59"/>
      <c r="AB1964" s="59"/>
      <c r="AE1964" s="74"/>
    </row>
    <row r="1965" spans="1:31" x14ac:dyDescent="0.25">
      <c r="A1965" s="16"/>
      <c r="B1965" s="16"/>
      <c r="C1965" s="16"/>
      <c r="D1965" s="66"/>
      <c r="E1965" s="66"/>
      <c r="F1965" s="66"/>
      <c r="G1965" s="67"/>
      <c r="H1965" s="4"/>
      <c r="I1965" s="4"/>
      <c r="J1965" s="4"/>
      <c r="K1965" s="4"/>
      <c r="O1965" s="4"/>
      <c r="P1965" s="4"/>
      <c r="Q1965" s="4"/>
      <c r="R1965" s="16"/>
      <c r="S1965" s="16"/>
      <c r="T1965" s="16"/>
      <c r="AA1965" s="59"/>
      <c r="AB1965" s="59"/>
      <c r="AE1965" s="74"/>
    </row>
    <row r="1966" spans="1:31" x14ac:dyDescent="0.25">
      <c r="A1966" s="16"/>
      <c r="B1966" s="16"/>
      <c r="C1966" s="16"/>
      <c r="D1966" s="66"/>
      <c r="E1966" s="66"/>
      <c r="F1966" s="66"/>
      <c r="G1966" s="67"/>
      <c r="H1966" s="4"/>
      <c r="I1966" s="4"/>
      <c r="J1966" s="4"/>
      <c r="K1966" s="4"/>
      <c r="O1966" s="4"/>
      <c r="P1966" s="4"/>
      <c r="Q1966" s="4"/>
      <c r="R1966" s="16"/>
      <c r="S1966" s="16"/>
      <c r="T1966" s="16"/>
      <c r="AA1966" s="59"/>
      <c r="AB1966" s="59"/>
      <c r="AE1966" s="74"/>
    </row>
    <row r="1967" spans="1:31" x14ac:dyDescent="0.25">
      <c r="A1967" s="16"/>
      <c r="B1967" s="16"/>
      <c r="C1967" s="16"/>
      <c r="D1967" s="66"/>
      <c r="E1967" s="66"/>
      <c r="F1967" s="66"/>
      <c r="G1967" s="67"/>
      <c r="H1967" s="4"/>
      <c r="I1967" s="4"/>
      <c r="J1967" s="4"/>
      <c r="K1967" s="4"/>
      <c r="O1967" s="4"/>
      <c r="P1967" s="4"/>
      <c r="Q1967" s="4"/>
      <c r="R1967" s="16"/>
      <c r="S1967" s="16"/>
      <c r="T1967" s="16"/>
      <c r="AA1967" s="59"/>
      <c r="AB1967" s="59"/>
      <c r="AE1967" s="74"/>
    </row>
    <row r="1968" spans="1:31" x14ac:dyDescent="0.25">
      <c r="A1968" s="16"/>
      <c r="B1968" s="16"/>
      <c r="C1968" s="16"/>
      <c r="D1968" s="66"/>
      <c r="E1968" s="66"/>
      <c r="F1968" s="66"/>
      <c r="G1968" s="67"/>
      <c r="H1968" s="4"/>
      <c r="I1968" s="4"/>
      <c r="J1968" s="4"/>
      <c r="K1968" s="4"/>
      <c r="O1968" s="4"/>
      <c r="P1968" s="4"/>
      <c r="Q1968" s="4"/>
      <c r="R1968" s="16"/>
      <c r="S1968" s="16"/>
      <c r="T1968" s="16"/>
      <c r="AA1968" s="59"/>
      <c r="AB1968" s="59"/>
      <c r="AE1968" s="74"/>
    </row>
    <row r="1969" spans="1:31" x14ac:dyDescent="0.25">
      <c r="A1969" s="16"/>
      <c r="B1969" s="16"/>
      <c r="C1969" s="16"/>
      <c r="D1969" s="66"/>
      <c r="E1969" s="66"/>
      <c r="F1969" s="66"/>
      <c r="G1969" s="67"/>
      <c r="H1969" s="4"/>
      <c r="I1969" s="4"/>
      <c r="J1969" s="4"/>
      <c r="K1969" s="4"/>
      <c r="O1969" s="4"/>
      <c r="P1969" s="4"/>
      <c r="Q1969" s="4"/>
      <c r="R1969" s="16"/>
      <c r="S1969" s="16"/>
      <c r="T1969" s="16"/>
      <c r="AA1969" s="59"/>
      <c r="AB1969" s="59"/>
      <c r="AE1969" s="74"/>
    </row>
    <row r="1970" spans="1:31" x14ac:dyDescent="0.25">
      <c r="A1970" s="16"/>
      <c r="B1970" s="16"/>
      <c r="C1970" s="16"/>
      <c r="D1970" s="66"/>
      <c r="E1970" s="66"/>
      <c r="F1970" s="66"/>
      <c r="G1970" s="67"/>
      <c r="H1970" s="4"/>
      <c r="I1970" s="4"/>
      <c r="J1970" s="4"/>
      <c r="K1970" s="4"/>
      <c r="O1970" s="4"/>
      <c r="P1970" s="4"/>
      <c r="Q1970" s="4"/>
      <c r="R1970" s="16"/>
      <c r="S1970" s="16"/>
      <c r="T1970" s="16"/>
      <c r="AA1970" s="59"/>
      <c r="AB1970" s="59"/>
      <c r="AE1970" s="74"/>
    </row>
    <row r="1971" spans="1:31" x14ac:dyDescent="0.25">
      <c r="A1971" s="16"/>
      <c r="B1971" s="16"/>
      <c r="C1971" s="16"/>
      <c r="D1971" s="66"/>
      <c r="E1971" s="66"/>
      <c r="F1971" s="66"/>
      <c r="G1971" s="67"/>
      <c r="H1971" s="4"/>
      <c r="I1971" s="4"/>
      <c r="J1971" s="4"/>
      <c r="K1971" s="4"/>
      <c r="O1971" s="4"/>
      <c r="P1971" s="4"/>
      <c r="Q1971" s="4"/>
      <c r="R1971" s="16"/>
      <c r="S1971" s="16"/>
      <c r="T1971" s="16"/>
      <c r="AA1971" s="59"/>
      <c r="AB1971" s="59"/>
      <c r="AE1971" s="74"/>
    </row>
    <row r="1972" spans="1:31" x14ac:dyDescent="0.25">
      <c r="A1972" s="16"/>
      <c r="B1972" s="16"/>
      <c r="C1972" s="16"/>
      <c r="D1972" s="66"/>
      <c r="E1972" s="66"/>
      <c r="F1972" s="66"/>
      <c r="G1972" s="67"/>
      <c r="H1972" s="4"/>
      <c r="I1972" s="4"/>
      <c r="J1972" s="4"/>
      <c r="K1972" s="4"/>
      <c r="O1972" s="4"/>
      <c r="P1972" s="4"/>
      <c r="Q1972" s="4"/>
      <c r="R1972" s="16"/>
      <c r="S1972" s="16"/>
      <c r="T1972" s="16"/>
      <c r="AA1972" s="59"/>
      <c r="AB1972" s="59"/>
      <c r="AE1972" s="74"/>
    </row>
    <row r="1973" spans="1:31" x14ac:dyDescent="0.25">
      <c r="A1973" s="16"/>
      <c r="B1973" s="16"/>
      <c r="C1973" s="16"/>
      <c r="D1973" s="66"/>
      <c r="E1973" s="66"/>
      <c r="F1973" s="66"/>
      <c r="G1973" s="67"/>
      <c r="H1973" s="4"/>
      <c r="I1973" s="4"/>
      <c r="J1973" s="4"/>
      <c r="K1973" s="4"/>
      <c r="O1973" s="4"/>
      <c r="P1973" s="4"/>
      <c r="Q1973" s="4"/>
      <c r="R1973" s="16"/>
      <c r="S1973" s="16"/>
      <c r="T1973" s="16"/>
      <c r="AA1973" s="59"/>
      <c r="AB1973" s="59"/>
      <c r="AE1973" s="74"/>
    </row>
    <row r="1974" spans="1:31" x14ac:dyDescent="0.25">
      <c r="A1974" s="16"/>
      <c r="B1974" s="16"/>
      <c r="C1974" s="16"/>
      <c r="D1974" s="66"/>
      <c r="E1974" s="66"/>
      <c r="F1974" s="66"/>
      <c r="G1974" s="67"/>
      <c r="H1974" s="4"/>
      <c r="I1974" s="4"/>
      <c r="J1974" s="4"/>
      <c r="K1974" s="4"/>
      <c r="O1974" s="4"/>
      <c r="P1974" s="4"/>
      <c r="Q1974" s="4"/>
      <c r="R1974" s="16"/>
      <c r="S1974" s="16"/>
      <c r="T1974" s="16"/>
      <c r="AA1974" s="59"/>
      <c r="AB1974" s="59"/>
      <c r="AE1974" s="74"/>
    </row>
    <row r="1975" spans="1:31" x14ac:dyDescent="0.25">
      <c r="A1975" s="16"/>
      <c r="B1975" s="16"/>
      <c r="C1975" s="16"/>
      <c r="D1975" s="66"/>
      <c r="E1975" s="66"/>
      <c r="F1975" s="66"/>
      <c r="G1975" s="67"/>
      <c r="H1975" s="4"/>
      <c r="I1975" s="4"/>
      <c r="J1975" s="4"/>
      <c r="K1975" s="4"/>
      <c r="O1975" s="4"/>
      <c r="P1975" s="4"/>
      <c r="Q1975" s="4"/>
      <c r="R1975" s="16"/>
      <c r="S1975" s="16"/>
      <c r="T1975" s="16"/>
      <c r="AA1975" s="59"/>
      <c r="AB1975" s="59"/>
      <c r="AE1975" s="74"/>
    </row>
    <row r="1976" spans="1:31" x14ac:dyDescent="0.25">
      <c r="A1976" s="16"/>
      <c r="B1976" s="16"/>
      <c r="C1976" s="16"/>
      <c r="D1976" s="66"/>
      <c r="E1976" s="66"/>
      <c r="F1976" s="66"/>
      <c r="G1976" s="67"/>
      <c r="H1976" s="4"/>
      <c r="I1976" s="4"/>
      <c r="J1976" s="4"/>
      <c r="K1976" s="4"/>
      <c r="O1976" s="4"/>
      <c r="P1976" s="4"/>
      <c r="Q1976" s="4"/>
      <c r="R1976" s="16"/>
      <c r="S1976" s="16"/>
      <c r="T1976" s="16"/>
      <c r="AA1976" s="59"/>
      <c r="AB1976" s="59"/>
      <c r="AE1976" s="74"/>
    </row>
    <row r="1977" spans="1:31" x14ac:dyDescent="0.25">
      <c r="A1977" s="16"/>
      <c r="B1977" s="16"/>
      <c r="C1977" s="16"/>
      <c r="D1977" s="66"/>
      <c r="E1977" s="66"/>
      <c r="F1977" s="66"/>
      <c r="G1977" s="67"/>
      <c r="H1977" s="4"/>
      <c r="I1977" s="4"/>
      <c r="J1977" s="4"/>
      <c r="K1977" s="4"/>
      <c r="O1977" s="4"/>
      <c r="P1977" s="4"/>
      <c r="Q1977" s="4"/>
      <c r="R1977" s="16"/>
      <c r="S1977" s="16"/>
      <c r="T1977" s="16"/>
      <c r="AA1977" s="59"/>
      <c r="AB1977" s="59"/>
      <c r="AE1977" s="74"/>
    </row>
    <row r="1978" spans="1:31" x14ac:dyDescent="0.25">
      <c r="A1978" s="16"/>
      <c r="B1978" s="16"/>
      <c r="C1978" s="16"/>
      <c r="D1978" s="66"/>
      <c r="E1978" s="66"/>
      <c r="F1978" s="66"/>
      <c r="G1978" s="67"/>
      <c r="H1978" s="4"/>
      <c r="I1978" s="4"/>
      <c r="J1978" s="4"/>
      <c r="K1978" s="4"/>
      <c r="O1978" s="4"/>
      <c r="P1978" s="4"/>
      <c r="Q1978" s="4"/>
      <c r="R1978" s="16"/>
      <c r="S1978" s="16"/>
      <c r="T1978" s="16"/>
      <c r="AA1978" s="59"/>
      <c r="AB1978" s="59"/>
      <c r="AE1978" s="74"/>
    </row>
    <row r="1979" spans="1:31" x14ac:dyDescent="0.25">
      <c r="A1979" s="16"/>
      <c r="B1979" s="16"/>
      <c r="C1979" s="16"/>
      <c r="D1979" s="66"/>
      <c r="E1979" s="66"/>
      <c r="F1979" s="66"/>
      <c r="G1979" s="67"/>
      <c r="H1979" s="4"/>
      <c r="I1979" s="4"/>
      <c r="J1979" s="4"/>
      <c r="K1979" s="4"/>
      <c r="O1979" s="4"/>
      <c r="P1979" s="4"/>
      <c r="Q1979" s="4"/>
      <c r="R1979" s="16"/>
      <c r="S1979" s="16"/>
      <c r="T1979" s="16"/>
      <c r="AA1979" s="59"/>
      <c r="AB1979" s="59"/>
      <c r="AE1979" s="74"/>
    </row>
    <row r="1980" spans="1:31" x14ac:dyDescent="0.25">
      <c r="A1980" s="16"/>
      <c r="B1980" s="16"/>
      <c r="C1980" s="16"/>
      <c r="D1980" s="66"/>
      <c r="E1980" s="66"/>
      <c r="F1980" s="66"/>
      <c r="G1980" s="67"/>
      <c r="H1980" s="4"/>
      <c r="I1980" s="4"/>
      <c r="J1980" s="4"/>
      <c r="K1980" s="4"/>
      <c r="O1980" s="4"/>
      <c r="P1980" s="4"/>
      <c r="Q1980" s="4"/>
      <c r="R1980" s="16"/>
      <c r="S1980" s="16"/>
      <c r="T1980" s="16"/>
      <c r="AA1980" s="59"/>
      <c r="AB1980" s="59"/>
      <c r="AE1980" s="74"/>
    </row>
    <row r="1981" spans="1:31" x14ac:dyDescent="0.25">
      <c r="A1981" s="16"/>
      <c r="B1981" s="16"/>
      <c r="C1981" s="16"/>
      <c r="D1981" s="66"/>
      <c r="E1981" s="66"/>
      <c r="F1981" s="66"/>
      <c r="G1981" s="67"/>
      <c r="H1981" s="4"/>
      <c r="I1981" s="4"/>
      <c r="J1981" s="4"/>
      <c r="K1981" s="4"/>
      <c r="O1981" s="4"/>
      <c r="P1981" s="4"/>
      <c r="Q1981" s="4"/>
      <c r="R1981" s="16"/>
      <c r="S1981" s="16"/>
      <c r="T1981" s="16"/>
      <c r="AA1981" s="59"/>
      <c r="AB1981" s="59"/>
      <c r="AE1981" s="74"/>
    </row>
    <row r="1982" spans="1:31" x14ac:dyDescent="0.25">
      <c r="A1982" s="16"/>
      <c r="B1982" s="16"/>
      <c r="C1982" s="16"/>
      <c r="D1982" s="66"/>
      <c r="E1982" s="66"/>
      <c r="F1982" s="66"/>
      <c r="G1982" s="67"/>
      <c r="H1982" s="4"/>
      <c r="I1982" s="4"/>
      <c r="J1982" s="4"/>
      <c r="K1982" s="4"/>
      <c r="O1982" s="4"/>
      <c r="P1982" s="4"/>
      <c r="Q1982" s="4"/>
      <c r="R1982" s="16"/>
      <c r="S1982" s="16"/>
      <c r="T1982" s="16"/>
      <c r="AA1982" s="59"/>
      <c r="AB1982" s="59"/>
      <c r="AE1982" s="74"/>
    </row>
    <row r="1983" spans="1:31" x14ac:dyDescent="0.25">
      <c r="A1983" s="16"/>
      <c r="B1983" s="16"/>
      <c r="C1983" s="16"/>
      <c r="D1983" s="66"/>
      <c r="E1983" s="66"/>
      <c r="F1983" s="66"/>
      <c r="G1983" s="67"/>
      <c r="H1983" s="4"/>
      <c r="I1983" s="4"/>
      <c r="J1983" s="4"/>
      <c r="K1983" s="4"/>
      <c r="O1983" s="4"/>
      <c r="P1983" s="4"/>
      <c r="Q1983" s="4"/>
      <c r="R1983" s="16"/>
      <c r="S1983" s="16"/>
      <c r="T1983" s="16"/>
      <c r="AA1983" s="59"/>
      <c r="AB1983" s="59"/>
      <c r="AE1983" s="74"/>
    </row>
    <row r="1984" spans="1:31" x14ac:dyDescent="0.25">
      <c r="A1984" s="16"/>
      <c r="B1984" s="16"/>
      <c r="C1984" s="16"/>
      <c r="D1984" s="66"/>
      <c r="E1984" s="66"/>
      <c r="F1984" s="66"/>
      <c r="G1984" s="67"/>
      <c r="H1984" s="4"/>
      <c r="I1984" s="4"/>
      <c r="J1984" s="4"/>
      <c r="K1984" s="4"/>
      <c r="O1984" s="4"/>
      <c r="P1984" s="4"/>
      <c r="Q1984" s="4"/>
      <c r="R1984" s="16"/>
      <c r="S1984" s="16"/>
      <c r="T1984" s="16"/>
      <c r="AA1984" s="59"/>
      <c r="AB1984" s="59"/>
      <c r="AE1984" s="74"/>
    </row>
    <row r="1985" spans="1:31" x14ac:dyDescent="0.25">
      <c r="A1985" s="16"/>
      <c r="B1985" s="16"/>
      <c r="C1985" s="16"/>
      <c r="D1985" s="66"/>
      <c r="E1985" s="66"/>
      <c r="F1985" s="66"/>
      <c r="G1985" s="67"/>
      <c r="H1985" s="4"/>
      <c r="I1985" s="4"/>
      <c r="J1985" s="4"/>
      <c r="K1985" s="4"/>
      <c r="O1985" s="4"/>
      <c r="P1985" s="4"/>
      <c r="Q1985" s="4"/>
      <c r="R1985" s="16"/>
      <c r="S1985" s="16"/>
      <c r="T1985" s="16"/>
      <c r="AA1985" s="59"/>
      <c r="AB1985" s="59"/>
      <c r="AE1985" s="74"/>
    </row>
    <row r="1986" spans="1:31" x14ac:dyDescent="0.25">
      <c r="A1986" s="16"/>
      <c r="B1986" s="16"/>
      <c r="C1986" s="16"/>
      <c r="D1986" s="66"/>
      <c r="E1986" s="66"/>
      <c r="F1986" s="66"/>
      <c r="G1986" s="67"/>
      <c r="H1986" s="4"/>
      <c r="I1986" s="4"/>
      <c r="J1986" s="4"/>
      <c r="K1986" s="4"/>
      <c r="O1986" s="4"/>
      <c r="P1986" s="4"/>
      <c r="Q1986" s="4"/>
      <c r="R1986" s="16"/>
      <c r="S1986" s="16"/>
      <c r="T1986" s="16"/>
      <c r="AA1986" s="59"/>
      <c r="AB1986" s="59"/>
      <c r="AE1986" s="74"/>
    </row>
    <row r="1987" spans="1:31" x14ac:dyDescent="0.25">
      <c r="A1987" s="16"/>
      <c r="B1987" s="16"/>
      <c r="C1987" s="16"/>
      <c r="D1987" s="66"/>
      <c r="E1987" s="66"/>
      <c r="F1987" s="66"/>
      <c r="G1987" s="67"/>
      <c r="H1987" s="4"/>
      <c r="I1987" s="4"/>
      <c r="J1987" s="4"/>
      <c r="K1987" s="4"/>
      <c r="O1987" s="4"/>
      <c r="P1987" s="4"/>
      <c r="Q1987" s="4"/>
      <c r="R1987" s="16"/>
      <c r="S1987" s="16"/>
      <c r="T1987" s="16"/>
      <c r="AA1987" s="59"/>
      <c r="AB1987" s="59"/>
      <c r="AE1987" s="74"/>
    </row>
    <row r="1988" spans="1:31" x14ac:dyDescent="0.25">
      <c r="A1988" s="16"/>
      <c r="B1988" s="16"/>
      <c r="C1988" s="16"/>
      <c r="D1988" s="66"/>
      <c r="E1988" s="66"/>
      <c r="F1988" s="66"/>
      <c r="G1988" s="67"/>
      <c r="H1988" s="4"/>
      <c r="I1988" s="4"/>
      <c r="J1988" s="4"/>
      <c r="K1988" s="4"/>
      <c r="O1988" s="4"/>
      <c r="P1988" s="4"/>
      <c r="Q1988" s="4"/>
      <c r="R1988" s="16"/>
      <c r="S1988" s="16"/>
      <c r="T1988" s="16"/>
      <c r="AA1988" s="59"/>
      <c r="AB1988" s="59"/>
      <c r="AE1988" s="74"/>
    </row>
    <row r="1989" spans="1:31" x14ac:dyDescent="0.25">
      <c r="A1989" s="16"/>
      <c r="B1989" s="16"/>
      <c r="C1989" s="16"/>
      <c r="D1989" s="66"/>
      <c r="E1989" s="66"/>
      <c r="F1989" s="66"/>
      <c r="G1989" s="67"/>
      <c r="H1989" s="4"/>
      <c r="I1989" s="4"/>
      <c r="J1989" s="4"/>
      <c r="K1989" s="4"/>
      <c r="O1989" s="4"/>
      <c r="P1989" s="4"/>
      <c r="Q1989" s="4"/>
      <c r="R1989" s="16"/>
      <c r="S1989" s="16"/>
      <c r="T1989" s="16"/>
      <c r="AA1989" s="59"/>
      <c r="AB1989" s="59"/>
      <c r="AE1989" s="74"/>
    </row>
    <row r="1990" spans="1:31" x14ac:dyDescent="0.25">
      <c r="A1990" s="16"/>
      <c r="B1990" s="16"/>
      <c r="C1990" s="16"/>
      <c r="D1990" s="66"/>
      <c r="E1990" s="66"/>
      <c r="F1990" s="66"/>
      <c r="G1990" s="67"/>
      <c r="H1990" s="4"/>
      <c r="I1990" s="4"/>
      <c r="J1990" s="4"/>
      <c r="K1990" s="4"/>
      <c r="O1990" s="4"/>
      <c r="P1990" s="4"/>
      <c r="Q1990" s="4"/>
      <c r="R1990" s="16"/>
      <c r="S1990" s="16"/>
      <c r="T1990" s="16"/>
      <c r="AA1990" s="59"/>
      <c r="AB1990" s="59"/>
      <c r="AE1990" s="74"/>
    </row>
    <row r="1991" spans="1:31" x14ac:dyDescent="0.25">
      <c r="A1991" s="16"/>
      <c r="B1991" s="16"/>
      <c r="C1991" s="16"/>
      <c r="D1991" s="66"/>
      <c r="E1991" s="66"/>
      <c r="F1991" s="66"/>
      <c r="G1991" s="67"/>
      <c r="H1991" s="4"/>
      <c r="I1991" s="4"/>
      <c r="J1991" s="4"/>
      <c r="K1991" s="4"/>
      <c r="O1991" s="4"/>
      <c r="P1991" s="4"/>
      <c r="Q1991" s="4"/>
      <c r="R1991" s="16"/>
      <c r="S1991" s="16"/>
      <c r="T1991" s="16"/>
      <c r="AA1991" s="59"/>
      <c r="AB1991" s="59"/>
      <c r="AE1991" s="74"/>
    </row>
    <row r="1992" spans="1:31" x14ac:dyDescent="0.25">
      <c r="A1992" s="16"/>
      <c r="B1992" s="16"/>
      <c r="C1992" s="16"/>
      <c r="D1992" s="66"/>
      <c r="E1992" s="66"/>
      <c r="F1992" s="66"/>
      <c r="G1992" s="67"/>
      <c r="H1992" s="4"/>
      <c r="I1992" s="4"/>
      <c r="J1992" s="4"/>
      <c r="K1992" s="4"/>
      <c r="O1992" s="4"/>
      <c r="P1992" s="4"/>
      <c r="Q1992" s="4"/>
      <c r="R1992" s="16"/>
      <c r="S1992" s="16"/>
      <c r="T1992" s="16"/>
      <c r="AA1992" s="59"/>
      <c r="AB1992" s="59"/>
      <c r="AE1992" s="74"/>
    </row>
    <row r="1993" spans="1:31" x14ac:dyDescent="0.25">
      <c r="A1993" s="16"/>
      <c r="B1993" s="16"/>
      <c r="C1993" s="16"/>
      <c r="D1993" s="66"/>
      <c r="E1993" s="66"/>
      <c r="F1993" s="66"/>
      <c r="G1993" s="67"/>
      <c r="H1993" s="4"/>
      <c r="I1993" s="4"/>
      <c r="J1993" s="4"/>
      <c r="K1993" s="4"/>
      <c r="O1993" s="4"/>
      <c r="P1993" s="4"/>
      <c r="Q1993" s="4"/>
      <c r="R1993" s="16"/>
      <c r="S1993" s="16"/>
      <c r="T1993" s="16"/>
      <c r="AA1993" s="59"/>
      <c r="AB1993" s="59"/>
      <c r="AE1993" s="74"/>
    </row>
    <row r="1994" spans="1:31" x14ac:dyDescent="0.25">
      <c r="A1994" s="16"/>
      <c r="B1994" s="16"/>
      <c r="C1994" s="16"/>
      <c r="D1994" s="66"/>
      <c r="E1994" s="66"/>
      <c r="F1994" s="66"/>
      <c r="G1994" s="67"/>
      <c r="H1994" s="4"/>
      <c r="I1994" s="4"/>
      <c r="J1994" s="4"/>
      <c r="K1994" s="4"/>
      <c r="O1994" s="4"/>
      <c r="P1994" s="4"/>
      <c r="Q1994" s="4"/>
      <c r="R1994" s="16"/>
      <c r="S1994" s="16"/>
      <c r="T1994" s="16"/>
      <c r="AA1994" s="59"/>
      <c r="AB1994" s="59"/>
      <c r="AE1994" s="74"/>
    </row>
    <row r="1995" spans="1:31" x14ac:dyDescent="0.25">
      <c r="A1995" s="16"/>
      <c r="B1995" s="16"/>
      <c r="C1995" s="16"/>
      <c r="D1995" s="66"/>
      <c r="E1995" s="66"/>
      <c r="F1995" s="66"/>
      <c r="G1995" s="67"/>
      <c r="H1995" s="4"/>
      <c r="I1995" s="4"/>
      <c r="J1995" s="4"/>
      <c r="K1995" s="4"/>
      <c r="O1995" s="4"/>
      <c r="P1995" s="4"/>
      <c r="Q1995" s="4"/>
      <c r="R1995" s="16"/>
      <c r="S1995" s="16"/>
      <c r="T1995" s="16"/>
      <c r="AA1995" s="59"/>
      <c r="AB1995" s="59"/>
      <c r="AE1995" s="74"/>
    </row>
    <row r="1996" spans="1:31" x14ac:dyDescent="0.25">
      <c r="A1996" s="16"/>
      <c r="B1996" s="16"/>
      <c r="C1996" s="16"/>
      <c r="D1996" s="66"/>
      <c r="E1996" s="66"/>
      <c r="F1996" s="66"/>
      <c r="G1996" s="67"/>
      <c r="H1996" s="4"/>
      <c r="I1996" s="4"/>
      <c r="J1996" s="4"/>
      <c r="K1996" s="4"/>
      <c r="O1996" s="4"/>
      <c r="P1996" s="4"/>
      <c r="Q1996" s="4"/>
      <c r="R1996" s="16"/>
      <c r="S1996" s="16"/>
      <c r="T1996" s="16"/>
      <c r="AA1996" s="59"/>
      <c r="AB1996" s="59"/>
      <c r="AE1996" s="74"/>
    </row>
    <row r="1997" spans="1:31" x14ac:dyDescent="0.25">
      <c r="A1997" s="16"/>
      <c r="B1997" s="16"/>
      <c r="C1997" s="16"/>
      <c r="D1997" s="66"/>
      <c r="E1997" s="66"/>
      <c r="F1997" s="66"/>
      <c r="G1997" s="67"/>
      <c r="H1997" s="4"/>
      <c r="I1997" s="4"/>
      <c r="J1997" s="4"/>
      <c r="K1997" s="4"/>
      <c r="O1997" s="4"/>
      <c r="P1997" s="4"/>
      <c r="Q1997" s="4"/>
      <c r="R1997" s="16"/>
      <c r="S1997" s="16"/>
      <c r="T1997" s="16"/>
      <c r="AA1997" s="59"/>
      <c r="AB1997" s="59"/>
      <c r="AE1997" s="74"/>
    </row>
    <row r="1998" spans="1:31" x14ac:dyDescent="0.25">
      <c r="A1998" s="16"/>
      <c r="B1998" s="16"/>
      <c r="C1998" s="16"/>
      <c r="D1998" s="66"/>
      <c r="E1998" s="66"/>
      <c r="F1998" s="66"/>
      <c r="G1998" s="67"/>
      <c r="H1998" s="4"/>
      <c r="I1998" s="4"/>
      <c r="J1998" s="4"/>
      <c r="K1998" s="4"/>
      <c r="O1998" s="4"/>
      <c r="P1998" s="4"/>
      <c r="Q1998" s="4"/>
      <c r="R1998" s="16"/>
      <c r="S1998" s="16"/>
      <c r="T1998" s="16"/>
      <c r="AA1998" s="59"/>
      <c r="AB1998" s="59"/>
      <c r="AE1998" s="74"/>
    </row>
    <row r="1999" spans="1:31" x14ac:dyDescent="0.25">
      <c r="A1999" s="16"/>
      <c r="B1999" s="16"/>
      <c r="C1999" s="16"/>
      <c r="D1999" s="66"/>
      <c r="E1999" s="66"/>
      <c r="F1999" s="66"/>
      <c r="G1999" s="67"/>
      <c r="H1999" s="4"/>
      <c r="I1999" s="4"/>
      <c r="J1999" s="4"/>
      <c r="K1999" s="4"/>
      <c r="O1999" s="4"/>
      <c r="P1999" s="4"/>
      <c r="Q1999" s="4"/>
      <c r="R1999" s="16"/>
      <c r="S1999" s="16"/>
      <c r="T1999" s="16"/>
      <c r="AA1999" s="59"/>
      <c r="AB1999" s="59"/>
      <c r="AE1999" s="74"/>
    </row>
    <row r="2000" spans="1:31" x14ac:dyDescent="0.25">
      <c r="A2000" s="16"/>
      <c r="B2000" s="16"/>
      <c r="C2000" s="16"/>
      <c r="D2000" s="66"/>
      <c r="E2000" s="66"/>
      <c r="F2000" s="66"/>
      <c r="G2000" s="67"/>
      <c r="H2000" s="4"/>
      <c r="I2000" s="4"/>
      <c r="J2000" s="4"/>
      <c r="K2000" s="4"/>
      <c r="O2000" s="4"/>
      <c r="P2000" s="4"/>
      <c r="Q2000" s="4"/>
      <c r="R2000" s="16"/>
      <c r="S2000" s="16"/>
      <c r="T2000" s="16"/>
      <c r="AA2000" s="59"/>
      <c r="AB2000" s="59"/>
      <c r="AE2000" s="74"/>
    </row>
    <row r="2001" spans="1:31" x14ac:dyDescent="0.25">
      <c r="A2001" s="16"/>
      <c r="B2001" s="16"/>
      <c r="C2001" s="16"/>
      <c r="D2001" s="66"/>
      <c r="E2001" s="66"/>
      <c r="F2001" s="66"/>
      <c r="G2001" s="67"/>
      <c r="H2001" s="4"/>
      <c r="I2001" s="4"/>
      <c r="J2001" s="4"/>
      <c r="K2001" s="4"/>
      <c r="O2001" s="4"/>
      <c r="P2001" s="4"/>
      <c r="Q2001" s="4"/>
      <c r="R2001" s="16"/>
      <c r="S2001" s="16"/>
      <c r="T2001" s="16"/>
      <c r="AA2001" s="59"/>
      <c r="AB2001" s="59"/>
      <c r="AE2001" s="74"/>
    </row>
    <row r="2002" spans="1:31" x14ac:dyDescent="0.25">
      <c r="A2002" s="16"/>
      <c r="B2002" s="16"/>
      <c r="C2002" s="16"/>
      <c r="D2002" s="66"/>
      <c r="E2002" s="66"/>
      <c r="F2002" s="66"/>
      <c r="G2002" s="67"/>
      <c r="H2002" s="4"/>
      <c r="I2002" s="4"/>
      <c r="J2002" s="4"/>
      <c r="K2002" s="4"/>
      <c r="O2002" s="4"/>
      <c r="P2002" s="4"/>
      <c r="Q2002" s="4"/>
      <c r="R2002" s="16"/>
      <c r="S2002" s="16"/>
      <c r="T2002" s="16"/>
      <c r="AA2002" s="59"/>
      <c r="AB2002" s="59"/>
      <c r="AE2002" s="74"/>
    </row>
    <row r="2003" spans="1:31" x14ac:dyDescent="0.25">
      <c r="A2003" s="16"/>
      <c r="B2003" s="16"/>
      <c r="C2003" s="16"/>
      <c r="D2003" s="66"/>
      <c r="E2003" s="66"/>
      <c r="F2003" s="66"/>
      <c r="G2003" s="67"/>
      <c r="H2003" s="4"/>
      <c r="I2003" s="4"/>
      <c r="J2003" s="4"/>
      <c r="K2003" s="4"/>
      <c r="O2003" s="4"/>
      <c r="P2003" s="4"/>
      <c r="Q2003" s="4"/>
      <c r="R2003" s="16"/>
      <c r="S2003" s="16"/>
      <c r="T2003" s="16"/>
      <c r="AA2003" s="59"/>
      <c r="AB2003" s="59"/>
      <c r="AE2003" s="74"/>
    </row>
    <row r="2004" spans="1:31" x14ac:dyDescent="0.25">
      <c r="A2004" s="16"/>
      <c r="B2004" s="16"/>
      <c r="C2004" s="16"/>
      <c r="D2004" s="66"/>
      <c r="E2004" s="66"/>
      <c r="F2004" s="66"/>
      <c r="G2004" s="67"/>
      <c r="H2004" s="4"/>
      <c r="I2004" s="4"/>
      <c r="J2004" s="4"/>
      <c r="K2004" s="4"/>
      <c r="O2004" s="4"/>
      <c r="P2004" s="4"/>
      <c r="Q2004" s="4"/>
      <c r="R2004" s="16"/>
      <c r="S2004" s="16"/>
      <c r="T2004" s="16"/>
      <c r="AA2004" s="59"/>
      <c r="AB2004" s="59"/>
      <c r="AE2004" s="74"/>
    </row>
    <row r="2005" spans="1:31" x14ac:dyDescent="0.25">
      <c r="A2005" s="16"/>
      <c r="B2005" s="16"/>
      <c r="C2005" s="16"/>
      <c r="D2005" s="66"/>
      <c r="E2005" s="66"/>
      <c r="F2005" s="66"/>
      <c r="G2005" s="67"/>
      <c r="H2005" s="4"/>
      <c r="I2005" s="4"/>
      <c r="J2005" s="4"/>
      <c r="K2005" s="4"/>
      <c r="O2005" s="4"/>
      <c r="P2005" s="4"/>
      <c r="Q2005" s="4"/>
      <c r="R2005" s="16"/>
      <c r="S2005" s="16"/>
      <c r="T2005" s="16"/>
      <c r="AA2005" s="59"/>
      <c r="AB2005" s="59"/>
      <c r="AE2005" s="74"/>
    </row>
    <row r="2006" spans="1:31" x14ac:dyDescent="0.25">
      <c r="A2006" s="16"/>
      <c r="B2006" s="16"/>
      <c r="C2006" s="16"/>
      <c r="D2006" s="66"/>
      <c r="E2006" s="66"/>
      <c r="F2006" s="66"/>
      <c r="G2006" s="67"/>
      <c r="H2006" s="4"/>
      <c r="I2006" s="4"/>
      <c r="J2006" s="4"/>
      <c r="K2006" s="4"/>
      <c r="O2006" s="4"/>
      <c r="P2006" s="4"/>
      <c r="Q2006" s="4"/>
      <c r="R2006" s="16"/>
      <c r="S2006" s="16"/>
      <c r="T2006" s="16"/>
      <c r="AA2006" s="59"/>
      <c r="AB2006" s="59"/>
      <c r="AE2006" s="74"/>
    </row>
    <row r="2007" spans="1:31" x14ac:dyDescent="0.25">
      <c r="A2007" s="16"/>
      <c r="B2007" s="16"/>
      <c r="C2007" s="16"/>
      <c r="D2007" s="66"/>
      <c r="E2007" s="66"/>
      <c r="F2007" s="66"/>
      <c r="G2007" s="67"/>
      <c r="H2007" s="4"/>
      <c r="I2007" s="4"/>
      <c r="J2007" s="4"/>
      <c r="K2007" s="4"/>
      <c r="O2007" s="4"/>
      <c r="P2007" s="4"/>
      <c r="Q2007" s="4"/>
      <c r="R2007" s="16"/>
      <c r="S2007" s="16"/>
      <c r="T2007" s="16"/>
      <c r="AA2007" s="59"/>
      <c r="AB2007" s="59"/>
      <c r="AE2007" s="74"/>
    </row>
    <row r="2008" spans="1:31" x14ac:dyDescent="0.25">
      <c r="A2008" s="16"/>
      <c r="B2008" s="16"/>
      <c r="C2008" s="16"/>
      <c r="D2008" s="66"/>
      <c r="E2008" s="66"/>
      <c r="F2008" s="66"/>
      <c r="G2008" s="67"/>
      <c r="H2008" s="4"/>
      <c r="I2008" s="4"/>
      <c r="J2008" s="4"/>
      <c r="K2008" s="4"/>
      <c r="O2008" s="4"/>
      <c r="P2008" s="4"/>
      <c r="Q2008" s="4"/>
      <c r="R2008" s="16"/>
      <c r="S2008" s="16"/>
      <c r="T2008" s="16"/>
      <c r="AA2008" s="59"/>
      <c r="AB2008" s="59"/>
      <c r="AE2008" s="74"/>
    </row>
    <row r="2009" spans="1:31" x14ac:dyDescent="0.25">
      <c r="A2009" s="16"/>
      <c r="B2009" s="16"/>
      <c r="C2009" s="16"/>
      <c r="D2009" s="66"/>
      <c r="E2009" s="66"/>
      <c r="F2009" s="66"/>
      <c r="G2009" s="67"/>
      <c r="H2009" s="4"/>
      <c r="I2009" s="4"/>
      <c r="J2009" s="4"/>
      <c r="K2009" s="4"/>
      <c r="O2009" s="4"/>
      <c r="P2009" s="4"/>
      <c r="Q2009" s="4"/>
      <c r="R2009" s="16"/>
      <c r="S2009" s="16"/>
      <c r="T2009" s="16"/>
      <c r="AA2009" s="59"/>
      <c r="AB2009" s="59"/>
      <c r="AE2009" s="74"/>
    </row>
    <row r="2010" spans="1:31" x14ac:dyDescent="0.25">
      <c r="A2010" s="16"/>
      <c r="B2010" s="16"/>
      <c r="C2010" s="16"/>
      <c r="D2010" s="66"/>
      <c r="E2010" s="66"/>
      <c r="F2010" s="66"/>
      <c r="G2010" s="67"/>
      <c r="H2010" s="4"/>
      <c r="I2010" s="4"/>
      <c r="J2010" s="4"/>
      <c r="K2010" s="4"/>
      <c r="O2010" s="4"/>
      <c r="P2010" s="4"/>
      <c r="Q2010" s="4"/>
      <c r="R2010" s="16"/>
      <c r="S2010" s="16"/>
      <c r="T2010" s="16"/>
      <c r="AA2010" s="59"/>
      <c r="AB2010" s="59"/>
      <c r="AE2010" s="74"/>
    </row>
    <row r="2011" spans="1:31" x14ac:dyDescent="0.25">
      <c r="A2011" s="16"/>
      <c r="B2011" s="16"/>
      <c r="C2011" s="16"/>
      <c r="D2011" s="66"/>
      <c r="E2011" s="66"/>
      <c r="F2011" s="66"/>
      <c r="G2011" s="67"/>
      <c r="H2011" s="4"/>
      <c r="I2011" s="4"/>
      <c r="J2011" s="4"/>
      <c r="K2011" s="4"/>
      <c r="O2011" s="4"/>
      <c r="P2011" s="4"/>
      <c r="Q2011" s="4"/>
      <c r="R2011" s="16"/>
      <c r="S2011" s="16"/>
      <c r="T2011" s="16"/>
      <c r="AA2011" s="59"/>
      <c r="AB2011" s="59"/>
      <c r="AE2011" s="74"/>
    </row>
    <row r="2012" spans="1:31" x14ac:dyDescent="0.25">
      <c r="A2012" s="16"/>
      <c r="B2012" s="16"/>
      <c r="C2012" s="16"/>
      <c r="D2012" s="66"/>
      <c r="E2012" s="66"/>
      <c r="F2012" s="66"/>
      <c r="G2012" s="67"/>
      <c r="H2012" s="4"/>
      <c r="I2012" s="4"/>
      <c r="J2012" s="4"/>
      <c r="K2012" s="4"/>
      <c r="O2012" s="4"/>
      <c r="P2012" s="4"/>
      <c r="Q2012" s="4"/>
      <c r="R2012" s="16"/>
      <c r="S2012" s="16"/>
      <c r="T2012" s="16"/>
      <c r="AA2012" s="59"/>
      <c r="AB2012" s="59"/>
      <c r="AE2012" s="74"/>
    </row>
    <row r="2013" spans="1:31" x14ac:dyDescent="0.25">
      <c r="A2013" s="16"/>
      <c r="B2013" s="16"/>
      <c r="C2013" s="16"/>
      <c r="D2013" s="66"/>
      <c r="E2013" s="66"/>
      <c r="F2013" s="66"/>
      <c r="G2013" s="67"/>
      <c r="H2013" s="4"/>
      <c r="I2013" s="4"/>
      <c r="J2013" s="4"/>
      <c r="K2013" s="4"/>
      <c r="O2013" s="4"/>
      <c r="P2013" s="4"/>
      <c r="Q2013" s="4"/>
      <c r="R2013" s="16"/>
      <c r="S2013" s="16"/>
      <c r="T2013" s="16"/>
      <c r="AA2013" s="59"/>
      <c r="AB2013" s="59"/>
      <c r="AE2013" s="74"/>
    </row>
    <row r="2014" spans="1:31" x14ac:dyDescent="0.25">
      <c r="A2014" s="16"/>
      <c r="B2014" s="16"/>
      <c r="C2014" s="16"/>
      <c r="D2014" s="66"/>
      <c r="E2014" s="66"/>
      <c r="F2014" s="66"/>
      <c r="G2014" s="67"/>
      <c r="H2014" s="4"/>
      <c r="I2014" s="4"/>
      <c r="J2014" s="4"/>
      <c r="K2014" s="4"/>
      <c r="O2014" s="4"/>
      <c r="P2014" s="4"/>
      <c r="Q2014" s="4"/>
      <c r="R2014" s="16"/>
      <c r="S2014" s="16"/>
      <c r="T2014" s="16"/>
      <c r="AA2014" s="59"/>
      <c r="AB2014" s="59"/>
      <c r="AE2014" s="74"/>
    </row>
    <row r="2015" spans="1:31" x14ac:dyDescent="0.25">
      <c r="A2015" s="16"/>
      <c r="B2015" s="16"/>
      <c r="C2015" s="16"/>
      <c r="D2015" s="66"/>
      <c r="E2015" s="66"/>
      <c r="F2015" s="66"/>
      <c r="G2015" s="67"/>
      <c r="H2015" s="4"/>
      <c r="I2015" s="4"/>
      <c r="J2015" s="4"/>
      <c r="K2015" s="4"/>
      <c r="O2015" s="4"/>
      <c r="P2015" s="4"/>
      <c r="Q2015" s="4"/>
      <c r="R2015" s="16"/>
      <c r="S2015" s="16"/>
      <c r="T2015" s="16"/>
      <c r="AA2015" s="59"/>
      <c r="AB2015" s="59"/>
      <c r="AE2015" s="74"/>
    </row>
    <row r="2016" spans="1:31" x14ac:dyDescent="0.25">
      <c r="A2016" s="16"/>
      <c r="B2016" s="16"/>
      <c r="C2016" s="16"/>
      <c r="D2016" s="66"/>
      <c r="E2016" s="66"/>
      <c r="F2016" s="66"/>
      <c r="G2016" s="67"/>
      <c r="H2016" s="4"/>
      <c r="I2016" s="4"/>
      <c r="J2016" s="4"/>
      <c r="K2016" s="4"/>
      <c r="O2016" s="4"/>
      <c r="P2016" s="4"/>
      <c r="Q2016" s="4"/>
      <c r="R2016" s="16"/>
      <c r="S2016" s="16"/>
      <c r="T2016" s="16"/>
      <c r="AA2016" s="59"/>
      <c r="AB2016" s="59"/>
      <c r="AE2016" s="74"/>
    </row>
    <row r="2017" spans="1:31" x14ac:dyDescent="0.25">
      <c r="A2017" s="16"/>
      <c r="B2017" s="16"/>
      <c r="C2017" s="16"/>
      <c r="D2017" s="66"/>
      <c r="E2017" s="66"/>
      <c r="F2017" s="66"/>
      <c r="G2017" s="67"/>
      <c r="H2017" s="4"/>
      <c r="I2017" s="4"/>
      <c r="J2017" s="4"/>
      <c r="K2017" s="4"/>
      <c r="O2017" s="4"/>
      <c r="P2017" s="4"/>
      <c r="Q2017" s="4"/>
      <c r="R2017" s="16"/>
      <c r="S2017" s="16"/>
      <c r="T2017" s="16"/>
      <c r="AA2017" s="59"/>
      <c r="AB2017" s="59"/>
      <c r="AE2017" s="74"/>
    </row>
    <row r="2018" spans="1:31" x14ac:dyDescent="0.25">
      <c r="A2018" s="16"/>
      <c r="B2018" s="16"/>
      <c r="C2018" s="16"/>
      <c r="D2018" s="66"/>
      <c r="E2018" s="66"/>
      <c r="F2018" s="66"/>
      <c r="G2018" s="67"/>
      <c r="H2018" s="4"/>
      <c r="I2018" s="4"/>
      <c r="J2018" s="4"/>
      <c r="K2018" s="4"/>
      <c r="O2018" s="4"/>
      <c r="P2018" s="4"/>
      <c r="Q2018" s="4"/>
      <c r="R2018" s="16"/>
      <c r="S2018" s="16"/>
      <c r="T2018" s="16"/>
      <c r="AA2018" s="59"/>
      <c r="AB2018" s="59"/>
      <c r="AE2018" s="74"/>
    </row>
    <row r="2019" spans="1:31" x14ac:dyDescent="0.25">
      <c r="A2019" s="16"/>
      <c r="B2019" s="16"/>
      <c r="C2019" s="16"/>
      <c r="D2019" s="66"/>
      <c r="E2019" s="66"/>
      <c r="F2019" s="66"/>
      <c r="G2019" s="67"/>
      <c r="H2019" s="4"/>
      <c r="I2019" s="4"/>
      <c r="J2019" s="4"/>
      <c r="K2019" s="4"/>
      <c r="O2019" s="4"/>
      <c r="P2019" s="4"/>
      <c r="Q2019" s="4"/>
      <c r="R2019" s="16"/>
      <c r="S2019" s="16"/>
      <c r="T2019" s="16"/>
      <c r="AA2019" s="59"/>
      <c r="AB2019" s="59"/>
      <c r="AE2019" s="74"/>
    </row>
    <row r="2020" spans="1:31" x14ac:dyDescent="0.25">
      <c r="A2020" s="16"/>
      <c r="B2020" s="16"/>
      <c r="C2020" s="16"/>
      <c r="D2020" s="66"/>
      <c r="E2020" s="66"/>
      <c r="F2020" s="66"/>
      <c r="G2020" s="67"/>
      <c r="H2020" s="4"/>
      <c r="I2020" s="4"/>
      <c r="J2020" s="4"/>
      <c r="K2020" s="4"/>
      <c r="O2020" s="4"/>
      <c r="P2020" s="4"/>
      <c r="Q2020" s="4"/>
      <c r="R2020" s="16"/>
      <c r="S2020" s="16"/>
      <c r="T2020" s="16"/>
      <c r="AA2020" s="59"/>
      <c r="AB2020" s="59"/>
      <c r="AE2020" s="74"/>
    </row>
    <row r="2021" spans="1:31" x14ac:dyDescent="0.25">
      <c r="A2021" s="16"/>
      <c r="B2021" s="16"/>
      <c r="C2021" s="16"/>
      <c r="D2021" s="66"/>
      <c r="E2021" s="66"/>
      <c r="F2021" s="66"/>
      <c r="G2021" s="67"/>
      <c r="H2021" s="4"/>
      <c r="I2021" s="4"/>
      <c r="J2021" s="4"/>
      <c r="K2021" s="4"/>
      <c r="O2021" s="4"/>
      <c r="P2021" s="4"/>
      <c r="Q2021" s="4"/>
      <c r="R2021" s="16"/>
      <c r="S2021" s="16"/>
      <c r="T2021" s="16"/>
      <c r="AA2021" s="59"/>
      <c r="AB2021" s="59"/>
      <c r="AE2021" s="74"/>
    </row>
    <row r="2022" spans="1:31" x14ac:dyDescent="0.25">
      <c r="A2022" s="16"/>
      <c r="B2022" s="16"/>
      <c r="C2022" s="16"/>
      <c r="D2022" s="66"/>
      <c r="E2022" s="66"/>
      <c r="F2022" s="66"/>
      <c r="G2022" s="67"/>
      <c r="H2022" s="4"/>
      <c r="I2022" s="4"/>
      <c r="J2022" s="4"/>
      <c r="K2022" s="4"/>
      <c r="O2022" s="4"/>
      <c r="P2022" s="4"/>
      <c r="Q2022" s="4"/>
      <c r="R2022" s="16"/>
      <c r="S2022" s="16"/>
      <c r="T2022" s="16"/>
      <c r="AA2022" s="59"/>
      <c r="AB2022" s="59"/>
      <c r="AE2022" s="74"/>
    </row>
    <row r="2023" spans="1:31" x14ac:dyDescent="0.25">
      <c r="A2023" s="16"/>
      <c r="B2023" s="16"/>
      <c r="C2023" s="16"/>
      <c r="D2023" s="66"/>
      <c r="E2023" s="66"/>
      <c r="F2023" s="66"/>
      <c r="G2023" s="67"/>
      <c r="H2023" s="4"/>
      <c r="I2023" s="4"/>
      <c r="J2023" s="4"/>
      <c r="K2023" s="4"/>
      <c r="O2023" s="4"/>
      <c r="P2023" s="4"/>
      <c r="Q2023" s="4"/>
      <c r="R2023" s="16"/>
      <c r="S2023" s="16"/>
      <c r="T2023" s="16"/>
      <c r="AA2023" s="59"/>
      <c r="AB2023" s="59"/>
      <c r="AC2023" s="18"/>
      <c r="AE2023" s="75"/>
    </row>
    <row r="2024" spans="1:31" x14ac:dyDescent="0.25">
      <c r="A2024" s="16"/>
      <c r="B2024" s="16"/>
      <c r="C2024" s="16"/>
      <c r="D2024" s="66"/>
      <c r="E2024" s="66"/>
      <c r="F2024" s="66"/>
      <c r="G2024" s="67"/>
      <c r="H2024" s="4"/>
      <c r="I2024" s="4"/>
      <c r="J2024" s="4"/>
      <c r="K2024" s="4"/>
      <c r="O2024" s="4"/>
      <c r="P2024" s="4"/>
      <c r="Q2024" s="4"/>
      <c r="R2024" s="16"/>
      <c r="S2024" s="16"/>
      <c r="T2024" s="16"/>
      <c r="AA2024" s="59"/>
      <c r="AB2024" s="59"/>
      <c r="AC2024" s="18"/>
      <c r="AE2024" s="75"/>
    </row>
    <row r="2025" spans="1:31" x14ac:dyDescent="0.25">
      <c r="A2025" s="16"/>
      <c r="B2025" s="16"/>
      <c r="C2025" s="16"/>
      <c r="D2025" s="66"/>
      <c r="E2025" s="66"/>
      <c r="F2025" s="66"/>
      <c r="G2025" s="67"/>
      <c r="H2025" s="4"/>
      <c r="I2025" s="4"/>
      <c r="J2025" s="4"/>
      <c r="K2025" s="4"/>
      <c r="O2025" s="4"/>
      <c r="P2025" s="4"/>
      <c r="Q2025" s="4"/>
      <c r="R2025" s="16"/>
      <c r="S2025" s="16"/>
      <c r="T2025" s="16"/>
      <c r="AA2025" s="59"/>
      <c r="AB2025" s="59"/>
      <c r="AC2025" s="18"/>
      <c r="AE2025" s="75"/>
    </row>
    <row r="2026" spans="1:31" x14ac:dyDescent="0.25">
      <c r="A2026" s="16"/>
      <c r="B2026" s="16"/>
      <c r="C2026" s="16"/>
      <c r="D2026" s="66"/>
      <c r="E2026" s="66"/>
      <c r="F2026" s="66"/>
      <c r="G2026" s="67"/>
      <c r="H2026" s="4"/>
      <c r="I2026" s="4"/>
      <c r="J2026" s="4"/>
      <c r="K2026" s="4"/>
      <c r="O2026" s="4"/>
      <c r="P2026" s="4"/>
      <c r="Q2026" s="4"/>
      <c r="R2026" s="16"/>
      <c r="S2026" s="16"/>
      <c r="T2026" s="16"/>
      <c r="AA2026" s="59"/>
      <c r="AB2026" s="59"/>
      <c r="AC2026" s="18"/>
      <c r="AE2026" s="75"/>
    </row>
    <row r="2027" spans="1:31" x14ac:dyDescent="0.25">
      <c r="A2027" s="16"/>
      <c r="B2027" s="16"/>
      <c r="C2027" s="16"/>
      <c r="D2027" s="66"/>
      <c r="E2027" s="66"/>
      <c r="F2027" s="66"/>
      <c r="G2027" s="67"/>
      <c r="H2027" s="4"/>
      <c r="I2027" s="4"/>
      <c r="J2027" s="4"/>
      <c r="K2027" s="4"/>
      <c r="O2027" s="4"/>
      <c r="P2027" s="4"/>
      <c r="Q2027" s="4"/>
      <c r="R2027" s="16"/>
      <c r="S2027" s="16"/>
      <c r="T2027" s="16"/>
      <c r="AA2027" s="59"/>
      <c r="AB2027" s="59"/>
      <c r="AC2027" s="18"/>
      <c r="AE2027" s="75"/>
    </row>
    <row r="2028" spans="1:31" x14ac:dyDescent="0.25">
      <c r="A2028" s="16"/>
      <c r="B2028" s="16"/>
      <c r="C2028" s="16"/>
      <c r="D2028" s="66"/>
      <c r="E2028" s="66"/>
      <c r="F2028" s="66"/>
      <c r="G2028" s="67"/>
      <c r="H2028" s="4"/>
      <c r="I2028" s="4"/>
      <c r="J2028" s="4"/>
      <c r="K2028" s="4"/>
      <c r="O2028" s="4"/>
      <c r="P2028" s="4"/>
      <c r="Q2028" s="4"/>
      <c r="R2028" s="16"/>
      <c r="S2028" s="16"/>
      <c r="T2028" s="16"/>
      <c r="AA2028" s="59"/>
      <c r="AB2028" s="59"/>
      <c r="AC2028" s="18"/>
      <c r="AE2028" s="75"/>
    </row>
    <row r="2029" spans="1:31" x14ac:dyDescent="0.25">
      <c r="A2029" s="16"/>
      <c r="B2029" s="16"/>
      <c r="C2029" s="16"/>
      <c r="D2029" s="66"/>
      <c r="E2029" s="66"/>
      <c r="F2029" s="66"/>
      <c r="G2029" s="67"/>
      <c r="H2029" s="4"/>
      <c r="I2029" s="4"/>
      <c r="J2029" s="4"/>
      <c r="K2029" s="4"/>
      <c r="O2029" s="4"/>
      <c r="P2029" s="4"/>
      <c r="Q2029" s="4"/>
      <c r="R2029" s="16"/>
      <c r="S2029" s="16"/>
      <c r="T2029" s="16"/>
      <c r="AA2029" s="59"/>
      <c r="AB2029" s="59"/>
      <c r="AC2029" s="18"/>
      <c r="AE2029" s="75"/>
    </row>
    <row r="2030" spans="1:31" x14ac:dyDescent="0.25">
      <c r="A2030" s="16"/>
      <c r="B2030" s="16"/>
      <c r="C2030" s="16"/>
      <c r="D2030" s="66"/>
      <c r="E2030" s="66"/>
      <c r="F2030" s="66"/>
      <c r="G2030" s="67"/>
      <c r="H2030" s="4"/>
      <c r="I2030" s="4"/>
      <c r="J2030" s="4"/>
      <c r="K2030" s="4"/>
      <c r="O2030" s="4"/>
      <c r="P2030" s="4"/>
      <c r="Q2030" s="4"/>
      <c r="R2030" s="16"/>
      <c r="S2030" s="16"/>
      <c r="T2030" s="16"/>
      <c r="AA2030" s="59"/>
      <c r="AB2030" s="59"/>
      <c r="AC2030" s="18"/>
      <c r="AE2030" s="75"/>
    </row>
    <row r="2031" spans="1:31" x14ac:dyDescent="0.25">
      <c r="A2031" s="16"/>
      <c r="B2031" s="16"/>
      <c r="C2031" s="16"/>
      <c r="D2031" s="66"/>
      <c r="E2031" s="66"/>
      <c r="F2031" s="66"/>
      <c r="G2031" s="67"/>
      <c r="H2031" s="4"/>
      <c r="I2031" s="4"/>
      <c r="J2031" s="4"/>
      <c r="K2031" s="4"/>
      <c r="O2031" s="4"/>
      <c r="P2031" s="4"/>
      <c r="Q2031" s="4"/>
      <c r="R2031" s="16"/>
      <c r="S2031" s="16"/>
      <c r="T2031" s="16"/>
      <c r="AA2031" s="59"/>
      <c r="AB2031" s="59"/>
      <c r="AC2031" s="18"/>
      <c r="AE2031" s="75"/>
    </row>
    <row r="2032" spans="1:31" x14ac:dyDescent="0.25">
      <c r="A2032" s="16"/>
      <c r="B2032" s="16"/>
      <c r="C2032" s="16"/>
      <c r="D2032" s="66"/>
      <c r="E2032" s="66"/>
      <c r="F2032" s="66"/>
      <c r="G2032" s="67"/>
      <c r="H2032" s="4"/>
      <c r="I2032" s="4"/>
      <c r="J2032" s="4"/>
      <c r="K2032" s="4"/>
      <c r="O2032" s="4"/>
      <c r="P2032" s="4"/>
      <c r="Q2032" s="4"/>
      <c r="R2032" s="16"/>
      <c r="S2032" s="16"/>
      <c r="T2032" s="16"/>
      <c r="AA2032" s="59"/>
      <c r="AB2032" s="59"/>
      <c r="AC2032" s="18"/>
      <c r="AE2032" s="75"/>
    </row>
    <row r="2033" spans="1:31" x14ac:dyDescent="0.25">
      <c r="A2033" s="16"/>
      <c r="B2033" s="16"/>
      <c r="C2033" s="16"/>
      <c r="D2033" s="66"/>
      <c r="E2033" s="66"/>
      <c r="F2033" s="66"/>
      <c r="G2033" s="67"/>
      <c r="H2033" s="4"/>
      <c r="I2033" s="4"/>
      <c r="J2033" s="4"/>
      <c r="K2033" s="4"/>
      <c r="O2033" s="4"/>
      <c r="P2033" s="4"/>
      <c r="Q2033" s="4"/>
      <c r="R2033" s="16"/>
      <c r="S2033" s="16"/>
      <c r="T2033" s="16"/>
      <c r="AA2033" s="59"/>
      <c r="AB2033" s="59"/>
      <c r="AC2033" s="18"/>
      <c r="AE2033" s="75"/>
    </row>
    <row r="2034" spans="1:31" x14ac:dyDescent="0.25">
      <c r="A2034" s="16"/>
      <c r="B2034" s="16"/>
      <c r="C2034" s="16"/>
      <c r="D2034" s="66"/>
      <c r="E2034" s="66"/>
      <c r="F2034" s="66"/>
      <c r="G2034" s="67"/>
      <c r="H2034" s="4"/>
      <c r="I2034" s="4"/>
      <c r="J2034" s="4"/>
      <c r="K2034" s="4"/>
      <c r="O2034" s="4"/>
      <c r="P2034" s="4"/>
      <c r="Q2034" s="4"/>
      <c r="R2034" s="16"/>
      <c r="S2034" s="16"/>
      <c r="T2034" s="16"/>
      <c r="AA2034" s="59"/>
      <c r="AB2034" s="59"/>
      <c r="AC2034" s="18"/>
      <c r="AE2034" s="75"/>
    </row>
    <row r="2035" spans="1:31" x14ac:dyDescent="0.25">
      <c r="A2035" s="16"/>
      <c r="B2035" s="16"/>
      <c r="C2035" s="16"/>
      <c r="D2035" s="66"/>
      <c r="E2035" s="66"/>
      <c r="F2035" s="66"/>
      <c r="G2035" s="67"/>
      <c r="H2035" s="4"/>
      <c r="I2035" s="4"/>
      <c r="J2035" s="4"/>
      <c r="K2035" s="4"/>
      <c r="O2035" s="4"/>
      <c r="P2035" s="4"/>
      <c r="Q2035" s="4"/>
      <c r="R2035" s="16"/>
      <c r="S2035" s="16"/>
      <c r="T2035" s="16"/>
      <c r="AA2035" s="59"/>
      <c r="AB2035" s="59"/>
      <c r="AC2035" s="18"/>
      <c r="AE2035" s="75"/>
    </row>
    <row r="2036" spans="1:31" x14ac:dyDescent="0.25">
      <c r="A2036" s="16"/>
      <c r="B2036" s="16"/>
      <c r="C2036" s="16"/>
      <c r="D2036" s="66"/>
      <c r="E2036" s="66"/>
      <c r="F2036" s="66"/>
      <c r="G2036" s="67"/>
      <c r="H2036" s="4"/>
      <c r="I2036" s="4"/>
      <c r="J2036" s="4"/>
      <c r="K2036" s="4"/>
      <c r="O2036" s="4"/>
      <c r="P2036" s="4"/>
      <c r="Q2036" s="4"/>
      <c r="R2036" s="16"/>
      <c r="S2036" s="16"/>
      <c r="T2036" s="16"/>
      <c r="AA2036" s="59"/>
      <c r="AB2036" s="59"/>
      <c r="AC2036" s="18"/>
      <c r="AE2036" s="75"/>
    </row>
    <row r="2037" spans="1:31" x14ac:dyDescent="0.25">
      <c r="A2037" s="16"/>
      <c r="B2037" s="16"/>
      <c r="C2037" s="16"/>
      <c r="D2037" s="66"/>
      <c r="E2037" s="66"/>
      <c r="F2037" s="66"/>
      <c r="G2037" s="67"/>
      <c r="H2037" s="4"/>
      <c r="I2037" s="4"/>
      <c r="J2037" s="4"/>
      <c r="K2037" s="4"/>
      <c r="O2037" s="4"/>
      <c r="P2037" s="4"/>
      <c r="Q2037" s="4"/>
      <c r="R2037" s="16"/>
      <c r="S2037" s="16"/>
      <c r="T2037" s="16"/>
      <c r="AA2037" s="59"/>
      <c r="AB2037" s="59"/>
      <c r="AC2037" s="18"/>
      <c r="AE2037" s="75"/>
    </row>
    <row r="2038" spans="1:31" x14ac:dyDescent="0.25">
      <c r="A2038" s="16"/>
      <c r="B2038" s="16"/>
      <c r="C2038" s="16"/>
      <c r="D2038" s="66"/>
      <c r="E2038" s="66"/>
      <c r="F2038" s="66"/>
      <c r="G2038" s="67"/>
      <c r="H2038" s="4"/>
      <c r="I2038" s="4"/>
      <c r="J2038" s="4"/>
      <c r="K2038" s="4"/>
      <c r="O2038" s="4"/>
      <c r="P2038" s="4"/>
      <c r="Q2038" s="4"/>
      <c r="R2038" s="16"/>
      <c r="S2038" s="16"/>
      <c r="T2038" s="16"/>
      <c r="AA2038" s="59"/>
      <c r="AB2038" s="59"/>
      <c r="AC2038" s="18"/>
      <c r="AE2038" s="75"/>
    </row>
    <row r="2039" spans="1:31" x14ac:dyDescent="0.25">
      <c r="A2039" s="16"/>
      <c r="B2039" s="16"/>
      <c r="C2039" s="16"/>
      <c r="D2039" s="66"/>
      <c r="E2039" s="66"/>
      <c r="F2039" s="66"/>
      <c r="G2039" s="67"/>
      <c r="H2039" s="4"/>
      <c r="I2039" s="4"/>
      <c r="J2039" s="4"/>
      <c r="K2039" s="4"/>
      <c r="O2039" s="4"/>
      <c r="P2039" s="4"/>
      <c r="Q2039" s="4"/>
      <c r="R2039" s="16"/>
      <c r="S2039" s="16"/>
      <c r="T2039" s="16"/>
      <c r="AA2039" s="59"/>
      <c r="AB2039" s="59"/>
      <c r="AC2039" s="18"/>
      <c r="AE2039" s="75"/>
    </row>
    <row r="2040" spans="1:31" x14ac:dyDescent="0.25">
      <c r="A2040" s="16"/>
      <c r="B2040" s="16"/>
      <c r="C2040" s="16"/>
      <c r="D2040" s="66"/>
      <c r="E2040" s="66"/>
      <c r="F2040" s="66"/>
      <c r="G2040" s="67"/>
      <c r="H2040" s="4"/>
      <c r="I2040" s="4"/>
      <c r="J2040" s="4"/>
      <c r="K2040" s="4"/>
      <c r="O2040" s="4"/>
      <c r="P2040" s="4"/>
      <c r="Q2040" s="4"/>
      <c r="R2040" s="16"/>
      <c r="S2040" s="16"/>
      <c r="T2040" s="16"/>
      <c r="AA2040" s="59"/>
      <c r="AB2040" s="59"/>
      <c r="AC2040" s="18"/>
      <c r="AE2040" s="75"/>
    </row>
    <row r="2041" spans="1:31" x14ac:dyDescent="0.25">
      <c r="A2041" s="16"/>
      <c r="B2041" s="16"/>
      <c r="C2041" s="16"/>
      <c r="D2041" s="66"/>
      <c r="E2041" s="66"/>
      <c r="F2041" s="66"/>
      <c r="G2041" s="67"/>
      <c r="H2041" s="4"/>
      <c r="I2041" s="4"/>
      <c r="J2041" s="4"/>
      <c r="K2041" s="4"/>
      <c r="O2041" s="4"/>
      <c r="P2041" s="4"/>
      <c r="Q2041" s="4"/>
      <c r="R2041" s="16"/>
      <c r="S2041" s="16"/>
      <c r="T2041" s="16"/>
      <c r="AA2041" s="59"/>
      <c r="AB2041" s="59"/>
      <c r="AC2041" s="18"/>
      <c r="AE2041" s="75"/>
    </row>
    <row r="2042" spans="1:31" x14ac:dyDescent="0.25">
      <c r="A2042" s="16"/>
      <c r="B2042" s="16"/>
      <c r="C2042" s="16"/>
      <c r="D2042" s="66"/>
      <c r="E2042" s="66"/>
      <c r="F2042" s="66"/>
      <c r="G2042" s="67"/>
      <c r="H2042" s="4"/>
      <c r="I2042" s="4"/>
      <c r="J2042" s="4"/>
      <c r="K2042" s="4"/>
      <c r="O2042" s="4"/>
      <c r="P2042" s="4"/>
      <c r="Q2042" s="4"/>
      <c r="R2042" s="16"/>
      <c r="S2042" s="16"/>
      <c r="T2042" s="16"/>
      <c r="AA2042" s="59"/>
      <c r="AB2042" s="59"/>
      <c r="AC2042" s="18"/>
      <c r="AE2042" s="75"/>
    </row>
    <row r="2043" spans="1:31" x14ac:dyDescent="0.25">
      <c r="A2043" s="16"/>
      <c r="B2043" s="16"/>
      <c r="C2043" s="16"/>
      <c r="D2043" s="66"/>
      <c r="E2043" s="66"/>
      <c r="F2043" s="66"/>
      <c r="G2043" s="67"/>
      <c r="H2043" s="4"/>
      <c r="I2043" s="4"/>
      <c r="J2043" s="4"/>
      <c r="K2043" s="4"/>
      <c r="O2043" s="4"/>
      <c r="P2043" s="4"/>
      <c r="Q2043" s="4"/>
      <c r="R2043" s="16"/>
      <c r="S2043" s="16"/>
      <c r="T2043" s="16"/>
      <c r="AA2043" s="59"/>
      <c r="AB2043" s="59"/>
      <c r="AC2043" s="18"/>
      <c r="AE2043" s="75"/>
    </row>
    <row r="2044" spans="1:31" x14ac:dyDescent="0.25">
      <c r="A2044" s="16"/>
      <c r="B2044" s="16"/>
      <c r="C2044" s="16"/>
      <c r="D2044" s="66"/>
      <c r="E2044" s="66"/>
      <c r="F2044" s="66"/>
      <c r="G2044" s="67"/>
      <c r="H2044" s="4"/>
      <c r="I2044" s="4"/>
      <c r="J2044" s="4"/>
      <c r="K2044" s="4"/>
      <c r="O2044" s="4"/>
      <c r="P2044" s="4"/>
      <c r="Q2044" s="4"/>
      <c r="R2044" s="16"/>
      <c r="S2044" s="16"/>
      <c r="T2044" s="16"/>
      <c r="AA2044" s="59"/>
      <c r="AB2044" s="59"/>
      <c r="AC2044" s="18"/>
      <c r="AE2044" s="75"/>
    </row>
    <row r="2045" spans="1:31" x14ac:dyDescent="0.25">
      <c r="A2045" s="16"/>
      <c r="B2045" s="16"/>
      <c r="C2045" s="16"/>
      <c r="D2045" s="66"/>
      <c r="E2045" s="66"/>
      <c r="F2045" s="66"/>
      <c r="G2045" s="67"/>
      <c r="H2045" s="4"/>
      <c r="I2045" s="4"/>
      <c r="J2045" s="4"/>
      <c r="K2045" s="4"/>
      <c r="O2045" s="4"/>
      <c r="P2045" s="4"/>
      <c r="Q2045" s="4"/>
      <c r="R2045" s="16"/>
      <c r="S2045" s="16"/>
      <c r="T2045" s="16"/>
      <c r="AA2045" s="59"/>
      <c r="AB2045" s="59"/>
      <c r="AC2045" s="18"/>
      <c r="AE2045" s="75"/>
    </row>
    <row r="2046" spans="1:31" x14ac:dyDescent="0.25">
      <c r="A2046" s="16"/>
      <c r="B2046" s="16"/>
      <c r="C2046" s="16"/>
      <c r="D2046" s="66"/>
      <c r="E2046" s="66"/>
      <c r="F2046" s="66"/>
      <c r="G2046" s="67"/>
      <c r="H2046" s="4"/>
      <c r="I2046" s="4"/>
      <c r="J2046" s="4"/>
      <c r="K2046" s="4"/>
      <c r="O2046" s="4"/>
      <c r="P2046" s="4"/>
      <c r="Q2046" s="4"/>
      <c r="R2046" s="16"/>
      <c r="S2046" s="16"/>
      <c r="T2046" s="16"/>
      <c r="AA2046" s="59"/>
      <c r="AB2046" s="59"/>
      <c r="AC2046" s="18"/>
      <c r="AE2046" s="75"/>
    </row>
    <row r="2047" spans="1:31" x14ac:dyDescent="0.25">
      <c r="A2047" s="16"/>
      <c r="B2047" s="16"/>
      <c r="C2047" s="16"/>
      <c r="D2047" s="66"/>
      <c r="E2047" s="66"/>
      <c r="F2047" s="66"/>
      <c r="G2047" s="67"/>
      <c r="H2047" s="4"/>
      <c r="I2047" s="4"/>
      <c r="J2047" s="4"/>
      <c r="K2047" s="4"/>
      <c r="O2047" s="4"/>
      <c r="P2047" s="4"/>
      <c r="Q2047" s="4"/>
      <c r="R2047" s="16"/>
      <c r="S2047" s="16"/>
      <c r="T2047" s="16"/>
      <c r="AA2047" s="59"/>
      <c r="AB2047" s="59"/>
      <c r="AC2047" s="18"/>
      <c r="AE2047" s="75"/>
    </row>
    <row r="2048" spans="1:31" x14ac:dyDescent="0.25">
      <c r="A2048" s="16"/>
      <c r="B2048" s="16"/>
      <c r="C2048" s="16"/>
      <c r="D2048" s="66"/>
      <c r="E2048" s="66"/>
      <c r="F2048" s="66"/>
      <c r="G2048" s="67"/>
      <c r="H2048" s="4"/>
      <c r="I2048" s="4"/>
      <c r="J2048" s="4"/>
      <c r="K2048" s="4"/>
      <c r="O2048" s="4"/>
      <c r="P2048" s="4"/>
      <c r="Q2048" s="4"/>
      <c r="R2048" s="16"/>
      <c r="S2048" s="16"/>
      <c r="T2048" s="16"/>
      <c r="AA2048" s="59"/>
      <c r="AB2048" s="59"/>
      <c r="AC2048" s="18"/>
      <c r="AE2048" s="75"/>
    </row>
    <row r="2049" spans="1:31" x14ac:dyDescent="0.25">
      <c r="A2049" s="16"/>
      <c r="B2049" s="16"/>
      <c r="C2049" s="16"/>
      <c r="D2049" s="66"/>
      <c r="E2049" s="66"/>
      <c r="F2049" s="66"/>
      <c r="G2049" s="67"/>
      <c r="H2049" s="4"/>
      <c r="I2049" s="4"/>
      <c r="J2049" s="4"/>
      <c r="K2049" s="4"/>
      <c r="O2049" s="4"/>
      <c r="P2049" s="4"/>
      <c r="Q2049" s="4"/>
      <c r="R2049" s="16"/>
      <c r="S2049" s="16"/>
      <c r="T2049" s="16"/>
      <c r="AA2049" s="59"/>
      <c r="AB2049" s="59"/>
      <c r="AC2049" s="18"/>
      <c r="AE2049" s="75"/>
    </row>
    <row r="2050" spans="1:31" x14ac:dyDescent="0.25">
      <c r="A2050" s="16"/>
      <c r="B2050" s="16"/>
      <c r="C2050" s="16"/>
      <c r="D2050" s="66"/>
      <c r="E2050" s="66"/>
      <c r="F2050" s="66"/>
      <c r="G2050" s="67"/>
      <c r="H2050" s="4"/>
      <c r="I2050" s="4"/>
      <c r="J2050" s="4"/>
      <c r="K2050" s="4"/>
      <c r="O2050" s="4"/>
      <c r="P2050" s="4"/>
      <c r="Q2050" s="4"/>
      <c r="R2050" s="16"/>
      <c r="S2050" s="16"/>
      <c r="T2050" s="16"/>
      <c r="AA2050" s="59"/>
      <c r="AB2050" s="59"/>
      <c r="AC2050" s="18"/>
      <c r="AE2050" s="75"/>
    </row>
    <row r="2051" spans="1:31" x14ac:dyDescent="0.25">
      <c r="A2051" s="16"/>
      <c r="B2051" s="16"/>
      <c r="C2051" s="16"/>
      <c r="D2051" s="66"/>
      <c r="E2051" s="66"/>
      <c r="F2051" s="66"/>
      <c r="G2051" s="67"/>
      <c r="H2051" s="4"/>
      <c r="I2051" s="4"/>
      <c r="J2051" s="4"/>
      <c r="K2051" s="4"/>
      <c r="O2051" s="4"/>
      <c r="P2051" s="4"/>
      <c r="Q2051" s="4"/>
      <c r="R2051" s="16"/>
      <c r="S2051" s="16"/>
      <c r="T2051" s="16"/>
      <c r="AA2051" s="59"/>
      <c r="AB2051" s="59"/>
      <c r="AC2051" s="18"/>
      <c r="AE2051" s="75"/>
    </row>
    <row r="2052" spans="1:31" x14ac:dyDescent="0.25">
      <c r="A2052" s="16"/>
      <c r="B2052" s="16"/>
      <c r="C2052" s="16"/>
      <c r="D2052" s="66"/>
      <c r="E2052" s="66"/>
      <c r="F2052" s="66"/>
      <c r="G2052" s="67"/>
      <c r="H2052" s="4"/>
      <c r="I2052" s="4"/>
      <c r="J2052" s="4"/>
      <c r="K2052" s="4"/>
      <c r="O2052" s="4"/>
      <c r="P2052" s="4"/>
      <c r="Q2052" s="4"/>
      <c r="R2052" s="16"/>
      <c r="S2052" s="16"/>
      <c r="T2052" s="16"/>
      <c r="AA2052" s="59"/>
      <c r="AB2052" s="59"/>
      <c r="AC2052" s="18"/>
      <c r="AE2052" s="75"/>
    </row>
    <row r="2053" spans="1:31" x14ac:dyDescent="0.25">
      <c r="A2053" s="16"/>
      <c r="B2053" s="16"/>
      <c r="C2053" s="16"/>
      <c r="D2053" s="66"/>
      <c r="E2053" s="66"/>
      <c r="F2053" s="66"/>
      <c r="G2053" s="67"/>
      <c r="H2053" s="4"/>
      <c r="I2053" s="4"/>
      <c r="J2053" s="4"/>
      <c r="K2053" s="4"/>
      <c r="O2053" s="4"/>
      <c r="P2053" s="4"/>
      <c r="Q2053" s="4"/>
      <c r="R2053" s="16"/>
      <c r="S2053" s="16"/>
      <c r="T2053" s="16"/>
      <c r="AA2053" s="59"/>
      <c r="AB2053" s="59"/>
      <c r="AC2053" s="18"/>
      <c r="AE2053" s="75"/>
    </row>
    <row r="2054" spans="1:31" x14ac:dyDescent="0.25">
      <c r="A2054" s="16"/>
      <c r="B2054" s="16"/>
      <c r="C2054" s="16"/>
      <c r="D2054" s="66"/>
      <c r="E2054" s="66"/>
      <c r="F2054" s="66"/>
      <c r="G2054" s="67"/>
      <c r="H2054" s="4"/>
      <c r="I2054" s="4"/>
      <c r="J2054" s="4"/>
      <c r="K2054" s="4"/>
      <c r="O2054" s="4"/>
      <c r="P2054" s="4"/>
      <c r="Q2054" s="4"/>
      <c r="R2054" s="16"/>
      <c r="S2054" s="16"/>
      <c r="T2054" s="16"/>
      <c r="AA2054" s="59"/>
      <c r="AB2054" s="59"/>
      <c r="AC2054" s="18"/>
      <c r="AE2054" s="75"/>
    </row>
    <row r="2055" spans="1:31" x14ac:dyDescent="0.25">
      <c r="A2055" s="16"/>
      <c r="B2055" s="16"/>
      <c r="C2055" s="16"/>
      <c r="D2055" s="66"/>
      <c r="E2055" s="66"/>
      <c r="F2055" s="66"/>
      <c r="G2055" s="67"/>
      <c r="H2055" s="4"/>
      <c r="I2055" s="4"/>
      <c r="J2055" s="4"/>
      <c r="K2055" s="4"/>
      <c r="O2055" s="4"/>
      <c r="P2055" s="4"/>
      <c r="Q2055" s="4"/>
      <c r="R2055" s="16"/>
      <c r="S2055" s="16"/>
      <c r="T2055" s="16"/>
      <c r="AA2055" s="59"/>
      <c r="AB2055" s="59"/>
      <c r="AC2055" s="18"/>
      <c r="AE2055" s="75"/>
    </row>
    <row r="2056" spans="1:31" x14ac:dyDescent="0.25">
      <c r="A2056" s="16"/>
      <c r="B2056" s="16"/>
      <c r="C2056" s="16"/>
      <c r="D2056" s="66"/>
      <c r="E2056" s="66"/>
      <c r="F2056" s="66"/>
      <c r="G2056" s="67"/>
      <c r="H2056" s="4"/>
      <c r="I2056" s="4"/>
      <c r="J2056" s="4"/>
      <c r="K2056" s="4"/>
      <c r="O2056" s="4"/>
      <c r="P2056" s="4"/>
      <c r="Q2056" s="4"/>
      <c r="R2056" s="16"/>
      <c r="S2056" s="16"/>
      <c r="T2056" s="16"/>
      <c r="AA2056" s="59"/>
      <c r="AB2056" s="59"/>
      <c r="AC2056" s="18"/>
      <c r="AE2056" s="75"/>
    </row>
    <row r="2057" spans="1:31" x14ac:dyDescent="0.25">
      <c r="A2057" s="16"/>
      <c r="B2057" s="16"/>
      <c r="C2057" s="16"/>
      <c r="D2057" s="66"/>
      <c r="E2057" s="66"/>
      <c r="F2057" s="66"/>
      <c r="G2057" s="67"/>
      <c r="H2057" s="4"/>
      <c r="I2057" s="4"/>
      <c r="J2057" s="4"/>
      <c r="K2057" s="4"/>
      <c r="O2057" s="4"/>
      <c r="P2057" s="4"/>
      <c r="Q2057" s="4"/>
      <c r="R2057" s="16"/>
      <c r="S2057" s="16"/>
      <c r="T2057" s="16"/>
      <c r="AA2057" s="59"/>
      <c r="AB2057" s="59"/>
      <c r="AC2057" s="18"/>
      <c r="AE2057" s="75"/>
    </row>
    <row r="2058" spans="1:31" x14ac:dyDescent="0.25">
      <c r="A2058" s="16"/>
      <c r="B2058" s="16"/>
      <c r="C2058" s="16"/>
      <c r="D2058" s="66"/>
      <c r="E2058" s="66"/>
      <c r="F2058" s="66"/>
      <c r="G2058" s="67"/>
      <c r="H2058" s="4"/>
      <c r="I2058" s="4"/>
      <c r="J2058" s="4"/>
      <c r="K2058" s="4"/>
      <c r="O2058" s="4"/>
      <c r="P2058" s="4"/>
      <c r="Q2058" s="4"/>
      <c r="R2058" s="16"/>
      <c r="S2058" s="16"/>
      <c r="T2058" s="16"/>
      <c r="AA2058" s="59"/>
      <c r="AB2058" s="59"/>
      <c r="AC2058" s="18"/>
      <c r="AE2058" s="75"/>
    </row>
    <row r="2059" spans="1:31" x14ac:dyDescent="0.25">
      <c r="A2059" s="16"/>
      <c r="B2059" s="16"/>
      <c r="C2059" s="16"/>
      <c r="D2059" s="66"/>
      <c r="E2059" s="66"/>
      <c r="F2059" s="66"/>
      <c r="G2059" s="67"/>
      <c r="H2059" s="4"/>
      <c r="I2059" s="4"/>
      <c r="J2059" s="4"/>
      <c r="K2059" s="4"/>
      <c r="O2059" s="4"/>
      <c r="P2059" s="4"/>
      <c r="Q2059" s="4"/>
      <c r="R2059" s="16"/>
      <c r="S2059" s="16"/>
      <c r="T2059" s="16"/>
      <c r="AA2059" s="59"/>
      <c r="AB2059" s="59"/>
      <c r="AC2059" s="18"/>
      <c r="AE2059" s="75"/>
    </row>
    <row r="2060" spans="1:31" x14ac:dyDescent="0.25">
      <c r="A2060" s="16"/>
      <c r="B2060" s="16"/>
      <c r="C2060" s="16"/>
      <c r="D2060" s="66"/>
      <c r="E2060" s="66"/>
      <c r="F2060" s="66"/>
      <c r="G2060" s="67"/>
      <c r="H2060" s="4"/>
      <c r="I2060" s="4"/>
      <c r="J2060" s="4"/>
      <c r="K2060" s="4"/>
      <c r="O2060" s="4"/>
      <c r="P2060" s="4"/>
      <c r="Q2060" s="4"/>
      <c r="R2060" s="16"/>
      <c r="S2060" s="16"/>
      <c r="T2060" s="16"/>
      <c r="AA2060" s="59"/>
      <c r="AB2060" s="59"/>
      <c r="AC2060" s="18"/>
      <c r="AE2060" s="75"/>
    </row>
    <row r="2061" spans="1:31" x14ac:dyDescent="0.25">
      <c r="A2061" s="16"/>
      <c r="B2061" s="16"/>
      <c r="C2061" s="16"/>
      <c r="D2061" s="66"/>
      <c r="E2061" s="66"/>
      <c r="F2061" s="66"/>
      <c r="G2061" s="67"/>
      <c r="H2061" s="4"/>
      <c r="I2061" s="4"/>
      <c r="J2061" s="4"/>
      <c r="K2061" s="4"/>
      <c r="O2061" s="4"/>
      <c r="P2061" s="4"/>
      <c r="Q2061" s="4"/>
      <c r="R2061" s="16"/>
      <c r="S2061" s="16"/>
      <c r="T2061" s="16"/>
      <c r="AA2061" s="59"/>
      <c r="AB2061" s="59"/>
      <c r="AC2061" s="18"/>
      <c r="AE2061" s="75"/>
    </row>
    <row r="2062" spans="1:31" x14ac:dyDescent="0.25">
      <c r="A2062" s="16"/>
      <c r="B2062" s="16"/>
      <c r="C2062" s="16"/>
      <c r="D2062" s="66"/>
      <c r="E2062" s="66"/>
      <c r="F2062" s="66"/>
      <c r="G2062" s="67"/>
      <c r="H2062" s="4"/>
      <c r="I2062" s="4"/>
      <c r="J2062" s="4"/>
      <c r="K2062" s="4"/>
      <c r="O2062" s="4"/>
      <c r="P2062" s="4"/>
      <c r="Q2062" s="4"/>
      <c r="R2062" s="16"/>
      <c r="S2062" s="16"/>
      <c r="T2062" s="16"/>
      <c r="AA2062" s="59"/>
      <c r="AB2062" s="59"/>
      <c r="AC2062" s="18"/>
      <c r="AE2062" s="75"/>
    </row>
    <row r="2063" spans="1:31" x14ac:dyDescent="0.25">
      <c r="A2063" s="16"/>
      <c r="B2063" s="16"/>
      <c r="C2063" s="16"/>
      <c r="D2063" s="66"/>
      <c r="E2063" s="66"/>
      <c r="F2063" s="66"/>
      <c r="G2063" s="67"/>
      <c r="H2063" s="4"/>
      <c r="I2063" s="4"/>
      <c r="J2063" s="4"/>
      <c r="K2063" s="4"/>
      <c r="O2063" s="4"/>
      <c r="P2063" s="4"/>
      <c r="Q2063" s="4"/>
      <c r="R2063" s="16"/>
      <c r="S2063" s="16"/>
      <c r="T2063" s="16"/>
      <c r="AA2063" s="59"/>
      <c r="AB2063" s="59"/>
      <c r="AC2063" s="18"/>
      <c r="AE2063" s="75"/>
    </row>
    <row r="2064" spans="1:31" x14ac:dyDescent="0.25">
      <c r="A2064" s="16"/>
      <c r="B2064" s="16"/>
      <c r="C2064" s="16"/>
      <c r="D2064" s="66"/>
      <c r="E2064" s="66"/>
      <c r="F2064" s="66"/>
      <c r="G2064" s="67"/>
      <c r="H2064" s="4"/>
      <c r="I2064" s="4"/>
      <c r="J2064" s="4"/>
      <c r="K2064" s="4"/>
      <c r="O2064" s="4"/>
      <c r="P2064" s="4"/>
      <c r="Q2064" s="4"/>
      <c r="R2064" s="16"/>
      <c r="S2064" s="16"/>
      <c r="T2064" s="16"/>
      <c r="AA2064" s="59"/>
      <c r="AB2064" s="59"/>
      <c r="AC2064" s="18"/>
      <c r="AE2064" s="75"/>
    </row>
    <row r="2065" spans="1:31" x14ac:dyDescent="0.25">
      <c r="A2065" s="16"/>
      <c r="B2065" s="16"/>
      <c r="C2065" s="16"/>
      <c r="D2065" s="66"/>
      <c r="E2065" s="66"/>
      <c r="F2065" s="66"/>
      <c r="G2065" s="67"/>
      <c r="H2065" s="4"/>
      <c r="I2065" s="4"/>
      <c r="J2065" s="4"/>
      <c r="K2065" s="4"/>
      <c r="O2065" s="4"/>
      <c r="P2065" s="4"/>
      <c r="Q2065" s="4"/>
      <c r="R2065" s="16"/>
      <c r="S2065" s="16"/>
      <c r="T2065" s="16"/>
      <c r="AA2065" s="59"/>
      <c r="AB2065" s="59"/>
      <c r="AC2065" s="18"/>
      <c r="AE2065" s="75"/>
    </row>
    <row r="2066" spans="1:31" x14ac:dyDescent="0.25">
      <c r="A2066" s="16"/>
      <c r="B2066" s="16"/>
      <c r="C2066" s="16"/>
      <c r="D2066" s="66"/>
      <c r="E2066" s="66"/>
      <c r="F2066" s="66"/>
      <c r="G2066" s="67"/>
      <c r="H2066" s="4"/>
      <c r="I2066" s="4"/>
      <c r="J2066" s="4"/>
      <c r="K2066" s="4"/>
      <c r="O2066" s="4"/>
      <c r="P2066" s="4"/>
      <c r="Q2066" s="4"/>
      <c r="R2066" s="16"/>
      <c r="S2066" s="16"/>
      <c r="T2066" s="16"/>
      <c r="AA2066" s="59"/>
      <c r="AB2066" s="59"/>
      <c r="AC2066" s="18"/>
      <c r="AE2066" s="75"/>
    </row>
    <row r="2067" spans="1:31" x14ac:dyDescent="0.25">
      <c r="A2067" s="16"/>
      <c r="B2067" s="16"/>
      <c r="C2067" s="16"/>
      <c r="D2067" s="66"/>
      <c r="E2067" s="66"/>
      <c r="F2067" s="66"/>
      <c r="G2067" s="67"/>
      <c r="H2067" s="4"/>
      <c r="I2067" s="4"/>
      <c r="J2067" s="4"/>
      <c r="K2067" s="4"/>
      <c r="O2067" s="4"/>
      <c r="P2067" s="4"/>
      <c r="Q2067" s="4"/>
      <c r="R2067" s="16"/>
      <c r="S2067" s="16"/>
      <c r="T2067" s="16"/>
      <c r="AA2067" s="59"/>
      <c r="AB2067" s="59"/>
      <c r="AC2067" s="18"/>
      <c r="AE2067" s="75"/>
    </row>
    <row r="2068" spans="1:31" x14ac:dyDescent="0.25">
      <c r="A2068" s="16"/>
      <c r="B2068" s="16"/>
      <c r="C2068" s="16"/>
      <c r="D2068" s="66"/>
      <c r="E2068" s="66"/>
      <c r="F2068" s="66"/>
      <c r="G2068" s="67"/>
      <c r="H2068" s="4"/>
      <c r="I2068" s="4"/>
      <c r="J2068" s="4"/>
      <c r="K2068" s="4"/>
      <c r="O2068" s="4"/>
      <c r="P2068" s="4"/>
      <c r="Q2068" s="4"/>
      <c r="R2068" s="16"/>
      <c r="S2068" s="16"/>
      <c r="T2068" s="16"/>
      <c r="AA2068" s="59"/>
      <c r="AB2068" s="59"/>
      <c r="AC2068" s="18"/>
      <c r="AE2068" s="75"/>
    </row>
    <row r="2069" spans="1:31" x14ac:dyDescent="0.25">
      <c r="A2069" s="16"/>
      <c r="B2069" s="16"/>
      <c r="C2069" s="16"/>
      <c r="D2069" s="66"/>
      <c r="E2069" s="66"/>
      <c r="F2069" s="66"/>
      <c r="G2069" s="67"/>
      <c r="H2069" s="4"/>
      <c r="I2069" s="4"/>
      <c r="J2069" s="4"/>
      <c r="K2069" s="4"/>
      <c r="O2069" s="4"/>
      <c r="P2069" s="4"/>
      <c r="Q2069" s="4"/>
      <c r="R2069" s="16"/>
      <c r="S2069" s="16"/>
      <c r="T2069" s="16"/>
      <c r="AA2069" s="59"/>
      <c r="AB2069" s="59"/>
      <c r="AC2069" s="18"/>
      <c r="AE2069" s="75"/>
    </row>
    <row r="2070" spans="1:31" x14ac:dyDescent="0.25">
      <c r="A2070" s="16"/>
      <c r="B2070" s="16"/>
      <c r="C2070" s="16"/>
      <c r="D2070" s="66"/>
      <c r="E2070" s="66"/>
      <c r="F2070" s="66"/>
      <c r="G2070" s="67"/>
      <c r="H2070" s="4"/>
      <c r="I2070" s="4"/>
      <c r="J2070" s="4"/>
      <c r="K2070" s="4"/>
      <c r="O2070" s="4"/>
      <c r="P2070" s="4"/>
      <c r="Q2070" s="4"/>
      <c r="R2070" s="16"/>
      <c r="S2070" s="16"/>
      <c r="T2070" s="16"/>
      <c r="AA2070" s="59"/>
      <c r="AB2070" s="59"/>
      <c r="AC2070" s="18"/>
      <c r="AE2070" s="75"/>
    </row>
    <row r="2071" spans="1:31" x14ac:dyDescent="0.25">
      <c r="A2071" s="16"/>
      <c r="B2071" s="16"/>
      <c r="C2071" s="16"/>
      <c r="D2071" s="66"/>
      <c r="E2071" s="66"/>
      <c r="F2071" s="66"/>
      <c r="G2071" s="67"/>
      <c r="H2071" s="4"/>
      <c r="I2071" s="4"/>
      <c r="J2071" s="4"/>
      <c r="K2071" s="4"/>
      <c r="O2071" s="4"/>
      <c r="P2071" s="4"/>
      <c r="Q2071" s="4"/>
      <c r="R2071" s="16"/>
      <c r="S2071" s="16"/>
      <c r="T2071" s="16"/>
      <c r="AA2071" s="59"/>
      <c r="AB2071" s="59"/>
      <c r="AC2071" s="18"/>
      <c r="AE2071" s="75"/>
    </row>
    <row r="2072" spans="1:31" x14ac:dyDescent="0.25">
      <c r="A2072" s="16"/>
      <c r="B2072" s="16"/>
      <c r="C2072" s="16"/>
      <c r="D2072" s="66"/>
      <c r="E2072" s="66"/>
      <c r="F2072" s="66"/>
      <c r="G2072" s="67"/>
      <c r="H2072" s="4"/>
      <c r="I2072" s="4"/>
      <c r="J2072" s="4"/>
      <c r="K2072" s="4"/>
      <c r="O2072" s="4"/>
      <c r="P2072" s="4"/>
      <c r="Q2072" s="4"/>
      <c r="R2072" s="16"/>
      <c r="S2072" s="16"/>
      <c r="T2072" s="16"/>
      <c r="AA2072" s="59"/>
      <c r="AB2072" s="59"/>
      <c r="AC2072" s="18"/>
      <c r="AE2072" s="75"/>
    </row>
    <row r="2073" spans="1:31" x14ac:dyDescent="0.25">
      <c r="A2073" s="16"/>
      <c r="B2073" s="16"/>
      <c r="C2073" s="16"/>
      <c r="D2073" s="66"/>
      <c r="E2073" s="66"/>
      <c r="F2073" s="66"/>
      <c r="G2073" s="67"/>
      <c r="H2073" s="4"/>
      <c r="I2073" s="4"/>
      <c r="J2073" s="4"/>
      <c r="K2073" s="4"/>
      <c r="O2073" s="4"/>
      <c r="P2073" s="4"/>
      <c r="Q2073" s="4"/>
      <c r="R2073" s="16"/>
      <c r="S2073" s="16"/>
      <c r="T2073" s="16"/>
      <c r="AA2073" s="59"/>
      <c r="AB2073" s="59"/>
      <c r="AC2073" s="18"/>
      <c r="AE2073" s="75"/>
    </row>
    <row r="2074" spans="1:31" x14ac:dyDescent="0.25">
      <c r="A2074" s="16"/>
      <c r="B2074" s="16"/>
      <c r="C2074" s="16"/>
      <c r="D2074" s="66"/>
      <c r="E2074" s="66"/>
      <c r="F2074" s="66"/>
      <c r="G2074" s="67"/>
      <c r="H2074" s="4"/>
      <c r="I2074" s="4"/>
      <c r="J2074" s="4"/>
      <c r="K2074" s="4"/>
      <c r="O2074" s="4"/>
      <c r="P2074" s="4"/>
      <c r="Q2074" s="4"/>
      <c r="R2074" s="16"/>
      <c r="S2074" s="16"/>
      <c r="T2074" s="16"/>
      <c r="AA2074" s="59"/>
      <c r="AB2074" s="59"/>
      <c r="AC2074" s="18"/>
      <c r="AE2074" s="75"/>
    </row>
    <row r="2075" spans="1:31" x14ac:dyDescent="0.25">
      <c r="A2075" s="16"/>
      <c r="B2075" s="16"/>
      <c r="C2075" s="16"/>
      <c r="D2075" s="66"/>
      <c r="E2075" s="66"/>
      <c r="F2075" s="66"/>
      <c r="G2075" s="67"/>
      <c r="H2075" s="4"/>
      <c r="I2075" s="4"/>
      <c r="J2075" s="4"/>
      <c r="K2075" s="4"/>
      <c r="O2075" s="4"/>
      <c r="P2075" s="4"/>
      <c r="Q2075" s="4"/>
      <c r="R2075" s="16"/>
      <c r="S2075" s="16"/>
      <c r="T2075" s="16"/>
      <c r="AA2075" s="59"/>
      <c r="AB2075" s="59"/>
      <c r="AC2075" s="18"/>
      <c r="AE2075" s="75"/>
    </row>
    <row r="2076" spans="1:31" x14ac:dyDescent="0.25">
      <c r="A2076" s="16"/>
      <c r="B2076" s="16"/>
      <c r="C2076" s="16"/>
      <c r="D2076" s="66"/>
      <c r="E2076" s="66"/>
      <c r="F2076" s="66"/>
      <c r="G2076" s="67"/>
      <c r="H2076" s="4"/>
      <c r="I2076" s="4"/>
      <c r="J2076" s="4"/>
      <c r="K2076" s="4"/>
      <c r="O2076" s="4"/>
      <c r="P2076" s="4"/>
      <c r="Q2076" s="4"/>
      <c r="R2076" s="16"/>
      <c r="S2076" s="16"/>
      <c r="T2076" s="16"/>
      <c r="AA2076" s="59"/>
      <c r="AB2076" s="59"/>
      <c r="AC2076" s="18"/>
      <c r="AE2076" s="75"/>
    </row>
    <row r="2077" spans="1:31" x14ac:dyDescent="0.25">
      <c r="A2077" s="16"/>
      <c r="B2077" s="16"/>
      <c r="C2077" s="16"/>
      <c r="D2077" s="66"/>
      <c r="E2077" s="66"/>
      <c r="F2077" s="66"/>
      <c r="G2077" s="67"/>
      <c r="H2077" s="4"/>
      <c r="I2077" s="4"/>
      <c r="J2077" s="4"/>
      <c r="K2077" s="4"/>
      <c r="O2077" s="4"/>
      <c r="P2077" s="4"/>
      <c r="Q2077" s="4"/>
      <c r="R2077" s="16"/>
      <c r="S2077" s="16"/>
      <c r="T2077" s="16"/>
      <c r="AA2077" s="59"/>
      <c r="AB2077" s="59"/>
      <c r="AC2077" s="18"/>
      <c r="AE2077" s="75"/>
    </row>
    <row r="2078" spans="1:31" x14ac:dyDescent="0.25">
      <c r="A2078" s="16"/>
      <c r="B2078" s="16"/>
      <c r="C2078" s="16"/>
      <c r="D2078" s="66"/>
      <c r="E2078" s="66"/>
      <c r="F2078" s="66"/>
      <c r="G2078" s="67"/>
      <c r="H2078" s="4"/>
      <c r="I2078" s="4"/>
      <c r="J2078" s="4"/>
      <c r="K2078" s="4"/>
      <c r="O2078" s="4"/>
      <c r="P2078" s="4"/>
      <c r="Q2078" s="4"/>
      <c r="R2078" s="16"/>
      <c r="S2078" s="16"/>
      <c r="T2078" s="16"/>
      <c r="AA2078" s="59"/>
      <c r="AB2078" s="59"/>
      <c r="AC2078" s="18"/>
      <c r="AE2078" s="75"/>
    </row>
    <row r="2079" spans="1:31" x14ac:dyDescent="0.25">
      <c r="A2079" s="16"/>
      <c r="B2079" s="16"/>
      <c r="C2079" s="16"/>
      <c r="D2079" s="66"/>
      <c r="E2079" s="66"/>
      <c r="F2079" s="66"/>
      <c r="G2079" s="67"/>
      <c r="H2079" s="4"/>
      <c r="I2079" s="4"/>
      <c r="J2079" s="4"/>
      <c r="K2079" s="4"/>
      <c r="O2079" s="4"/>
      <c r="P2079" s="4"/>
      <c r="Q2079" s="4"/>
      <c r="R2079" s="16"/>
      <c r="S2079" s="16"/>
      <c r="T2079" s="16"/>
      <c r="AA2079" s="59"/>
      <c r="AB2079" s="59"/>
      <c r="AC2079" s="18"/>
      <c r="AE2079" s="75"/>
    </row>
    <row r="2080" spans="1:31" x14ac:dyDescent="0.25">
      <c r="A2080" s="16"/>
      <c r="B2080" s="16"/>
      <c r="C2080" s="16"/>
      <c r="D2080" s="66"/>
      <c r="E2080" s="66"/>
      <c r="F2080" s="66"/>
      <c r="G2080" s="67"/>
      <c r="H2080" s="4"/>
      <c r="I2080" s="4"/>
      <c r="J2080" s="4"/>
      <c r="K2080" s="4"/>
      <c r="O2080" s="4"/>
      <c r="P2080" s="4"/>
      <c r="Q2080" s="4"/>
      <c r="R2080" s="16"/>
      <c r="S2080" s="16"/>
      <c r="T2080" s="16"/>
      <c r="AA2080" s="59"/>
      <c r="AB2080" s="59"/>
      <c r="AC2080" s="18"/>
      <c r="AE2080" s="75"/>
    </row>
    <row r="2081" spans="1:31" x14ac:dyDescent="0.25">
      <c r="A2081" s="16"/>
      <c r="B2081" s="16"/>
      <c r="C2081" s="16"/>
      <c r="D2081" s="66"/>
      <c r="E2081" s="66"/>
      <c r="F2081" s="66"/>
      <c r="G2081" s="67"/>
      <c r="H2081" s="4"/>
      <c r="I2081" s="4"/>
      <c r="J2081" s="4"/>
      <c r="K2081" s="4"/>
      <c r="O2081" s="4"/>
      <c r="P2081" s="4"/>
      <c r="Q2081" s="4"/>
      <c r="R2081" s="16"/>
      <c r="S2081" s="16"/>
      <c r="T2081" s="16"/>
      <c r="AA2081" s="59"/>
      <c r="AB2081" s="59"/>
      <c r="AC2081" s="18"/>
      <c r="AE2081" s="75"/>
    </row>
    <row r="2082" spans="1:31" x14ac:dyDescent="0.25">
      <c r="A2082" s="16"/>
      <c r="B2082" s="16"/>
      <c r="C2082" s="16"/>
      <c r="D2082" s="66"/>
      <c r="E2082" s="66"/>
      <c r="F2082" s="66"/>
      <c r="G2082" s="67"/>
      <c r="H2082" s="4"/>
      <c r="I2082" s="4"/>
      <c r="J2082" s="4"/>
      <c r="K2082" s="4"/>
      <c r="O2082" s="4"/>
      <c r="P2082" s="4"/>
      <c r="Q2082" s="4"/>
      <c r="R2082" s="16"/>
      <c r="S2082" s="16"/>
      <c r="T2082" s="16"/>
      <c r="AA2082" s="59"/>
      <c r="AB2082" s="59"/>
      <c r="AC2082" s="18"/>
      <c r="AE2082" s="75"/>
    </row>
    <row r="2083" spans="1:31" x14ac:dyDescent="0.25">
      <c r="A2083" s="16"/>
      <c r="B2083" s="16"/>
      <c r="C2083" s="16"/>
      <c r="D2083" s="66"/>
      <c r="E2083" s="66"/>
      <c r="F2083" s="66"/>
      <c r="G2083" s="67"/>
      <c r="H2083" s="4"/>
      <c r="I2083" s="4"/>
      <c r="J2083" s="4"/>
      <c r="K2083" s="4"/>
      <c r="O2083" s="4"/>
      <c r="P2083" s="4"/>
      <c r="Q2083" s="4"/>
      <c r="R2083" s="16"/>
      <c r="S2083" s="16"/>
      <c r="T2083" s="16"/>
      <c r="AA2083" s="59"/>
      <c r="AB2083" s="59"/>
      <c r="AC2083" s="18"/>
      <c r="AE2083" s="75"/>
    </row>
    <row r="2084" spans="1:31" x14ac:dyDescent="0.25">
      <c r="A2084" s="16"/>
      <c r="B2084" s="16"/>
      <c r="C2084" s="16"/>
      <c r="D2084" s="66"/>
      <c r="E2084" s="66"/>
      <c r="F2084" s="66"/>
      <c r="G2084" s="67"/>
      <c r="H2084" s="4"/>
      <c r="I2084" s="4"/>
      <c r="J2084" s="4"/>
      <c r="K2084" s="4"/>
      <c r="O2084" s="4"/>
      <c r="P2084" s="4"/>
      <c r="Q2084" s="4"/>
      <c r="R2084" s="16"/>
      <c r="S2084" s="16"/>
      <c r="T2084" s="16"/>
      <c r="AA2084" s="59"/>
      <c r="AB2084" s="59"/>
      <c r="AC2084" s="18"/>
      <c r="AE2084" s="75"/>
    </row>
    <row r="2085" spans="1:31" x14ac:dyDescent="0.25">
      <c r="A2085" s="16"/>
      <c r="B2085" s="16"/>
      <c r="C2085" s="16"/>
      <c r="D2085" s="66"/>
      <c r="E2085" s="66"/>
      <c r="F2085" s="66"/>
      <c r="G2085" s="67"/>
      <c r="H2085" s="4"/>
      <c r="I2085" s="4"/>
      <c r="J2085" s="4"/>
      <c r="K2085" s="4"/>
      <c r="O2085" s="4"/>
      <c r="P2085" s="4"/>
      <c r="Q2085" s="4"/>
      <c r="R2085" s="16"/>
      <c r="S2085" s="16"/>
      <c r="T2085" s="16"/>
      <c r="AA2085" s="59"/>
      <c r="AB2085" s="59"/>
      <c r="AC2085" s="18"/>
      <c r="AE2085" s="75"/>
    </row>
    <row r="2086" spans="1:31" x14ac:dyDescent="0.25">
      <c r="A2086" s="16"/>
      <c r="B2086" s="16"/>
      <c r="C2086" s="16"/>
      <c r="D2086" s="66"/>
      <c r="E2086" s="66"/>
      <c r="F2086" s="66"/>
      <c r="G2086" s="67"/>
      <c r="H2086" s="4"/>
      <c r="I2086" s="4"/>
      <c r="J2086" s="4"/>
      <c r="K2086" s="4"/>
      <c r="O2086" s="4"/>
      <c r="P2086" s="4"/>
      <c r="Q2086" s="4"/>
      <c r="R2086" s="16"/>
      <c r="S2086" s="16"/>
      <c r="T2086" s="16"/>
      <c r="AA2086" s="59"/>
      <c r="AB2086" s="59"/>
      <c r="AC2086" s="18"/>
      <c r="AE2086" s="75"/>
    </row>
    <row r="2087" spans="1:31" x14ac:dyDescent="0.25">
      <c r="A2087" s="16"/>
      <c r="B2087" s="16"/>
      <c r="C2087" s="16"/>
      <c r="D2087" s="66"/>
      <c r="E2087" s="66"/>
      <c r="F2087" s="66"/>
      <c r="G2087" s="67"/>
      <c r="H2087" s="4"/>
      <c r="I2087" s="4"/>
      <c r="J2087" s="4"/>
      <c r="K2087" s="4"/>
      <c r="O2087" s="4"/>
      <c r="P2087" s="4"/>
      <c r="Q2087" s="4"/>
      <c r="R2087" s="16"/>
      <c r="S2087" s="16"/>
      <c r="T2087" s="16"/>
      <c r="AA2087" s="59"/>
      <c r="AB2087" s="59"/>
      <c r="AC2087" s="18"/>
      <c r="AE2087" s="75"/>
    </row>
    <row r="2088" spans="1:31" x14ac:dyDescent="0.25">
      <c r="A2088" s="16"/>
      <c r="B2088" s="16"/>
      <c r="C2088" s="16"/>
      <c r="D2088" s="66"/>
      <c r="E2088" s="66"/>
      <c r="F2088" s="66"/>
      <c r="G2088" s="67"/>
      <c r="H2088" s="4"/>
      <c r="I2088" s="4"/>
      <c r="J2088" s="4"/>
      <c r="K2088" s="4"/>
      <c r="O2088" s="4"/>
      <c r="P2088" s="4"/>
      <c r="Q2088" s="4"/>
      <c r="R2088" s="16"/>
      <c r="S2088" s="16"/>
      <c r="T2088" s="16"/>
      <c r="AA2088" s="59"/>
      <c r="AB2088" s="59"/>
      <c r="AC2088" s="18"/>
      <c r="AE2088" s="75"/>
    </row>
    <row r="2089" spans="1:31" x14ac:dyDescent="0.25">
      <c r="A2089" s="16"/>
      <c r="B2089" s="16"/>
      <c r="C2089" s="16"/>
      <c r="D2089" s="66"/>
      <c r="E2089" s="66"/>
      <c r="F2089" s="66"/>
      <c r="G2089" s="67"/>
      <c r="H2089" s="4"/>
      <c r="I2089" s="4"/>
      <c r="J2089" s="4"/>
      <c r="K2089" s="4"/>
      <c r="O2089" s="4"/>
      <c r="P2089" s="4"/>
      <c r="Q2089" s="4"/>
      <c r="R2089" s="16"/>
      <c r="S2089" s="16"/>
      <c r="T2089" s="16"/>
      <c r="AA2089" s="59"/>
      <c r="AB2089" s="59"/>
      <c r="AC2089" s="18"/>
      <c r="AE2089" s="75"/>
    </row>
    <row r="2090" spans="1:31" x14ac:dyDescent="0.25">
      <c r="A2090" s="16"/>
      <c r="B2090" s="16"/>
      <c r="C2090" s="16"/>
      <c r="D2090" s="66"/>
      <c r="E2090" s="66"/>
      <c r="F2090" s="66"/>
      <c r="G2090" s="67"/>
      <c r="H2090" s="4"/>
      <c r="I2090" s="4"/>
      <c r="J2090" s="4"/>
      <c r="K2090" s="4"/>
      <c r="O2090" s="4"/>
      <c r="P2090" s="4"/>
      <c r="Q2090" s="4"/>
      <c r="R2090" s="16"/>
      <c r="S2090" s="16"/>
      <c r="T2090" s="16"/>
      <c r="AA2090" s="59"/>
      <c r="AB2090" s="59"/>
      <c r="AC2090" s="18"/>
      <c r="AE2090" s="75"/>
    </row>
    <row r="2091" spans="1:31" x14ac:dyDescent="0.25">
      <c r="A2091" s="16"/>
      <c r="B2091" s="16"/>
      <c r="C2091" s="16"/>
      <c r="D2091" s="66"/>
      <c r="E2091" s="66"/>
      <c r="F2091" s="66"/>
      <c r="G2091" s="67"/>
      <c r="H2091" s="4"/>
      <c r="I2091" s="4"/>
      <c r="J2091" s="4"/>
      <c r="K2091" s="4"/>
      <c r="O2091" s="4"/>
      <c r="P2091" s="4"/>
      <c r="Q2091" s="4"/>
      <c r="R2091" s="16"/>
      <c r="S2091" s="16"/>
      <c r="T2091" s="16"/>
      <c r="AA2091" s="59"/>
      <c r="AB2091" s="59"/>
      <c r="AC2091" s="18"/>
      <c r="AE2091" s="75"/>
    </row>
    <row r="2092" spans="1:31" x14ac:dyDescent="0.25">
      <c r="A2092" s="16"/>
      <c r="B2092" s="16"/>
      <c r="C2092" s="16"/>
      <c r="D2092" s="66"/>
      <c r="E2092" s="66"/>
      <c r="F2092" s="66"/>
      <c r="G2092" s="67"/>
      <c r="H2092" s="4"/>
      <c r="I2092" s="4"/>
      <c r="J2092" s="4"/>
      <c r="K2092" s="4"/>
      <c r="O2092" s="4"/>
      <c r="P2092" s="4"/>
      <c r="Q2092" s="4"/>
      <c r="R2092" s="16"/>
      <c r="S2092" s="16"/>
      <c r="T2092" s="16"/>
      <c r="AA2092" s="59"/>
      <c r="AB2092" s="59"/>
      <c r="AC2092" s="18"/>
      <c r="AE2092" s="75"/>
    </row>
    <row r="2093" spans="1:31" x14ac:dyDescent="0.25">
      <c r="A2093" s="16"/>
      <c r="B2093" s="16"/>
      <c r="C2093" s="16"/>
      <c r="D2093" s="66"/>
      <c r="E2093" s="66"/>
      <c r="F2093" s="66"/>
      <c r="G2093" s="67"/>
      <c r="H2093" s="4"/>
      <c r="I2093" s="4"/>
      <c r="J2093" s="4"/>
      <c r="K2093" s="4"/>
      <c r="O2093" s="4"/>
      <c r="P2093" s="4"/>
      <c r="Q2093" s="4"/>
      <c r="R2093" s="16"/>
      <c r="S2093" s="16"/>
      <c r="T2093" s="16"/>
      <c r="AA2093" s="59"/>
      <c r="AB2093" s="59"/>
      <c r="AC2093" s="18"/>
      <c r="AE2093" s="75"/>
    </row>
    <row r="2094" spans="1:31" x14ac:dyDescent="0.25">
      <c r="A2094" s="16"/>
      <c r="B2094" s="16"/>
      <c r="C2094" s="16"/>
      <c r="D2094" s="66"/>
      <c r="E2094" s="66"/>
      <c r="F2094" s="66"/>
      <c r="G2094" s="67"/>
      <c r="H2094" s="4"/>
      <c r="I2094" s="4"/>
      <c r="J2094" s="4"/>
      <c r="K2094" s="4"/>
      <c r="O2094" s="4"/>
      <c r="P2094" s="4"/>
      <c r="Q2094" s="4"/>
      <c r="R2094" s="16"/>
      <c r="S2094" s="16"/>
      <c r="T2094" s="16"/>
      <c r="AA2094" s="59"/>
      <c r="AB2094" s="59"/>
      <c r="AC2094" s="18"/>
      <c r="AE2094" s="75"/>
    </row>
    <row r="2095" spans="1:31" x14ac:dyDescent="0.25">
      <c r="A2095" s="16"/>
      <c r="B2095" s="16"/>
      <c r="C2095" s="16"/>
      <c r="D2095" s="66"/>
      <c r="E2095" s="66"/>
      <c r="F2095" s="66"/>
      <c r="G2095" s="67"/>
      <c r="H2095" s="4"/>
      <c r="I2095" s="4"/>
      <c r="J2095" s="4"/>
      <c r="K2095" s="4"/>
      <c r="O2095" s="4"/>
      <c r="P2095" s="4"/>
      <c r="Q2095" s="4"/>
      <c r="R2095" s="16"/>
      <c r="S2095" s="16"/>
      <c r="T2095" s="16"/>
      <c r="AA2095" s="59"/>
      <c r="AB2095" s="59"/>
      <c r="AC2095" s="18"/>
      <c r="AE2095" s="75"/>
    </row>
    <row r="2096" spans="1:31" x14ac:dyDescent="0.25">
      <c r="A2096" s="16"/>
      <c r="B2096" s="16"/>
      <c r="C2096" s="16"/>
      <c r="D2096" s="66"/>
      <c r="E2096" s="66"/>
      <c r="F2096" s="66"/>
      <c r="G2096" s="67"/>
      <c r="H2096" s="4"/>
      <c r="I2096" s="4"/>
      <c r="J2096" s="4"/>
      <c r="K2096" s="4"/>
      <c r="O2096" s="4"/>
      <c r="P2096" s="4"/>
      <c r="Q2096" s="4"/>
      <c r="R2096" s="16"/>
      <c r="S2096" s="16"/>
      <c r="T2096" s="16"/>
      <c r="AA2096" s="59"/>
      <c r="AB2096" s="59"/>
      <c r="AC2096" s="18"/>
      <c r="AE2096" s="75"/>
    </row>
    <row r="2097" spans="1:31" x14ac:dyDescent="0.25">
      <c r="A2097" s="16"/>
      <c r="B2097" s="16"/>
      <c r="C2097" s="16"/>
      <c r="D2097" s="66"/>
      <c r="E2097" s="66"/>
      <c r="F2097" s="66"/>
      <c r="G2097" s="67"/>
      <c r="H2097" s="4"/>
      <c r="I2097" s="4"/>
      <c r="J2097" s="4"/>
      <c r="K2097" s="4"/>
      <c r="O2097" s="4"/>
      <c r="P2097" s="4"/>
      <c r="Q2097" s="4"/>
      <c r="R2097" s="16"/>
      <c r="S2097" s="16"/>
      <c r="T2097" s="16"/>
      <c r="AA2097" s="59"/>
      <c r="AB2097" s="59"/>
      <c r="AC2097" s="18"/>
      <c r="AE2097" s="75"/>
    </row>
    <row r="2098" spans="1:31" x14ac:dyDescent="0.25">
      <c r="A2098" s="16"/>
      <c r="B2098" s="16"/>
      <c r="C2098" s="16"/>
      <c r="D2098" s="66"/>
      <c r="E2098" s="66"/>
      <c r="F2098" s="66"/>
      <c r="G2098" s="67"/>
      <c r="H2098" s="4"/>
      <c r="I2098" s="4"/>
      <c r="J2098" s="4"/>
      <c r="K2098" s="4"/>
      <c r="O2098" s="4"/>
      <c r="P2098" s="4"/>
      <c r="Q2098" s="4"/>
      <c r="R2098" s="16"/>
      <c r="S2098" s="16"/>
      <c r="T2098" s="16"/>
      <c r="AA2098" s="59"/>
      <c r="AB2098" s="59"/>
      <c r="AC2098" s="18"/>
      <c r="AE2098" s="75"/>
    </row>
    <row r="2099" spans="1:31" x14ac:dyDescent="0.25">
      <c r="A2099" s="16"/>
      <c r="B2099" s="16"/>
      <c r="C2099" s="16"/>
      <c r="D2099" s="66"/>
      <c r="E2099" s="66"/>
      <c r="F2099" s="66"/>
      <c r="G2099" s="67"/>
      <c r="H2099" s="4"/>
      <c r="I2099" s="4"/>
      <c r="J2099" s="4"/>
      <c r="K2099" s="4"/>
      <c r="O2099" s="4"/>
      <c r="P2099" s="4"/>
      <c r="Q2099" s="4"/>
      <c r="R2099" s="16"/>
      <c r="S2099" s="16"/>
      <c r="T2099" s="16"/>
      <c r="AA2099" s="59"/>
      <c r="AB2099" s="59"/>
      <c r="AC2099" s="18"/>
      <c r="AE2099" s="75"/>
    </row>
    <row r="2100" spans="1:31" x14ac:dyDescent="0.25">
      <c r="A2100" s="16"/>
      <c r="B2100" s="16"/>
      <c r="C2100" s="16"/>
      <c r="D2100" s="66"/>
      <c r="E2100" s="66"/>
      <c r="F2100" s="66"/>
      <c r="G2100" s="67"/>
      <c r="H2100" s="4"/>
      <c r="I2100" s="4"/>
      <c r="J2100" s="4"/>
      <c r="K2100" s="4"/>
      <c r="O2100" s="4"/>
      <c r="P2100" s="4"/>
      <c r="Q2100" s="4"/>
      <c r="R2100" s="16"/>
      <c r="S2100" s="16"/>
      <c r="T2100" s="16"/>
      <c r="AA2100" s="59"/>
      <c r="AB2100" s="59"/>
      <c r="AC2100" s="18"/>
      <c r="AE2100" s="75"/>
    </row>
    <row r="2101" spans="1:31" x14ac:dyDescent="0.25">
      <c r="A2101" s="16"/>
      <c r="B2101" s="16"/>
      <c r="C2101" s="16"/>
      <c r="D2101" s="66"/>
      <c r="E2101" s="66"/>
      <c r="F2101" s="66"/>
      <c r="G2101" s="67"/>
      <c r="H2101" s="4"/>
      <c r="I2101" s="4"/>
      <c r="J2101" s="4"/>
      <c r="K2101" s="4"/>
      <c r="O2101" s="4"/>
      <c r="P2101" s="4"/>
      <c r="Q2101" s="4"/>
      <c r="R2101" s="16"/>
      <c r="S2101" s="16"/>
      <c r="T2101" s="16"/>
      <c r="AA2101" s="59"/>
      <c r="AB2101" s="59"/>
      <c r="AC2101" s="18"/>
      <c r="AE2101" s="75"/>
    </row>
    <row r="2102" spans="1:31" x14ac:dyDescent="0.25">
      <c r="A2102" s="16"/>
      <c r="B2102" s="16"/>
      <c r="C2102" s="16"/>
      <c r="D2102" s="66"/>
      <c r="E2102" s="66"/>
      <c r="F2102" s="66"/>
      <c r="G2102" s="67"/>
      <c r="H2102" s="4"/>
      <c r="I2102" s="4"/>
      <c r="J2102" s="4"/>
      <c r="K2102" s="4"/>
      <c r="O2102" s="4"/>
      <c r="P2102" s="4"/>
      <c r="Q2102" s="4"/>
      <c r="R2102" s="16"/>
      <c r="S2102" s="16"/>
      <c r="T2102" s="16"/>
      <c r="AA2102" s="59"/>
      <c r="AB2102" s="59"/>
      <c r="AC2102" s="18"/>
      <c r="AE2102" s="75"/>
    </row>
    <row r="2103" spans="1:31" x14ac:dyDescent="0.25">
      <c r="A2103" s="16"/>
      <c r="B2103" s="16"/>
      <c r="C2103" s="16"/>
      <c r="D2103" s="66"/>
      <c r="E2103" s="66"/>
      <c r="F2103" s="66"/>
      <c r="G2103" s="67"/>
      <c r="H2103" s="4"/>
      <c r="I2103" s="4"/>
      <c r="J2103" s="4"/>
      <c r="K2103" s="4"/>
      <c r="O2103" s="4"/>
      <c r="P2103" s="4"/>
      <c r="Q2103" s="4"/>
      <c r="R2103" s="16"/>
      <c r="S2103" s="16"/>
      <c r="T2103" s="16"/>
      <c r="AA2103" s="59"/>
      <c r="AB2103" s="59"/>
      <c r="AC2103" s="18"/>
      <c r="AE2103" s="75"/>
    </row>
    <row r="2104" spans="1:31" x14ac:dyDescent="0.25">
      <c r="A2104" s="16"/>
      <c r="B2104" s="16"/>
      <c r="C2104" s="16"/>
      <c r="D2104" s="66"/>
      <c r="E2104" s="66"/>
      <c r="F2104" s="66"/>
      <c r="G2104" s="67"/>
      <c r="H2104" s="4"/>
      <c r="I2104" s="4"/>
      <c r="J2104" s="4"/>
      <c r="K2104" s="4"/>
      <c r="O2104" s="4"/>
      <c r="P2104" s="4"/>
      <c r="Q2104" s="4"/>
      <c r="R2104" s="16"/>
      <c r="S2104" s="16"/>
      <c r="T2104" s="16"/>
      <c r="AA2104" s="59"/>
      <c r="AB2104" s="59"/>
      <c r="AC2104" s="18"/>
      <c r="AE2104" s="75"/>
    </row>
    <row r="2105" spans="1:31" x14ac:dyDescent="0.25">
      <c r="A2105" s="16"/>
      <c r="B2105" s="16"/>
      <c r="C2105" s="16"/>
      <c r="D2105" s="66"/>
      <c r="E2105" s="66"/>
      <c r="F2105" s="66"/>
      <c r="G2105" s="67"/>
      <c r="H2105" s="4"/>
      <c r="I2105" s="4"/>
      <c r="J2105" s="4"/>
      <c r="K2105" s="4"/>
      <c r="O2105" s="4"/>
      <c r="P2105" s="4"/>
      <c r="Q2105" s="4"/>
      <c r="R2105" s="16"/>
      <c r="S2105" s="16"/>
      <c r="T2105" s="16"/>
      <c r="AA2105" s="59"/>
      <c r="AB2105" s="59"/>
      <c r="AC2105" s="18"/>
      <c r="AE2105" s="75"/>
    </row>
    <row r="2106" spans="1:31" x14ac:dyDescent="0.25">
      <c r="A2106" s="16"/>
      <c r="B2106" s="16"/>
      <c r="C2106" s="16"/>
      <c r="D2106" s="66"/>
      <c r="E2106" s="66"/>
      <c r="F2106" s="66"/>
      <c r="G2106" s="67"/>
      <c r="H2106" s="4"/>
      <c r="I2106" s="4"/>
      <c r="J2106" s="4"/>
      <c r="K2106" s="4"/>
      <c r="O2106" s="4"/>
      <c r="P2106" s="4"/>
      <c r="Q2106" s="4"/>
      <c r="R2106" s="16"/>
      <c r="S2106" s="16"/>
      <c r="T2106" s="16"/>
      <c r="AA2106" s="59"/>
      <c r="AB2106" s="59"/>
      <c r="AC2106" s="18"/>
      <c r="AE2106" s="75"/>
    </row>
    <row r="2107" spans="1:31" x14ac:dyDescent="0.25">
      <c r="A2107" s="16"/>
      <c r="B2107" s="16"/>
      <c r="C2107" s="16"/>
      <c r="D2107" s="66"/>
      <c r="E2107" s="66"/>
      <c r="F2107" s="66"/>
      <c r="G2107" s="67"/>
      <c r="H2107" s="4"/>
      <c r="I2107" s="4"/>
      <c r="J2107" s="4"/>
      <c r="K2107" s="4"/>
      <c r="O2107" s="4"/>
      <c r="P2107" s="4"/>
      <c r="Q2107" s="4"/>
      <c r="R2107" s="16"/>
      <c r="S2107" s="16"/>
      <c r="T2107" s="16"/>
      <c r="AA2107" s="59"/>
      <c r="AB2107" s="59"/>
      <c r="AC2107" s="18"/>
      <c r="AE2107" s="75"/>
    </row>
    <row r="2108" spans="1:31" x14ac:dyDescent="0.25">
      <c r="A2108" s="16"/>
      <c r="B2108" s="16"/>
      <c r="C2108" s="16"/>
      <c r="D2108" s="66"/>
      <c r="E2108" s="66"/>
      <c r="F2108" s="66"/>
      <c r="G2108" s="67"/>
      <c r="H2108" s="4"/>
      <c r="I2108" s="4"/>
      <c r="J2108" s="4"/>
      <c r="K2108" s="4"/>
      <c r="O2108" s="4"/>
      <c r="P2108" s="4"/>
      <c r="Q2108" s="4"/>
      <c r="R2108" s="16"/>
      <c r="S2108" s="16"/>
      <c r="T2108" s="16"/>
      <c r="AA2108" s="59"/>
      <c r="AB2108" s="59"/>
      <c r="AC2108" s="18"/>
      <c r="AE2108" s="75"/>
    </row>
    <row r="2109" spans="1:31" x14ac:dyDescent="0.25">
      <c r="A2109" s="16"/>
      <c r="B2109" s="16"/>
      <c r="C2109" s="16"/>
      <c r="D2109" s="66"/>
      <c r="E2109" s="66"/>
      <c r="F2109" s="66"/>
      <c r="G2109" s="67"/>
      <c r="H2109" s="4"/>
      <c r="I2109" s="4"/>
      <c r="J2109" s="4"/>
      <c r="K2109" s="4"/>
      <c r="O2109" s="4"/>
      <c r="P2109" s="4"/>
      <c r="Q2109" s="4"/>
      <c r="R2109" s="16"/>
      <c r="S2109" s="16"/>
      <c r="T2109" s="16"/>
      <c r="AA2109" s="59"/>
      <c r="AB2109" s="59"/>
      <c r="AC2109" s="18"/>
      <c r="AE2109" s="75"/>
    </row>
    <row r="2110" spans="1:31" x14ac:dyDescent="0.25">
      <c r="A2110" s="16"/>
      <c r="B2110" s="16"/>
      <c r="C2110" s="16"/>
      <c r="D2110" s="66"/>
      <c r="E2110" s="66"/>
      <c r="F2110" s="66"/>
      <c r="G2110" s="67"/>
      <c r="H2110" s="4"/>
      <c r="I2110" s="4"/>
      <c r="J2110" s="4"/>
      <c r="K2110" s="4"/>
      <c r="O2110" s="4"/>
      <c r="P2110" s="4"/>
      <c r="Q2110" s="4"/>
      <c r="R2110" s="16"/>
      <c r="S2110" s="16"/>
      <c r="T2110" s="16"/>
      <c r="AA2110" s="59"/>
      <c r="AB2110" s="59"/>
      <c r="AC2110" s="18"/>
      <c r="AE2110" s="75"/>
    </row>
    <row r="2111" spans="1:31" x14ac:dyDescent="0.25">
      <c r="A2111" s="16"/>
      <c r="B2111" s="16"/>
      <c r="C2111" s="16"/>
      <c r="D2111" s="66"/>
      <c r="E2111" s="66"/>
      <c r="F2111" s="66"/>
      <c r="G2111" s="67"/>
      <c r="H2111" s="4"/>
      <c r="I2111" s="4"/>
      <c r="J2111" s="4"/>
      <c r="K2111" s="4"/>
      <c r="O2111" s="4"/>
      <c r="P2111" s="4"/>
      <c r="Q2111" s="4"/>
      <c r="R2111" s="16"/>
      <c r="S2111" s="16"/>
      <c r="T2111" s="16"/>
      <c r="AA2111" s="59"/>
      <c r="AB2111" s="59"/>
      <c r="AC2111" s="18"/>
      <c r="AE2111" s="75"/>
    </row>
    <row r="2112" spans="1:31" x14ac:dyDescent="0.25">
      <c r="A2112" s="16"/>
      <c r="B2112" s="16"/>
      <c r="C2112" s="16"/>
      <c r="D2112" s="66"/>
      <c r="E2112" s="66"/>
      <c r="F2112" s="66"/>
      <c r="G2112" s="67"/>
      <c r="H2112" s="4"/>
      <c r="I2112" s="4"/>
      <c r="J2112" s="4"/>
      <c r="K2112" s="4"/>
      <c r="O2112" s="4"/>
      <c r="P2112" s="4"/>
      <c r="Q2112" s="4"/>
      <c r="R2112" s="16"/>
      <c r="S2112" s="16"/>
      <c r="T2112" s="16"/>
      <c r="AA2112" s="59"/>
      <c r="AB2112" s="59"/>
      <c r="AC2112" s="18"/>
      <c r="AE2112" s="75"/>
    </row>
    <row r="2113" spans="1:31" x14ac:dyDescent="0.25">
      <c r="A2113" s="16"/>
      <c r="B2113" s="16"/>
      <c r="C2113" s="16"/>
      <c r="D2113" s="66"/>
      <c r="E2113" s="66"/>
      <c r="F2113" s="66"/>
      <c r="G2113" s="67"/>
      <c r="H2113" s="4"/>
      <c r="I2113" s="4"/>
      <c r="J2113" s="4"/>
      <c r="K2113" s="4"/>
      <c r="O2113" s="4"/>
      <c r="P2113" s="4"/>
      <c r="Q2113" s="4"/>
      <c r="R2113" s="16"/>
      <c r="S2113" s="16"/>
      <c r="T2113" s="16"/>
      <c r="AA2113" s="59"/>
      <c r="AB2113" s="59"/>
      <c r="AC2113" s="18"/>
      <c r="AE2113" s="75"/>
    </row>
    <row r="2114" spans="1:31" x14ac:dyDescent="0.25">
      <c r="A2114" s="16"/>
      <c r="B2114" s="16"/>
      <c r="C2114" s="16"/>
      <c r="D2114" s="66"/>
      <c r="E2114" s="66"/>
      <c r="F2114" s="66"/>
      <c r="G2114" s="67"/>
      <c r="H2114" s="4"/>
      <c r="I2114" s="4"/>
      <c r="J2114" s="4"/>
      <c r="K2114" s="4"/>
      <c r="O2114" s="4"/>
      <c r="P2114" s="4"/>
      <c r="Q2114" s="4"/>
      <c r="R2114" s="16"/>
      <c r="S2114" s="16"/>
      <c r="T2114" s="16"/>
      <c r="AA2114" s="59"/>
      <c r="AB2114" s="59"/>
      <c r="AC2114" s="18"/>
      <c r="AE2114" s="75"/>
    </row>
    <row r="2115" spans="1:31" x14ac:dyDescent="0.25">
      <c r="A2115" s="16"/>
      <c r="B2115" s="16"/>
      <c r="C2115" s="16"/>
      <c r="D2115" s="66"/>
      <c r="E2115" s="66"/>
      <c r="F2115" s="66"/>
      <c r="G2115" s="67"/>
      <c r="H2115" s="4"/>
      <c r="I2115" s="4"/>
      <c r="J2115" s="4"/>
      <c r="K2115" s="4"/>
      <c r="O2115" s="4"/>
      <c r="P2115" s="4"/>
      <c r="Q2115" s="4"/>
      <c r="R2115" s="16"/>
      <c r="S2115" s="16"/>
      <c r="T2115" s="16"/>
      <c r="AA2115" s="59"/>
      <c r="AB2115" s="59"/>
      <c r="AC2115" s="18"/>
      <c r="AE2115" s="75"/>
    </row>
    <row r="2116" spans="1:31" x14ac:dyDescent="0.25">
      <c r="A2116" s="16"/>
      <c r="B2116" s="16"/>
      <c r="C2116" s="16"/>
      <c r="D2116" s="66"/>
      <c r="E2116" s="66"/>
      <c r="F2116" s="66"/>
      <c r="G2116" s="67"/>
      <c r="H2116" s="4"/>
      <c r="I2116" s="4"/>
      <c r="J2116" s="4"/>
      <c r="K2116" s="4"/>
      <c r="O2116" s="4"/>
      <c r="P2116" s="4"/>
      <c r="Q2116" s="4"/>
      <c r="R2116" s="16"/>
      <c r="S2116" s="16"/>
      <c r="T2116" s="16"/>
      <c r="AA2116" s="59"/>
      <c r="AB2116" s="59"/>
      <c r="AC2116" s="18"/>
      <c r="AE2116" s="75"/>
    </row>
    <row r="2117" spans="1:31" x14ac:dyDescent="0.25">
      <c r="A2117" s="16"/>
      <c r="B2117" s="16"/>
      <c r="C2117" s="16"/>
      <c r="D2117" s="66"/>
      <c r="E2117" s="66"/>
      <c r="F2117" s="66"/>
      <c r="G2117" s="67"/>
      <c r="H2117" s="4"/>
      <c r="I2117" s="4"/>
      <c r="J2117" s="4"/>
      <c r="K2117" s="4"/>
      <c r="O2117" s="4"/>
      <c r="P2117" s="4"/>
      <c r="Q2117" s="4"/>
      <c r="R2117" s="16"/>
      <c r="S2117" s="16"/>
      <c r="T2117" s="16"/>
      <c r="AA2117" s="59"/>
      <c r="AB2117" s="59"/>
      <c r="AC2117" s="18"/>
      <c r="AE2117" s="75"/>
    </row>
    <row r="2118" spans="1:31" x14ac:dyDescent="0.25">
      <c r="A2118" s="16"/>
      <c r="B2118" s="16"/>
      <c r="C2118" s="16"/>
      <c r="D2118" s="66"/>
      <c r="E2118" s="66"/>
      <c r="F2118" s="66"/>
      <c r="G2118" s="67"/>
      <c r="H2118" s="4"/>
      <c r="I2118" s="4"/>
      <c r="J2118" s="4"/>
      <c r="K2118" s="4"/>
      <c r="O2118" s="4"/>
      <c r="P2118" s="4"/>
      <c r="Q2118" s="4"/>
      <c r="R2118" s="16"/>
      <c r="S2118" s="16"/>
      <c r="T2118" s="16"/>
      <c r="AA2118" s="59"/>
      <c r="AB2118" s="59"/>
      <c r="AC2118" s="18"/>
      <c r="AE2118" s="75"/>
    </row>
    <row r="2119" spans="1:31" x14ac:dyDescent="0.25">
      <c r="A2119" s="16"/>
      <c r="B2119" s="16"/>
      <c r="C2119" s="16"/>
      <c r="D2119" s="66"/>
      <c r="E2119" s="66"/>
      <c r="F2119" s="66"/>
      <c r="G2119" s="67"/>
      <c r="H2119" s="4"/>
      <c r="I2119" s="4"/>
      <c r="J2119" s="4"/>
      <c r="K2119" s="4"/>
      <c r="O2119" s="4"/>
      <c r="P2119" s="4"/>
      <c r="Q2119" s="4"/>
      <c r="R2119" s="16"/>
      <c r="S2119" s="16"/>
      <c r="T2119" s="16"/>
      <c r="AA2119" s="59"/>
      <c r="AB2119" s="59"/>
      <c r="AC2119" s="18"/>
      <c r="AE2119" s="75"/>
    </row>
    <row r="2120" spans="1:31" x14ac:dyDescent="0.25">
      <c r="A2120" s="16"/>
      <c r="B2120" s="16"/>
      <c r="C2120" s="16"/>
      <c r="D2120" s="66"/>
      <c r="E2120" s="66"/>
      <c r="F2120" s="66"/>
      <c r="G2120" s="67"/>
      <c r="H2120" s="4"/>
      <c r="I2120" s="4"/>
      <c r="J2120" s="4"/>
      <c r="K2120" s="4"/>
      <c r="O2120" s="4"/>
      <c r="P2120" s="4"/>
      <c r="Q2120" s="4"/>
      <c r="R2120" s="16"/>
      <c r="S2120" s="16"/>
      <c r="T2120" s="16"/>
      <c r="AA2120" s="59"/>
      <c r="AB2120" s="59"/>
      <c r="AC2120" s="18"/>
      <c r="AE2120" s="75"/>
    </row>
    <row r="2121" spans="1:31" x14ac:dyDescent="0.25">
      <c r="A2121" s="16"/>
      <c r="B2121" s="16"/>
      <c r="C2121" s="16"/>
      <c r="D2121" s="66"/>
      <c r="E2121" s="66"/>
      <c r="F2121" s="66"/>
      <c r="G2121" s="67"/>
      <c r="H2121" s="4"/>
      <c r="I2121" s="4"/>
      <c r="J2121" s="4"/>
      <c r="K2121" s="4"/>
      <c r="O2121" s="4"/>
      <c r="P2121" s="4"/>
      <c r="Q2121" s="4"/>
      <c r="R2121" s="16"/>
      <c r="S2121" s="16"/>
      <c r="T2121" s="16"/>
      <c r="AA2121" s="59"/>
      <c r="AB2121" s="59"/>
      <c r="AC2121" s="18"/>
      <c r="AE2121" s="75"/>
    </row>
    <row r="2122" spans="1:31" x14ac:dyDescent="0.25">
      <c r="A2122" s="16"/>
      <c r="B2122" s="16"/>
      <c r="C2122" s="16"/>
      <c r="D2122" s="66"/>
      <c r="E2122" s="66"/>
      <c r="F2122" s="66"/>
      <c r="G2122" s="67"/>
      <c r="H2122" s="4"/>
      <c r="I2122" s="4"/>
      <c r="J2122" s="4"/>
      <c r="K2122" s="4"/>
      <c r="O2122" s="4"/>
      <c r="P2122" s="4"/>
      <c r="Q2122" s="4"/>
      <c r="R2122" s="16"/>
      <c r="S2122" s="16"/>
      <c r="T2122" s="16"/>
      <c r="AA2122" s="59"/>
      <c r="AB2122" s="59"/>
      <c r="AC2122" s="18"/>
      <c r="AE2122" s="75"/>
    </row>
    <row r="2123" spans="1:31" x14ac:dyDescent="0.25">
      <c r="A2123" s="16"/>
      <c r="B2123" s="16"/>
      <c r="C2123" s="16"/>
      <c r="D2123" s="66"/>
      <c r="E2123" s="66"/>
      <c r="F2123" s="66"/>
      <c r="G2123" s="67"/>
      <c r="H2123" s="4"/>
      <c r="I2123" s="4"/>
      <c r="J2123" s="4"/>
      <c r="K2123" s="4"/>
      <c r="O2123" s="4"/>
      <c r="P2123" s="4"/>
      <c r="Q2123" s="4"/>
      <c r="R2123" s="16"/>
      <c r="S2123" s="16"/>
      <c r="T2123" s="16"/>
      <c r="AA2123" s="59"/>
      <c r="AB2123" s="59"/>
      <c r="AC2123" s="18"/>
      <c r="AE2123" s="75"/>
    </row>
    <row r="2124" spans="1:31" x14ac:dyDescent="0.25">
      <c r="A2124" s="16"/>
      <c r="B2124" s="16"/>
      <c r="C2124" s="16"/>
      <c r="D2124" s="66"/>
      <c r="E2124" s="66"/>
      <c r="F2124" s="66"/>
      <c r="G2124" s="67"/>
      <c r="H2124" s="4"/>
      <c r="I2124" s="4"/>
      <c r="J2124" s="4"/>
      <c r="K2124" s="4"/>
      <c r="O2124" s="4"/>
      <c r="P2124" s="4"/>
      <c r="Q2124" s="4"/>
      <c r="R2124" s="16"/>
      <c r="S2124" s="16"/>
      <c r="T2124" s="16"/>
      <c r="AA2124" s="59"/>
      <c r="AB2124" s="59"/>
      <c r="AC2124" s="18"/>
      <c r="AE2124" s="75"/>
    </row>
    <row r="2125" spans="1:31" x14ac:dyDescent="0.25">
      <c r="A2125" s="16"/>
      <c r="B2125" s="16"/>
      <c r="C2125" s="16"/>
      <c r="D2125" s="66"/>
      <c r="E2125" s="66"/>
      <c r="F2125" s="66"/>
      <c r="G2125" s="67"/>
      <c r="H2125" s="4"/>
      <c r="I2125" s="4"/>
      <c r="J2125" s="4"/>
      <c r="K2125" s="4"/>
      <c r="O2125" s="4"/>
      <c r="P2125" s="4"/>
      <c r="Q2125" s="4"/>
      <c r="R2125" s="16"/>
      <c r="S2125" s="16"/>
      <c r="T2125" s="16"/>
      <c r="AA2125" s="59"/>
      <c r="AB2125" s="59"/>
      <c r="AC2125" s="18"/>
      <c r="AE2125" s="75"/>
    </row>
    <row r="2126" spans="1:31" x14ac:dyDescent="0.25">
      <c r="A2126" s="16"/>
      <c r="B2126" s="16"/>
      <c r="C2126" s="16"/>
      <c r="D2126" s="66"/>
      <c r="E2126" s="66"/>
      <c r="F2126" s="66"/>
      <c r="G2126" s="67"/>
      <c r="H2126" s="4"/>
      <c r="I2126" s="4"/>
      <c r="J2126" s="4"/>
      <c r="K2126" s="4"/>
      <c r="O2126" s="4"/>
      <c r="P2126" s="4"/>
      <c r="Q2126" s="4"/>
      <c r="R2126" s="16"/>
      <c r="S2126" s="16"/>
      <c r="T2126" s="16"/>
      <c r="AA2126" s="59"/>
      <c r="AB2126" s="59"/>
      <c r="AC2126" s="18"/>
      <c r="AE2126" s="76"/>
    </row>
    <row r="2127" spans="1:31" x14ac:dyDescent="0.25">
      <c r="A2127" s="16"/>
      <c r="B2127" s="16"/>
      <c r="C2127" s="16"/>
      <c r="D2127" s="66"/>
      <c r="E2127" s="66"/>
      <c r="F2127" s="66"/>
      <c r="G2127" s="67"/>
      <c r="H2127" s="4"/>
      <c r="I2127" s="4"/>
      <c r="J2127" s="4"/>
      <c r="K2127" s="4"/>
      <c r="O2127" s="4"/>
      <c r="P2127" s="4"/>
      <c r="Q2127" s="4"/>
      <c r="R2127" s="16"/>
      <c r="S2127" s="16"/>
      <c r="T2127" s="16"/>
      <c r="AA2127" s="59"/>
      <c r="AB2127" s="59"/>
      <c r="AC2127" s="18"/>
      <c r="AE2127" s="76"/>
    </row>
    <row r="2128" spans="1:31" x14ac:dyDescent="0.25">
      <c r="A2128" s="16"/>
      <c r="B2128" s="16"/>
      <c r="C2128" s="16"/>
      <c r="D2128" s="66"/>
      <c r="E2128" s="66"/>
      <c r="F2128" s="66"/>
      <c r="G2128" s="67"/>
      <c r="H2128" s="4"/>
      <c r="I2128" s="4"/>
      <c r="J2128" s="4"/>
      <c r="K2128" s="4"/>
      <c r="O2128" s="4"/>
      <c r="P2128" s="4"/>
      <c r="Q2128" s="4"/>
      <c r="R2128" s="16"/>
      <c r="S2128" s="16"/>
      <c r="T2128" s="16"/>
      <c r="AA2128" s="59"/>
      <c r="AB2128" s="59"/>
      <c r="AC2128" s="18"/>
      <c r="AE2128" s="76"/>
    </row>
    <row r="2129" spans="1:31" x14ac:dyDescent="0.25">
      <c r="A2129" s="16"/>
      <c r="B2129" s="16"/>
      <c r="C2129" s="16"/>
      <c r="D2129" s="66"/>
      <c r="E2129" s="66"/>
      <c r="F2129" s="66"/>
      <c r="G2129" s="67"/>
      <c r="H2129" s="4"/>
      <c r="I2129" s="4"/>
      <c r="J2129" s="4"/>
      <c r="K2129" s="4"/>
      <c r="O2129" s="4"/>
      <c r="P2129" s="4"/>
      <c r="Q2129" s="4"/>
      <c r="R2129" s="16"/>
      <c r="S2129" s="16"/>
      <c r="T2129" s="16"/>
      <c r="AA2129" s="59"/>
      <c r="AB2129" s="59"/>
      <c r="AC2129" s="18"/>
      <c r="AE2129" s="76"/>
    </row>
    <row r="2130" spans="1:31" x14ac:dyDescent="0.25">
      <c r="A2130" s="16"/>
      <c r="B2130" s="16"/>
      <c r="C2130" s="16"/>
      <c r="D2130" s="66"/>
      <c r="E2130" s="66"/>
      <c r="F2130" s="66"/>
      <c r="G2130" s="67"/>
      <c r="H2130" s="4"/>
      <c r="I2130" s="4"/>
      <c r="J2130" s="4"/>
      <c r="K2130" s="4"/>
      <c r="O2130" s="4"/>
      <c r="P2130" s="4"/>
      <c r="Q2130" s="4"/>
      <c r="R2130" s="16"/>
      <c r="S2130" s="16"/>
      <c r="T2130" s="16"/>
      <c r="AA2130" s="59"/>
      <c r="AB2130" s="59"/>
      <c r="AC2130" s="18"/>
      <c r="AE2130" s="76"/>
    </row>
    <row r="2131" spans="1:31" x14ac:dyDescent="0.25">
      <c r="A2131" s="16"/>
      <c r="B2131" s="16"/>
      <c r="C2131" s="16"/>
      <c r="D2131" s="66"/>
      <c r="E2131" s="66"/>
      <c r="F2131" s="66"/>
      <c r="G2131" s="67"/>
      <c r="H2131" s="4"/>
      <c r="I2131" s="4"/>
      <c r="J2131" s="4"/>
      <c r="K2131" s="4"/>
      <c r="O2131" s="4"/>
      <c r="P2131" s="4"/>
      <c r="Q2131" s="4"/>
      <c r="R2131" s="16"/>
      <c r="S2131" s="16"/>
      <c r="T2131" s="16"/>
      <c r="AA2131" s="59"/>
      <c r="AB2131" s="59"/>
      <c r="AC2131" s="18"/>
      <c r="AE2131" s="76"/>
    </row>
    <row r="2132" spans="1:31" x14ac:dyDescent="0.25">
      <c r="A2132" s="16"/>
      <c r="B2132" s="16"/>
      <c r="C2132" s="16"/>
      <c r="D2132" s="66"/>
      <c r="E2132" s="66"/>
      <c r="F2132" s="66"/>
      <c r="G2132" s="67"/>
      <c r="H2132" s="4"/>
      <c r="I2132" s="4"/>
      <c r="J2132" s="4"/>
      <c r="K2132" s="4"/>
      <c r="O2132" s="4"/>
      <c r="P2132" s="4"/>
      <c r="Q2132" s="4"/>
      <c r="R2132" s="16"/>
      <c r="S2132" s="16"/>
      <c r="T2132" s="16"/>
      <c r="AA2132" s="59"/>
      <c r="AB2132" s="59"/>
      <c r="AC2132" s="18"/>
      <c r="AE2132" s="76"/>
    </row>
    <row r="2133" spans="1:31" x14ac:dyDescent="0.25">
      <c r="A2133" s="16"/>
      <c r="B2133" s="16"/>
      <c r="C2133" s="16"/>
      <c r="D2133" s="66"/>
      <c r="E2133" s="66"/>
      <c r="F2133" s="66"/>
      <c r="G2133" s="67"/>
      <c r="H2133" s="4"/>
      <c r="I2133" s="4"/>
      <c r="J2133" s="4"/>
      <c r="K2133" s="4"/>
      <c r="O2133" s="4"/>
      <c r="P2133" s="4"/>
      <c r="Q2133" s="4"/>
      <c r="R2133" s="16"/>
      <c r="S2133" s="16"/>
      <c r="T2133" s="16"/>
      <c r="AA2133" s="59"/>
      <c r="AB2133" s="59"/>
      <c r="AC2133" s="18"/>
      <c r="AE2133" s="76"/>
    </row>
    <row r="2134" spans="1:31" x14ac:dyDescent="0.25">
      <c r="A2134" s="16"/>
      <c r="B2134" s="16"/>
      <c r="C2134" s="16"/>
      <c r="D2134" s="66"/>
      <c r="E2134" s="66"/>
      <c r="F2134" s="66"/>
      <c r="G2134" s="67"/>
      <c r="H2134" s="4"/>
      <c r="I2134" s="4"/>
      <c r="J2134" s="4"/>
      <c r="K2134" s="4"/>
      <c r="O2134" s="4"/>
      <c r="P2134" s="4"/>
      <c r="Q2134" s="4"/>
      <c r="R2134" s="16"/>
      <c r="S2134" s="16"/>
      <c r="T2134" s="16"/>
      <c r="AA2134" s="59"/>
      <c r="AB2134" s="59"/>
      <c r="AC2134" s="18"/>
      <c r="AE2134" s="76"/>
    </row>
    <row r="2135" spans="1:31" x14ac:dyDescent="0.25">
      <c r="A2135" s="16"/>
      <c r="B2135" s="16"/>
      <c r="C2135" s="16"/>
      <c r="D2135" s="66"/>
      <c r="E2135" s="66"/>
      <c r="F2135" s="66"/>
      <c r="G2135" s="67"/>
      <c r="H2135" s="4"/>
      <c r="I2135" s="4"/>
      <c r="J2135" s="4"/>
      <c r="K2135" s="4"/>
      <c r="O2135" s="4"/>
      <c r="P2135" s="4"/>
      <c r="Q2135" s="4"/>
      <c r="R2135" s="16"/>
      <c r="S2135" s="16"/>
      <c r="T2135" s="16"/>
      <c r="AA2135" s="59"/>
      <c r="AB2135" s="59"/>
      <c r="AC2135" s="18"/>
      <c r="AE2135" s="76"/>
    </row>
    <row r="2136" spans="1:31" x14ac:dyDescent="0.25">
      <c r="A2136" s="16"/>
      <c r="B2136" s="16"/>
      <c r="C2136" s="16"/>
      <c r="D2136" s="66"/>
      <c r="E2136" s="66"/>
      <c r="F2136" s="66"/>
      <c r="G2136" s="67"/>
      <c r="H2136" s="4"/>
      <c r="I2136" s="4"/>
      <c r="J2136" s="4"/>
      <c r="K2136" s="4"/>
      <c r="O2136" s="4"/>
      <c r="P2136" s="4"/>
      <c r="Q2136" s="4"/>
      <c r="R2136" s="16"/>
      <c r="S2136" s="16"/>
      <c r="T2136" s="16"/>
      <c r="AA2136" s="59"/>
      <c r="AB2136" s="59"/>
      <c r="AC2136" s="18"/>
      <c r="AE2136" s="76"/>
    </row>
    <row r="2137" spans="1:31" x14ac:dyDescent="0.25">
      <c r="A2137" s="16"/>
      <c r="B2137" s="16"/>
      <c r="C2137" s="16"/>
      <c r="D2137" s="66"/>
      <c r="E2137" s="66"/>
      <c r="F2137" s="66"/>
      <c r="G2137" s="67"/>
      <c r="H2137" s="4"/>
      <c r="I2137" s="4"/>
      <c r="J2137" s="4"/>
      <c r="K2137" s="4"/>
      <c r="O2137" s="4"/>
      <c r="P2137" s="4"/>
      <c r="Q2137" s="4"/>
      <c r="R2137" s="16"/>
      <c r="S2137" s="16"/>
      <c r="T2137" s="16"/>
      <c r="AA2137" s="59"/>
      <c r="AB2137" s="59"/>
      <c r="AC2137" s="18"/>
      <c r="AE2137" s="76"/>
    </row>
    <row r="2138" spans="1:31" x14ac:dyDescent="0.25">
      <c r="A2138" s="16"/>
      <c r="B2138" s="16"/>
      <c r="C2138" s="16"/>
      <c r="D2138" s="66"/>
      <c r="E2138" s="66"/>
      <c r="F2138" s="66"/>
      <c r="G2138" s="67"/>
      <c r="H2138" s="4"/>
      <c r="I2138" s="4"/>
      <c r="J2138" s="4"/>
      <c r="K2138" s="4"/>
      <c r="O2138" s="4"/>
      <c r="P2138" s="4"/>
      <c r="Q2138" s="4"/>
      <c r="R2138" s="16"/>
      <c r="S2138" s="16"/>
      <c r="T2138" s="16"/>
      <c r="AA2138" s="59"/>
      <c r="AB2138" s="59"/>
      <c r="AC2138" s="18"/>
      <c r="AE2138" s="76"/>
    </row>
    <row r="2139" spans="1:31" x14ac:dyDescent="0.25">
      <c r="A2139" s="16"/>
      <c r="B2139" s="16"/>
      <c r="C2139" s="16"/>
      <c r="D2139" s="66"/>
      <c r="E2139" s="66"/>
      <c r="F2139" s="66"/>
      <c r="G2139" s="67"/>
      <c r="H2139" s="4"/>
      <c r="I2139" s="4"/>
      <c r="J2139" s="4"/>
      <c r="K2139" s="4"/>
      <c r="O2139" s="4"/>
      <c r="P2139" s="4"/>
      <c r="Q2139" s="4"/>
      <c r="R2139" s="16"/>
      <c r="S2139" s="16"/>
      <c r="T2139" s="16"/>
      <c r="AA2139" s="59"/>
      <c r="AB2139" s="59"/>
      <c r="AC2139" s="18"/>
      <c r="AE2139" s="76"/>
    </row>
    <row r="2140" spans="1:31" x14ac:dyDescent="0.25">
      <c r="A2140" s="16"/>
      <c r="B2140" s="16"/>
      <c r="C2140" s="16"/>
      <c r="D2140" s="66"/>
      <c r="E2140" s="66"/>
      <c r="F2140" s="66"/>
      <c r="G2140" s="67"/>
      <c r="H2140" s="4"/>
      <c r="I2140" s="4"/>
      <c r="J2140" s="4"/>
      <c r="K2140" s="4"/>
      <c r="O2140" s="4"/>
      <c r="P2140" s="4"/>
      <c r="Q2140" s="4"/>
      <c r="R2140" s="16"/>
      <c r="S2140" s="16"/>
      <c r="T2140" s="16"/>
      <c r="AA2140" s="59"/>
      <c r="AB2140" s="59"/>
      <c r="AC2140" s="18"/>
      <c r="AE2140" s="76"/>
    </row>
    <row r="2141" spans="1:31" x14ac:dyDescent="0.25">
      <c r="A2141" s="16"/>
      <c r="B2141" s="16"/>
      <c r="C2141" s="16"/>
      <c r="D2141" s="66"/>
      <c r="E2141" s="66"/>
      <c r="F2141" s="66"/>
      <c r="G2141" s="67"/>
      <c r="H2141" s="4"/>
      <c r="I2141" s="4"/>
      <c r="J2141" s="4"/>
      <c r="K2141" s="4"/>
      <c r="O2141" s="4"/>
      <c r="P2141" s="4"/>
      <c r="Q2141" s="4"/>
      <c r="R2141" s="16"/>
      <c r="S2141" s="16"/>
      <c r="T2141" s="16"/>
      <c r="AA2141" s="59"/>
      <c r="AB2141" s="59"/>
      <c r="AC2141" s="18"/>
      <c r="AE2141" s="76"/>
    </row>
    <row r="2142" spans="1:31" x14ac:dyDescent="0.25">
      <c r="A2142" s="16"/>
      <c r="B2142" s="16"/>
      <c r="C2142" s="16"/>
      <c r="D2142" s="66"/>
      <c r="E2142" s="66"/>
      <c r="F2142" s="66"/>
      <c r="G2142" s="67"/>
      <c r="H2142" s="4"/>
      <c r="I2142" s="4"/>
      <c r="J2142" s="4"/>
      <c r="K2142" s="4"/>
      <c r="O2142" s="4"/>
      <c r="P2142" s="4"/>
      <c r="Q2142" s="4"/>
      <c r="R2142" s="16"/>
      <c r="S2142" s="16"/>
      <c r="T2142" s="16"/>
      <c r="AA2142" s="59"/>
      <c r="AB2142" s="59"/>
      <c r="AC2142" s="18"/>
      <c r="AE2142" s="76"/>
    </row>
    <row r="2143" spans="1:31" x14ac:dyDescent="0.25">
      <c r="A2143" s="16"/>
      <c r="B2143" s="16"/>
      <c r="C2143" s="16"/>
      <c r="D2143" s="66"/>
      <c r="E2143" s="66"/>
      <c r="F2143" s="66"/>
      <c r="G2143" s="67"/>
      <c r="H2143" s="4"/>
      <c r="I2143" s="4"/>
      <c r="J2143" s="4"/>
      <c r="K2143" s="4"/>
      <c r="O2143" s="4"/>
      <c r="P2143" s="4"/>
      <c r="Q2143" s="4"/>
      <c r="R2143" s="16"/>
      <c r="S2143" s="16"/>
      <c r="T2143" s="16"/>
      <c r="AA2143" s="59"/>
      <c r="AB2143" s="59"/>
      <c r="AC2143" s="18"/>
      <c r="AE2143" s="76"/>
    </row>
    <row r="2144" spans="1:31" x14ac:dyDescent="0.25">
      <c r="A2144" s="16"/>
      <c r="B2144" s="16"/>
      <c r="C2144" s="16"/>
      <c r="D2144" s="66"/>
      <c r="E2144" s="66"/>
      <c r="F2144" s="66"/>
      <c r="G2144" s="67"/>
      <c r="H2144" s="4"/>
      <c r="I2144" s="4"/>
      <c r="J2144" s="4"/>
      <c r="K2144" s="4"/>
      <c r="O2144" s="4"/>
      <c r="P2144" s="4"/>
      <c r="Q2144" s="4"/>
      <c r="R2144" s="16"/>
      <c r="S2144" s="16"/>
      <c r="T2144" s="16"/>
      <c r="AA2144" s="59"/>
      <c r="AB2144" s="59"/>
      <c r="AC2144" s="18"/>
      <c r="AE2144" s="76"/>
    </row>
    <row r="2145" spans="1:31" x14ac:dyDescent="0.25">
      <c r="A2145" s="16"/>
      <c r="B2145" s="16"/>
      <c r="C2145" s="16"/>
      <c r="D2145" s="66"/>
      <c r="E2145" s="66"/>
      <c r="F2145" s="66"/>
      <c r="G2145" s="67"/>
      <c r="H2145" s="4"/>
      <c r="I2145" s="4"/>
      <c r="J2145" s="4"/>
      <c r="K2145" s="4"/>
      <c r="O2145" s="4"/>
      <c r="P2145" s="4"/>
      <c r="Q2145" s="4"/>
      <c r="R2145" s="16"/>
      <c r="S2145" s="16"/>
      <c r="T2145" s="16"/>
      <c r="AA2145" s="59"/>
      <c r="AB2145" s="59"/>
      <c r="AC2145" s="18"/>
      <c r="AE2145" s="76"/>
    </row>
    <row r="2146" spans="1:31" x14ac:dyDescent="0.25">
      <c r="A2146" s="16"/>
      <c r="B2146" s="16"/>
      <c r="C2146" s="16"/>
      <c r="D2146" s="66"/>
      <c r="E2146" s="66"/>
      <c r="F2146" s="66"/>
      <c r="G2146" s="67"/>
      <c r="H2146" s="4"/>
      <c r="I2146" s="4"/>
      <c r="J2146" s="4"/>
      <c r="K2146" s="4"/>
      <c r="O2146" s="4"/>
      <c r="P2146" s="4"/>
      <c r="Q2146" s="4"/>
      <c r="R2146" s="16"/>
      <c r="S2146" s="16"/>
      <c r="T2146" s="16"/>
      <c r="AA2146" s="59"/>
      <c r="AB2146" s="59"/>
      <c r="AC2146" s="18"/>
      <c r="AE2146" s="76"/>
    </row>
    <row r="2147" spans="1:31" x14ac:dyDescent="0.25">
      <c r="A2147" s="16"/>
      <c r="B2147" s="16"/>
      <c r="C2147" s="16"/>
      <c r="D2147" s="66"/>
      <c r="E2147" s="66"/>
      <c r="F2147" s="66"/>
      <c r="G2147" s="67"/>
      <c r="H2147" s="4"/>
      <c r="I2147" s="4"/>
      <c r="J2147" s="4"/>
      <c r="K2147" s="4"/>
      <c r="O2147" s="4"/>
      <c r="P2147" s="4"/>
      <c r="Q2147" s="4"/>
      <c r="R2147" s="16"/>
      <c r="S2147" s="16"/>
      <c r="T2147" s="16"/>
      <c r="AA2147" s="59"/>
      <c r="AB2147" s="59"/>
      <c r="AC2147" s="18"/>
      <c r="AE2147" s="76"/>
    </row>
    <row r="2148" spans="1:31" x14ac:dyDescent="0.25">
      <c r="A2148" s="16"/>
      <c r="B2148" s="16"/>
      <c r="C2148" s="16"/>
      <c r="D2148" s="66"/>
      <c r="E2148" s="66"/>
      <c r="F2148" s="66"/>
      <c r="G2148" s="67"/>
      <c r="H2148" s="4"/>
      <c r="I2148" s="4"/>
      <c r="J2148" s="4"/>
      <c r="K2148" s="4"/>
      <c r="O2148" s="4"/>
      <c r="P2148" s="4"/>
      <c r="Q2148" s="4"/>
      <c r="R2148" s="16"/>
      <c r="S2148" s="16"/>
      <c r="T2148" s="16"/>
      <c r="AA2148" s="59"/>
      <c r="AB2148" s="59"/>
      <c r="AC2148" s="18"/>
      <c r="AE2148" s="76"/>
    </row>
    <row r="2149" spans="1:31" x14ac:dyDescent="0.25">
      <c r="A2149" s="16"/>
      <c r="B2149" s="16"/>
      <c r="C2149" s="16"/>
      <c r="D2149" s="66"/>
      <c r="E2149" s="66"/>
      <c r="F2149" s="66"/>
      <c r="G2149" s="67"/>
      <c r="H2149" s="4"/>
      <c r="I2149" s="4"/>
      <c r="J2149" s="4"/>
      <c r="K2149" s="4"/>
      <c r="O2149" s="4"/>
      <c r="P2149" s="4"/>
      <c r="Q2149" s="4"/>
      <c r="R2149" s="16"/>
      <c r="S2149" s="16"/>
      <c r="T2149" s="16"/>
      <c r="AA2149" s="59"/>
      <c r="AB2149" s="59"/>
      <c r="AC2149" s="18"/>
      <c r="AE2149" s="76"/>
    </row>
    <row r="2150" spans="1:31" x14ac:dyDescent="0.25">
      <c r="A2150" s="16"/>
      <c r="B2150" s="16"/>
      <c r="C2150" s="16"/>
      <c r="D2150" s="66"/>
      <c r="E2150" s="66"/>
      <c r="F2150" s="66"/>
      <c r="G2150" s="67"/>
      <c r="H2150" s="4"/>
      <c r="I2150" s="4"/>
      <c r="J2150" s="4"/>
      <c r="K2150" s="4"/>
      <c r="O2150" s="4"/>
      <c r="P2150" s="4"/>
      <c r="Q2150" s="4"/>
      <c r="R2150" s="16"/>
      <c r="S2150" s="16"/>
      <c r="T2150" s="16"/>
      <c r="AA2150" s="59"/>
      <c r="AB2150" s="59"/>
      <c r="AC2150" s="18"/>
      <c r="AE2150" s="76"/>
    </row>
    <row r="2151" spans="1:31" x14ac:dyDescent="0.25">
      <c r="A2151" s="16"/>
      <c r="B2151" s="16"/>
      <c r="C2151" s="16"/>
      <c r="D2151" s="66"/>
      <c r="E2151" s="66"/>
      <c r="F2151" s="66"/>
      <c r="G2151" s="67"/>
      <c r="H2151" s="4"/>
      <c r="I2151" s="4"/>
      <c r="J2151" s="4"/>
      <c r="K2151" s="4"/>
      <c r="O2151" s="4"/>
      <c r="P2151" s="4"/>
      <c r="Q2151" s="4"/>
      <c r="R2151" s="16"/>
      <c r="S2151" s="16"/>
      <c r="T2151" s="16"/>
      <c r="AA2151" s="59"/>
      <c r="AB2151" s="59"/>
      <c r="AC2151" s="18"/>
      <c r="AE2151" s="76"/>
    </row>
    <row r="2152" spans="1:31" x14ac:dyDescent="0.25">
      <c r="A2152" s="16"/>
      <c r="B2152" s="16"/>
      <c r="C2152" s="16"/>
      <c r="D2152" s="66"/>
      <c r="E2152" s="66"/>
      <c r="F2152" s="66"/>
      <c r="G2152" s="67"/>
      <c r="H2152" s="4"/>
      <c r="I2152" s="4"/>
      <c r="J2152" s="4"/>
      <c r="K2152" s="4"/>
      <c r="O2152" s="4"/>
      <c r="P2152" s="4"/>
      <c r="Q2152" s="4"/>
      <c r="R2152" s="16"/>
      <c r="S2152" s="16"/>
      <c r="T2152" s="16"/>
      <c r="AA2152" s="59"/>
      <c r="AB2152" s="59"/>
      <c r="AC2152" s="18"/>
      <c r="AE2152" s="76"/>
    </row>
    <row r="2153" spans="1:31" x14ac:dyDescent="0.25">
      <c r="A2153" s="16"/>
      <c r="B2153" s="16"/>
      <c r="C2153" s="16"/>
      <c r="D2153" s="66"/>
      <c r="E2153" s="66"/>
      <c r="F2153" s="66"/>
      <c r="G2153" s="67"/>
      <c r="H2153" s="4"/>
      <c r="I2153" s="4"/>
      <c r="J2153" s="4"/>
      <c r="K2153" s="4"/>
      <c r="O2153" s="4"/>
      <c r="P2153" s="4"/>
      <c r="Q2153" s="4"/>
      <c r="R2153" s="16"/>
      <c r="S2153" s="16"/>
      <c r="T2153" s="16"/>
      <c r="AA2153" s="59"/>
      <c r="AB2153" s="59"/>
      <c r="AC2153" s="18"/>
      <c r="AE2153" s="76"/>
    </row>
    <row r="2154" spans="1:31" x14ac:dyDescent="0.25">
      <c r="A2154" s="16"/>
      <c r="B2154" s="16"/>
      <c r="C2154" s="16"/>
      <c r="D2154" s="66"/>
      <c r="E2154" s="66"/>
      <c r="F2154" s="66"/>
      <c r="G2154" s="67"/>
      <c r="H2154" s="4"/>
      <c r="I2154" s="4"/>
      <c r="J2154" s="4"/>
      <c r="K2154" s="4"/>
      <c r="O2154" s="4"/>
      <c r="P2154" s="4"/>
      <c r="Q2154" s="4"/>
      <c r="R2154" s="16"/>
      <c r="S2154" s="16"/>
      <c r="T2154" s="16"/>
      <c r="AA2154" s="59"/>
      <c r="AB2154" s="59"/>
      <c r="AC2154" s="18"/>
      <c r="AE2154" s="76"/>
    </row>
    <row r="2155" spans="1:31" x14ac:dyDescent="0.25">
      <c r="A2155" s="16"/>
      <c r="B2155" s="16"/>
      <c r="C2155" s="16"/>
      <c r="D2155" s="66"/>
      <c r="E2155" s="66"/>
      <c r="F2155" s="66"/>
      <c r="G2155" s="67"/>
      <c r="H2155" s="4"/>
      <c r="I2155" s="4"/>
      <c r="J2155" s="4"/>
      <c r="K2155" s="4"/>
      <c r="O2155" s="4"/>
      <c r="P2155" s="4"/>
      <c r="Q2155" s="4"/>
      <c r="R2155" s="16"/>
      <c r="S2155" s="16"/>
      <c r="T2155" s="16"/>
      <c r="AA2155" s="59"/>
      <c r="AB2155" s="59"/>
      <c r="AC2155" s="18"/>
      <c r="AE2155" s="76"/>
    </row>
    <row r="2156" spans="1:31" x14ac:dyDescent="0.25">
      <c r="A2156" s="16"/>
      <c r="B2156" s="16"/>
      <c r="C2156" s="16"/>
      <c r="D2156" s="66"/>
      <c r="E2156" s="66"/>
      <c r="F2156" s="66"/>
      <c r="G2156" s="67"/>
      <c r="H2156" s="4"/>
      <c r="I2156" s="4"/>
      <c r="J2156" s="4"/>
      <c r="K2156" s="4"/>
      <c r="O2156" s="4"/>
      <c r="P2156" s="4"/>
      <c r="Q2156" s="4"/>
      <c r="R2156" s="16"/>
      <c r="S2156" s="16"/>
      <c r="T2156" s="16"/>
      <c r="AA2156" s="59"/>
      <c r="AB2156" s="59"/>
      <c r="AC2156" s="18"/>
      <c r="AE2156" s="76"/>
    </row>
    <row r="2157" spans="1:31" x14ac:dyDescent="0.25">
      <c r="A2157" s="16"/>
      <c r="B2157" s="16"/>
      <c r="C2157" s="16"/>
      <c r="D2157" s="66"/>
      <c r="E2157" s="66"/>
      <c r="F2157" s="66"/>
      <c r="G2157" s="67"/>
      <c r="H2157" s="4"/>
      <c r="I2157" s="4"/>
      <c r="J2157" s="4"/>
      <c r="K2157" s="4"/>
      <c r="O2157" s="4"/>
      <c r="P2157" s="4"/>
      <c r="Q2157" s="4"/>
      <c r="R2157" s="16"/>
      <c r="S2157" s="16"/>
      <c r="T2157" s="16"/>
      <c r="AA2157" s="59"/>
      <c r="AB2157" s="59"/>
      <c r="AC2157" s="18"/>
      <c r="AE2157" s="76"/>
    </row>
    <row r="2158" spans="1:31" x14ac:dyDescent="0.25">
      <c r="A2158" s="16"/>
      <c r="B2158" s="16"/>
      <c r="C2158" s="16"/>
      <c r="D2158" s="66"/>
      <c r="E2158" s="66"/>
      <c r="F2158" s="66"/>
      <c r="G2158" s="67"/>
      <c r="H2158" s="4"/>
      <c r="I2158" s="4"/>
      <c r="J2158" s="4"/>
      <c r="K2158" s="4"/>
      <c r="O2158" s="4"/>
      <c r="P2158" s="4"/>
      <c r="Q2158" s="4"/>
      <c r="R2158" s="16"/>
      <c r="S2158" s="16"/>
      <c r="T2158" s="16"/>
      <c r="AA2158" s="59"/>
      <c r="AB2158" s="59"/>
      <c r="AC2158" s="18"/>
      <c r="AE2158" s="76"/>
    </row>
    <row r="2159" spans="1:31" x14ac:dyDescent="0.25">
      <c r="A2159" s="16"/>
      <c r="B2159" s="16"/>
      <c r="C2159" s="16"/>
      <c r="D2159" s="66"/>
      <c r="E2159" s="66"/>
      <c r="F2159" s="66"/>
      <c r="G2159" s="67"/>
      <c r="H2159" s="4"/>
      <c r="I2159" s="4"/>
      <c r="J2159" s="4"/>
      <c r="K2159" s="4"/>
      <c r="O2159" s="4"/>
      <c r="P2159" s="4"/>
      <c r="Q2159" s="4"/>
      <c r="R2159" s="16"/>
      <c r="S2159" s="16"/>
      <c r="T2159" s="16"/>
      <c r="AA2159" s="59"/>
      <c r="AB2159" s="59"/>
      <c r="AC2159" s="18"/>
      <c r="AE2159" s="76"/>
    </row>
    <row r="2160" spans="1:31" x14ac:dyDescent="0.25">
      <c r="A2160" s="16"/>
      <c r="B2160" s="16"/>
      <c r="C2160" s="16"/>
      <c r="D2160" s="66"/>
      <c r="E2160" s="66"/>
      <c r="F2160" s="66"/>
      <c r="G2160" s="67"/>
      <c r="H2160" s="4"/>
      <c r="I2160" s="4"/>
      <c r="J2160" s="4"/>
      <c r="K2160" s="4"/>
      <c r="O2160" s="4"/>
      <c r="P2160" s="4"/>
      <c r="Q2160" s="4"/>
      <c r="R2160" s="16"/>
      <c r="S2160" s="16"/>
      <c r="T2160" s="16"/>
      <c r="AA2160" s="59"/>
      <c r="AB2160" s="59"/>
      <c r="AC2160" s="18"/>
      <c r="AE2160" s="76"/>
    </row>
    <row r="2161" spans="1:31" x14ac:dyDescent="0.25">
      <c r="A2161" s="16"/>
      <c r="B2161" s="16"/>
      <c r="C2161" s="16"/>
      <c r="D2161" s="66"/>
      <c r="E2161" s="66"/>
      <c r="F2161" s="66"/>
      <c r="G2161" s="67"/>
      <c r="H2161" s="4"/>
      <c r="I2161" s="4"/>
      <c r="J2161" s="4"/>
      <c r="K2161" s="4"/>
      <c r="O2161" s="4"/>
      <c r="P2161" s="4"/>
      <c r="Q2161" s="4"/>
      <c r="R2161" s="16"/>
      <c r="S2161" s="16"/>
      <c r="T2161" s="16"/>
      <c r="AA2161" s="59"/>
      <c r="AB2161" s="59"/>
      <c r="AC2161" s="18"/>
      <c r="AE2161" s="76"/>
    </row>
    <row r="2162" spans="1:31" x14ac:dyDescent="0.25">
      <c r="A2162" s="16"/>
      <c r="B2162" s="16"/>
      <c r="C2162" s="16"/>
      <c r="D2162" s="66"/>
      <c r="E2162" s="66"/>
      <c r="F2162" s="66"/>
      <c r="G2162" s="67"/>
      <c r="H2162" s="4"/>
      <c r="I2162" s="4"/>
      <c r="J2162" s="4"/>
      <c r="K2162" s="4"/>
      <c r="O2162" s="4"/>
      <c r="P2162" s="4"/>
      <c r="Q2162" s="4"/>
      <c r="R2162" s="16"/>
      <c r="S2162" s="16"/>
      <c r="T2162" s="16"/>
      <c r="AA2162" s="59"/>
      <c r="AB2162" s="59"/>
      <c r="AC2162" s="18"/>
      <c r="AE2162" s="76"/>
    </row>
    <row r="2163" spans="1:31" x14ac:dyDescent="0.25">
      <c r="A2163" s="16"/>
      <c r="B2163" s="16"/>
      <c r="C2163" s="16"/>
      <c r="D2163" s="66"/>
      <c r="E2163" s="66"/>
      <c r="F2163" s="66"/>
      <c r="G2163" s="67"/>
      <c r="H2163" s="4"/>
      <c r="I2163" s="4"/>
      <c r="J2163" s="4"/>
      <c r="K2163" s="4"/>
      <c r="O2163" s="4"/>
      <c r="P2163" s="4"/>
      <c r="Q2163" s="4"/>
      <c r="R2163" s="16"/>
      <c r="S2163" s="16"/>
      <c r="T2163" s="16"/>
      <c r="AA2163" s="59"/>
      <c r="AB2163" s="59"/>
      <c r="AC2163" s="18"/>
      <c r="AE2163" s="76"/>
    </row>
    <row r="2164" spans="1:31" x14ac:dyDescent="0.25">
      <c r="A2164" s="16"/>
      <c r="B2164" s="16"/>
      <c r="C2164" s="16"/>
      <c r="D2164" s="66"/>
      <c r="E2164" s="66"/>
      <c r="F2164" s="66"/>
      <c r="G2164" s="67"/>
      <c r="H2164" s="4"/>
      <c r="I2164" s="4"/>
      <c r="J2164" s="4"/>
      <c r="K2164" s="4"/>
      <c r="O2164" s="4"/>
      <c r="P2164" s="4"/>
      <c r="Q2164" s="4"/>
      <c r="R2164" s="16"/>
      <c r="S2164" s="16"/>
      <c r="T2164" s="16"/>
      <c r="AA2164" s="59"/>
      <c r="AB2164" s="59"/>
      <c r="AC2164" s="18"/>
      <c r="AE2164" s="76"/>
    </row>
    <row r="2165" spans="1:31" x14ac:dyDescent="0.25">
      <c r="A2165" s="16"/>
      <c r="B2165" s="16"/>
      <c r="C2165" s="16"/>
      <c r="D2165" s="66"/>
      <c r="E2165" s="66"/>
      <c r="F2165" s="66"/>
      <c r="G2165" s="67"/>
      <c r="H2165" s="4"/>
      <c r="I2165" s="4"/>
      <c r="J2165" s="4"/>
      <c r="K2165" s="4"/>
      <c r="O2165" s="4"/>
      <c r="P2165" s="4"/>
      <c r="Q2165" s="4"/>
      <c r="R2165" s="16"/>
      <c r="S2165" s="16"/>
      <c r="T2165" s="16"/>
      <c r="AA2165" s="59"/>
      <c r="AB2165" s="59"/>
      <c r="AC2165" s="18"/>
      <c r="AE2165" s="76"/>
    </row>
    <row r="2166" spans="1:31" x14ac:dyDescent="0.25">
      <c r="A2166" s="16"/>
      <c r="B2166" s="16"/>
      <c r="C2166" s="16"/>
      <c r="D2166" s="66"/>
      <c r="E2166" s="66"/>
      <c r="F2166" s="66"/>
      <c r="G2166" s="67"/>
      <c r="H2166" s="4"/>
      <c r="I2166" s="4"/>
      <c r="J2166" s="4"/>
      <c r="K2166" s="4"/>
      <c r="O2166" s="4"/>
      <c r="P2166" s="4"/>
      <c r="Q2166" s="4"/>
      <c r="R2166" s="16"/>
      <c r="S2166" s="16"/>
      <c r="T2166" s="16"/>
      <c r="AA2166" s="59"/>
      <c r="AB2166" s="59"/>
      <c r="AC2166" s="18"/>
      <c r="AE2166" s="76"/>
    </row>
    <row r="2167" spans="1:31" x14ac:dyDescent="0.25">
      <c r="A2167" s="16"/>
      <c r="B2167" s="16"/>
      <c r="C2167" s="16"/>
      <c r="D2167" s="66"/>
      <c r="E2167" s="66"/>
      <c r="F2167" s="66"/>
      <c r="G2167" s="67"/>
      <c r="H2167" s="4"/>
      <c r="I2167" s="4"/>
      <c r="J2167" s="4"/>
      <c r="K2167" s="4"/>
      <c r="O2167" s="4"/>
      <c r="P2167" s="4"/>
      <c r="Q2167" s="4"/>
      <c r="R2167" s="16"/>
      <c r="S2167" s="16"/>
      <c r="T2167" s="16"/>
      <c r="AA2167" s="59"/>
      <c r="AB2167" s="59"/>
      <c r="AC2167" s="18"/>
      <c r="AE2167" s="76"/>
    </row>
    <row r="2168" spans="1:31" x14ac:dyDescent="0.25">
      <c r="A2168" s="16"/>
      <c r="B2168" s="16"/>
      <c r="C2168" s="16"/>
      <c r="D2168" s="66"/>
      <c r="E2168" s="66"/>
      <c r="F2168" s="66"/>
      <c r="G2168" s="67"/>
      <c r="H2168" s="4"/>
      <c r="I2168" s="4"/>
      <c r="J2168" s="4"/>
      <c r="K2168" s="4"/>
      <c r="O2168" s="4"/>
      <c r="P2168" s="4"/>
      <c r="Q2168" s="4"/>
      <c r="R2168" s="16"/>
      <c r="S2168" s="16"/>
      <c r="T2168" s="16"/>
      <c r="AA2168" s="59"/>
      <c r="AB2168" s="59"/>
      <c r="AC2168" s="18"/>
      <c r="AE2168" s="76"/>
    </row>
    <row r="2169" spans="1:31" x14ac:dyDescent="0.25">
      <c r="A2169" s="16"/>
      <c r="B2169" s="16"/>
      <c r="C2169" s="16"/>
      <c r="D2169" s="66"/>
      <c r="E2169" s="66"/>
      <c r="F2169" s="66"/>
      <c r="G2169" s="67"/>
      <c r="H2169" s="4"/>
      <c r="I2169" s="4"/>
      <c r="J2169" s="4"/>
      <c r="K2169" s="4"/>
      <c r="O2169" s="4"/>
      <c r="P2169" s="4"/>
      <c r="Q2169" s="4"/>
      <c r="R2169" s="16"/>
      <c r="S2169" s="16"/>
      <c r="T2169" s="16"/>
      <c r="AA2169" s="59"/>
      <c r="AB2169" s="59"/>
      <c r="AC2169" s="18"/>
      <c r="AE2169" s="76"/>
    </row>
    <row r="2170" spans="1:31" x14ac:dyDescent="0.25">
      <c r="A2170" s="16"/>
      <c r="B2170" s="16"/>
      <c r="C2170" s="16"/>
      <c r="D2170" s="66"/>
      <c r="E2170" s="66"/>
      <c r="F2170" s="66"/>
      <c r="G2170" s="67"/>
      <c r="H2170" s="4"/>
      <c r="I2170" s="4"/>
      <c r="J2170" s="4"/>
      <c r="K2170" s="4"/>
      <c r="O2170" s="4"/>
      <c r="P2170" s="4"/>
      <c r="Q2170" s="4"/>
      <c r="R2170" s="16"/>
      <c r="S2170" s="16"/>
      <c r="T2170" s="16"/>
      <c r="AA2170" s="59"/>
      <c r="AB2170" s="59"/>
      <c r="AC2170" s="18"/>
      <c r="AE2170" s="76"/>
    </row>
    <row r="2171" spans="1:31" x14ac:dyDescent="0.25">
      <c r="A2171" s="16"/>
      <c r="B2171" s="16"/>
      <c r="C2171" s="16"/>
      <c r="D2171" s="66"/>
      <c r="E2171" s="66"/>
      <c r="F2171" s="66"/>
      <c r="G2171" s="67"/>
      <c r="H2171" s="4"/>
      <c r="I2171" s="4"/>
      <c r="J2171" s="4"/>
      <c r="K2171" s="4"/>
      <c r="O2171" s="4"/>
      <c r="P2171" s="4"/>
      <c r="Q2171" s="4"/>
      <c r="R2171" s="16"/>
      <c r="S2171" s="16"/>
      <c r="T2171" s="16"/>
      <c r="AA2171" s="59"/>
      <c r="AB2171" s="59"/>
      <c r="AC2171" s="18"/>
      <c r="AE2171" s="76"/>
    </row>
    <row r="2172" spans="1:31" x14ac:dyDescent="0.25">
      <c r="A2172" s="16"/>
      <c r="B2172" s="16"/>
      <c r="C2172" s="16"/>
      <c r="D2172" s="66"/>
      <c r="E2172" s="66"/>
      <c r="F2172" s="66"/>
      <c r="G2172" s="67"/>
      <c r="H2172" s="4"/>
      <c r="I2172" s="4"/>
      <c r="J2172" s="4"/>
      <c r="K2172" s="4"/>
      <c r="O2172" s="4"/>
      <c r="P2172" s="4"/>
      <c r="Q2172" s="4"/>
      <c r="R2172" s="16"/>
      <c r="S2172" s="16"/>
      <c r="T2172" s="16"/>
      <c r="AA2172" s="59"/>
      <c r="AB2172" s="59"/>
      <c r="AC2172" s="18"/>
      <c r="AE2172" s="76"/>
    </row>
    <row r="2173" spans="1:31" x14ac:dyDescent="0.25">
      <c r="A2173" s="16"/>
      <c r="B2173" s="16"/>
      <c r="C2173" s="16"/>
      <c r="D2173" s="66"/>
      <c r="E2173" s="66"/>
      <c r="F2173" s="66"/>
      <c r="G2173" s="67"/>
      <c r="H2173" s="4"/>
      <c r="I2173" s="4"/>
      <c r="J2173" s="4"/>
      <c r="K2173" s="4"/>
      <c r="O2173" s="4"/>
      <c r="P2173" s="4"/>
      <c r="Q2173" s="4"/>
      <c r="R2173" s="16"/>
      <c r="S2173" s="16"/>
      <c r="T2173" s="16"/>
      <c r="AA2173" s="59"/>
      <c r="AB2173" s="59"/>
      <c r="AC2173" s="18"/>
      <c r="AE2173" s="76"/>
    </row>
    <row r="2174" spans="1:31" x14ac:dyDescent="0.25">
      <c r="A2174" s="16"/>
      <c r="B2174" s="16"/>
      <c r="C2174" s="16"/>
      <c r="D2174" s="66"/>
      <c r="E2174" s="66"/>
      <c r="F2174" s="66"/>
      <c r="G2174" s="67"/>
      <c r="H2174" s="4"/>
      <c r="I2174" s="4"/>
      <c r="J2174" s="4"/>
      <c r="K2174" s="4"/>
      <c r="O2174" s="4"/>
      <c r="P2174" s="4"/>
      <c r="Q2174" s="4"/>
      <c r="R2174" s="16"/>
      <c r="S2174" s="16"/>
      <c r="T2174" s="16"/>
      <c r="AA2174" s="59"/>
      <c r="AB2174" s="59"/>
      <c r="AC2174" s="18"/>
      <c r="AE2174" s="76"/>
    </row>
    <row r="2175" spans="1:31" x14ac:dyDescent="0.25">
      <c r="A2175" s="16"/>
      <c r="B2175" s="16"/>
      <c r="C2175" s="16"/>
      <c r="D2175" s="66"/>
      <c r="E2175" s="66"/>
      <c r="F2175" s="66"/>
      <c r="G2175" s="67"/>
      <c r="H2175" s="4"/>
      <c r="I2175" s="4"/>
      <c r="J2175" s="4"/>
      <c r="K2175" s="4"/>
      <c r="O2175" s="4"/>
      <c r="P2175" s="4"/>
      <c r="Q2175" s="4"/>
      <c r="R2175" s="16"/>
      <c r="S2175" s="16"/>
      <c r="T2175" s="16"/>
      <c r="AA2175" s="59"/>
      <c r="AB2175" s="59"/>
      <c r="AC2175" s="18"/>
      <c r="AE2175" s="76"/>
    </row>
    <row r="2176" spans="1:31" x14ac:dyDescent="0.25">
      <c r="A2176" s="16"/>
      <c r="B2176" s="16"/>
      <c r="C2176" s="16"/>
      <c r="D2176" s="66"/>
      <c r="E2176" s="66"/>
      <c r="F2176" s="66"/>
      <c r="G2176" s="67"/>
      <c r="H2176" s="4"/>
      <c r="I2176" s="4"/>
      <c r="J2176" s="4"/>
      <c r="K2176" s="4"/>
      <c r="O2176" s="4"/>
      <c r="P2176" s="4"/>
      <c r="Q2176" s="4"/>
      <c r="R2176" s="16"/>
      <c r="S2176" s="16"/>
      <c r="T2176" s="16"/>
      <c r="AA2176" s="59"/>
      <c r="AB2176" s="59"/>
      <c r="AC2176" s="18"/>
      <c r="AE2176" s="76"/>
    </row>
    <row r="2177" spans="1:31" x14ac:dyDescent="0.25">
      <c r="A2177" s="16"/>
      <c r="B2177" s="16"/>
      <c r="C2177" s="16"/>
      <c r="D2177" s="66"/>
      <c r="E2177" s="66"/>
      <c r="F2177" s="66"/>
      <c r="G2177" s="67"/>
      <c r="H2177" s="4"/>
      <c r="I2177" s="4"/>
      <c r="J2177" s="4"/>
      <c r="K2177" s="4"/>
      <c r="O2177" s="4"/>
      <c r="P2177" s="4"/>
      <c r="Q2177" s="4"/>
      <c r="R2177" s="16"/>
      <c r="S2177" s="16"/>
      <c r="T2177" s="16"/>
      <c r="AA2177" s="59"/>
      <c r="AB2177" s="59"/>
      <c r="AC2177" s="18"/>
      <c r="AE2177" s="76"/>
    </row>
    <row r="2178" spans="1:31" x14ac:dyDescent="0.25">
      <c r="A2178" s="16"/>
      <c r="B2178" s="16"/>
      <c r="C2178" s="16"/>
      <c r="D2178" s="66"/>
      <c r="E2178" s="66"/>
      <c r="F2178" s="66"/>
      <c r="G2178" s="67"/>
      <c r="H2178" s="4"/>
      <c r="I2178" s="4"/>
      <c r="J2178" s="4"/>
      <c r="K2178" s="4"/>
      <c r="O2178" s="4"/>
      <c r="P2178" s="4"/>
      <c r="Q2178" s="4"/>
      <c r="R2178" s="16"/>
      <c r="S2178" s="16"/>
      <c r="T2178" s="16"/>
      <c r="AA2178" s="59"/>
      <c r="AB2178" s="59"/>
      <c r="AC2178" s="18"/>
      <c r="AE2178" s="76"/>
    </row>
    <row r="2179" spans="1:31" x14ac:dyDescent="0.25">
      <c r="A2179" s="16"/>
      <c r="B2179" s="16"/>
      <c r="C2179" s="16"/>
      <c r="D2179" s="66"/>
      <c r="E2179" s="66"/>
      <c r="F2179" s="66"/>
      <c r="G2179" s="67"/>
      <c r="H2179" s="4"/>
      <c r="I2179" s="4"/>
      <c r="J2179" s="4"/>
      <c r="K2179" s="4"/>
      <c r="O2179" s="4"/>
      <c r="P2179" s="4"/>
      <c r="Q2179" s="4"/>
      <c r="R2179" s="16"/>
      <c r="S2179" s="16"/>
      <c r="T2179" s="16"/>
      <c r="AA2179" s="59"/>
      <c r="AB2179" s="59"/>
      <c r="AC2179" s="18"/>
      <c r="AE2179" s="76"/>
    </row>
    <row r="2180" spans="1:31" x14ac:dyDescent="0.25">
      <c r="A2180" s="16"/>
      <c r="B2180" s="16"/>
      <c r="C2180" s="16"/>
      <c r="D2180" s="66"/>
      <c r="E2180" s="66"/>
      <c r="F2180" s="66"/>
      <c r="G2180" s="67"/>
      <c r="H2180" s="4"/>
      <c r="I2180" s="4"/>
      <c r="J2180" s="4"/>
      <c r="K2180" s="4"/>
      <c r="O2180" s="4"/>
      <c r="P2180" s="4"/>
      <c r="Q2180" s="4"/>
      <c r="R2180" s="16"/>
      <c r="S2180" s="16"/>
      <c r="T2180" s="16"/>
      <c r="AA2180" s="59"/>
      <c r="AB2180" s="59"/>
      <c r="AC2180" s="18"/>
      <c r="AE2180" s="76"/>
    </row>
    <row r="2181" spans="1:31" x14ac:dyDescent="0.25">
      <c r="A2181" s="16"/>
      <c r="B2181" s="16"/>
      <c r="C2181" s="16"/>
      <c r="D2181" s="66"/>
      <c r="E2181" s="66"/>
      <c r="F2181" s="66"/>
      <c r="G2181" s="67"/>
      <c r="H2181" s="4"/>
      <c r="I2181" s="4"/>
      <c r="J2181" s="4"/>
      <c r="K2181" s="4"/>
      <c r="O2181" s="4"/>
      <c r="P2181" s="4"/>
      <c r="Q2181" s="4"/>
      <c r="R2181" s="16"/>
      <c r="S2181" s="16"/>
      <c r="T2181" s="16"/>
      <c r="AA2181" s="59"/>
      <c r="AB2181" s="59"/>
      <c r="AC2181" s="18"/>
      <c r="AE2181" s="76"/>
    </row>
    <row r="2182" spans="1:31" x14ac:dyDescent="0.25">
      <c r="A2182" s="16"/>
      <c r="B2182" s="16"/>
      <c r="C2182" s="16"/>
      <c r="D2182" s="66"/>
      <c r="E2182" s="66"/>
      <c r="F2182" s="66"/>
      <c r="G2182" s="67"/>
      <c r="H2182" s="4"/>
      <c r="I2182" s="4"/>
      <c r="J2182" s="4"/>
      <c r="K2182" s="4"/>
      <c r="O2182" s="4"/>
      <c r="P2182" s="4"/>
      <c r="Q2182" s="4"/>
      <c r="R2182" s="16"/>
      <c r="S2182" s="16"/>
      <c r="T2182" s="16"/>
      <c r="AA2182" s="59"/>
      <c r="AB2182" s="59"/>
      <c r="AC2182" s="18"/>
      <c r="AE2182" s="76"/>
    </row>
    <row r="2183" spans="1:31" x14ac:dyDescent="0.25">
      <c r="A2183" s="16"/>
      <c r="B2183" s="16"/>
      <c r="C2183" s="16"/>
      <c r="D2183" s="66"/>
      <c r="E2183" s="66"/>
      <c r="F2183" s="66"/>
      <c r="G2183" s="67"/>
      <c r="H2183" s="4"/>
      <c r="I2183" s="4"/>
      <c r="J2183" s="4"/>
      <c r="K2183" s="4"/>
      <c r="O2183" s="4"/>
      <c r="P2183" s="4"/>
      <c r="Q2183" s="4"/>
      <c r="R2183" s="16"/>
      <c r="S2183" s="16"/>
      <c r="T2183" s="16"/>
      <c r="AA2183" s="59"/>
      <c r="AB2183" s="59"/>
      <c r="AC2183" s="18"/>
      <c r="AE2183" s="76"/>
    </row>
    <row r="2184" spans="1:31" x14ac:dyDescent="0.25">
      <c r="A2184" s="16"/>
      <c r="B2184" s="16"/>
      <c r="C2184" s="16"/>
      <c r="D2184" s="66"/>
      <c r="E2184" s="66"/>
      <c r="F2184" s="66"/>
      <c r="G2184" s="67"/>
      <c r="H2184" s="4"/>
      <c r="I2184" s="4"/>
      <c r="J2184" s="4"/>
      <c r="K2184" s="4"/>
      <c r="O2184" s="4"/>
      <c r="P2184" s="4"/>
      <c r="Q2184" s="4"/>
      <c r="R2184" s="16"/>
      <c r="S2184" s="16"/>
      <c r="T2184" s="16"/>
      <c r="AA2184" s="59"/>
      <c r="AB2184" s="59"/>
      <c r="AC2184" s="18"/>
      <c r="AE2184" s="76"/>
    </row>
    <row r="2185" spans="1:31" x14ac:dyDescent="0.25">
      <c r="A2185" s="16"/>
      <c r="B2185" s="16"/>
      <c r="C2185" s="16"/>
      <c r="D2185" s="66"/>
      <c r="E2185" s="66"/>
      <c r="F2185" s="66"/>
      <c r="G2185" s="67"/>
      <c r="H2185" s="4"/>
      <c r="I2185" s="4"/>
      <c r="J2185" s="4"/>
      <c r="K2185" s="4"/>
      <c r="O2185" s="4"/>
      <c r="P2185" s="4"/>
      <c r="Q2185" s="4"/>
      <c r="R2185" s="16"/>
      <c r="S2185" s="16"/>
      <c r="T2185" s="16"/>
      <c r="AA2185" s="59"/>
      <c r="AB2185" s="59"/>
      <c r="AC2185" s="18"/>
      <c r="AE2185" s="76"/>
    </row>
    <row r="2186" spans="1:31" x14ac:dyDescent="0.25">
      <c r="A2186" s="16"/>
      <c r="B2186" s="16"/>
      <c r="C2186" s="16"/>
      <c r="D2186" s="66"/>
      <c r="E2186" s="66"/>
      <c r="F2186" s="66"/>
      <c r="G2186" s="67"/>
      <c r="H2186" s="4"/>
      <c r="I2186" s="4"/>
      <c r="J2186" s="4"/>
      <c r="K2186" s="4"/>
      <c r="O2186" s="4"/>
      <c r="P2186" s="4"/>
      <c r="Q2186" s="4"/>
      <c r="R2186" s="16"/>
      <c r="S2186" s="16"/>
      <c r="T2186" s="16"/>
      <c r="AA2186" s="59"/>
      <c r="AB2186" s="59"/>
      <c r="AC2186" s="18"/>
      <c r="AE2186" s="76"/>
    </row>
    <row r="2187" spans="1:31" x14ac:dyDescent="0.25">
      <c r="A2187" s="16"/>
      <c r="B2187" s="16"/>
      <c r="C2187" s="16"/>
      <c r="D2187" s="66"/>
      <c r="E2187" s="66"/>
      <c r="F2187" s="66"/>
      <c r="G2187" s="67"/>
      <c r="H2187" s="4"/>
      <c r="I2187" s="4"/>
      <c r="J2187" s="4"/>
      <c r="K2187" s="4"/>
      <c r="O2187" s="4"/>
      <c r="P2187" s="4"/>
      <c r="Q2187" s="4"/>
      <c r="R2187" s="16"/>
      <c r="S2187" s="16"/>
      <c r="T2187" s="16"/>
      <c r="AA2187" s="59"/>
      <c r="AB2187" s="59"/>
      <c r="AC2187" s="18"/>
      <c r="AE2187" s="76"/>
    </row>
    <row r="2188" spans="1:31" x14ac:dyDescent="0.25">
      <c r="A2188" s="16"/>
      <c r="B2188" s="16"/>
      <c r="C2188" s="16"/>
      <c r="D2188" s="66"/>
      <c r="E2188" s="66"/>
      <c r="F2188" s="66"/>
      <c r="G2188" s="67"/>
      <c r="H2188" s="4"/>
      <c r="I2188" s="4"/>
      <c r="J2188" s="4"/>
      <c r="K2188" s="4"/>
      <c r="O2188" s="4"/>
      <c r="P2188" s="4"/>
      <c r="Q2188" s="4"/>
      <c r="R2188" s="16"/>
      <c r="S2188" s="16"/>
      <c r="T2188" s="16"/>
      <c r="AA2188" s="59"/>
      <c r="AB2188" s="59"/>
      <c r="AC2188" s="18"/>
      <c r="AE2188" s="76"/>
    </row>
    <row r="2189" spans="1:31" x14ac:dyDescent="0.25">
      <c r="A2189" s="16"/>
      <c r="B2189" s="16"/>
      <c r="C2189" s="16"/>
      <c r="D2189" s="66"/>
      <c r="E2189" s="66"/>
      <c r="F2189" s="66"/>
      <c r="G2189" s="67"/>
      <c r="H2189" s="4"/>
      <c r="I2189" s="4"/>
      <c r="J2189" s="4"/>
      <c r="K2189" s="4"/>
      <c r="O2189" s="4"/>
      <c r="P2189" s="4"/>
      <c r="Q2189" s="4"/>
      <c r="R2189" s="16"/>
      <c r="S2189" s="16"/>
      <c r="T2189" s="16"/>
      <c r="AA2189" s="59"/>
      <c r="AB2189" s="59"/>
      <c r="AC2189" s="18"/>
      <c r="AE2189" s="76"/>
    </row>
    <row r="2190" spans="1:31" x14ac:dyDescent="0.25">
      <c r="A2190" s="16"/>
      <c r="B2190" s="16"/>
      <c r="C2190" s="16"/>
      <c r="D2190" s="66"/>
      <c r="E2190" s="66"/>
      <c r="F2190" s="66"/>
      <c r="G2190" s="67"/>
      <c r="H2190" s="4"/>
      <c r="I2190" s="4"/>
      <c r="J2190" s="4"/>
      <c r="K2190" s="4"/>
      <c r="O2190" s="4"/>
      <c r="P2190" s="4"/>
      <c r="Q2190" s="4"/>
      <c r="R2190" s="16"/>
      <c r="S2190" s="16"/>
      <c r="T2190" s="16"/>
      <c r="AA2190" s="59"/>
      <c r="AB2190" s="59"/>
      <c r="AC2190" s="18"/>
      <c r="AE2190" s="76"/>
    </row>
    <row r="2191" spans="1:31" x14ac:dyDescent="0.25">
      <c r="A2191" s="16"/>
      <c r="B2191" s="16"/>
      <c r="C2191" s="16"/>
      <c r="D2191" s="66"/>
      <c r="E2191" s="66"/>
      <c r="F2191" s="66"/>
      <c r="G2191" s="67"/>
      <c r="H2191" s="4"/>
      <c r="I2191" s="4"/>
      <c r="J2191" s="4"/>
      <c r="K2191" s="4"/>
      <c r="O2191" s="4"/>
      <c r="P2191" s="4"/>
      <c r="Q2191" s="4"/>
      <c r="R2191" s="16"/>
      <c r="S2191" s="16"/>
      <c r="T2191" s="16"/>
      <c r="AA2191" s="59"/>
      <c r="AB2191" s="59"/>
      <c r="AC2191" s="18"/>
      <c r="AE2191" s="76"/>
    </row>
    <row r="2192" spans="1:31" x14ac:dyDescent="0.25">
      <c r="A2192" s="16"/>
      <c r="B2192" s="16"/>
      <c r="C2192" s="16"/>
      <c r="D2192" s="66"/>
      <c r="E2192" s="66"/>
      <c r="F2192" s="66"/>
      <c r="G2192" s="67"/>
      <c r="H2192" s="4"/>
      <c r="I2192" s="4"/>
      <c r="J2192" s="4"/>
      <c r="K2192" s="4"/>
      <c r="O2192" s="4"/>
      <c r="P2192" s="4"/>
      <c r="Q2192" s="4"/>
      <c r="R2192" s="16"/>
      <c r="S2192" s="16"/>
      <c r="T2192" s="16"/>
      <c r="AA2192" s="59"/>
      <c r="AB2192" s="59"/>
      <c r="AC2192" s="18"/>
      <c r="AE2192" s="76"/>
    </row>
    <row r="2193" spans="1:31" x14ac:dyDescent="0.25">
      <c r="A2193" s="16"/>
      <c r="B2193" s="16"/>
      <c r="C2193" s="16"/>
      <c r="D2193" s="66"/>
      <c r="E2193" s="66"/>
      <c r="F2193" s="66"/>
      <c r="G2193" s="67"/>
      <c r="H2193" s="4"/>
      <c r="I2193" s="4"/>
      <c r="J2193" s="4"/>
      <c r="K2193" s="4"/>
      <c r="O2193" s="4"/>
      <c r="P2193" s="4"/>
      <c r="Q2193" s="4"/>
      <c r="R2193" s="16"/>
      <c r="S2193" s="16"/>
      <c r="T2193" s="16"/>
      <c r="AA2193" s="59"/>
      <c r="AB2193" s="59"/>
      <c r="AC2193" s="18"/>
      <c r="AE2193" s="76"/>
    </row>
    <row r="2194" spans="1:31" x14ac:dyDescent="0.25">
      <c r="A2194" s="16"/>
      <c r="B2194" s="16"/>
      <c r="C2194" s="16"/>
      <c r="D2194" s="66"/>
      <c r="E2194" s="66"/>
      <c r="F2194" s="66"/>
      <c r="G2194" s="67"/>
      <c r="H2194" s="4"/>
      <c r="I2194" s="4"/>
      <c r="J2194" s="4"/>
      <c r="K2194" s="4"/>
      <c r="O2194" s="4"/>
      <c r="P2194" s="4"/>
      <c r="Q2194" s="4"/>
      <c r="R2194" s="16"/>
      <c r="S2194" s="16"/>
      <c r="T2194" s="16"/>
      <c r="AA2194" s="59"/>
      <c r="AB2194" s="59"/>
      <c r="AC2194" s="18"/>
      <c r="AE2194" s="76"/>
    </row>
    <row r="2195" spans="1:31" x14ac:dyDescent="0.25">
      <c r="A2195" s="16"/>
      <c r="B2195" s="16"/>
      <c r="C2195" s="16"/>
      <c r="D2195" s="66"/>
      <c r="E2195" s="66"/>
      <c r="F2195" s="66"/>
      <c r="G2195" s="67"/>
      <c r="H2195" s="4"/>
      <c r="I2195" s="4"/>
      <c r="J2195" s="4"/>
      <c r="K2195" s="4"/>
      <c r="O2195" s="4"/>
      <c r="P2195" s="4"/>
      <c r="Q2195" s="4"/>
      <c r="R2195" s="16"/>
      <c r="S2195" s="16"/>
      <c r="T2195" s="16"/>
      <c r="AA2195" s="59"/>
      <c r="AB2195" s="59"/>
      <c r="AC2195" s="18"/>
      <c r="AE2195" s="76"/>
    </row>
    <row r="2196" spans="1:31" x14ac:dyDescent="0.25">
      <c r="A2196" s="16"/>
      <c r="B2196" s="16"/>
      <c r="C2196" s="16"/>
      <c r="D2196" s="66"/>
      <c r="E2196" s="66"/>
      <c r="F2196" s="66"/>
      <c r="G2196" s="67"/>
      <c r="H2196" s="4"/>
      <c r="I2196" s="4"/>
      <c r="J2196" s="4"/>
      <c r="K2196" s="4"/>
      <c r="O2196" s="4"/>
      <c r="P2196" s="4"/>
      <c r="Q2196" s="4"/>
      <c r="R2196" s="16"/>
      <c r="S2196" s="16"/>
      <c r="T2196" s="16"/>
      <c r="AA2196" s="59"/>
      <c r="AB2196" s="59"/>
      <c r="AC2196" s="18"/>
      <c r="AE2196" s="76"/>
    </row>
    <row r="2197" spans="1:31" x14ac:dyDescent="0.25">
      <c r="A2197" s="16"/>
      <c r="B2197" s="16"/>
      <c r="C2197" s="16"/>
      <c r="D2197" s="66"/>
      <c r="E2197" s="66"/>
      <c r="F2197" s="66"/>
      <c r="G2197" s="67"/>
      <c r="H2197" s="4"/>
      <c r="I2197" s="4"/>
      <c r="J2197" s="4"/>
      <c r="K2197" s="4"/>
      <c r="O2197" s="4"/>
      <c r="P2197" s="4"/>
      <c r="Q2197" s="4"/>
      <c r="R2197" s="16"/>
      <c r="S2197" s="16"/>
      <c r="T2197" s="16"/>
      <c r="AA2197" s="59"/>
      <c r="AB2197" s="59"/>
      <c r="AC2197" s="18"/>
      <c r="AE2197" s="76"/>
    </row>
    <row r="2198" spans="1:31" x14ac:dyDescent="0.25">
      <c r="A2198" s="16"/>
      <c r="B2198" s="16"/>
      <c r="C2198" s="16"/>
      <c r="D2198" s="66"/>
      <c r="E2198" s="66"/>
      <c r="F2198" s="66"/>
      <c r="G2198" s="67"/>
      <c r="H2198" s="4"/>
      <c r="I2198" s="4"/>
      <c r="J2198" s="4"/>
      <c r="K2198" s="4"/>
      <c r="O2198" s="4"/>
      <c r="P2198" s="4"/>
      <c r="Q2198" s="4"/>
      <c r="R2198" s="16"/>
      <c r="S2198" s="16"/>
      <c r="T2198" s="16"/>
      <c r="AA2198" s="59"/>
      <c r="AB2198" s="59"/>
      <c r="AC2198" s="18"/>
      <c r="AE2198" s="76"/>
    </row>
    <row r="2199" spans="1:31" x14ac:dyDescent="0.25">
      <c r="A2199" s="16"/>
      <c r="B2199" s="16"/>
      <c r="C2199" s="16"/>
      <c r="D2199" s="66"/>
      <c r="E2199" s="66"/>
      <c r="F2199" s="66"/>
      <c r="G2199" s="67"/>
      <c r="H2199" s="4"/>
      <c r="I2199" s="4"/>
      <c r="J2199" s="4"/>
      <c r="K2199" s="4"/>
      <c r="O2199" s="4"/>
      <c r="P2199" s="4"/>
      <c r="Q2199" s="4"/>
      <c r="R2199" s="16"/>
      <c r="S2199" s="16"/>
      <c r="T2199" s="16"/>
      <c r="AA2199" s="59"/>
      <c r="AB2199" s="59"/>
      <c r="AC2199" s="18"/>
      <c r="AE2199" s="76"/>
    </row>
    <row r="2200" spans="1:31" x14ac:dyDescent="0.25">
      <c r="A2200" s="16"/>
      <c r="B2200" s="16"/>
      <c r="C2200" s="16"/>
      <c r="D2200" s="66"/>
      <c r="E2200" s="66"/>
      <c r="F2200" s="66"/>
      <c r="G2200" s="67"/>
      <c r="H2200" s="4"/>
      <c r="I2200" s="4"/>
      <c r="J2200" s="4"/>
      <c r="K2200" s="4"/>
      <c r="O2200" s="4"/>
      <c r="P2200" s="4"/>
      <c r="Q2200" s="4"/>
      <c r="R2200" s="16"/>
      <c r="S2200" s="16"/>
      <c r="T2200" s="16"/>
      <c r="AA2200" s="59"/>
      <c r="AB2200" s="59"/>
      <c r="AC2200" s="18"/>
      <c r="AE2200" s="76"/>
    </row>
    <row r="2201" spans="1:31" x14ac:dyDescent="0.25">
      <c r="A2201" s="16"/>
      <c r="B2201" s="16"/>
      <c r="C2201" s="16"/>
      <c r="D2201" s="66"/>
      <c r="E2201" s="66"/>
      <c r="F2201" s="66"/>
      <c r="G2201" s="67"/>
      <c r="H2201" s="4"/>
      <c r="I2201" s="4"/>
      <c r="J2201" s="4"/>
      <c r="K2201" s="4"/>
      <c r="O2201" s="4"/>
      <c r="P2201" s="4"/>
      <c r="Q2201" s="4"/>
      <c r="R2201" s="16"/>
      <c r="S2201" s="16"/>
      <c r="T2201" s="16"/>
      <c r="AA2201" s="59"/>
      <c r="AB2201" s="59"/>
      <c r="AC2201" s="18"/>
      <c r="AE2201" s="76"/>
    </row>
    <row r="2202" spans="1:31" x14ac:dyDescent="0.25">
      <c r="A2202" s="16"/>
      <c r="B2202" s="16"/>
      <c r="C2202" s="16"/>
      <c r="D2202" s="66"/>
      <c r="E2202" s="66"/>
      <c r="F2202" s="66"/>
      <c r="G2202" s="67"/>
      <c r="H2202" s="4"/>
      <c r="I2202" s="4"/>
      <c r="J2202" s="4"/>
      <c r="K2202" s="4"/>
      <c r="O2202" s="4"/>
      <c r="P2202" s="4"/>
      <c r="Q2202" s="4"/>
      <c r="R2202" s="16"/>
      <c r="S2202" s="16"/>
      <c r="T2202" s="16"/>
      <c r="AA2202" s="59"/>
      <c r="AB2202" s="59"/>
      <c r="AC2202" s="18"/>
      <c r="AE2202" s="76"/>
    </row>
    <row r="2203" spans="1:31" x14ac:dyDescent="0.25">
      <c r="A2203" s="16"/>
      <c r="B2203" s="16"/>
      <c r="C2203" s="16"/>
      <c r="D2203" s="66"/>
      <c r="E2203" s="66"/>
      <c r="F2203" s="66"/>
      <c r="G2203" s="67"/>
      <c r="H2203" s="4"/>
      <c r="I2203" s="4"/>
      <c r="J2203" s="4"/>
      <c r="K2203" s="4"/>
      <c r="O2203" s="4"/>
      <c r="P2203" s="4"/>
      <c r="Q2203" s="4"/>
      <c r="R2203" s="16"/>
      <c r="S2203" s="16"/>
      <c r="T2203" s="16"/>
      <c r="AA2203" s="59"/>
      <c r="AB2203" s="59"/>
      <c r="AC2203" s="18"/>
      <c r="AE2203" s="76"/>
    </row>
    <row r="2204" spans="1:31" x14ac:dyDescent="0.25">
      <c r="A2204" s="16"/>
      <c r="B2204" s="16"/>
      <c r="C2204" s="16"/>
      <c r="D2204" s="66"/>
      <c r="E2204" s="66"/>
      <c r="F2204" s="66"/>
      <c r="G2204" s="67"/>
      <c r="H2204" s="4"/>
      <c r="I2204" s="4"/>
      <c r="J2204" s="4"/>
      <c r="K2204" s="4"/>
      <c r="O2204" s="4"/>
      <c r="P2204" s="4"/>
      <c r="Q2204" s="4"/>
      <c r="R2204" s="16"/>
      <c r="S2204" s="16"/>
      <c r="T2204" s="16"/>
      <c r="AA2204" s="59"/>
      <c r="AB2204" s="59"/>
      <c r="AC2204" s="18"/>
      <c r="AE2204" s="76"/>
    </row>
    <row r="2205" spans="1:31" x14ac:dyDescent="0.25">
      <c r="A2205" s="16"/>
      <c r="B2205" s="16"/>
      <c r="C2205" s="16"/>
      <c r="D2205" s="66"/>
      <c r="E2205" s="66"/>
      <c r="F2205" s="66"/>
      <c r="G2205" s="67"/>
      <c r="H2205" s="4"/>
      <c r="I2205" s="4"/>
      <c r="J2205" s="4"/>
      <c r="K2205" s="4"/>
      <c r="O2205" s="4"/>
      <c r="P2205" s="4"/>
      <c r="Q2205" s="4"/>
      <c r="R2205" s="16"/>
      <c r="S2205" s="16"/>
      <c r="T2205" s="16"/>
      <c r="AA2205" s="59"/>
      <c r="AB2205" s="59"/>
      <c r="AC2205" s="18"/>
      <c r="AE2205" s="76"/>
    </row>
    <row r="2206" spans="1:31" x14ac:dyDescent="0.25">
      <c r="A2206" s="16"/>
      <c r="B2206" s="16"/>
      <c r="C2206" s="16"/>
      <c r="D2206" s="66"/>
      <c r="E2206" s="66"/>
      <c r="F2206" s="66"/>
      <c r="G2206" s="67"/>
      <c r="H2206" s="4"/>
      <c r="I2206" s="4"/>
      <c r="J2206" s="4"/>
      <c r="K2206" s="4"/>
      <c r="O2206" s="4"/>
      <c r="P2206" s="4"/>
      <c r="Q2206" s="4"/>
      <c r="R2206" s="16"/>
      <c r="S2206" s="16"/>
      <c r="T2206" s="16"/>
      <c r="AA2206" s="59"/>
      <c r="AB2206" s="59"/>
      <c r="AC2206" s="18"/>
      <c r="AE2206" s="76"/>
    </row>
    <row r="2207" spans="1:31" x14ac:dyDescent="0.25">
      <c r="A2207" s="16"/>
      <c r="B2207" s="16"/>
      <c r="C2207" s="16"/>
      <c r="D2207" s="66"/>
      <c r="E2207" s="66"/>
      <c r="F2207" s="66"/>
      <c r="G2207" s="67"/>
      <c r="H2207" s="4"/>
      <c r="I2207" s="4"/>
      <c r="J2207" s="4"/>
      <c r="K2207" s="4"/>
      <c r="O2207" s="4"/>
      <c r="P2207" s="4"/>
      <c r="Q2207" s="4"/>
      <c r="R2207" s="16"/>
      <c r="S2207" s="16"/>
      <c r="T2207" s="16"/>
      <c r="AA2207" s="59"/>
      <c r="AB2207" s="59"/>
      <c r="AC2207" s="18"/>
      <c r="AE2207" s="76"/>
    </row>
    <row r="2208" spans="1:31" x14ac:dyDescent="0.25">
      <c r="A2208" s="16"/>
      <c r="B2208" s="16"/>
      <c r="C2208" s="16"/>
      <c r="D2208" s="66"/>
      <c r="E2208" s="66"/>
      <c r="F2208" s="66"/>
      <c r="G2208" s="67"/>
      <c r="H2208" s="4"/>
      <c r="I2208" s="4"/>
      <c r="J2208" s="4"/>
      <c r="K2208" s="4"/>
      <c r="O2208" s="4"/>
      <c r="P2208" s="4"/>
      <c r="Q2208" s="4"/>
      <c r="R2208" s="16"/>
      <c r="S2208" s="16"/>
      <c r="T2208" s="16"/>
      <c r="AA2208" s="59"/>
      <c r="AB2208" s="59"/>
      <c r="AC2208" s="18"/>
      <c r="AE2208" s="76"/>
    </row>
    <row r="2209" spans="1:31" x14ac:dyDescent="0.25">
      <c r="A2209" s="16"/>
      <c r="B2209" s="16"/>
      <c r="C2209" s="16"/>
      <c r="D2209" s="66"/>
      <c r="E2209" s="66"/>
      <c r="F2209" s="66"/>
      <c r="G2209" s="67"/>
      <c r="H2209" s="4"/>
      <c r="I2209" s="4"/>
      <c r="J2209" s="4"/>
      <c r="K2209" s="4"/>
      <c r="O2209" s="4"/>
      <c r="P2209" s="4"/>
      <c r="Q2209" s="4"/>
      <c r="R2209" s="16"/>
      <c r="S2209" s="16"/>
      <c r="T2209" s="16"/>
      <c r="AA2209" s="59"/>
      <c r="AB2209" s="59"/>
      <c r="AC2209" s="18"/>
      <c r="AE2209" s="76"/>
    </row>
    <row r="2210" spans="1:31" x14ac:dyDescent="0.25">
      <c r="A2210" s="16"/>
      <c r="B2210" s="16"/>
      <c r="C2210" s="16"/>
      <c r="D2210" s="66"/>
      <c r="E2210" s="66"/>
      <c r="F2210" s="66"/>
      <c r="G2210" s="67"/>
      <c r="H2210" s="4"/>
      <c r="I2210" s="4"/>
      <c r="J2210" s="4"/>
      <c r="K2210" s="4"/>
      <c r="O2210" s="4"/>
      <c r="P2210" s="4"/>
      <c r="Q2210" s="4"/>
      <c r="R2210" s="16"/>
      <c r="S2210" s="16"/>
      <c r="T2210" s="16"/>
      <c r="AA2210" s="59"/>
      <c r="AB2210" s="59"/>
      <c r="AC2210" s="18"/>
      <c r="AE2210" s="76"/>
    </row>
    <row r="2211" spans="1:31" x14ac:dyDescent="0.25">
      <c r="A2211" s="16"/>
      <c r="B2211" s="16"/>
      <c r="C2211" s="16"/>
      <c r="D2211" s="66"/>
      <c r="E2211" s="66"/>
      <c r="F2211" s="66"/>
      <c r="G2211" s="67"/>
      <c r="H2211" s="4"/>
      <c r="I2211" s="4"/>
      <c r="J2211" s="4"/>
      <c r="K2211" s="4"/>
      <c r="O2211" s="4"/>
      <c r="P2211" s="4"/>
      <c r="Q2211" s="4"/>
      <c r="R2211" s="16"/>
      <c r="S2211" s="16"/>
      <c r="T2211" s="16"/>
      <c r="AA2211" s="59"/>
      <c r="AB2211" s="59"/>
      <c r="AC2211" s="18"/>
      <c r="AE2211" s="76"/>
    </row>
    <row r="2212" spans="1:31" x14ac:dyDescent="0.25">
      <c r="A2212" s="16"/>
      <c r="B2212" s="16"/>
      <c r="C2212" s="16"/>
      <c r="D2212" s="66"/>
      <c r="E2212" s="66"/>
      <c r="F2212" s="66"/>
      <c r="G2212" s="67"/>
      <c r="H2212" s="4"/>
      <c r="I2212" s="4"/>
      <c r="J2212" s="4"/>
      <c r="K2212" s="4"/>
      <c r="O2212" s="4"/>
      <c r="P2212" s="4"/>
      <c r="Q2212" s="4"/>
      <c r="R2212" s="16"/>
      <c r="S2212" s="16"/>
      <c r="T2212" s="16"/>
      <c r="AA2212" s="59"/>
      <c r="AB2212" s="59"/>
      <c r="AC2212" s="18"/>
      <c r="AE2212" s="76"/>
    </row>
    <row r="2213" spans="1:31" x14ac:dyDescent="0.25">
      <c r="A2213" s="16"/>
      <c r="B2213" s="16"/>
      <c r="C2213" s="16"/>
      <c r="D2213" s="66"/>
      <c r="E2213" s="66"/>
      <c r="F2213" s="66"/>
      <c r="G2213" s="67"/>
      <c r="H2213" s="4"/>
      <c r="I2213" s="4"/>
      <c r="J2213" s="4"/>
      <c r="K2213" s="4"/>
      <c r="O2213" s="4"/>
      <c r="P2213" s="4"/>
      <c r="Q2213" s="4"/>
      <c r="R2213" s="16"/>
      <c r="S2213" s="16"/>
      <c r="T2213" s="16"/>
      <c r="AA2213" s="59"/>
      <c r="AB2213" s="59"/>
      <c r="AC2213" s="18"/>
      <c r="AE2213" s="76"/>
    </row>
    <row r="2214" spans="1:31" x14ac:dyDescent="0.25">
      <c r="A2214" s="16"/>
      <c r="B2214" s="16"/>
      <c r="C2214" s="16"/>
      <c r="D2214" s="66"/>
      <c r="E2214" s="66"/>
      <c r="F2214" s="66"/>
      <c r="G2214" s="67"/>
      <c r="H2214" s="4"/>
      <c r="I2214" s="4"/>
      <c r="J2214" s="4"/>
      <c r="K2214" s="4"/>
      <c r="O2214" s="4"/>
      <c r="P2214" s="4"/>
      <c r="Q2214" s="4"/>
      <c r="R2214" s="16"/>
      <c r="S2214" s="16"/>
      <c r="T2214" s="16"/>
      <c r="AA2214" s="59"/>
      <c r="AB2214" s="59"/>
      <c r="AC2214" s="18"/>
      <c r="AE2214" s="76"/>
    </row>
    <row r="2215" spans="1:31" x14ac:dyDescent="0.25">
      <c r="A2215" s="16"/>
      <c r="B2215" s="16"/>
      <c r="C2215" s="16"/>
      <c r="D2215" s="66"/>
      <c r="E2215" s="66"/>
      <c r="F2215" s="66"/>
      <c r="G2215" s="67"/>
      <c r="H2215" s="4"/>
      <c r="I2215" s="4"/>
      <c r="J2215" s="4"/>
      <c r="K2215" s="4"/>
      <c r="O2215" s="4"/>
      <c r="P2215" s="4"/>
      <c r="Q2215" s="4"/>
      <c r="R2215" s="16"/>
      <c r="S2215" s="16"/>
      <c r="T2215" s="16"/>
      <c r="AA2215" s="59"/>
      <c r="AB2215" s="59"/>
      <c r="AC2215" s="18"/>
      <c r="AE2215" s="76"/>
    </row>
    <row r="2216" spans="1:31" x14ac:dyDescent="0.25">
      <c r="A2216" s="16"/>
      <c r="B2216" s="16"/>
      <c r="C2216" s="16"/>
      <c r="D2216" s="66"/>
      <c r="E2216" s="66"/>
      <c r="F2216" s="66"/>
      <c r="G2216" s="67"/>
      <c r="H2216" s="4"/>
      <c r="I2216" s="4"/>
      <c r="J2216" s="4"/>
      <c r="K2216" s="4"/>
      <c r="O2216" s="4"/>
      <c r="P2216" s="4"/>
      <c r="Q2216" s="4"/>
      <c r="R2216" s="16"/>
      <c r="S2216" s="16"/>
      <c r="T2216" s="16"/>
      <c r="AA2216" s="59"/>
      <c r="AB2216" s="59"/>
      <c r="AC2216" s="18"/>
      <c r="AE2216" s="76"/>
    </row>
    <row r="2217" spans="1:31" x14ac:dyDescent="0.25">
      <c r="A2217" s="16"/>
      <c r="B2217" s="16"/>
      <c r="C2217" s="16"/>
      <c r="D2217" s="66"/>
      <c r="E2217" s="66"/>
      <c r="F2217" s="66"/>
      <c r="G2217" s="67"/>
      <c r="H2217" s="4"/>
      <c r="I2217" s="4"/>
      <c r="J2217" s="4"/>
      <c r="K2217" s="4"/>
      <c r="O2217" s="4"/>
      <c r="P2217" s="4"/>
      <c r="Q2217" s="4"/>
      <c r="R2217" s="16"/>
      <c r="S2217" s="16"/>
      <c r="T2217" s="16"/>
      <c r="AA2217" s="59"/>
      <c r="AB2217" s="59"/>
      <c r="AC2217" s="18"/>
      <c r="AE2217" s="76"/>
    </row>
    <row r="2218" spans="1:31" x14ac:dyDescent="0.25">
      <c r="A2218" s="16"/>
      <c r="B2218" s="16"/>
      <c r="C2218" s="16"/>
      <c r="D2218" s="66"/>
      <c r="E2218" s="66"/>
      <c r="F2218" s="66"/>
      <c r="G2218" s="67"/>
      <c r="H2218" s="4"/>
      <c r="I2218" s="4"/>
      <c r="J2218" s="4"/>
      <c r="K2218" s="4"/>
      <c r="O2218" s="4"/>
      <c r="P2218" s="4"/>
      <c r="Q2218" s="4"/>
      <c r="R2218" s="16"/>
      <c r="S2218" s="16"/>
      <c r="T2218" s="16"/>
      <c r="AA2218" s="59"/>
      <c r="AB2218" s="59"/>
      <c r="AC2218" s="18"/>
      <c r="AE2218" s="76"/>
    </row>
    <row r="2219" spans="1:31" x14ac:dyDescent="0.25">
      <c r="A2219" s="16"/>
      <c r="B2219" s="16"/>
      <c r="C2219" s="16"/>
      <c r="D2219" s="66"/>
      <c r="E2219" s="66"/>
      <c r="F2219" s="66"/>
      <c r="G2219" s="67"/>
      <c r="H2219" s="4"/>
      <c r="I2219" s="4"/>
      <c r="J2219" s="4"/>
      <c r="K2219" s="4"/>
      <c r="O2219" s="4"/>
      <c r="P2219" s="4"/>
      <c r="Q2219" s="4"/>
      <c r="R2219" s="16"/>
      <c r="S2219" s="16"/>
      <c r="T2219" s="16"/>
      <c r="AA2219" s="59"/>
      <c r="AB2219" s="59"/>
      <c r="AC2219" s="18"/>
      <c r="AE2219" s="76"/>
    </row>
    <row r="2220" spans="1:31" x14ac:dyDescent="0.25">
      <c r="A2220" s="16"/>
      <c r="B2220" s="16"/>
      <c r="C2220" s="16"/>
      <c r="D2220" s="66"/>
      <c r="E2220" s="66"/>
      <c r="F2220" s="66"/>
      <c r="G2220" s="67"/>
      <c r="H2220" s="4"/>
      <c r="I2220" s="4"/>
      <c r="J2220" s="4"/>
      <c r="K2220" s="4"/>
      <c r="O2220" s="4"/>
      <c r="P2220" s="4"/>
      <c r="Q2220" s="4"/>
      <c r="R2220" s="16"/>
      <c r="S2220" s="16"/>
      <c r="T2220" s="16"/>
      <c r="AA2220" s="59"/>
      <c r="AB2220" s="59"/>
      <c r="AC2220" s="18"/>
      <c r="AE2220" s="76"/>
    </row>
    <row r="2221" spans="1:31" x14ac:dyDescent="0.25">
      <c r="A2221" s="16"/>
      <c r="B2221" s="16"/>
      <c r="C2221" s="16"/>
      <c r="D2221" s="66"/>
      <c r="E2221" s="66"/>
      <c r="F2221" s="66"/>
      <c r="G2221" s="67"/>
      <c r="H2221" s="4"/>
      <c r="I2221" s="4"/>
      <c r="J2221" s="4"/>
      <c r="K2221" s="4"/>
      <c r="O2221" s="4"/>
      <c r="P2221" s="4"/>
      <c r="Q2221" s="4"/>
      <c r="R2221" s="16"/>
      <c r="S2221" s="16"/>
      <c r="T2221" s="16"/>
      <c r="AA2221" s="59"/>
      <c r="AB2221" s="59"/>
      <c r="AC2221" s="18"/>
      <c r="AE2221" s="76"/>
    </row>
    <row r="2222" spans="1:31" x14ac:dyDescent="0.25">
      <c r="A2222" s="16"/>
      <c r="B2222" s="16"/>
      <c r="C2222" s="16"/>
      <c r="D2222" s="66"/>
      <c r="E2222" s="66"/>
      <c r="F2222" s="66"/>
      <c r="G2222" s="67"/>
      <c r="H2222" s="4"/>
      <c r="I2222" s="4"/>
      <c r="J2222" s="4"/>
      <c r="K2222" s="4"/>
      <c r="O2222" s="4"/>
      <c r="P2222" s="4"/>
      <c r="Q2222" s="4"/>
      <c r="R2222" s="16"/>
      <c r="S2222" s="16"/>
      <c r="T2222" s="16"/>
      <c r="AA2222" s="59"/>
      <c r="AB2222" s="59"/>
      <c r="AC2222" s="18"/>
      <c r="AE2222" s="76"/>
    </row>
    <row r="2223" spans="1:31" x14ac:dyDescent="0.25">
      <c r="A2223" s="16"/>
      <c r="B2223" s="16"/>
      <c r="C2223" s="16"/>
      <c r="D2223" s="66"/>
      <c r="E2223" s="66"/>
      <c r="F2223" s="66"/>
      <c r="G2223" s="67"/>
      <c r="H2223" s="4"/>
      <c r="I2223" s="4"/>
      <c r="J2223" s="4"/>
      <c r="K2223" s="4"/>
      <c r="O2223" s="4"/>
      <c r="P2223" s="4"/>
      <c r="Q2223" s="4"/>
      <c r="R2223" s="16"/>
      <c r="S2223" s="16"/>
      <c r="T2223" s="16"/>
      <c r="AA2223" s="59"/>
      <c r="AB2223" s="59"/>
      <c r="AC2223" s="18"/>
      <c r="AE2223" s="76"/>
    </row>
    <row r="2224" spans="1:31" x14ac:dyDescent="0.25">
      <c r="A2224" s="16"/>
      <c r="B2224" s="16"/>
      <c r="C2224" s="16"/>
      <c r="D2224" s="66"/>
      <c r="E2224" s="66"/>
      <c r="F2224" s="66"/>
      <c r="G2224" s="67"/>
      <c r="H2224" s="4"/>
      <c r="I2224" s="4"/>
      <c r="J2224" s="4"/>
      <c r="K2224" s="4"/>
      <c r="O2224" s="4"/>
      <c r="P2224" s="4"/>
      <c r="Q2224" s="4"/>
      <c r="R2224" s="16"/>
      <c r="S2224" s="16"/>
      <c r="T2224" s="16"/>
      <c r="AA2224" s="59"/>
      <c r="AB2224" s="59"/>
      <c r="AC2224" s="18"/>
      <c r="AE2224" s="76"/>
    </row>
    <row r="2225" spans="1:31" x14ac:dyDescent="0.25">
      <c r="A2225" s="16"/>
      <c r="B2225" s="16"/>
      <c r="C2225" s="16"/>
      <c r="D2225" s="66"/>
      <c r="E2225" s="66"/>
      <c r="F2225" s="66"/>
      <c r="G2225" s="67"/>
      <c r="H2225" s="4"/>
      <c r="I2225" s="4"/>
      <c r="J2225" s="4"/>
      <c r="K2225" s="4"/>
      <c r="O2225" s="4"/>
      <c r="P2225" s="4"/>
      <c r="Q2225" s="4"/>
      <c r="R2225" s="16"/>
      <c r="S2225" s="16"/>
      <c r="T2225" s="16"/>
      <c r="AA2225" s="59"/>
      <c r="AB2225" s="59"/>
      <c r="AC2225" s="18"/>
      <c r="AE2225" s="76"/>
    </row>
    <row r="2226" spans="1:31" x14ac:dyDescent="0.25">
      <c r="A2226" s="16"/>
      <c r="B2226" s="16"/>
      <c r="C2226" s="16"/>
      <c r="D2226" s="66"/>
      <c r="E2226" s="66"/>
      <c r="F2226" s="66"/>
      <c r="G2226" s="67"/>
      <c r="H2226" s="4"/>
      <c r="I2226" s="4"/>
      <c r="J2226" s="4"/>
      <c r="K2226" s="4"/>
      <c r="O2226" s="4"/>
      <c r="P2226" s="4"/>
      <c r="Q2226" s="4"/>
      <c r="R2226" s="16"/>
      <c r="S2226" s="16"/>
      <c r="T2226" s="16"/>
      <c r="AA2226" s="59"/>
      <c r="AB2226" s="59"/>
      <c r="AC2226" s="18"/>
      <c r="AE2226" s="76"/>
    </row>
    <row r="2227" spans="1:31" x14ac:dyDescent="0.25">
      <c r="A2227" s="16"/>
      <c r="B2227" s="16"/>
      <c r="C2227" s="16"/>
      <c r="D2227" s="66"/>
      <c r="E2227" s="66"/>
      <c r="F2227" s="66"/>
      <c r="G2227" s="67"/>
      <c r="H2227" s="4"/>
      <c r="I2227" s="4"/>
      <c r="J2227" s="4"/>
      <c r="K2227" s="4"/>
      <c r="O2227" s="4"/>
      <c r="P2227" s="4"/>
      <c r="Q2227" s="4"/>
      <c r="R2227" s="16"/>
      <c r="S2227" s="16"/>
      <c r="T2227" s="16"/>
      <c r="AA2227" s="59"/>
      <c r="AB2227" s="59"/>
      <c r="AC2227" s="18"/>
      <c r="AE2227" s="76"/>
    </row>
    <row r="2228" spans="1:31" x14ac:dyDescent="0.25">
      <c r="A2228" s="16"/>
      <c r="B2228" s="16"/>
      <c r="C2228" s="16"/>
      <c r="D2228" s="66"/>
      <c r="E2228" s="66"/>
      <c r="F2228" s="66"/>
      <c r="G2228" s="67"/>
      <c r="H2228" s="4"/>
      <c r="I2228" s="4"/>
      <c r="J2228" s="4"/>
      <c r="K2228" s="4"/>
      <c r="O2228" s="4"/>
      <c r="P2228" s="4"/>
      <c r="Q2228" s="4"/>
      <c r="R2228" s="16"/>
      <c r="S2228" s="16"/>
      <c r="T2228" s="16"/>
      <c r="AA2228" s="59"/>
      <c r="AB2228" s="59"/>
      <c r="AC2228" s="18"/>
      <c r="AE2228" s="76"/>
    </row>
    <row r="2229" spans="1:31" x14ac:dyDescent="0.25">
      <c r="A2229" s="16"/>
      <c r="B2229" s="16"/>
      <c r="C2229" s="16"/>
      <c r="D2229" s="66"/>
      <c r="E2229" s="66"/>
      <c r="F2229" s="66"/>
      <c r="G2229" s="67"/>
      <c r="H2229" s="4"/>
      <c r="I2229" s="4"/>
      <c r="J2229" s="4"/>
      <c r="K2229" s="4"/>
      <c r="O2229" s="4"/>
      <c r="P2229" s="4"/>
      <c r="Q2229" s="4"/>
      <c r="R2229" s="16"/>
      <c r="S2229" s="16"/>
      <c r="T2229" s="16"/>
      <c r="AA2229" s="59"/>
      <c r="AB2229" s="59"/>
      <c r="AC2229" s="18"/>
      <c r="AE2229" s="76"/>
    </row>
    <row r="2230" spans="1:31" x14ac:dyDescent="0.25">
      <c r="A2230" s="16"/>
      <c r="B2230" s="16"/>
      <c r="C2230" s="16"/>
      <c r="D2230" s="66"/>
      <c r="E2230" s="66"/>
      <c r="F2230" s="66"/>
      <c r="G2230" s="67"/>
      <c r="H2230" s="4"/>
      <c r="I2230" s="4"/>
      <c r="J2230" s="4"/>
      <c r="K2230" s="4"/>
      <c r="O2230" s="4"/>
      <c r="P2230" s="4"/>
      <c r="Q2230" s="4"/>
      <c r="R2230" s="16"/>
      <c r="S2230" s="16"/>
      <c r="T2230" s="16"/>
      <c r="AA2230" s="59"/>
      <c r="AB2230" s="59"/>
      <c r="AC2230" s="18"/>
      <c r="AE2230" s="76"/>
    </row>
    <row r="2231" spans="1:31" x14ac:dyDescent="0.25">
      <c r="A2231" s="16"/>
      <c r="B2231" s="16"/>
      <c r="C2231" s="16"/>
      <c r="D2231" s="66"/>
      <c r="E2231" s="66"/>
      <c r="F2231" s="66"/>
      <c r="G2231" s="67"/>
      <c r="H2231" s="4"/>
      <c r="I2231" s="4"/>
      <c r="J2231" s="4"/>
      <c r="K2231" s="4"/>
      <c r="O2231" s="4"/>
      <c r="P2231" s="4"/>
      <c r="Q2231" s="4"/>
      <c r="R2231" s="16"/>
      <c r="S2231" s="16"/>
      <c r="T2231" s="16"/>
      <c r="AA2231" s="59"/>
      <c r="AB2231" s="59"/>
      <c r="AC2231" s="18"/>
      <c r="AE2231" s="76"/>
    </row>
    <row r="2232" spans="1:31" x14ac:dyDescent="0.25">
      <c r="A2232" s="16"/>
      <c r="B2232" s="16"/>
      <c r="C2232" s="16"/>
      <c r="D2232" s="66"/>
      <c r="E2232" s="66"/>
      <c r="F2232" s="66"/>
      <c r="G2232" s="67"/>
      <c r="H2232" s="4"/>
      <c r="I2232" s="4"/>
      <c r="J2232" s="4"/>
      <c r="K2232" s="4"/>
      <c r="O2232" s="4"/>
      <c r="P2232" s="4"/>
      <c r="Q2232" s="4"/>
      <c r="R2232" s="16"/>
      <c r="S2232" s="16"/>
      <c r="T2232" s="16"/>
      <c r="AA2232" s="59"/>
      <c r="AB2232" s="59"/>
      <c r="AC2232" s="18"/>
      <c r="AE2232" s="76"/>
    </row>
    <row r="2233" spans="1:31" x14ac:dyDescent="0.25">
      <c r="A2233" s="16"/>
      <c r="B2233" s="16"/>
      <c r="C2233" s="16"/>
      <c r="D2233" s="66"/>
      <c r="E2233" s="66"/>
      <c r="F2233" s="66"/>
      <c r="G2233" s="67"/>
      <c r="H2233" s="4"/>
      <c r="I2233" s="4"/>
      <c r="J2233" s="4"/>
      <c r="K2233" s="4"/>
      <c r="O2233" s="4"/>
      <c r="P2233" s="4"/>
      <c r="Q2233" s="4"/>
      <c r="R2233" s="16"/>
      <c r="S2233" s="16"/>
      <c r="T2233" s="16"/>
      <c r="AA2233" s="59"/>
      <c r="AB2233" s="59"/>
      <c r="AC2233" s="18"/>
      <c r="AE2233" s="76"/>
    </row>
    <row r="2234" spans="1:31" x14ac:dyDescent="0.25">
      <c r="A2234" s="16"/>
      <c r="B2234" s="16"/>
      <c r="C2234" s="16"/>
      <c r="D2234" s="66"/>
      <c r="E2234" s="66"/>
      <c r="F2234" s="66"/>
      <c r="G2234" s="67"/>
      <c r="H2234" s="4"/>
      <c r="I2234" s="4"/>
      <c r="J2234" s="4"/>
      <c r="K2234" s="4"/>
      <c r="O2234" s="4"/>
      <c r="P2234" s="4"/>
      <c r="Q2234" s="4"/>
      <c r="R2234" s="16"/>
      <c r="S2234" s="16"/>
      <c r="T2234" s="16"/>
      <c r="AA2234" s="59"/>
      <c r="AB2234" s="59"/>
      <c r="AC2234" s="18"/>
      <c r="AE2234" s="76"/>
    </row>
    <row r="2235" spans="1:31" x14ac:dyDescent="0.25">
      <c r="A2235" s="16"/>
      <c r="B2235" s="16"/>
      <c r="C2235" s="16"/>
      <c r="D2235" s="66"/>
      <c r="E2235" s="66"/>
      <c r="F2235" s="66"/>
      <c r="G2235" s="67"/>
      <c r="H2235" s="4"/>
      <c r="I2235" s="4"/>
      <c r="J2235" s="4"/>
      <c r="K2235" s="4"/>
      <c r="O2235" s="4"/>
      <c r="P2235" s="4"/>
      <c r="Q2235" s="4"/>
      <c r="R2235" s="16"/>
      <c r="S2235" s="16"/>
      <c r="T2235" s="16"/>
      <c r="AA2235" s="59"/>
      <c r="AB2235" s="59"/>
      <c r="AC2235" s="18"/>
      <c r="AE2235" s="76"/>
    </row>
    <row r="2236" spans="1:31" x14ac:dyDescent="0.25">
      <c r="A2236" s="16"/>
      <c r="B2236" s="16"/>
      <c r="C2236" s="16"/>
      <c r="D2236" s="66"/>
      <c r="E2236" s="66"/>
      <c r="F2236" s="66"/>
      <c r="G2236" s="67"/>
      <c r="H2236" s="4"/>
      <c r="I2236" s="4"/>
      <c r="J2236" s="4"/>
      <c r="K2236" s="4"/>
      <c r="O2236" s="4"/>
      <c r="P2236" s="4"/>
      <c r="Q2236" s="4"/>
      <c r="R2236" s="16"/>
      <c r="S2236" s="16"/>
      <c r="T2236" s="16"/>
      <c r="AA2236" s="59"/>
      <c r="AB2236" s="59"/>
      <c r="AC2236" s="18"/>
      <c r="AE2236" s="76"/>
    </row>
    <row r="2237" spans="1:31" x14ac:dyDescent="0.25">
      <c r="A2237" s="16"/>
      <c r="B2237" s="16"/>
      <c r="C2237" s="16"/>
      <c r="D2237" s="66"/>
      <c r="E2237" s="66"/>
      <c r="F2237" s="66"/>
      <c r="G2237" s="67"/>
      <c r="H2237" s="4"/>
      <c r="I2237" s="4"/>
      <c r="J2237" s="4"/>
      <c r="K2237" s="4"/>
      <c r="O2237" s="4"/>
      <c r="P2237" s="4"/>
      <c r="Q2237" s="4"/>
      <c r="R2237" s="16"/>
      <c r="S2237" s="16"/>
      <c r="T2237" s="16"/>
      <c r="AA2237" s="59"/>
      <c r="AB2237" s="59"/>
      <c r="AC2237" s="18"/>
      <c r="AE2237" s="76"/>
    </row>
    <row r="2238" spans="1:31" x14ac:dyDescent="0.25">
      <c r="A2238" s="16"/>
      <c r="B2238" s="16"/>
      <c r="C2238" s="16"/>
      <c r="D2238" s="66"/>
      <c r="E2238" s="66"/>
      <c r="F2238" s="66"/>
      <c r="G2238" s="67"/>
      <c r="H2238" s="4"/>
      <c r="I2238" s="4"/>
      <c r="J2238" s="4"/>
      <c r="K2238" s="4"/>
      <c r="O2238" s="4"/>
      <c r="P2238" s="4"/>
      <c r="Q2238" s="4"/>
      <c r="R2238" s="16"/>
      <c r="S2238" s="16"/>
      <c r="T2238" s="16"/>
      <c r="AA2238" s="59"/>
      <c r="AB2238" s="59"/>
      <c r="AC2238" s="18"/>
      <c r="AE2238" s="76"/>
    </row>
    <row r="2239" spans="1:31" x14ac:dyDescent="0.25">
      <c r="A2239" s="16"/>
      <c r="B2239" s="16"/>
      <c r="C2239" s="16"/>
      <c r="D2239" s="66"/>
      <c r="E2239" s="66"/>
      <c r="F2239" s="66"/>
      <c r="G2239" s="67"/>
      <c r="H2239" s="4"/>
      <c r="I2239" s="4"/>
      <c r="J2239" s="4"/>
      <c r="K2239" s="4"/>
      <c r="O2239" s="4"/>
      <c r="P2239" s="4"/>
      <c r="Q2239" s="4"/>
      <c r="R2239" s="16"/>
      <c r="S2239" s="16"/>
      <c r="T2239" s="16"/>
      <c r="AA2239" s="59"/>
      <c r="AB2239" s="59"/>
      <c r="AC2239" s="18"/>
      <c r="AE2239" s="76"/>
    </row>
    <row r="2240" spans="1:31" x14ac:dyDescent="0.25">
      <c r="A2240" s="16"/>
      <c r="B2240" s="16"/>
      <c r="C2240" s="16"/>
      <c r="D2240" s="66"/>
      <c r="E2240" s="66"/>
      <c r="F2240" s="66"/>
      <c r="G2240" s="67"/>
      <c r="H2240" s="4"/>
      <c r="I2240" s="4"/>
      <c r="J2240" s="4"/>
      <c r="K2240" s="4"/>
      <c r="O2240" s="4"/>
      <c r="P2240" s="4"/>
      <c r="Q2240" s="4"/>
      <c r="R2240" s="16"/>
      <c r="S2240" s="16"/>
      <c r="T2240" s="16"/>
      <c r="AA2240" s="59"/>
      <c r="AB2240" s="59"/>
      <c r="AC2240" s="18"/>
      <c r="AE2240" s="76"/>
    </row>
    <row r="2241" spans="1:31" x14ac:dyDescent="0.25">
      <c r="A2241" s="16"/>
      <c r="B2241" s="16"/>
      <c r="C2241" s="16"/>
      <c r="D2241" s="66"/>
      <c r="E2241" s="66"/>
      <c r="F2241" s="66"/>
      <c r="G2241" s="67"/>
      <c r="H2241" s="4"/>
      <c r="I2241" s="4"/>
      <c r="J2241" s="4"/>
      <c r="K2241" s="4"/>
      <c r="O2241" s="4"/>
      <c r="P2241" s="4"/>
      <c r="Q2241" s="4"/>
      <c r="R2241" s="16"/>
      <c r="S2241" s="16"/>
      <c r="T2241" s="16"/>
      <c r="AA2241" s="59"/>
      <c r="AB2241" s="59"/>
      <c r="AC2241" s="18"/>
      <c r="AE2241" s="76"/>
    </row>
    <row r="2242" spans="1:31" x14ac:dyDescent="0.25">
      <c r="A2242" s="16"/>
      <c r="B2242" s="16"/>
      <c r="C2242" s="16"/>
      <c r="D2242" s="66"/>
      <c r="E2242" s="66"/>
      <c r="F2242" s="66"/>
      <c r="G2242" s="67"/>
      <c r="H2242" s="4"/>
      <c r="I2242" s="4"/>
      <c r="J2242" s="4"/>
      <c r="K2242" s="4"/>
      <c r="O2242" s="4"/>
      <c r="P2242" s="4"/>
      <c r="Q2242" s="4"/>
      <c r="R2242" s="16"/>
      <c r="S2242" s="16"/>
      <c r="T2242" s="16"/>
      <c r="AA2242" s="59"/>
      <c r="AB2242" s="59"/>
      <c r="AC2242" s="18"/>
      <c r="AE2242" s="76"/>
    </row>
    <row r="2243" spans="1:31" x14ac:dyDescent="0.25">
      <c r="A2243" s="16"/>
      <c r="B2243" s="16"/>
      <c r="C2243" s="16"/>
      <c r="D2243" s="66"/>
      <c r="E2243" s="66"/>
      <c r="F2243" s="66"/>
      <c r="G2243" s="67"/>
      <c r="H2243" s="4"/>
      <c r="I2243" s="4"/>
      <c r="J2243" s="4"/>
      <c r="K2243" s="4"/>
      <c r="O2243" s="4"/>
      <c r="P2243" s="4"/>
      <c r="Q2243" s="4"/>
      <c r="R2243" s="16"/>
      <c r="S2243" s="16"/>
      <c r="T2243" s="16"/>
      <c r="AA2243" s="59"/>
      <c r="AB2243" s="59"/>
      <c r="AC2243" s="18"/>
      <c r="AE2243" s="76"/>
    </row>
    <row r="2244" spans="1:31" x14ac:dyDescent="0.25">
      <c r="A2244" s="16"/>
      <c r="B2244" s="16"/>
      <c r="C2244" s="16"/>
      <c r="D2244" s="66"/>
      <c r="E2244" s="66"/>
      <c r="F2244" s="66"/>
      <c r="G2244" s="67"/>
      <c r="H2244" s="4"/>
      <c r="I2244" s="4"/>
      <c r="J2244" s="4"/>
      <c r="K2244" s="4"/>
      <c r="O2244" s="4"/>
      <c r="P2244" s="4"/>
      <c r="Q2244" s="4"/>
      <c r="R2244" s="16"/>
      <c r="S2244" s="16"/>
      <c r="T2244" s="16"/>
      <c r="AA2244" s="59"/>
      <c r="AB2244" s="59"/>
      <c r="AC2244" s="18"/>
      <c r="AE2244" s="76"/>
    </row>
    <row r="2245" spans="1:31" x14ac:dyDescent="0.25">
      <c r="A2245" s="16"/>
      <c r="B2245" s="16"/>
      <c r="C2245" s="16"/>
      <c r="D2245" s="66"/>
      <c r="E2245" s="66"/>
      <c r="F2245" s="66"/>
      <c r="G2245" s="67"/>
      <c r="H2245" s="4"/>
      <c r="I2245" s="4"/>
      <c r="J2245" s="4"/>
      <c r="K2245" s="4"/>
      <c r="O2245" s="4"/>
      <c r="P2245" s="4"/>
      <c r="Q2245" s="4"/>
      <c r="R2245" s="16"/>
      <c r="S2245" s="16"/>
      <c r="T2245" s="16"/>
      <c r="AA2245" s="59"/>
      <c r="AB2245" s="59"/>
      <c r="AC2245" s="18"/>
      <c r="AE2245" s="76"/>
    </row>
    <row r="2246" spans="1:31" x14ac:dyDescent="0.25">
      <c r="A2246" s="16"/>
      <c r="B2246" s="16"/>
      <c r="C2246" s="16"/>
      <c r="D2246" s="66"/>
      <c r="E2246" s="66"/>
      <c r="F2246" s="66"/>
      <c r="G2246" s="67"/>
      <c r="H2246" s="4"/>
      <c r="I2246" s="4"/>
      <c r="J2246" s="4"/>
      <c r="K2246" s="4"/>
      <c r="O2246" s="4"/>
      <c r="P2246" s="4"/>
      <c r="Q2246" s="4"/>
      <c r="R2246" s="16"/>
      <c r="S2246" s="16"/>
      <c r="T2246" s="16"/>
      <c r="AA2246" s="59"/>
      <c r="AB2246" s="59"/>
      <c r="AC2246" s="18"/>
      <c r="AE2246" s="76"/>
    </row>
    <row r="2247" spans="1:31" x14ac:dyDescent="0.25">
      <c r="A2247" s="16"/>
      <c r="B2247" s="16"/>
      <c r="C2247" s="16"/>
      <c r="D2247" s="66"/>
      <c r="E2247" s="66"/>
      <c r="F2247" s="66"/>
      <c r="G2247" s="67"/>
      <c r="H2247" s="4"/>
      <c r="I2247" s="4"/>
      <c r="J2247" s="4"/>
      <c r="K2247" s="4"/>
      <c r="O2247" s="4"/>
      <c r="P2247" s="4"/>
      <c r="Q2247" s="4"/>
      <c r="R2247" s="16"/>
      <c r="S2247" s="16"/>
      <c r="T2247" s="16"/>
      <c r="AA2247" s="59"/>
      <c r="AB2247" s="59"/>
      <c r="AC2247" s="18"/>
      <c r="AE2247" s="76"/>
    </row>
    <row r="2248" spans="1:31" x14ac:dyDescent="0.25">
      <c r="A2248" s="16"/>
      <c r="B2248" s="16"/>
      <c r="C2248" s="16"/>
      <c r="D2248" s="66"/>
      <c r="E2248" s="66"/>
      <c r="F2248" s="66"/>
      <c r="G2248" s="67"/>
      <c r="H2248" s="4"/>
      <c r="I2248" s="4"/>
      <c r="J2248" s="4"/>
      <c r="K2248" s="4"/>
      <c r="O2248" s="4"/>
      <c r="P2248" s="4"/>
      <c r="Q2248" s="4"/>
      <c r="R2248" s="16"/>
      <c r="S2248" s="16"/>
      <c r="T2248" s="16"/>
      <c r="AA2248" s="59"/>
      <c r="AB2248" s="59"/>
      <c r="AC2248" s="18"/>
      <c r="AE2248" s="76"/>
    </row>
    <row r="2249" spans="1:31" x14ac:dyDescent="0.25">
      <c r="A2249" s="16"/>
      <c r="B2249" s="16"/>
      <c r="C2249" s="16"/>
      <c r="D2249" s="66"/>
      <c r="E2249" s="66"/>
      <c r="F2249" s="66"/>
      <c r="G2249" s="67"/>
      <c r="H2249" s="4"/>
      <c r="I2249" s="4"/>
      <c r="J2249" s="4"/>
      <c r="K2249" s="4"/>
      <c r="O2249" s="4"/>
      <c r="P2249" s="4"/>
      <c r="Q2249" s="4"/>
      <c r="R2249" s="16"/>
      <c r="S2249" s="16"/>
      <c r="T2249" s="16"/>
      <c r="AA2249" s="59"/>
      <c r="AB2249" s="59"/>
      <c r="AC2249" s="18"/>
      <c r="AE2249" s="76"/>
    </row>
    <row r="2250" spans="1:31" x14ac:dyDescent="0.25">
      <c r="A2250" s="16"/>
      <c r="B2250" s="16"/>
      <c r="C2250" s="16"/>
      <c r="D2250" s="66"/>
      <c r="E2250" s="66"/>
      <c r="F2250" s="66"/>
      <c r="G2250" s="67"/>
      <c r="H2250" s="4"/>
      <c r="I2250" s="4"/>
      <c r="J2250" s="4"/>
      <c r="K2250" s="4"/>
      <c r="O2250" s="4"/>
      <c r="P2250" s="4"/>
      <c r="Q2250" s="4"/>
      <c r="R2250" s="16"/>
      <c r="S2250" s="16"/>
      <c r="T2250" s="16"/>
      <c r="AA2250" s="59"/>
      <c r="AB2250" s="59"/>
      <c r="AC2250" s="18"/>
      <c r="AE2250" s="76"/>
    </row>
    <row r="2251" spans="1:31" x14ac:dyDescent="0.25">
      <c r="A2251" s="16"/>
      <c r="B2251" s="16"/>
      <c r="C2251" s="16"/>
      <c r="D2251" s="66"/>
      <c r="E2251" s="66"/>
      <c r="F2251" s="66"/>
      <c r="G2251" s="67"/>
      <c r="H2251" s="4"/>
      <c r="I2251" s="4"/>
      <c r="J2251" s="4"/>
      <c r="K2251" s="4"/>
      <c r="O2251" s="4"/>
      <c r="P2251" s="4"/>
      <c r="Q2251" s="4"/>
      <c r="R2251" s="16"/>
      <c r="S2251" s="16"/>
      <c r="T2251" s="16"/>
      <c r="AA2251" s="59"/>
      <c r="AB2251" s="59"/>
      <c r="AC2251" s="18"/>
      <c r="AE2251" s="76"/>
    </row>
    <row r="2252" spans="1:31" x14ac:dyDescent="0.25">
      <c r="A2252" s="16"/>
      <c r="B2252" s="16"/>
      <c r="C2252" s="16"/>
      <c r="D2252" s="66"/>
      <c r="E2252" s="66"/>
      <c r="F2252" s="66"/>
      <c r="G2252" s="67"/>
      <c r="H2252" s="4"/>
      <c r="I2252" s="4"/>
      <c r="J2252" s="4"/>
      <c r="K2252" s="4"/>
      <c r="O2252" s="4"/>
      <c r="P2252" s="4"/>
      <c r="Q2252" s="4"/>
      <c r="R2252" s="16"/>
      <c r="S2252" s="16"/>
      <c r="T2252" s="16"/>
      <c r="AA2252" s="59"/>
      <c r="AB2252" s="59"/>
      <c r="AC2252" s="18"/>
      <c r="AE2252" s="76"/>
    </row>
    <row r="2253" spans="1:31" x14ac:dyDescent="0.25">
      <c r="A2253" s="16"/>
      <c r="B2253" s="16"/>
      <c r="C2253" s="16"/>
      <c r="D2253" s="66"/>
      <c r="E2253" s="66"/>
      <c r="F2253" s="66"/>
      <c r="G2253" s="67"/>
      <c r="H2253" s="4"/>
      <c r="I2253" s="4"/>
      <c r="J2253" s="4"/>
      <c r="K2253" s="4"/>
      <c r="O2253" s="4"/>
      <c r="P2253" s="4"/>
      <c r="Q2253" s="4"/>
      <c r="R2253" s="16"/>
      <c r="S2253" s="16"/>
      <c r="T2253" s="16"/>
      <c r="AA2253" s="59"/>
      <c r="AB2253" s="59"/>
      <c r="AC2253" s="18"/>
      <c r="AE2253" s="76"/>
    </row>
    <row r="2254" spans="1:31" x14ac:dyDescent="0.25">
      <c r="A2254" s="16"/>
      <c r="B2254" s="16"/>
      <c r="C2254" s="16"/>
      <c r="D2254" s="66"/>
      <c r="E2254" s="66"/>
      <c r="F2254" s="66"/>
      <c r="G2254" s="67"/>
      <c r="H2254" s="4"/>
      <c r="I2254" s="4"/>
      <c r="J2254" s="4"/>
      <c r="K2254" s="4"/>
      <c r="O2254" s="4"/>
      <c r="P2254" s="4"/>
      <c r="Q2254" s="4"/>
      <c r="R2254" s="16"/>
      <c r="S2254" s="16"/>
      <c r="T2254" s="16"/>
      <c r="AA2254" s="59"/>
      <c r="AB2254" s="59"/>
      <c r="AC2254" s="18"/>
      <c r="AE2254" s="76"/>
    </row>
    <row r="2255" spans="1:31" x14ac:dyDescent="0.25">
      <c r="A2255" s="16"/>
      <c r="B2255" s="16"/>
      <c r="C2255" s="16"/>
      <c r="D2255" s="66"/>
      <c r="E2255" s="66"/>
      <c r="F2255" s="66"/>
      <c r="G2255" s="67"/>
      <c r="H2255" s="4"/>
      <c r="I2255" s="4"/>
      <c r="J2255" s="4"/>
      <c r="K2255" s="4"/>
      <c r="O2255" s="4"/>
      <c r="P2255" s="4"/>
      <c r="Q2255" s="4"/>
      <c r="R2255" s="16"/>
      <c r="S2255" s="16"/>
      <c r="T2255" s="16"/>
      <c r="AA2255" s="59"/>
      <c r="AB2255" s="59"/>
      <c r="AC2255" s="18"/>
      <c r="AE2255" s="76"/>
    </row>
    <row r="2256" spans="1:31" x14ac:dyDescent="0.25">
      <c r="A2256" s="16"/>
      <c r="B2256" s="16"/>
      <c r="C2256" s="16"/>
      <c r="D2256" s="66"/>
      <c r="E2256" s="66"/>
      <c r="F2256" s="66"/>
      <c r="G2256" s="67"/>
      <c r="H2256" s="4"/>
      <c r="I2256" s="4"/>
      <c r="J2256" s="4"/>
      <c r="K2256" s="4"/>
      <c r="O2256" s="4"/>
      <c r="P2256" s="4"/>
      <c r="Q2256" s="4"/>
      <c r="R2256" s="16"/>
      <c r="S2256" s="16"/>
      <c r="T2256" s="16"/>
      <c r="AA2256" s="59"/>
      <c r="AB2256" s="59"/>
      <c r="AC2256" s="18"/>
      <c r="AE2256" s="76"/>
    </row>
    <row r="2257" spans="1:31" x14ac:dyDescent="0.25">
      <c r="A2257" s="16"/>
      <c r="B2257" s="16"/>
      <c r="C2257" s="16"/>
      <c r="D2257" s="66"/>
      <c r="E2257" s="66"/>
      <c r="F2257" s="66"/>
      <c r="G2257" s="67"/>
      <c r="H2257" s="4"/>
      <c r="I2257" s="4"/>
      <c r="J2257" s="4"/>
      <c r="K2257" s="4"/>
      <c r="O2257" s="4"/>
      <c r="P2257" s="4"/>
      <c r="Q2257" s="4"/>
      <c r="R2257" s="16"/>
      <c r="S2257" s="16"/>
      <c r="T2257" s="16"/>
      <c r="AA2257" s="59"/>
      <c r="AB2257" s="59"/>
      <c r="AC2257" s="18"/>
      <c r="AE2257" s="76"/>
    </row>
    <row r="2258" spans="1:31" x14ac:dyDescent="0.25">
      <c r="A2258" s="16"/>
      <c r="B2258" s="16"/>
      <c r="C2258" s="16"/>
      <c r="D2258" s="66"/>
      <c r="E2258" s="66"/>
      <c r="F2258" s="66"/>
      <c r="G2258" s="67"/>
      <c r="H2258" s="4"/>
      <c r="I2258" s="4"/>
      <c r="J2258" s="4"/>
      <c r="K2258" s="4"/>
      <c r="O2258" s="4"/>
      <c r="P2258" s="4"/>
      <c r="Q2258" s="4"/>
      <c r="R2258" s="16"/>
      <c r="S2258" s="16"/>
      <c r="T2258" s="16"/>
      <c r="AA2258" s="59"/>
      <c r="AB2258" s="59"/>
      <c r="AC2258" s="18"/>
      <c r="AE2258" s="76"/>
    </row>
    <row r="2259" spans="1:31" x14ac:dyDescent="0.25">
      <c r="A2259" s="16"/>
      <c r="B2259" s="16"/>
      <c r="C2259" s="16"/>
      <c r="D2259" s="66"/>
      <c r="E2259" s="66"/>
      <c r="F2259" s="66"/>
      <c r="G2259" s="67"/>
      <c r="H2259" s="4"/>
      <c r="I2259" s="4"/>
      <c r="J2259" s="4"/>
      <c r="K2259" s="4"/>
      <c r="O2259" s="4"/>
      <c r="P2259" s="4"/>
      <c r="Q2259" s="4"/>
      <c r="R2259" s="16"/>
      <c r="S2259" s="16"/>
      <c r="T2259" s="16"/>
      <c r="AA2259" s="59"/>
      <c r="AB2259" s="59"/>
      <c r="AC2259" s="18"/>
      <c r="AE2259" s="76"/>
    </row>
    <row r="2260" spans="1:31" x14ac:dyDescent="0.25">
      <c r="A2260" s="16"/>
      <c r="B2260" s="16"/>
      <c r="C2260" s="16"/>
      <c r="D2260" s="66"/>
      <c r="E2260" s="66"/>
      <c r="F2260" s="66"/>
      <c r="G2260" s="67"/>
      <c r="H2260" s="4"/>
      <c r="I2260" s="4"/>
      <c r="J2260" s="4"/>
      <c r="K2260" s="4"/>
      <c r="O2260" s="4"/>
      <c r="P2260" s="4"/>
      <c r="Q2260" s="4"/>
      <c r="R2260" s="16"/>
      <c r="S2260" s="16"/>
      <c r="T2260" s="16"/>
      <c r="AA2260" s="59"/>
      <c r="AB2260" s="59"/>
      <c r="AC2260" s="18"/>
      <c r="AE2260" s="76"/>
    </row>
    <row r="2261" spans="1:31" x14ac:dyDescent="0.25">
      <c r="A2261" s="16"/>
      <c r="B2261" s="16"/>
      <c r="C2261" s="16"/>
      <c r="D2261" s="66"/>
      <c r="E2261" s="66"/>
      <c r="F2261" s="66"/>
      <c r="G2261" s="67"/>
      <c r="H2261" s="4"/>
      <c r="I2261" s="4"/>
      <c r="J2261" s="4"/>
      <c r="K2261" s="4"/>
      <c r="O2261" s="4"/>
      <c r="P2261" s="4"/>
      <c r="Q2261" s="4"/>
      <c r="R2261" s="16"/>
      <c r="S2261" s="16"/>
      <c r="T2261" s="16"/>
      <c r="AA2261" s="59"/>
      <c r="AB2261" s="59"/>
      <c r="AC2261" s="18"/>
      <c r="AE2261" s="76"/>
    </row>
    <row r="2262" spans="1:31" x14ac:dyDescent="0.25">
      <c r="A2262" s="16"/>
      <c r="B2262" s="16"/>
      <c r="C2262" s="16"/>
      <c r="D2262" s="66"/>
      <c r="E2262" s="66"/>
      <c r="F2262" s="66"/>
      <c r="G2262" s="67"/>
      <c r="H2262" s="4"/>
      <c r="I2262" s="4"/>
      <c r="J2262" s="4"/>
      <c r="K2262" s="4"/>
      <c r="O2262" s="4"/>
      <c r="P2262" s="4"/>
      <c r="Q2262" s="4"/>
      <c r="R2262" s="16"/>
      <c r="S2262" s="16"/>
      <c r="T2262" s="16"/>
      <c r="AA2262" s="59"/>
      <c r="AB2262" s="59"/>
      <c r="AC2262" s="18"/>
      <c r="AE2262" s="76"/>
    </row>
    <row r="2263" spans="1:31" x14ac:dyDescent="0.25">
      <c r="A2263" s="16"/>
      <c r="B2263" s="16"/>
      <c r="C2263" s="16"/>
      <c r="D2263" s="66"/>
      <c r="E2263" s="66"/>
      <c r="F2263" s="66"/>
      <c r="G2263" s="67"/>
      <c r="H2263" s="4"/>
      <c r="I2263" s="4"/>
      <c r="J2263" s="4"/>
      <c r="K2263" s="4"/>
      <c r="O2263" s="4"/>
      <c r="P2263" s="4"/>
      <c r="Q2263" s="4"/>
      <c r="R2263" s="16"/>
      <c r="S2263" s="16"/>
      <c r="T2263" s="16"/>
      <c r="AA2263" s="59"/>
      <c r="AB2263" s="59"/>
      <c r="AC2263" s="18"/>
      <c r="AE2263" s="76"/>
    </row>
    <row r="2264" spans="1:31" x14ac:dyDescent="0.25">
      <c r="A2264" s="16"/>
      <c r="B2264" s="16"/>
      <c r="C2264" s="16"/>
      <c r="D2264" s="66"/>
      <c r="E2264" s="66"/>
      <c r="F2264" s="66"/>
      <c r="G2264" s="67"/>
      <c r="H2264" s="4"/>
      <c r="I2264" s="4"/>
      <c r="J2264" s="4"/>
      <c r="K2264" s="4"/>
      <c r="O2264" s="4"/>
      <c r="P2264" s="4"/>
      <c r="Q2264" s="4"/>
      <c r="R2264" s="16"/>
      <c r="S2264" s="16"/>
      <c r="T2264" s="16"/>
      <c r="AA2264" s="59"/>
      <c r="AB2264" s="59"/>
      <c r="AC2264" s="18"/>
      <c r="AE2264" s="76"/>
    </row>
    <row r="2265" spans="1:31" x14ac:dyDescent="0.25">
      <c r="A2265" s="16"/>
      <c r="B2265" s="16"/>
      <c r="C2265" s="16"/>
      <c r="D2265" s="66"/>
      <c r="E2265" s="66"/>
      <c r="F2265" s="66"/>
      <c r="G2265" s="67"/>
      <c r="H2265" s="4"/>
      <c r="I2265" s="4"/>
      <c r="J2265" s="4"/>
      <c r="K2265" s="4"/>
      <c r="O2265" s="4"/>
      <c r="P2265" s="4"/>
      <c r="Q2265" s="4"/>
      <c r="R2265" s="16"/>
      <c r="S2265" s="16"/>
      <c r="T2265" s="16"/>
      <c r="AA2265" s="59"/>
      <c r="AB2265" s="59"/>
      <c r="AC2265" s="18"/>
      <c r="AE2265" s="76"/>
    </row>
    <row r="2266" spans="1:31" x14ac:dyDescent="0.25">
      <c r="A2266" s="16"/>
      <c r="B2266" s="16"/>
      <c r="C2266" s="16"/>
      <c r="D2266" s="66"/>
      <c r="E2266" s="66"/>
      <c r="F2266" s="66"/>
      <c r="G2266" s="67"/>
      <c r="H2266" s="4"/>
      <c r="I2266" s="4"/>
      <c r="J2266" s="4"/>
      <c r="K2266" s="4"/>
      <c r="O2266" s="4"/>
      <c r="P2266" s="4"/>
      <c r="Q2266" s="4"/>
      <c r="R2266" s="16"/>
      <c r="S2266" s="16"/>
      <c r="T2266" s="16"/>
      <c r="AA2266" s="59"/>
      <c r="AB2266" s="59"/>
      <c r="AC2266" s="18"/>
      <c r="AE2266" s="76"/>
    </row>
    <row r="2267" spans="1:31" x14ac:dyDescent="0.25">
      <c r="A2267" s="16"/>
      <c r="B2267" s="16"/>
      <c r="C2267" s="16"/>
      <c r="D2267" s="66"/>
      <c r="E2267" s="66"/>
      <c r="F2267" s="66"/>
      <c r="G2267" s="67"/>
      <c r="H2267" s="4"/>
      <c r="I2267" s="4"/>
      <c r="J2267" s="4"/>
      <c r="K2267" s="4"/>
      <c r="O2267" s="4"/>
      <c r="P2267" s="4"/>
      <c r="Q2267" s="4"/>
      <c r="R2267" s="16"/>
      <c r="S2267" s="16"/>
      <c r="T2267" s="16"/>
      <c r="AA2267" s="59"/>
      <c r="AB2267" s="59"/>
      <c r="AC2267" s="18"/>
      <c r="AE2267" s="76"/>
    </row>
    <row r="2268" spans="1:31" x14ac:dyDescent="0.25">
      <c r="A2268" s="16"/>
      <c r="B2268" s="16"/>
      <c r="C2268" s="16"/>
      <c r="D2268" s="66"/>
      <c r="E2268" s="66"/>
      <c r="F2268" s="66"/>
      <c r="G2268" s="67"/>
      <c r="H2268" s="4"/>
      <c r="I2268" s="4"/>
      <c r="J2268" s="4"/>
      <c r="K2268" s="4"/>
      <c r="O2268" s="4"/>
      <c r="P2268" s="4"/>
      <c r="Q2268" s="4"/>
      <c r="R2268" s="16"/>
      <c r="S2268" s="16"/>
      <c r="T2268" s="16"/>
      <c r="AA2268" s="59"/>
      <c r="AB2268" s="59"/>
      <c r="AC2268" s="18"/>
      <c r="AE2268" s="76"/>
    </row>
    <row r="2269" spans="1:31" x14ac:dyDescent="0.25">
      <c r="A2269" s="16"/>
      <c r="B2269" s="16"/>
      <c r="C2269" s="16"/>
      <c r="D2269" s="66"/>
      <c r="E2269" s="66"/>
      <c r="F2269" s="66"/>
      <c r="G2269" s="67"/>
      <c r="H2269" s="4"/>
      <c r="I2269" s="4"/>
      <c r="J2269" s="4"/>
      <c r="K2269" s="4"/>
      <c r="O2269" s="4"/>
      <c r="P2269" s="4"/>
      <c r="Q2269" s="4"/>
      <c r="R2269" s="16"/>
      <c r="S2269" s="16"/>
      <c r="T2269" s="16"/>
      <c r="AA2269" s="59"/>
      <c r="AB2269" s="59"/>
      <c r="AC2269" s="18"/>
      <c r="AE2269" s="76"/>
    </row>
    <row r="2270" spans="1:31" x14ac:dyDescent="0.25">
      <c r="A2270" s="16"/>
      <c r="B2270" s="16"/>
      <c r="C2270" s="16"/>
      <c r="D2270" s="66"/>
      <c r="E2270" s="66"/>
      <c r="F2270" s="66"/>
      <c r="G2270" s="67"/>
      <c r="H2270" s="4"/>
      <c r="I2270" s="4"/>
      <c r="J2270" s="4"/>
      <c r="K2270" s="4"/>
      <c r="O2270" s="4"/>
      <c r="P2270" s="4"/>
      <c r="Q2270" s="4"/>
      <c r="R2270" s="16"/>
      <c r="S2270" s="16"/>
      <c r="T2270" s="16"/>
      <c r="AA2270" s="59"/>
      <c r="AB2270" s="59"/>
      <c r="AC2270" s="18"/>
      <c r="AE2270" s="76"/>
    </row>
    <row r="2271" spans="1:31" x14ac:dyDescent="0.25">
      <c r="A2271" s="16"/>
      <c r="B2271" s="16"/>
      <c r="C2271" s="16"/>
      <c r="D2271" s="66"/>
      <c r="E2271" s="66"/>
      <c r="F2271" s="66"/>
      <c r="G2271" s="67"/>
      <c r="H2271" s="4"/>
      <c r="I2271" s="4"/>
      <c r="J2271" s="4"/>
      <c r="K2271" s="4"/>
      <c r="O2271" s="4"/>
      <c r="P2271" s="4"/>
      <c r="Q2271" s="4"/>
      <c r="R2271" s="16"/>
      <c r="S2271" s="16"/>
      <c r="T2271" s="16"/>
      <c r="AA2271" s="59"/>
      <c r="AB2271" s="59"/>
      <c r="AC2271" s="18"/>
      <c r="AE2271" s="76"/>
    </row>
    <row r="2272" spans="1:31" x14ac:dyDescent="0.25">
      <c r="A2272" s="16"/>
      <c r="B2272" s="16"/>
      <c r="C2272" s="16"/>
      <c r="D2272" s="66"/>
      <c r="E2272" s="66"/>
      <c r="F2272" s="66"/>
      <c r="G2272" s="67"/>
      <c r="H2272" s="4"/>
      <c r="I2272" s="4"/>
      <c r="J2272" s="4"/>
      <c r="K2272" s="4"/>
      <c r="O2272" s="4"/>
      <c r="P2272" s="4"/>
      <c r="Q2272" s="4"/>
      <c r="R2272" s="16"/>
      <c r="S2272" s="16"/>
      <c r="T2272" s="16"/>
      <c r="AA2272" s="59"/>
      <c r="AB2272" s="59"/>
      <c r="AC2272" s="18"/>
      <c r="AE2272" s="76"/>
    </row>
    <row r="2273" spans="1:31" x14ac:dyDescent="0.25">
      <c r="A2273" s="16"/>
      <c r="B2273" s="16"/>
      <c r="C2273" s="16"/>
      <c r="D2273" s="66"/>
      <c r="E2273" s="66"/>
      <c r="F2273" s="66"/>
      <c r="G2273" s="67"/>
      <c r="H2273" s="4"/>
      <c r="I2273" s="4"/>
      <c r="J2273" s="4"/>
      <c r="K2273" s="4"/>
      <c r="O2273" s="4"/>
      <c r="P2273" s="4"/>
      <c r="Q2273" s="4"/>
      <c r="R2273" s="16"/>
      <c r="S2273" s="16"/>
      <c r="T2273" s="16"/>
      <c r="AA2273" s="59"/>
      <c r="AB2273" s="59"/>
      <c r="AC2273" s="18"/>
      <c r="AE2273" s="76"/>
    </row>
    <row r="2274" spans="1:31" x14ac:dyDescent="0.25">
      <c r="A2274" s="16"/>
      <c r="B2274" s="16"/>
      <c r="C2274" s="16"/>
      <c r="D2274" s="66"/>
      <c r="E2274" s="66"/>
      <c r="F2274" s="66"/>
      <c r="G2274" s="67"/>
      <c r="H2274" s="4"/>
      <c r="I2274" s="4"/>
      <c r="J2274" s="4"/>
      <c r="K2274" s="4"/>
      <c r="O2274" s="4"/>
      <c r="P2274" s="4"/>
      <c r="Q2274" s="4"/>
      <c r="R2274" s="16"/>
      <c r="S2274" s="16"/>
      <c r="T2274" s="16"/>
      <c r="AA2274" s="59"/>
      <c r="AB2274" s="59"/>
      <c r="AC2274" s="18"/>
      <c r="AE2274" s="76"/>
    </row>
    <row r="2275" spans="1:31" x14ac:dyDescent="0.25">
      <c r="A2275" s="16"/>
      <c r="B2275" s="16"/>
      <c r="C2275" s="16"/>
      <c r="D2275" s="66"/>
      <c r="E2275" s="66"/>
      <c r="F2275" s="66"/>
      <c r="G2275" s="67"/>
      <c r="H2275" s="4"/>
      <c r="I2275" s="4"/>
      <c r="J2275" s="4"/>
      <c r="K2275" s="4"/>
      <c r="O2275" s="4"/>
      <c r="P2275" s="4"/>
      <c r="Q2275" s="4"/>
      <c r="R2275" s="16"/>
      <c r="S2275" s="16"/>
      <c r="T2275" s="16"/>
      <c r="AA2275" s="59"/>
      <c r="AB2275" s="59"/>
      <c r="AC2275" s="18"/>
      <c r="AE2275" s="76"/>
    </row>
    <row r="2276" spans="1:31" x14ac:dyDescent="0.25">
      <c r="A2276" s="16"/>
      <c r="B2276" s="16"/>
      <c r="C2276" s="16"/>
      <c r="D2276" s="66"/>
      <c r="E2276" s="66"/>
      <c r="F2276" s="66"/>
      <c r="G2276" s="67"/>
      <c r="H2276" s="4"/>
      <c r="I2276" s="4"/>
      <c r="J2276" s="4"/>
      <c r="K2276" s="4"/>
      <c r="O2276" s="4"/>
      <c r="P2276" s="4"/>
      <c r="Q2276" s="4"/>
      <c r="R2276" s="16"/>
      <c r="S2276" s="16"/>
      <c r="T2276" s="16"/>
      <c r="AA2276" s="59"/>
      <c r="AB2276" s="59"/>
      <c r="AC2276" s="18"/>
      <c r="AE2276" s="76"/>
    </row>
    <row r="2277" spans="1:31" x14ac:dyDescent="0.25">
      <c r="A2277" s="16"/>
      <c r="B2277" s="16"/>
      <c r="C2277" s="16"/>
      <c r="D2277" s="66"/>
      <c r="E2277" s="66"/>
      <c r="F2277" s="66"/>
      <c r="G2277" s="67"/>
      <c r="H2277" s="4"/>
      <c r="I2277" s="4"/>
      <c r="J2277" s="4"/>
      <c r="K2277" s="4"/>
      <c r="O2277" s="4"/>
      <c r="P2277" s="4"/>
      <c r="Q2277" s="4"/>
      <c r="R2277" s="16"/>
      <c r="S2277" s="16"/>
      <c r="T2277" s="16"/>
      <c r="AA2277" s="59"/>
      <c r="AB2277" s="59"/>
      <c r="AC2277" s="18"/>
      <c r="AE2277" s="76"/>
    </row>
    <row r="2278" spans="1:31" x14ac:dyDescent="0.25">
      <c r="A2278" s="16"/>
      <c r="B2278" s="16"/>
      <c r="C2278" s="16"/>
      <c r="D2278" s="66"/>
      <c r="E2278" s="66"/>
      <c r="F2278" s="66"/>
      <c r="G2278" s="67"/>
      <c r="H2278" s="4"/>
      <c r="I2278" s="4"/>
      <c r="J2278" s="4"/>
      <c r="K2278" s="4"/>
      <c r="O2278" s="4"/>
      <c r="P2278" s="4"/>
      <c r="Q2278" s="4"/>
      <c r="R2278" s="16"/>
      <c r="S2278" s="16"/>
      <c r="T2278" s="16"/>
      <c r="AA2278" s="59"/>
      <c r="AB2278" s="59"/>
      <c r="AC2278" s="18"/>
      <c r="AE2278" s="76"/>
    </row>
    <row r="2279" spans="1:31" x14ac:dyDescent="0.25">
      <c r="A2279" s="16"/>
      <c r="B2279" s="16"/>
      <c r="C2279" s="16"/>
      <c r="D2279" s="66"/>
      <c r="E2279" s="66"/>
      <c r="F2279" s="66"/>
      <c r="G2279" s="67"/>
      <c r="H2279" s="4"/>
      <c r="I2279" s="4"/>
      <c r="J2279" s="4"/>
      <c r="K2279" s="4"/>
      <c r="O2279" s="4"/>
      <c r="P2279" s="4"/>
      <c r="Q2279" s="4"/>
      <c r="R2279" s="16"/>
      <c r="S2279" s="16"/>
      <c r="T2279" s="16"/>
      <c r="AA2279" s="59"/>
      <c r="AB2279" s="59"/>
      <c r="AC2279" s="18"/>
      <c r="AE2279" s="76"/>
    </row>
    <row r="2280" spans="1:31" x14ac:dyDescent="0.25">
      <c r="A2280" s="16"/>
      <c r="B2280" s="16"/>
      <c r="C2280" s="16"/>
      <c r="D2280" s="66"/>
      <c r="E2280" s="66"/>
      <c r="F2280" s="66"/>
      <c r="G2280" s="67"/>
      <c r="H2280" s="4"/>
      <c r="I2280" s="4"/>
      <c r="J2280" s="4"/>
      <c r="K2280" s="4"/>
      <c r="O2280" s="4"/>
      <c r="P2280" s="4"/>
      <c r="Q2280" s="4"/>
      <c r="R2280" s="16"/>
      <c r="S2280" s="16"/>
      <c r="T2280" s="16"/>
      <c r="AA2280" s="59"/>
      <c r="AB2280" s="59"/>
      <c r="AC2280" s="18"/>
      <c r="AE2280" s="76"/>
    </row>
    <row r="2281" spans="1:31" x14ac:dyDescent="0.25">
      <c r="A2281" s="16"/>
      <c r="B2281" s="16"/>
      <c r="C2281" s="16"/>
      <c r="D2281" s="66"/>
      <c r="E2281" s="66"/>
      <c r="F2281" s="66"/>
      <c r="G2281" s="67"/>
      <c r="H2281" s="4"/>
      <c r="I2281" s="4"/>
      <c r="J2281" s="4"/>
      <c r="K2281" s="4"/>
      <c r="O2281" s="4"/>
      <c r="P2281" s="4"/>
      <c r="Q2281" s="4"/>
      <c r="R2281" s="16"/>
      <c r="S2281" s="16"/>
      <c r="T2281" s="16"/>
      <c r="AA2281" s="59"/>
      <c r="AB2281" s="59"/>
      <c r="AC2281" s="18"/>
      <c r="AE2281" s="76"/>
    </row>
    <row r="2282" spans="1:31" x14ac:dyDescent="0.25">
      <c r="A2282" s="16"/>
      <c r="B2282" s="16"/>
      <c r="C2282" s="16"/>
      <c r="D2282" s="66"/>
      <c r="E2282" s="66"/>
      <c r="F2282" s="66"/>
      <c r="G2282" s="67"/>
      <c r="H2282" s="4"/>
      <c r="I2282" s="4"/>
      <c r="J2282" s="4"/>
      <c r="K2282" s="4"/>
      <c r="O2282" s="4"/>
      <c r="P2282" s="4"/>
      <c r="Q2282" s="4"/>
      <c r="R2282" s="16"/>
      <c r="S2282" s="16"/>
      <c r="T2282" s="16"/>
      <c r="AA2282" s="59"/>
      <c r="AB2282" s="59"/>
      <c r="AC2282" s="18"/>
      <c r="AE2282" s="76"/>
    </row>
    <row r="2283" spans="1:31" x14ac:dyDescent="0.25">
      <c r="A2283" s="16"/>
      <c r="B2283" s="16"/>
      <c r="C2283" s="16"/>
      <c r="D2283" s="66"/>
      <c r="E2283" s="66"/>
      <c r="F2283" s="66"/>
      <c r="G2283" s="67"/>
      <c r="H2283" s="4"/>
      <c r="I2283" s="4"/>
      <c r="J2283" s="4"/>
      <c r="K2283" s="4"/>
      <c r="O2283" s="4"/>
      <c r="P2283" s="4"/>
      <c r="Q2283" s="4"/>
      <c r="R2283" s="16"/>
      <c r="S2283" s="16"/>
      <c r="T2283" s="16"/>
      <c r="AA2283" s="59"/>
      <c r="AB2283" s="59"/>
      <c r="AC2283" s="18"/>
      <c r="AE2283" s="76"/>
    </row>
    <row r="2284" spans="1:31" x14ac:dyDescent="0.25">
      <c r="A2284" s="16"/>
      <c r="B2284" s="16"/>
      <c r="C2284" s="16"/>
      <c r="D2284" s="66"/>
      <c r="E2284" s="66"/>
      <c r="F2284" s="66"/>
      <c r="G2284" s="67"/>
      <c r="H2284" s="4"/>
      <c r="I2284" s="4"/>
      <c r="J2284" s="4"/>
      <c r="K2284" s="4"/>
      <c r="O2284" s="4"/>
      <c r="P2284" s="4"/>
      <c r="Q2284" s="4"/>
      <c r="R2284" s="16"/>
      <c r="S2284" s="16"/>
      <c r="T2284" s="16"/>
      <c r="AA2284" s="59"/>
      <c r="AB2284" s="59"/>
      <c r="AC2284" s="18"/>
      <c r="AE2284" s="76"/>
    </row>
    <row r="2285" spans="1:31" x14ac:dyDescent="0.25">
      <c r="A2285" s="16"/>
      <c r="B2285" s="16"/>
      <c r="C2285" s="16"/>
      <c r="D2285" s="66"/>
      <c r="E2285" s="66"/>
      <c r="F2285" s="66"/>
      <c r="G2285" s="67"/>
      <c r="H2285" s="4"/>
      <c r="I2285" s="4"/>
      <c r="J2285" s="4"/>
      <c r="K2285" s="4"/>
      <c r="O2285" s="4"/>
      <c r="P2285" s="4"/>
      <c r="Q2285" s="4"/>
      <c r="R2285" s="16"/>
      <c r="S2285" s="16"/>
      <c r="T2285" s="16"/>
      <c r="AA2285" s="59"/>
      <c r="AB2285" s="59"/>
      <c r="AC2285" s="18"/>
      <c r="AE2285" s="76"/>
    </row>
    <row r="2286" spans="1:31" x14ac:dyDescent="0.25">
      <c r="A2286" s="16"/>
      <c r="B2286" s="16"/>
      <c r="C2286" s="16"/>
      <c r="D2286" s="66"/>
      <c r="E2286" s="66"/>
      <c r="F2286" s="66"/>
      <c r="G2286" s="67"/>
      <c r="H2286" s="4"/>
      <c r="I2286" s="4"/>
      <c r="J2286" s="4"/>
      <c r="K2286" s="4"/>
      <c r="O2286" s="4"/>
      <c r="P2286" s="4"/>
      <c r="Q2286" s="4"/>
      <c r="R2286" s="16"/>
      <c r="S2286" s="16"/>
      <c r="T2286" s="16"/>
      <c r="AA2286" s="59"/>
      <c r="AB2286" s="59"/>
      <c r="AC2286" s="18"/>
      <c r="AE2286" s="76"/>
    </row>
    <row r="2287" spans="1:31" x14ac:dyDescent="0.25">
      <c r="A2287" s="16"/>
      <c r="B2287" s="16"/>
      <c r="C2287" s="16"/>
      <c r="D2287" s="66"/>
      <c r="E2287" s="66"/>
      <c r="F2287" s="66"/>
      <c r="G2287" s="67"/>
      <c r="H2287" s="4"/>
      <c r="I2287" s="4"/>
      <c r="J2287" s="4"/>
      <c r="K2287" s="4"/>
      <c r="O2287" s="4"/>
      <c r="P2287" s="4"/>
      <c r="Q2287" s="4"/>
      <c r="R2287" s="16"/>
      <c r="S2287" s="16"/>
      <c r="T2287" s="16"/>
      <c r="AA2287" s="59"/>
      <c r="AB2287" s="59"/>
      <c r="AC2287" s="18"/>
      <c r="AE2287" s="76"/>
    </row>
    <row r="2288" spans="1:31" x14ac:dyDescent="0.25">
      <c r="A2288" s="16"/>
      <c r="B2288" s="16"/>
      <c r="C2288" s="16"/>
      <c r="D2288" s="66"/>
      <c r="E2288" s="66"/>
      <c r="F2288" s="66"/>
      <c r="G2288" s="67"/>
      <c r="H2288" s="4"/>
      <c r="I2288" s="4"/>
      <c r="J2288" s="4"/>
      <c r="K2288" s="4"/>
      <c r="O2288" s="4"/>
      <c r="P2288" s="4"/>
      <c r="Q2288" s="4"/>
      <c r="R2288" s="16"/>
      <c r="S2288" s="16"/>
      <c r="T2288" s="16"/>
      <c r="AA2288" s="59"/>
      <c r="AB2288" s="59"/>
      <c r="AC2288" s="18"/>
      <c r="AE2288" s="76"/>
    </row>
    <row r="2289" spans="1:31" x14ac:dyDescent="0.25">
      <c r="A2289" s="16"/>
      <c r="B2289" s="16"/>
      <c r="C2289" s="16"/>
      <c r="D2289" s="66"/>
      <c r="E2289" s="66"/>
      <c r="F2289" s="66"/>
      <c r="G2289" s="67"/>
      <c r="H2289" s="4"/>
      <c r="I2289" s="4"/>
      <c r="J2289" s="4"/>
      <c r="K2289" s="4"/>
      <c r="O2289" s="4"/>
      <c r="P2289" s="4"/>
      <c r="Q2289" s="4"/>
      <c r="R2289" s="16"/>
      <c r="S2289" s="16"/>
      <c r="T2289" s="16"/>
      <c r="AA2289" s="59"/>
      <c r="AB2289" s="59"/>
      <c r="AC2289" s="18"/>
      <c r="AE2289" s="76"/>
    </row>
    <row r="2290" spans="1:31" x14ac:dyDescent="0.25">
      <c r="A2290" s="16"/>
      <c r="B2290" s="16"/>
      <c r="C2290" s="16"/>
      <c r="D2290" s="66"/>
      <c r="E2290" s="66"/>
      <c r="F2290" s="66"/>
      <c r="G2290" s="67"/>
      <c r="H2290" s="4"/>
      <c r="I2290" s="4"/>
      <c r="J2290" s="4"/>
      <c r="K2290" s="4"/>
      <c r="O2290" s="4"/>
      <c r="P2290" s="4"/>
      <c r="Q2290" s="4"/>
      <c r="R2290" s="16"/>
      <c r="S2290" s="16"/>
      <c r="T2290" s="16"/>
      <c r="AA2290" s="59"/>
      <c r="AB2290" s="59"/>
      <c r="AC2290" s="18"/>
      <c r="AE2290" s="76"/>
    </row>
    <row r="2291" spans="1:31" x14ac:dyDescent="0.25">
      <c r="A2291" s="16"/>
      <c r="B2291" s="16"/>
      <c r="C2291" s="16"/>
      <c r="D2291" s="66"/>
      <c r="E2291" s="66"/>
      <c r="F2291" s="66"/>
      <c r="G2291" s="67"/>
      <c r="H2291" s="4"/>
      <c r="I2291" s="4"/>
      <c r="J2291" s="4"/>
      <c r="K2291" s="4"/>
      <c r="O2291" s="4"/>
      <c r="P2291" s="4"/>
      <c r="Q2291" s="4"/>
      <c r="R2291" s="16"/>
      <c r="S2291" s="16"/>
      <c r="T2291" s="16"/>
      <c r="AA2291" s="59"/>
      <c r="AB2291" s="59"/>
      <c r="AC2291" s="18"/>
      <c r="AE2291" s="76"/>
    </row>
    <row r="2292" spans="1:31" x14ac:dyDescent="0.25">
      <c r="A2292" s="16"/>
      <c r="B2292" s="16"/>
      <c r="C2292" s="16"/>
      <c r="D2292" s="66"/>
      <c r="E2292" s="66"/>
      <c r="F2292" s="66"/>
      <c r="G2292" s="67"/>
      <c r="H2292" s="4"/>
      <c r="I2292" s="4"/>
      <c r="J2292" s="4"/>
      <c r="K2292" s="4"/>
      <c r="O2292" s="4"/>
      <c r="P2292" s="4"/>
      <c r="Q2292" s="4"/>
      <c r="R2292" s="16"/>
      <c r="S2292" s="16"/>
      <c r="T2292" s="16"/>
      <c r="AA2292" s="59"/>
      <c r="AB2292" s="59"/>
      <c r="AC2292" s="18"/>
      <c r="AE2292" s="78"/>
    </row>
    <row r="2293" spans="1:31" x14ac:dyDescent="0.25">
      <c r="A2293" s="16"/>
      <c r="B2293" s="16"/>
      <c r="C2293" s="16"/>
      <c r="D2293" s="66"/>
      <c r="E2293" s="66"/>
      <c r="F2293" s="66"/>
      <c r="G2293" s="67"/>
      <c r="H2293" s="4"/>
      <c r="I2293" s="4"/>
      <c r="J2293" s="4"/>
      <c r="K2293" s="4"/>
      <c r="O2293" s="4"/>
      <c r="P2293" s="4"/>
      <c r="Q2293" s="4"/>
      <c r="R2293" s="16"/>
      <c r="S2293" s="16"/>
      <c r="T2293" s="16"/>
      <c r="AA2293" s="59"/>
      <c r="AB2293" s="59"/>
      <c r="AC2293" s="18"/>
      <c r="AE2293" s="78"/>
    </row>
    <row r="2294" spans="1:31" x14ac:dyDescent="0.25">
      <c r="A2294" s="16"/>
      <c r="B2294" s="16"/>
      <c r="C2294" s="16"/>
      <c r="D2294" s="66"/>
      <c r="E2294" s="66"/>
      <c r="F2294" s="66"/>
      <c r="G2294" s="67"/>
      <c r="H2294" s="4"/>
      <c r="I2294" s="4"/>
      <c r="J2294" s="4"/>
      <c r="K2294" s="4"/>
      <c r="O2294" s="4"/>
      <c r="P2294" s="4"/>
      <c r="Q2294" s="4"/>
      <c r="R2294" s="16"/>
      <c r="S2294" s="16"/>
      <c r="T2294" s="16"/>
      <c r="AA2294" s="59"/>
      <c r="AB2294" s="59"/>
      <c r="AC2294" s="18"/>
      <c r="AE2294" s="78"/>
    </row>
    <row r="2295" spans="1:31" x14ac:dyDescent="0.25">
      <c r="A2295" s="16"/>
      <c r="B2295" s="16"/>
      <c r="C2295" s="16"/>
      <c r="D2295" s="66"/>
      <c r="E2295" s="66"/>
      <c r="F2295" s="66"/>
      <c r="G2295" s="67"/>
      <c r="H2295" s="4"/>
      <c r="I2295" s="4"/>
      <c r="J2295" s="4"/>
      <c r="K2295" s="4"/>
      <c r="O2295" s="4"/>
      <c r="P2295" s="4"/>
      <c r="Q2295" s="4"/>
      <c r="R2295" s="16"/>
      <c r="S2295" s="16"/>
      <c r="T2295" s="16"/>
      <c r="AA2295" s="59"/>
      <c r="AB2295" s="59"/>
      <c r="AC2295" s="18"/>
      <c r="AE2295" s="78"/>
    </row>
    <row r="2296" spans="1:31" x14ac:dyDescent="0.25">
      <c r="A2296" s="16"/>
      <c r="B2296" s="16"/>
      <c r="C2296" s="16"/>
      <c r="D2296" s="66"/>
      <c r="E2296" s="66"/>
      <c r="F2296" s="66"/>
      <c r="G2296" s="67"/>
      <c r="H2296" s="4"/>
      <c r="I2296" s="4"/>
      <c r="J2296" s="4"/>
      <c r="K2296" s="4"/>
      <c r="O2296" s="4"/>
      <c r="P2296" s="4"/>
      <c r="Q2296" s="4"/>
      <c r="R2296" s="16"/>
      <c r="S2296" s="16"/>
      <c r="T2296" s="16"/>
      <c r="AA2296" s="59"/>
      <c r="AB2296" s="59"/>
      <c r="AC2296" s="18"/>
      <c r="AE2296" s="78"/>
    </row>
    <row r="2297" spans="1:31" x14ac:dyDescent="0.25">
      <c r="A2297" s="16"/>
      <c r="B2297" s="16"/>
      <c r="C2297" s="16"/>
      <c r="D2297" s="66"/>
      <c r="E2297" s="66"/>
      <c r="F2297" s="66"/>
      <c r="G2297" s="67"/>
      <c r="H2297" s="4"/>
      <c r="I2297" s="4"/>
      <c r="J2297" s="4"/>
      <c r="K2297" s="4"/>
      <c r="O2297" s="4"/>
      <c r="P2297" s="4"/>
      <c r="Q2297" s="4"/>
      <c r="R2297" s="16"/>
      <c r="S2297" s="16"/>
      <c r="T2297" s="16"/>
      <c r="AA2297" s="59"/>
      <c r="AB2297" s="59"/>
      <c r="AC2297" s="18"/>
      <c r="AE2297" s="78"/>
    </row>
    <row r="2298" spans="1:31" x14ac:dyDescent="0.25">
      <c r="A2298" s="16"/>
      <c r="B2298" s="16"/>
      <c r="C2298" s="16"/>
      <c r="D2298" s="66"/>
      <c r="E2298" s="66"/>
      <c r="F2298" s="66"/>
      <c r="G2298" s="67"/>
      <c r="H2298" s="4"/>
      <c r="I2298" s="4"/>
      <c r="J2298" s="4"/>
      <c r="K2298" s="4"/>
      <c r="O2298" s="4"/>
      <c r="P2298" s="4"/>
      <c r="Q2298" s="4"/>
      <c r="R2298" s="16"/>
      <c r="S2298" s="16"/>
      <c r="T2298" s="16"/>
      <c r="AA2298" s="59"/>
      <c r="AB2298" s="59"/>
      <c r="AC2298" s="18"/>
      <c r="AE2298" s="78"/>
    </row>
    <row r="2299" spans="1:31" x14ac:dyDescent="0.25">
      <c r="A2299" s="16"/>
      <c r="B2299" s="16"/>
      <c r="C2299" s="16"/>
      <c r="D2299" s="66"/>
      <c r="E2299" s="66"/>
      <c r="F2299" s="66"/>
      <c r="G2299" s="67"/>
      <c r="H2299" s="4"/>
      <c r="I2299" s="4"/>
      <c r="J2299" s="4"/>
      <c r="K2299" s="4"/>
      <c r="O2299" s="4"/>
      <c r="P2299" s="4"/>
      <c r="Q2299" s="4"/>
      <c r="R2299" s="16"/>
      <c r="S2299" s="16"/>
      <c r="T2299" s="16"/>
      <c r="AA2299" s="59"/>
      <c r="AB2299" s="59"/>
      <c r="AC2299" s="18"/>
      <c r="AE2299" s="78"/>
    </row>
    <row r="2300" spans="1:31" x14ac:dyDescent="0.25">
      <c r="A2300" s="16"/>
      <c r="B2300" s="16"/>
      <c r="C2300" s="16"/>
      <c r="D2300" s="66"/>
      <c r="E2300" s="66"/>
      <c r="F2300" s="66"/>
      <c r="G2300" s="67"/>
      <c r="H2300" s="4"/>
      <c r="I2300" s="4"/>
      <c r="J2300" s="4"/>
      <c r="K2300" s="4"/>
      <c r="O2300" s="4"/>
      <c r="P2300" s="4"/>
      <c r="Q2300" s="4"/>
      <c r="R2300" s="16"/>
      <c r="S2300" s="16"/>
      <c r="T2300" s="16"/>
      <c r="AA2300" s="59"/>
      <c r="AB2300" s="59"/>
      <c r="AC2300" s="18"/>
      <c r="AE2300" s="78"/>
    </row>
    <row r="2301" spans="1:31" x14ac:dyDescent="0.25">
      <c r="A2301" s="16"/>
      <c r="B2301" s="16"/>
      <c r="C2301" s="16"/>
      <c r="D2301" s="66"/>
      <c r="E2301" s="66"/>
      <c r="F2301" s="66"/>
      <c r="G2301" s="67"/>
      <c r="H2301" s="4"/>
      <c r="I2301" s="4"/>
      <c r="J2301" s="4"/>
      <c r="K2301" s="4"/>
      <c r="O2301" s="4"/>
      <c r="P2301" s="4"/>
      <c r="Q2301" s="4"/>
      <c r="R2301" s="16"/>
      <c r="S2301" s="16"/>
      <c r="T2301" s="16"/>
      <c r="AA2301" s="59"/>
      <c r="AB2301" s="59"/>
      <c r="AC2301" s="18"/>
      <c r="AE2301" s="78"/>
    </row>
    <row r="2302" spans="1:31" x14ac:dyDescent="0.25">
      <c r="A2302" s="16"/>
      <c r="B2302" s="16"/>
      <c r="C2302" s="16"/>
      <c r="D2302" s="66"/>
      <c r="E2302" s="66"/>
      <c r="F2302" s="66"/>
      <c r="G2302" s="67"/>
      <c r="H2302" s="4"/>
      <c r="I2302" s="4"/>
      <c r="J2302" s="4"/>
      <c r="K2302" s="4"/>
      <c r="O2302" s="4"/>
      <c r="P2302" s="4"/>
      <c r="Q2302" s="4"/>
      <c r="R2302" s="16"/>
      <c r="S2302" s="16"/>
      <c r="T2302" s="16"/>
      <c r="AA2302" s="59"/>
      <c r="AB2302" s="59"/>
      <c r="AC2302" s="18"/>
      <c r="AE2302" s="78"/>
    </row>
    <row r="2303" spans="1:31" x14ac:dyDescent="0.25">
      <c r="A2303" s="16"/>
      <c r="B2303" s="16"/>
      <c r="C2303" s="16"/>
      <c r="D2303" s="66"/>
      <c r="E2303" s="66"/>
      <c r="F2303" s="66"/>
      <c r="G2303" s="67"/>
      <c r="H2303" s="4"/>
      <c r="I2303" s="4"/>
      <c r="J2303" s="4"/>
      <c r="K2303" s="4"/>
      <c r="O2303" s="4"/>
      <c r="P2303" s="4"/>
      <c r="Q2303" s="4"/>
      <c r="R2303" s="16"/>
      <c r="S2303" s="16"/>
      <c r="T2303" s="16"/>
      <c r="AA2303" s="59"/>
      <c r="AB2303" s="59"/>
      <c r="AC2303" s="18"/>
      <c r="AE2303" s="78"/>
    </row>
    <row r="2304" spans="1:31" x14ac:dyDescent="0.25">
      <c r="A2304" s="16"/>
      <c r="B2304" s="16"/>
      <c r="C2304" s="16"/>
      <c r="D2304" s="66"/>
      <c r="E2304" s="66"/>
      <c r="F2304" s="66"/>
      <c r="G2304" s="67"/>
      <c r="H2304" s="4"/>
      <c r="I2304" s="4"/>
      <c r="J2304" s="4"/>
      <c r="K2304" s="4"/>
      <c r="O2304" s="4"/>
      <c r="P2304" s="4"/>
      <c r="Q2304" s="4"/>
      <c r="R2304" s="16"/>
      <c r="S2304" s="16"/>
      <c r="T2304" s="16"/>
      <c r="AA2304" s="59"/>
      <c r="AB2304" s="59"/>
      <c r="AC2304" s="18"/>
      <c r="AE2304" s="78"/>
    </row>
    <row r="2305" spans="1:31" x14ac:dyDescent="0.25">
      <c r="A2305" s="16"/>
      <c r="B2305" s="16"/>
      <c r="C2305" s="16"/>
      <c r="D2305" s="66"/>
      <c r="E2305" s="66"/>
      <c r="F2305" s="66"/>
      <c r="G2305" s="67"/>
      <c r="H2305" s="4"/>
      <c r="I2305" s="4"/>
      <c r="J2305" s="4"/>
      <c r="K2305" s="4"/>
      <c r="O2305" s="4"/>
      <c r="P2305" s="4"/>
      <c r="Q2305" s="4"/>
      <c r="R2305" s="16"/>
      <c r="S2305" s="16"/>
      <c r="T2305" s="16"/>
      <c r="AA2305" s="59"/>
      <c r="AB2305" s="59"/>
      <c r="AC2305" s="18"/>
      <c r="AE2305" s="78"/>
    </row>
    <row r="2306" spans="1:31" x14ac:dyDescent="0.25">
      <c r="A2306" s="16"/>
      <c r="B2306" s="16"/>
      <c r="C2306" s="16"/>
      <c r="D2306" s="66"/>
      <c r="E2306" s="66"/>
      <c r="F2306" s="66"/>
      <c r="G2306" s="67"/>
      <c r="H2306" s="4"/>
      <c r="I2306" s="4"/>
      <c r="J2306" s="4"/>
      <c r="K2306" s="4"/>
      <c r="O2306" s="4"/>
      <c r="P2306" s="4"/>
      <c r="Q2306" s="4"/>
      <c r="R2306" s="16"/>
      <c r="S2306" s="16"/>
      <c r="T2306" s="16"/>
      <c r="AA2306" s="59"/>
      <c r="AB2306" s="59"/>
      <c r="AC2306" s="18"/>
      <c r="AE2306" s="78"/>
    </row>
    <row r="2307" spans="1:31" x14ac:dyDescent="0.25">
      <c r="A2307" s="16"/>
      <c r="B2307" s="16"/>
      <c r="C2307" s="16"/>
      <c r="D2307" s="66"/>
      <c r="E2307" s="66"/>
      <c r="F2307" s="66"/>
      <c r="G2307" s="67"/>
      <c r="H2307" s="4"/>
      <c r="I2307" s="4"/>
      <c r="J2307" s="4"/>
      <c r="K2307" s="4"/>
      <c r="O2307" s="4"/>
      <c r="P2307" s="4"/>
      <c r="Q2307" s="4"/>
      <c r="R2307" s="16"/>
      <c r="S2307" s="16"/>
      <c r="T2307" s="16"/>
      <c r="AA2307" s="59"/>
      <c r="AB2307" s="59"/>
      <c r="AC2307" s="18"/>
      <c r="AE2307" s="78"/>
    </row>
    <row r="2308" spans="1:31" x14ac:dyDescent="0.25">
      <c r="A2308" s="16"/>
      <c r="B2308" s="16"/>
      <c r="C2308" s="16"/>
      <c r="D2308" s="66"/>
      <c r="E2308" s="66"/>
      <c r="F2308" s="66"/>
      <c r="G2308" s="67"/>
      <c r="H2308" s="4"/>
      <c r="I2308" s="4"/>
      <c r="J2308" s="4"/>
      <c r="K2308" s="4"/>
      <c r="O2308" s="4"/>
      <c r="P2308" s="4"/>
      <c r="Q2308" s="4"/>
      <c r="R2308" s="16"/>
      <c r="S2308" s="16"/>
      <c r="T2308" s="16"/>
      <c r="AA2308" s="59"/>
      <c r="AB2308" s="59"/>
      <c r="AC2308" s="18"/>
      <c r="AE2308" s="78"/>
    </row>
    <row r="2309" spans="1:31" x14ac:dyDescent="0.25">
      <c r="A2309" s="16"/>
      <c r="B2309" s="16"/>
      <c r="C2309" s="16"/>
      <c r="D2309" s="66"/>
      <c r="E2309" s="66"/>
      <c r="F2309" s="66"/>
      <c r="G2309" s="67"/>
      <c r="H2309" s="4"/>
      <c r="I2309" s="4"/>
      <c r="J2309" s="4"/>
      <c r="K2309" s="4"/>
      <c r="O2309" s="4"/>
      <c r="P2309" s="4"/>
      <c r="Q2309" s="4"/>
      <c r="R2309" s="16"/>
      <c r="S2309" s="16"/>
      <c r="T2309" s="16"/>
      <c r="AA2309" s="59"/>
      <c r="AB2309" s="59"/>
      <c r="AC2309" s="18"/>
      <c r="AE2309" s="78"/>
    </row>
    <row r="2310" spans="1:31" x14ac:dyDescent="0.25">
      <c r="A2310" s="16"/>
      <c r="B2310" s="16"/>
      <c r="C2310" s="16"/>
      <c r="D2310" s="66"/>
      <c r="E2310" s="66"/>
      <c r="F2310" s="66"/>
      <c r="G2310" s="67"/>
      <c r="H2310" s="4"/>
      <c r="I2310" s="4"/>
      <c r="J2310" s="4"/>
      <c r="K2310" s="4"/>
      <c r="O2310" s="4"/>
      <c r="P2310" s="4"/>
      <c r="Q2310" s="4"/>
      <c r="R2310" s="16"/>
      <c r="S2310" s="16"/>
      <c r="T2310" s="16"/>
      <c r="AA2310" s="59"/>
      <c r="AB2310" s="59"/>
      <c r="AC2310" s="18"/>
      <c r="AE2310" s="78"/>
    </row>
    <row r="2311" spans="1:31" x14ac:dyDescent="0.25">
      <c r="A2311" s="16"/>
      <c r="B2311" s="16"/>
      <c r="C2311" s="16"/>
      <c r="D2311" s="66"/>
      <c r="E2311" s="66"/>
      <c r="F2311" s="66"/>
      <c r="G2311" s="67"/>
      <c r="H2311" s="4"/>
      <c r="I2311" s="4"/>
      <c r="J2311" s="4"/>
      <c r="K2311" s="4"/>
      <c r="O2311" s="4"/>
      <c r="P2311" s="4"/>
      <c r="Q2311" s="4"/>
      <c r="R2311" s="16"/>
      <c r="S2311" s="16"/>
      <c r="T2311" s="16"/>
      <c r="AA2311" s="59"/>
      <c r="AB2311" s="59"/>
      <c r="AC2311" s="18"/>
      <c r="AE2311" s="78"/>
    </row>
    <row r="2312" spans="1:31" x14ac:dyDescent="0.25">
      <c r="A2312" s="16"/>
      <c r="B2312" s="16"/>
      <c r="C2312" s="16"/>
      <c r="D2312" s="66"/>
      <c r="E2312" s="66"/>
      <c r="F2312" s="66"/>
      <c r="G2312" s="67"/>
      <c r="H2312" s="4"/>
      <c r="I2312" s="4"/>
      <c r="J2312" s="4"/>
      <c r="K2312" s="4"/>
      <c r="O2312" s="4"/>
      <c r="P2312" s="4"/>
      <c r="Q2312" s="4"/>
      <c r="R2312" s="16"/>
      <c r="S2312" s="16"/>
      <c r="T2312" s="16"/>
      <c r="AA2312" s="59"/>
      <c r="AB2312" s="59"/>
      <c r="AC2312" s="18"/>
      <c r="AE2312" s="78"/>
    </row>
    <row r="2313" spans="1:31" x14ac:dyDescent="0.25">
      <c r="A2313" s="16"/>
      <c r="B2313" s="16"/>
      <c r="C2313" s="16"/>
      <c r="D2313" s="66"/>
      <c r="E2313" s="66"/>
      <c r="F2313" s="66"/>
      <c r="G2313" s="67"/>
      <c r="H2313" s="4"/>
      <c r="I2313" s="4"/>
      <c r="J2313" s="4"/>
      <c r="K2313" s="4"/>
      <c r="O2313" s="4"/>
      <c r="P2313" s="4"/>
      <c r="Q2313" s="4"/>
      <c r="R2313" s="16"/>
      <c r="S2313" s="16"/>
      <c r="T2313" s="16"/>
      <c r="AA2313" s="59"/>
      <c r="AB2313" s="59"/>
      <c r="AC2313" s="18"/>
      <c r="AE2313" s="78"/>
    </row>
    <row r="2314" spans="1:31" x14ac:dyDescent="0.25">
      <c r="A2314" s="16"/>
      <c r="B2314" s="16"/>
      <c r="C2314" s="16"/>
      <c r="D2314" s="66"/>
      <c r="E2314" s="66"/>
      <c r="F2314" s="66"/>
      <c r="G2314" s="67"/>
      <c r="H2314" s="4"/>
      <c r="I2314" s="4"/>
      <c r="J2314" s="4"/>
      <c r="K2314" s="4"/>
      <c r="O2314" s="4"/>
      <c r="P2314" s="4"/>
      <c r="Q2314" s="4"/>
      <c r="R2314" s="16"/>
      <c r="S2314" s="16"/>
      <c r="T2314" s="16"/>
      <c r="AA2314" s="59"/>
      <c r="AB2314" s="59"/>
      <c r="AC2314" s="18"/>
      <c r="AE2314" s="78"/>
    </row>
    <row r="2315" spans="1:31" x14ac:dyDescent="0.25">
      <c r="A2315" s="16"/>
      <c r="B2315" s="16"/>
      <c r="C2315" s="16"/>
      <c r="D2315" s="66"/>
      <c r="E2315" s="66"/>
      <c r="F2315" s="66"/>
      <c r="G2315" s="67"/>
      <c r="H2315" s="4"/>
      <c r="I2315" s="4"/>
      <c r="J2315" s="4"/>
      <c r="K2315" s="4"/>
      <c r="O2315" s="4"/>
      <c r="P2315" s="4"/>
      <c r="Q2315" s="4"/>
      <c r="R2315" s="16"/>
      <c r="S2315" s="16"/>
      <c r="T2315" s="16"/>
      <c r="AA2315" s="59"/>
      <c r="AB2315" s="59"/>
      <c r="AC2315" s="18"/>
      <c r="AE2315" s="78"/>
    </row>
    <row r="2316" spans="1:31" x14ac:dyDescent="0.25">
      <c r="A2316" s="16"/>
      <c r="B2316" s="16"/>
      <c r="C2316" s="16"/>
      <c r="D2316" s="66"/>
      <c r="E2316" s="66"/>
      <c r="F2316" s="66"/>
      <c r="G2316" s="67"/>
      <c r="H2316" s="4"/>
      <c r="I2316" s="4"/>
      <c r="J2316" s="4"/>
      <c r="K2316" s="4"/>
      <c r="O2316" s="4"/>
      <c r="P2316" s="4"/>
      <c r="Q2316" s="4"/>
      <c r="R2316" s="16"/>
      <c r="S2316" s="16"/>
      <c r="T2316" s="16"/>
      <c r="AA2316" s="59"/>
      <c r="AB2316" s="59"/>
      <c r="AC2316" s="18"/>
      <c r="AE2316" s="78"/>
    </row>
    <row r="2317" spans="1:31" x14ac:dyDescent="0.25">
      <c r="A2317" s="16"/>
      <c r="B2317" s="16"/>
      <c r="C2317" s="16"/>
      <c r="D2317" s="66"/>
      <c r="E2317" s="66"/>
      <c r="F2317" s="66"/>
      <c r="G2317" s="67"/>
      <c r="H2317" s="4"/>
      <c r="I2317" s="4"/>
      <c r="J2317" s="4"/>
      <c r="K2317" s="4"/>
      <c r="O2317" s="4"/>
      <c r="P2317" s="4"/>
      <c r="Q2317" s="4"/>
      <c r="R2317" s="16"/>
      <c r="S2317" s="16"/>
      <c r="T2317" s="16"/>
      <c r="AA2317" s="59"/>
      <c r="AB2317" s="59"/>
      <c r="AC2317" s="18"/>
      <c r="AE2317" s="78"/>
    </row>
    <row r="2318" spans="1:31" x14ac:dyDescent="0.25">
      <c r="A2318" s="16"/>
      <c r="B2318" s="16"/>
      <c r="C2318" s="16"/>
      <c r="D2318" s="66"/>
      <c r="E2318" s="66"/>
      <c r="F2318" s="66"/>
      <c r="G2318" s="67"/>
      <c r="H2318" s="4"/>
      <c r="I2318" s="4"/>
      <c r="J2318" s="4"/>
      <c r="K2318" s="4"/>
      <c r="O2318" s="4"/>
      <c r="P2318" s="4"/>
      <c r="Q2318" s="4"/>
      <c r="R2318" s="16"/>
      <c r="S2318" s="16"/>
      <c r="T2318" s="16"/>
      <c r="AA2318" s="59"/>
      <c r="AB2318" s="59"/>
      <c r="AC2318" s="18"/>
      <c r="AE2318" s="78"/>
    </row>
    <row r="2319" spans="1:31" x14ac:dyDescent="0.25">
      <c r="A2319" s="16"/>
      <c r="B2319" s="16"/>
      <c r="C2319" s="16"/>
      <c r="D2319" s="66"/>
      <c r="E2319" s="66"/>
      <c r="F2319" s="66"/>
      <c r="G2319" s="67"/>
      <c r="H2319" s="4"/>
      <c r="I2319" s="4"/>
      <c r="J2319" s="4"/>
      <c r="K2319" s="4"/>
      <c r="O2319" s="4"/>
      <c r="P2319" s="4"/>
      <c r="Q2319" s="4"/>
      <c r="R2319" s="16"/>
      <c r="S2319" s="16"/>
      <c r="T2319" s="16"/>
      <c r="AA2319" s="59"/>
      <c r="AB2319" s="59"/>
      <c r="AC2319" s="18"/>
      <c r="AE2319" s="78"/>
    </row>
    <row r="2320" spans="1:31" x14ac:dyDescent="0.25">
      <c r="A2320" s="16"/>
      <c r="B2320" s="16"/>
      <c r="C2320" s="16"/>
      <c r="D2320" s="66"/>
      <c r="E2320" s="66"/>
      <c r="F2320" s="66"/>
      <c r="G2320" s="67"/>
      <c r="H2320" s="4"/>
      <c r="I2320" s="4"/>
      <c r="J2320" s="4"/>
      <c r="K2320" s="4"/>
      <c r="O2320" s="4"/>
      <c r="P2320" s="4"/>
      <c r="Q2320" s="4"/>
      <c r="R2320" s="16"/>
      <c r="S2320" s="16"/>
      <c r="T2320" s="16"/>
      <c r="AA2320" s="59"/>
      <c r="AB2320" s="59"/>
      <c r="AC2320" s="18"/>
      <c r="AE2320" s="78"/>
    </row>
    <row r="2321" spans="1:31" x14ac:dyDescent="0.25">
      <c r="A2321" s="16"/>
      <c r="B2321" s="16"/>
      <c r="C2321" s="16"/>
      <c r="D2321" s="66"/>
      <c r="E2321" s="66"/>
      <c r="F2321" s="66"/>
      <c r="G2321" s="67"/>
      <c r="H2321" s="4"/>
      <c r="I2321" s="4"/>
      <c r="J2321" s="4"/>
      <c r="K2321" s="4"/>
      <c r="O2321" s="4"/>
      <c r="P2321" s="4"/>
      <c r="Q2321" s="4"/>
      <c r="R2321" s="16"/>
      <c r="S2321" s="16"/>
      <c r="T2321" s="16"/>
      <c r="AA2321" s="59"/>
      <c r="AB2321" s="59"/>
      <c r="AC2321" s="18"/>
      <c r="AE2321" s="78"/>
    </row>
    <row r="2322" spans="1:31" x14ac:dyDescent="0.25">
      <c r="A2322" s="16"/>
      <c r="B2322" s="16"/>
      <c r="C2322" s="16"/>
      <c r="D2322" s="66"/>
      <c r="E2322" s="66"/>
      <c r="F2322" s="66"/>
      <c r="G2322" s="67"/>
      <c r="H2322" s="4"/>
      <c r="I2322" s="4"/>
      <c r="J2322" s="4"/>
      <c r="K2322" s="4"/>
      <c r="O2322" s="4"/>
      <c r="P2322" s="4"/>
      <c r="Q2322" s="4"/>
      <c r="R2322" s="16"/>
      <c r="S2322" s="16"/>
      <c r="T2322" s="16"/>
      <c r="AA2322" s="59"/>
      <c r="AB2322" s="59"/>
      <c r="AC2322" s="18"/>
      <c r="AE2322" s="78"/>
    </row>
    <row r="2323" spans="1:31" x14ac:dyDescent="0.25">
      <c r="A2323" s="16"/>
      <c r="B2323" s="16"/>
      <c r="C2323" s="16"/>
      <c r="D2323" s="66"/>
      <c r="E2323" s="66"/>
      <c r="F2323" s="66"/>
      <c r="G2323" s="67"/>
      <c r="H2323" s="4"/>
      <c r="I2323" s="4"/>
      <c r="J2323" s="4"/>
      <c r="K2323" s="4"/>
      <c r="O2323" s="4"/>
      <c r="P2323" s="4"/>
      <c r="Q2323" s="4"/>
      <c r="R2323" s="16"/>
      <c r="S2323" s="16"/>
      <c r="T2323" s="16"/>
      <c r="AA2323" s="59"/>
      <c r="AB2323" s="59"/>
      <c r="AC2323" s="18"/>
      <c r="AE2323" s="78"/>
    </row>
    <row r="2324" spans="1:31" x14ac:dyDescent="0.25">
      <c r="A2324" s="16"/>
      <c r="B2324" s="16"/>
      <c r="C2324" s="16"/>
      <c r="D2324" s="66"/>
      <c r="E2324" s="66"/>
      <c r="F2324" s="66"/>
      <c r="G2324" s="67"/>
      <c r="H2324" s="4"/>
      <c r="I2324" s="4"/>
      <c r="J2324" s="4"/>
      <c r="K2324" s="4"/>
      <c r="O2324" s="4"/>
      <c r="P2324" s="4"/>
      <c r="Q2324" s="4"/>
      <c r="R2324" s="16"/>
      <c r="S2324" s="16"/>
      <c r="T2324" s="16"/>
      <c r="AA2324" s="59"/>
      <c r="AB2324" s="59"/>
      <c r="AC2324" s="18"/>
      <c r="AE2324" s="78"/>
    </row>
    <row r="2325" spans="1:31" x14ac:dyDescent="0.25">
      <c r="A2325" s="16"/>
      <c r="B2325" s="16"/>
      <c r="C2325" s="16"/>
      <c r="D2325" s="66"/>
      <c r="E2325" s="66"/>
      <c r="F2325" s="66"/>
      <c r="G2325" s="67"/>
      <c r="H2325" s="4"/>
      <c r="I2325" s="4"/>
      <c r="J2325" s="4"/>
      <c r="K2325" s="4"/>
      <c r="O2325" s="4"/>
      <c r="P2325" s="4"/>
      <c r="Q2325" s="4"/>
      <c r="R2325" s="16"/>
      <c r="S2325" s="16"/>
      <c r="T2325" s="16"/>
      <c r="AA2325" s="59"/>
      <c r="AB2325" s="59"/>
      <c r="AC2325" s="18"/>
      <c r="AE2325" s="78"/>
    </row>
    <row r="2326" spans="1:31" x14ac:dyDescent="0.25">
      <c r="A2326" s="16"/>
      <c r="B2326" s="16"/>
      <c r="C2326" s="16"/>
      <c r="D2326" s="66"/>
      <c r="E2326" s="66"/>
      <c r="F2326" s="66"/>
      <c r="G2326" s="67"/>
      <c r="H2326" s="4"/>
      <c r="I2326" s="4"/>
      <c r="J2326" s="4"/>
      <c r="K2326" s="4"/>
      <c r="O2326" s="4"/>
      <c r="P2326" s="4"/>
      <c r="Q2326" s="4"/>
      <c r="R2326" s="16"/>
      <c r="S2326" s="16"/>
      <c r="T2326" s="16"/>
      <c r="AA2326" s="59"/>
      <c r="AB2326" s="59"/>
      <c r="AC2326" s="18"/>
      <c r="AE2326" s="78"/>
    </row>
    <row r="2327" spans="1:31" x14ac:dyDescent="0.25">
      <c r="A2327" s="16"/>
      <c r="B2327" s="16"/>
      <c r="C2327" s="16"/>
      <c r="D2327" s="66"/>
      <c r="E2327" s="66"/>
      <c r="F2327" s="66"/>
      <c r="G2327" s="67"/>
      <c r="H2327" s="4"/>
      <c r="I2327" s="4"/>
      <c r="J2327" s="4"/>
      <c r="K2327" s="4"/>
      <c r="O2327" s="4"/>
      <c r="P2327" s="4"/>
      <c r="Q2327" s="4"/>
      <c r="R2327" s="16"/>
      <c r="S2327" s="16"/>
      <c r="T2327" s="16"/>
      <c r="AA2327" s="59"/>
      <c r="AB2327" s="59"/>
      <c r="AC2327" s="18"/>
      <c r="AE2327" s="78"/>
    </row>
    <row r="2328" spans="1:31" x14ac:dyDescent="0.25">
      <c r="A2328" s="16"/>
      <c r="B2328" s="16"/>
      <c r="C2328" s="16"/>
      <c r="D2328" s="66"/>
      <c r="E2328" s="66"/>
      <c r="F2328" s="66"/>
      <c r="G2328" s="67"/>
      <c r="H2328" s="4"/>
      <c r="I2328" s="4"/>
      <c r="J2328" s="4"/>
      <c r="K2328" s="4"/>
      <c r="O2328" s="4"/>
      <c r="P2328" s="4"/>
      <c r="Q2328" s="4"/>
      <c r="R2328" s="16"/>
      <c r="S2328" s="16"/>
      <c r="T2328" s="16"/>
      <c r="AA2328" s="59"/>
      <c r="AB2328" s="59"/>
      <c r="AC2328" s="18"/>
      <c r="AE2328" s="78"/>
    </row>
    <row r="2329" spans="1:31" x14ac:dyDescent="0.25">
      <c r="A2329" s="16"/>
      <c r="B2329" s="16"/>
      <c r="C2329" s="16"/>
      <c r="D2329" s="66"/>
      <c r="E2329" s="66"/>
      <c r="F2329" s="66"/>
      <c r="G2329" s="67"/>
      <c r="H2329" s="4"/>
      <c r="I2329" s="4"/>
      <c r="J2329" s="4"/>
      <c r="K2329" s="4"/>
      <c r="O2329" s="4"/>
      <c r="P2329" s="4"/>
      <c r="Q2329" s="4"/>
      <c r="R2329" s="16"/>
      <c r="S2329" s="16"/>
      <c r="T2329" s="16"/>
      <c r="AA2329" s="59"/>
      <c r="AB2329" s="59"/>
      <c r="AC2329" s="18"/>
      <c r="AE2329" s="78"/>
    </row>
    <row r="2330" spans="1:31" x14ac:dyDescent="0.25">
      <c r="A2330" s="16"/>
      <c r="B2330" s="16"/>
      <c r="C2330" s="16"/>
      <c r="D2330" s="66"/>
      <c r="E2330" s="66"/>
      <c r="F2330" s="66"/>
      <c r="G2330" s="67"/>
      <c r="H2330" s="4"/>
      <c r="I2330" s="4"/>
      <c r="J2330" s="4"/>
      <c r="K2330" s="4"/>
      <c r="O2330" s="4"/>
      <c r="P2330" s="4"/>
      <c r="Q2330" s="4"/>
      <c r="R2330" s="16"/>
      <c r="S2330" s="16"/>
      <c r="T2330" s="16"/>
      <c r="AA2330" s="59"/>
      <c r="AB2330" s="59"/>
      <c r="AC2330" s="18"/>
      <c r="AE2330" s="78"/>
    </row>
    <row r="2331" spans="1:31" x14ac:dyDescent="0.25">
      <c r="A2331" s="16"/>
      <c r="B2331" s="16"/>
      <c r="C2331" s="16"/>
      <c r="D2331" s="66"/>
      <c r="E2331" s="66"/>
      <c r="F2331" s="66"/>
      <c r="G2331" s="67"/>
      <c r="H2331" s="4"/>
      <c r="I2331" s="4"/>
      <c r="J2331" s="4"/>
      <c r="K2331" s="4"/>
      <c r="O2331" s="4"/>
      <c r="P2331" s="4"/>
      <c r="Q2331" s="4"/>
      <c r="R2331" s="16"/>
      <c r="S2331" s="16"/>
      <c r="T2331" s="16"/>
      <c r="AA2331" s="59"/>
      <c r="AB2331" s="59"/>
      <c r="AC2331" s="18"/>
      <c r="AE2331" s="78"/>
    </row>
    <row r="2332" spans="1:31" x14ac:dyDescent="0.25">
      <c r="A2332" s="16"/>
      <c r="B2332" s="16"/>
      <c r="C2332" s="16"/>
      <c r="D2332" s="66"/>
      <c r="E2332" s="66"/>
      <c r="F2332" s="66"/>
      <c r="G2332" s="67"/>
      <c r="H2332" s="4"/>
      <c r="I2332" s="4"/>
      <c r="J2332" s="4"/>
      <c r="K2332" s="4"/>
      <c r="O2332" s="4"/>
      <c r="P2332" s="4"/>
      <c r="Q2332" s="4"/>
      <c r="R2332" s="16"/>
      <c r="S2332" s="16"/>
      <c r="T2332" s="16"/>
      <c r="AA2332" s="59"/>
      <c r="AB2332" s="59"/>
      <c r="AC2332" s="18"/>
      <c r="AE2332" s="78"/>
    </row>
    <row r="2333" spans="1:31" x14ac:dyDescent="0.25">
      <c r="A2333" s="16"/>
      <c r="B2333" s="16"/>
      <c r="C2333" s="16"/>
      <c r="D2333" s="66"/>
      <c r="E2333" s="66"/>
      <c r="F2333" s="66"/>
      <c r="G2333" s="67"/>
      <c r="H2333" s="4"/>
      <c r="I2333" s="4"/>
      <c r="J2333" s="4"/>
      <c r="K2333" s="4"/>
      <c r="O2333" s="4"/>
      <c r="P2333" s="4"/>
      <c r="Q2333" s="4"/>
      <c r="R2333" s="16"/>
      <c r="S2333" s="16"/>
      <c r="T2333" s="16"/>
      <c r="AA2333" s="59"/>
      <c r="AB2333" s="59"/>
      <c r="AC2333" s="18"/>
      <c r="AE2333" s="78"/>
    </row>
    <row r="2334" spans="1:31" x14ac:dyDescent="0.25">
      <c r="A2334" s="16"/>
      <c r="B2334" s="16"/>
      <c r="C2334" s="16"/>
      <c r="D2334" s="66"/>
      <c r="E2334" s="66"/>
      <c r="F2334" s="66"/>
      <c r="G2334" s="67"/>
      <c r="H2334" s="4"/>
      <c r="I2334" s="4"/>
      <c r="J2334" s="4"/>
      <c r="K2334" s="4"/>
      <c r="O2334" s="4"/>
      <c r="P2334" s="4"/>
      <c r="Q2334" s="4"/>
      <c r="R2334" s="16"/>
      <c r="S2334" s="16"/>
      <c r="T2334" s="16"/>
      <c r="AA2334" s="59"/>
      <c r="AB2334" s="59"/>
      <c r="AC2334" s="18"/>
      <c r="AE2334" s="79"/>
    </row>
    <row r="2335" spans="1:31" x14ac:dyDescent="0.25">
      <c r="A2335" s="16"/>
      <c r="B2335" s="16"/>
      <c r="C2335" s="16"/>
      <c r="D2335" s="66"/>
      <c r="E2335" s="66"/>
      <c r="F2335" s="66"/>
      <c r="G2335" s="67"/>
      <c r="H2335" s="4"/>
      <c r="I2335" s="4"/>
      <c r="J2335" s="4"/>
      <c r="K2335" s="4"/>
      <c r="O2335" s="4"/>
      <c r="P2335" s="4"/>
      <c r="Q2335" s="4"/>
      <c r="R2335" s="16"/>
      <c r="S2335" s="16"/>
      <c r="T2335" s="16"/>
      <c r="AA2335" s="59"/>
      <c r="AB2335" s="59"/>
      <c r="AC2335" s="18"/>
      <c r="AE2335" s="79"/>
    </row>
    <row r="2336" spans="1:31" x14ac:dyDescent="0.25">
      <c r="A2336" s="16"/>
      <c r="B2336" s="16"/>
      <c r="C2336" s="16"/>
      <c r="D2336" s="66"/>
      <c r="E2336" s="66"/>
      <c r="F2336" s="66"/>
      <c r="G2336" s="67"/>
      <c r="H2336" s="4"/>
      <c r="I2336" s="4"/>
      <c r="J2336" s="4"/>
      <c r="K2336" s="4"/>
      <c r="O2336" s="4"/>
      <c r="P2336" s="4"/>
      <c r="Q2336" s="4"/>
      <c r="R2336" s="16"/>
      <c r="S2336" s="16"/>
      <c r="T2336" s="16"/>
      <c r="AA2336" s="59"/>
      <c r="AB2336" s="59"/>
      <c r="AC2336" s="18"/>
      <c r="AE2336" s="79"/>
    </row>
    <row r="2337" spans="1:31" x14ac:dyDescent="0.25">
      <c r="A2337" s="16"/>
      <c r="B2337" s="16"/>
      <c r="C2337" s="16"/>
      <c r="D2337" s="66"/>
      <c r="E2337" s="66"/>
      <c r="F2337" s="66"/>
      <c r="G2337" s="67"/>
      <c r="H2337" s="4"/>
      <c r="I2337" s="4"/>
      <c r="J2337" s="4"/>
      <c r="K2337" s="4"/>
      <c r="O2337" s="4"/>
      <c r="P2337" s="4"/>
      <c r="Q2337" s="4"/>
      <c r="R2337" s="16"/>
      <c r="S2337" s="16"/>
      <c r="T2337" s="16"/>
      <c r="AA2337" s="59"/>
      <c r="AB2337" s="59"/>
      <c r="AC2337" s="18"/>
      <c r="AE2337" s="79"/>
    </row>
    <row r="2338" spans="1:31" x14ac:dyDescent="0.25">
      <c r="A2338" s="16"/>
      <c r="B2338" s="16"/>
      <c r="C2338" s="16"/>
      <c r="D2338" s="66"/>
      <c r="E2338" s="66"/>
      <c r="F2338" s="66"/>
      <c r="G2338" s="67"/>
      <c r="H2338" s="4"/>
      <c r="I2338" s="4"/>
      <c r="J2338" s="4"/>
      <c r="K2338" s="4"/>
      <c r="O2338" s="4"/>
      <c r="P2338" s="4"/>
      <c r="Q2338" s="4"/>
      <c r="R2338" s="16"/>
      <c r="S2338" s="16"/>
      <c r="T2338" s="16"/>
      <c r="AA2338" s="59"/>
      <c r="AB2338" s="59"/>
      <c r="AC2338" s="18"/>
      <c r="AE2338" s="79"/>
    </row>
    <row r="2339" spans="1:31" x14ac:dyDescent="0.25">
      <c r="A2339" s="16"/>
      <c r="B2339" s="16"/>
      <c r="C2339" s="16"/>
      <c r="D2339" s="66"/>
      <c r="E2339" s="66"/>
      <c r="F2339" s="66"/>
      <c r="G2339" s="67"/>
      <c r="H2339" s="4"/>
      <c r="I2339" s="4"/>
      <c r="J2339" s="4"/>
      <c r="K2339" s="4"/>
      <c r="O2339" s="4"/>
      <c r="P2339" s="4"/>
      <c r="Q2339" s="4"/>
      <c r="R2339" s="16"/>
      <c r="S2339" s="16"/>
      <c r="T2339" s="16"/>
      <c r="AA2339" s="59"/>
      <c r="AB2339" s="59"/>
      <c r="AC2339" s="18"/>
      <c r="AE2339" s="79"/>
    </row>
    <row r="2340" spans="1:31" x14ac:dyDescent="0.25">
      <c r="A2340" s="16"/>
      <c r="B2340" s="16"/>
      <c r="C2340" s="16"/>
      <c r="D2340" s="66"/>
      <c r="E2340" s="66"/>
      <c r="F2340" s="66"/>
      <c r="G2340" s="67"/>
      <c r="H2340" s="4"/>
      <c r="I2340" s="4"/>
      <c r="J2340" s="4"/>
      <c r="K2340" s="4"/>
      <c r="O2340" s="4"/>
      <c r="P2340" s="4"/>
      <c r="Q2340" s="4"/>
      <c r="R2340" s="16"/>
      <c r="S2340" s="16"/>
      <c r="T2340" s="16"/>
      <c r="AA2340" s="59"/>
      <c r="AB2340" s="59"/>
      <c r="AC2340" s="18"/>
      <c r="AE2340" s="79"/>
    </row>
    <row r="2341" spans="1:31" x14ac:dyDescent="0.25">
      <c r="A2341" s="16"/>
      <c r="B2341" s="16"/>
      <c r="C2341" s="16"/>
      <c r="D2341" s="66"/>
      <c r="E2341" s="66"/>
      <c r="F2341" s="66"/>
      <c r="G2341" s="67"/>
      <c r="H2341" s="4"/>
      <c r="I2341" s="4"/>
      <c r="J2341" s="4"/>
      <c r="K2341" s="4"/>
      <c r="O2341" s="4"/>
      <c r="P2341" s="4"/>
      <c r="Q2341" s="4"/>
      <c r="R2341" s="16"/>
      <c r="S2341" s="16"/>
      <c r="T2341" s="16"/>
      <c r="AA2341" s="59"/>
      <c r="AB2341" s="59"/>
      <c r="AC2341" s="18"/>
      <c r="AE2341" s="79"/>
    </row>
    <row r="2342" spans="1:31" x14ac:dyDescent="0.25">
      <c r="A2342" s="16"/>
      <c r="B2342" s="16"/>
      <c r="C2342" s="16"/>
      <c r="D2342" s="66"/>
      <c r="E2342" s="66"/>
      <c r="F2342" s="66"/>
      <c r="G2342" s="67"/>
      <c r="H2342" s="4"/>
      <c r="I2342" s="4"/>
      <c r="J2342" s="4"/>
      <c r="K2342" s="4"/>
      <c r="O2342" s="4"/>
      <c r="P2342" s="4"/>
      <c r="Q2342" s="4"/>
      <c r="R2342" s="16"/>
      <c r="S2342" s="16"/>
      <c r="T2342" s="16"/>
      <c r="AA2342" s="59"/>
      <c r="AB2342" s="59"/>
      <c r="AC2342" s="18"/>
      <c r="AE2342" s="79"/>
    </row>
    <row r="2343" spans="1:31" x14ac:dyDescent="0.25">
      <c r="A2343" s="16"/>
      <c r="B2343" s="16"/>
      <c r="C2343" s="16"/>
      <c r="D2343" s="66"/>
      <c r="E2343" s="66"/>
      <c r="F2343" s="66"/>
      <c r="G2343" s="67"/>
      <c r="H2343" s="4"/>
      <c r="I2343" s="4"/>
      <c r="J2343" s="4"/>
      <c r="K2343" s="4"/>
      <c r="O2343" s="4"/>
      <c r="P2343" s="4"/>
      <c r="Q2343" s="4"/>
      <c r="R2343" s="16"/>
      <c r="S2343" s="16"/>
      <c r="T2343" s="16"/>
      <c r="AA2343" s="59"/>
      <c r="AB2343" s="59"/>
      <c r="AC2343" s="18"/>
      <c r="AE2343" s="79"/>
    </row>
    <row r="2344" spans="1:31" x14ac:dyDescent="0.25">
      <c r="A2344" s="16"/>
      <c r="B2344" s="16"/>
      <c r="C2344" s="16"/>
      <c r="D2344" s="66"/>
      <c r="E2344" s="66"/>
      <c r="F2344" s="66"/>
      <c r="G2344" s="67"/>
      <c r="H2344" s="4"/>
      <c r="I2344" s="4"/>
      <c r="J2344" s="4"/>
      <c r="K2344" s="4"/>
      <c r="O2344" s="4"/>
      <c r="P2344" s="4"/>
      <c r="Q2344" s="4"/>
      <c r="R2344" s="16"/>
      <c r="S2344" s="16"/>
      <c r="T2344" s="16"/>
      <c r="AA2344" s="59"/>
      <c r="AB2344" s="59"/>
      <c r="AC2344" s="18"/>
      <c r="AE2344" s="79"/>
    </row>
    <row r="2345" spans="1:31" x14ac:dyDescent="0.25">
      <c r="A2345" s="16"/>
      <c r="B2345" s="16"/>
      <c r="C2345" s="16"/>
      <c r="D2345" s="66"/>
      <c r="E2345" s="66"/>
      <c r="F2345" s="66"/>
      <c r="G2345" s="67"/>
      <c r="H2345" s="4"/>
      <c r="I2345" s="4"/>
      <c r="J2345" s="4"/>
      <c r="K2345" s="4"/>
      <c r="O2345" s="4"/>
      <c r="P2345" s="4"/>
      <c r="Q2345" s="4"/>
      <c r="R2345" s="16"/>
      <c r="S2345" s="16"/>
      <c r="T2345" s="16"/>
      <c r="AA2345" s="59"/>
      <c r="AB2345" s="59"/>
      <c r="AC2345" s="18"/>
      <c r="AE2345" s="79"/>
    </row>
    <row r="2346" spans="1:31" x14ac:dyDescent="0.25">
      <c r="A2346" s="16"/>
      <c r="B2346" s="16"/>
      <c r="C2346" s="16"/>
      <c r="D2346" s="66"/>
      <c r="E2346" s="66"/>
      <c r="F2346" s="66"/>
      <c r="G2346" s="67"/>
      <c r="H2346" s="4"/>
      <c r="I2346" s="4"/>
      <c r="J2346" s="4"/>
      <c r="K2346" s="4"/>
      <c r="O2346" s="4"/>
      <c r="P2346" s="4"/>
      <c r="Q2346" s="4"/>
      <c r="R2346" s="16"/>
      <c r="S2346" s="16"/>
      <c r="T2346" s="16"/>
      <c r="AA2346" s="59"/>
      <c r="AB2346" s="59"/>
      <c r="AC2346" s="18"/>
      <c r="AE2346" s="79"/>
    </row>
    <row r="2347" spans="1:31" x14ac:dyDescent="0.25">
      <c r="A2347" s="16"/>
      <c r="B2347" s="16"/>
      <c r="C2347" s="16"/>
      <c r="D2347" s="66"/>
      <c r="E2347" s="66"/>
      <c r="F2347" s="66"/>
      <c r="G2347" s="67"/>
      <c r="H2347" s="4"/>
      <c r="I2347" s="4"/>
      <c r="J2347" s="4"/>
      <c r="K2347" s="4"/>
      <c r="O2347" s="4"/>
      <c r="P2347" s="4"/>
      <c r="Q2347" s="4"/>
      <c r="R2347" s="16"/>
      <c r="S2347" s="16"/>
      <c r="T2347" s="16"/>
      <c r="AA2347" s="59"/>
      <c r="AB2347" s="59"/>
      <c r="AC2347" s="18"/>
      <c r="AE2347" s="79"/>
    </row>
    <row r="2348" spans="1:31" x14ac:dyDescent="0.25">
      <c r="A2348" s="16"/>
      <c r="B2348" s="16"/>
      <c r="C2348" s="16"/>
      <c r="D2348" s="66"/>
      <c r="E2348" s="66"/>
      <c r="F2348" s="66"/>
      <c r="G2348" s="67"/>
      <c r="H2348" s="4"/>
      <c r="I2348" s="4"/>
      <c r="J2348" s="4"/>
      <c r="K2348" s="4"/>
      <c r="O2348" s="4"/>
      <c r="P2348" s="4"/>
      <c r="Q2348" s="4"/>
      <c r="R2348" s="16"/>
      <c r="S2348" s="16"/>
      <c r="T2348" s="16"/>
      <c r="AA2348" s="59"/>
      <c r="AB2348" s="59"/>
      <c r="AC2348" s="18"/>
      <c r="AE2348" s="79"/>
    </row>
    <row r="2349" spans="1:31" x14ac:dyDescent="0.25">
      <c r="A2349" s="16"/>
      <c r="B2349" s="16"/>
      <c r="C2349" s="16"/>
      <c r="D2349" s="66"/>
      <c r="E2349" s="66"/>
      <c r="F2349" s="66"/>
      <c r="G2349" s="67"/>
      <c r="H2349" s="4"/>
      <c r="I2349" s="4"/>
      <c r="J2349" s="4"/>
      <c r="K2349" s="4"/>
      <c r="O2349" s="4"/>
      <c r="P2349" s="4"/>
      <c r="Q2349" s="4"/>
      <c r="R2349" s="16"/>
      <c r="S2349" s="16"/>
      <c r="T2349" s="16"/>
      <c r="AA2349" s="59"/>
      <c r="AB2349" s="59"/>
      <c r="AC2349" s="18"/>
      <c r="AE2349" s="79"/>
    </row>
    <row r="2350" spans="1:31" x14ac:dyDescent="0.25">
      <c r="A2350" s="16"/>
      <c r="B2350" s="16"/>
      <c r="C2350" s="16"/>
      <c r="D2350" s="66"/>
      <c r="E2350" s="66"/>
      <c r="F2350" s="66"/>
      <c r="G2350" s="67"/>
      <c r="H2350" s="4"/>
      <c r="I2350" s="4"/>
      <c r="J2350" s="4"/>
      <c r="K2350" s="4"/>
      <c r="O2350" s="4"/>
      <c r="P2350" s="4"/>
      <c r="Q2350" s="4"/>
      <c r="R2350" s="16"/>
      <c r="S2350" s="16"/>
      <c r="T2350" s="16"/>
      <c r="AA2350" s="59"/>
      <c r="AB2350" s="59"/>
      <c r="AC2350" s="18"/>
      <c r="AE2350" s="79"/>
    </row>
    <row r="2351" spans="1:31" x14ac:dyDescent="0.25">
      <c r="A2351" s="16"/>
      <c r="B2351" s="16"/>
      <c r="C2351" s="16"/>
      <c r="D2351" s="66"/>
      <c r="E2351" s="66"/>
      <c r="F2351" s="66"/>
      <c r="G2351" s="67"/>
      <c r="H2351" s="4"/>
      <c r="I2351" s="4"/>
      <c r="J2351" s="4"/>
      <c r="K2351" s="4"/>
      <c r="O2351" s="4"/>
      <c r="P2351" s="4"/>
      <c r="Q2351" s="4"/>
      <c r="R2351" s="16"/>
      <c r="S2351" s="16"/>
      <c r="T2351" s="16"/>
      <c r="AA2351" s="59"/>
      <c r="AB2351" s="59"/>
      <c r="AE2351" s="79"/>
    </row>
    <row r="2352" spans="1:31" x14ac:dyDescent="0.25">
      <c r="A2352" s="16"/>
      <c r="B2352" s="16"/>
      <c r="C2352" s="16"/>
      <c r="D2352" s="66"/>
      <c r="E2352" s="66"/>
      <c r="F2352" s="66"/>
      <c r="G2352" s="67"/>
      <c r="H2352" s="4"/>
      <c r="I2352" s="4"/>
      <c r="J2352" s="4"/>
      <c r="K2352" s="4"/>
      <c r="O2352" s="4"/>
      <c r="P2352" s="4"/>
      <c r="Q2352" s="4"/>
      <c r="R2352" s="16"/>
      <c r="S2352" s="16"/>
      <c r="T2352" s="16"/>
      <c r="AA2352" s="59"/>
      <c r="AB2352" s="59"/>
      <c r="AE2352" s="79"/>
    </row>
    <row r="2353" spans="1:31" x14ac:dyDescent="0.25">
      <c r="A2353" s="16"/>
      <c r="B2353" s="16"/>
      <c r="C2353" s="16"/>
      <c r="D2353" s="66"/>
      <c r="E2353" s="66"/>
      <c r="F2353" s="66"/>
      <c r="G2353" s="67"/>
      <c r="H2353" s="4"/>
      <c r="I2353" s="4"/>
      <c r="J2353" s="4"/>
      <c r="K2353" s="4"/>
      <c r="O2353" s="4"/>
      <c r="P2353" s="4"/>
      <c r="Q2353" s="4"/>
      <c r="R2353" s="16"/>
      <c r="S2353" s="16"/>
      <c r="T2353" s="16"/>
      <c r="AA2353" s="59"/>
      <c r="AB2353" s="59"/>
      <c r="AE2353" s="79"/>
    </row>
    <row r="2354" spans="1:31" x14ac:dyDescent="0.25">
      <c r="A2354" s="16"/>
      <c r="B2354" s="16"/>
      <c r="C2354" s="16"/>
      <c r="D2354" s="66"/>
      <c r="E2354" s="66"/>
      <c r="F2354" s="66"/>
      <c r="G2354" s="67"/>
      <c r="H2354" s="4"/>
      <c r="I2354" s="4"/>
      <c r="J2354" s="4"/>
      <c r="K2354" s="4"/>
      <c r="O2354" s="4"/>
      <c r="P2354" s="4"/>
      <c r="Q2354" s="4"/>
      <c r="R2354" s="16"/>
      <c r="S2354" s="16"/>
      <c r="T2354" s="16"/>
      <c r="AA2354" s="59"/>
      <c r="AB2354" s="59"/>
      <c r="AE2354" s="79"/>
    </row>
    <row r="2355" spans="1:31" x14ac:dyDescent="0.25">
      <c r="A2355" s="16"/>
      <c r="B2355" s="16"/>
      <c r="C2355" s="16"/>
      <c r="D2355" s="66"/>
      <c r="E2355" s="66"/>
      <c r="F2355" s="66"/>
      <c r="G2355" s="67"/>
      <c r="H2355" s="4"/>
      <c r="I2355" s="4"/>
      <c r="J2355" s="4"/>
      <c r="K2355" s="4"/>
      <c r="O2355" s="4"/>
      <c r="P2355" s="4"/>
      <c r="Q2355" s="4"/>
      <c r="R2355" s="16"/>
      <c r="S2355" s="16"/>
      <c r="T2355" s="16"/>
      <c r="AA2355" s="59"/>
      <c r="AB2355" s="59"/>
      <c r="AE2355" s="79"/>
    </row>
    <row r="2356" spans="1:31" x14ac:dyDescent="0.25">
      <c r="A2356" s="16"/>
      <c r="B2356" s="16"/>
      <c r="C2356" s="16"/>
      <c r="D2356" s="66"/>
      <c r="E2356" s="66"/>
      <c r="F2356" s="66"/>
      <c r="G2356" s="67"/>
      <c r="H2356" s="4"/>
      <c r="I2356" s="4"/>
      <c r="J2356" s="4"/>
      <c r="K2356" s="4"/>
      <c r="O2356" s="4"/>
      <c r="P2356" s="4"/>
      <c r="Q2356" s="4"/>
      <c r="R2356" s="16"/>
      <c r="S2356" s="16"/>
      <c r="T2356" s="16"/>
      <c r="AA2356" s="59"/>
      <c r="AB2356" s="59"/>
      <c r="AE2356" s="79"/>
    </row>
    <row r="2357" spans="1:31" x14ac:dyDescent="0.25">
      <c r="A2357" s="16"/>
      <c r="B2357" s="16"/>
      <c r="C2357" s="16"/>
      <c r="D2357" s="66"/>
      <c r="E2357" s="66"/>
      <c r="F2357" s="66"/>
      <c r="G2357" s="67"/>
      <c r="H2357" s="4"/>
      <c r="I2357" s="4"/>
      <c r="J2357" s="4"/>
      <c r="K2357" s="4"/>
      <c r="O2357" s="4"/>
      <c r="P2357" s="4"/>
      <c r="Q2357" s="4"/>
      <c r="R2357" s="16"/>
      <c r="S2357" s="16"/>
      <c r="T2357" s="16"/>
      <c r="AA2357" s="59"/>
      <c r="AB2357" s="59"/>
      <c r="AE2357" s="79"/>
    </row>
    <row r="2358" spans="1:31" x14ac:dyDescent="0.25">
      <c r="A2358" s="16"/>
      <c r="B2358" s="16"/>
      <c r="C2358" s="16"/>
      <c r="D2358" s="66"/>
      <c r="E2358" s="66"/>
      <c r="F2358" s="66"/>
      <c r="G2358" s="67"/>
      <c r="H2358" s="4"/>
      <c r="I2358" s="4"/>
      <c r="J2358" s="4"/>
      <c r="K2358" s="4"/>
      <c r="O2358" s="4"/>
      <c r="P2358" s="4"/>
      <c r="Q2358" s="4"/>
      <c r="R2358" s="16"/>
      <c r="S2358" s="16"/>
      <c r="T2358" s="16"/>
      <c r="AA2358" s="59"/>
      <c r="AB2358" s="59"/>
      <c r="AE2358" s="79"/>
    </row>
    <row r="2359" spans="1:31" x14ac:dyDescent="0.25">
      <c r="A2359" s="16"/>
      <c r="B2359" s="16"/>
      <c r="C2359" s="16"/>
      <c r="D2359" s="66"/>
      <c r="E2359" s="66"/>
      <c r="F2359" s="66"/>
      <c r="G2359" s="67"/>
      <c r="H2359" s="4"/>
      <c r="I2359" s="4"/>
      <c r="J2359" s="4"/>
      <c r="K2359" s="4"/>
      <c r="O2359" s="4"/>
      <c r="P2359" s="4"/>
      <c r="Q2359" s="4"/>
      <c r="R2359" s="16"/>
      <c r="S2359" s="16"/>
      <c r="T2359" s="16"/>
      <c r="AA2359" s="59"/>
      <c r="AB2359" s="59"/>
      <c r="AE2359" s="79"/>
    </row>
    <row r="2360" spans="1:31" x14ac:dyDescent="0.25">
      <c r="A2360" s="16"/>
      <c r="B2360" s="16"/>
      <c r="C2360" s="16"/>
      <c r="D2360" s="66"/>
      <c r="E2360" s="66"/>
      <c r="F2360" s="66"/>
      <c r="G2360" s="67"/>
      <c r="H2360" s="4"/>
      <c r="I2360" s="4"/>
      <c r="J2360" s="4"/>
      <c r="K2360" s="4"/>
      <c r="O2360" s="4"/>
      <c r="P2360" s="4"/>
      <c r="Q2360" s="4"/>
      <c r="R2360" s="16"/>
      <c r="S2360" s="16"/>
      <c r="T2360" s="16"/>
      <c r="AA2360" s="59"/>
      <c r="AB2360" s="59"/>
      <c r="AE2360" s="79"/>
    </row>
    <row r="2361" spans="1:31" x14ac:dyDescent="0.25">
      <c r="A2361" s="16"/>
      <c r="B2361" s="16"/>
      <c r="C2361" s="16"/>
      <c r="D2361" s="66"/>
      <c r="E2361" s="66"/>
      <c r="F2361" s="66"/>
      <c r="G2361" s="67"/>
      <c r="H2361" s="4"/>
      <c r="I2361" s="4"/>
      <c r="J2361" s="4"/>
      <c r="K2361" s="4"/>
      <c r="O2361" s="4"/>
      <c r="P2361" s="4"/>
      <c r="Q2361" s="4"/>
      <c r="R2361" s="16"/>
      <c r="S2361" s="16"/>
      <c r="T2361" s="16"/>
      <c r="AA2361" s="59"/>
      <c r="AB2361" s="59"/>
      <c r="AE2361" s="79"/>
    </row>
    <row r="2362" spans="1:31" x14ac:dyDescent="0.25">
      <c r="A2362" s="16"/>
      <c r="B2362" s="16"/>
      <c r="C2362" s="16"/>
      <c r="D2362" s="66"/>
      <c r="E2362" s="66"/>
      <c r="F2362" s="66"/>
      <c r="G2362" s="67"/>
      <c r="H2362" s="4"/>
      <c r="I2362" s="4"/>
      <c r="J2362" s="4"/>
      <c r="K2362" s="4"/>
      <c r="O2362" s="4"/>
      <c r="P2362" s="4"/>
      <c r="Q2362" s="4"/>
      <c r="R2362" s="16"/>
      <c r="S2362" s="16"/>
      <c r="T2362" s="16"/>
      <c r="AA2362" s="59"/>
      <c r="AB2362" s="59"/>
      <c r="AE2362" s="79"/>
    </row>
    <row r="2363" spans="1:31" x14ac:dyDescent="0.25">
      <c r="A2363" s="16"/>
      <c r="B2363" s="16"/>
      <c r="C2363" s="16"/>
      <c r="D2363" s="66"/>
      <c r="E2363" s="66"/>
      <c r="F2363" s="66"/>
      <c r="G2363" s="67"/>
      <c r="H2363" s="4"/>
      <c r="I2363" s="4"/>
      <c r="J2363" s="4"/>
      <c r="K2363" s="4"/>
      <c r="O2363" s="4"/>
      <c r="P2363" s="4"/>
      <c r="Q2363" s="4"/>
      <c r="R2363" s="16"/>
      <c r="S2363" s="16"/>
      <c r="T2363" s="16"/>
      <c r="AA2363" s="59"/>
      <c r="AB2363" s="59"/>
      <c r="AE2363" s="79"/>
    </row>
    <row r="2364" spans="1:31" x14ac:dyDescent="0.25">
      <c r="A2364" s="16"/>
      <c r="B2364" s="16"/>
      <c r="C2364" s="16"/>
      <c r="D2364" s="66"/>
      <c r="E2364" s="66"/>
      <c r="F2364" s="66"/>
      <c r="G2364" s="67"/>
      <c r="H2364" s="4"/>
      <c r="I2364" s="4"/>
      <c r="J2364" s="4"/>
      <c r="K2364" s="4"/>
      <c r="O2364" s="4"/>
      <c r="P2364" s="4"/>
      <c r="Q2364" s="4"/>
      <c r="R2364" s="16"/>
      <c r="S2364" s="16"/>
      <c r="T2364" s="16"/>
      <c r="AA2364" s="59"/>
      <c r="AB2364" s="59"/>
      <c r="AE2364" s="79"/>
    </row>
    <row r="2365" spans="1:31" x14ac:dyDescent="0.25">
      <c r="A2365" s="16"/>
      <c r="B2365" s="16"/>
      <c r="C2365" s="16"/>
      <c r="D2365" s="66"/>
      <c r="E2365" s="66"/>
      <c r="F2365" s="66"/>
      <c r="G2365" s="67"/>
      <c r="H2365" s="4"/>
      <c r="I2365" s="4"/>
      <c r="J2365" s="4"/>
      <c r="K2365" s="4"/>
      <c r="O2365" s="4"/>
      <c r="P2365" s="4"/>
      <c r="Q2365" s="4"/>
      <c r="R2365" s="16"/>
      <c r="S2365" s="16"/>
      <c r="T2365" s="16"/>
      <c r="AA2365" s="59"/>
      <c r="AB2365" s="59"/>
      <c r="AE2365" s="79"/>
    </row>
    <row r="2366" spans="1:31" x14ac:dyDescent="0.25">
      <c r="A2366" s="16"/>
      <c r="B2366" s="16"/>
      <c r="C2366" s="16"/>
      <c r="D2366" s="66"/>
      <c r="E2366" s="66"/>
      <c r="F2366" s="66"/>
      <c r="G2366" s="67"/>
      <c r="H2366" s="4"/>
      <c r="I2366" s="4"/>
      <c r="J2366" s="4"/>
      <c r="K2366" s="4"/>
      <c r="O2366" s="4"/>
      <c r="P2366" s="4"/>
      <c r="Q2366" s="4"/>
      <c r="R2366" s="16"/>
      <c r="S2366" s="16"/>
      <c r="T2366" s="16"/>
      <c r="AA2366" s="59"/>
      <c r="AB2366" s="59"/>
      <c r="AE2366" s="79"/>
    </row>
    <row r="2367" spans="1:31" x14ac:dyDescent="0.25">
      <c r="A2367" s="16"/>
      <c r="B2367" s="16"/>
      <c r="C2367" s="16"/>
      <c r="D2367" s="66"/>
      <c r="E2367" s="66"/>
      <c r="F2367" s="66"/>
      <c r="G2367" s="67"/>
      <c r="H2367" s="4"/>
      <c r="I2367" s="4"/>
      <c r="J2367" s="4"/>
      <c r="K2367" s="4"/>
      <c r="O2367" s="4"/>
      <c r="P2367" s="4"/>
      <c r="Q2367" s="4"/>
      <c r="R2367" s="16"/>
      <c r="S2367" s="16"/>
      <c r="T2367" s="16"/>
      <c r="AA2367" s="59"/>
      <c r="AB2367" s="59"/>
      <c r="AE2367" s="79"/>
    </row>
    <row r="2368" spans="1:31" x14ac:dyDescent="0.25">
      <c r="A2368" s="16"/>
      <c r="B2368" s="16"/>
      <c r="C2368" s="16"/>
      <c r="D2368" s="66"/>
      <c r="E2368" s="66"/>
      <c r="F2368" s="66"/>
      <c r="G2368" s="67"/>
      <c r="H2368" s="4"/>
      <c r="I2368" s="4"/>
      <c r="J2368" s="4"/>
      <c r="K2368" s="4"/>
      <c r="O2368" s="4"/>
      <c r="P2368" s="4"/>
      <c r="Q2368" s="4"/>
      <c r="R2368" s="16"/>
      <c r="S2368" s="16"/>
      <c r="T2368" s="16"/>
      <c r="AA2368" s="59"/>
      <c r="AB2368" s="59"/>
      <c r="AE2368" s="79"/>
    </row>
    <row r="2369" spans="1:31" x14ac:dyDescent="0.25">
      <c r="A2369" s="16"/>
      <c r="B2369" s="16"/>
      <c r="C2369" s="16"/>
      <c r="D2369" s="66"/>
      <c r="E2369" s="66"/>
      <c r="F2369" s="66"/>
      <c r="G2369" s="67"/>
      <c r="H2369" s="4"/>
      <c r="I2369" s="4"/>
      <c r="J2369" s="4"/>
      <c r="K2369" s="4"/>
      <c r="O2369" s="4"/>
      <c r="P2369" s="4"/>
      <c r="Q2369" s="4"/>
      <c r="R2369" s="16"/>
      <c r="S2369" s="16"/>
      <c r="T2369" s="16"/>
      <c r="AA2369" s="59"/>
      <c r="AB2369" s="59"/>
      <c r="AE2369" s="79"/>
    </row>
    <row r="2370" spans="1:31" x14ac:dyDescent="0.25">
      <c r="A2370" s="16"/>
      <c r="B2370" s="16"/>
      <c r="C2370" s="16"/>
      <c r="D2370" s="66"/>
      <c r="E2370" s="66"/>
      <c r="F2370" s="66"/>
      <c r="G2370" s="67"/>
      <c r="H2370" s="4"/>
      <c r="I2370" s="4"/>
      <c r="J2370" s="4"/>
      <c r="K2370" s="4"/>
      <c r="O2370" s="4"/>
      <c r="P2370" s="4"/>
      <c r="Q2370" s="4"/>
      <c r="R2370" s="16"/>
      <c r="S2370" s="16"/>
      <c r="T2370" s="16"/>
      <c r="AA2370" s="59"/>
      <c r="AB2370" s="59"/>
      <c r="AE2370" s="79"/>
    </row>
    <row r="2371" spans="1:31" x14ac:dyDescent="0.25">
      <c r="A2371" s="16"/>
      <c r="B2371" s="16"/>
      <c r="C2371" s="16"/>
      <c r="D2371" s="66"/>
      <c r="E2371" s="66"/>
      <c r="F2371" s="66"/>
      <c r="G2371" s="67"/>
      <c r="H2371" s="4"/>
      <c r="I2371" s="4"/>
      <c r="J2371" s="4"/>
      <c r="K2371" s="4"/>
      <c r="O2371" s="4"/>
      <c r="P2371" s="4"/>
      <c r="Q2371" s="4"/>
      <c r="R2371" s="16"/>
      <c r="S2371" s="16"/>
      <c r="T2371" s="16"/>
      <c r="AA2371" s="59"/>
      <c r="AB2371" s="59"/>
      <c r="AE2371" s="79"/>
    </row>
    <row r="2372" spans="1:31" x14ac:dyDescent="0.25">
      <c r="A2372" s="16"/>
      <c r="B2372" s="16"/>
      <c r="C2372" s="16"/>
      <c r="D2372" s="66"/>
      <c r="E2372" s="66"/>
      <c r="F2372" s="66"/>
      <c r="G2372" s="67"/>
      <c r="H2372" s="4"/>
      <c r="I2372" s="4"/>
      <c r="J2372" s="4"/>
      <c r="K2372" s="4"/>
      <c r="O2372" s="4"/>
      <c r="P2372" s="4"/>
      <c r="Q2372" s="4"/>
      <c r="R2372" s="16"/>
      <c r="S2372" s="16"/>
      <c r="T2372" s="16"/>
      <c r="AA2372" s="59"/>
      <c r="AB2372" s="59"/>
      <c r="AE2372" s="79"/>
    </row>
    <row r="2373" spans="1:31" x14ac:dyDescent="0.25">
      <c r="A2373" s="16"/>
      <c r="B2373" s="16"/>
      <c r="C2373" s="16"/>
      <c r="D2373" s="66"/>
      <c r="E2373" s="66"/>
      <c r="F2373" s="66"/>
      <c r="G2373" s="67"/>
      <c r="H2373" s="4"/>
      <c r="I2373" s="4"/>
      <c r="J2373" s="4"/>
      <c r="K2373" s="4"/>
      <c r="O2373" s="4"/>
      <c r="P2373" s="4"/>
      <c r="Q2373" s="4"/>
      <c r="R2373" s="16"/>
      <c r="S2373" s="16"/>
      <c r="T2373" s="16"/>
      <c r="AA2373" s="59"/>
      <c r="AB2373" s="59"/>
      <c r="AE2373" s="79"/>
    </row>
    <row r="2374" spans="1:31" x14ac:dyDescent="0.25">
      <c r="A2374" s="16"/>
      <c r="B2374" s="16"/>
      <c r="C2374" s="16"/>
      <c r="D2374" s="66"/>
      <c r="E2374" s="66"/>
      <c r="F2374" s="66"/>
      <c r="G2374" s="67"/>
      <c r="H2374" s="4"/>
      <c r="I2374" s="4"/>
      <c r="J2374" s="4"/>
      <c r="K2374" s="4"/>
      <c r="O2374" s="4"/>
      <c r="P2374" s="4"/>
      <c r="Q2374" s="4"/>
      <c r="R2374" s="16"/>
      <c r="S2374" s="16"/>
      <c r="T2374" s="16"/>
      <c r="AA2374" s="59"/>
      <c r="AB2374" s="59"/>
      <c r="AE2374" s="79"/>
    </row>
    <row r="2375" spans="1:31" x14ac:dyDescent="0.25">
      <c r="A2375" s="16"/>
      <c r="B2375" s="16"/>
      <c r="C2375" s="16"/>
      <c r="D2375" s="66"/>
      <c r="E2375" s="66"/>
      <c r="F2375" s="66"/>
      <c r="G2375" s="67"/>
      <c r="H2375" s="4"/>
      <c r="I2375" s="4"/>
      <c r="J2375" s="4"/>
      <c r="K2375" s="4"/>
      <c r="O2375" s="4"/>
      <c r="P2375" s="4"/>
      <c r="Q2375" s="4"/>
      <c r="R2375" s="16"/>
      <c r="S2375" s="16"/>
      <c r="T2375" s="16"/>
      <c r="AA2375" s="59"/>
      <c r="AB2375" s="59"/>
      <c r="AE2375" s="79"/>
    </row>
    <row r="2376" spans="1:31" x14ac:dyDescent="0.25">
      <c r="A2376" s="16"/>
      <c r="B2376" s="16"/>
      <c r="C2376" s="16"/>
      <c r="D2376" s="66"/>
      <c r="E2376" s="66"/>
      <c r="F2376" s="66"/>
      <c r="G2376" s="67"/>
      <c r="H2376" s="4"/>
      <c r="I2376" s="4"/>
      <c r="J2376" s="4"/>
      <c r="K2376" s="4"/>
      <c r="O2376" s="4"/>
      <c r="P2376" s="4"/>
      <c r="Q2376" s="4"/>
      <c r="R2376" s="16"/>
      <c r="S2376" s="16"/>
      <c r="T2376" s="16"/>
      <c r="AA2376" s="59"/>
      <c r="AB2376" s="59"/>
      <c r="AE2376" s="79"/>
    </row>
    <row r="2377" spans="1:31" x14ac:dyDescent="0.25">
      <c r="A2377" s="16"/>
      <c r="B2377" s="16"/>
      <c r="C2377" s="16"/>
      <c r="D2377" s="66"/>
      <c r="E2377" s="66"/>
      <c r="F2377" s="66"/>
      <c r="G2377" s="67"/>
      <c r="H2377" s="4"/>
      <c r="I2377" s="4"/>
      <c r="J2377" s="4"/>
      <c r="K2377" s="4"/>
      <c r="O2377" s="4"/>
      <c r="P2377" s="4"/>
      <c r="Q2377" s="4"/>
      <c r="R2377" s="16"/>
      <c r="S2377" s="16"/>
      <c r="T2377" s="16"/>
      <c r="AA2377" s="59"/>
      <c r="AB2377" s="59"/>
      <c r="AE2377" s="79"/>
    </row>
    <row r="2378" spans="1:31" x14ac:dyDescent="0.25">
      <c r="A2378" s="16"/>
      <c r="B2378" s="16"/>
      <c r="C2378" s="16"/>
      <c r="D2378" s="66"/>
      <c r="E2378" s="66"/>
      <c r="F2378" s="66"/>
      <c r="G2378" s="67"/>
      <c r="H2378" s="4"/>
      <c r="I2378" s="4"/>
      <c r="J2378" s="4"/>
      <c r="K2378" s="4"/>
      <c r="O2378" s="4"/>
      <c r="P2378" s="4"/>
      <c r="Q2378" s="4"/>
      <c r="R2378" s="16"/>
      <c r="S2378" s="16"/>
      <c r="T2378" s="16"/>
      <c r="AA2378" s="59"/>
      <c r="AB2378" s="59"/>
      <c r="AE2378" s="79"/>
    </row>
    <row r="2379" spans="1:31" x14ac:dyDescent="0.25">
      <c r="A2379" s="16"/>
      <c r="B2379" s="16"/>
      <c r="C2379" s="16"/>
      <c r="D2379" s="66"/>
      <c r="E2379" s="66"/>
      <c r="F2379" s="66"/>
      <c r="G2379" s="67"/>
      <c r="H2379" s="4"/>
      <c r="I2379" s="4"/>
      <c r="J2379" s="4"/>
      <c r="K2379" s="4"/>
      <c r="O2379" s="4"/>
      <c r="P2379" s="4"/>
      <c r="Q2379" s="4"/>
      <c r="R2379" s="16"/>
      <c r="S2379" s="16"/>
      <c r="T2379" s="16"/>
      <c r="AA2379" s="59"/>
      <c r="AB2379" s="59"/>
      <c r="AE2379" s="79"/>
    </row>
    <row r="2380" spans="1:31" x14ac:dyDescent="0.25">
      <c r="A2380" s="16"/>
      <c r="B2380" s="16"/>
      <c r="C2380" s="16"/>
      <c r="D2380" s="66"/>
      <c r="E2380" s="66"/>
      <c r="F2380" s="66"/>
      <c r="G2380" s="67"/>
      <c r="H2380" s="4"/>
      <c r="I2380" s="4"/>
      <c r="J2380" s="4"/>
      <c r="K2380" s="4"/>
      <c r="O2380" s="4"/>
      <c r="P2380" s="4"/>
      <c r="Q2380" s="4"/>
      <c r="R2380" s="16"/>
      <c r="S2380" s="16"/>
      <c r="T2380" s="16"/>
      <c r="AA2380" s="59"/>
      <c r="AB2380" s="59"/>
      <c r="AE2380" s="79"/>
    </row>
    <row r="2381" spans="1:31" x14ac:dyDescent="0.25">
      <c r="A2381" s="16"/>
      <c r="B2381" s="16"/>
      <c r="C2381" s="16"/>
      <c r="D2381" s="66"/>
      <c r="E2381" s="66"/>
      <c r="F2381" s="66"/>
      <c r="G2381" s="67"/>
      <c r="H2381" s="4"/>
      <c r="I2381" s="4"/>
      <c r="J2381" s="4"/>
      <c r="K2381" s="4"/>
      <c r="O2381" s="4"/>
      <c r="P2381" s="4"/>
      <c r="Q2381" s="4"/>
      <c r="R2381" s="16"/>
      <c r="S2381" s="16"/>
      <c r="T2381" s="16"/>
      <c r="AA2381" s="59"/>
      <c r="AB2381" s="59"/>
      <c r="AE2381" s="79"/>
    </row>
    <row r="2382" spans="1:31" x14ac:dyDescent="0.25">
      <c r="A2382" s="16"/>
      <c r="B2382" s="16"/>
      <c r="C2382" s="16"/>
      <c r="D2382" s="66"/>
      <c r="E2382" s="66"/>
      <c r="F2382" s="66"/>
      <c r="G2382" s="67"/>
      <c r="H2382" s="4"/>
      <c r="I2382" s="4"/>
      <c r="J2382" s="4"/>
      <c r="K2382" s="4"/>
      <c r="O2382" s="4"/>
      <c r="P2382" s="4"/>
      <c r="Q2382" s="4"/>
      <c r="R2382" s="16"/>
      <c r="S2382" s="16"/>
      <c r="T2382" s="16"/>
      <c r="AA2382" s="59"/>
      <c r="AB2382" s="59"/>
      <c r="AE2382" s="79"/>
    </row>
    <row r="2383" spans="1:31" x14ac:dyDescent="0.25">
      <c r="A2383" s="16"/>
      <c r="B2383" s="16"/>
      <c r="C2383" s="16"/>
      <c r="D2383" s="66"/>
      <c r="E2383" s="66"/>
      <c r="F2383" s="66"/>
      <c r="G2383" s="67"/>
      <c r="H2383" s="4"/>
      <c r="I2383" s="4"/>
      <c r="J2383" s="4"/>
      <c r="K2383" s="4"/>
      <c r="O2383" s="4"/>
      <c r="P2383" s="4"/>
      <c r="Q2383" s="4"/>
      <c r="R2383" s="16"/>
      <c r="S2383" s="16"/>
      <c r="T2383" s="16"/>
      <c r="AA2383" s="59"/>
      <c r="AB2383" s="59"/>
      <c r="AE2383" s="79"/>
    </row>
    <row r="2384" spans="1:31" x14ac:dyDescent="0.25">
      <c r="A2384" s="16"/>
      <c r="B2384" s="16"/>
      <c r="C2384" s="16"/>
      <c r="D2384" s="66"/>
      <c r="E2384" s="66"/>
      <c r="F2384" s="66"/>
      <c r="G2384" s="67"/>
      <c r="H2384" s="4"/>
      <c r="I2384" s="4"/>
      <c r="J2384" s="4"/>
      <c r="K2384" s="4"/>
      <c r="O2384" s="4"/>
      <c r="P2384" s="4"/>
      <c r="Q2384" s="4"/>
      <c r="R2384" s="16"/>
      <c r="S2384" s="16"/>
      <c r="T2384" s="16"/>
      <c r="AA2384" s="59"/>
      <c r="AB2384" s="59"/>
      <c r="AE2384" s="79"/>
    </row>
    <row r="2385" spans="1:31" x14ac:dyDescent="0.25">
      <c r="A2385" s="16"/>
      <c r="B2385" s="16"/>
      <c r="C2385" s="16"/>
      <c r="D2385" s="66"/>
      <c r="E2385" s="66"/>
      <c r="F2385" s="66"/>
      <c r="G2385" s="67"/>
      <c r="H2385" s="4"/>
      <c r="I2385" s="4"/>
      <c r="J2385" s="4"/>
      <c r="K2385" s="4"/>
      <c r="O2385" s="4"/>
      <c r="P2385" s="4"/>
      <c r="Q2385" s="4"/>
      <c r="R2385" s="16"/>
      <c r="S2385" s="16"/>
      <c r="T2385" s="16"/>
      <c r="AA2385" s="59"/>
      <c r="AB2385" s="59"/>
      <c r="AE2385" s="79"/>
    </row>
    <row r="2386" spans="1:31" x14ac:dyDescent="0.25">
      <c r="A2386" s="16"/>
      <c r="B2386" s="16"/>
      <c r="C2386" s="16"/>
      <c r="D2386" s="66"/>
      <c r="E2386" s="66"/>
      <c r="F2386" s="66"/>
      <c r="G2386" s="67"/>
      <c r="H2386" s="4"/>
      <c r="I2386" s="4"/>
      <c r="J2386" s="4"/>
      <c r="K2386" s="4"/>
      <c r="O2386" s="4"/>
      <c r="P2386" s="4"/>
      <c r="Q2386" s="4"/>
      <c r="R2386" s="16"/>
      <c r="S2386" s="16"/>
      <c r="T2386" s="16"/>
      <c r="AA2386" s="59"/>
      <c r="AB2386" s="59"/>
      <c r="AE2386" s="79"/>
    </row>
    <row r="2387" spans="1:31" x14ac:dyDescent="0.25">
      <c r="A2387" s="16"/>
      <c r="B2387" s="16"/>
      <c r="C2387" s="16"/>
      <c r="D2387" s="66"/>
      <c r="E2387" s="66"/>
      <c r="F2387" s="66"/>
      <c r="G2387" s="67"/>
      <c r="H2387" s="4"/>
      <c r="I2387" s="4"/>
      <c r="J2387" s="4"/>
      <c r="K2387" s="4"/>
      <c r="O2387" s="4"/>
      <c r="P2387" s="4"/>
      <c r="Q2387" s="4"/>
      <c r="R2387" s="16"/>
      <c r="S2387" s="16"/>
      <c r="T2387" s="16"/>
      <c r="AA2387" s="59"/>
      <c r="AB2387" s="59"/>
      <c r="AE2387" s="79"/>
    </row>
    <row r="2388" spans="1:31" x14ac:dyDescent="0.25">
      <c r="A2388" s="16"/>
      <c r="B2388" s="16"/>
      <c r="C2388" s="16"/>
      <c r="D2388" s="66"/>
      <c r="E2388" s="66"/>
      <c r="F2388" s="66"/>
      <c r="G2388" s="67"/>
      <c r="H2388" s="4"/>
      <c r="I2388" s="4"/>
      <c r="J2388" s="4"/>
      <c r="K2388" s="4"/>
      <c r="O2388" s="4"/>
      <c r="P2388" s="4"/>
      <c r="Q2388" s="4"/>
      <c r="R2388" s="16"/>
      <c r="S2388" s="16"/>
      <c r="T2388" s="16"/>
      <c r="AA2388" s="59"/>
      <c r="AB2388" s="59"/>
      <c r="AE2388" s="79"/>
    </row>
    <row r="2389" spans="1:31" x14ac:dyDescent="0.25">
      <c r="A2389" s="16"/>
      <c r="B2389" s="16"/>
      <c r="C2389" s="16"/>
      <c r="D2389" s="66"/>
      <c r="E2389" s="66"/>
      <c r="F2389" s="66"/>
      <c r="G2389" s="67"/>
      <c r="H2389" s="4"/>
      <c r="I2389" s="4"/>
      <c r="J2389" s="4"/>
      <c r="K2389" s="4"/>
      <c r="O2389" s="4"/>
      <c r="P2389" s="4"/>
      <c r="Q2389" s="4"/>
      <c r="R2389" s="16"/>
      <c r="S2389" s="16"/>
      <c r="T2389" s="16"/>
      <c r="AA2389" s="59"/>
      <c r="AB2389" s="59"/>
      <c r="AE2389" s="79"/>
    </row>
    <row r="2390" spans="1:31" x14ac:dyDescent="0.25">
      <c r="A2390" s="16"/>
      <c r="B2390" s="16"/>
      <c r="C2390" s="16"/>
      <c r="D2390" s="66"/>
      <c r="E2390" s="66"/>
      <c r="F2390" s="66"/>
      <c r="G2390" s="67"/>
      <c r="H2390" s="4"/>
      <c r="I2390" s="4"/>
      <c r="J2390" s="4"/>
      <c r="K2390" s="4"/>
      <c r="O2390" s="4"/>
      <c r="P2390" s="4"/>
      <c r="Q2390" s="4"/>
      <c r="R2390" s="16"/>
      <c r="S2390" s="16"/>
      <c r="T2390" s="16"/>
      <c r="AA2390" s="59"/>
      <c r="AB2390" s="59"/>
      <c r="AE2390" s="79"/>
    </row>
    <row r="2391" spans="1:31" x14ac:dyDescent="0.25">
      <c r="A2391" s="16"/>
      <c r="B2391" s="16"/>
      <c r="C2391" s="16"/>
      <c r="D2391" s="66"/>
      <c r="E2391" s="66"/>
      <c r="F2391" s="66"/>
      <c r="G2391" s="67"/>
      <c r="H2391" s="4"/>
      <c r="I2391" s="4"/>
      <c r="J2391" s="4"/>
      <c r="K2391" s="4"/>
      <c r="O2391" s="4"/>
      <c r="P2391" s="4"/>
      <c r="Q2391" s="4"/>
      <c r="R2391" s="16"/>
      <c r="S2391" s="16"/>
      <c r="T2391" s="16"/>
      <c r="AA2391" s="59"/>
      <c r="AB2391" s="59"/>
      <c r="AE2391" s="79"/>
    </row>
    <row r="2392" spans="1:31" x14ac:dyDescent="0.25">
      <c r="A2392" s="16"/>
      <c r="B2392" s="16"/>
      <c r="C2392" s="16"/>
      <c r="D2392" s="66"/>
      <c r="E2392" s="66"/>
      <c r="F2392" s="66"/>
      <c r="G2392" s="67"/>
      <c r="H2392" s="4"/>
      <c r="I2392" s="4"/>
      <c r="J2392" s="4"/>
      <c r="K2392" s="4"/>
      <c r="O2392" s="4"/>
      <c r="P2392" s="4"/>
      <c r="Q2392" s="4"/>
      <c r="R2392" s="16"/>
      <c r="S2392" s="16"/>
      <c r="T2392" s="16"/>
      <c r="AA2392" s="59"/>
      <c r="AB2392" s="59"/>
      <c r="AE2392" s="79"/>
    </row>
    <row r="2393" spans="1:31" x14ac:dyDescent="0.25">
      <c r="A2393" s="16"/>
      <c r="B2393" s="16"/>
      <c r="C2393" s="16"/>
      <c r="D2393" s="66"/>
      <c r="E2393" s="66"/>
      <c r="F2393" s="66"/>
      <c r="G2393" s="67"/>
      <c r="H2393" s="4"/>
      <c r="I2393" s="4"/>
      <c r="J2393" s="4"/>
      <c r="K2393" s="4"/>
      <c r="O2393" s="4"/>
      <c r="P2393" s="4"/>
      <c r="Q2393" s="4"/>
      <c r="R2393" s="16"/>
      <c r="S2393" s="16"/>
      <c r="T2393" s="16"/>
      <c r="AA2393" s="59"/>
      <c r="AB2393" s="59"/>
      <c r="AE2393" s="79"/>
    </row>
    <row r="2394" spans="1:31" x14ac:dyDescent="0.25">
      <c r="A2394" s="16"/>
      <c r="B2394" s="16"/>
      <c r="C2394" s="16"/>
      <c r="D2394" s="66"/>
      <c r="E2394" s="66"/>
      <c r="F2394" s="66"/>
      <c r="G2394" s="67"/>
      <c r="H2394" s="4"/>
      <c r="I2394" s="4"/>
      <c r="J2394" s="4"/>
      <c r="K2394" s="4"/>
      <c r="O2394" s="4"/>
      <c r="P2394" s="4"/>
      <c r="Q2394" s="4"/>
      <c r="R2394" s="16"/>
      <c r="S2394" s="16"/>
      <c r="T2394" s="16"/>
      <c r="AA2394" s="59"/>
      <c r="AB2394" s="59"/>
      <c r="AE2394" s="79"/>
    </row>
    <row r="2395" spans="1:31" x14ac:dyDescent="0.25">
      <c r="A2395" s="16"/>
      <c r="B2395" s="16"/>
      <c r="C2395" s="16"/>
      <c r="D2395" s="66"/>
      <c r="E2395" s="66"/>
      <c r="F2395" s="66"/>
      <c r="G2395" s="67"/>
      <c r="H2395" s="4"/>
      <c r="I2395" s="4"/>
      <c r="J2395" s="4"/>
      <c r="K2395" s="4"/>
      <c r="O2395" s="4"/>
      <c r="P2395" s="4"/>
      <c r="Q2395" s="4"/>
      <c r="R2395" s="16"/>
      <c r="S2395" s="16"/>
      <c r="T2395" s="16"/>
      <c r="AA2395" s="59"/>
      <c r="AB2395" s="59"/>
      <c r="AE2395" s="79"/>
    </row>
    <row r="2396" spans="1:31" x14ac:dyDescent="0.25">
      <c r="A2396" s="16"/>
      <c r="B2396" s="16"/>
      <c r="C2396" s="16"/>
      <c r="D2396" s="66"/>
      <c r="E2396" s="66"/>
      <c r="F2396" s="66"/>
      <c r="G2396" s="67"/>
      <c r="H2396" s="4"/>
      <c r="I2396" s="4"/>
      <c r="J2396" s="4"/>
      <c r="K2396" s="4"/>
      <c r="O2396" s="4"/>
      <c r="P2396" s="4"/>
      <c r="Q2396" s="4"/>
      <c r="R2396" s="16"/>
      <c r="S2396" s="16"/>
      <c r="T2396" s="16"/>
      <c r="AA2396" s="59"/>
      <c r="AB2396" s="59"/>
      <c r="AE2396" s="79"/>
    </row>
    <row r="2397" spans="1:31" x14ac:dyDescent="0.25">
      <c r="A2397" s="16"/>
      <c r="B2397" s="16"/>
      <c r="C2397" s="16"/>
      <c r="D2397" s="66"/>
      <c r="E2397" s="66"/>
      <c r="F2397" s="66"/>
      <c r="G2397" s="67"/>
      <c r="H2397" s="4"/>
      <c r="I2397" s="4"/>
      <c r="J2397" s="4"/>
      <c r="K2397" s="4"/>
      <c r="O2397" s="4"/>
      <c r="P2397" s="4"/>
      <c r="Q2397" s="4"/>
      <c r="R2397" s="16"/>
      <c r="S2397" s="16"/>
      <c r="T2397" s="16"/>
      <c r="AA2397" s="59"/>
      <c r="AB2397" s="59"/>
      <c r="AE2397" s="79"/>
    </row>
    <row r="2398" spans="1:31" x14ac:dyDescent="0.25">
      <c r="A2398" s="16"/>
      <c r="B2398" s="16"/>
      <c r="C2398" s="16"/>
      <c r="D2398" s="66"/>
      <c r="E2398" s="66"/>
      <c r="F2398" s="66"/>
      <c r="G2398" s="67"/>
      <c r="H2398" s="4"/>
      <c r="I2398" s="4"/>
      <c r="J2398" s="4"/>
      <c r="K2398" s="4"/>
      <c r="O2398" s="4"/>
      <c r="P2398" s="4"/>
      <c r="Q2398" s="4"/>
      <c r="R2398" s="16"/>
      <c r="S2398" s="16"/>
      <c r="T2398" s="16"/>
      <c r="AA2398" s="59"/>
      <c r="AB2398" s="59"/>
      <c r="AE2398" s="79"/>
    </row>
    <row r="2399" spans="1:31" x14ac:dyDescent="0.25">
      <c r="A2399" s="16"/>
      <c r="B2399" s="16"/>
      <c r="C2399" s="16"/>
      <c r="D2399" s="66"/>
      <c r="E2399" s="66"/>
      <c r="F2399" s="66"/>
      <c r="G2399" s="67"/>
      <c r="H2399" s="4"/>
      <c r="I2399" s="4"/>
      <c r="J2399" s="4"/>
      <c r="K2399" s="4"/>
      <c r="O2399" s="4"/>
      <c r="P2399" s="4"/>
      <c r="Q2399" s="4"/>
      <c r="R2399" s="16"/>
      <c r="S2399" s="16"/>
      <c r="T2399" s="16"/>
      <c r="AA2399" s="59"/>
      <c r="AB2399" s="59"/>
      <c r="AE2399" s="79"/>
    </row>
    <row r="2400" spans="1:31" x14ac:dyDescent="0.25">
      <c r="A2400" s="16"/>
      <c r="B2400" s="16"/>
      <c r="C2400" s="16"/>
      <c r="D2400" s="66"/>
      <c r="E2400" s="66"/>
      <c r="F2400" s="66"/>
      <c r="G2400" s="67"/>
      <c r="H2400" s="4"/>
      <c r="I2400" s="4"/>
      <c r="J2400" s="4"/>
      <c r="K2400" s="4"/>
      <c r="O2400" s="4"/>
      <c r="P2400" s="4"/>
      <c r="Q2400" s="4"/>
      <c r="R2400" s="16"/>
      <c r="S2400" s="16"/>
      <c r="T2400" s="16"/>
      <c r="AA2400" s="59"/>
      <c r="AB2400" s="59"/>
      <c r="AE2400" s="79"/>
    </row>
    <row r="2401" spans="1:31" x14ac:dyDescent="0.25">
      <c r="A2401" s="16"/>
      <c r="B2401" s="16"/>
      <c r="C2401" s="16"/>
      <c r="D2401" s="66"/>
      <c r="E2401" s="66"/>
      <c r="F2401" s="66"/>
      <c r="G2401" s="67"/>
      <c r="H2401" s="4"/>
      <c r="I2401" s="4"/>
      <c r="J2401" s="4"/>
      <c r="K2401" s="4"/>
      <c r="O2401" s="4"/>
      <c r="P2401" s="4"/>
      <c r="Q2401" s="4"/>
      <c r="R2401" s="16"/>
      <c r="S2401" s="16"/>
      <c r="T2401" s="16"/>
      <c r="AA2401" s="59"/>
      <c r="AB2401" s="59"/>
      <c r="AE2401" s="79"/>
    </row>
    <row r="2402" spans="1:31" x14ac:dyDescent="0.25">
      <c r="A2402" s="16"/>
      <c r="B2402" s="16"/>
      <c r="C2402" s="16"/>
      <c r="D2402" s="66"/>
      <c r="E2402" s="66"/>
      <c r="F2402" s="66"/>
      <c r="G2402" s="67"/>
      <c r="H2402" s="4"/>
      <c r="I2402" s="4"/>
      <c r="J2402" s="4"/>
      <c r="K2402" s="4"/>
      <c r="O2402" s="4"/>
      <c r="P2402" s="4"/>
      <c r="Q2402" s="4"/>
      <c r="R2402" s="16"/>
      <c r="S2402" s="16"/>
      <c r="T2402" s="16"/>
      <c r="AA2402" s="59"/>
      <c r="AB2402" s="59"/>
      <c r="AE2402" s="79"/>
    </row>
    <row r="2403" spans="1:31" x14ac:dyDescent="0.25">
      <c r="A2403" s="16"/>
      <c r="B2403" s="16"/>
      <c r="C2403" s="16"/>
      <c r="D2403" s="66"/>
      <c r="E2403" s="66"/>
      <c r="F2403" s="66"/>
      <c r="G2403" s="67"/>
      <c r="H2403" s="4"/>
      <c r="I2403" s="4"/>
      <c r="J2403" s="4"/>
      <c r="K2403" s="4"/>
      <c r="O2403" s="4"/>
      <c r="P2403" s="4"/>
      <c r="Q2403" s="4"/>
      <c r="R2403" s="16"/>
      <c r="S2403" s="16"/>
      <c r="T2403" s="16"/>
      <c r="AA2403" s="59"/>
      <c r="AB2403" s="59"/>
      <c r="AE2403" s="79"/>
    </row>
    <row r="2404" spans="1:31" x14ac:dyDescent="0.25">
      <c r="A2404" s="16"/>
      <c r="B2404" s="16"/>
      <c r="C2404" s="16"/>
      <c r="D2404" s="66"/>
      <c r="E2404" s="66"/>
      <c r="F2404" s="66"/>
      <c r="G2404" s="67"/>
      <c r="H2404" s="4"/>
      <c r="I2404" s="4"/>
      <c r="J2404" s="4"/>
      <c r="K2404" s="4"/>
      <c r="O2404" s="4"/>
      <c r="P2404" s="4"/>
      <c r="Q2404" s="4"/>
      <c r="R2404" s="16"/>
      <c r="S2404" s="16"/>
      <c r="T2404" s="16"/>
      <c r="AA2404" s="59"/>
      <c r="AB2404" s="59"/>
      <c r="AE2404" s="79"/>
    </row>
    <row r="2405" spans="1:31" x14ac:dyDescent="0.25">
      <c r="A2405" s="16"/>
      <c r="B2405" s="16"/>
      <c r="C2405" s="16"/>
      <c r="D2405" s="66"/>
      <c r="E2405" s="66"/>
      <c r="F2405" s="66"/>
      <c r="G2405" s="67"/>
      <c r="H2405" s="4"/>
      <c r="I2405" s="4"/>
      <c r="J2405" s="4"/>
      <c r="K2405" s="4"/>
      <c r="O2405" s="4"/>
      <c r="P2405" s="4"/>
      <c r="Q2405" s="4"/>
      <c r="R2405" s="16"/>
      <c r="S2405" s="16"/>
      <c r="T2405" s="16"/>
      <c r="AA2405" s="59"/>
      <c r="AB2405" s="59"/>
      <c r="AE2405" s="79"/>
    </row>
    <row r="2406" spans="1:31" x14ac:dyDescent="0.25">
      <c r="A2406" s="16"/>
      <c r="B2406" s="16"/>
      <c r="C2406" s="16"/>
      <c r="D2406" s="66"/>
      <c r="E2406" s="66"/>
      <c r="F2406" s="66"/>
      <c r="G2406" s="67"/>
      <c r="H2406" s="4"/>
      <c r="I2406" s="4"/>
      <c r="J2406" s="4"/>
      <c r="K2406" s="4"/>
      <c r="O2406" s="4"/>
      <c r="P2406" s="4"/>
      <c r="Q2406" s="4"/>
      <c r="R2406" s="16"/>
      <c r="S2406" s="16"/>
      <c r="T2406" s="16"/>
      <c r="AA2406" s="59"/>
      <c r="AB2406" s="59"/>
      <c r="AE2406" s="79"/>
    </row>
    <row r="2407" spans="1:31" x14ac:dyDescent="0.25">
      <c r="A2407" s="16"/>
      <c r="B2407" s="16"/>
      <c r="C2407" s="16"/>
      <c r="D2407" s="66"/>
      <c r="E2407" s="66"/>
      <c r="F2407" s="66"/>
      <c r="G2407" s="67"/>
      <c r="H2407" s="4"/>
      <c r="I2407" s="4"/>
      <c r="J2407" s="4"/>
      <c r="K2407" s="4"/>
      <c r="O2407" s="4"/>
      <c r="P2407" s="4"/>
      <c r="Q2407" s="4"/>
      <c r="R2407" s="16"/>
      <c r="S2407" s="16"/>
      <c r="T2407" s="16"/>
      <c r="AA2407" s="59"/>
      <c r="AB2407" s="59"/>
      <c r="AE2407" s="79"/>
    </row>
    <row r="2408" spans="1:31" x14ac:dyDescent="0.25">
      <c r="A2408" s="16"/>
      <c r="B2408" s="16"/>
      <c r="C2408" s="16"/>
      <c r="D2408" s="66"/>
      <c r="E2408" s="66"/>
      <c r="F2408" s="66"/>
      <c r="G2408" s="67"/>
      <c r="H2408" s="4"/>
      <c r="I2408" s="4"/>
      <c r="J2408" s="4"/>
      <c r="K2408" s="4"/>
      <c r="O2408" s="4"/>
      <c r="P2408" s="4"/>
      <c r="Q2408" s="4"/>
      <c r="R2408" s="16"/>
      <c r="S2408" s="16"/>
      <c r="T2408" s="16"/>
      <c r="AA2408" s="59"/>
      <c r="AB2408" s="59"/>
      <c r="AE2408" s="79"/>
    </row>
    <row r="2409" spans="1:31" x14ac:dyDescent="0.25">
      <c r="A2409" s="16"/>
      <c r="B2409" s="16"/>
      <c r="C2409" s="16"/>
      <c r="D2409" s="66"/>
      <c r="E2409" s="66"/>
      <c r="F2409" s="66"/>
      <c r="G2409" s="67"/>
      <c r="H2409" s="4"/>
      <c r="I2409" s="4"/>
      <c r="J2409" s="4"/>
      <c r="K2409" s="4"/>
      <c r="O2409" s="4"/>
      <c r="P2409" s="4"/>
      <c r="Q2409" s="4"/>
      <c r="R2409" s="16"/>
      <c r="S2409" s="16"/>
      <c r="T2409" s="16"/>
      <c r="AA2409" s="59"/>
      <c r="AB2409" s="59"/>
      <c r="AE2409" s="79"/>
    </row>
    <row r="2410" spans="1:31" x14ac:dyDescent="0.25">
      <c r="A2410" s="16"/>
      <c r="B2410" s="16"/>
      <c r="C2410" s="16"/>
      <c r="D2410" s="66"/>
      <c r="E2410" s="66"/>
      <c r="F2410" s="66"/>
      <c r="G2410" s="67"/>
      <c r="H2410" s="4"/>
      <c r="I2410" s="4"/>
      <c r="J2410" s="4"/>
      <c r="K2410" s="4"/>
      <c r="O2410" s="4"/>
      <c r="P2410" s="4"/>
      <c r="Q2410" s="4"/>
      <c r="R2410" s="16"/>
      <c r="S2410" s="16"/>
      <c r="T2410" s="16"/>
      <c r="AA2410" s="59"/>
      <c r="AB2410" s="59"/>
      <c r="AE2410" s="79"/>
    </row>
    <row r="2411" spans="1:31" x14ac:dyDescent="0.25">
      <c r="A2411" s="16"/>
      <c r="B2411" s="16"/>
      <c r="C2411" s="16"/>
      <c r="D2411" s="66"/>
      <c r="E2411" s="66"/>
      <c r="F2411" s="66"/>
      <c r="G2411" s="67"/>
      <c r="H2411" s="4"/>
      <c r="I2411" s="4"/>
      <c r="J2411" s="4"/>
      <c r="K2411" s="4"/>
      <c r="O2411" s="4"/>
      <c r="P2411" s="4"/>
      <c r="Q2411" s="4"/>
      <c r="R2411" s="16"/>
      <c r="S2411" s="16"/>
      <c r="T2411" s="16"/>
      <c r="AA2411" s="59"/>
      <c r="AB2411" s="59"/>
      <c r="AE2411" s="79"/>
    </row>
    <row r="2412" spans="1:31" x14ac:dyDescent="0.25">
      <c r="A2412" s="16"/>
      <c r="B2412" s="16"/>
      <c r="C2412" s="16"/>
      <c r="D2412" s="66"/>
      <c r="E2412" s="66"/>
      <c r="F2412" s="66"/>
      <c r="G2412" s="67"/>
      <c r="H2412" s="4"/>
      <c r="I2412" s="4"/>
      <c r="J2412" s="4"/>
      <c r="K2412" s="4"/>
      <c r="O2412" s="4"/>
      <c r="P2412" s="4"/>
      <c r="Q2412" s="4"/>
      <c r="R2412" s="16"/>
      <c r="S2412" s="16"/>
      <c r="T2412" s="16"/>
      <c r="AA2412" s="59"/>
      <c r="AB2412" s="59"/>
      <c r="AE2412" s="79"/>
    </row>
    <row r="2413" spans="1:31" x14ac:dyDescent="0.25">
      <c r="A2413" s="16"/>
      <c r="B2413" s="16"/>
      <c r="C2413" s="16"/>
      <c r="D2413" s="66"/>
      <c r="E2413" s="66"/>
      <c r="F2413" s="66"/>
      <c r="G2413" s="67"/>
      <c r="H2413" s="4"/>
      <c r="I2413" s="4"/>
      <c r="J2413" s="4"/>
      <c r="K2413" s="4"/>
      <c r="O2413" s="4"/>
      <c r="P2413" s="4"/>
      <c r="Q2413" s="4"/>
      <c r="R2413" s="16"/>
      <c r="S2413" s="16"/>
      <c r="T2413" s="16"/>
      <c r="AA2413" s="59"/>
      <c r="AB2413" s="59"/>
      <c r="AE2413" s="79"/>
    </row>
    <row r="2414" spans="1:31" x14ac:dyDescent="0.25">
      <c r="A2414" s="16"/>
      <c r="B2414" s="16"/>
      <c r="C2414" s="16"/>
      <c r="D2414" s="66"/>
      <c r="E2414" s="66"/>
      <c r="F2414" s="66"/>
      <c r="G2414" s="67"/>
      <c r="H2414" s="4"/>
      <c r="I2414" s="4"/>
      <c r="J2414" s="4"/>
      <c r="K2414" s="4"/>
      <c r="O2414" s="4"/>
      <c r="P2414" s="4"/>
      <c r="Q2414" s="4"/>
      <c r="R2414" s="16"/>
      <c r="S2414" s="16"/>
      <c r="T2414" s="16"/>
      <c r="AA2414" s="59"/>
      <c r="AB2414" s="59"/>
      <c r="AE2414" s="79"/>
    </row>
    <row r="2415" spans="1:31" x14ac:dyDescent="0.25">
      <c r="A2415" s="16"/>
      <c r="B2415" s="16"/>
      <c r="C2415" s="16"/>
      <c r="D2415" s="66"/>
      <c r="E2415" s="66"/>
      <c r="F2415" s="66"/>
      <c r="G2415" s="67"/>
      <c r="H2415" s="4"/>
      <c r="I2415" s="4"/>
      <c r="J2415" s="4"/>
      <c r="K2415" s="4"/>
      <c r="O2415" s="4"/>
      <c r="P2415" s="4"/>
      <c r="Q2415" s="4"/>
      <c r="R2415" s="16"/>
      <c r="S2415" s="16"/>
      <c r="T2415" s="16"/>
      <c r="AA2415" s="59"/>
      <c r="AB2415" s="59"/>
      <c r="AE2415" s="79"/>
    </row>
    <row r="2416" spans="1:31" x14ac:dyDescent="0.25">
      <c r="A2416" s="16"/>
      <c r="B2416" s="16"/>
      <c r="C2416" s="16"/>
      <c r="D2416" s="66"/>
      <c r="E2416" s="66"/>
      <c r="F2416" s="66"/>
      <c r="G2416" s="67"/>
      <c r="H2416" s="4"/>
      <c r="I2416" s="4"/>
      <c r="J2416" s="4"/>
      <c r="K2416" s="4"/>
      <c r="O2416" s="4"/>
      <c r="P2416" s="4"/>
      <c r="Q2416" s="4"/>
      <c r="R2416" s="16"/>
      <c r="S2416" s="16"/>
      <c r="T2416" s="16"/>
      <c r="AA2416" s="59"/>
      <c r="AB2416" s="59"/>
      <c r="AE2416" s="79"/>
    </row>
    <row r="2417" spans="1:31" x14ac:dyDescent="0.25">
      <c r="A2417" s="16"/>
      <c r="B2417" s="16"/>
      <c r="C2417" s="16"/>
      <c r="D2417" s="66"/>
      <c r="E2417" s="66"/>
      <c r="F2417" s="66"/>
      <c r="G2417" s="67"/>
      <c r="H2417" s="4"/>
      <c r="I2417" s="4"/>
      <c r="J2417" s="4"/>
      <c r="K2417" s="4"/>
      <c r="O2417" s="4"/>
      <c r="P2417" s="4"/>
      <c r="Q2417" s="4"/>
      <c r="R2417" s="16"/>
      <c r="S2417" s="16"/>
      <c r="T2417" s="16"/>
      <c r="AA2417" s="59"/>
      <c r="AB2417" s="59"/>
      <c r="AE2417" s="79"/>
    </row>
    <row r="2418" spans="1:31" x14ac:dyDescent="0.25">
      <c r="A2418" s="16"/>
      <c r="B2418" s="16"/>
      <c r="C2418" s="16"/>
      <c r="D2418" s="66"/>
      <c r="E2418" s="66"/>
      <c r="F2418" s="66"/>
      <c r="G2418" s="67"/>
      <c r="H2418" s="4"/>
      <c r="I2418" s="4"/>
      <c r="J2418" s="4"/>
      <c r="K2418" s="4"/>
      <c r="O2418" s="4"/>
      <c r="P2418" s="4"/>
      <c r="Q2418" s="4"/>
      <c r="R2418" s="16"/>
      <c r="S2418" s="16"/>
      <c r="T2418" s="16"/>
      <c r="AA2418" s="59"/>
      <c r="AB2418" s="59"/>
      <c r="AE2418" s="79"/>
    </row>
    <row r="2419" spans="1:31" x14ac:dyDescent="0.25">
      <c r="A2419" s="16"/>
      <c r="B2419" s="16"/>
      <c r="C2419" s="16"/>
      <c r="D2419" s="66"/>
      <c r="E2419" s="66"/>
      <c r="F2419" s="66"/>
      <c r="G2419" s="67"/>
      <c r="H2419" s="4"/>
      <c r="I2419" s="4"/>
      <c r="J2419" s="4"/>
      <c r="K2419" s="4"/>
      <c r="O2419" s="4"/>
      <c r="P2419" s="4"/>
      <c r="Q2419" s="4"/>
      <c r="R2419" s="16"/>
      <c r="S2419" s="16"/>
      <c r="T2419" s="16"/>
      <c r="AA2419" s="59"/>
      <c r="AB2419" s="59"/>
      <c r="AE2419" s="79"/>
    </row>
    <row r="2420" spans="1:31" x14ac:dyDescent="0.25">
      <c r="A2420" s="16"/>
      <c r="B2420" s="16"/>
      <c r="C2420" s="16"/>
      <c r="D2420" s="66"/>
      <c r="E2420" s="66"/>
      <c r="F2420" s="66"/>
      <c r="G2420" s="67"/>
      <c r="H2420" s="4"/>
      <c r="I2420" s="4"/>
      <c r="J2420" s="4"/>
      <c r="K2420" s="4"/>
      <c r="O2420" s="4"/>
      <c r="P2420" s="4"/>
      <c r="Q2420" s="4"/>
      <c r="R2420" s="16"/>
      <c r="S2420" s="16"/>
      <c r="T2420" s="16"/>
      <c r="AA2420" s="59"/>
      <c r="AB2420" s="59"/>
      <c r="AE2420" s="79"/>
    </row>
    <row r="2421" spans="1:31" x14ac:dyDescent="0.25">
      <c r="A2421" s="16"/>
      <c r="B2421" s="16"/>
      <c r="C2421" s="16"/>
      <c r="D2421" s="66"/>
      <c r="E2421" s="66"/>
      <c r="F2421" s="66"/>
      <c r="G2421" s="67"/>
      <c r="H2421" s="4"/>
      <c r="I2421" s="4"/>
      <c r="J2421" s="4"/>
      <c r="K2421" s="4"/>
      <c r="O2421" s="4"/>
      <c r="P2421" s="4"/>
      <c r="Q2421" s="4"/>
      <c r="R2421" s="16"/>
      <c r="S2421" s="16"/>
      <c r="T2421" s="16"/>
      <c r="AA2421" s="59"/>
      <c r="AB2421" s="59"/>
      <c r="AE2421" s="79"/>
    </row>
    <row r="2422" spans="1:31" x14ac:dyDescent="0.25">
      <c r="A2422" s="16"/>
      <c r="B2422" s="16"/>
      <c r="C2422" s="16"/>
      <c r="D2422" s="66"/>
      <c r="E2422" s="66"/>
      <c r="F2422" s="66"/>
      <c r="G2422" s="67"/>
      <c r="H2422" s="4"/>
      <c r="I2422" s="4"/>
      <c r="J2422" s="4"/>
      <c r="K2422" s="4"/>
      <c r="O2422" s="4"/>
      <c r="P2422" s="4"/>
      <c r="Q2422" s="4"/>
      <c r="R2422" s="16"/>
      <c r="S2422" s="16"/>
      <c r="T2422" s="16"/>
      <c r="AA2422" s="59"/>
      <c r="AB2422" s="59"/>
      <c r="AE2422" s="79"/>
    </row>
    <row r="2423" spans="1:31" x14ac:dyDescent="0.25">
      <c r="A2423" s="16"/>
      <c r="B2423" s="16"/>
      <c r="C2423" s="16"/>
      <c r="D2423" s="66"/>
      <c r="E2423" s="66"/>
      <c r="F2423" s="66"/>
      <c r="G2423" s="67"/>
      <c r="H2423" s="4"/>
      <c r="I2423" s="4"/>
      <c r="J2423" s="4"/>
      <c r="K2423" s="4"/>
      <c r="O2423" s="4"/>
      <c r="P2423" s="4"/>
      <c r="Q2423" s="4"/>
      <c r="R2423" s="16"/>
      <c r="S2423" s="16"/>
      <c r="T2423" s="16"/>
      <c r="AA2423" s="59"/>
      <c r="AB2423" s="59"/>
      <c r="AE2423" s="79"/>
    </row>
    <row r="2424" spans="1:31" x14ac:dyDescent="0.25">
      <c r="A2424" s="16"/>
      <c r="B2424" s="16"/>
      <c r="C2424" s="16"/>
      <c r="D2424" s="66"/>
      <c r="E2424" s="66"/>
      <c r="F2424" s="66"/>
      <c r="G2424" s="67"/>
      <c r="H2424" s="4"/>
      <c r="I2424" s="4"/>
      <c r="J2424" s="4"/>
      <c r="K2424" s="4"/>
      <c r="O2424" s="4"/>
      <c r="P2424" s="4"/>
      <c r="Q2424" s="4"/>
      <c r="R2424" s="16"/>
      <c r="S2424" s="16"/>
      <c r="T2424" s="16"/>
      <c r="AA2424" s="59"/>
      <c r="AB2424" s="59"/>
      <c r="AE2424" s="79"/>
    </row>
    <row r="2425" spans="1:31" x14ac:dyDescent="0.25">
      <c r="A2425" s="16"/>
      <c r="B2425" s="16"/>
      <c r="C2425" s="16"/>
      <c r="D2425" s="66"/>
      <c r="E2425" s="66"/>
      <c r="F2425" s="66"/>
      <c r="G2425" s="67"/>
      <c r="H2425" s="4"/>
      <c r="I2425" s="4"/>
      <c r="J2425" s="4"/>
      <c r="K2425" s="4"/>
      <c r="O2425" s="4"/>
      <c r="P2425" s="4"/>
      <c r="Q2425" s="4"/>
      <c r="R2425" s="16"/>
      <c r="S2425" s="16"/>
      <c r="T2425" s="16"/>
      <c r="AA2425" s="59"/>
      <c r="AB2425" s="59"/>
      <c r="AE2425" s="79"/>
    </row>
    <row r="2426" spans="1:31" x14ac:dyDescent="0.25">
      <c r="A2426" s="16"/>
      <c r="B2426" s="16"/>
      <c r="C2426" s="16"/>
      <c r="D2426" s="66"/>
      <c r="E2426" s="66"/>
      <c r="F2426" s="66"/>
      <c r="G2426" s="67"/>
      <c r="H2426" s="4"/>
      <c r="I2426" s="4"/>
      <c r="J2426" s="4"/>
      <c r="K2426" s="4"/>
      <c r="O2426" s="4"/>
      <c r="P2426" s="4"/>
      <c r="Q2426" s="4"/>
      <c r="R2426" s="16"/>
      <c r="S2426" s="16"/>
      <c r="T2426" s="16"/>
      <c r="AA2426" s="59"/>
      <c r="AB2426" s="59"/>
      <c r="AE2426" s="79"/>
    </row>
    <row r="2427" spans="1:31" x14ac:dyDescent="0.25">
      <c r="A2427" s="16"/>
      <c r="B2427" s="16"/>
      <c r="C2427" s="16"/>
      <c r="D2427" s="66"/>
      <c r="E2427" s="66"/>
      <c r="F2427" s="66"/>
      <c r="G2427" s="67"/>
      <c r="H2427" s="4"/>
      <c r="I2427" s="4"/>
      <c r="J2427" s="4"/>
      <c r="K2427" s="4"/>
      <c r="O2427" s="4"/>
      <c r="P2427" s="4"/>
      <c r="Q2427" s="4"/>
      <c r="R2427" s="16"/>
      <c r="S2427" s="16"/>
      <c r="T2427" s="16"/>
      <c r="AA2427" s="59"/>
      <c r="AB2427" s="59"/>
      <c r="AE2427" s="79"/>
    </row>
    <row r="2428" spans="1:31" x14ac:dyDescent="0.25">
      <c r="A2428" s="16"/>
      <c r="B2428" s="16"/>
      <c r="C2428" s="16"/>
      <c r="D2428" s="66"/>
      <c r="E2428" s="66"/>
      <c r="F2428" s="66"/>
      <c r="G2428" s="67"/>
      <c r="H2428" s="4"/>
      <c r="I2428" s="4"/>
      <c r="J2428" s="4"/>
      <c r="K2428" s="4"/>
      <c r="O2428" s="4"/>
      <c r="P2428" s="4"/>
      <c r="Q2428" s="4"/>
      <c r="R2428" s="16"/>
      <c r="S2428" s="16"/>
      <c r="T2428" s="16"/>
      <c r="AA2428" s="59"/>
      <c r="AB2428" s="59"/>
      <c r="AE2428" s="79"/>
    </row>
    <row r="2429" spans="1:31" x14ac:dyDescent="0.25">
      <c r="A2429" s="16"/>
      <c r="B2429" s="16"/>
      <c r="C2429" s="16"/>
      <c r="D2429" s="66"/>
      <c r="E2429" s="66"/>
      <c r="F2429" s="66"/>
      <c r="G2429" s="67"/>
      <c r="H2429" s="4"/>
      <c r="I2429" s="4"/>
      <c r="J2429" s="4"/>
      <c r="K2429" s="4"/>
      <c r="O2429" s="4"/>
      <c r="P2429" s="4"/>
      <c r="Q2429" s="4"/>
      <c r="R2429" s="16"/>
      <c r="S2429" s="16"/>
      <c r="T2429" s="16"/>
      <c r="AA2429" s="59"/>
      <c r="AB2429" s="59"/>
      <c r="AE2429" s="79"/>
    </row>
    <row r="2430" spans="1:31" x14ac:dyDescent="0.25">
      <c r="A2430" s="16"/>
      <c r="B2430" s="16"/>
      <c r="C2430" s="16"/>
      <c r="D2430" s="66"/>
      <c r="E2430" s="66"/>
      <c r="F2430" s="66"/>
      <c r="G2430" s="67"/>
      <c r="H2430" s="4"/>
      <c r="I2430" s="4"/>
      <c r="J2430" s="4"/>
      <c r="K2430" s="4"/>
      <c r="O2430" s="4"/>
      <c r="P2430" s="4"/>
      <c r="Q2430" s="4"/>
      <c r="R2430" s="16"/>
      <c r="S2430" s="16"/>
      <c r="T2430" s="16"/>
      <c r="AA2430" s="59"/>
      <c r="AB2430" s="59"/>
      <c r="AE2430" s="79"/>
    </row>
    <row r="2431" spans="1:31" x14ac:dyDescent="0.25">
      <c r="A2431" s="16"/>
      <c r="B2431" s="16"/>
      <c r="C2431" s="16"/>
      <c r="D2431" s="66"/>
      <c r="E2431" s="66"/>
      <c r="F2431" s="66"/>
      <c r="G2431" s="67"/>
      <c r="H2431" s="4"/>
      <c r="I2431" s="4"/>
      <c r="J2431" s="4"/>
      <c r="K2431" s="4"/>
      <c r="O2431" s="4"/>
      <c r="P2431" s="4"/>
      <c r="Q2431" s="4"/>
      <c r="R2431" s="16"/>
      <c r="S2431" s="16"/>
      <c r="T2431" s="16"/>
      <c r="AA2431" s="59"/>
      <c r="AB2431" s="59"/>
      <c r="AE2431" s="79"/>
    </row>
    <row r="2432" spans="1:31" x14ac:dyDescent="0.25">
      <c r="A2432" s="16"/>
      <c r="B2432" s="16"/>
      <c r="C2432" s="16"/>
      <c r="D2432" s="66"/>
      <c r="E2432" s="66"/>
      <c r="F2432" s="66"/>
      <c r="G2432" s="67"/>
      <c r="H2432" s="4"/>
      <c r="I2432" s="4"/>
      <c r="J2432" s="4"/>
      <c r="K2432" s="4"/>
      <c r="O2432" s="4"/>
      <c r="P2432" s="4"/>
      <c r="Q2432" s="4"/>
      <c r="R2432" s="16"/>
      <c r="S2432" s="16"/>
      <c r="T2432" s="16"/>
      <c r="AA2432" s="59"/>
      <c r="AB2432" s="59"/>
      <c r="AE2432" s="79"/>
    </row>
    <row r="2433" spans="1:31" x14ac:dyDescent="0.25">
      <c r="A2433" s="16"/>
      <c r="B2433" s="16"/>
      <c r="C2433" s="16"/>
      <c r="D2433" s="66"/>
      <c r="E2433" s="66"/>
      <c r="F2433" s="66"/>
      <c r="G2433" s="67"/>
      <c r="H2433" s="4"/>
      <c r="I2433" s="4"/>
      <c r="J2433" s="4"/>
      <c r="K2433" s="4"/>
      <c r="O2433" s="4"/>
      <c r="P2433" s="4"/>
      <c r="Q2433" s="4"/>
      <c r="R2433" s="16"/>
      <c r="S2433" s="16"/>
      <c r="T2433" s="16"/>
      <c r="AA2433" s="59"/>
      <c r="AB2433" s="59"/>
      <c r="AE2433" s="79"/>
    </row>
    <row r="2434" spans="1:31" x14ac:dyDescent="0.25">
      <c r="A2434" s="16"/>
      <c r="B2434" s="16"/>
      <c r="C2434" s="16"/>
      <c r="D2434" s="66"/>
      <c r="E2434" s="66"/>
      <c r="F2434" s="66"/>
      <c r="G2434" s="67"/>
      <c r="H2434" s="4"/>
      <c r="I2434" s="4"/>
      <c r="J2434" s="4"/>
      <c r="K2434" s="4"/>
      <c r="O2434" s="4"/>
      <c r="P2434" s="4"/>
      <c r="Q2434" s="4"/>
      <c r="R2434" s="16"/>
      <c r="S2434" s="16"/>
      <c r="T2434" s="16"/>
      <c r="AA2434" s="59"/>
      <c r="AB2434" s="59"/>
      <c r="AE2434" s="79"/>
    </row>
    <row r="2435" spans="1:31" x14ac:dyDescent="0.25">
      <c r="A2435" s="16"/>
      <c r="B2435" s="16"/>
      <c r="C2435" s="16"/>
      <c r="D2435" s="66"/>
      <c r="E2435" s="66"/>
      <c r="F2435" s="66"/>
      <c r="G2435" s="67"/>
      <c r="H2435" s="4"/>
      <c r="I2435" s="4"/>
      <c r="J2435" s="4"/>
      <c r="K2435" s="4"/>
      <c r="O2435" s="4"/>
      <c r="P2435" s="4"/>
      <c r="Q2435" s="4"/>
      <c r="R2435" s="16"/>
      <c r="S2435" s="16"/>
      <c r="T2435" s="16"/>
      <c r="AA2435" s="59"/>
      <c r="AB2435" s="59"/>
      <c r="AE2435" s="79"/>
    </row>
    <row r="2436" spans="1:31" x14ac:dyDescent="0.25">
      <c r="A2436" s="16"/>
      <c r="B2436" s="16"/>
      <c r="C2436" s="16"/>
      <c r="D2436" s="66"/>
      <c r="E2436" s="66"/>
      <c r="F2436" s="66"/>
      <c r="G2436" s="67"/>
      <c r="H2436" s="4"/>
      <c r="I2436" s="4"/>
      <c r="J2436" s="4"/>
      <c r="K2436" s="4"/>
      <c r="O2436" s="4"/>
      <c r="P2436" s="4"/>
      <c r="Q2436" s="4"/>
      <c r="R2436" s="16"/>
      <c r="S2436" s="16"/>
      <c r="T2436" s="16"/>
      <c r="AA2436" s="59"/>
      <c r="AB2436" s="59"/>
      <c r="AE2436" s="79"/>
    </row>
    <row r="2437" spans="1:31" x14ac:dyDescent="0.25">
      <c r="A2437" s="16"/>
      <c r="B2437" s="16"/>
      <c r="C2437" s="16"/>
      <c r="D2437" s="66"/>
      <c r="E2437" s="66"/>
      <c r="F2437" s="66"/>
      <c r="G2437" s="67"/>
      <c r="H2437" s="4"/>
      <c r="I2437" s="4"/>
      <c r="J2437" s="4"/>
      <c r="K2437" s="4"/>
      <c r="O2437" s="4"/>
      <c r="P2437" s="4"/>
      <c r="Q2437" s="4"/>
      <c r="R2437" s="16"/>
      <c r="S2437" s="16"/>
      <c r="T2437" s="16"/>
      <c r="AA2437" s="59"/>
      <c r="AB2437" s="59"/>
      <c r="AE2437" s="79"/>
    </row>
    <row r="2438" spans="1:31" x14ac:dyDescent="0.25">
      <c r="A2438" s="16"/>
      <c r="B2438" s="16"/>
      <c r="C2438" s="16"/>
      <c r="D2438" s="66"/>
      <c r="E2438" s="66"/>
      <c r="F2438" s="66"/>
      <c r="G2438" s="67"/>
      <c r="H2438" s="4"/>
      <c r="I2438" s="4"/>
      <c r="J2438" s="4"/>
      <c r="K2438" s="4"/>
      <c r="O2438" s="4"/>
      <c r="P2438" s="4"/>
      <c r="Q2438" s="4"/>
      <c r="R2438" s="16"/>
      <c r="S2438" s="16"/>
      <c r="T2438" s="16"/>
      <c r="AA2438" s="59"/>
      <c r="AB2438" s="59"/>
      <c r="AE2438" s="79"/>
    </row>
    <row r="2439" spans="1:31" x14ac:dyDescent="0.25">
      <c r="A2439" s="16"/>
      <c r="B2439" s="16"/>
      <c r="C2439" s="16"/>
      <c r="D2439" s="66"/>
      <c r="E2439" s="66"/>
      <c r="F2439" s="66"/>
      <c r="G2439" s="67"/>
      <c r="H2439" s="4"/>
      <c r="I2439" s="4"/>
      <c r="J2439" s="4"/>
      <c r="K2439" s="4"/>
      <c r="O2439" s="4"/>
      <c r="P2439" s="4"/>
      <c r="Q2439" s="4"/>
      <c r="R2439" s="16"/>
      <c r="S2439" s="16"/>
      <c r="T2439" s="16"/>
      <c r="AA2439" s="59"/>
      <c r="AB2439" s="59"/>
      <c r="AE2439" s="79"/>
    </row>
    <row r="2440" spans="1:31" x14ac:dyDescent="0.25">
      <c r="A2440" s="16"/>
      <c r="B2440" s="16"/>
      <c r="C2440" s="16"/>
      <c r="D2440" s="66"/>
      <c r="E2440" s="66"/>
      <c r="F2440" s="66"/>
      <c r="G2440" s="67"/>
      <c r="H2440" s="4"/>
      <c r="I2440" s="4"/>
      <c r="J2440" s="4"/>
      <c r="K2440" s="4"/>
      <c r="O2440" s="4"/>
      <c r="P2440" s="4"/>
      <c r="Q2440" s="4"/>
      <c r="R2440" s="16"/>
      <c r="S2440" s="16"/>
      <c r="T2440" s="16"/>
      <c r="AA2440" s="59"/>
      <c r="AB2440" s="59"/>
      <c r="AE2440" s="79"/>
    </row>
    <row r="2441" spans="1:31" x14ac:dyDescent="0.25">
      <c r="A2441" s="16"/>
      <c r="B2441" s="16"/>
      <c r="C2441" s="16"/>
      <c r="D2441" s="66"/>
      <c r="E2441" s="66"/>
      <c r="F2441" s="66"/>
      <c r="G2441" s="67"/>
      <c r="H2441" s="4"/>
      <c r="I2441" s="4"/>
      <c r="J2441" s="4"/>
      <c r="K2441" s="4"/>
      <c r="O2441" s="4"/>
      <c r="P2441" s="4"/>
      <c r="Q2441" s="4"/>
      <c r="R2441" s="16"/>
      <c r="S2441" s="16"/>
      <c r="T2441" s="16"/>
      <c r="AA2441" s="59"/>
      <c r="AB2441" s="59"/>
      <c r="AE2441" s="79"/>
    </row>
    <row r="2442" spans="1:31" x14ac:dyDescent="0.25">
      <c r="A2442" s="16"/>
      <c r="B2442" s="16"/>
      <c r="C2442" s="16"/>
      <c r="D2442" s="66"/>
      <c r="E2442" s="66"/>
      <c r="F2442" s="66"/>
      <c r="G2442" s="67"/>
      <c r="H2442" s="4"/>
      <c r="I2442" s="4"/>
      <c r="J2442" s="4"/>
      <c r="K2442" s="4"/>
      <c r="O2442" s="4"/>
      <c r="P2442" s="4"/>
      <c r="Q2442" s="4"/>
      <c r="R2442" s="16"/>
      <c r="S2442" s="16"/>
      <c r="T2442" s="16"/>
      <c r="AA2442" s="59"/>
      <c r="AB2442" s="59"/>
      <c r="AE2442" s="79"/>
    </row>
    <row r="2443" spans="1:31" x14ac:dyDescent="0.25">
      <c r="A2443" s="16"/>
      <c r="B2443" s="16"/>
      <c r="C2443" s="16"/>
      <c r="D2443" s="66"/>
      <c r="E2443" s="66"/>
      <c r="F2443" s="66"/>
      <c r="G2443" s="67"/>
      <c r="H2443" s="4"/>
      <c r="I2443" s="4"/>
      <c r="J2443" s="4"/>
      <c r="K2443" s="4"/>
      <c r="O2443" s="4"/>
      <c r="P2443" s="4"/>
      <c r="Q2443" s="4"/>
      <c r="R2443" s="16"/>
      <c r="S2443" s="16"/>
      <c r="T2443" s="16"/>
      <c r="AA2443" s="59"/>
      <c r="AB2443" s="59"/>
      <c r="AE2443" s="79"/>
    </row>
    <row r="2444" spans="1:31" x14ac:dyDescent="0.25">
      <c r="A2444" s="16"/>
      <c r="B2444" s="16"/>
      <c r="C2444" s="16"/>
      <c r="D2444" s="66"/>
      <c r="E2444" s="66"/>
      <c r="F2444" s="66"/>
      <c r="G2444" s="67"/>
      <c r="H2444" s="4"/>
      <c r="I2444" s="4"/>
      <c r="J2444" s="4"/>
      <c r="K2444" s="4"/>
      <c r="O2444" s="4"/>
      <c r="P2444" s="4"/>
      <c r="Q2444" s="4"/>
      <c r="R2444" s="16"/>
      <c r="S2444" s="16"/>
      <c r="T2444" s="16"/>
      <c r="AA2444" s="59"/>
      <c r="AB2444" s="59"/>
      <c r="AE2444" s="79"/>
    </row>
    <row r="2445" spans="1:31" x14ac:dyDescent="0.25">
      <c r="A2445" s="16"/>
      <c r="B2445" s="16"/>
      <c r="C2445" s="16"/>
      <c r="D2445" s="66"/>
      <c r="E2445" s="66"/>
      <c r="F2445" s="66"/>
      <c r="G2445" s="67"/>
      <c r="H2445" s="4"/>
      <c r="I2445" s="4"/>
      <c r="J2445" s="4"/>
      <c r="K2445" s="4"/>
      <c r="O2445" s="4"/>
      <c r="P2445" s="4"/>
      <c r="Q2445" s="4"/>
      <c r="R2445" s="16"/>
      <c r="S2445" s="16"/>
      <c r="T2445" s="16"/>
      <c r="AA2445" s="59"/>
      <c r="AB2445" s="59"/>
      <c r="AE2445" s="79"/>
    </row>
    <row r="2446" spans="1:31" x14ac:dyDescent="0.25">
      <c r="A2446" s="16"/>
      <c r="B2446" s="16"/>
      <c r="C2446" s="16"/>
      <c r="D2446" s="66"/>
      <c r="E2446" s="66"/>
      <c r="F2446" s="66"/>
      <c r="G2446" s="67"/>
      <c r="H2446" s="4"/>
      <c r="I2446" s="4"/>
      <c r="J2446" s="4"/>
      <c r="K2446" s="4"/>
      <c r="O2446" s="4"/>
      <c r="P2446" s="4"/>
      <c r="Q2446" s="4"/>
      <c r="R2446" s="16"/>
      <c r="S2446" s="16"/>
      <c r="T2446" s="16"/>
      <c r="AA2446" s="59"/>
      <c r="AB2446" s="59"/>
      <c r="AE2446" s="79"/>
    </row>
    <row r="2447" spans="1:31" x14ac:dyDescent="0.25">
      <c r="A2447" s="16"/>
      <c r="B2447" s="16"/>
      <c r="C2447" s="16"/>
      <c r="D2447" s="66"/>
      <c r="E2447" s="66"/>
      <c r="F2447" s="66"/>
      <c r="G2447" s="67"/>
      <c r="H2447" s="4"/>
      <c r="I2447" s="4"/>
      <c r="J2447" s="4"/>
      <c r="K2447" s="4"/>
      <c r="O2447" s="4"/>
      <c r="P2447" s="4"/>
      <c r="Q2447" s="4"/>
      <c r="R2447" s="16"/>
      <c r="S2447" s="16"/>
      <c r="T2447" s="16"/>
      <c r="AA2447" s="59"/>
      <c r="AB2447" s="59"/>
      <c r="AE2447" s="79"/>
    </row>
    <row r="2448" spans="1:31" x14ac:dyDescent="0.25">
      <c r="A2448" s="16"/>
      <c r="B2448" s="16"/>
      <c r="C2448" s="16"/>
      <c r="D2448" s="66"/>
      <c r="E2448" s="66"/>
      <c r="F2448" s="66"/>
      <c r="G2448" s="67"/>
      <c r="H2448" s="4"/>
      <c r="I2448" s="4"/>
      <c r="J2448" s="4"/>
      <c r="K2448" s="4"/>
      <c r="O2448" s="4"/>
      <c r="P2448" s="4"/>
      <c r="Q2448" s="4"/>
      <c r="R2448" s="16"/>
      <c r="S2448" s="16"/>
      <c r="T2448" s="16"/>
      <c r="AA2448" s="59"/>
      <c r="AB2448" s="59"/>
      <c r="AE2448" s="79"/>
    </row>
    <row r="2449" spans="1:31" x14ac:dyDescent="0.25">
      <c r="A2449" s="16"/>
      <c r="B2449" s="16"/>
      <c r="C2449" s="16"/>
      <c r="D2449" s="66"/>
      <c r="E2449" s="66"/>
      <c r="F2449" s="66"/>
      <c r="G2449" s="67"/>
      <c r="H2449" s="4"/>
      <c r="I2449" s="4"/>
      <c r="J2449" s="4"/>
      <c r="K2449" s="4"/>
      <c r="O2449" s="4"/>
      <c r="P2449" s="4"/>
      <c r="Q2449" s="4"/>
      <c r="R2449" s="16"/>
      <c r="S2449" s="16"/>
      <c r="T2449" s="16"/>
      <c r="AA2449" s="59"/>
      <c r="AB2449" s="59"/>
      <c r="AE2449" s="79"/>
    </row>
    <row r="2450" spans="1:31" x14ac:dyDescent="0.25">
      <c r="A2450" s="16"/>
      <c r="B2450" s="16"/>
      <c r="C2450" s="16"/>
      <c r="D2450" s="66"/>
      <c r="E2450" s="66"/>
      <c r="F2450" s="66"/>
      <c r="G2450" s="67"/>
      <c r="H2450" s="4"/>
      <c r="I2450" s="4"/>
      <c r="J2450" s="4"/>
      <c r="K2450" s="4"/>
      <c r="O2450" s="4"/>
      <c r="P2450" s="4"/>
      <c r="Q2450" s="4"/>
      <c r="R2450" s="16"/>
      <c r="S2450" s="16"/>
      <c r="T2450" s="16"/>
      <c r="AA2450" s="59"/>
      <c r="AB2450" s="59"/>
      <c r="AE2450" s="79"/>
    </row>
    <row r="2451" spans="1:31" x14ac:dyDescent="0.25">
      <c r="A2451" s="16"/>
      <c r="B2451" s="16"/>
      <c r="C2451" s="16"/>
      <c r="D2451" s="66"/>
      <c r="E2451" s="66"/>
      <c r="F2451" s="66"/>
      <c r="G2451" s="67"/>
      <c r="H2451" s="4"/>
      <c r="I2451" s="4"/>
      <c r="J2451" s="4"/>
      <c r="K2451" s="4"/>
      <c r="O2451" s="4"/>
      <c r="P2451" s="4"/>
      <c r="Q2451" s="4"/>
      <c r="R2451" s="16"/>
      <c r="S2451" s="16"/>
      <c r="T2451" s="16"/>
      <c r="AA2451" s="59"/>
      <c r="AB2451" s="59"/>
      <c r="AE2451" s="79"/>
    </row>
    <row r="2452" spans="1:31" x14ac:dyDescent="0.25">
      <c r="A2452" s="16"/>
      <c r="B2452" s="16"/>
      <c r="C2452" s="16"/>
      <c r="D2452" s="66"/>
      <c r="E2452" s="66"/>
      <c r="F2452" s="66"/>
      <c r="G2452" s="67"/>
      <c r="H2452" s="4"/>
      <c r="I2452" s="4"/>
      <c r="J2452" s="4"/>
      <c r="K2452" s="4"/>
      <c r="O2452" s="4"/>
      <c r="P2452" s="4"/>
      <c r="Q2452" s="4"/>
      <c r="R2452" s="16"/>
      <c r="S2452" s="16"/>
      <c r="T2452" s="16"/>
      <c r="AA2452" s="59"/>
      <c r="AB2452" s="59"/>
      <c r="AE2452" s="79"/>
    </row>
    <row r="2453" spans="1:31" x14ac:dyDescent="0.25">
      <c r="A2453" s="16"/>
      <c r="B2453" s="16"/>
      <c r="C2453" s="16"/>
      <c r="D2453" s="66"/>
      <c r="E2453" s="66"/>
      <c r="F2453" s="66"/>
      <c r="G2453" s="67"/>
      <c r="H2453" s="4"/>
      <c r="I2453" s="4"/>
      <c r="J2453" s="4"/>
      <c r="K2453" s="4"/>
      <c r="O2453" s="4"/>
      <c r="P2453" s="4"/>
      <c r="Q2453" s="4"/>
      <c r="R2453" s="16"/>
      <c r="S2453" s="16"/>
      <c r="T2453" s="16"/>
      <c r="AA2453" s="59"/>
      <c r="AB2453" s="59"/>
      <c r="AE2453" s="79"/>
    </row>
    <row r="2454" spans="1:31" x14ac:dyDescent="0.25">
      <c r="A2454" s="16"/>
      <c r="B2454" s="16"/>
      <c r="C2454" s="16"/>
      <c r="D2454" s="66"/>
      <c r="E2454" s="66"/>
      <c r="F2454" s="66"/>
      <c r="G2454" s="67"/>
      <c r="H2454" s="4"/>
      <c r="I2454" s="4"/>
      <c r="J2454" s="4"/>
      <c r="K2454" s="4"/>
      <c r="O2454" s="4"/>
      <c r="P2454" s="4"/>
      <c r="Q2454" s="4"/>
      <c r="R2454" s="16"/>
      <c r="S2454" s="16"/>
      <c r="T2454" s="16"/>
      <c r="AA2454" s="59"/>
      <c r="AB2454" s="59"/>
      <c r="AE2454" s="79"/>
    </row>
    <row r="2455" spans="1:31" x14ac:dyDescent="0.25">
      <c r="A2455" s="16"/>
      <c r="B2455" s="16"/>
      <c r="C2455" s="16"/>
      <c r="D2455" s="66"/>
      <c r="E2455" s="66"/>
      <c r="F2455" s="66"/>
      <c r="G2455" s="67"/>
      <c r="H2455" s="4"/>
      <c r="I2455" s="4"/>
      <c r="J2455" s="4"/>
      <c r="K2455" s="4"/>
      <c r="O2455" s="4"/>
      <c r="P2455" s="4"/>
      <c r="Q2455" s="4"/>
      <c r="R2455" s="16"/>
      <c r="S2455" s="16"/>
      <c r="T2455" s="16"/>
      <c r="AA2455" s="59"/>
      <c r="AB2455" s="59"/>
      <c r="AE2455" s="79"/>
    </row>
    <row r="2456" spans="1:31" x14ac:dyDescent="0.25">
      <c r="A2456" s="16"/>
      <c r="B2456" s="16"/>
      <c r="C2456" s="16"/>
      <c r="D2456" s="66"/>
      <c r="E2456" s="66"/>
      <c r="F2456" s="66"/>
      <c r="G2456" s="67"/>
      <c r="H2456" s="4"/>
      <c r="I2456" s="4"/>
      <c r="J2456" s="4"/>
      <c r="K2456" s="4"/>
      <c r="O2456" s="4"/>
      <c r="P2456" s="4"/>
      <c r="Q2456" s="4"/>
      <c r="R2456" s="16"/>
      <c r="S2456" s="16"/>
      <c r="T2456" s="16"/>
      <c r="AA2456" s="59"/>
      <c r="AB2456" s="59"/>
      <c r="AE2456" s="79"/>
    </row>
    <row r="2457" spans="1:31" x14ac:dyDescent="0.25">
      <c r="A2457" s="16"/>
      <c r="B2457" s="16"/>
      <c r="C2457" s="16"/>
      <c r="D2457" s="66"/>
      <c r="E2457" s="66"/>
      <c r="F2457" s="66"/>
      <c r="G2457" s="67"/>
      <c r="H2457" s="4"/>
      <c r="I2457" s="4"/>
      <c r="J2457" s="4"/>
      <c r="K2457" s="4"/>
      <c r="O2457" s="4"/>
      <c r="P2457" s="4"/>
      <c r="Q2457" s="4"/>
      <c r="R2457" s="16"/>
      <c r="S2457" s="16"/>
      <c r="T2457" s="16"/>
      <c r="AA2457" s="59"/>
      <c r="AB2457" s="59"/>
      <c r="AE2457" s="79"/>
    </row>
    <row r="2458" spans="1:31" x14ac:dyDescent="0.25">
      <c r="A2458" s="16"/>
      <c r="B2458" s="16"/>
      <c r="C2458" s="16"/>
      <c r="D2458" s="66"/>
      <c r="E2458" s="66"/>
      <c r="F2458" s="66"/>
      <c r="G2458" s="67"/>
      <c r="H2458" s="4"/>
      <c r="I2458" s="4"/>
      <c r="J2458" s="4"/>
      <c r="K2458" s="4"/>
      <c r="O2458" s="4"/>
      <c r="P2458" s="4"/>
      <c r="Q2458" s="4"/>
      <c r="R2458" s="16"/>
      <c r="S2458" s="16"/>
      <c r="T2458" s="16"/>
      <c r="AA2458" s="59"/>
      <c r="AB2458" s="59"/>
      <c r="AE2458" s="79"/>
    </row>
    <row r="2459" spans="1:31" x14ac:dyDescent="0.25">
      <c r="A2459" s="16"/>
      <c r="B2459" s="16"/>
      <c r="C2459" s="16"/>
      <c r="D2459" s="66"/>
      <c r="E2459" s="66"/>
      <c r="F2459" s="66"/>
      <c r="G2459" s="67"/>
      <c r="H2459" s="4"/>
      <c r="I2459" s="4"/>
      <c r="J2459" s="4"/>
      <c r="K2459" s="4"/>
      <c r="O2459" s="4"/>
      <c r="P2459" s="4"/>
      <c r="Q2459" s="4"/>
      <c r="R2459" s="16"/>
      <c r="S2459" s="16"/>
      <c r="T2459" s="16"/>
      <c r="AA2459" s="59"/>
      <c r="AB2459" s="59"/>
      <c r="AE2459" s="79"/>
    </row>
    <row r="2460" spans="1:31" x14ac:dyDescent="0.25">
      <c r="A2460" s="16"/>
      <c r="B2460" s="16"/>
      <c r="C2460" s="16"/>
      <c r="D2460" s="66"/>
      <c r="E2460" s="66"/>
      <c r="F2460" s="66"/>
      <c r="G2460" s="67"/>
      <c r="H2460" s="4"/>
      <c r="I2460" s="4"/>
      <c r="J2460" s="4"/>
      <c r="K2460" s="4"/>
      <c r="O2460" s="4"/>
      <c r="P2460" s="4"/>
      <c r="Q2460" s="4"/>
      <c r="R2460" s="16"/>
      <c r="S2460" s="16"/>
      <c r="T2460" s="16"/>
      <c r="AA2460" s="59"/>
      <c r="AB2460" s="59"/>
      <c r="AE2460" s="79"/>
    </row>
    <row r="2461" spans="1:31" x14ac:dyDescent="0.25">
      <c r="A2461" s="16"/>
      <c r="B2461" s="16"/>
      <c r="C2461" s="16"/>
      <c r="D2461" s="66"/>
      <c r="E2461" s="66"/>
      <c r="F2461" s="66"/>
      <c r="G2461" s="67"/>
      <c r="H2461" s="4"/>
      <c r="I2461" s="4"/>
      <c r="J2461" s="4"/>
      <c r="K2461" s="4"/>
      <c r="O2461" s="4"/>
      <c r="P2461" s="4"/>
      <c r="Q2461" s="4"/>
      <c r="R2461" s="16"/>
      <c r="S2461" s="16"/>
      <c r="T2461" s="16"/>
      <c r="AA2461" s="59"/>
      <c r="AB2461" s="59"/>
      <c r="AE2461" s="79"/>
    </row>
    <row r="2462" spans="1:31" x14ac:dyDescent="0.25">
      <c r="A2462" s="16"/>
      <c r="B2462" s="16"/>
      <c r="C2462" s="16"/>
      <c r="D2462" s="66"/>
      <c r="E2462" s="66"/>
      <c r="F2462" s="66"/>
      <c r="G2462" s="67"/>
      <c r="H2462" s="4"/>
      <c r="I2462" s="4"/>
      <c r="J2462" s="4"/>
      <c r="K2462" s="4"/>
      <c r="O2462" s="4"/>
      <c r="P2462" s="4"/>
      <c r="Q2462" s="4"/>
      <c r="R2462" s="16"/>
      <c r="S2462" s="16"/>
      <c r="T2462" s="16"/>
      <c r="AA2462" s="59"/>
      <c r="AB2462" s="59"/>
      <c r="AE2462" s="79"/>
    </row>
    <row r="2463" spans="1:31" x14ac:dyDescent="0.25">
      <c r="A2463" s="16"/>
      <c r="B2463" s="16"/>
      <c r="C2463" s="16"/>
      <c r="D2463" s="66"/>
      <c r="E2463" s="66"/>
      <c r="F2463" s="66"/>
      <c r="G2463" s="67"/>
      <c r="H2463" s="4"/>
      <c r="I2463" s="4"/>
      <c r="J2463" s="4"/>
      <c r="K2463" s="4"/>
      <c r="O2463" s="4"/>
      <c r="P2463" s="4"/>
      <c r="Q2463" s="4"/>
      <c r="R2463" s="16"/>
      <c r="S2463" s="16"/>
      <c r="T2463" s="16"/>
      <c r="AA2463" s="59"/>
      <c r="AB2463" s="59"/>
      <c r="AE2463" s="79"/>
    </row>
    <row r="2464" spans="1:31" x14ac:dyDescent="0.25">
      <c r="A2464" s="16"/>
      <c r="B2464" s="16"/>
      <c r="C2464" s="16"/>
      <c r="D2464" s="66"/>
      <c r="E2464" s="66"/>
      <c r="F2464" s="66"/>
      <c r="G2464" s="67"/>
      <c r="H2464" s="4"/>
      <c r="I2464" s="4"/>
      <c r="J2464" s="4"/>
      <c r="K2464" s="4"/>
      <c r="O2464" s="4"/>
      <c r="P2464" s="4"/>
      <c r="Q2464" s="4"/>
      <c r="R2464" s="16"/>
      <c r="S2464" s="16"/>
      <c r="T2464" s="16"/>
      <c r="AA2464" s="59"/>
      <c r="AB2464" s="59"/>
      <c r="AE2464" s="79"/>
    </row>
    <row r="2465" spans="1:31" x14ac:dyDescent="0.25">
      <c r="A2465" s="16"/>
      <c r="B2465" s="16"/>
      <c r="C2465" s="16"/>
      <c r="D2465" s="66"/>
      <c r="E2465" s="66"/>
      <c r="F2465" s="66"/>
      <c r="G2465" s="67"/>
      <c r="H2465" s="4"/>
      <c r="I2465" s="4"/>
      <c r="J2465" s="4"/>
      <c r="K2465" s="4"/>
      <c r="O2465" s="4"/>
      <c r="P2465" s="4"/>
      <c r="Q2465" s="4"/>
      <c r="R2465" s="16"/>
      <c r="S2465" s="16"/>
      <c r="T2465" s="16"/>
      <c r="AA2465" s="59"/>
      <c r="AB2465" s="59"/>
      <c r="AE2465" s="79"/>
    </row>
    <row r="2466" spans="1:31" x14ac:dyDescent="0.25">
      <c r="A2466" s="16"/>
      <c r="B2466" s="16"/>
      <c r="C2466" s="16"/>
      <c r="D2466" s="66"/>
      <c r="E2466" s="66"/>
      <c r="F2466" s="66"/>
      <c r="G2466" s="67"/>
      <c r="H2466" s="4"/>
      <c r="I2466" s="4"/>
      <c r="J2466" s="4"/>
      <c r="K2466" s="4"/>
      <c r="O2466" s="4"/>
      <c r="P2466" s="4"/>
      <c r="Q2466" s="4"/>
      <c r="R2466" s="16"/>
      <c r="S2466" s="16"/>
      <c r="T2466" s="16"/>
      <c r="AA2466" s="59"/>
      <c r="AB2466" s="59"/>
      <c r="AE2466" s="79"/>
    </row>
    <row r="2467" spans="1:31" x14ac:dyDescent="0.25">
      <c r="A2467" s="16"/>
      <c r="B2467" s="16"/>
      <c r="C2467" s="16"/>
      <c r="D2467" s="66"/>
      <c r="E2467" s="66"/>
      <c r="F2467" s="66"/>
      <c r="G2467" s="67"/>
      <c r="H2467" s="4"/>
      <c r="I2467" s="4"/>
      <c r="J2467" s="4"/>
      <c r="K2467" s="4"/>
      <c r="O2467" s="4"/>
      <c r="P2467" s="4"/>
      <c r="Q2467" s="4"/>
      <c r="R2467" s="16"/>
      <c r="S2467" s="16"/>
      <c r="T2467" s="16"/>
      <c r="AA2467" s="59"/>
      <c r="AB2467" s="59"/>
      <c r="AE2467" s="79"/>
    </row>
    <row r="2468" spans="1:31" x14ac:dyDescent="0.25">
      <c r="A2468" s="16"/>
      <c r="B2468" s="16"/>
      <c r="C2468" s="16"/>
      <c r="D2468" s="66"/>
      <c r="E2468" s="66"/>
      <c r="F2468" s="66"/>
      <c r="G2468" s="67"/>
      <c r="H2468" s="4"/>
      <c r="I2468" s="4"/>
      <c r="J2468" s="4"/>
      <c r="K2468" s="4"/>
      <c r="O2468" s="4"/>
      <c r="P2468" s="4"/>
      <c r="Q2468" s="4"/>
      <c r="R2468" s="16"/>
      <c r="S2468" s="16"/>
      <c r="T2468" s="16"/>
      <c r="AA2468" s="59"/>
      <c r="AB2468" s="59"/>
      <c r="AE2468" s="79"/>
    </row>
    <row r="2469" spans="1:31" x14ac:dyDescent="0.25">
      <c r="A2469" s="16"/>
      <c r="B2469" s="16"/>
      <c r="C2469" s="16"/>
      <c r="D2469" s="66"/>
      <c r="E2469" s="66"/>
      <c r="F2469" s="66"/>
      <c r="G2469" s="67"/>
      <c r="H2469" s="4"/>
      <c r="I2469" s="4"/>
      <c r="J2469" s="4"/>
      <c r="K2469" s="4"/>
      <c r="O2469" s="4"/>
      <c r="P2469" s="4"/>
      <c r="Q2469" s="4"/>
      <c r="R2469" s="16"/>
      <c r="S2469" s="16"/>
      <c r="T2469" s="16"/>
      <c r="AA2469" s="59"/>
      <c r="AB2469" s="59"/>
      <c r="AE2469" s="79"/>
    </row>
    <row r="2470" spans="1:31" x14ac:dyDescent="0.25">
      <c r="A2470" s="16"/>
      <c r="B2470" s="16"/>
      <c r="C2470" s="16"/>
      <c r="D2470" s="66"/>
      <c r="E2470" s="66"/>
      <c r="F2470" s="66"/>
      <c r="G2470" s="67"/>
      <c r="H2470" s="4"/>
      <c r="I2470" s="4"/>
      <c r="J2470" s="4"/>
      <c r="K2470" s="4"/>
      <c r="O2470" s="4"/>
      <c r="P2470" s="4"/>
      <c r="Q2470" s="4"/>
      <c r="R2470" s="16"/>
      <c r="S2470" s="16"/>
      <c r="T2470" s="16"/>
      <c r="AA2470" s="59"/>
      <c r="AB2470" s="59"/>
      <c r="AE2470" s="79"/>
    </row>
    <row r="2471" spans="1:31" x14ac:dyDescent="0.25">
      <c r="A2471" s="16"/>
      <c r="B2471" s="16"/>
      <c r="C2471" s="16"/>
      <c r="D2471" s="66"/>
      <c r="E2471" s="66"/>
      <c r="F2471" s="66"/>
      <c r="G2471" s="67"/>
      <c r="H2471" s="4"/>
      <c r="I2471" s="4"/>
      <c r="J2471" s="4"/>
      <c r="K2471" s="4"/>
      <c r="O2471" s="4"/>
      <c r="P2471" s="4"/>
      <c r="Q2471" s="4"/>
      <c r="R2471" s="16"/>
      <c r="S2471" s="16"/>
      <c r="T2471" s="16"/>
      <c r="AA2471" s="59"/>
      <c r="AB2471" s="59"/>
      <c r="AE2471" s="79"/>
    </row>
    <row r="2472" spans="1:31" x14ac:dyDescent="0.25">
      <c r="A2472" s="16"/>
      <c r="B2472" s="16"/>
      <c r="C2472" s="16"/>
      <c r="D2472" s="66"/>
      <c r="E2472" s="66"/>
      <c r="F2472" s="66"/>
      <c r="G2472" s="67"/>
      <c r="H2472" s="4"/>
      <c r="I2472" s="4"/>
      <c r="J2472" s="4"/>
      <c r="K2472" s="4"/>
      <c r="O2472" s="4"/>
      <c r="P2472" s="4"/>
      <c r="Q2472" s="4"/>
      <c r="R2472" s="16"/>
      <c r="S2472" s="16"/>
      <c r="T2472" s="16"/>
      <c r="AA2472" s="59"/>
      <c r="AB2472" s="59"/>
      <c r="AE2472" s="79"/>
    </row>
    <row r="2473" spans="1:31" x14ac:dyDescent="0.25">
      <c r="A2473" s="16"/>
      <c r="B2473" s="16"/>
      <c r="C2473" s="16"/>
      <c r="D2473" s="66"/>
      <c r="E2473" s="66"/>
      <c r="F2473" s="66"/>
      <c r="G2473" s="67"/>
      <c r="H2473" s="4"/>
      <c r="I2473" s="4"/>
      <c r="J2473" s="4"/>
      <c r="K2473" s="4"/>
      <c r="O2473" s="4"/>
      <c r="P2473" s="4"/>
      <c r="Q2473" s="4"/>
      <c r="R2473" s="16"/>
      <c r="S2473" s="16"/>
      <c r="T2473" s="16"/>
      <c r="AA2473" s="59"/>
      <c r="AB2473" s="59"/>
      <c r="AE2473" s="79"/>
    </row>
    <row r="2474" spans="1:31" x14ac:dyDescent="0.25">
      <c r="A2474" s="16"/>
      <c r="B2474" s="16"/>
      <c r="C2474" s="16"/>
      <c r="D2474" s="66"/>
      <c r="E2474" s="66"/>
      <c r="F2474" s="66"/>
      <c r="G2474" s="67"/>
      <c r="H2474" s="4"/>
      <c r="I2474" s="4"/>
      <c r="J2474" s="4"/>
      <c r="K2474" s="4"/>
      <c r="O2474" s="4"/>
      <c r="P2474" s="4"/>
      <c r="Q2474" s="4"/>
      <c r="R2474" s="16"/>
      <c r="S2474" s="16"/>
      <c r="T2474" s="16"/>
      <c r="AA2474" s="59"/>
      <c r="AB2474" s="59"/>
      <c r="AE2474" s="79"/>
    </row>
    <row r="2475" spans="1:31" x14ac:dyDescent="0.25">
      <c r="A2475" s="16"/>
      <c r="B2475" s="16"/>
      <c r="C2475" s="16"/>
      <c r="D2475" s="66"/>
      <c r="E2475" s="66"/>
      <c r="F2475" s="66"/>
      <c r="G2475" s="67"/>
      <c r="H2475" s="4"/>
      <c r="I2475" s="4"/>
      <c r="J2475" s="4"/>
      <c r="K2475" s="4"/>
      <c r="O2475" s="4"/>
      <c r="P2475" s="4"/>
      <c r="Q2475" s="4"/>
      <c r="R2475" s="16"/>
      <c r="S2475" s="16"/>
      <c r="T2475" s="16"/>
      <c r="AA2475" s="59"/>
      <c r="AB2475" s="59"/>
      <c r="AE2475" s="79"/>
    </row>
    <row r="2476" spans="1:31" x14ac:dyDescent="0.25">
      <c r="A2476" s="16"/>
      <c r="B2476" s="16"/>
      <c r="C2476" s="16"/>
      <c r="D2476" s="66"/>
      <c r="E2476" s="66"/>
      <c r="F2476" s="66"/>
      <c r="G2476" s="67"/>
      <c r="H2476" s="4"/>
      <c r="I2476" s="4"/>
      <c r="J2476" s="4"/>
      <c r="K2476" s="4"/>
      <c r="O2476" s="4"/>
      <c r="P2476" s="4"/>
      <c r="Q2476" s="4"/>
      <c r="R2476" s="16"/>
      <c r="S2476" s="16"/>
      <c r="T2476" s="16"/>
      <c r="AA2476" s="59"/>
      <c r="AB2476" s="59"/>
      <c r="AE2476" s="79"/>
    </row>
    <row r="2477" spans="1:31" x14ac:dyDescent="0.25">
      <c r="A2477" s="16"/>
      <c r="B2477" s="16"/>
      <c r="C2477" s="16"/>
      <c r="D2477" s="66"/>
      <c r="E2477" s="66"/>
      <c r="F2477" s="66"/>
      <c r="G2477" s="67"/>
      <c r="H2477" s="4"/>
      <c r="I2477" s="4"/>
      <c r="J2477" s="4"/>
      <c r="K2477" s="4"/>
      <c r="O2477" s="4"/>
      <c r="P2477" s="4"/>
      <c r="Q2477" s="4"/>
      <c r="R2477" s="16"/>
      <c r="S2477" s="16"/>
      <c r="T2477" s="16"/>
      <c r="AA2477" s="59"/>
      <c r="AB2477" s="59"/>
      <c r="AE2477" s="79"/>
    </row>
    <row r="2478" spans="1:31" x14ac:dyDescent="0.25">
      <c r="A2478" s="16"/>
      <c r="B2478" s="16"/>
      <c r="C2478" s="16"/>
      <c r="D2478" s="66"/>
      <c r="E2478" s="66"/>
      <c r="F2478" s="66"/>
      <c r="G2478" s="67"/>
      <c r="H2478" s="4"/>
      <c r="I2478" s="4"/>
      <c r="J2478" s="4"/>
      <c r="K2478" s="4"/>
      <c r="O2478" s="4"/>
      <c r="P2478" s="4"/>
      <c r="Q2478" s="4"/>
      <c r="R2478" s="16"/>
      <c r="S2478" s="16"/>
      <c r="T2478" s="16"/>
      <c r="AA2478" s="59"/>
      <c r="AB2478" s="59"/>
      <c r="AE2478" s="79"/>
    </row>
    <row r="2479" spans="1:31" x14ac:dyDescent="0.25">
      <c r="A2479" s="16"/>
      <c r="B2479" s="16"/>
      <c r="C2479" s="16"/>
      <c r="D2479" s="66"/>
      <c r="E2479" s="66"/>
      <c r="F2479" s="66"/>
      <c r="G2479" s="67"/>
      <c r="H2479" s="4"/>
      <c r="I2479" s="4"/>
      <c r="J2479" s="4"/>
      <c r="K2479" s="4"/>
      <c r="O2479" s="4"/>
      <c r="P2479" s="4"/>
      <c r="Q2479" s="4"/>
      <c r="R2479" s="16"/>
      <c r="S2479" s="16"/>
      <c r="T2479" s="16"/>
      <c r="AA2479" s="59"/>
      <c r="AB2479" s="59"/>
      <c r="AE2479" s="79"/>
    </row>
    <row r="2480" spans="1:31" x14ac:dyDescent="0.25">
      <c r="A2480" s="16"/>
      <c r="B2480" s="16"/>
      <c r="C2480" s="16"/>
      <c r="D2480" s="66"/>
      <c r="E2480" s="66"/>
      <c r="F2480" s="66"/>
      <c r="G2480" s="67"/>
      <c r="H2480" s="4"/>
      <c r="I2480" s="4"/>
      <c r="J2480" s="4"/>
      <c r="K2480" s="4"/>
      <c r="O2480" s="4"/>
      <c r="P2480" s="4"/>
      <c r="Q2480" s="4"/>
      <c r="R2480" s="16"/>
      <c r="S2480" s="16"/>
      <c r="T2480" s="16"/>
      <c r="AA2480" s="59"/>
      <c r="AB2480" s="59"/>
      <c r="AE2480" s="79"/>
    </row>
    <row r="2481" spans="1:31" x14ac:dyDescent="0.25">
      <c r="A2481" s="16"/>
      <c r="B2481" s="16"/>
      <c r="C2481" s="16"/>
      <c r="D2481" s="66"/>
      <c r="E2481" s="66"/>
      <c r="F2481" s="66"/>
      <c r="G2481" s="67"/>
      <c r="H2481" s="4"/>
      <c r="I2481" s="4"/>
      <c r="J2481" s="4"/>
      <c r="K2481" s="4"/>
      <c r="O2481" s="4"/>
      <c r="P2481" s="4"/>
      <c r="Q2481" s="4"/>
      <c r="R2481" s="16"/>
      <c r="S2481" s="16"/>
      <c r="T2481" s="16"/>
      <c r="AA2481" s="59"/>
      <c r="AB2481" s="59"/>
      <c r="AE2481" s="79"/>
    </row>
    <row r="2482" spans="1:31" x14ac:dyDescent="0.25">
      <c r="A2482" s="16"/>
      <c r="B2482" s="16"/>
      <c r="C2482" s="16"/>
      <c r="D2482" s="66"/>
      <c r="E2482" s="66"/>
      <c r="F2482" s="66"/>
      <c r="G2482" s="67"/>
      <c r="H2482" s="4"/>
      <c r="I2482" s="4"/>
      <c r="J2482" s="4"/>
      <c r="K2482" s="4"/>
      <c r="O2482" s="4"/>
      <c r="P2482" s="4"/>
      <c r="Q2482" s="4"/>
      <c r="R2482" s="16"/>
      <c r="S2482" s="16"/>
      <c r="T2482" s="16"/>
      <c r="AA2482" s="59"/>
      <c r="AB2482" s="59"/>
      <c r="AE2482" s="79"/>
    </row>
    <row r="2483" spans="1:31" x14ac:dyDescent="0.25">
      <c r="A2483" s="16"/>
      <c r="B2483" s="16"/>
      <c r="C2483" s="16"/>
      <c r="D2483" s="66"/>
      <c r="E2483" s="66"/>
      <c r="F2483" s="66"/>
      <c r="G2483" s="67"/>
      <c r="H2483" s="4"/>
      <c r="I2483" s="4"/>
      <c r="J2483" s="4"/>
      <c r="K2483" s="4"/>
      <c r="O2483" s="4"/>
      <c r="P2483" s="4"/>
      <c r="Q2483" s="4"/>
      <c r="R2483" s="16"/>
      <c r="S2483" s="16"/>
      <c r="T2483" s="16"/>
      <c r="AA2483" s="59"/>
      <c r="AB2483" s="59"/>
      <c r="AE2483" s="79"/>
    </row>
    <row r="2484" spans="1:31" x14ac:dyDescent="0.25">
      <c r="A2484" s="16"/>
      <c r="B2484" s="16"/>
      <c r="C2484" s="16"/>
      <c r="D2484" s="66"/>
      <c r="E2484" s="66"/>
      <c r="F2484" s="66"/>
      <c r="G2484" s="67"/>
      <c r="H2484" s="4"/>
      <c r="I2484" s="4"/>
      <c r="J2484" s="4"/>
      <c r="K2484" s="4"/>
      <c r="O2484" s="4"/>
      <c r="P2484" s="4"/>
      <c r="Q2484" s="4"/>
      <c r="R2484" s="16"/>
      <c r="S2484" s="16"/>
      <c r="T2484" s="16"/>
      <c r="AA2484" s="59"/>
      <c r="AB2484" s="59"/>
      <c r="AE2484" s="79"/>
    </row>
    <row r="2485" spans="1:31" x14ac:dyDescent="0.25">
      <c r="A2485" s="16"/>
      <c r="B2485" s="16"/>
      <c r="C2485" s="16"/>
      <c r="D2485" s="66"/>
      <c r="E2485" s="66"/>
      <c r="F2485" s="66"/>
      <c r="G2485" s="67"/>
      <c r="H2485" s="4"/>
      <c r="I2485" s="4"/>
      <c r="J2485" s="4"/>
      <c r="K2485" s="4"/>
      <c r="O2485" s="4"/>
      <c r="P2485" s="4"/>
      <c r="Q2485" s="4"/>
      <c r="R2485" s="16"/>
      <c r="S2485" s="16"/>
      <c r="T2485" s="16"/>
      <c r="AA2485" s="59"/>
      <c r="AB2485" s="59"/>
      <c r="AE2485" s="79"/>
    </row>
    <row r="2486" spans="1:31" x14ac:dyDescent="0.25">
      <c r="A2486" s="16"/>
      <c r="B2486" s="16"/>
      <c r="C2486" s="16"/>
      <c r="D2486" s="66"/>
      <c r="E2486" s="66"/>
      <c r="F2486" s="66"/>
      <c r="G2486" s="67"/>
      <c r="H2486" s="4"/>
      <c r="I2486" s="4"/>
      <c r="J2486" s="4"/>
      <c r="K2486" s="4"/>
      <c r="O2486" s="4"/>
      <c r="P2486" s="4"/>
      <c r="Q2486" s="4"/>
      <c r="R2486" s="16"/>
      <c r="S2486" s="16"/>
      <c r="T2486" s="16"/>
      <c r="AA2486" s="59"/>
      <c r="AB2486" s="59"/>
      <c r="AE2486" s="79"/>
    </row>
    <row r="2487" spans="1:31" x14ac:dyDescent="0.25">
      <c r="A2487" s="16"/>
      <c r="B2487" s="16"/>
      <c r="C2487" s="16"/>
      <c r="D2487" s="66"/>
      <c r="E2487" s="66"/>
      <c r="F2487" s="66"/>
      <c r="G2487" s="67"/>
      <c r="H2487" s="4"/>
      <c r="I2487" s="4"/>
      <c r="J2487" s="4"/>
      <c r="K2487" s="4"/>
      <c r="O2487" s="4"/>
      <c r="P2487" s="4"/>
      <c r="Q2487" s="4"/>
      <c r="R2487" s="16"/>
      <c r="S2487" s="16"/>
      <c r="T2487" s="16"/>
      <c r="AA2487" s="59"/>
      <c r="AB2487" s="59"/>
      <c r="AE2487" s="79"/>
    </row>
    <row r="2488" spans="1:31" x14ac:dyDescent="0.25">
      <c r="A2488" s="16"/>
      <c r="B2488" s="16"/>
      <c r="C2488" s="16"/>
      <c r="D2488" s="66"/>
      <c r="E2488" s="66"/>
      <c r="F2488" s="66"/>
      <c r="G2488" s="67"/>
      <c r="H2488" s="4"/>
      <c r="I2488" s="4"/>
      <c r="J2488" s="4"/>
      <c r="K2488" s="4"/>
      <c r="O2488" s="4"/>
      <c r="P2488" s="4"/>
      <c r="Q2488" s="4"/>
      <c r="R2488" s="16"/>
      <c r="S2488" s="16"/>
      <c r="T2488" s="16"/>
      <c r="AA2488" s="59"/>
      <c r="AB2488" s="59"/>
      <c r="AE2488" s="79"/>
    </row>
    <row r="2489" spans="1:31" x14ac:dyDescent="0.25">
      <c r="A2489" s="16"/>
      <c r="B2489" s="16"/>
      <c r="C2489" s="16"/>
      <c r="D2489" s="66"/>
      <c r="E2489" s="66"/>
      <c r="F2489" s="66"/>
      <c r="G2489" s="67"/>
      <c r="H2489" s="4"/>
      <c r="I2489" s="4"/>
      <c r="J2489" s="4"/>
      <c r="K2489" s="4"/>
      <c r="O2489" s="4"/>
      <c r="P2489" s="4"/>
      <c r="Q2489" s="4"/>
      <c r="R2489" s="16"/>
      <c r="S2489" s="16"/>
      <c r="T2489" s="16"/>
      <c r="AA2489" s="59"/>
      <c r="AB2489" s="59"/>
      <c r="AE2489" s="79"/>
    </row>
    <row r="2490" spans="1:31" x14ac:dyDescent="0.25">
      <c r="A2490" s="16"/>
      <c r="B2490" s="16"/>
      <c r="C2490" s="16"/>
      <c r="D2490" s="66"/>
      <c r="E2490" s="66"/>
      <c r="F2490" s="66"/>
      <c r="G2490" s="67"/>
      <c r="H2490" s="4"/>
      <c r="I2490" s="4"/>
      <c r="J2490" s="4"/>
      <c r="K2490" s="4"/>
      <c r="O2490" s="4"/>
      <c r="P2490" s="4"/>
      <c r="Q2490" s="4"/>
      <c r="R2490" s="16"/>
      <c r="S2490" s="16"/>
      <c r="T2490" s="16"/>
      <c r="AA2490" s="59"/>
      <c r="AB2490" s="59"/>
      <c r="AE2490" s="79"/>
    </row>
    <row r="2491" spans="1:31" x14ac:dyDescent="0.25">
      <c r="A2491" s="16"/>
      <c r="B2491" s="16"/>
      <c r="C2491" s="16"/>
      <c r="D2491" s="66"/>
      <c r="E2491" s="66"/>
      <c r="F2491" s="66"/>
      <c r="G2491" s="67"/>
      <c r="H2491" s="4"/>
      <c r="I2491" s="4"/>
      <c r="J2491" s="4"/>
      <c r="K2491" s="4"/>
      <c r="O2491" s="4"/>
      <c r="P2491" s="4"/>
      <c r="Q2491" s="4"/>
      <c r="R2491" s="16"/>
      <c r="S2491" s="16"/>
      <c r="T2491" s="16"/>
      <c r="AA2491" s="59"/>
      <c r="AB2491" s="59"/>
      <c r="AE2491" s="79"/>
    </row>
    <row r="2492" spans="1:31" x14ac:dyDescent="0.25">
      <c r="A2492" s="16"/>
      <c r="B2492" s="16"/>
      <c r="C2492" s="16"/>
      <c r="D2492" s="66"/>
      <c r="E2492" s="66"/>
      <c r="F2492" s="66"/>
      <c r="G2492" s="67"/>
      <c r="H2492" s="4"/>
      <c r="I2492" s="4"/>
      <c r="J2492" s="4"/>
      <c r="K2492" s="4"/>
      <c r="O2492" s="4"/>
      <c r="P2492" s="4"/>
      <c r="Q2492" s="4"/>
      <c r="R2492" s="16"/>
      <c r="S2492" s="16"/>
      <c r="T2492" s="16"/>
      <c r="AA2492" s="59"/>
      <c r="AB2492" s="59"/>
      <c r="AE2492" s="79"/>
    </row>
    <row r="2493" spans="1:31" x14ac:dyDescent="0.25">
      <c r="A2493" s="16"/>
      <c r="B2493" s="16"/>
      <c r="C2493" s="16"/>
      <c r="D2493" s="66"/>
      <c r="E2493" s="66"/>
      <c r="F2493" s="66"/>
      <c r="G2493" s="67"/>
      <c r="H2493" s="4"/>
      <c r="I2493" s="4"/>
      <c r="J2493" s="4"/>
      <c r="K2493" s="4"/>
      <c r="O2493" s="4"/>
      <c r="P2493" s="4"/>
      <c r="Q2493" s="4"/>
      <c r="R2493" s="16"/>
      <c r="S2493" s="16"/>
      <c r="T2493" s="16"/>
      <c r="AA2493" s="59"/>
      <c r="AB2493" s="59"/>
      <c r="AE2493" s="79"/>
    </row>
    <row r="2494" spans="1:31" x14ac:dyDescent="0.25">
      <c r="A2494" s="16"/>
      <c r="B2494" s="16"/>
      <c r="C2494" s="16"/>
      <c r="D2494" s="66"/>
      <c r="E2494" s="66"/>
      <c r="F2494" s="66"/>
      <c r="G2494" s="67"/>
      <c r="H2494" s="4"/>
      <c r="I2494" s="4"/>
      <c r="J2494" s="4"/>
      <c r="K2494" s="4"/>
      <c r="O2494" s="4"/>
      <c r="P2494" s="4"/>
      <c r="Q2494" s="4"/>
      <c r="R2494" s="16"/>
      <c r="S2494" s="16"/>
      <c r="T2494" s="16"/>
      <c r="AA2494" s="59"/>
      <c r="AB2494" s="59"/>
      <c r="AE2494" s="79"/>
    </row>
    <row r="2495" spans="1:31" x14ac:dyDescent="0.25">
      <c r="A2495" s="16"/>
      <c r="B2495" s="16"/>
      <c r="C2495" s="16"/>
      <c r="D2495" s="66"/>
      <c r="E2495" s="66"/>
      <c r="F2495" s="66"/>
      <c r="G2495" s="67"/>
      <c r="H2495" s="4"/>
      <c r="I2495" s="4"/>
      <c r="J2495" s="4"/>
      <c r="K2495" s="4"/>
      <c r="O2495" s="4"/>
      <c r="P2495" s="4"/>
      <c r="Q2495" s="4"/>
      <c r="R2495" s="16"/>
      <c r="S2495" s="16"/>
      <c r="T2495" s="16"/>
      <c r="AA2495" s="59"/>
      <c r="AB2495" s="59"/>
      <c r="AE2495" s="79"/>
    </row>
    <row r="2496" spans="1:31" x14ac:dyDescent="0.25">
      <c r="A2496" s="16"/>
      <c r="B2496" s="16"/>
      <c r="C2496" s="16"/>
      <c r="D2496" s="66"/>
      <c r="E2496" s="66"/>
      <c r="F2496" s="66"/>
      <c r="G2496" s="67"/>
      <c r="H2496" s="4"/>
      <c r="I2496" s="4"/>
      <c r="J2496" s="4"/>
      <c r="K2496" s="4"/>
      <c r="O2496" s="4"/>
      <c r="P2496" s="4"/>
      <c r="Q2496" s="4"/>
      <c r="R2496" s="16"/>
      <c r="S2496" s="16"/>
      <c r="T2496" s="16"/>
      <c r="AA2496" s="59"/>
      <c r="AB2496" s="59"/>
      <c r="AE2496" s="79"/>
    </row>
    <row r="2497" spans="1:31" x14ac:dyDescent="0.25">
      <c r="A2497" s="16"/>
      <c r="B2497" s="16"/>
      <c r="C2497" s="16"/>
      <c r="D2497" s="66"/>
      <c r="E2497" s="66"/>
      <c r="F2497" s="66"/>
      <c r="G2497" s="67"/>
      <c r="H2497" s="4"/>
      <c r="I2497" s="4"/>
      <c r="J2497" s="4"/>
      <c r="K2497" s="4"/>
      <c r="O2497" s="4"/>
      <c r="P2497" s="4"/>
      <c r="Q2497" s="4"/>
      <c r="R2497" s="16"/>
      <c r="S2497" s="16"/>
      <c r="T2497" s="16"/>
      <c r="AA2497" s="59"/>
      <c r="AB2497" s="59"/>
      <c r="AE2497" s="79"/>
    </row>
    <row r="2498" spans="1:31" x14ac:dyDescent="0.25">
      <c r="A2498" s="16"/>
      <c r="B2498" s="16"/>
      <c r="C2498" s="16"/>
      <c r="D2498" s="66"/>
      <c r="E2498" s="66"/>
      <c r="F2498" s="66"/>
      <c r="G2498" s="67"/>
      <c r="H2498" s="4"/>
      <c r="I2498" s="4"/>
      <c r="J2498" s="4"/>
      <c r="K2498" s="4"/>
      <c r="O2498" s="4"/>
      <c r="P2498" s="4"/>
      <c r="Q2498" s="4"/>
      <c r="R2498" s="16"/>
      <c r="S2498" s="16"/>
      <c r="T2498" s="16"/>
      <c r="AA2498" s="59"/>
      <c r="AB2498" s="59"/>
      <c r="AE2498" s="79"/>
    </row>
    <row r="2499" spans="1:31" x14ac:dyDescent="0.25">
      <c r="A2499" s="16"/>
      <c r="B2499" s="16"/>
      <c r="C2499" s="16"/>
      <c r="D2499" s="66"/>
      <c r="E2499" s="66"/>
      <c r="F2499" s="66"/>
      <c r="G2499" s="67"/>
      <c r="H2499" s="4"/>
      <c r="I2499" s="4"/>
      <c r="J2499" s="4"/>
      <c r="K2499" s="4"/>
      <c r="O2499" s="4"/>
      <c r="P2499" s="4"/>
      <c r="Q2499" s="4"/>
      <c r="R2499" s="16"/>
      <c r="S2499" s="16"/>
      <c r="T2499" s="16"/>
      <c r="AA2499" s="59"/>
      <c r="AB2499" s="59"/>
      <c r="AE2499" s="79"/>
    </row>
    <row r="2500" spans="1:31" x14ac:dyDescent="0.25">
      <c r="A2500" s="16"/>
      <c r="B2500" s="16"/>
      <c r="C2500" s="16"/>
      <c r="D2500" s="66"/>
      <c r="E2500" s="66"/>
      <c r="F2500" s="66"/>
      <c r="G2500" s="67"/>
      <c r="H2500" s="4"/>
      <c r="I2500" s="4"/>
      <c r="J2500" s="4"/>
      <c r="K2500" s="4"/>
      <c r="O2500" s="4"/>
      <c r="P2500" s="4"/>
      <c r="Q2500" s="4"/>
      <c r="R2500" s="16"/>
      <c r="S2500" s="16"/>
      <c r="T2500" s="16"/>
      <c r="AA2500" s="59"/>
      <c r="AB2500" s="59"/>
      <c r="AE2500" s="79"/>
    </row>
    <row r="2501" spans="1:31" x14ac:dyDescent="0.25">
      <c r="A2501" s="16"/>
      <c r="B2501" s="16"/>
      <c r="C2501" s="16"/>
      <c r="D2501" s="66"/>
      <c r="E2501" s="66"/>
      <c r="F2501" s="66"/>
      <c r="G2501" s="67"/>
      <c r="H2501" s="4"/>
      <c r="I2501" s="4"/>
      <c r="J2501" s="4"/>
      <c r="K2501" s="4"/>
      <c r="O2501" s="4"/>
      <c r="P2501" s="4"/>
      <c r="Q2501" s="4"/>
      <c r="R2501" s="16"/>
      <c r="S2501" s="16"/>
      <c r="T2501" s="16"/>
      <c r="AA2501" s="59"/>
      <c r="AB2501" s="59"/>
      <c r="AE2501" s="79"/>
    </row>
    <row r="2502" spans="1:31" x14ac:dyDescent="0.25">
      <c r="A2502" s="16"/>
      <c r="B2502" s="16"/>
      <c r="C2502" s="16"/>
      <c r="D2502" s="66"/>
      <c r="E2502" s="66"/>
      <c r="F2502" s="66"/>
      <c r="G2502" s="67"/>
      <c r="H2502" s="4"/>
      <c r="I2502" s="4"/>
      <c r="J2502" s="4"/>
      <c r="K2502" s="4"/>
      <c r="O2502" s="4"/>
      <c r="P2502" s="4"/>
      <c r="Q2502" s="4"/>
      <c r="R2502" s="16"/>
      <c r="S2502" s="16"/>
      <c r="T2502" s="16"/>
      <c r="AA2502" s="59"/>
      <c r="AB2502" s="59"/>
      <c r="AE2502" s="79"/>
    </row>
    <row r="2503" spans="1:31" x14ac:dyDescent="0.25">
      <c r="A2503" s="16"/>
      <c r="B2503" s="16"/>
      <c r="C2503" s="16"/>
      <c r="D2503" s="66"/>
      <c r="E2503" s="66"/>
      <c r="F2503" s="66"/>
      <c r="G2503" s="67"/>
      <c r="H2503" s="4"/>
      <c r="I2503" s="4"/>
      <c r="J2503" s="4"/>
      <c r="K2503" s="4"/>
      <c r="O2503" s="4"/>
      <c r="P2503" s="4"/>
      <c r="Q2503" s="4"/>
      <c r="R2503" s="16"/>
      <c r="S2503" s="16"/>
      <c r="T2503" s="16"/>
      <c r="AA2503" s="59"/>
      <c r="AB2503" s="59"/>
      <c r="AE2503" s="79"/>
    </row>
    <row r="2504" spans="1:31" x14ac:dyDescent="0.25">
      <c r="A2504" s="16"/>
      <c r="B2504" s="16"/>
      <c r="C2504" s="16"/>
      <c r="D2504" s="66"/>
      <c r="E2504" s="66"/>
      <c r="F2504" s="66"/>
      <c r="G2504" s="67"/>
      <c r="H2504" s="4"/>
      <c r="I2504" s="4"/>
      <c r="J2504" s="4"/>
      <c r="K2504" s="4"/>
      <c r="O2504" s="4"/>
      <c r="P2504" s="4"/>
      <c r="Q2504" s="4"/>
      <c r="R2504" s="16"/>
      <c r="S2504" s="16"/>
      <c r="T2504" s="16"/>
      <c r="AA2504" s="59"/>
      <c r="AB2504" s="59"/>
      <c r="AE2504" s="80"/>
    </row>
    <row r="2505" spans="1:31" x14ac:dyDescent="0.25">
      <c r="A2505" s="16"/>
      <c r="B2505" s="16"/>
      <c r="C2505" s="16"/>
      <c r="D2505" s="66"/>
      <c r="E2505" s="66"/>
      <c r="F2505" s="66"/>
      <c r="G2505" s="67"/>
      <c r="H2505" s="4"/>
      <c r="I2505" s="4"/>
      <c r="J2505" s="4"/>
      <c r="K2505" s="4"/>
      <c r="O2505" s="4"/>
      <c r="P2505" s="4"/>
      <c r="Q2505" s="4"/>
      <c r="R2505" s="16"/>
      <c r="S2505" s="16"/>
      <c r="T2505" s="16"/>
      <c r="AA2505" s="59"/>
      <c r="AB2505" s="59"/>
      <c r="AE2505" s="80"/>
    </row>
    <row r="2506" spans="1:31" x14ac:dyDescent="0.25">
      <c r="A2506" s="16"/>
      <c r="B2506" s="16"/>
      <c r="C2506" s="16"/>
      <c r="D2506" s="66"/>
      <c r="E2506" s="66"/>
      <c r="F2506" s="66"/>
      <c r="G2506" s="67"/>
      <c r="H2506" s="4"/>
      <c r="I2506" s="4"/>
      <c r="J2506" s="4"/>
      <c r="K2506" s="4"/>
      <c r="O2506" s="4"/>
      <c r="P2506" s="4"/>
      <c r="Q2506" s="4"/>
      <c r="R2506" s="16"/>
      <c r="S2506" s="16"/>
      <c r="T2506" s="16"/>
      <c r="AA2506" s="59"/>
      <c r="AB2506" s="59"/>
      <c r="AE2506" s="80"/>
    </row>
    <row r="2507" spans="1:31" x14ac:dyDescent="0.25">
      <c r="A2507" s="16"/>
      <c r="B2507" s="16"/>
      <c r="C2507" s="16"/>
      <c r="D2507" s="66"/>
      <c r="E2507" s="66"/>
      <c r="F2507" s="66"/>
      <c r="G2507" s="67"/>
      <c r="H2507" s="4"/>
      <c r="I2507" s="4"/>
      <c r="J2507" s="4"/>
      <c r="K2507" s="4"/>
      <c r="O2507" s="4"/>
      <c r="P2507" s="4"/>
      <c r="Q2507" s="4"/>
      <c r="R2507" s="16"/>
      <c r="S2507" s="16"/>
      <c r="T2507" s="16"/>
      <c r="AA2507" s="59"/>
      <c r="AB2507" s="59"/>
      <c r="AE2507" s="80"/>
    </row>
    <row r="2508" spans="1:31" x14ac:dyDescent="0.25">
      <c r="A2508" s="16"/>
      <c r="B2508" s="16"/>
      <c r="C2508" s="16"/>
      <c r="D2508" s="66"/>
      <c r="E2508" s="66"/>
      <c r="F2508" s="66"/>
      <c r="G2508" s="67"/>
      <c r="H2508" s="4"/>
      <c r="I2508" s="4"/>
      <c r="J2508" s="4"/>
      <c r="K2508" s="4"/>
      <c r="O2508" s="4"/>
      <c r="P2508" s="4"/>
      <c r="Q2508" s="4"/>
      <c r="R2508" s="16"/>
      <c r="S2508" s="16"/>
      <c r="T2508" s="16"/>
      <c r="AA2508" s="59"/>
      <c r="AB2508" s="59"/>
      <c r="AE2508" s="80"/>
    </row>
    <row r="2509" spans="1:31" x14ac:dyDescent="0.25">
      <c r="A2509" s="16"/>
      <c r="B2509" s="16"/>
      <c r="C2509" s="16"/>
      <c r="D2509" s="66"/>
      <c r="E2509" s="66"/>
      <c r="F2509" s="66"/>
      <c r="G2509" s="67"/>
      <c r="H2509" s="4"/>
      <c r="I2509" s="4"/>
      <c r="J2509" s="4"/>
      <c r="K2509" s="4"/>
      <c r="O2509" s="4"/>
      <c r="P2509" s="4"/>
      <c r="Q2509" s="4"/>
      <c r="R2509" s="16"/>
      <c r="S2509" s="16"/>
      <c r="T2509" s="16"/>
      <c r="AA2509" s="59"/>
      <c r="AB2509" s="59"/>
      <c r="AE2509" s="80"/>
    </row>
    <row r="2510" spans="1:31" x14ac:dyDescent="0.25">
      <c r="A2510" s="16"/>
      <c r="B2510" s="16"/>
      <c r="C2510" s="16"/>
      <c r="D2510" s="66"/>
      <c r="E2510" s="66"/>
      <c r="F2510" s="66"/>
      <c r="G2510" s="67"/>
      <c r="H2510" s="4"/>
      <c r="I2510" s="4"/>
      <c r="J2510" s="4"/>
      <c r="K2510" s="4"/>
      <c r="O2510" s="4"/>
      <c r="P2510" s="4"/>
      <c r="Q2510" s="4"/>
      <c r="R2510" s="16"/>
      <c r="S2510" s="16"/>
      <c r="T2510" s="16"/>
      <c r="AA2510" s="59"/>
      <c r="AB2510" s="59"/>
      <c r="AE2510" s="80"/>
    </row>
    <row r="2511" spans="1:31" x14ac:dyDescent="0.25">
      <c r="A2511" s="16"/>
      <c r="B2511" s="16"/>
      <c r="C2511" s="16"/>
      <c r="D2511" s="66"/>
      <c r="E2511" s="66"/>
      <c r="F2511" s="66"/>
      <c r="G2511" s="67"/>
      <c r="H2511" s="4"/>
      <c r="I2511" s="4"/>
      <c r="J2511" s="4"/>
      <c r="K2511" s="4"/>
      <c r="O2511" s="4"/>
      <c r="P2511" s="4"/>
      <c r="Q2511" s="4"/>
      <c r="R2511" s="16"/>
      <c r="S2511" s="16"/>
      <c r="T2511" s="16"/>
      <c r="AA2511" s="59"/>
      <c r="AB2511" s="59"/>
      <c r="AE2511" s="80"/>
    </row>
    <row r="2512" spans="1:31" x14ac:dyDescent="0.25">
      <c r="A2512" s="16"/>
      <c r="B2512" s="16"/>
      <c r="C2512" s="16"/>
      <c r="D2512" s="66"/>
      <c r="E2512" s="66"/>
      <c r="F2512" s="66"/>
      <c r="G2512" s="67"/>
      <c r="H2512" s="4"/>
      <c r="I2512" s="4"/>
      <c r="J2512" s="4"/>
      <c r="K2512" s="4"/>
      <c r="O2512" s="4"/>
      <c r="P2512" s="4"/>
      <c r="Q2512" s="4"/>
      <c r="R2512" s="16"/>
      <c r="S2512" s="16"/>
      <c r="T2512" s="16"/>
      <c r="AA2512" s="59"/>
      <c r="AB2512" s="59"/>
      <c r="AE2512" s="80"/>
    </row>
    <row r="2513" spans="1:31" x14ac:dyDescent="0.25">
      <c r="A2513" s="16"/>
      <c r="B2513" s="16"/>
      <c r="C2513" s="16"/>
      <c r="D2513" s="66"/>
      <c r="E2513" s="66"/>
      <c r="F2513" s="66"/>
      <c r="G2513" s="67"/>
      <c r="H2513" s="4"/>
      <c r="I2513" s="4"/>
      <c r="J2513" s="4"/>
      <c r="K2513" s="4"/>
      <c r="O2513" s="4"/>
      <c r="P2513" s="4"/>
      <c r="Q2513" s="4"/>
      <c r="R2513" s="16"/>
      <c r="S2513" s="16"/>
      <c r="T2513" s="16"/>
      <c r="AA2513" s="59"/>
      <c r="AB2513" s="59"/>
      <c r="AE2513" s="80"/>
    </row>
    <row r="2514" spans="1:31" x14ac:dyDescent="0.25">
      <c r="A2514" s="16"/>
      <c r="B2514" s="16"/>
      <c r="C2514" s="16"/>
      <c r="D2514" s="66"/>
      <c r="E2514" s="66"/>
      <c r="F2514" s="66"/>
      <c r="G2514" s="67"/>
      <c r="H2514" s="4"/>
      <c r="I2514" s="4"/>
      <c r="J2514" s="4"/>
      <c r="K2514" s="4"/>
      <c r="O2514" s="4"/>
      <c r="P2514" s="4"/>
      <c r="Q2514" s="4"/>
      <c r="R2514" s="16"/>
      <c r="S2514" s="16"/>
      <c r="T2514" s="16"/>
      <c r="AA2514" s="59"/>
      <c r="AB2514" s="59"/>
      <c r="AE2514" s="80"/>
    </row>
    <row r="2515" spans="1:31" x14ac:dyDescent="0.25">
      <c r="A2515" s="16"/>
      <c r="B2515" s="16"/>
      <c r="C2515" s="16"/>
      <c r="D2515" s="66"/>
      <c r="E2515" s="66"/>
      <c r="F2515" s="66"/>
      <c r="G2515" s="67"/>
      <c r="H2515" s="4"/>
      <c r="I2515" s="4"/>
      <c r="J2515" s="4"/>
      <c r="K2515" s="4"/>
      <c r="O2515" s="4"/>
      <c r="P2515" s="4"/>
      <c r="Q2515" s="4"/>
      <c r="R2515" s="16"/>
      <c r="S2515" s="16"/>
      <c r="T2515" s="16"/>
      <c r="AA2515" s="59"/>
      <c r="AB2515" s="59"/>
      <c r="AE2515" s="80"/>
    </row>
    <row r="2516" spans="1:31" x14ac:dyDescent="0.25">
      <c r="A2516" s="16"/>
      <c r="B2516" s="16"/>
      <c r="C2516" s="16"/>
      <c r="D2516" s="66"/>
      <c r="E2516" s="66"/>
      <c r="F2516" s="66"/>
      <c r="G2516" s="67"/>
      <c r="H2516" s="4"/>
      <c r="I2516" s="4"/>
      <c r="J2516" s="4"/>
      <c r="K2516" s="4"/>
      <c r="O2516" s="4"/>
      <c r="P2516" s="4"/>
      <c r="Q2516" s="4"/>
      <c r="R2516" s="16"/>
      <c r="S2516" s="16"/>
      <c r="T2516" s="16"/>
      <c r="AA2516" s="59"/>
      <c r="AB2516" s="59"/>
      <c r="AE2516" s="80"/>
    </row>
    <row r="2517" spans="1:31" x14ac:dyDescent="0.25">
      <c r="A2517" s="16"/>
      <c r="B2517" s="16"/>
      <c r="C2517" s="16"/>
      <c r="D2517" s="66"/>
      <c r="E2517" s="66"/>
      <c r="F2517" s="66"/>
      <c r="G2517" s="67"/>
      <c r="H2517" s="4"/>
      <c r="I2517" s="4"/>
      <c r="J2517" s="4"/>
      <c r="K2517" s="4"/>
      <c r="O2517" s="4"/>
      <c r="P2517" s="4"/>
      <c r="Q2517" s="4"/>
      <c r="R2517" s="16"/>
      <c r="S2517" s="16"/>
      <c r="T2517" s="16"/>
      <c r="AA2517" s="59"/>
      <c r="AB2517" s="59"/>
      <c r="AE2517" s="80"/>
    </row>
    <row r="2518" spans="1:31" x14ac:dyDescent="0.25">
      <c r="A2518" s="16"/>
      <c r="B2518" s="16"/>
      <c r="C2518" s="16"/>
      <c r="D2518" s="66"/>
      <c r="E2518" s="66"/>
      <c r="F2518" s="66"/>
      <c r="G2518" s="67"/>
      <c r="H2518" s="4"/>
      <c r="I2518" s="4"/>
      <c r="J2518" s="4"/>
      <c r="K2518" s="4"/>
      <c r="O2518" s="4"/>
      <c r="P2518" s="4"/>
      <c r="Q2518" s="4"/>
      <c r="R2518" s="16"/>
      <c r="S2518" s="16"/>
      <c r="T2518" s="16"/>
      <c r="AA2518" s="59"/>
      <c r="AB2518" s="59"/>
      <c r="AE2518" s="80"/>
    </row>
    <row r="2519" spans="1:31" x14ac:dyDescent="0.25">
      <c r="A2519" s="16"/>
      <c r="B2519" s="16"/>
      <c r="C2519" s="16"/>
      <c r="D2519" s="66"/>
      <c r="E2519" s="66"/>
      <c r="F2519" s="66"/>
      <c r="G2519" s="67"/>
      <c r="H2519" s="4"/>
      <c r="I2519" s="4"/>
      <c r="J2519" s="4"/>
      <c r="K2519" s="4"/>
      <c r="O2519" s="4"/>
      <c r="P2519" s="4"/>
      <c r="Q2519" s="4"/>
      <c r="R2519" s="16"/>
      <c r="S2519" s="16"/>
      <c r="T2519" s="16"/>
      <c r="AA2519" s="59"/>
      <c r="AB2519" s="59"/>
      <c r="AE2519" s="80"/>
    </row>
    <row r="2520" spans="1:31" x14ac:dyDescent="0.25">
      <c r="A2520" s="16"/>
      <c r="B2520" s="16"/>
      <c r="C2520" s="16"/>
      <c r="D2520" s="66"/>
      <c r="E2520" s="66"/>
      <c r="F2520" s="66"/>
      <c r="G2520" s="67"/>
      <c r="H2520" s="4"/>
      <c r="I2520" s="4"/>
      <c r="J2520" s="4"/>
      <c r="K2520" s="4"/>
      <c r="O2520" s="4"/>
      <c r="P2520" s="4"/>
      <c r="Q2520" s="4"/>
      <c r="R2520" s="16"/>
      <c r="S2520" s="16"/>
      <c r="T2520" s="16"/>
      <c r="AA2520" s="59"/>
      <c r="AB2520" s="59"/>
      <c r="AE2520" s="80"/>
    </row>
    <row r="2521" spans="1:31" x14ac:dyDescent="0.25">
      <c r="A2521" s="16"/>
      <c r="B2521" s="16"/>
      <c r="C2521" s="16"/>
      <c r="D2521" s="66"/>
      <c r="E2521" s="66"/>
      <c r="F2521" s="66"/>
      <c r="G2521" s="67"/>
      <c r="H2521" s="4"/>
      <c r="I2521" s="4"/>
      <c r="J2521" s="4"/>
      <c r="K2521" s="4"/>
      <c r="O2521" s="4"/>
      <c r="P2521" s="4"/>
      <c r="Q2521" s="4"/>
      <c r="R2521" s="16"/>
      <c r="S2521" s="16"/>
      <c r="T2521" s="16"/>
      <c r="AA2521" s="59"/>
      <c r="AB2521" s="59"/>
      <c r="AE2521" s="80"/>
    </row>
    <row r="2522" spans="1:31" x14ac:dyDescent="0.25">
      <c r="A2522" s="16"/>
      <c r="B2522" s="16"/>
      <c r="C2522" s="16"/>
      <c r="D2522" s="66"/>
      <c r="E2522" s="66"/>
      <c r="F2522" s="66"/>
      <c r="G2522" s="67"/>
      <c r="H2522" s="4"/>
      <c r="I2522" s="4"/>
      <c r="J2522" s="4"/>
      <c r="K2522" s="4"/>
      <c r="O2522" s="4"/>
      <c r="P2522" s="4"/>
      <c r="Q2522" s="4"/>
      <c r="R2522" s="16"/>
      <c r="S2522" s="16"/>
      <c r="T2522" s="16"/>
      <c r="AA2522" s="59"/>
      <c r="AB2522" s="59"/>
      <c r="AE2522" s="80"/>
    </row>
    <row r="2523" spans="1:31" x14ac:dyDescent="0.25">
      <c r="A2523" s="16"/>
      <c r="B2523" s="16"/>
      <c r="C2523" s="16"/>
      <c r="D2523" s="66"/>
      <c r="E2523" s="66"/>
      <c r="F2523" s="66"/>
      <c r="G2523" s="67"/>
      <c r="H2523" s="4"/>
      <c r="I2523" s="4"/>
      <c r="J2523" s="4"/>
      <c r="K2523" s="4"/>
      <c r="O2523" s="4"/>
      <c r="P2523" s="4"/>
      <c r="Q2523" s="4"/>
      <c r="R2523" s="16"/>
      <c r="S2523" s="16"/>
      <c r="T2523" s="16"/>
      <c r="AA2523" s="59"/>
      <c r="AB2523" s="59"/>
      <c r="AE2523" s="80"/>
    </row>
    <row r="2524" spans="1:31" x14ac:dyDescent="0.25">
      <c r="A2524" s="16"/>
      <c r="B2524" s="16"/>
      <c r="C2524" s="16"/>
      <c r="D2524" s="66"/>
      <c r="E2524" s="66"/>
      <c r="F2524" s="66"/>
      <c r="G2524" s="67"/>
      <c r="H2524" s="4"/>
      <c r="I2524" s="4"/>
      <c r="J2524" s="4"/>
      <c r="K2524" s="4"/>
      <c r="O2524" s="4"/>
      <c r="P2524" s="4"/>
      <c r="Q2524" s="4"/>
      <c r="R2524" s="16"/>
      <c r="S2524" s="16"/>
      <c r="T2524" s="16"/>
      <c r="AA2524" s="59"/>
      <c r="AB2524" s="59"/>
      <c r="AE2524" s="80"/>
    </row>
    <row r="2525" spans="1:31" x14ac:dyDescent="0.25">
      <c r="A2525" s="16"/>
      <c r="B2525" s="16"/>
      <c r="C2525" s="16"/>
      <c r="D2525" s="66"/>
      <c r="E2525" s="66"/>
      <c r="F2525" s="66"/>
      <c r="G2525" s="67"/>
      <c r="H2525" s="4"/>
      <c r="I2525" s="4"/>
      <c r="J2525" s="4"/>
      <c r="K2525" s="4"/>
      <c r="O2525" s="4"/>
      <c r="P2525" s="4"/>
      <c r="Q2525" s="4"/>
      <c r="R2525" s="16"/>
      <c r="S2525" s="16"/>
      <c r="T2525" s="16"/>
      <c r="AA2525" s="59"/>
      <c r="AB2525" s="59"/>
      <c r="AE2525" s="80"/>
    </row>
    <row r="2526" spans="1:31" x14ac:dyDescent="0.25">
      <c r="A2526" s="16"/>
      <c r="B2526" s="16"/>
      <c r="C2526" s="16"/>
      <c r="D2526" s="66"/>
      <c r="E2526" s="66"/>
      <c r="F2526" s="66"/>
      <c r="G2526" s="67"/>
      <c r="H2526" s="4"/>
      <c r="I2526" s="4"/>
      <c r="J2526" s="4"/>
      <c r="K2526" s="4"/>
      <c r="O2526" s="4"/>
      <c r="P2526" s="4"/>
      <c r="Q2526" s="4"/>
      <c r="R2526" s="16"/>
      <c r="S2526" s="16"/>
      <c r="T2526" s="16"/>
      <c r="AA2526" s="59"/>
      <c r="AB2526" s="59"/>
      <c r="AE2526" s="80"/>
    </row>
    <row r="2527" spans="1:31" x14ac:dyDescent="0.25">
      <c r="A2527" s="16"/>
      <c r="B2527" s="16"/>
      <c r="C2527" s="16"/>
      <c r="D2527" s="66"/>
      <c r="E2527" s="66"/>
      <c r="F2527" s="66"/>
      <c r="G2527" s="67"/>
      <c r="H2527" s="4"/>
      <c r="I2527" s="4"/>
      <c r="J2527" s="4"/>
      <c r="K2527" s="4"/>
      <c r="O2527" s="4"/>
      <c r="P2527" s="4"/>
      <c r="Q2527" s="4"/>
      <c r="R2527" s="16"/>
      <c r="S2527" s="16"/>
      <c r="T2527" s="16"/>
      <c r="AA2527" s="59"/>
      <c r="AB2527" s="59"/>
      <c r="AE2527" s="80"/>
    </row>
    <row r="2528" spans="1:31" x14ac:dyDescent="0.25">
      <c r="A2528" s="16"/>
      <c r="B2528" s="16"/>
      <c r="C2528" s="16"/>
      <c r="D2528" s="66"/>
      <c r="E2528" s="66"/>
      <c r="F2528" s="66"/>
      <c r="G2528" s="67"/>
      <c r="H2528" s="4"/>
      <c r="I2528" s="4"/>
      <c r="J2528" s="4"/>
      <c r="K2528" s="4"/>
      <c r="O2528" s="4"/>
      <c r="P2528" s="4"/>
      <c r="Q2528" s="4"/>
      <c r="R2528" s="16"/>
      <c r="S2528" s="16"/>
      <c r="T2528" s="16"/>
      <c r="AA2528" s="59"/>
      <c r="AB2528" s="59"/>
      <c r="AE2528" s="80"/>
    </row>
    <row r="2529" spans="1:31" x14ac:dyDescent="0.25">
      <c r="A2529" s="16"/>
      <c r="B2529" s="16"/>
      <c r="C2529" s="16"/>
      <c r="D2529" s="66"/>
      <c r="E2529" s="66"/>
      <c r="F2529" s="66"/>
      <c r="G2529" s="67"/>
      <c r="H2529" s="4"/>
      <c r="I2529" s="4"/>
      <c r="J2529" s="4"/>
      <c r="K2529" s="4"/>
      <c r="O2529" s="4"/>
      <c r="P2529" s="4"/>
      <c r="Q2529" s="4"/>
      <c r="R2529" s="16"/>
      <c r="S2529" s="16"/>
      <c r="T2529" s="16"/>
      <c r="AA2529" s="59"/>
      <c r="AB2529" s="59"/>
      <c r="AE2529" s="80"/>
    </row>
    <row r="2530" spans="1:31" x14ac:dyDescent="0.25">
      <c r="A2530" s="16"/>
      <c r="B2530" s="16"/>
      <c r="C2530" s="16"/>
      <c r="D2530" s="66"/>
      <c r="E2530" s="66"/>
      <c r="F2530" s="66"/>
      <c r="G2530" s="67"/>
      <c r="H2530" s="4"/>
      <c r="I2530" s="4"/>
      <c r="J2530" s="4"/>
      <c r="K2530" s="4"/>
      <c r="O2530" s="4"/>
      <c r="P2530" s="4"/>
      <c r="Q2530" s="4"/>
      <c r="R2530" s="16"/>
      <c r="S2530" s="16"/>
      <c r="T2530" s="16"/>
      <c r="AA2530" s="59"/>
      <c r="AB2530" s="59"/>
      <c r="AE2530" s="80"/>
    </row>
    <row r="2531" spans="1:31" x14ac:dyDescent="0.25">
      <c r="A2531" s="16"/>
      <c r="B2531" s="16"/>
      <c r="C2531" s="16"/>
      <c r="D2531" s="66"/>
      <c r="E2531" s="66"/>
      <c r="F2531" s="66"/>
      <c r="G2531" s="67"/>
      <c r="H2531" s="4"/>
      <c r="I2531" s="4"/>
      <c r="J2531" s="4"/>
      <c r="K2531" s="4"/>
      <c r="O2531" s="4"/>
      <c r="P2531" s="4"/>
      <c r="Q2531" s="4"/>
      <c r="R2531" s="16"/>
      <c r="S2531" s="16"/>
      <c r="T2531" s="16"/>
      <c r="AA2531" s="59"/>
      <c r="AB2531" s="59"/>
      <c r="AE2531" s="80"/>
    </row>
    <row r="2532" spans="1:31" x14ac:dyDescent="0.25">
      <c r="A2532" s="16"/>
      <c r="B2532" s="16"/>
      <c r="C2532" s="16"/>
      <c r="D2532" s="66"/>
      <c r="E2532" s="66"/>
      <c r="F2532" s="66"/>
      <c r="G2532" s="67"/>
      <c r="H2532" s="4"/>
      <c r="I2532" s="4"/>
      <c r="J2532" s="4"/>
      <c r="K2532" s="4"/>
      <c r="O2532" s="4"/>
      <c r="P2532" s="4"/>
      <c r="Q2532" s="4"/>
      <c r="R2532" s="16"/>
      <c r="S2532" s="16"/>
      <c r="T2532" s="16"/>
      <c r="AA2532" s="59"/>
      <c r="AB2532" s="59"/>
      <c r="AE2532" s="80"/>
    </row>
    <row r="2533" spans="1:31" x14ac:dyDescent="0.25">
      <c r="A2533" s="16"/>
      <c r="B2533" s="16"/>
      <c r="C2533" s="16"/>
      <c r="D2533" s="66"/>
      <c r="E2533" s="66"/>
      <c r="F2533" s="66"/>
      <c r="G2533" s="67"/>
      <c r="H2533" s="4"/>
      <c r="I2533" s="4"/>
      <c r="J2533" s="4"/>
      <c r="K2533" s="4"/>
      <c r="O2533" s="4"/>
      <c r="P2533" s="4"/>
      <c r="Q2533" s="4"/>
      <c r="R2533" s="16"/>
      <c r="S2533" s="16"/>
      <c r="T2533" s="16"/>
      <c r="AA2533" s="59"/>
      <c r="AB2533" s="59"/>
      <c r="AE2533" s="80"/>
    </row>
    <row r="2534" spans="1:31" x14ac:dyDescent="0.25">
      <c r="A2534" s="16"/>
      <c r="B2534" s="16"/>
      <c r="C2534" s="16"/>
      <c r="D2534" s="66"/>
      <c r="E2534" s="66"/>
      <c r="F2534" s="66"/>
      <c r="G2534" s="67"/>
      <c r="H2534" s="4"/>
      <c r="I2534" s="4"/>
      <c r="J2534" s="4"/>
      <c r="K2534" s="4"/>
      <c r="O2534" s="4"/>
      <c r="P2534" s="4"/>
      <c r="Q2534" s="4"/>
      <c r="R2534" s="16"/>
      <c r="S2534" s="16"/>
      <c r="T2534" s="16"/>
      <c r="AA2534" s="59"/>
      <c r="AB2534" s="59"/>
      <c r="AE2534" s="80"/>
    </row>
    <row r="2535" spans="1:31" x14ac:dyDescent="0.25">
      <c r="A2535" s="16"/>
      <c r="B2535" s="16"/>
      <c r="C2535" s="16"/>
      <c r="D2535" s="66"/>
      <c r="E2535" s="66"/>
      <c r="F2535" s="66"/>
      <c r="G2535" s="67"/>
      <c r="H2535" s="4"/>
      <c r="I2535" s="4"/>
      <c r="J2535" s="4"/>
      <c r="K2535" s="4"/>
      <c r="O2535" s="4"/>
      <c r="P2535" s="4"/>
      <c r="Q2535" s="4"/>
      <c r="R2535" s="16"/>
      <c r="S2535" s="16"/>
      <c r="T2535" s="16"/>
      <c r="AA2535" s="59"/>
      <c r="AB2535" s="59"/>
      <c r="AE2535" s="80"/>
    </row>
    <row r="2536" spans="1:31" x14ac:dyDescent="0.25">
      <c r="A2536" s="16"/>
      <c r="B2536" s="16"/>
      <c r="C2536" s="16"/>
      <c r="D2536" s="66"/>
      <c r="E2536" s="66"/>
      <c r="F2536" s="66"/>
      <c r="G2536" s="67"/>
      <c r="H2536" s="4"/>
      <c r="I2536" s="4"/>
      <c r="J2536" s="4"/>
      <c r="K2536" s="4"/>
      <c r="O2536" s="4"/>
      <c r="P2536" s="4"/>
      <c r="Q2536" s="4"/>
      <c r="R2536" s="16"/>
      <c r="S2536" s="16"/>
      <c r="T2536" s="16"/>
      <c r="AA2536" s="59"/>
      <c r="AB2536" s="59"/>
      <c r="AE2536" s="80"/>
    </row>
    <row r="2537" spans="1:31" x14ac:dyDescent="0.25">
      <c r="A2537" s="16"/>
      <c r="B2537" s="16"/>
      <c r="C2537" s="16"/>
      <c r="D2537" s="66"/>
      <c r="E2537" s="66"/>
      <c r="F2537" s="66"/>
      <c r="G2537" s="67"/>
      <c r="H2537" s="4"/>
      <c r="I2537" s="4"/>
      <c r="J2537" s="4"/>
      <c r="K2537" s="4"/>
      <c r="O2537" s="4"/>
      <c r="P2537" s="4"/>
      <c r="Q2537" s="4"/>
      <c r="R2537" s="16"/>
      <c r="S2537" s="16"/>
      <c r="T2537" s="16"/>
      <c r="AA2537" s="59"/>
      <c r="AB2537" s="59"/>
      <c r="AE2537" s="80"/>
    </row>
    <row r="2538" spans="1:31" x14ac:dyDescent="0.25">
      <c r="A2538" s="16"/>
      <c r="B2538" s="16"/>
      <c r="C2538" s="16"/>
      <c r="D2538" s="66"/>
      <c r="E2538" s="66"/>
      <c r="F2538" s="66"/>
      <c r="G2538" s="67"/>
      <c r="H2538" s="4"/>
      <c r="I2538" s="4"/>
      <c r="J2538" s="4"/>
      <c r="K2538" s="4"/>
      <c r="O2538" s="4"/>
      <c r="P2538" s="4"/>
      <c r="Q2538" s="4"/>
      <c r="R2538" s="16"/>
      <c r="S2538" s="16"/>
      <c r="T2538" s="16"/>
      <c r="AA2538" s="59"/>
      <c r="AB2538" s="59"/>
      <c r="AE2538" s="80"/>
    </row>
    <row r="2539" spans="1:31" x14ac:dyDescent="0.25">
      <c r="A2539" s="16"/>
      <c r="B2539" s="16"/>
      <c r="C2539" s="16"/>
      <c r="D2539" s="66"/>
      <c r="E2539" s="66"/>
      <c r="F2539" s="66"/>
      <c r="G2539" s="67"/>
      <c r="H2539" s="4"/>
      <c r="I2539" s="4"/>
      <c r="J2539" s="4"/>
      <c r="K2539" s="4"/>
      <c r="O2539" s="4"/>
      <c r="P2539" s="4"/>
      <c r="Q2539" s="4"/>
      <c r="R2539" s="16"/>
      <c r="S2539" s="16"/>
      <c r="T2539" s="16"/>
      <c r="AA2539" s="59"/>
      <c r="AB2539" s="59"/>
      <c r="AE2539" s="80"/>
    </row>
    <row r="2540" spans="1:31" x14ac:dyDescent="0.25">
      <c r="A2540" s="16"/>
      <c r="B2540" s="16"/>
      <c r="C2540" s="16"/>
      <c r="D2540" s="66"/>
      <c r="E2540" s="66"/>
      <c r="F2540" s="66"/>
      <c r="G2540" s="67"/>
      <c r="H2540" s="4"/>
      <c r="I2540" s="4"/>
      <c r="J2540" s="4"/>
      <c r="K2540" s="4"/>
      <c r="O2540" s="4"/>
      <c r="P2540" s="4"/>
      <c r="Q2540" s="4"/>
      <c r="R2540" s="16"/>
      <c r="S2540" s="16"/>
      <c r="T2540" s="16"/>
      <c r="AA2540" s="59"/>
      <c r="AB2540" s="59"/>
      <c r="AE2540" s="80"/>
    </row>
    <row r="2541" spans="1:31" x14ac:dyDescent="0.25">
      <c r="A2541" s="16"/>
      <c r="B2541" s="16"/>
      <c r="C2541" s="16"/>
      <c r="D2541" s="66"/>
      <c r="E2541" s="66"/>
      <c r="F2541" s="66"/>
      <c r="G2541" s="67"/>
      <c r="H2541" s="4"/>
      <c r="I2541" s="4"/>
      <c r="J2541" s="4"/>
      <c r="K2541" s="4"/>
      <c r="O2541" s="4"/>
      <c r="P2541" s="4"/>
      <c r="Q2541" s="4"/>
      <c r="R2541" s="16"/>
      <c r="S2541" s="16"/>
      <c r="T2541" s="16"/>
      <c r="AA2541" s="59"/>
      <c r="AB2541" s="59"/>
      <c r="AE2541" s="80"/>
    </row>
    <row r="2542" spans="1:31" x14ac:dyDescent="0.25">
      <c r="A2542" s="16"/>
      <c r="B2542" s="16"/>
      <c r="C2542" s="16"/>
      <c r="D2542" s="66"/>
      <c r="E2542" s="66"/>
      <c r="F2542" s="66"/>
      <c r="G2542" s="67"/>
      <c r="H2542" s="4"/>
      <c r="I2542" s="4"/>
      <c r="J2542" s="4"/>
      <c r="K2542" s="4"/>
      <c r="O2542" s="4"/>
      <c r="P2542" s="4"/>
      <c r="Q2542" s="4"/>
      <c r="R2542" s="16"/>
      <c r="S2542" s="16"/>
      <c r="T2542" s="16"/>
      <c r="AA2542" s="59"/>
      <c r="AB2542" s="59"/>
      <c r="AE2542" s="80"/>
    </row>
    <row r="2543" spans="1:31" x14ac:dyDescent="0.25">
      <c r="A2543" s="16"/>
      <c r="B2543" s="16"/>
      <c r="C2543" s="16"/>
      <c r="D2543" s="66"/>
      <c r="E2543" s="66"/>
      <c r="F2543" s="66"/>
      <c r="G2543" s="67"/>
      <c r="H2543" s="4"/>
      <c r="I2543" s="4"/>
      <c r="J2543" s="4"/>
      <c r="K2543" s="4"/>
      <c r="O2543" s="4"/>
      <c r="P2543" s="4"/>
      <c r="Q2543" s="4"/>
      <c r="R2543" s="16"/>
      <c r="S2543" s="16"/>
      <c r="T2543" s="16"/>
      <c r="AA2543" s="59"/>
      <c r="AB2543" s="59"/>
      <c r="AE2543" s="80"/>
    </row>
    <row r="2544" spans="1:31" x14ac:dyDescent="0.25">
      <c r="A2544" s="16"/>
      <c r="B2544" s="16"/>
      <c r="C2544" s="16"/>
      <c r="D2544" s="66"/>
      <c r="E2544" s="66"/>
      <c r="F2544" s="66"/>
      <c r="G2544" s="67"/>
      <c r="H2544" s="4"/>
      <c r="I2544" s="4"/>
      <c r="J2544" s="4"/>
      <c r="K2544" s="4"/>
      <c r="O2544" s="4"/>
      <c r="P2544" s="4"/>
      <c r="Q2544" s="4"/>
      <c r="R2544" s="16"/>
      <c r="S2544" s="16"/>
      <c r="T2544" s="16"/>
      <c r="AA2544" s="59"/>
      <c r="AB2544" s="59"/>
      <c r="AE2544" s="80"/>
    </row>
    <row r="2545" spans="1:31" x14ac:dyDescent="0.25">
      <c r="A2545" s="16"/>
      <c r="B2545" s="16"/>
      <c r="C2545" s="16"/>
      <c r="D2545" s="66"/>
      <c r="E2545" s="66"/>
      <c r="F2545" s="66"/>
      <c r="G2545" s="67"/>
      <c r="H2545" s="4"/>
      <c r="I2545" s="4"/>
      <c r="J2545" s="4"/>
      <c r="K2545" s="4"/>
      <c r="O2545" s="4"/>
      <c r="P2545" s="4"/>
      <c r="Q2545" s="4"/>
      <c r="R2545" s="16"/>
      <c r="S2545" s="16"/>
      <c r="T2545" s="16"/>
      <c r="AA2545" s="59"/>
      <c r="AB2545" s="59"/>
      <c r="AE2545" s="80"/>
    </row>
    <row r="2546" spans="1:31" x14ac:dyDescent="0.25">
      <c r="A2546" s="16"/>
      <c r="B2546" s="16"/>
      <c r="C2546" s="16"/>
      <c r="D2546" s="66"/>
      <c r="E2546" s="66"/>
      <c r="F2546" s="66"/>
      <c r="G2546" s="67"/>
      <c r="H2546" s="4"/>
      <c r="I2546" s="4"/>
      <c r="J2546" s="4"/>
      <c r="K2546" s="4"/>
      <c r="O2546" s="4"/>
      <c r="P2546" s="4"/>
      <c r="Q2546" s="4"/>
      <c r="R2546" s="16"/>
      <c r="S2546" s="16"/>
      <c r="T2546" s="16"/>
      <c r="AA2546" s="59"/>
      <c r="AB2546" s="59"/>
      <c r="AE2546" s="80"/>
    </row>
    <row r="2547" spans="1:31" x14ac:dyDescent="0.25">
      <c r="A2547" s="16"/>
      <c r="B2547" s="16"/>
      <c r="C2547" s="16"/>
      <c r="D2547" s="66"/>
      <c r="E2547" s="66"/>
      <c r="F2547" s="66"/>
      <c r="G2547" s="67"/>
      <c r="H2547" s="4"/>
      <c r="I2547" s="4"/>
      <c r="J2547" s="4"/>
      <c r="K2547" s="4"/>
      <c r="O2547" s="4"/>
      <c r="P2547" s="4"/>
      <c r="Q2547" s="4"/>
      <c r="R2547" s="16"/>
      <c r="S2547" s="16"/>
      <c r="T2547" s="16"/>
      <c r="AA2547" s="59"/>
      <c r="AB2547" s="59"/>
      <c r="AE2547" s="80"/>
    </row>
    <row r="2548" spans="1:31" x14ac:dyDescent="0.25">
      <c r="A2548" s="16"/>
      <c r="B2548" s="16"/>
      <c r="C2548" s="16"/>
      <c r="D2548" s="66"/>
      <c r="E2548" s="66"/>
      <c r="F2548" s="66"/>
      <c r="G2548" s="67"/>
      <c r="H2548" s="4"/>
      <c r="I2548" s="4"/>
      <c r="J2548" s="4"/>
      <c r="K2548" s="4"/>
      <c r="O2548" s="4"/>
      <c r="P2548" s="4"/>
      <c r="Q2548" s="4"/>
      <c r="R2548" s="16"/>
      <c r="S2548" s="16"/>
      <c r="T2548" s="16"/>
      <c r="AA2548" s="59"/>
      <c r="AB2548" s="59"/>
      <c r="AE2548" s="80"/>
    </row>
    <row r="2549" spans="1:31" x14ac:dyDescent="0.25">
      <c r="A2549" s="16"/>
      <c r="B2549" s="16"/>
      <c r="C2549" s="16"/>
      <c r="D2549" s="66"/>
      <c r="E2549" s="66"/>
      <c r="F2549" s="66"/>
      <c r="G2549" s="67"/>
      <c r="H2549" s="4"/>
      <c r="I2549" s="4"/>
      <c r="J2549" s="4"/>
      <c r="K2549" s="4"/>
      <c r="O2549" s="4"/>
      <c r="P2549" s="4"/>
      <c r="Q2549" s="4"/>
      <c r="R2549" s="16"/>
      <c r="S2549" s="16"/>
      <c r="T2549" s="16"/>
      <c r="AA2549" s="59"/>
      <c r="AB2549" s="59"/>
      <c r="AE2549" s="80"/>
    </row>
    <row r="2550" spans="1:31" x14ac:dyDescent="0.25">
      <c r="A2550" s="16"/>
      <c r="B2550" s="16"/>
      <c r="C2550" s="16"/>
      <c r="D2550" s="66"/>
      <c r="E2550" s="66"/>
      <c r="F2550" s="66"/>
      <c r="G2550" s="67"/>
      <c r="H2550" s="4"/>
      <c r="I2550" s="4"/>
      <c r="J2550" s="4"/>
      <c r="K2550" s="4"/>
      <c r="O2550" s="4"/>
      <c r="P2550" s="4"/>
      <c r="Q2550" s="4"/>
      <c r="R2550" s="16"/>
      <c r="S2550" s="16"/>
      <c r="T2550" s="16"/>
      <c r="AA2550" s="59"/>
      <c r="AB2550" s="59"/>
      <c r="AE2550" s="80"/>
    </row>
    <row r="2551" spans="1:31" x14ac:dyDescent="0.25">
      <c r="A2551" s="16"/>
      <c r="B2551" s="16"/>
      <c r="C2551" s="16"/>
      <c r="D2551" s="66"/>
      <c r="E2551" s="66"/>
      <c r="F2551" s="66"/>
      <c r="G2551" s="67"/>
      <c r="H2551" s="4"/>
      <c r="I2551" s="4"/>
      <c r="J2551" s="4"/>
      <c r="K2551" s="4"/>
      <c r="O2551" s="4"/>
      <c r="P2551" s="4"/>
      <c r="Q2551" s="4"/>
      <c r="R2551" s="16"/>
      <c r="S2551" s="16"/>
      <c r="T2551" s="16"/>
      <c r="AA2551" s="59"/>
      <c r="AB2551" s="59"/>
      <c r="AE2551" s="80"/>
    </row>
    <row r="2552" spans="1:31" x14ac:dyDescent="0.25">
      <c r="A2552" s="16"/>
      <c r="B2552" s="16"/>
      <c r="C2552" s="16"/>
      <c r="D2552" s="66"/>
      <c r="E2552" s="66"/>
      <c r="F2552" s="66"/>
      <c r="G2552" s="67"/>
      <c r="H2552" s="4"/>
      <c r="I2552" s="4"/>
      <c r="J2552" s="4"/>
      <c r="K2552" s="4"/>
      <c r="O2552" s="4"/>
      <c r="P2552" s="4"/>
      <c r="Q2552" s="4"/>
      <c r="R2552" s="16"/>
      <c r="S2552" s="16"/>
      <c r="T2552" s="16"/>
      <c r="AA2552" s="59"/>
      <c r="AB2552" s="59"/>
      <c r="AE2552" s="80"/>
    </row>
    <row r="2553" spans="1:31" x14ac:dyDescent="0.25">
      <c r="A2553" s="16"/>
      <c r="B2553" s="16"/>
      <c r="C2553" s="16"/>
      <c r="D2553" s="66"/>
      <c r="E2553" s="66"/>
      <c r="F2553" s="66"/>
      <c r="G2553" s="67"/>
      <c r="H2553" s="4"/>
      <c r="I2553" s="4"/>
      <c r="J2553" s="4"/>
      <c r="K2553" s="4"/>
      <c r="O2553" s="4"/>
      <c r="P2553" s="4"/>
      <c r="Q2553" s="4"/>
      <c r="R2553" s="16"/>
      <c r="S2553" s="16"/>
      <c r="T2553" s="16"/>
      <c r="AA2553" s="59"/>
      <c r="AB2553" s="59"/>
      <c r="AE2553" s="80"/>
    </row>
    <row r="2554" spans="1:31" x14ac:dyDescent="0.25">
      <c r="A2554" s="16"/>
      <c r="B2554" s="16"/>
      <c r="C2554" s="16"/>
      <c r="D2554" s="66"/>
      <c r="E2554" s="66"/>
      <c r="F2554" s="66"/>
      <c r="G2554" s="67"/>
      <c r="H2554" s="4"/>
      <c r="I2554" s="4"/>
      <c r="J2554" s="4"/>
      <c r="K2554" s="4"/>
      <c r="O2554" s="4"/>
      <c r="P2554" s="4"/>
      <c r="Q2554" s="4"/>
      <c r="R2554" s="16"/>
      <c r="S2554" s="16"/>
      <c r="T2554" s="16"/>
      <c r="AA2554" s="59"/>
      <c r="AB2554" s="59"/>
      <c r="AE2554" s="80"/>
    </row>
    <row r="2555" spans="1:31" x14ac:dyDescent="0.25">
      <c r="A2555" s="16"/>
      <c r="B2555" s="16"/>
      <c r="C2555" s="16"/>
      <c r="D2555" s="66"/>
      <c r="E2555" s="66"/>
      <c r="F2555" s="66"/>
      <c r="G2555" s="67"/>
      <c r="H2555" s="4"/>
      <c r="I2555" s="4"/>
      <c r="J2555" s="4"/>
      <c r="K2555" s="4"/>
      <c r="O2555" s="4"/>
      <c r="P2555" s="4"/>
      <c r="Q2555" s="4"/>
      <c r="R2555" s="16"/>
      <c r="S2555" s="16"/>
      <c r="T2555" s="16"/>
      <c r="AA2555" s="59"/>
      <c r="AB2555" s="59"/>
      <c r="AE2555" s="80"/>
    </row>
    <row r="2556" spans="1:31" x14ac:dyDescent="0.25">
      <c r="A2556" s="16"/>
      <c r="B2556" s="16"/>
      <c r="C2556" s="16"/>
      <c r="D2556" s="66"/>
      <c r="E2556" s="66"/>
      <c r="F2556" s="66"/>
      <c r="G2556" s="67"/>
      <c r="H2556" s="4"/>
      <c r="I2556" s="4"/>
      <c r="J2556" s="4"/>
      <c r="K2556" s="4"/>
      <c r="O2556" s="4"/>
      <c r="P2556" s="4"/>
      <c r="Q2556" s="4"/>
      <c r="R2556" s="16"/>
      <c r="S2556" s="16"/>
      <c r="T2556" s="16"/>
      <c r="AA2556" s="59"/>
      <c r="AB2556" s="59"/>
      <c r="AE2556" s="81"/>
    </row>
    <row r="2557" spans="1:31" x14ac:dyDescent="0.25">
      <c r="A2557" s="16"/>
      <c r="B2557" s="16"/>
      <c r="C2557" s="16"/>
      <c r="D2557" s="66"/>
      <c r="E2557" s="66"/>
      <c r="F2557" s="66"/>
      <c r="G2557" s="67"/>
      <c r="H2557" s="4"/>
      <c r="I2557" s="4"/>
      <c r="J2557" s="4"/>
      <c r="K2557" s="4"/>
      <c r="O2557" s="4"/>
      <c r="P2557" s="4"/>
      <c r="Q2557" s="4"/>
      <c r="R2557" s="16"/>
      <c r="S2557" s="16"/>
      <c r="T2557" s="16"/>
      <c r="AA2557" s="59"/>
      <c r="AB2557" s="59"/>
      <c r="AE2557" s="81"/>
    </row>
    <row r="2558" spans="1:31" x14ac:dyDescent="0.25">
      <c r="A2558" s="16"/>
      <c r="B2558" s="16"/>
      <c r="C2558" s="16"/>
      <c r="D2558" s="66"/>
      <c r="E2558" s="66"/>
      <c r="F2558" s="66"/>
      <c r="G2558" s="67"/>
      <c r="H2558" s="4"/>
      <c r="I2558" s="4"/>
      <c r="J2558" s="4"/>
      <c r="K2558" s="4"/>
      <c r="O2558" s="4"/>
      <c r="P2558" s="4"/>
      <c r="Q2558" s="4"/>
      <c r="R2558" s="16"/>
      <c r="S2558" s="16"/>
      <c r="T2558" s="16"/>
      <c r="AA2558" s="59"/>
      <c r="AB2558" s="59"/>
      <c r="AE2558" s="81"/>
    </row>
    <row r="2559" spans="1:31" x14ac:dyDescent="0.25">
      <c r="A2559" s="16"/>
      <c r="B2559" s="16"/>
      <c r="C2559" s="16"/>
      <c r="D2559" s="66"/>
      <c r="E2559" s="66"/>
      <c r="F2559" s="66"/>
      <c r="G2559" s="67"/>
      <c r="H2559" s="4"/>
      <c r="I2559" s="4"/>
      <c r="J2559" s="4"/>
      <c r="K2559" s="4"/>
      <c r="O2559" s="4"/>
      <c r="P2559" s="4"/>
      <c r="Q2559" s="4"/>
      <c r="R2559" s="16"/>
      <c r="S2559" s="16"/>
      <c r="T2559" s="16"/>
      <c r="AA2559" s="59"/>
      <c r="AB2559" s="59"/>
      <c r="AE2559" s="81"/>
    </row>
    <row r="2560" spans="1:31" x14ac:dyDescent="0.25">
      <c r="A2560" s="16"/>
      <c r="B2560" s="16"/>
      <c r="C2560" s="16"/>
      <c r="D2560" s="66"/>
      <c r="E2560" s="66"/>
      <c r="F2560" s="66"/>
      <c r="G2560" s="67"/>
      <c r="H2560" s="4"/>
      <c r="I2560" s="4"/>
      <c r="J2560" s="4"/>
      <c r="K2560" s="4"/>
      <c r="O2560" s="4"/>
      <c r="P2560" s="4"/>
      <c r="Q2560" s="4"/>
      <c r="R2560" s="16"/>
      <c r="S2560" s="16"/>
      <c r="T2560" s="16"/>
      <c r="AA2560" s="59"/>
      <c r="AB2560" s="59"/>
      <c r="AE2560" s="81"/>
    </row>
    <row r="2561" spans="1:31" x14ac:dyDescent="0.25">
      <c r="A2561" s="16"/>
      <c r="B2561" s="16"/>
      <c r="C2561" s="16"/>
      <c r="D2561" s="66"/>
      <c r="E2561" s="66"/>
      <c r="F2561" s="66"/>
      <c r="G2561" s="67"/>
      <c r="H2561" s="4"/>
      <c r="I2561" s="4"/>
      <c r="J2561" s="4"/>
      <c r="K2561" s="4"/>
      <c r="O2561" s="4"/>
      <c r="P2561" s="4"/>
      <c r="Q2561" s="4"/>
      <c r="R2561" s="16"/>
      <c r="S2561" s="16"/>
      <c r="T2561" s="16"/>
      <c r="AA2561" s="59"/>
      <c r="AB2561" s="59"/>
      <c r="AE2561" s="81"/>
    </row>
    <row r="2562" spans="1:31" x14ac:dyDescent="0.25">
      <c r="A2562" s="16"/>
      <c r="B2562" s="16"/>
      <c r="C2562" s="16"/>
      <c r="D2562" s="66"/>
      <c r="E2562" s="66"/>
      <c r="F2562" s="66"/>
      <c r="G2562" s="67"/>
      <c r="H2562" s="4"/>
      <c r="I2562" s="4"/>
      <c r="J2562" s="4"/>
      <c r="K2562" s="4"/>
      <c r="O2562" s="4"/>
      <c r="P2562" s="4"/>
      <c r="Q2562" s="4"/>
      <c r="R2562" s="16"/>
      <c r="S2562" s="16"/>
      <c r="T2562" s="16"/>
      <c r="AA2562" s="59"/>
      <c r="AB2562" s="81"/>
      <c r="AE2562" s="81"/>
    </row>
    <row r="2563" spans="1:31" x14ac:dyDescent="0.25">
      <c r="A2563" s="16"/>
      <c r="B2563" s="16"/>
      <c r="C2563" s="16"/>
      <c r="D2563" s="66"/>
      <c r="E2563" s="66"/>
      <c r="F2563" s="66"/>
      <c r="G2563" s="67"/>
      <c r="H2563" s="4"/>
      <c r="I2563" s="4"/>
      <c r="J2563" s="4"/>
      <c r="K2563" s="4"/>
      <c r="O2563" s="4"/>
      <c r="P2563" s="4"/>
      <c r="Q2563" s="4"/>
      <c r="R2563" s="16"/>
      <c r="S2563" s="16"/>
      <c r="T2563" s="16"/>
      <c r="AA2563" s="59"/>
      <c r="AB2563" s="81"/>
      <c r="AE2563" s="81"/>
    </row>
    <row r="2564" spans="1:31" x14ac:dyDescent="0.25">
      <c r="A2564" s="16"/>
      <c r="B2564" s="16"/>
      <c r="C2564" s="16"/>
      <c r="D2564" s="66"/>
      <c r="E2564" s="66"/>
      <c r="F2564" s="66"/>
      <c r="G2564" s="67"/>
      <c r="H2564" s="4"/>
      <c r="I2564" s="4"/>
      <c r="J2564" s="4"/>
      <c r="K2564" s="4"/>
      <c r="O2564" s="4"/>
      <c r="P2564" s="4"/>
      <c r="Q2564" s="4"/>
      <c r="R2564" s="16"/>
      <c r="S2564" s="16"/>
      <c r="T2564" s="16"/>
      <c r="AA2564" s="59"/>
      <c r="AB2564" s="81"/>
      <c r="AE2564" s="81"/>
    </row>
    <row r="2565" spans="1:31" x14ac:dyDescent="0.25">
      <c r="A2565" s="16"/>
      <c r="B2565" s="16"/>
      <c r="C2565" s="16"/>
      <c r="D2565" s="66"/>
      <c r="E2565" s="66"/>
      <c r="F2565" s="66"/>
      <c r="G2565" s="67"/>
      <c r="H2565" s="4"/>
      <c r="I2565" s="4"/>
      <c r="J2565" s="4"/>
      <c r="K2565" s="4"/>
      <c r="O2565" s="4"/>
      <c r="P2565" s="4"/>
      <c r="Q2565" s="4"/>
      <c r="R2565" s="16"/>
      <c r="S2565" s="16"/>
      <c r="T2565" s="16"/>
      <c r="AA2565" s="59"/>
      <c r="AB2565" s="81"/>
      <c r="AE2565" s="81"/>
    </row>
    <row r="2566" spans="1:31" x14ac:dyDescent="0.25">
      <c r="A2566" s="16"/>
      <c r="B2566" s="16"/>
      <c r="C2566" s="16"/>
      <c r="D2566" s="66"/>
      <c r="E2566" s="66"/>
      <c r="F2566" s="66"/>
      <c r="G2566" s="67"/>
      <c r="H2566" s="4"/>
      <c r="I2566" s="4"/>
      <c r="J2566" s="4"/>
      <c r="K2566" s="4"/>
      <c r="O2566" s="4"/>
      <c r="P2566" s="4"/>
      <c r="Q2566" s="4"/>
      <c r="R2566" s="16"/>
      <c r="S2566" s="16"/>
      <c r="T2566" s="16"/>
      <c r="AA2566" s="59"/>
      <c r="AB2566" s="81"/>
      <c r="AE2566" s="81"/>
    </row>
    <row r="2567" spans="1:31" x14ac:dyDescent="0.25">
      <c r="A2567" s="16"/>
      <c r="B2567" s="16"/>
      <c r="C2567" s="16"/>
      <c r="D2567" s="66"/>
      <c r="E2567" s="66"/>
      <c r="F2567" s="66"/>
      <c r="G2567" s="67"/>
      <c r="H2567" s="4"/>
      <c r="I2567" s="4"/>
      <c r="J2567" s="4"/>
      <c r="K2567" s="4"/>
      <c r="O2567" s="4"/>
      <c r="P2567" s="4"/>
      <c r="Q2567" s="4"/>
      <c r="R2567" s="16"/>
      <c r="S2567" s="16"/>
      <c r="T2567" s="16"/>
      <c r="AA2567" s="59"/>
      <c r="AB2567" s="81"/>
      <c r="AE2567" s="81"/>
    </row>
    <row r="2568" spans="1:31" x14ac:dyDescent="0.25">
      <c r="A2568" s="16"/>
      <c r="B2568" s="16"/>
      <c r="C2568" s="16"/>
      <c r="D2568" s="66"/>
      <c r="E2568" s="66"/>
      <c r="F2568" s="66"/>
      <c r="G2568" s="67"/>
      <c r="H2568" s="4"/>
      <c r="I2568" s="4"/>
      <c r="J2568" s="4"/>
      <c r="K2568" s="4"/>
      <c r="O2568" s="4"/>
      <c r="P2568" s="4"/>
      <c r="Q2568" s="4"/>
      <c r="R2568" s="16"/>
      <c r="S2568" s="16"/>
      <c r="T2568" s="16"/>
      <c r="AA2568" s="59"/>
      <c r="AB2568" s="81"/>
      <c r="AE2568" s="81"/>
    </row>
    <row r="2569" spans="1:31" x14ac:dyDescent="0.25">
      <c r="A2569" s="16"/>
      <c r="B2569" s="16"/>
      <c r="C2569" s="16"/>
      <c r="D2569" s="66"/>
      <c r="E2569" s="66"/>
      <c r="F2569" s="66"/>
      <c r="G2569" s="67"/>
      <c r="H2569" s="4"/>
      <c r="I2569" s="4"/>
      <c r="J2569" s="4"/>
      <c r="K2569" s="4"/>
      <c r="O2569" s="4"/>
      <c r="P2569" s="4"/>
      <c r="Q2569" s="4"/>
      <c r="R2569" s="16"/>
      <c r="S2569" s="16"/>
      <c r="T2569" s="16"/>
      <c r="AA2569" s="59"/>
      <c r="AB2569" s="81"/>
      <c r="AE2569" s="81"/>
    </row>
    <row r="2570" spans="1:31" x14ac:dyDescent="0.25">
      <c r="A2570" s="16"/>
      <c r="B2570" s="16"/>
      <c r="C2570" s="16"/>
      <c r="D2570" s="66"/>
      <c r="E2570" s="66"/>
      <c r="F2570" s="66"/>
      <c r="G2570" s="67"/>
      <c r="H2570" s="4"/>
      <c r="I2570" s="4"/>
      <c r="J2570" s="4"/>
      <c r="K2570" s="4"/>
      <c r="O2570" s="4"/>
      <c r="P2570" s="4"/>
      <c r="Q2570" s="4"/>
      <c r="R2570" s="16"/>
      <c r="S2570" s="16"/>
      <c r="T2570" s="16"/>
      <c r="AA2570" s="59"/>
      <c r="AB2570" s="81"/>
      <c r="AE2570" s="81"/>
    </row>
    <row r="2571" spans="1:31" x14ac:dyDescent="0.25">
      <c r="A2571" s="16"/>
      <c r="B2571" s="16"/>
      <c r="C2571" s="16"/>
      <c r="D2571" s="66"/>
      <c r="E2571" s="66"/>
      <c r="F2571" s="66"/>
      <c r="G2571" s="67"/>
      <c r="H2571" s="4"/>
      <c r="I2571" s="4"/>
      <c r="J2571" s="4"/>
      <c r="K2571" s="4"/>
      <c r="O2571" s="4"/>
      <c r="P2571" s="4"/>
      <c r="Q2571" s="4"/>
      <c r="R2571" s="16"/>
      <c r="S2571" s="16"/>
      <c r="T2571" s="16"/>
      <c r="AA2571" s="59"/>
      <c r="AB2571" s="81"/>
      <c r="AE2571" s="81"/>
    </row>
    <row r="2572" spans="1:31" x14ac:dyDescent="0.25">
      <c r="A2572" s="16"/>
      <c r="B2572" s="16"/>
      <c r="C2572" s="16"/>
      <c r="D2572" s="66"/>
      <c r="E2572" s="66"/>
      <c r="F2572" s="66"/>
      <c r="G2572" s="67"/>
      <c r="H2572" s="4"/>
      <c r="I2572" s="4"/>
      <c r="J2572" s="4"/>
      <c r="K2572" s="4"/>
      <c r="O2572" s="4"/>
      <c r="P2572" s="4"/>
      <c r="Q2572" s="4"/>
      <c r="R2572" s="16"/>
      <c r="S2572" s="16"/>
      <c r="T2572" s="16"/>
      <c r="AA2572" s="59"/>
      <c r="AB2572" s="81"/>
      <c r="AE2572" s="81"/>
    </row>
    <row r="2573" spans="1:31" x14ac:dyDescent="0.25">
      <c r="A2573" s="16"/>
      <c r="B2573" s="16"/>
      <c r="C2573" s="16"/>
      <c r="D2573" s="66"/>
      <c r="E2573" s="66"/>
      <c r="F2573" s="66"/>
      <c r="G2573" s="67"/>
      <c r="H2573" s="4"/>
      <c r="I2573" s="4"/>
      <c r="J2573" s="4"/>
      <c r="K2573" s="4"/>
      <c r="O2573" s="4"/>
      <c r="P2573" s="4"/>
      <c r="Q2573" s="4"/>
      <c r="R2573" s="16"/>
      <c r="S2573" s="16"/>
      <c r="T2573" s="16"/>
      <c r="AA2573" s="59"/>
      <c r="AB2573" s="81"/>
      <c r="AE2573" s="81"/>
    </row>
    <row r="2574" spans="1:31" x14ac:dyDescent="0.25">
      <c r="A2574" s="16"/>
      <c r="B2574" s="16"/>
      <c r="C2574" s="16"/>
      <c r="D2574" s="66"/>
      <c r="E2574" s="66"/>
      <c r="F2574" s="66"/>
      <c r="G2574" s="67"/>
      <c r="H2574" s="4"/>
      <c r="I2574" s="4"/>
      <c r="J2574" s="4"/>
      <c r="K2574" s="4"/>
      <c r="O2574" s="4"/>
      <c r="P2574" s="4"/>
      <c r="Q2574" s="4"/>
      <c r="R2574" s="16"/>
      <c r="S2574" s="16"/>
      <c r="T2574" s="16"/>
      <c r="AA2574" s="59"/>
      <c r="AB2574" s="81"/>
      <c r="AE2574" s="81"/>
    </row>
    <row r="2575" spans="1:31" x14ac:dyDescent="0.25">
      <c r="A2575" s="16"/>
      <c r="B2575" s="16"/>
      <c r="C2575" s="16"/>
      <c r="D2575" s="66"/>
      <c r="E2575" s="66"/>
      <c r="F2575" s="66"/>
      <c r="G2575" s="67"/>
      <c r="H2575" s="4"/>
      <c r="I2575" s="4"/>
      <c r="J2575" s="4"/>
      <c r="K2575" s="4"/>
      <c r="O2575" s="4"/>
      <c r="P2575" s="4"/>
      <c r="Q2575" s="4"/>
      <c r="R2575" s="16"/>
      <c r="S2575" s="16"/>
      <c r="T2575" s="16"/>
      <c r="AA2575" s="59"/>
      <c r="AB2575" s="81"/>
      <c r="AE2575" s="81"/>
    </row>
    <row r="2576" spans="1:31" x14ac:dyDescent="0.25">
      <c r="A2576" s="16"/>
      <c r="B2576" s="16"/>
      <c r="C2576" s="16"/>
      <c r="D2576" s="66"/>
      <c r="E2576" s="66"/>
      <c r="F2576" s="66"/>
      <c r="G2576" s="67"/>
      <c r="H2576" s="4"/>
      <c r="I2576" s="4"/>
      <c r="J2576" s="4"/>
      <c r="K2576" s="4"/>
      <c r="O2576" s="4"/>
      <c r="P2576" s="4"/>
      <c r="Q2576" s="4"/>
      <c r="R2576" s="16"/>
      <c r="S2576" s="16"/>
      <c r="T2576" s="16"/>
      <c r="AA2576" s="59"/>
      <c r="AB2576" s="81"/>
      <c r="AE2576" s="81"/>
    </row>
    <row r="2577" spans="1:31" x14ac:dyDescent="0.25">
      <c r="A2577" s="16"/>
      <c r="B2577" s="16"/>
      <c r="C2577" s="16"/>
      <c r="D2577" s="66"/>
      <c r="E2577" s="66"/>
      <c r="F2577" s="66"/>
      <c r="G2577" s="67"/>
      <c r="H2577" s="4"/>
      <c r="I2577" s="4"/>
      <c r="J2577" s="4"/>
      <c r="K2577" s="4"/>
      <c r="O2577" s="4"/>
      <c r="P2577" s="4"/>
      <c r="Q2577" s="4"/>
      <c r="R2577" s="16"/>
      <c r="S2577" s="16"/>
      <c r="T2577" s="16"/>
      <c r="AA2577" s="59"/>
      <c r="AB2577" s="81"/>
      <c r="AE2577" s="81"/>
    </row>
    <row r="2578" spans="1:31" x14ac:dyDescent="0.25">
      <c r="A2578" s="16"/>
      <c r="B2578" s="16"/>
      <c r="C2578" s="16"/>
      <c r="D2578" s="66"/>
      <c r="E2578" s="66"/>
      <c r="F2578" s="66"/>
      <c r="G2578" s="67"/>
      <c r="H2578" s="4"/>
      <c r="I2578" s="4"/>
      <c r="J2578" s="4"/>
      <c r="K2578" s="4"/>
      <c r="O2578" s="4"/>
      <c r="P2578" s="4"/>
      <c r="Q2578" s="4"/>
      <c r="R2578" s="16"/>
      <c r="S2578" s="16"/>
      <c r="T2578" s="16"/>
      <c r="AA2578" s="59"/>
      <c r="AB2578" s="81"/>
      <c r="AE2578" s="81"/>
    </row>
    <row r="2579" spans="1:31" x14ac:dyDescent="0.25">
      <c r="A2579" s="16"/>
      <c r="B2579" s="16"/>
      <c r="C2579" s="16"/>
      <c r="D2579" s="66"/>
      <c r="E2579" s="66"/>
      <c r="F2579" s="66"/>
      <c r="G2579" s="67"/>
      <c r="H2579" s="4"/>
      <c r="I2579" s="4"/>
      <c r="J2579" s="4"/>
      <c r="K2579" s="4"/>
      <c r="O2579" s="4"/>
      <c r="P2579" s="4"/>
      <c r="Q2579" s="4"/>
      <c r="R2579" s="16"/>
      <c r="S2579" s="16"/>
      <c r="T2579" s="16"/>
      <c r="AA2579" s="59"/>
      <c r="AB2579" s="81"/>
      <c r="AE2579" s="81"/>
    </row>
    <row r="2580" spans="1:31" x14ac:dyDescent="0.25">
      <c r="A2580" s="16"/>
      <c r="B2580" s="16"/>
      <c r="C2580" s="16"/>
      <c r="D2580" s="66"/>
      <c r="E2580" s="66"/>
      <c r="F2580" s="66"/>
      <c r="G2580" s="67"/>
      <c r="H2580" s="4"/>
      <c r="I2580" s="4"/>
      <c r="J2580" s="4"/>
      <c r="K2580" s="4"/>
      <c r="O2580" s="4"/>
      <c r="P2580" s="4"/>
      <c r="Q2580" s="4"/>
      <c r="R2580" s="16"/>
      <c r="S2580" s="16"/>
      <c r="T2580" s="16"/>
      <c r="AA2580" s="59"/>
      <c r="AB2580" s="81"/>
      <c r="AE2580" s="81"/>
    </row>
    <row r="2581" spans="1:31" x14ac:dyDescent="0.25">
      <c r="A2581" s="16"/>
      <c r="B2581" s="16"/>
      <c r="C2581" s="16"/>
      <c r="D2581" s="66"/>
      <c r="E2581" s="66"/>
      <c r="F2581" s="66"/>
      <c r="G2581" s="67"/>
      <c r="H2581" s="4"/>
      <c r="I2581" s="4"/>
      <c r="J2581" s="4"/>
      <c r="K2581" s="4"/>
      <c r="O2581" s="4"/>
      <c r="P2581" s="4"/>
      <c r="Q2581" s="4"/>
      <c r="R2581" s="16"/>
      <c r="S2581" s="16"/>
      <c r="T2581" s="16"/>
      <c r="AA2581" s="59"/>
      <c r="AB2581" s="81"/>
      <c r="AE2581" s="81"/>
    </row>
    <row r="2582" spans="1:31" x14ac:dyDescent="0.25">
      <c r="A2582" s="16"/>
      <c r="B2582" s="16"/>
      <c r="C2582" s="16"/>
      <c r="D2582" s="66"/>
      <c r="E2582" s="66"/>
      <c r="F2582" s="66"/>
      <c r="G2582" s="67"/>
      <c r="H2582" s="4"/>
      <c r="I2582" s="4"/>
      <c r="J2582" s="4"/>
      <c r="K2582" s="4"/>
      <c r="O2582" s="4"/>
      <c r="P2582" s="4"/>
      <c r="Q2582" s="4"/>
      <c r="R2582" s="16"/>
      <c r="S2582" s="16"/>
      <c r="T2582" s="16"/>
      <c r="AA2582" s="59"/>
      <c r="AB2582" s="81"/>
      <c r="AE2582" s="81"/>
    </row>
    <row r="2583" spans="1:31" x14ac:dyDescent="0.25">
      <c r="A2583" s="16"/>
      <c r="B2583" s="16"/>
      <c r="C2583" s="16"/>
      <c r="D2583" s="66"/>
      <c r="E2583" s="66"/>
      <c r="F2583" s="66"/>
      <c r="G2583" s="67"/>
      <c r="H2583" s="4"/>
      <c r="I2583" s="4"/>
      <c r="J2583" s="4"/>
      <c r="K2583" s="4"/>
      <c r="O2583" s="4"/>
      <c r="P2583" s="4"/>
      <c r="Q2583" s="4"/>
      <c r="R2583" s="16"/>
      <c r="S2583" s="16"/>
      <c r="T2583" s="16"/>
      <c r="AA2583" s="59"/>
      <c r="AB2583" s="81"/>
      <c r="AE2583" s="81"/>
    </row>
    <row r="2584" spans="1:31" x14ac:dyDescent="0.25">
      <c r="A2584" s="16"/>
      <c r="B2584" s="16"/>
      <c r="C2584" s="16"/>
      <c r="D2584" s="66"/>
      <c r="E2584" s="66"/>
      <c r="F2584" s="66"/>
      <c r="G2584" s="67"/>
      <c r="H2584" s="4"/>
      <c r="I2584" s="4"/>
      <c r="J2584" s="4"/>
      <c r="K2584" s="4"/>
      <c r="O2584" s="4"/>
      <c r="P2584" s="4"/>
      <c r="Q2584" s="4"/>
      <c r="R2584" s="16"/>
      <c r="S2584" s="16"/>
      <c r="T2584" s="16"/>
      <c r="AA2584" s="59"/>
      <c r="AB2584" s="81"/>
      <c r="AE2584" s="81"/>
    </row>
    <row r="2585" spans="1:31" x14ac:dyDescent="0.25">
      <c r="A2585" s="16"/>
      <c r="B2585" s="16"/>
      <c r="C2585" s="16"/>
      <c r="D2585" s="66"/>
      <c r="E2585" s="66"/>
      <c r="F2585" s="66"/>
      <c r="G2585" s="67"/>
      <c r="H2585" s="4"/>
      <c r="I2585" s="4"/>
      <c r="J2585" s="4"/>
      <c r="K2585" s="4"/>
      <c r="O2585" s="4"/>
      <c r="P2585" s="4"/>
      <c r="Q2585" s="4"/>
      <c r="R2585" s="16"/>
      <c r="S2585" s="16"/>
      <c r="T2585" s="16"/>
      <c r="AA2585" s="59"/>
      <c r="AB2585" s="81"/>
      <c r="AE2585" s="81"/>
    </row>
    <row r="2586" spans="1:31" x14ac:dyDescent="0.25">
      <c r="A2586" s="16"/>
      <c r="B2586" s="16"/>
      <c r="C2586" s="16"/>
      <c r="D2586" s="66"/>
      <c r="E2586" s="66"/>
      <c r="F2586" s="66"/>
      <c r="G2586" s="67"/>
      <c r="H2586" s="4"/>
      <c r="I2586" s="4"/>
      <c r="J2586" s="4"/>
      <c r="K2586" s="4"/>
      <c r="O2586" s="4"/>
      <c r="P2586" s="4"/>
      <c r="Q2586" s="4"/>
      <c r="R2586" s="16"/>
      <c r="S2586" s="16"/>
      <c r="T2586" s="16"/>
      <c r="AA2586" s="59"/>
      <c r="AB2586" s="81"/>
      <c r="AE2586" s="81"/>
    </row>
    <row r="2587" spans="1:31" x14ac:dyDescent="0.25">
      <c r="A2587" s="16"/>
      <c r="B2587" s="16"/>
      <c r="C2587" s="16"/>
      <c r="D2587" s="66"/>
      <c r="E2587" s="66"/>
      <c r="F2587" s="66"/>
      <c r="G2587" s="67"/>
      <c r="H2587" s="4"/>
      <c r="I2587" s="4"/>
      <c r="J2587" s="4"/>
      <c r="K2587" s="4"/>
      <c r="O2587" s="4"/>
      <c r="P2587" s="4"/>
      <c r="Q2587" s="4"/>
      <c r="R2587" s="16"/>
      <c r="S2587" s="16"/>
      <c r="T2587" s="16"/>
      <c r="AA2587" s="59"/>
      <c r="AB2587" s="81"/>
      <c r="AE2587" s="81"/>
    </row>
    <row r="2588" spans="1:31" x14ac:dyDescent="0.25">
      <c r="A2588" s="16"/>
      <c r="B2588" s="16"/>
      <c r="C2588" s="16"/>
      <c r="D2588" s="66"/>
      <c r="E2588" s="66"/>
      <c r="F2588" s="66"/>
      <c r="G2588" s="67"/>
      <c r="H2588" s="4"/>
      <c r="I2588" s="4"/>
      <c r="J2588" s="4"/>
      <c r="K2588" s="4"/>
      <c r="O2588" s="4"/>
      <c r="P2588" s="4"/>
      <c r="Q2588" s="4"/>
      <c r="R2588" s="16"/>
      <c r="S2588" s="16"/>
      <c r="T2588" s="16"/>
      <c r="AA2588" s="59"/>
      <c r="AB2588" s="81"/>
      <c r="AE2588" s="81"/>
    </row>
    <row r="2589" spans="1:31" x14ac:dyDescent="0.25">
      <c r="A2589" s="16"/>
      <c r="B2589" s="16"/>
      <c r="C2589" s="16"/>
      <c r="D2589" s="66"/>
      <c r="E2589" s="66"/>
      <c r="F2589" s="66"/>
      <c r="G2589" s="67"/>
      <c r="H2589" s="4"/>
      <c r="I2589" s="4"/>
      <c r="J2589" s="4"/>
      <c r="K2589" s="4"/>
      <c r="O2589" s="4"/>
      <c r="P2589" s="4"/>
      <c r="Q2589" s="4"/>
      <c r="R2589" s="16"/>
      <c r="S2589" s="16"/>
      <c r="T2589" s="16"/>
      <c r="AA2589" s="59"/>
      <c r="AB2589" s="81"/>
      <c r="AE2589" s="81"/>
    </row>
    <row r="2590" spans="1:31" x14ac:dyDescent="0.25">
      <c r="A2590" s="16"/>
      <c r="B2590" s="16"/>
      <c r="C2590" s="16"/>
      <c r="D2590" s="66"/>
      <c r="E2590" s="66"/>
      <c r="F2590" s="66"/>
      <c r="G2590" s="67"/>
      <c r="H2590" s="4"/>
      <c r="I2590" s="4"/>
      <c r="J2590" s="4"/>
      <c r="K2590" s="4"/>
      <c r="O2590" s="4"/>
      <c r="P2590" s="4"/>
      <c r="Q2590" s="4"/>
      <c r="R2590" s="16"/>
      <c r="S2590" s="16"/>
      <c r="T2590" s="16"/>
      <c r="AA2590" s="59"/>
      <c r="AB2590" s="81"/>
      <c r="AE2590" s="81"/>
    </row>
    <row r="2591" spans="1:31" x14ac:dyDescent="0.25">
      <c r="A2591" s="16"/>
      <c r="B2591" s="16"/>
      <c r="C2591" s="16"/>
      <c r="D2591" s="66"/>
      <c r="E2591" s="66"/>
      <c r="F2591" s="66"/>
      <c r="G2591" s="67"/>
      <c r="H2591" s="4"/>
      <c r="I2591" s="4"/>
      <c r="J2591" s="4"/>
      <c r="K2591" s="4"/>
      <c r="O2591" s="4"/>
      <c r="P2591" s="4"/>
      <c r="Q2591" s="4"/>
      <c r="R2591" s="16"/>
      <c r="S2591" s="16"/>
      <c r="T2591" s="16"/>
      <c r="AA2591" s="59"/>
      <c r="AB2591" s="81"/>
      <c r="AE2591" s="81"/>
    </row>
    <row r="2592" spans="1:31" x14ac:dyDescent="0.25">
      <c r="A2592" s="16"/>
      <c r="B2592" s="16"/>
      <c r="C2592" s="16"/>
      <c r="D2592" s="66"/>
      <c r="E2592" s="66"/>
      <c r="F2592" s="66"/>
      <c r="G2592" s="67"/>
      <c r="H2592" s="4"/>
      <c r="I2592" s="4"/>
      <c r="J2592" s="4"/>
      <c r="K2592" s="4"/>
      <c r="O2592" s="4"/>
      <c r="P2592" s="4"/>
      <c r="Q2592" s="4"/>
      <c r="R2592" s="16"/>
      <c r="S2592" s="16"/>
      <c r="T2592" s="16"/>
      <c r="AA2592" s="59"/>
      <c r="AB2592" s="81"/>
      <c r="AE2592" s="81"/>
    </row>
    <row r="2593" spans="1:31" x14ac:dyDescent="0.25">
      <c r="A2593" s="16"/>
      <c r="B2593" s="16"/>
      <c r="C2593" s="16"/>
      <c r="D2593" s="66"/>
      <c r="E2593" s="66"/>
      <c r="F2593" s="66"/>
      <c r="G2593" s="67"/>
      <c r="H2593" s="4"/>
      <c r="I2593" s="4"/>
      <c r="J2593" s="4"/>
      <c r="K2593" s="4"/>
      <c r="O2593" s="4"/>
      <c r="P2593" s="4"/>
      <c r="Q2593" s="4"/>
      <c r="R2593" s="16"/>
      <c r="S2593" s="16"/>
      <c r="T2593" s="16"/>
      <c r="AA2593" s="59"/>
      <c r="AB2593" s="81"/>
      <c r="AE2593" s="81"/>
    </row>
    <row r="2594" spans="1:31" x14ac:dyDescent="0.25">
      <c r="A2594" s="16"/>
      <c r="B2594" s="16"/>
      <c r="C2594" s="16"/>
      <c r="D2594" s="66"/>
      <c r="E2594" s="66"/>
      <c r="F2594" s="66"/>
      <c r="G2594" s="67"/>
      <c r="H2594" s="4"/>
      <c r="I2594" s="4"/>
      <c r="J2594" s="4"/>
      <c r="K2594" s="4"/>
      <c r="O2594" s="4"/>
      <c r="P2594" s="4"/>
      <c r="Q2594" s="4"/>
      <c r="R2594" s="16"/>
      <c r="S2594" s="16"/>
      <c r="T2594" s="16"/>
      <c r="AA2594" s="59"/>
      <c r="AB2594" s="81"/>
      <c r="AE2594" s="81"/>
    </row>
    <row r="2595" spans="1:31" x14ac:dyDescent="0.25">
      <c r="A2595" s="16"/>
      <c r="B2595" s="16"/>
      <c r="C2595" s="16"/>
      <c r="D2595" s="66"/>
      <c r="E2595" s="66"/>
      <c r="F2595" s="66"/>
      <c r="G2595" s="67"/>
      <c r="H2595" s="4"/>
      <c r="I2595" s="4"/>
      <c r="J2595" s="4"/>
      <c r="K2595" s="4"/>
      <c r="O2595" s="4"/>
      <c r="P2595" s="4"/>
      <c r="Q2595" s="4"/>
      <c r="R2595" s="16"/>
      <c r="S2595" s="16"/>
      <c r="T2595" s="16"/>
      <c r="AA2595" s="59"/>
      <c r="AB2595" s="81"/>
      <c r="AE2595" s="81"/>
    </row>
    <row r="2596" spans="1:31" x14ac:dyDescent="0.25">
      <c r="A2596" s="16"/>
      <c r="B2596" s="16"/>
      <c r="C2596" s="16"/>
      <c r="D2596" s="66"/>
      <c r="E2596" s="66"/>
      <c r="F2596" s="66"/>
      <c r="G2596" s="67"/>
      <c r="H2596" s="4"/>
      <c r="I2596" s="4"/>
      <c r="J2596" s="4"/>
      <c r="K2596" s="4"/>
      <c r="O2596" s="4"/>
      <c r="P2596" s="4"/>
      <c r="Q2596" s="4"/>
      <c r="R2596" s="16"/>
      <c r="S2596" s="16"/>
      <c r="T2596" s="16"/>
      <c r="AA2596" s="59"/>
      <c r="AB2596" s="81"/>
      <c r="AE2596" s="81"/>
    </row>
    <row r="2597" spans="1:31" x14ac:dyDescent="0.25">
      <c r="A2597" s="16"/>
      <c r="B2597" s="16"/>
      <c r="C2597" s="16"/>
      <c r="D2597" s="66"/>
      <c r="E2597" s="66"/>
      <c r="F2597" s="66"/>
      <c r="G2597" s="67"/>
      <c r="H2597" s="4"/>
      <c r="I2597" s="4"/>
      <c r="J2597" s="4"/>
      <c r="K2597" s="4"/>
      <c r="O2597" s="4"/>
      <c r="P2597" s="4"/>
      <c r="Q2597" s="4"/>
      <c r="R2597" s="16"/>
      <c r="S2597" s="16"/>
      <c r="T2597" s="16"/>
      <c r="AA2597" s="59"/>
      <c r="AB2597" s="81"/>
      <c r="AE2597" s="81"/>
    </row>
    <row r="2598" spans="1:31" x14ac:dyDescent="0.25">
      <c r="A2598" s="16"/>
      <c r="B2598" s="16"/>
      <c r="C2598" s="16"/>
      <c r="D2598" s="66"/>
      <c r="E2598" s="66"/>
      <c r="F2598" s="66"/>
      <c r="G2598" s="67"/>
      <c r="H2598" s="4"/>
      <c r="I2598" s="4"/>
      <c r="J2598" s="4"/>
      <c r="K2598" s="4"/>
      <c r="O2598" s="4"/>
      <c r="P2598" s="4"/>
      <c r="Q2598" s="4"/>
      <c r="R2598" s="16"/>
      <c r="S2598" s="16"/>
      <c r="T2598" s="16"/>
      <c r="AA2598" s="59"/>
      <c r="AB2598" s="81"/>
      <c r="AE2598" s="81"/>
    </row>
    <row r="2599" spans="1:31" x14ac:dyDescent="0.25">
      <c r="A2599" s="16"/>
      <c r="B2599" s="16"/>
      <c r="C2599" s="16"/>
      <c r="D2599" s="66"/>
      <c r="E2599" s="66"/>
      <c r="F2599" s="66"/>
      <c r="G2599" s="67"/>
      <c r="H2599" s="4"/>
      <c r="I2599" s="4"/>
      <c r="J2599" s="4"/>
      <c r="K2599" s="4"/>
      <c r="O2599" s="4"/>
      <c r="P2599" s="4"/>
      <c r="Q2599" s="4"/>
      <c r="R2599" s="16"/>
      <c r="S2599" s="16"/>
      <c r="T2599" s="16"/>
      <c r="AA2599" s="59"/>
      <c r="AB2599" s="81"/>
      <c r="AE2599" s="81"/>
    </row>
    <row r="2600" spans="1:31" x14ac:dyDescent="0.25">
      <c r="A2600" s="16"/>
      <c r="B2600" s="16"/>
      <c r="C2600" s="16"/>
      <c r="D2600" s="66"/>
      <c r="E2600" s="66"/>
      <c r="F2600" s="66"/>
      <c r="G2600" s="67"/>
      <c r="H2600" s="4"/>
      <c r="I2600" s="4"/>
      <c r="J2600" s="4"/>
      <c r="K2600" s="4"/>
      <c r="O2600" s="4"/>
      <c r="P2600" s="4"/>
      <c r="Q2600" s="4"/>
      <c r="R2600" s="16"/>
      <c r="S2600" s="16"/>
      <c r="T2600" s="16"/>
      <c r="AA2600" s="59"/>
      <c r="AB2600" s="81"/>
      <c r="AE2600" s="81"/>
    </row>
    <row r="2601" spans="1:31" x14ac:dyDescent="0.25">
      <c r="A2601" s="16"/>
      <c r="B2601" s="16"/>
      <c r="C2601" s="16"/>
      <c r="D2601" s="66"/>
      <c r="E2601" s="66"/>
      <c r="F2601" s="66"/>
      <c r="G2601" s="67"/>
      <c r="H2601" s="4"/>
      <c r="I2601" s="4"/>
      <c r="J2601" s="4"/>
      <c r="K2601" s="4"/>
      <c r="O2601" s="4"/>
      <c r="P2601" s="4"/>
      <c r="Q2601" s="4"/>
      <c r="R2601" s="16"/>
      <c r="S2601" s="16"/>
      <c r="T2601" s="16"/>
      <c r="AA2601" s="59"/>
      <c r="AB2601" s="81"/>
      <c r="AE2601" s="81"/>
    </row>
    <row r="2602" spans="1:31" x14ac:dyDescent="0.25">
      <c r="A2602" s="16"/>
      <c r="B2602" s="16"/>
      <c r="C2602" s="16"/>
      <c r="D2602" s="66"/>
      <c r="E2602" s="66"/>
      <c r="F2602" s="66"/>
      <c r="G2602" s="67"/>
      <c r="H2602" s="4"/>
      <c r="I2602" s="4"/>
      <c r="J2602" s="4"/>
      <c r="K2602" s="4"/>
      <c r="O2602" s="4"/>
      <c r="P2602" s="4"/>
      <c r="Q2602" s="4"/>
      <c r="R2602" s="16"/>
      <c r="S2602" s="16"/>
      <c r="T2602" s="16"/>
      <c r="AA2602" s="59"/>
      <c r="AB2602" s="81"/>
      <c r="AE2602" s="81"/>
    </row>
    <row r="2603" spans="1:31" x14ac:dyDescent="0.25">
      <c r="A2603" s="16"/>
      <c r="B2603" s="16"/>
      <c r="C2603" s="16"/>
      <c r="D2603" s="66"/>
      <c r="E2603" s="66"/>
      <c r="F2603" s="66"/>
      <c r="G2603" s="67"/>
      <c r="H2603" s="4"/>
      <c r="I2603" s="4"/>
      <c r="J2603" s="4"/>
      <c r="K2603" s="4"/>
      <c r="O2603" s="4"/>
      <c r="P2603" s="4"/>
      <c r="Q2603" s="4"/>
      <c r="R2603" s="16"/>
      <c r="S2603" s="16"/>
      <c r="T2603" s="16"/>
      <c r="AA2603" s="59"/>
      <c r="AB2603" s="81"/>
      <c r="AE2603" s="81"/>
    </row>
    <row r="2604" spans="1:31" x14ac:dyDescent="0.25">
      <c r="A2604" s="16"/>
      <c r="B2604" s="16"/>
      <c r="C2604" s="16"/>
      <c r="D2604" s="66"/>
      <c r="E2604" s="66"/>
      <c r="F2604" s="66"/>
      <c r="G2604" s="67"/>
      <c r="H2604" s="4"/>
      <c r="I2604" s="4"/>
      <c r="J2604" s="4"/>
      <c r="K2604" s="4"/>
      <c r="O2604" s="4"/>
      <c r="P2604" s="4"/>
      <c r="Q2604" s="4"/>
      <c r="R2604" s="16"/>
      <c r="S2604" s="16"/>
      <c r="T2604" s="16"/>
      <c r="AA2604" s="59"/>
      <c r="AB2604" s="81"/>
      <c r="AE2604" s="81"/>
    </row>
    <row r="2605" spans="1:31" x14ac:dyDescent="0.25">
      <c r="A2605" s="16"/>
      <c r="B2605" s="16"/>
      <c r="C2605" s="16"/>
      <c r="D2605" s="66"/>
      <c r="E2605" s="66"/>
      <c r="F2605" s="66"/>
      <c r="G2605" s="67"/>
      <c r="H2605" s="4"/>
      <c r="I2605" s="4"/>
      <c r="J2605" s="4"/>
      <c r="K2605" s="4"/>
      <c r="O2605" s="4"/>
      <c r="P2605" s="4"/>
      <c r="Q2605" s="4"/>
      <c r="R2605" s="16"/>
      <c r="S2605" s="16"/>
      <c r="T2605" s="16"/>
      <c r="AA2605" s="59"/>
      <c r="AB2605" s="81"/>
      <c r="AE2605" s="81"/>
    </row>
    <row r="2606" spans="1:31" x14ac:dyDescent="0.25">
      <c r="A2606" s="16"/>
      <c r="B2606" s="16"/>
      <c r="C2606" s="16"/>
      <c r="D2606" s="66"/>
      <c r="E2606" s="66"/>
      <c r="F2606" s="66"/>
      <c r="G2606" s="67"/>
      <c r="H2606" s="4"/>
      <c r="I2606" s="4"/>
      <c r="J2606" s="4"/>
      <c r="K2606" s="4"/>
      <c r="O2606" s="4"/>
      <c r="P2606" s="4"/>
      <c r="Q2606" s="4"/>
      <c r="R2606" s="16"/>
      <c r="S2606" s="16"/>
      <c r="T2606" s="16"/>
      <c r="AA2606" s="59"/>
      <c r="AB2606" s="81"/>
      <c r="AE2606" s="81"/>
    </row>
    <row r="2607" spans="1:31" x14ac:dyDescent="0.25">
      <c r="A2607" s="16"/>
      <c r="B2607" s="16"/>
      <c r="C2607" s="16"/>
      <c r="D2607" s="66"/>
      <c r="E2607" s="66"/>
      <c r="F2607" s="66"/>
      <c r="G2607" s="67"/>
      <c r="H2607" s="4"/>
      <c r="I2607" s="4"/>
      <c r="J2607" s="4"/>
      <c r="K2607" s="4"/>
      <c r="O2607" s="4"/>
      <c r="P2607" s="4"/>
      <c r="Q2607" s="4"/>
      <c r="R2607" s="16"/>
      <c r="S2607" s="16"/>
      <c r="T2607" s="16"/>
      <c r="AA2607" s="59"/>
      <c r="AB2607" s="81"/>
      <c r="AE2607" s="81"/>
    </row>
    <row r="2608" spans="1:31" x14ac:dyDescent="0.25">
      <c r="A2608" s="16"/>
      <c r="B2608" s="16"/>
      <c r="C2608" s="16"/>
      <c r="D2608" s="66"/>
      <c r="E2608" s="66"/>
      <c r="F2608" s="66"/>
      <c r="G2608" s="67"/>
      <c r="H2608" s="4"/>
      <c r="I2608" s="4"/>
      <c r="J2608" s="4"/>
      <c r="K2608" s="4"/>
      <c r="O2608" s="4"/>
      <c r="P2608" s="4"/>
      <c r="Q2608" s="4"/>
      <c r="R2608" s="16"/>
      <c r="S2608" s="16"/>
      <c r="T2608" s="16"/>
      <c r="AA2608" s="59"/>
      <c r="AB2608" s="81"/>
      <c r="AE2608" s="81"/>
    </row>
    <row r="2609" spans="1:31" x14ac:dyDescent="0.25">
      <c r="A2609" s="16"/>
      <c r="B2609" s="16"/>
      <c r="C2609" s="16"/>
      <c r="D2609" s="66"/>
      <c r="E2609" s="66"/>
      <c r="F2609" s="66"/>
      <c r="G2609" s="67"/>
      <c r="H2609" s="4"/>
      <c r="I2609" s="4"/>
      <c r="J2609" s="4"/>
      <c r="K2609" s="4"/>
      <c r="O2609" s="4"/>
      <c r="P2609" s="4"/>
      <c r="Q2609" s="4"/>
      <c r="R2609" s="16"/>
      <c r="S2609" s="16"/>
      <c r="T2609" s="16"/>
      <c r="AA2609" s="59"/>
      <c r="AB2609" s="81"/>
      <c r="AE2609" s="81"/>
    </row>
    <row r="2610" spans="1:31" x14ac:dyDescent="0.25">
      <c r="A2610" s="16"/>
      <c r="B2610" s="16"/>
      <c r="C2610" s="16"/>
      <c r="D2610" s="66"/>
      <c r="E2610" s="66"/>
      <c r="F2610" s="66"/>
      <c r="G2610" s="67"/>
      <c r="H2610" s="4"/>
      <c r="I2610" s="4"/>
      <c r="J2610" s="4"/>
      <c r="K2610" s="4"/>
      <c r="O2610" s="4"/>
      <c r="P2610" s="4"/>
      <c r="Q2610" s="4"/>
      <c r="R2610" s="16"/>
      <c r="S2610" s="16"/>
      <c r="T2610" s="16"/>
      <c r="AA2610" s="59"/>
      <c r="AB2610" s="81"/>
      <c r="AE2610" s="81"/>
    </row>
    <row r="2611" spans="1:31" x14ac:dyDescent="0.25">
      <c r="A2611" s="16"/>
      <c r="B2611" s="16"/>
      <c r="C2611" s="16"/>
      <c r="D2611" s="66"/>
      <c r="E2611" s="66"/>
      <c r="F2611" s="66"/>
      <c r="G2611" s="67"/>
      <c r="H2611" s="4"/>
      <c r="I2611" s="4"/>
      <c r="J2611" s="4"/>
      <c r="K2611" s="4"/>
      <c r="O2611" s="4"/>
      <c r="P2611" s="4"/>
      <c r="Q2611" s="4"/>
      <c r="R2611" s="16"/>
      <c r="S2611" s="16"/>
      <c r="T2611" s="16"/>
      <c r="AA2611" s="59"/>
      <c r="AB2611" s="81"/>
      <c r="AE2611" s="81"/>
    </row>
    <row r="2612" spans="1:31" x14ac:dyDescent="0.25">
      <c r="A2612" s="16"/>
      <c r="B2612" s="16"/>
      <c r="C2612" s="16"/>
      <c r="D2612" s="66"/>
      <c r="E2612" s="66"/>
      <c r="F2612" s="66"/>
      <c r="G2612" s="67"/>
      <c r="H2612" s="4"/>
      <c r="I2612" s="4"/>
      <c r="J2612" s="4"/>
      <c r="K2612" s="4"/>
      <c r="O2612" s="4"/>
      <c r="P2612" s="4"/>
      <c r="Q2612" s="4"/>
      <c r="R2612" s="16"/>
      <c r="S2612" s="16"/>
      <c r="T2612" s="16"/>
      <c r="AA2612" s="59"/>
      <c r="AB2612" s="81"/>
      <c r="AE2612" s="81"/>
    </row>
    <row r="2613" spans="1:31" x14ac:dyDescent="0.25">
      <c r="A2613" s="16"/>
      <c r="B2613" s="16"/>
      <c r="C2613" s="16"/>
      <c r="D2613" s="66"/>
      <c r="E2613" s="66"/>
      <c r="F2613" s="66"/>
      <c r="G2613" s="67"/>
      <c r="H2613" s="4"/>
      <c r="I2613" s="4"/>
      <c r="J2613" s="4"/>
      <c r="K2613" s="4"/>
      <c r="O2613" s="4"/>
      <c r="P2613" s="4"/>
      <c r="Q2613" s="4"/>
      <c r="R2613" s="16"/>
      <c r="S2613" s="16"/>
      <c r="T2613" s="16"/>
      <c r="AA2613" s="59"/>
      <c r="AB2613" s="81"/>
      <c r="AE2613" s="81"/>
    </row>
    <row r="2614" spans="1:31" x14ac:dyDescent="0.25">
      <c r="A2614" s="16"/>
      <c r="B2614" s="16"/>
      <c r="C2614" s="16"/>
      <c r="D2614" s="66"/>
      <c r="E2614" s="66"/>
      <c r="F2614" s="66"/>
      <c r="G2614" s="67"/>
      <c r="H2614" s="4"/>
      <c r="I2614" s="4"/>
      <c r="J2614" s="4"/>
      <c r="K2614" s="4"/>
      <c r="O2614" s="4"/>
      <c r="P2614" s="4"/>
      <c r="Q2614" s="4"/>
      <c r="R2614" s="16"/>
      <c r="S2614" s="16"/>
      <c r="T2614" s="16"/>
      <c r="AA2614" s="59"/>
      <c r="AB2614" s="81"/>
      <c r="AE2614" s="81"/>
    </row>
    <row r="2615" spans="1:31" x14ac:dyDescent="0.25">
      <c r="A2615" s="16"/>
      <c r="B2615" s="16"/>
      <c r="C2615" s="16"/>
      <c r="D2615" s="66"/>
      <c r="E2615" s="66"/>
      <c r="F2615" s="66"/>
      <c r="G2615" s="67"/>
      <c r="H2615" s="4"/>
      <c r="I2615" s="4"/>
      <c r="J2615" s="4"/>
      <c r="K2615" s="4"/>
      <c r="O2615" s="4"/>
      <c r="P2615" s="4"/>
      <c r="Q2615" s="4"/>
      <c r="R2615" s="16"/>
      <c r="S2615" s="16"/>
      <c r="T2615" s="16"/>
      <c r="AA2615" s="59"/>
      <c r="AB2615" s="81"/>
      <c r="AE2615" s="81"/>
    </row>
    <row r="2616" spans="1:31" x14ac:dyDescent="0.25">
      <c r="A2616" s="16"/>
      <c r="B2616" s="16"/>
      <c r="C2616" s="16"/>
      <c r="D2616" s="66"/>
      <c r="E2616" s="66"/>
      <c r="F2616" s="66"/>
      <c r="G2616" s="67"/>
      <c r="H2616" s="4"/>
      <c r="I2616" s="4"/>
      <c r="J2616" s="4"/>
      <c r="K2616" s="4"/>
      <c r="O2616" s="4"/>
      <c r="P2616" s="4"/>
      <c r="Q2616" s="4"/>
      <c r="R2616" s="16"/>
      <c r="S2616" s="16"/>
      <c r="T2616" s="16"/>
      <c r="AA2616" s="59"/>
      <c r="AB2616" s="81"/>
      <c r="AE2616" s="81"/>
    </row>
    <row r="2617" spans="1:31" x14ac:dyDescent="0.25">
      <c r="A2617" s="16"/>
      <c r="B2617" s="16"/>
      <c r="C2617" s="16"/>
      <c r="D2617" s="66"/>
      <c r="E2617" s="66"/>
      <c r="F2617" s="66"/>
      <c r="G2617" s="67"/>
      <c r="H2617" s="4"/>
      <c r="I2617" s="4"/>
      <c r="J2617" s="4"/>
      <c r="K2617" s="4"/>
      <c r="O2617" s="4"/>
      <c r="P2617" s="4"/>
      <c r="Q2617" s="4"/>
      <c r="R2617" s="16"/>
      <c r="S2617" s="16"/>
      <c r="T2617" s="16"/>
      <c r="AA2617" s="59"/>
      <c r="AB2617" s="81"/>
      <c r="AE2617" s="81"/>
    </row>
    <row r="2618" spans="1:31" x14ac:dyDescent="0.25">
      <c r="A2618" s="16"/>
      <c r="B2618" s="16"/>
      <c r="C2618" s="16"/>
      <c r="D2618" s="66"/>
      <c r="E2618" s="66"/>
      <c r="F2618" s="66"/>
      <c r="G2618" s="67"/>
      <c r="H2618" s="4"/>
      <c r="I2618" s="4"/>
      <c r="J2618" s="4"/>
      <c r="K2618" s="4"/>
      <c r="O2618" s="4"/>
      <c r="P2618" s="4"/>
      <c r="Q2618" s="4"/>
      <c r="R2618" s="16"/>
      <c r="S2618" s="16"/>
      <c r="T2618" s="16"/>
      <c r="AA2618" s="59"/>
      <c r="AB2618" s="81"/>
      <c r="AE2618" s="81"/>
    </row>
    <row r="2619" spans="1:31" x14ac:dyDescent="0.25">
      <c r="A2619" s="16"/>
      <c r="B2619" s="16"/>
      <c r="C2619" s="16"/>
      <c r="D2619" s="66"/>
      <c r="E2619" s="66"/>
      <c r="F2619" s="66"/>
      <c r="G2619" s="67"/>
      <c r="H2619" s="4"/>
      <c r="I2619" s="4"/>
      <c r="J2619" s="4"/>
      <c r="K2619" s="4"/>
      <c r="O2619" s="4"/>
      <c r="P2619" s="4"/>
      <c r="Q2619" s="4"/>
      <c r="R2619" s="16"/>
      <c r="S2619" s="16"/>
      <c r="T2619" s="16"/>
      <c r="AA2619" s="59"/>
      <c r="AB2619" s="81"/>
      <c r="AE2619" s="81"/>
    </row>
    <row r="2620" spans="1:31" x14ac:dyDescent="0.25">
      <c r="A2620" s="16"/>
      <c r="B2620" s="16"/>
      <c r="C2620" s="16"/>
      <c r="D2620" s="66"/>
      <c r="E2620" s="66"/>
      <c r="F2620" s="66"/>
      <c r="G2620" s="67"/>
      <c r="H2620" s="4"/>
      <c r="I2620" s="4"/>
      <c r="J2620" s="4"/>
      <c r="K2620" s="4"/>
      <c r="L2620" s="66"/>
      <c r="M2620" s="66"/>
      <c r="N2620" s="66"/>
      <c r="O2620" s="4"/>
      <c r="P2620" s="4"/>
      <c r="Q2620" s="4"/>
      <c r="R2620" s="16"/>
      <c r="S2620" s="16"/>
      <c r="T2620" s="16"/>
      <c r="AA2620" s="59"/>
      <c r="AB2620" s="81"/>
      <c r="AE2620" s="81"/>
    </row>
    <row r="2621" spans="1:31" x14ac:dyDescent="0.25">
      <c r="A2621" s="16"/>
      <c r="B2621" s="16"/>
      <c r="C2621" s="16"/>
      <c r="D2621" s="66"/>
      <c r="E2621" s="66"/>
      <c r="F2621" s="66"/>
      <c r="G2621" s="67"/>
      <c r="H2621" s="4"/>
      <c r="I2621" s="4"/>
      <c r="J2621" s="4"/>
      <c r="K2621" s="4"/>
      <c r="O2621" s="4"/>
      <c r="P2621" s="4"/>
      <c r="Q2621" s="4"/>
      <c r="R2621" s="16"/>
      <c r="S2621" s="16"/>
      <c r="T2621" s="16"/>
      <c r="AA2621" s="59"/>
      <c r="AB2621" s="81"/>
      <c r="AE2621" s="81"/>
    </row>
    <row r="2622" spans="1:31" x14ac:dyDescent="0.25">
      <c r="A2622" s="16"/>
      <c r="B2622" s="16"/>
      <c r="C2622" s="16"/>
      <c r="D2622" s="66"/>
      <c r="E2622" s="66"/>
      <c r="F2622" s="66"/>
      <c r="G2622" s="67"/>
      <c r="H2622" s="4"/>
      <c r="I2622" s="4"/>
      <c r="J2622" s="4"/>
      <c r="K2622" s="4"/>
      <c r="O2622" s="4"/>
      <c r="P2622" s="4"/>
      <c r="Q2622" s="4"/>
      <c r="R2622" s="16"/>
      <c r="S2622" s="16"/>
      <c r="T2622" s="16"/>
      <c r="AA2622" s="59"/>
      <c r="AB2622" s="81"/>
      <c r="AE2622" s="81"/>
    </row>
    <row r="2623" spans="1:31" x14ac:dyDescent="0.25">
      <c r="A2623" s="16"/>
      <c r="B2623" s="16"/>
      <c r="C2623" s="16"/>
      <c r="D2623" s="66"/>
      <c r="E2623" s="66"/>
      <c r="F2623" s="66"/>
      <c r="G2623" s="67"/>
      <c r="H2623" s="4"/>
      <c r="I2623" s="4"/>
      <c r="J2623" s="4"/>
      <c r="K2623" s="4"/>
      <c r="O2623" s="4"/>
      <c r="P2623" s="4"/>
      <c r="Q2623" s="4"/>
      <c r="R2623" s="16"/>
      <c r="S2623" s="16"/>
      <c r="T2623" s="16"/>
      <c r="AA2623" s="59"/>
      <c r="AB2623" s="81"/>
      <c r="AE2623" s="81"/>
    </row>
    <row r="2624" spans="1:31" x14ac:dyDescent="0.25">
      <c r="A2624" s="16"/>
      <c r="B2624" s="16"/>
      <c r="C2624" s="16"/>
      <c r="D2624" s="66"/>
      <c r="E2624" s="66"/>
      <c r="F2624" s="66"/>
      <c r="G2624" s="67"/>
      <c r="H2624" s="4"/>
      <c r="I2624" s="4"/>
      <c r="J2624" s="4"/>
      <c r="K2624" s="4"/>
      <c r="O2624" s="4"/>
      <c r="P2624" s="4"/>
      <c r="Q2624" s="4"/>
      <c r="R2624" s="16"/>
      <c r="S2624" s="16"/>
      <c r="T2624" s="16"/>
      <c r="AA2624" s="59"/>
      <c r="AB2624" s="81"/>
      <c r="AE2624" s="81"/>
    </row>
    <row r="2625" spans="1:31" x14ac:dyDescent="0.25">
      <c r="A2625" s="16"/>
      <c r="B2625" s="16"/>
      <c r="C2625" s="16"/>
      <c r="D2625" s="66"/>
      <c r="E2625" s="66"/>
      <c r="F2625" s="66"/>
      <c r="G2625" s="67"/>
      <c r="H2625" s="4"/>
      <c r="I2625" s="4"/>
      <c r="J2625" s="4"/>
      <c r="K2625" s="4"/>
      <c r="O2625" s="4"/>
      <c r="P2625" s="4"/>
      <c r="Q2625" s="4"/>
      <c r="R2625" s="16"/>
      <c r="S2625" s="16"/>
      <c r="T2625" s="16"/>
      <c r="AA2625" s="59"/>
      <c r="AB2625" s="81"/>
      <c r="AE2625" s="81"/>
    </row>
    <row r="2626" spans="1:31" x14ac:dyDescent="0.25">
      <c r="A2626" s="16"/>
      <c r="B2626" s="16"/>
      <c r="C2626" s="16"/>
      <c r="D2626" s="66"/>
      <c r="E2626" s="66"/>
      <c r="F2626" s="66"/>
      <c r="G2626" s="67"/>
      <c r="H2626" s="4"/>
      <c r="I2626" s="4"/>
      <c r="J2626" s="4"/>
      <c r="K2626" s="4"/>
      <c r="O2626" s="4"/>
      <c r="P2626" s="4"/>
      <c r="Q2626" s="4"/>
      <c r="R2626" s="16"/>
      <c r="S2626" s="16"/>
      <c r="T2626" s="16"/>
      <c r="AA2626" s="59"/>
      <c r="AB2626" s="81"/>
      <c r="AE2626" s="81"/>
    </row>
    <row r="2627" spans="1:31" x14ac:dyDescent="0.25">
      <c r="A2627" s="16"/>
      <c r="B2627" s="16"/>
      <c r="C2627" s="16"/>
      <c r="D2627" s="66"/>
      <c r="E2627" s="66"/>
      <c r="F2627" s="66"/>
      <c r="G2627" s="67"/>
      <c r="H2627" s="4"/>
      <c r="I2627" s="4"/>
      <c r="J2627" s="4"/>
      <c r="K2627" s="4"/>
      <c r="L2627" s="66"/>
      <c r="M2627" s="66"/>
      <c r="N2627" s="66"/>
      <c r="O2627" s="4"/>
      <c r="P2627" s="4"/>
      <c r="Q2627" s="4"/>
      <c r="R2627" s="16"/>
      <c r="S2627" s="16"/>
      <c r="T2627" s="16"/>
      <c r="AA2627" s="59"/>
      <c r="AB2627" s="81"/>
      <c r="AE2627" s="81"/>
    </row>
    <row r="2628" spans="1:31" x14ac:dyDescent="0.25">
      <c r="A2628" s="16"/>
      <c r="B2628" s="16"/>
      <c r="C2628" s="16"/>
      <c r="D2628" s="66"/>
      <c r="E2628" s="66"/>
      <c r="F2628" s="66"/>
      <c r="G2628" s="67"/>
      <c r="H2628" s="4"/>
      <c r="I2628" s="4"/>
      <c r="J2628" s="4"/>
      <c r="K2628" s="4"/>
      <c r="O2628" s="4"/>
      <c r="P2628" s="4"/>
      <c r="Q2628" s="4"/>
      <c r="R2628" s="16"/>
      <c r="S2628" s="16"/>
      <c r="T2628" s="16"/>
      <c r="AA2628" s="59"/>
      <c r="AB2628" s="81"/>
      <c r="AE2628" s="81"/>
    </row>
    <row r="2629" spans="1:31" x14ac:dyDescent="0.25">
      <c r="A2629" s="16"/>
      <c r="B2629" s="16"/>
      <c r="C2629" s="16"/>
      <c r="D2629" s="66"/>
      <c r="E2629" s="66"/>
      <c r="F2629" s="66"/>
      <c r="G2629" s="67"/>
      <c r="H2629" s="4"/>
      <c r="I2629" s="4"/>
      <c r="J2629" s="4"/>
      <c r="K2629" s="4"/>
      <c r="O2629" s="4"/>
      <c r="P2629" s="4"/>
      <c r="Q2629" s="4"/>
      <c r="R2629" s="16"/>
      <c r="S2629" s="16"/>
      <c r="T2629" s="16"/>
      <c r="AA2629" s="59"/>
      <c r="AB2629" s="81"/>
      <c r="AE2629" s="81"/>
    </row>
    <row r="2630" spans="1:31" x14ac:dyDescent="0.25">
      <c r="A2630" s="16"/>
      <c r="B2630" s="16"/>
      <c r="C2630" s="16"/>
      <c r="D2630" s="66"/>
      <c r="E2630" s="66"/>
      <c r="F2630" s="66"/>
      <c r="G2630" s="67"/>
      <c r="H2630" s="4"/>
      <c r="I2630" s="4"/>
      <c r="J2630" s="4"/>
      <c r="K2630" s="4"/>
      <c r="O2630" s="4"/>
      <c r="P2630" s="4"/>
      <c r="Q2630" s="4"/>
      <c r="R2630" s="16"/>
      <c r="S2630" s="16"/>
      <c r="T2630" s="16"/>
      <c r="AA2630" s="59"/>
      <c r="AB2630" s="81"/>
      <c r="AE2630" s="81"/>
    </row>
    <row r="2631" spans="1:31" x14ac:dyDescent="0.25">
      <c r="A2631" s="16"/>
      <c r="B2631" s="16"/>
      <c r="C2631" s="16"/>
      <c r="D2631" s="66"/>
      <c r="E2631" s="66"/>
      <c r="F2631" s="66"/>
      <c r="G2631" s="67"/>
      <c r="H2631" s="4"/>
      <c r="I2631" s="4"/>
      <c r="J2631" s="4"/>
      <c r="K2631" s="4"/>
      <c r="O2631" s="4"/>
      <c r="P2631" s="4"/>
      <c r="Q2631" s="4"/>
      <c r="R2631" s="16"/>
      <c r="S2631" s="16"/>
      <c r="T2631" s="16"/>
      <c r="AA2631" s="59"/>
      <c r="AB2631" s="81"/>
      <c r="AE2631" s="81"/>
    </row>
    <row r="2632" spans="1:31" x14ac:dyDescent="0.25">
      <c r="A2632" s="16"/>
      <c r="B2632" s="16"/>
      <c r="C2632" s="16"/>
      <c r="D2632" s="66"/>
      <c r="E2632" s="66"/>
      <c r="F2632" s="66"/>
      <c r="G2632" s="67"/>
      <c r="H2632" s="4"/>
      <c r="I2632" s="4"/>
      <c r="J2632" s="4"/>
      <c r="K2632" s="4"/>
      <c r="O2632" s="4"/>
      <c r="P2632" s="4"/>
      <c r="Q2632" s="4"/>
      <c r="R2632" s="16"/>
      <c r="S2632" s="16"/>
      <c r="T2632" s="16"/>
      <c r="AA2632" s="59"/>
      <c r="AB2632" s="81"/>
      <c r="AE2632" s="81"/>
    </row>
    <row r="2633" spans="1:31" x14ac:dyDescent="0.25">
      <c r="A2633" s="16"/>
      <c r="B2633" s="16"/>
      <c r="C2633" s="16"/>
      <c r="D2633" s="66"/>
      <c r="E2633" s="66"/>
      <c r="F2633" s="66"/>
      <c r="G2633" s="67"/>
      <c r="H2633" s="4"/>
      <c r="I2633" s="4"/>
      <c r="J2633" s="4"/>
      <c r="K2633" s="4"/>
      <c r="O2633" s="4"/>
      <c r="P2633" s="4"/>
      <c r="Q2633" s="4"/>
      <c r="R2633" s="16"/>
      <c r="S2633" s="16"/>
      <c r="T2633" s="16"/>
      <c r="AA2633" s="59"/>
      <c r="AB2633" s="81"/>
      <c r="AE2633" s="81"/>
    </row>
    <row r="2634" spans="1:31" x14ac:dyDescent="0.25">
      <c r="A2634" s="16"/>
      <c r="B2634" s="16"/>
      <c r="C2634" s="16"/>
      <c r="D2634" s="66"/>
      <c r="E2634" s="66"/>
      <c r="F2634" s="66"/>
      <c r="G2634" s="67"/>
      <c r="H2634" s="4"/>
      <c r="I2634" s="4"/>
      <c r="J2634" s="4"/>
      <c r="K2634" s="4"/>
      <c r="O2634" s="4"/>
      <c r="P2634" s="4"/>
      <c r="Q2634" s="4"/>
      <c r="R2634" s="16"/>
      <c r="S2634" s="16"/>
      <c r="T2634" s="16"/>
      <c r="AA2634" s="59"/>
      <c r="AB2634" s="81"/>
      <c r="AE2634" s="81"/>
    </row>
    <row r="2635" spans="1:31" x14ac:dyDescent="0.25">
      <c r="A2635" s="16"/>
      <c r="B2635" s="16"/>
      <c r="C2635" s="16"/>
      <c r="D2635" s="66"/>
      <c r="E2635" s="66"/>
      <c r="F2635" s="66"/>
      <c r="G2635" s="67"/>
      <c r="H2635" s="4"/>
      <c r="I2635" s="4"/>
      <c r="J2635" s="4"/>
      <c r="K2635" s="4"/>
      <c r="O2635" s="4"/>
      <c r="P2635" s="4"/>
      <c r="Q2635" s="4"/>
      <c r="R2635" s="16"/>
      <c r="S2635" s="16"/>
      <c r="T2635" s="16"/>
      <c r="AA2635" s="59"/>
      <c r="AB2635" s="81"/>
      <c r="AE2635" s="81"/>
    </row>
    <row r="2636" spans="1:31" x14ac:dyDescent="0.25">
      <c r="A2636" s="16"/>
      <c r="B2636" s="16"/>
      <c r="C2636" s="16"/>
      <c r="D2636" s="66"/>
      <c r="E2636" s="66"/>
      <c r="F2636" s="66"/>
      <c r="G2636" s="67"/>
      <c r="H2636" s="4"/>
      <c r="I2636" s="4"/>
      <c r="J2636" s="4"/>
      <c r="K2636" s="4"/>
      <c r="O2636" s="4"/>
      <c r="P2636" s="4"/>
      <c r="Q2636" s="4"/>
      <c r="R2636" s="16"/>
      <c r="S2636" s="16"/>
      <c r="T2636" s="16"/>
      <c r="AA2636" s="59"/>
      <c r="AB2636" s="81"/>
      <c r="AE2636" s="81"/>
    </row>
    <row r="2637" spans="1:31" x14ac:dyDescent="0.25">
      <c r="A2637" s="16"/>
      <c r="B2637" s="16"/>
      <c r="C2637" s="16"/>
      <c r="D2637" s="66"/>
      <c r="E2637" s="66"/>
      <c r="F2637" s="66"/>
      <c r="G2637" s="67"/>
      <c r="H2637" s="4"/>
      <c r="I2637" s="4"/>
      <c r="J2637" s="4"/>
      <c r="K2637" s="4"/>
      <c r="O2637" s="4"/>
      <c r="P2637" s="4"/>
      <c r="Q2637" s="4"/>
      <c r="R2637" s="16"/>
      <c r="S2637" s="16"/>
      <c r="T2637" s="16"/>
      <c r="AA2637" s="59"/>
      <c r="AB2637" s="81"/>
      <c r="AE2637" s="81"/>
    </row>
    <row r="2638" spans="1:31" x14ac:dyDescent="0.25">
      <c r="A2638" s="16"/>
      <c r="B2638" s="16"/>
      <c r="C2638" s="16"/>
      <c r="D2638" s="66"/>
      <c r="E2638" s="66"/>
      <c r="F2638" s="66"/>
      <c r="G2638" s="67"/>
      <c r="H2638" s="4"/>
      <c r="I2638" s="4"/>
      <c r="J2638" s="4"/>
      <c r="K2638" s="4"/>
      <c r="O2638" s="4"/>
      <c r="P2638" s="4"/>
      <c r="Q2638" s="4"/>
      <c r="R2638" s="16"/>
      <c r="S2638" s="16"/>
      <c r="T2638" s="16"/>
      <c r="AA2638" s="59"/>
      <c r="AB2638" s="81"/>
      <c r="AE2638" s="81"/>
    </row>
    <row r="2639" spans="1:31" x14ac:dyDescent="0.25">
      <c r="A2639" s="16"/>
      <c r="B2639" s="16"/>
      <c r="C2639" s="16"/>
      <c r="D2639" s="66"/>
      <c r="E2639" s="66"/>
      <c r="F2639" s="66"/>
      <c r="G2639" s="67"/>
      <c r="H2639" s="4"/>
      <c r="I2639" s="4"/>
      <c r="J2639" s="4"/>
      <c r="K2639" s="4"/>
      <c r="O2639" s="4"/>
      <c r="P2639" s="4"/>
      <c r="Q2639" s="4"/>
      <c r="R2639" s="16"/>
      <c r="S2639" s="16"/>
      <c r="T2639" s="16"/>
      <c r="AA2639" s="59"/>
      <c r="AB2639" s="81"/>
      <c r="AE2639" s="81"/>
    </row>
    <row r="2640" spans="1:31" x14ac:dyDescent="0.25">
      <c r="A2640" s="16"/>
      <c r="B2640" s="16"/>
      <c r="C2640" s="16"/>
      <c r="D2640" s="66"/>
      <c r="E2640" s="66"/>
      <c r="F2640" s="66"/>
      <c r="G2640" s="67"/>
      <c r="H2640" s="4"/>
      <c r="I2640" s="4"/>
      <c r="J2640" s="4"/>
      <c r="K2640" s="4"/>
      <c r="O2640" s="4"/>
      <c r="P2640" s="4"/>
      <c r="Q2640" s="4"/>
      <c r="R2640" s="16"/>
      <c r="S2640" s="16"/>
      <c r="T2640" s="16"/>
      <c r="AA2640" s="59"/>
      <c r="AB2640" s="81"/>
      <c r="AE2640" s="81"/>
    </row>
    <row r="2641" spans="1:31" x14ac:dyDescent="0.25">
      <c r="A2641" s="16"/>
      <c r="B2641" s="16"/>
      <c r="C2641" s="16"/>
      <c r="D2641" s="66"/>
      <c r="E2641" s="66"/>
      <c r="F2641" s="66"/>
      <c r="G2641" s="67"/>
      <c r="H2641" s="4"/>
      <c r="I2641" s="4"/>
      <c r="J2641" s="4"/>
      <c r="K2641" s="4"/>
      <c r="O2641" s="4"/>
      <c r="P2641" s="4"/>
      <c r="Q2641" s="4"/>
      <c r="R2641" s="16"/>
      <c r="S2641" s="16"/>
      <c r="T2641" s="16"/>
      <c r="AA2641" s="59"/>
      <c r="AB2641" s="81"/>
      <c r="AE2641" s="81"/>
    </row>
    <row r="2642" spans="1:31" x14ac:dyDescent="0.25">
      <c r="A2642" s="16"/>
      <c r="B2642" s="16"/>
      <c r="C2642" s="16"/>
      <c r="D2642" s="66"/>
      <c r="E2642" s="66"/>
      <c r="F2642" s="66"/>
      <c r="G2642" s="67"/>
      <c r="H2642" s="4"/>
      <c r="I2642" s="4"/>
      <c r="J2642" s="4"/>
      <c r="K2642" s="4"/>
      <c r="O2642" s="4"/>
      <c r="P2642" s="4"/>
      <c r="Q2642" s="4"/>
      <c r="R2642" s="16"/>
      <c r="S2642" s="16"/>
      <c r="T2642" s="16"/>
      <c r="AA2642" s="59"/>
      <c r="AB2642" s="81"/>
      <c r="AE2642" s="81"/>
    </row>
    <row r="2643" spans="1:31" x14ac:dyDescent="0.25">
      <c r="A2643" s="16"/>
      <c r="B2643" s="16"/>
      <c r="C2643" s="16"/>
      <c r="D2643" s="66"/>
      <c r="E2643" s="66"/>
      <c r="F2643" s="66"/>
      <c r="G2643" s="67"/>
      <c r="H2643" s="4"/>
      <c r="I2643" s="4"/>
      <c r="J2643" s="4"/>
      <c r="K2643" s="4"/>
      <c r="O2643" s="4"/>
      <c r="P2643" s="4"/>
      <c r="Q2643" s="4"/>
      <c r="R2643" s="16"/>
      <c r="S2643" s="16"/>
      <c r="T2643" s="16"/>
      <c r="AA2643" s="59"/>
      <c r="AB2643" s="81"/>
      <c r="AE2643" s="81"/>
    </row>
    <row r="2644" spans="1:31" x14ac:dyDescent="0.25">
      <c r="A2644" s="16"/>
      <c r="B2644" s="16"/>
      <c r="C2644" s="16"/>
      <c r="D2644" s="66"/>
      <c r="E2644" s="66"/>
      <c r="F2644" s="66"/>
      <c r="G2644" s="67"/>
      <c r="H2644" s="4"/>
      <c r="I2644" s="4"/>
      <c r="J2644" s="4"/>
      <c r="K2644" s="4"/>
      <c r="O2644" s="4"/>
      <c r="P2644" s="4"/>
      <c r="Q2644" s="4"/>
      <c r="R2644" s="16"/>
      <c r="S2644" s="16"/>
      <c r="T2644" s="16"/>
      <c r="AA2644" s="59"/>
      <c r="AB2644" s="81"/>
      <c r="AE2644" s="81"/>
    </row>
    <row r="2645" spans="1:31" x14ac:dyDescent="0.25">
      <c r="A2645" s="16"/>
      <c r="B2645" s="16"/>
      <c r="C2645" s="16"/>
      <c r="D2645" s="66"/>
      <c r="E2645" s="66"/>
      <c r="F2645" s="66"/>
      <c r="G2645" s="67"/>
      <c r="H2645" s="4"/>
      <c r="I2645" s="4"/>
      <c r="J2645" s="4"/>
      <c r="K2645" s="4"/>
      <c r="O2645" s="4"/>
      <c r="P2645" s="4"/>
      <c r="Q2645" s="4"/>
      <c r="R2645" s="16"/>
      <c r="S2645" s="16"/>
      <c r="T2645" s="16"/>
      <c r="AA2645" s="59"/>
      <c r="AB2645" s="81"/>
      <c r="AE2645" s="81"/>
    </row>
    <row r="2646" spans="1:31" x14ac:dyDescent="0.25">
      <c r="A2646" s="16"/>
      <c r="B2646" s="16"/>
      <c r="C2646" s="16"/>
      <c r="D2646" s="66"/>
      <c r="E2646" s="66"/>
      <c r="F2646" s="66"/>
      <c r="G2646" s="67"/>
      <c r="H2646" s="4"/>
      <c r="I2646" s="4"/>
      <c r="J2646" s="4"/>
      <c r="K2646" s="4"/>
      <c r="O2646" s="4"/>
      <c r="P2646" s="4"/>
      <c r="Q2646" s="4"/>
      <c r="R2646" s="16"/>
      <c r="S2646" s="16"/>
      <c r="T2646" s="16"/>
      <c r="AA2646" s="59"/>
      <c r="AB2646" s="81"/>
      <c r="AE2646" s="81"/>
    </row>
    <row r="2647" spans="1:31" x14ac:dyDescent="0.25">
      <c r="A2647" s="16"/>
      <c r="B2647" s="16"/>
      <c r="C2647" s="16"/>
      <c r="D2647" s="66"/>
      <c r="E2647" s="66"/>
      <c r="F2647" s="66"/>
      <c r="G2647" s="67"/>
      <c r="H2647" s="4"/>
      <c r="I2647" s="4"/>
      <c r="J2647" s="4"/>
      <c r="K2647" s="4"/>
      <c r="O2647" s="4"/>
      <c r="P2647" s="4"/>
      <c r="Q2647" s="4"/>
      <c r="R2647" s="16"/>
      <c r="S2647" s="16"/>
      <c r="T2647" s="16"/>
      <c r="AA2647" s="59"/>
      <c r="AB2647" s="81"/>
      <c r="AE2647" s="81"/>
    </row>
    <row r="2648" spans="1:31" x14ac:dyDescent="0.25">
      <c r="A2648" s="16"/>
      <c r="B2648" s="16"/>
      <c r="C2648" s="16"/>
      <c r="D2648" s="66"/>
      <c r="E2648" s="66"/>
      <c r="F2648" s="66"/>
      <c r="G2648" s="67"/>
      <c r="H2648" s="4"/>
      <c r="I2648" s="4"/>
      <c r="J2648" s="4"/>
      <c r="K2648" s="4"/>
      <c r="O2648" s="4"/>
      <c r="P2648" s="4"/>
      <c r="Q2648" s="4"/>
      <c r="R2648" s="16"/>
      <c r="S2648" s="16"/>
      <c r="T2648" s="16"/>
      <c r="AA2648" s="59"/>
      <c r="AB2648" s="81"/>
      <c r="AE2648" s="81"/>
    </row>
    <row r="2649" spans="1:31" x14ac:dyDescent="0.25">
      <c r="A2649" s="16"/>
      <c r="B2649" s="16"/>
      <c r="C2649" s="16"/>
      <c r="D2649" s="66"/>
      <c r="E2649" s="66"/>
      <c r="F2649" s="66"/>
      <c r="G2649" s="67"/>
      <c r="H2649" s="4"/>
      <c r="I2649" s="4"/>
      <c r="J2649" s="4"/>
      <c r="K2649" s="4"/>
      <c r="O2649" s="4"/>
      <c r="P2649" s="4"/>
      <c r="Q2649" s="4"/>
      <c r="R2649" s="16"/>
      <c r="S2649" s="16"/>
      <c r="T2649" s="16"/>
      <c r="AA2649" s="59"/>
      <c r="AB2649" s="81"/>
      <c r="AE2649" s="81"/>
    </row>
    <row r="2650" spans="1:31" x14ac:dyDescent="0.25">
      <c r="A2650" s="16"/>
      <c r="B2650" s="16"/>
      <c r="C2650" s="16"/>
      <c r="D2650" s="66"/>
      <c r="E2650" s="66"/>
      <c r="F2650" s="66"/>
      <c r="G2650" s="67"/>
      <c r="H2650" s="4"/>
      <c r="I2650" s="4"/>
      <c r="J2650" s="4"/>
      <c r="K2650" s="4"/>
      <c r="O2650" s="4"/>
      <c r="P2650" s="4"/>
      <c r="Q2650" s="4"/>
      <c r="R2650" s="16"/>
      <c r="S2650" s="16"/>
      <c r="T2650" s="16"/>
      <c r="AA2650" s="59"/>
      <c r="AB2650" s="81"/>
      <c r="AE2650" s="81"/>
    </row>
    <row r="2651" spans="1:31" x14ac:dyDescent="0.25">
      <c r="A2651" s="16"/>
      <c r="B2651" s="16"/>
      <c r="C2651" s="16"/>
      <c r="D2651" s="66"/>
      <c r="E2651" s="66"/>
      <c r="F2651" s="66"/>
      <c r="G2651" s="67"/>
      <c r="H2651" s="4"/>
      <c r="I2651" s="4"/>
      <c r="J2651" s="4"/>
      <c r="K2651" s="4"/>
      <c r="O2651" s="4"/>
      <c r="P2651" s="4"/>
      <c r="Q2651" s="4"/>
      <c r="R2651" s="16"/>
      <c r="S2651" s="16"/>
      <c r="T2651" s="16"/>
      <c r="AA2651" s="59"/>
      <c r="AB2651" s="81"/>
      <c r="AE2651" s="81"/>
    </row>
    <row r="2652" spans="1:31" x14ac:dyDescent="0.25">
      <c r="A2652" s="16"/>
      <c r="B2652" s="16"/>
      <c r="C2652" s="16"/>
      <c r="D2652" s="66"/>
      <c r="E2652" s="66"/>
      <c r="F2652" s="66"/>
      <c r="G2652" s="67"/>
      <c r="H2652" s="4"/>
      <c r="I2652" s="4"/>
      <c r="J2652" s="4"/>
      <c r="K2652" s="4"/>
      <c r="O2652" s="4"/>
      <c r="P2652" s="4"/>
      <c r="Q2652" s="4"/>
      <c r="R2652" s="16"/>
      <c r="S2652" s="16"/>
      <c r="T2652" s="16"/>
      <c r="AA2652" s="59"/>
      <c r="AB2652" s="81"/>
      <c r="AE2652" s="81"/>
    </row>
    <row r="2653" spans="1:31" x14ac:dyDescent="0.25">
      <c r="A2653" s="16"/>
      <c r="B2653" s="16"/>
      <c r="C2653" s="16"/>
      <c r="D2653" s="66"/>
      <c r="E2653" s="66"/>
      <c r="F2653" s="66"/>
      <c r="G2653" s="67"/>
      <c r="H2653" s="4"/>
      <c r="I2653" s="4"/>
      <c r="J2653" s="4"/>
      <c r="K2653" s="4"/>
      <c r="O2653" s="4"/>
      <c r="P2653" s="4"/>
      <c r="Q2653" s="4"/>
      <c r="R2653" s="16"/>
      <c r="S2653" s="16"/>
      <c r="T2653" s="16"/>
      <c r="AA2653" s="59"/>
      <c r="AB2653" s="81"/>
      <c r="AE2653" s="81"/>
    </row>
    <row r="2654" spans="1:31" x14ac:dyDescent="0.25">
      <c r="A2654" s="16"/>
      <c r="B2654" s="16"/>
      <c r="C2654" s="16"/>
      <c r="D2654" s="66"/>
      <c r="E2654" s="66"/>
      <c r="F2654" s="66"/>
      <c r="G2654" s="67"/>
      <c r="H2654" s="4"/>
      <c r="I2654" s="4"/>
      <c r="J2654" s="4"/>
      <c r="K2654" s="4"/>
      <c r="O2654" s="4"/>
      <c r="P2654" s="4"/>
      <c r="Q2654" s="4"/>
      <c r="R2654" s="16"/>
      <c r="S2654" s="16"/>
      <c r="T2654" s="16"/>
      <c r="AA2654" s="59"/>
      <c r="AB2654" s="81"/>
      <c r="AE2654" s="81"/>
    </row>
    <row r="2655" spans="1:31" x14ac:dyDescent="0.25">
      <c r="A2655" s="16"/>
      <c r="B2655" s="16"/>
      <c r="C2655" s="16"/>
      <c r="D2655" s="66"/>
      <c r="E2655" s="66"/>
      <c r="F2655" s="66"/>
      <c r="G2655" s="67"/>
      <c r="H2655" s="4"/>
      <c r="I2655" s="4"/>
      <c r="J2655" s="4"/>
      <c r="K2655" s="4"/>
      <c r="O2655" s="4"/>
      <c r="P2655" s="4"/>
      <c r="Q2655" s="4"/>
      <c r="R2655" s="16"/>
      <c r="S2655" s="16"/>
      <c r="T2655" s="16"/>
      <c r="AA2655" s="59"/>
      <c r="AB2655" s="81"/>
      <c r="AE2655" s="81"/>
    </row>
    <row r="2656" spans="1:31" x14ac:dyDescent="0.25">
      <c r="A2656" s="16"/>
      <c r="B2656" s="16"/>
      <c r="C2656" s="16"/>
      <c r="D2656" s="66"/>
      <c r="E2656" s="66"/>
      <c r="F2656" s="66"/>
      <c r="G2656" s="67"/>
      <c r="H2656" s="4"/>
      <c r="I2656" s="4"/>
      <c r="J2656" s="4"/>
      <c r="K2656" s="4"/>
      <c r="O2656" s="4"/>
      <c r="P2656" s="4"/>
      <c r="Q2656" s="4"/>
      <c r="R2656" s="16"/>
      <c r="S2656" s="16"/>
      <c r="T2656" s="16"/>
      <c r="AA2656" s="59"/>
      <c r="AB2656" s="81"/>
      <c r="AE2656" s="81"/>
    </row>
    <row r="2657" spans="1:31" x14ac:dyDescent="0.25">
      <c r="A2657" s="16"/>
      <c r="B2657" s="16"/>
      <c r="C2657" s="16"/>
      <c r="D2657" s="66"/>
      <c r="E2657" s="66"/>
      <c r="F2657" s="66"/>
      <c r="G2657" s="67"/>
      <c r="H2657" s="4"/>
      <c r="I2657" s="4"/>
      <c r="J2657" s="4"/>
      <c r="K2657" s="4"/>
      <c r="O2657" s="4"/>
      <c r="P2657" s="4"/>
      <c r="Q2657" s="4"/>
      <c r="R2657" s="16"/>
      <c r="S2657" s="16"/>
      <c r="T2657" s="16"/>
      <c r="AA2657" s="59"/>
      <c r="AB2657" s="81"/>
      <c r="AE2657" s="81"/>
    </row>
    <row r="2658" spans="1:31" x14ac:dyDescent="0.25">
      <c r="A2658" s="16"/>
      <c r="B2658" s="16"/>
      <c r="C2658" s="16"/>
      <c r="D2658" s="66"/>
      <c r="E2658" s="66"/>
      <c r="F2658" s="66"/>
      <c r="G2658" s="67"/>
      <c r="H2658" s="4"/>
      <c r="I2658" s="4"/>
      <c r="J2658" s="4"/>
      <c r="K2658" s="4"/>
      <c r="O2658" s="4"/>
      <c r="P2658" s="4"/>
      <c r="Q2658" s="4"/>
      <c r="R2658" s="16"/>
      <c r="S2658" s="16"/>
      <c r="T2658" s="16"/>
      <c r="AA2658" s="59"/>
      <c r="AB2658" s="81"/>
      <c r="AE2658" s="81"/>
    </row>
    <row r="2659" spans="1:31" x14ac:dyDescent="0.25">
      <c r="A2659" s="16"/>
      <c r="B2659" s="16"/>
      <c r="C2659" s="16"/>
      <c r="D2659" s="66"/>
      <c r="E2659" s="66"/>
      <c r="F2659" s="66"/>
      <c r="G2659" s="67"/>
      <c r="H2659" s="4"/>
      <c r="I2659" s="4"/>
      <c r="J2659" s="4"/>
      <c r="K2659" s="4"/>
      <c r="O2659" s="4"/>
      <c r="P2659" s="4"/>
      <c r="Q2659" s="4"/>
      <c r="R2659" s="16"/>
      <c r="S2659" s="16"/>
      <c r="T2659" s="16"/>
      <c r="AA2659" s="59"/>
      <c r="AB2659" s="81"/>
      <c r="AE2659" s="81"/>
    </row>
    <row r="2660" spans="1:31" x14ac:dyDescent="0.25">
      <c r="A2660" s="16"/>
      <c r="B2660" s="16"/>
      <c r="C2660" s="16"/>
      <c r="D2660" s="66"/>
      <c r="E2660" s="66"/>
      <c r="F2660" s="66"/>
      <c r="G2660" s="67"/>
      <c r="H2660" s="4"/>
      <c r="I2660" s="4"/>
      <c r="J2660" s="4"/>
      <c r="K2660" s="4"/>
      <c r="O2660" s="4"/>
      <c r="P2660" s="4"/>
      <c r="Q2660" s="4"/>
      <c r="R2660" s="16"/>
      <c r="S2660" s="16"/>
      <c r="T2660" s="16"/>
      <c r="AA2660" s="59"/>
      <c r="AB2660" s="81"/>
      <c r="AE2660" s="81"/>
    </row>
    <row r="2661" spans="1:31" x14ac:dyDescent="0.25">
      <c r="A2661" s="16"/>
      <c r="B2661" s="16"/>
      <c r="C2661" s="16"/>
      <c r="D2661" s="66"/>
      <c r="E2661" s="66"/>
      <c r="F2661" s="66"/>
      <c r="G2661" s="67"/>
      <c r="H2661" s="4"/>
      <c r="I2661" s="4"/>
      <c r="J2661" s="4"/>
      <c r="K2661" s="4"/>
      <c r="O2661" s="4"/>
      <c r="P2661" s="4"/>
      <c r="Q2661" s="4"/>
      <c r="R2661" s="16"/>
      <c r="S2661" s="16"/>
      <c r="T2661" s="16"/>
      <c r="AA2661" s="59"/>
      <c r="AB2661" s="81"/>
      <c r="AE2661" s="81"/>
    </row>
    <row r="2662" spans="1:31" x14ac:dyDescent="0.25">
      <c r="A2662" s="16"/>
      <c r="B2662" s="16"/>
      <c r="C2662" s="16"/>
      <c r="D2662" s="66"/>
      <c r="E2662" s="66"/>
      <c r="F2662" s="66"/>
      <c r="G2662" s="67"/>
      <c r="H2662" s="4"/>
      <c r="I2662" s="4"/>
      <c r="J2662" s="4"/>
      <c r="K2662" s="4"/>
      <c r="O2662" s="4"/>
      <c r="P2662" s="4"/>
      <c r="Q2662" s="4"/>
      <c r="R2662" s="16"/>
      <c r="S2662" s="16"/>
      <c r="T2662" s="16"/>
      <c r="AA2662" s="59"/>
      <c r="AB2662" s="81"/>
      <c r="AE2662" s="81"/>
    </row>
    <row r="2663" spans="1:31" x14ac:dyDescent="0.25">
      <c r="A2663" s="16"/>
      <c r="B2663" s="16"/>
      <c r="C2663" s="16"/>
      <c r="D2663" s="66"/>
      <c r="E2663" s="66"/>
      <c r="F2663" s="66"/>
      <c r="G2663" s="67"/>
      <c r="H2663" s="4"/>
      <c r="I2663" s="4"/>
      <c r="J2663" s="4"/>
      <c r="K2663" s="4"/>
      <c r="O2663" s="4"/>
      <c r="P2663" s="4"/>
      <c r="Q2663" s="4"/>
      <c r="R2663" s="16"/>
      <c r="S2663" s="16"/>
      <c r="T2663" s="16"/>
      <c r="AA2663" s="59"/>
      <c r="AB2663" s="81"/>
      <c r="AE2663" s="81"/>
    </row>
    <row r="2664" spans="1:31" x14ac:dyDescent="0.25">
      <c r="A2664" s="16"/>
      <c r="B2664" s="16"/>
      <c r="C2664" s="16"/>
      <c r="D2664" s="66"/>
      <c r="E2664" s="66"/>
      <c r="F2664" s="66"/>
      <c r="G2664" s="67"/>
      <c r="H2664" s="4"/>
      <c r="I2664" s="4"/>
      <c r="J2664" s="4"/>
      <c r="K2664" s="4"/>
      <c r="O2664" s="4"/>
      <c r="P2664" s="4"/>
      <c r="Q2664" s="4"/>
      <c r="R2664" s="16"/>
      <c r="S2664" s="16"/>
      <c r="T2664" s="16"/>
      <c r="AA2664" s="59"/>
      <c r="AB2664" s="81"/>
      <c r="AE2664" s="81"/>
    </row>
    <row r="2665" spans="1:31" x14ac:dyDescent="0.25">
      <c r="A2665" s="16"/>
      <c r="B2665" s="16"/>
      <c r="C2665" s="16"/>
      <c r="D2665" s="66"/>
      <c r="E2665" s="66"/>
      <c r="F2665" s="66"/>
      <c r="G2665" s="67"/>
      <c r="H2665" s="4"/>
      <c r="I2665" s="4"/>
      <c r="J2665" s="4"/>
      <c r="K2665" s="4"/>
      <c r="O2665" s="4"/>
      <c r="P2665" s="4"/>
      <c r="Q2665" s="4"/>
      <c r="R2665" s="16"/>
      <c r="S2665" s="16"/>
      <c r="T2665" s="16"/>
      <c r="AA2665" s="59"/>
      <c r="AB2665" s="81"/>
      <c r="AE2665" s="81"/>
    </row>
    <row r="2666" spans="1:31" x14ac:dyDescent="0.25">
      <c r="A2666" s="16"/>
      <c r="B2666" s="16"/>
      <c r="C2666" s="16"/>
      <c r="D2666" s="66"/>
      <c r="E2666" s="66"/>
      <c r="F2666" s="66"/>
      <c r="G2666" s="67"/>
      <c r="H2666" s="4"/>
      <c r="I2666" s="4"/>
      <c r="J2666" s="4"/>
      <c r="K2666" s="4"/>
      <c r="O2666" s="4"/>
      <c r="P2666" s="4"/>
      <c r="Q2666" s="4"/>
      <c r="R2666" s="16"/>
      <c r="S2666" s="16"/>
      <c r="T2666" s="16"/>
      <c r="AA2666" s="59"/>
      <c r="AB2666" s="81"/>
      <c r="AE2666" s="81"/>
    </row>
    <row r="2667" spans="1:31" x14ac:dyDescent="0.25">
      <c r="A2667" s="16"/>
      <c r="B2667" s="16"/>
      <c r="C2667" s="16"/>
      <c r="D2667" s="66"/>
      <c r="E2667" s="66"/>
      <c r="F2667" s="66"/>
      <c r="G2667" s="67"/>
      <c r="H2667" s="4"/>
      <c r="I2667" s="4"/>
      <c r="J2667" s="4"/>
      <c r="K2667" s="4"/>
      <c r="O2667" s="4"/>
      <c r="P2667" s="4"/>
      <c r="Q2667" s="4"/>
      <c r="R2667" s="16"/>
      <c r="S2667" s="16"/>
      <c r="T2667" s="16"/>
      <c r="AA2667" s="59"/>
      <c r="AB2667" s="81"/>
      <c r="AE2667" s="81"/>
    </row>
    <row r="2668" spans="1:31" x14ac:dyDescent="0.25">
      <c r="A2668" s="16"/>
      <c r="B2668" s="16"/>
      <c r="C2668" s="16"/>
      <c r="D2668" s="66"/>
      <c r="E2668" s="66"/>
      <c r="F2668" s="66"/>
      <c r="G2668" s="67"/>
      <c r="H2668" s="4"/>
      <c r="I2668" s="4"/>
      <c r="J2668" s="4"/>
      <c r="K2668" s="4"/>
      <c r="O2668" s="4"/>
      <c r="P2668" s="4"/>
      <c r="Q2668" s="4"/>
      <c r="R2668" s="16"/>
      <c r="S2668" s="16"/>
      <c r="T2668" s="16"/>
      <c r="AA2668" s="59"/>
      <c r="AB2668" s="81"/>
      <c r="AE2668" s="81"/>
    </row>
    <row r="2669" spans="1:31" x14ac:dyDescent="0.25">
      <c r="A2669" s="16"/>
      <c r="B2669" s="16"/>
      <c r="C2669" s="16"/>
      <c r="D2669" s="66"/>
      <c r="E2669" s="66"/>
      <c r="F2669" s="66"/>
      <c r="G2669" s="67"/>
      <c r="H2669" s="4"/>
      <c r="I2669" s="4"/>
      <c r="J2669" s="4"/>
      <c r="K2669" s="4"/>
      <c r="O2669" s="4"/>
      <c r="P2669" s="4"/>
      <c r="Q2669" s="4"/>
      <c r="R2669" s="16"/>
      <c r="S2669" s="16"/>
      <c r="T2669" s="16"/>
      <c r="AA2669" s="59"/>
      <c r="AB2669" s="81"/>
      <c r="AE2669" s="81"/>
    </row>
    <row r="2670" spans="1:31" x14ac:dyDescent="0.25">
      <c r="A2670" s="16"/>
      <c r="B2670" s="16"/>
      <c r="C2670" s="16"/>
      <c r="D2670" s="66"/>
      <c r="E2670" s="66"/>
      <c r="F2670" s="66"/>
      <c r="G2670" s="67"/>
      <c r="H2670" s="4"/>
      <c r="I2670" s="4"/>
      <c r="J2670" s="4"/>
      <c r="K2670" s="4"/>
      <c r="O2670" s="4"/>
      <c r="P2670" s="4"/>
      <c r="Q2670" s="4"/>
      <c r="R2670" s="16"/>
      <c r="S2670" s="16"/>
      <c r="T2670" s="16"/>
      <c r="AA2670" s="59"/>
      <c r="AB2670" s="81"/>
      <c r="AE2670" s="81"/>
    </row>
    <row r="2671" spans="1:31" x14ac:dyDescent="0.25">
      <c r="A2671" s="16"/>
      <c r="B2671" s="16"/>
      <c r="C2671" s="16"/>
      <c r="D2671" s="66"/>
      <c r="E2671" s="66"/>
      <c r="F2671" s="66"/>
      <c r="G2671" s="67"/>
      <c r="H2671" s="4"/>
      <c r="I2671" s="4"/>
      <c r="J2671" s="4"/>
      <c r="K2671" s="4"/>
      <c r="O2671" s="4"/>
      <c r="P2671" s="4"/>
      <c r="Q2671" s="4"/>
      <c r="R2671" s="16"/>
      <c r="S2671" s="16"/>
      <c r="T2671" s="16"/>
      <c r="AA2671" s="59"/>
      <c r="AB2671" s="81"/>
      <c r="AE2671" s="81"/>
    </row>
    <row r="2672" spans="1:31" x14ac:dyDescent="0.25">
      <c r="A2672" s="16"/>
      <c r="B2672" s="16"/>
      <c r="C2672" s="16"/>
      <c r="D2672" s="66"/>
      <c r="E2672" s="66"/>
      <c r="F2672" s="66"/>
      <c r="G2672" s="67"/>
      <c r="H2672" s="4"/>
      <c r="I2672" s="4"/>
      <c r="J2672" s="4"/>
      <c r="K2672" s="4"/>
      <c r="O2672" s="4"/>
      <c r="P2672" s="4"/>
      <c r="Q2672" s="4"/>
      <c r="R2672" s="16"/>
      <c r="S2672" s="16"/>
      <c r="T2672" s="16"/>
      <c r="AA2672" s="59"/>
      <c r="AB2672" s="81"/>
      <c r="AE2672" s="81"/>
    </row>
    <row r="2673" spans="1:31" x14ac:dyDescent="0.25">
      <c r="A2673" s="16"/>
      <c r="B2673" s="16"/>
      <c r="C2673" s="16"/>
      <c r="D2673" s="66"/>
      <c r="E2673" s="66"/>
      <c r="F2673" s="66"/>
      <c r="G2673" s="67"/>
      <c r="H2673" s="4"/>
      <c r="I2673" s="4"/>
      <c r="J2673" s="4"/>
      <c r="K2673" s="4"/>
      <c r="O2673" s="4"/>
      <c r="P2673" s="4"/>
      <c r="Q2673" s="4"/>
      <c r="R2673" s="16"/>
      <c r="S2673" s="16"/>
      <c r="T2673" s="16"/>
      <c r="AA2673" s="59"/>
      <c r="AB2673" s="81"/>
      <c r="AE2673" s="81"/>
    </row>
    <row r="2674" spans="1:31" x14ac:dyDescent="0.25">
      <c r="A2674" s="16"/>
      <c r="B2674" s="16"/>
      <c r="C2674" s="16"/>
      <c r="D2674" s="66"/>
      <c r="E2674" s="66"/>
      <c r="F2674" s="66"/>
      <c r="G2674" s="67"/>
      <c r="H2674" s="4"/>
      <c r="I2674" s="4"/>
      <c r="J2674" s="4"/>
      <c r="K2674" s="4"/>
      <c r="O2674" s="4"/>
      <c r="P2674" s="4"/>
      <c r="Q2674" s="4"/>
      <c r="R2674" s="16"/>
      <c r="S2674" s="16"/>
      <c r="T2674" s="16"/>
      <c r="AA2674" s="59"/>
      <c r="AB2674" s="81"/>
      <c r="AE2674" s="81"/>
    </row>
    <row r="2675" spans="1:31" x14ac:dyDescent="0.25">
      <c r="A2675" s="16"/>
      <c r="B2675" s="16"/>
      <c r="C2675" s="16"/>
      <c r="D2675" s="66"/>
      <c r="E2675" s="66"/>
      <c r="F2675" s="66"/>
      <c r="G2675" s="67"/>
      <c r="H2675" s="4"/>
      <c r="I2675" s="4"/>
      <c r="J2675" s="4"/>
      <c r="K2675" s="4"/>
      <c r="O2675" s="4"/>
      <c r="P2675" s="4"/>
      <c r="Q2675" s="4"/>
      <c r="R2675" s="16"/>
      <c r="S2675" s="16"/>
      <c r="T2675" s="16"/>
      <c r="AA2675" s="59"/>
      <c r="AB2675" s="81"/>
      <c r="AE2675" s="81"/>
    </row>
    <row r="2676" spans="1:31" x14ac:dyDescent="0.25">
      <c r="A2676" s="16"/>
      <c r="B2676" s="16"/>
      <c r="C2676" s="16"/>
      <c r="D2676" s="66"/>
      <c r="E2676" s="66"/>
      <c r="F2676" s="66"/>
      <c r="G2676" s="67"/>
      <c r="H2676" s="4"/>
      <c r="I2676" s="4"/>
      <c r="J2676" s="4"/>
      <c r="K2676" s="4"/>
      <c r="O2676" s="4"/>
      <c r="P2676" s="4"/>
      <c r="Q2676" s="4"/>
      <c r="R2676" s="16"/>
      <c r="S2676" s="16"/>
      <c r="T2676" s="16"/>
      <c r="AA2676" s="59"/>
      <c r="AB2676" s="81"/>
      <c r="AE2676" s="81"/>
    </row>
    <row r="2677" spans="1:31" x14ac:dyDescent="0.25">
      <c r="A2677" s="16"/>
      <c r="B2677" s="16"/>
      <c r="C2677" s="16"/>
      <c r="D2677" s="66"/>
      <c r="E2677" s="66"/>
      <c r="F2677" s="66"/>
      <c r="G2677" s="67"/>
      <c r="H2677" s="4"/>
      <c r="I2677" s="4"/>
      <c r="J2677" s="4"/>
      <c r="K2677" s="4"/>
      <c r="O2677" s="4"/>
      <c r="P2677" s="4"/>
      <c r="Q2677" s="4"/>
      <c r="R2677" s="16"/>
      <c r="S2677" s="16"/>
      <c r="T2677" s="16"/>
      <c r="AA2677" s="59"/>
      <c r="AB2677" s="81"/>
      <c r="AE2677" s="81"/>
    </row>
    <row r="2678" spans="1:31" x14ac:dyDescent="0.25">
      <c r="A2678" s="16"/>
      <c r="B2678" s="16"/>
      <c r="C2678" s="16"/>
      <c r="D2678" s="66"/>
      <c r="E2678" s="66"/>
      <c r="F2678" s="66"/>
      <c r="G2678" s="67"/>
      <c r="H2678" s="4"/>
      <c r="I2678" s="4"/>
      <c r="J2678" s="4"/>
      <c r="K2678" s="4"/>
      <c r="O2678" s="4"/>
      <c r="P2678" s="4"/>
      <c r="Q2678" s="4"/>
      <c r="R2678" s="16"/>
      <c r="S2678" s="16"/>
      <c r="T2678" s="16"/>
      <c r="AA2678" s="59"/>
      <c r="AB2678" s="81"/>
      <c r="AE2678" s="81"/>
    </row>
    <row r="2679" spans="1:31" x14ac:dyDescent="0.25">
      <c r="A2679" s="16"/>
      <c r="B2679" s="16"/>
      <c r="C2679" s="16"/>
      <c r="D2679" s="66"/>
      <c r="E2679" s="66"/>
      <c r="F2679" s="66"/>
      <c r="G2679" s="67"/>
      <c r="H2679" s="4"/>
      <c r="I2679" s="4"/>
      <c r="J2679" s="4"/>
      <c r="K2679" s="4"/>
      <c r="O2679" s="4"/>
      <c r="P2679" s="4"/>
      <c r="Q2679" s="4"/>
      <c r="R2679" s="16"/>
      <c r="S2679" s="16"/>
      <c r="T2679" s="16"/>
      <c r="AA2679" s="59"/>
      <c r="AB2679" s="81"/>
      <c r="AE2679" s="81"/>
    </row>
    <row r="2680" spans="1:31" x14ac:dyDescent="0.25">
      <c r="A2680" s="16"/>
      <c r="B2680" s="16"/>
      <c r="C2680" s="16"/>
      <c r="D2680" s="66"/>
      <c r="E2680" s="66"/>
      <c r="F2680" s="66"/>
      <c r="G2680" s="67"/>
      <c r="H2680" s="4"/>
      <c r="I2680" s="4"/>
      <c r="J2680" s="4"/>
      <c r="K2680" s="4"/>
      <c r="O2680" s="4"/>
      <c r="P2680" s="4"/>
      <c r="Q2680" s="4"/>
      <c r="R2680" s="16"/>
      <c r="S2680" s="16"/>
      <c r="T2680" s="16"/>
      <c r="AA2680" s="59"/>
      <c r="AB2680" s="81"/>
      <c r="AE2680" s="81"/>
    </row>
    <row r="2681" spans="1:31" x14ac:dyDescent="0.25">
      <c r="A2681" s="16"/>
      <c r="B2681" s="16"/>
      <c r="C2681" s="16"/>
      <c r="D2681" s="66"/>
      <c r="E2681" s="66"/>
      <c r="F2681" s="66"/>
      <c r="G2681" s="67"/>
      <c r="H2681" s="4"/>
      <c r="I2681" s="4"/>
      <c r="J2681" s="4"/>
      <c r="K2681" s="4"/>
      <c r="O2681" s="4"/>
      <c r="P2681" s="4"/>
      <c r="Q2681" s="4"/>
      <c r="R2681" s="16"/>
      <c r="S2681" s="16"/>
      <c r="T2681" s="16"/>
      <c r="AA2681" s="59"/>
      <c r="AB2681" s="81"/>
      <c r="AE2681" s="81"/>
    </row>
    <row r="2682" spans="1:31" x14ac:dyDescent="0.25">
      <c r="A2682" s="16"/>
      <c r="B2682" s="16"/>
      <c r="C2682" s="16"/>
      <c r="D2682" s="66"/>
      <c r="E2682" s="66"/>
      <c r="F2682" s="66"/>
      <c r="G2682" s="67"/>
      <c r="H2682" s="4"/>
      <c r="I2682" s="4"/>
      <c r="J2682" s="4"/>
      <c r="K2682" s="4"/>
      <c r="O2682" s="4"/>
      <c r="P2682" s="4"/>
      <c r="Q2682" s="4"/>
      <c r="R2682" s="16"/>
      <c r="S2682" s="16"/>
      <c r="T2682" s="16"/>
      <c r="AA2682" s="59"/>
      <c r="AB2682" s="81"/>
      <c r="AE2682" s="81"/>
    </row>
    <row r="2683" spans="1:31" x14ac:dyDescent="0.25">
      <c r="A2683" s="16"/>
      <c r="B2683" s="16"/>
      <c r="C2683" s="16"/>
      <c r="D2683" s="66"/>
      <c r="E2683" s="66"/>
      <c r="F2683" s="66"/>
      <c r="G2683" s="67"/>
      <c r="H2683" s="4"/>
      <c r="I2683" s="4"/>
      <c r="J2683" s="4"/>
      <c r="K2683" s="4"/>
      <c r="O2683" s="4"/>
      <c r="P2683" s="4"/>
      <c r="Q2683" s="4"/>
      <c r="R2683" s="16"/>
      <c r="S2683" s="16"/>
      <c r="T2683" s="16"/>
      <c r="AA2683" s="59"/>
      <c r="AB2683" s="81"/>
      <c r="AE2683" s="81"/>
    </row>
    <row r="2684" spans="1:31" x14ac:dyDescent="0.25">
      <c r="A2684" s="16"/>
      <c r="B2684" s="16"/>
      <c r="C2684" s="16"/>
      <c r="D2684" s="66"/>
      <c r="E2684" s="66"/>
      <c r="F2684" s="66"/>
      <c r="G2684" s="67"/>
      <c r="H2684" s="4"/>
      <c r="I2684" s="4"/>
      <c r="J2684" s="4"/>
      <c r="K2684" s="4"/>
      <c r="O2684" s="4"/>
      <c r="P2684" s="4"/>
      <c r="Q2684" s="4"/>
      <c r="R2684" s="16"/>
      <c r="S2684" s="16"/>
      <c r="T2684" s="16"/>
      <c r="AA2684" s="59"/>
      <c r="AB2684" s="81"/>
      <c r="AE2684" s="81"/>
    </row>
    <row r="2685" spans="1:31" x14ac:dyDescent="0.25">
      <c r="A2685" s="16"/>
      <c r="B2685" s="16"/>
      <c r="C2685" s="16"/>
      <c r="D2685" s="66"/>
      <c r="E2685" s="66"/>
      <c r="F2685" s="66"/>
      <c r="G2685" s="67"/>
      <c r="H2685" s="4"/>
      <c r="I2685" s="4"/>
      <c r="J2685" s="4"/>
      <c r="K2685" s="4"/>
      <c r="O2685" s="4"/>
      <c r="P2685" s="4"/>
      <c r="Q2685" s="4"/>
      <c r="R2685" s="16"/>
      <c r="S2685" s="16"/>
      <c r="T2685" s="16"/>
      <c r="AA2685" s="59"/>
      <c r="AB2685" s="81"/>
      <c r="AE2685" s="81"/>
    </row>
    <row r="2686" spans="1:31" x14ac:dyDescent="0.25">
      <c r="A2686" s="16"/>
      <c r="B2686" s="16"/>
      <c r="C2686" s="16"/>
      <c r="D2686" s="66"/>
      <c r="E2686" s="66"/>
      <c r="F2686" s="66"/>
      <c r="G2686" s="67"/>
      <c r="H2686" s="4"/>
      <c r="I2686" s="4"/>
      <c r="J2686" s="4"/>
      <c r="K2686" s="4"/>
      <c r="O2686" s="4"/>
      <c r="P2686" s="4"/>
      <c r="Q2686" s="4"/>
      <c r="R2686" s="16"/>
      <c r="S2686" s="16"/>
      <c r="T2686" s="16"/>
      <c r="AA2686" s="59"/>
      <c r="AB2686" s="81"/>
      <c r="AE2686" s="81"/>
    </row>
    <row r="2687" spans="1:31" x14ac:dyDescent="0.25">
      <c r="A2687" s="16"/>
      <c r="B2687" s="16"/>
      <c r="C2687" s="16"/>
      <c r="D2687" s="66"/>
      <c r="E2687" s="66"/>
      <c r="F2687" s="66"/>
      <c r="G2687" s="67"/>
      <c r="H2687" s="4"/>
      <c r="I2687" s="4"/>
      <c r="J2687" s="4"/>
      <c r="K2687" s="4"/>
      <c r="O2687" s="4"/>
      <c r="P2687" s="4"/>
      <c r="Q2687" s="4"/>
      <c r="R2687" s="16"/>
      <c r="S2687" s="16"/>
      <c r="T2687" s="16"/>
      <c r="AA2687" s="59"/>
      <c r="AB2687" s="81"/>
      <c r="AE2687" s="81"/>
    </row>
    <row r="2688" spans="1:31" x14ac:dyDescent="0.25">
      <c r="A2688" s="16"/>
      <c r="B2688" s="16"/>
      <c r="C2688" s="16"/>
      <c r="D2688" s="66"/>
      <c r="E2688" s="66"/>
      <c r="F2688" s="66"/>
      <c r="G2688" s="67"/>
      <c r="H2688" s="4"/>
      <c r="I2688" s="4"/>
      <c r="J2688" s="4"/>
      <c r="K2688" s="4"/>
      <c r="O2688" s="4"/>
      <c r="P2688" s="4"/>
      <c r="Q2688" s="4"/>
      <c r="R2688" s="16"/>
      <c r="S2688" s="16"/>
      <c r="T2688" s="16"/>
      <c r="AA2688" s="59"/>
      <c r="AB2688" s="81"/>
      <c r="AE2688" s="81"/>
    </row>
    <row r="2689" spans="1:31" x14ac:dyDescent="0.25">
      <c r="A2689" s="16"/>
      <c r="B2689" s="16"/>
      <c r="C2689" s="16"/>
      <c r="D2689" s="66"/>
      <c r="E2689" s="66"/>
      <c r="F2689" s="66"/>
      <c r="G2689" s="67"/>
      <c r="H2689" s="4"/>
      <c r="I2689" s="4"/>
      <c r="J2689" s="4"/>
      <c r="K2689" s="4"/>
      <c r="O2689" s="4"/>
      <c r="P2689" s="4"/>
      <c r="Q2689" s="4"/>
      <c r="R2689" s="16"/>
      <c r="S2689" s="16"/>
      <c r="T2689" s="16"/>
      <c r="AA2689" s="59"/>
      <c r="AB2689" s="81"/>
      <c r="AE2689" s="81"/>
    </row>
    <row r="2690" spans="1:31" x14ac:dyDescent="0.25">
      <c r="A2690" s="16"/>
      <c r="B2690" s="16"/>
      <c r="C2690" s="16"/>
      <c r="D2690" s="66"/>
      <c r="E2690" s="66"/>
      <c r="F2690" s="66"/>
      <c r="G2690" s="67"/>
      <c r="H2690" s="4"/>
      <c r="I2690" s="4"/>
      <c r="J2690" s="4"/>
      <c r="K2690" s="4"/>
      <c r="O2690" s="4"/>
      <c r="P2690" s="4"/>
      <c r="Q2690" s="4"/>
      <c r="R2690" s="16"/>
      <c r="S2690" s="16"/>
      <c r="T2690" s="16"/>
      <c r="AA2690" s="59"/>
      <c r="AB2690" s="81"/>
      <c r="AE2690" s="81"/>
    </row>
    <row r="2691" spans="1:31" x14ac:dyDescent="0.25">
      <c r="A2691" s="16"/>
      <c r="B2691" s="16"/>
      <c r="C2691" s="16"/>
      <c r="D2691" s="66"/>
      <c r="E2691" s="66"/>
      <c r="F2691" s="66"/>
      <c r="G2691" s="67"/>
      <c r="H2691" s="4"/>
      <c r="I2691" s="4"/>
      <c r="J2691" s="4"/>
      <c r="K2691" s="4"/>
      <c r="O2691" s="4"/>
      <c r="P2691" s="4"/>
      <c r="Q2691" s="4"/>
      <c r="R2691" s="16"/>
      <c r="S2691" s="16"/>
      <c r="T2691" s="16"/>
      <c r="AA2691" s="59"/>
      <c r="AB2691" s="81"/>
      <c r="AE2691" s="81"/>
    </row>
    <row r="2692" spans="1:31" x14ac:dyDescent="0.25">
      <c r="A2692" s="16"/>
      <c r="B2692" s="16"/>
      <c r="C2692" s="16"/>
      <c r="D2692" s="66"/>
      <c r="E2692" s="66"/>
      <c r="F2692" s="66"/>
      <c r="G2692" s="67"/>
      <c r="H2692" s="4"/>
      <c r="I2692" s="4"/>
      <c r="J2692" s="4"/>
      <c r="K2692" s="4"/>
      <c r="O2692" s="4"/>
      <c r="P2692" s="4"/>
      <c r="Q2692" s="4"/>
      <c r="R2692" s="16"/>
      <c r="S2692" s="16"/>
      <c r="T2692" s="16"/>
      <c r="AA2692" s="59"/>
      <c r="AB2692" s="81"/>
      <c r="AE2692" s="81"/>
    </row>
    <row r="2693" spans="1:31" x14ac:dyDescent="0.25">
      <c r="A2693" s="16"/>
      <c r="B2693" s="16"/>
      <c r="C2693" s="16"/>
      <c r="D2693" s="66"/>
      <c r="E2693" s="66"/>
      <c r="F2693" s="66"/>
      <c r="G2693" s="67"/>
      <c r="H2693" s="4"/>
      <c r="I2693" s="4"/>
      <c r="J2693" s="4"/>
      <c r="K2693" s="4"/>
      <c r="O2693" s="4"/>
      <c r="P2693" s="4"/>
      <c r="Q2693" s="4"/>
      <c r="R2693" s="16"/>
      <c r="S2693" s="16"/>
      <c r="T2693" s="16"/>
      <c r="AA2693" s="59"/>
      <c r="AB2693" s="81"/>
      <c r="AE2693" s="81"/>
    </row>
    <row r="2694" spans="1:31" x14ac:dyDescent="0.25">
      <c r="A2694" s="16"/>
      <c r="B2694" s="16"/>
      <c r="C2694" s="16"/>
      <c r="D2694" s="66"/>
      <c r="E2694" s="66"/>
      <c r="F2694" s="66"/>
      <c r="G2694" s="67"/>
      <c r="H2694" s="4"/>
      <c r="I2694" s="4"/>
      <c r="J2694" s="4"/>
      <c r="K2694" s="4"/>
      <c r="O2694" s="4"/>
      <c r="P2694" s="4"/>
      <c r="Q2694" s="4"/>
      <c r="R2694" s="16"/>
      <c r="S2694" s="16"/>
      <c r="T2694" s="16"/>
      <c r="AA2694" s="59"/>
      <c r="AB2694" s="81"/>
      <c r="AE2694" s="81"/>
    </row>
    <row r="2695" spans="1:31" x14ac:dyDescent="0.25">
      <c r="A2695" s="16"/>
      <c r="B2695" s="16"/>
      <c r="C2695" s="16"/>
      <c r="D2695" s="66"/>
      <c r="E2695" s="66"/>
      <c r="F2695" s="66"/>
      <c r="G2695" s="67"/>
      <c r="H2695" s="4"/>
      <c r="I2695" s="4"/>
      <c r="J2695" s="4"/>
      <c r="K2695" s="4"/>
      <c r="O2695" s="4"/>
      <c r="P2695" s="4"/>
      <c r="Q2695" s="4"/>
      <c r="R2695" s="16"/>
      <c r="S2695" s="16"/>
      <c r="T2695" s="16"/>
      <c r="AA2695" s="59"/>
      <c r="AB2695" s="81"/>
      <c r="AE2695" s="81"/>
    </row>
    <row r="2696" spans="1:31" x14ac:dyDescent="0.25">
      <c r="A2696" s="16"/>
      <c r="B2696" s="16"/>
      <c r="C2696" s="16"/>
      <c r="D2696" s="66"/>
      <c r="E2696" s="66"/>
      <c r="F2696" s="66"/>
      <c r="G2696" s="67"/>
      <c r="H2696" s="4"/>
      <c r="I2696" s="4"/>
      <c r="J2696" s="4"/>
      <c r="K2696" s="4"/>
      <c r="O2696" s="4"/>
      <c r="P2696" s="4"/>
      <c r="Q2696" s="4"/>
      <c r="R2696" s="16"/>
      <c r="S2696" s="16"/>
      <c r="T2696" s="16"/>
      <c r="AA2696" s="59"/>
      <c r="AB2696" s="81"/>
      <c r="AE2696" s="81"/>
    </row>
    <row r="2697" spans="1:31" x14ac:dyDescent="0.25">
      <c r="A2697" s="16"/>
      <c r="B2697" s="16"/>
      <c r="C2697" s="16"/>
      <c r="D2697" s="66"/>
      <c r="E2697" s="66"/>
      <c r="F2697" s="66"/>
      <c r="G2697" s="67"/>
      <c r="H2697" s="4"/>
      <c r="I2697" s="4"/>
      <c r="J2697" s="4"/>
      <c r="K2697" s="4"/>
      <c r="O2697" s="4"/>
      <c r="P2697" s="4"/>
      <c r="Q2697" s="4"/>
      <c r="R2697" s="16"/>
      <c r="S2697" s="16"/>
      <c r="T2697" s="16"/>
      <c r="AA2697" s="59"/>
      <c r="AB2697" s="81"/>
      <c r="AE2697" s="81"/>
    </row>
    <row r="2698" spans="1:31" x14ac:dyDescent="0.25">
      <c r="A2698" s="16"/>
      <c r="B2698" s="16"/>
      <c r="C2698" s="16"/>
      <c r="D2698" s="66"/>
      <c r="E2698" s="66"/>
      <c r="F2698" s="66"/>
      <c r="G2698" s="67"/>
      <c r="H2698" s="4"/>
      <c r="I2698" s="4"/>
      <c r="J2698" s="4"/>
      <c r="K2698" s="4"/>
      <c r="O2698" s="4"/>
      <c r="P2698" s="4"/>
      <c r="Q2698" s="4"/>
      <c r="R2698" s="16"/>
      <c r="S2698" s="16"/>
      <c r="T2698" s="16"/>
      <c r="AA2698" s="59"/>
      <c r="AB2698" s="81"/>
      <c r="AE2698" s="81"/>
    </row>
    <row r="2699" spans="1:31" x14ac:dyDescent="0.25">
      <c r="A2699" s="16"/>
      <c r="B2699" s="16"/>
      <c r="C2699" s="16"/>
      <c r="D2699" s="66"/>
      <c r="E2699" s="66"/>
      <c r="F2699" s="66"/>
      <c r="G2699" s="67"/>
      <c r="H2699" s="4"/>
      <c r="I2699" s="4"/>
      <c r="J2699" s="4"/>
      <c r="K2699" s="4"/>
      <c r="O2699" s="4"/>
      <c r="P2699" s="4"/>
      <c r="Q2699" s="4"/>
      <c r="R2699" s="16"/>
      <c r="S2699" s="16"/>
      <c r="T2699" s="16"/>
      <c r="AA2699" s="59"/>
      <c r="AB2699" s="81"/>
      <c r="AE2699" s="81"/>
    </row>
    <row r="2700" spans="1:31" x14ac:dyDescent="0.25">
      <c r="A2700" s="16"/>
      <c r="B2700" s="16"/>
      <c r="C2700" s="16"/>
      <c r="D2700" s="66"/>
      <c r="E2700" s="66"/>
      <c r="F2700" s="66"/>
      <c r="G2700" s="67"/>
      <c r="H2700" s="4"/>
      <c r="I2700" s="4"/>
      <c r="J2700" s="4"/>
      <c r="K2700" s="4"/>
      <c r="O2700" s="4"/>
      <c r="P2700" s="4"/>
      <c r="Q2700" s="4"/>
      <c r="R2700" s="16"/>
      <c r="S2700" s="16"/>
      <c r="T2700" s="16"/>
      <c r="AA2700" s="59"/>
      <c r="AB2700" s="81"/>
      <c r="AE2700" s="81"/>
    </row>
    <row r="2701" spans="1:31" x14ac:dyDescent="0.25">
      <c r="A2701" s="16"/>
      <c r="B2701" s="16"/>
      <c r="C2701" s="16"/>
      <c r="D2701" s="66"/>
      <c r="E2701" s="66"/>
      <c r="F2701" s="66"/>
      <c r="G2701" s="67"/>
      <c r="H2701" s="4"/>
      <c r="I2701" s="4"/>
      <c r="J2701" s="4"/>
      <c r="K2701" s="4"/>
      <c r="O2701" s="4"/>
      <c r="P2701" s="4"/>
      <c r="Q2701" s="4"/>
      <c r="R2701" s="16"/>
      <c r="S2701" s="16"/>
      <c r="T2701" s="16"/>
      <c r="AA2701" s="59"/>
      <c r="AB2701" s="81"/>
      <c r="AE2701" s="81"/>
    </row>
    <row r="2702" spans="1:31" x14ac:dyDescent="0.25">
      <c r="A2702" s="16"/>
      <c r="B2702" s="16"/>
      <c r="C2702" s="16"/>
      <c r="D2702" s="66"/>
      <c r="E2702" s="66"/>
      <c r="F2702" s="66"/>
      <c r="G2702" s="67"/>
      <c r="H2702" s="4"/>
      <c r="I2702" s="4"/>
      <c r="J2702" s="4"/>
      <c r="K2702" s="4"/>
      <c r="O2702" s="4"/>
      <c r="P2702" s="4"/>
      <c r="Q2702" s="4"/>
      <c r="R2702" s="16"/>
      <c r="S2702" s="16"/>
      <c r="T2702" s="16"/>
      <c r="AA2702" s="59"/>
      <c r="AB2702" s="81"/>
      <c r="AE2702" s="81"/>
    </row>
    <row r="2703" spans="1:31" x14ac:dyDescent="0.25">
      <c r="A2703" s="16"/>
      <c r="B2703" s="16"/>
      <c r="C2703" s="16"/>
      <c r="D2703" s="66"/>
      <c r="E2703" s="66"/>
      <c r="F2703" s="66"/>
      <c r="G2703" s="67"/>
      <c r="H2703" s="4"/>
      <c r="I2703" s="4"/>
      <c r="J2703" s="4"/>
      <c r="K2703" s="4"/>
      <c r="O2703" s="4"/>
      <c r="P2703" s="4"/>
      <c r="Q2703" s="4"/>
      <c r="R2703" s="16"/>
      <c r="S2703" s="16"/>
      <c r="T2703" s="16"/>
      <c r="AA2703" s="59"/>
      <c r="AB2703" s="81"/>
      <c r="AE2703" s="81"/>
    </row>
    <row r="2704" spans="1:31" x14ac:dyDescent="0.25">
      <c r="A2704" s="16"/>
      <c r="B2704" s="16"/>
      <c r="C2704" s="16"/>
      <c r="D2704" s="66"/>
      <c r="E2704" s="66"/>
      <c r="F2704" s="66"/>
      <c r="G2704" s="67"/>
      <c r="H2704" s="4"/>
      <c r="I2704" s="4"/>
      <c r="J2704" s="4"/>
      <c r="K2704" s="4"/>
      <c r="O2704" s="4"/>
      <c r="P2704" s="4"/>
      <c r="Q2704" s="4"/>
      <c r="R2704" s="16"/>
      <c r="S2704" s="16"/>
      <c r="T2704" s="16"/>
      <c r="AA2704" s="59"/>
      <c r="AB2704" s="81"/>
      <c r="AE2704" s="81"/>
    </row>
    <row r="2705" spans="1:31" x14ac:dyDescent="0.25">
      <c r="A2705" s="16"/>
      <c r="B2705" s="16"/>
      <c r="C2705" s="16"/>
      <c r="D2705" s="66"/>
      <c r="E2705" s="66"/>
      <c r="F2705" s="66"/>
      <c r="G2705" s="67"/>
      <c r="H2705" s="4"/>
      <c r="I2705" s="4"/>
      <c r="J2705" s="4"/>
      <c r="K2705" s="4"/>
      <c r="O2705" s="4"/>
      <c r="P2705" s="4"/>
      <c r="Q2705" s="4"/>
      <c r="R2705" s="16"/>
      <c r="S2705" s="16"/>
      <c r="T2705" s="16"/>
      <c r="AA2705" s="59"/>
      <c r="AB2705" s="81"/>
      <c r="AE2705" s="81"/>
    </row>
    <row r="2706" spans="1:31" x14ac:dyDescent="0.25">
      <c r="A2706" s="16"/>
      <c r="B2706" s="16"/>
      <c r="C2706" s="16"/>
      <c r="D2706" s="66"/>
      <c r="E2706" s="66"/>
      <c r="F2706" s="66"/>
      <c r="G2706" s="67"/>
      <c r="H2706" s="4"/>
      <c r="I2706" s="4"/>
      <c r="J2706" s="4"/>
      <c r="K2706" s="4"/>
      <c r="O2706" s="4"/>
      <c r="P2706" s="4"/>
      <c r="Q2706" s="4"/>
      <c r="R2706" s="16"/>
      <c r="S2706" s="16"/>
      <c r="T2706" s="16"/>
      <c r="AA2706" s="59"/>
      <c r="AB2706" s="81"/>
      <c r="AE2706" s="81"/>
    </row>
    <row r="2707" spans="1:31" x14ac:dyDescent="0.25">
      <c r="A2707" s="16"/>
      <c r="B2707" s="16"/>
      <c r="C2707" s="16"/>
      <c r="D2707" s="66"/>
      <c r="E2707" s="66"/>
      <c r="F2707" s="66"/>
      <c r="G2707" s="67"/>
      <c r="H2707" s="4"/>
      <c r="I2707" s="4"/>
      <c r="J2707" s="4"/>
      <c r="K2707" s="4"/>
      <c r="O2707" s="4"/>
      <c r="P2707" s="4"/>
      <c r="Q2707" s="4"/>
      <c r="R2707" s="16"/>
      <c r="S2707" s="16"/>
      <c r="T2707" s="16"/>
      <c r="AA2707" s="59"/>
      <c r="AB2707" s="81"/>
      <c r="AE2707" s="81"/>
    </row>
    <row r="2708" spans="1:31" x14ac:dyDescent="0.25">
      <c r="A2708" s="16"/>
      <c r="B2708" s="16"/>
      <c r="C2708" s="16"/>
      <c r="D2708" s="66"/>
      <c r="E2708" s="66"/>
      <c r="F2708" s="66"/>
      <c r="G2708" s="67"/>
      <c r="H2708" s="4"/>
      <c r="I2708" s="4"/>
      <c r="J2708" s="4"/>
      <c r="K2708" s="4"/>
      <c r="O2708" s="4"/>
      <c r="P2708" s="4"/>
      <c r="Q2708" s="4"/>
      <c r="R2708" s="16"/>
      <c r="S2708" s="16"/>
      <c r="T2708" s="16"/>
      <c r="AA2708" s="59"/>
      <c r="AB2708" s="81"/>
      <c r="AE2708" s="81"/>
    </row>
    <row r="2709" spans="1:31" x14ac:dyDescent="0.25">
      <c r="A2709" s="16"/>
      <c r="B2709" s="16"/>
      <c r="C2709" s="16"/>
      <c r="D2709" s="66"/>
      <c r="E2709" s="66"/>
      <c r="F2709" s="66"/>
      <c r="G2709" s="67"/>
      <c r="H2709" s="4"/>
      <c r="I2709" s="4"/>
      <c r="J2709" s="4"/>
      <c r="K2709" s="4"/>
      <c r="O2709" s="4"/>
      <c r="P2709" s="4"/>
      <c r="Q2709" s="4"/>
      <c r="R2709" s="16"/>
      <c r="S2709" s="16"/>
      <c r="T2709" s="16"/>
      <c r="AA2709" s="59"/>
      <c r="AB2709" s="81"/>
      <c r="AE2709" s="81"/>
    </row>
    <row r="2710" spans="1:31" x14ac:dyDescent="0.25">
      <c r="A2710" s="16"/>
      <c r="B2710" s="16"/>
      <c r="C2710" s="16"/>
      <c r="D2710" s="66"/>
      <c r="E2710" s="66"/>
      <c r="F2710" s="66"/>
      <c r="G2710" s="67"/>
      <c r="H2710" s="4"/>
      <c r="I2710" s="4"/>
      <c r="J2710" s="4"/>
      <c r="K2710" s="4"/>
      <c r="O2710" s="4"/>
      <c r="P2710" s="4"/>
      <c r="Q2710" s="4"/>
      <c r="R2710" s="16"/>
      <c r="S2710" s="16"/>
      <c r="T2710" s="16"/>
      <c r="AA2710" s="59"/>
      <c r="AB2710" s="81"/>
      <c r="AE2710" s="81"/>
    </row>
    <row r="2711" spans="1:31" x14ac:dyDescent="0.25">
      <c r="A2711" s="16"/>
      <c r="B2711" s="16"/>
      <c r="C2711" s="16"/>
      <c r="D2711" s="66"/>
      <c r="E2711" s="66"/>
      <c r="F2711" s="66"/>
      <c r="G2711" s="67"/>
      <c r="H2711" s="4"/>
      <c r="I2711" s="4"/>
      <c r="J2711" s="4"/>
      <c r="K2711" s="4"/>
      <c r="O2711" s="4"/>
      <c r="P2711" s="4"/>
      <c r="Q2711" s="4"/>
      <c r="R2711" s="16"/>
      <c r="S2711" s="16"/>
      <c r="T2711" s="16"/>
      <c r="AA2711" s="59"/>
      <c r="AB2711" s="81"/>
      <c r="AE2711" s="81"/>
    </row>
    <row r="2712" spans="1:31" x14ac:dyDescent="0.25">
      <c r="A2712" s="16"/>
      <c r="B2712" s="16"/>
      <c r="C2712" s="16"/>
      <c r="D2712" s="66"/>
      <c r="E2712" s="66"/>
      <c r="F2712" s="66"/>
      <c r="G2712" s="67"/>
      <c r="H2712" s="4"/>
      <c r="I2712" s="4"/>
      <c r="J2712" s="4"/>
      <c r="K2712" s="4"/>
      <c r="O2712" s="4"/>
      <c r="P2712" s="4"/>
      <c r="Q2712" s="4"/>
      <c r="R2712" s="16"/>
      <c r="S2712" s="16"/>
      <c r="T2712" s="16"/>
      <c r="AA2712" s="59"/>
      <c r="AB2712" s="81"/>
      <c r="AE2712" s="81"/>
    </row>
    <row r="2713" spans="1:31" x14ac:dyDescent="0.25">
      <c r="A2713" s="16"/>
      <c r="B2713" s="16"/>
      <c r="C2713" s="16"/>
      <c r="D2713" s="66"/>
      <c r="E2713" s="66"/>
      <c r="F2713" s="66"/>
      <c r="G2713" s="67"/>
      <c r="H2713" s="4"/>
      <c r="I2713" s="4"/>
      <c r="J2713" s="4"/>
      <c r="K2713" s="4"/>
      <c r="O2713" s="4"/>
      <c r="P2713" s="4"/>
      <c r="Q2713" s="4"/>
      <c r="R2713" s="16"/>
      <c r="S2713" s="16"/>
      <c r="T2713" s="16"/>
      <c r="AA2713" s="59"/>
      <c r="AB2713" s="81"/>
      <c r="AE2713" s="81"/>
    </row>
    <row r="2714" spans="1:31" x14ac:dyDescent="0.25">
      <c r="A2714" s="16"/>
      <c r="B2714" s="16"/>
      <c r="C2714" s="16"/>
      <c r="D2714" s="66"/>
      <c r="E2714" s="66"/>
      <c r="F2714" s="66"/>
      <c r="G2714" s="67"/>
      <c r="H2714" s="4"/>
      <c r="I2714" s="4"/>
      <c r="J2714" s="4"/>
      <c r="K2714" s="4"/>
      <c r="O2714" s="4"/>
      <c r="P2714" s="4"/>
      <c r="Q2714" s="4"/>
      <c r="R2714" s="16"/>
      <c r="S2714" s="16"/>
      <c r="T2714" s="16"/>
      <c r="AA2714" s="59"/>
      <c r="AB2714" s="81"/>
      <c r="AE2714" s="81"/>
    </row>
    <row r="2715" spans="1:31" x14ac:dyDescent="0.25">
      <c r="A2715" s="16"/>
      <c r="B2715" s="16"/>
      <c r="C2715" s="16"/>
      <c r="D2715" s="66"/>
      <c r="E2715" s="66"/>
      <c r="F2715" s="66"/>
      <c r="G2715" s="67"/>
      <c r="H2715" s="4"/>
      <c r="I2715" s="4"/>
      <c r="J2715" s="4"/>
      <c r="K2715" s="4"/>
      <c r="O2715" s="4"/>
      <c r="P2715" s="4"/>
      <c r="Q2715" s="4"/>
      <c r="R2715" s="16"/>
      <c r="S2715" s="16"/>
      <c r="T2715" s="16"/>
      <c r="AA2715" s="59"/>
      <c r="AB2715" s="81"/>
      <c r="AE2715" s="81"/>
    </row>
    <row r="2716" spans="1:31" x14ac:dyDescent="0.25">
      <c r="A2716" s="16"/>
      <c r="B2716" s="16"/>
      <c r="C2716" s="16"/>
      <c r="D2716" s="66"/>
      <c r="E2716" s="66"/>
      <c r="F2716" s="66"/>
      <c r="G2716" s="67"/>
      <c r="H2716" s="4"/>
      <c r="I2716" s="4"/>
      <c r="J2716" s="4"/>
      <c r="K2716" s="4"/>
      <c r="O2716" s="4"/>
      <c r="P2716" s="4"/>
      <c r="Q2716" s="4"/>
      <c r="R2716" s="16"/>
      <c r="S2716" s="16"/>
      <c r="T2716" s="16"/>
      <c r="AA2716" s="59"/>
      <c r="AB2716" s="81"/>
      <c r="AE2716" s="81"/>
    </row>
    <row r="2717" spans="1:31" x14ac:dyDescent="0.25">
      <c r="A2717" s="16"/>
      <c r="B2717" s="16"/>
      <c r="C2717" s="16"/>
      <c r="D2717" s="66"/>
      <c r="E2717" s="66"/>
      <c r="F2717" s="66"/>
      <c r="G2717" s="67"/>
      <c r="H2717" s="4"/>
      <c r="I2717" s="4"/>
      <c r="J2717" s="4"/>
      <c r="K2717" s="4"/>
      <c r="O2717" s="4"/>
      <c r="P2717" s="4"/>
      <c r="Q2717" s="4"/>
      <c r="R2717" s="16"/>
      <c r="S2717" s="16"/>
      <c r="T2717" s="16"/>
      <c r="AA2717" s="59"/>
      <c r="AB2717" s="81"/>
      <c r="AE2717" s="81"/>
    </row>
    <row r="2718" spans="1:31" x14ac:dyDescent="0.25">
      <c r="A2718" s="16"/>
      <c r="B2718" s="16"/>
      <c r="C2718" s="16"/>
      <c r="D2718" s="66"/>
      <c r="E2718" s="66"/>
      <c r="F2718" s="66"/>
      <c r="G2718" s="67"/>
      <c r="H2718" s="4"/>
      <c r="I2718" s="4"/>
      <c r="J2718" s="4"/>
      <c r="K2718" s="4"/>
      <c r="O2718" s="4"/>
      <c r="P2718" s="4"/>
      <c r="Q2718" s="4"/>
      <c r="R2718" s="16"/>
      <c r="S2718" s="16"/>
      <c r="T2718" s="16"/>
      <c r="AA2718" s="59"/>
      <c r="AB2718" s="81"/>
      <c r="AE2718" s="81"/>
    </row>
    <row r="2719" spans="1:31" x14ac:dyDescent="0.25">
      <c r="A2719" s="16"/>
      <c r="B2719" s="16"/>
      <c r="C2719" s="16"/>
      <c r="D2719" s="66"/>
      <c r="E2719" s="66"/>
      <c r="F2719" s="66"/>
      <c r="G2719" s="67"/>
      <c r="H2719" s="4"/>
      <c r="I2719" s="4"/>
      <c r="J2719" s="4"/>
      <c r="K2719" s="4"/>
      <c r="O2719" s="4"/>
      <c r="P2719" s="4"/>
      <c r="Q2719" s="4"/>
      <c r="R2719" s="16"/>
      <c r="S2719" s="16"/>
      <c r="T2719" s="16"/>
      <c r="AA2719" s="59"/>
      <c r="AB2719" s="81"/>
      <c r="AE2719" s="81"/>
    </row>
    <row r="2720" spans="1:31" x14ac:dyDescent="0.25">
      <c r="A2720" s="16"/>
      <c r="B2720" s="16"/>
      <c r="C2720" s="16"/>
      <c r="D2720" s="66"/>
      <c r="E2720" s="66"/>
      <c r="F2720" s="66"/>
      <c r="G2720" s="67"/>
      <c r="H2720" s="4"/>
      <c r="I2720" s="4"/>
      <c r="J2720" s="4"/>
      <c r="K2720" s="4"/>
      <c r="O2720" s="4"/>
      <c r="P2720" s="4"/>
      <c r="Q2720" s="4"/>
      <c r="R2720" s="16"/>
      <c r="S2720" s="16"/>
      <c r="T2720" s="16"/>
      <c r="AA2720" s="59"/>
      <c r="AB2720" s="81"/>
      <c r="AE2720" s="81"/>
    </row>
    <row r="2721" spans="1:31" x14ac:dyDescent="0.25">
      <c r="A2721" s="16"/>
      <c r="B2721" s="16"/>
      <c r="C2721" s="16"/>
      <c r="D2721" s="66"/>
      <c r="E2721" s="66"/>
      <c r="F2721" s="66"/>
      <c r="G2721" s="67"/>
      <c r="H2721" s="4"/>
      <c r="I2721" s="4"/>
      <c r="J2721" s="4"/>
      <c r="K2721" s="4"/>
      <c r="O2721" s="4"/>
      <c r="P2721" s="4"/>
      <c r="Q2721" s="4"/>
      <c r="R2721" s="16"/>
      <c r="S2721" s="16"/>
      <c r="T2721" s="16"/>
      <c r="AA2721" s="59"/>
      <c r="AB2721" s="81"/>
      <c r="AE2721" s="81"/>
    </row>
    <row r="2722" spans="1:31" x14ac:dyDescent="0.25">
      <c r="A2722" s="16"/>
      <c r="B2722" s="16"/>
      <c r="C2722" s="16"/>
      <c r="D2722" s="66"/>
      <c r="E2722" s="66"/>
      <c r="F2722" s="66"/>
      <c r="G2722" s="67"/>
      <c r="H2722" s="4"/>
      <c r="I2722" s="4"/>
      <c r="J2722" s="4"/>
      <c r="K2722" s="4"/>
      <c r="O2722" s="4"/>
      <c r="P2722" s="4"/>
      <c r="Q2722" s="4"/>
      <c r="R2722" s="16"/>
      <c r="S2722" s="16"/>
      <c r="T2722" s="16"/>
      <c r="AA2722" s="59"/>
      <c r="AB2722" s="81"/>
      <c r="AE2722" s="81"/>
    </row>
    <row r="2723" spans="1:31" x14ac:dyDescent="0.25">
      <c r="A2723" s="16"/>
      <c r="B2723" s="16"/>
      <c r="C2723" s="16"/>
      <c r="D2723" s="66"/>
      <c r="E2723" s="66"/>
      <c r="F2723" s="66"/>
      <c r="G2723" s="67"/>
      <c r="H2723" s="4"/>
      <c r="I2723" s="4"/>
      <c r="J2723" s="4"/>
      <c r="K2723" s="4"/>
      <c r="O2723" s="4"/>
      <c r="P2723" s="4"/>
      <c r="Q2723" s="4"/>
      <c r="R2723" s="16"/>
      <c r="S2723" s="16"/>
      <c r="T2723" s="16"/>
      <c r="AA2723" s="59"/>
      <c r="AB2723" s="81"/>
      <c r="AE2723" s="81"/>
    </row>
    <row r="2724" spans="1:31" x14ac:dyDescent="0.25">
      <c r="A2724" s="16"/>
      <c r="B2724" s="16"/>
      <c r="C2724" s="16"/>
      <c r="D2724" s="66"/>
      <c r="E2724" s="66"/>
      <c r="F2724" s="66"/>
      <c r="G2724" s="67"/>
      <c r="H2724" s="4"/>
      <c r="I2724" s="4"/>
      <c r="J2724" s="4"/>
      <c r="K2724" s="4"/>
      <c r="O2724" s="4"/>
      <c r="P2724" s="4"/>
      <c r="Q2724" s="4"/>
      <c r="R2724" s="16"/>
      <c r="S2724" s="16"/>
      <c r="T2724" s="16"/>
      <c r="AA2724" s="59"/>
      <c r="AB2724" s="81"/>
      <c r="AE2724" s="81"/>
    </row>
    <row r="2725" spans="1:31" x14ac:dyDescent="0.25">
      <c r="A2725" s="16"/>
      <c r="B2725" s="16"/>
      <c r="C2725" s="16"/>
      <c r="D2725" s="66"/>
      <c r="E2725" s="66"/>
      <c r="F2725" s="66"/>
      <c r="G2725" s="67"/>
      <c r="H2725" s="4"/>
      <c r="I2725" s="4"/>
      <c r="J2725" s="4"/>
      <c r="K2725" s="4"/>
      <c r="O2725" s="4"/>
      <c r="P2725" s="4"/>
      <c r="Q2725" s="4"/>
      <c r="R2725" s="16"/>
      <c r="S2725" s="16"/>
      <c r="T2725" s="16"/>
      <c r="AA2725" s="59"/>
      <c r="AB2725" s="81"/>
      <c r="AE2725" s="81"/>
    </row>
    <row r="2726" spans="1:31" x14ac:dyDescent="0.25">
      <c r="A2726" s="16"/>
      <c r="B2726" s="16"/>
      <c r="C2726" s="16"/>
      <c r="D2726" s="66"/>
      <c r="E2726" s="66"/>
      <c r="F2726" s="66"/>
      <c r="G2726" s="67"/>
      <c r="H2726" s="4"/>
      <c r="I2726" s="4"/>
      <c r="J2726" s="4"/>
      <c r="K2726" s="4"/>
      <c r="O2726" s="4"/>
      <c r="P2726" s="4"/>
      <c r="Q2726" s="4"/>
      <c r="R2726" s="16"/>
      <c r="S2726" s="16"/>
      <c r="T2726" s="16"/>
      <c r="AA2726" s="59"/>
      <c r="AB2726" s="81"/>
      <c r="AE2726" s="81"/>
    </row>
    <row r="2727" spans="1:31" x14ac:dyDescent="0.25">
      <c r="A2727" s="16"/>
      <c r="B2727" s="16"/>
      <c r="C2727" s="16"/>
      <c r="D2727" s="66"/>
      <c r="E2727" s="66"/>
      <c r="F2727" s="66"/>
      <c r="G2727" s="67"/>
      <c r="H2727" s="4"/>
      <c r="I2727" s="4"/>
      <c r="J2727" s="4"/>
      <c r="K2727" s="4"/>
      <c r="O2727" s="4"/>
      <c r="P2727" s="4"/>
      <c r="Q2727" s="4"/>
      <c r="R2727" s="16"/>
      <c r="S2727" s="16"/>
      <c r="T2727" s="16"/>
      <c r="AA2727" s="59"/>
      <c r="AB2727" s="81"/>
      <c r="AE2727" s="81"/>
    </row>
    <row r="2728" spans="1:31" x14ac:dyDescent="0.25">
      <c r="A2728" s="16"/>
      <c r="B2728" s="16"/>
      <c r="C2728" s="16"/>
      <c r="D2728" s="66"/>
      <c r="E2728" s="66"/>
      <c r="F2728" s="66"/>
      <c r="G2728" s="67"/>
      <c r="H2728" s="4"/>
      <c r="I2728" s="4"/>
      <c r="J2728" s="4"/>
      <c r="K2728" s="4"/>
      <c r="O2728" s="4"/>
      <c r="P2728" s="4"/>
      <c r="Q2728" s="4"/>
      <c r="R2728" s="16"/>
      <c r="S2728" s="16"/>
      <c r="T2728" s="16"/>
      <c r="AA2728" s="59"/>
      <c r="AB2728" s="81"/>
      <c r="AE2728" s="81"/>
    </row>
    <row r="2729" spans="1:31" x14ac:dyDescent="0.25">
      <c r="A2729" s="16"/>
      <c r="B2729" s="16"/>
      <c r="C2729" s="16"/>
      <c r="D2729" s="66"/>
      <c r="E2729" s="66"/>
      <c r="F2729" s="66"/>
      <c r="G2729" s="67"/>
      <c r="H2729" s="4"/>
      <c r="I2729" s="4"/>
      <c r="J2729" s="4"/>
      <c r="K2729" s="4"/>
      <c r="O2729" s="4"/>
      <c r="P2729" s="4"/>
      <c r="Q2729" s="4"/>
      <c r="R2729" s="16"/>
      <c r="S2729" s="16"/>
      <c r="T2729" s="16"/>
      <c r="AA2729" s="59"/>
      <c r="AB2729" s="81"/>
      <c r="AE2729" s="81"/>
    </row>
    <row r="2730" spans="1:31" x14ac:dyDescent="0.25">
      <c r="A2730" s="16"/>
      <c r="B2730" s="16"/>
      <c r="C2730" s="16"/>
      <c r="D2730" s="66"/>
      <c r="E2730" s="66"/>
      <c r="F2730" s="66"/>
      <c r="G2730" s="67"/>
      <c r="H2730" s="4"/>
      <c r="I2730" s="4"/>
      <c r="J2730" s="4"/>
      <c r="K2730" s="4"/>
      <c r="O2730" s="4"/>
      <c r="P2730" s="4"/>
      <c r="Q2730" s="4"/>
      <c r="R2730" s="16"/>
      <c r="S2730" s="16"/>
      <c r="T2730" s="16"/>
      <c r="AA2730" s="59"/>
      <c r="AB2730" s="81"/>
      <c r="AE2730" s="81"/>
    </row>
    <row r="2731" spans="1:31" x14ac:dyDescent="0.25">
      <c r="A2731" s="16"/>
      <c r="B2731" s="16"/>
      <c r="C2731" s="16"/>
      <c r="D2731" s="66"/>
      <c r="E2731" s="66"/>
      <c r="F2731" s="66"/>
      <c r="G2731" s="67"/>
      <c r="H2731" s="4"/>
      <c r="I2731" s="4"/>
      <c r="J2731" s="4"/>
      <c r="K2731" s="4"/>
      <c r="O2731" s="4"/>
      <c r="P2731" s="4"/>
      <c r="Q2731" s="4"/>
      <c r="R2731" s="16"/>
      <c r="S2731" s="16"/>
      <c r="T2731" s="16"/>
      <c r="AA2731" s="59"/>
      <c r="AB2731" s="81"/>
      <c r="AE2731" s="81"/>
    </row>
    <row r="2732" spans="1:31" x14ac:dyDescent="0.25">
      <c r="A2732" s="16"/>
      <c r="B2732" s="16"/>
      <c r="C2732" s="16"/>
      <c r="D2732" s="66"/>
      <c r="E2732" s="66"/>
      <c r="F2732" s="66"/>
      <c r="G2732" s="67"/>
      <c r="H2732" s="4"/>
      <c r="I2732" s="4"/>
      <c r="J2732" s="4"/>
      <c r="K2732" s="4"/>
      <c r="O2732" s="4"/>
      <c r="P2732" s="4"/>
      <c r="Q2732" s="4"/>
      <c r="R2732" s="16"/>
      <c r="S2732" s="16"/>
      <c r="T2732" s="16"/>
      <c r="AA2732" s="59"/>
      <c r="AB2732" s="81"/>
      <c r="AE2732" s="81"/>
    </row>
    <row r="2733" spans="1:31" x14ac:dyDescent="0.25">
      <c r="A2733" s="16"/>
      <c r="B2733" s="16"/>
      <c r="C2733" s="16"/>
      <c r="D2733" s="66"/>
      <c r="E2733" s="66"/>
      <c r="F2733" s="66"/>
      <c r="G2733" s="67"/>
      <c r="H2733" s="4"/>
      <c r="I2733" s="4"/>
      <c r="J2733" s="4"/>
      <c r="K2733" s="4"/>
      <c r="O2733" s="4"/>
      <c r="P2733" s="4"/>
      <c r="Q2733" s="4"/>
      <c r="R2733" s="16"/>
      <c r="S2733" s="16"/>
      <c r="T2733" s="16"/>
      <c r="AA2733" s="59"/>
      <c r="AB2733" s="81"/>
      <c r="AE2733" s="81"/>
    </row>
    <row r="2734" spans="1:31" x14ac:dyDescent="0.25">
      <c r="A2734" s="16"/>
      <c r="B2734" s="16"/>
      <c r="C2734" s="16"/>
      <c r="D2734" s="66"/>
      <c r="E2734" s="66"/>
      <c r="F2734" s="66"/>
      <c r="G2734" s="67"/>
      <c r="H2734" s="4"/>
      <c r="I2734" s="4"/>
      <c r="J2734" s="4"/>
      <c r="K2734" s="4"/>
      <c r="O2734" s="4"/>
      <c r="P2734" s="4"/>
      <c r="Q2734" s="4"/>
      <c r="R2734" s="16"/>
      <c r="S2734" s="16"/>
      <c r="T2734" s="16"/>
      <c r="AA2734" s="59"/>
      <c r="AB2734" s="81"/>
      <c r="AE2734" s="81"/>
    </row>
    <row r="2735" spans="1:31" x14ac:dyDescent="0.25">
      <c r="A2735" s="16"/>
      <c r="B2735" s="16"/>
      <c r="C2735" s="16"/>
      <c r="D2735" s="66"/>
      <c r="E2735" s="66"/>
      <c r="F2735" s="66"/>
      <c r="G2735" s="67"/>
      <c r="H2735" s="4"/>
      <c r="I2735" s="4"/>
      <c r="J2735" s="4"/>
      <c r="K2735" s="4"/>
      <c r="O2735" s="4"/>
      <c r="P2735" s="4"/>
      <c r="Q2735" s="4"/>
      <c r="R2735" s="16"/>
      <c r="S2735" s="16"/>
      <c r="T2735" s="16"/>
      <c r="AA2735" s="59"/>
      <c r="AB2735" s="81"/>
      <c r="AE2735" s="81"/>
    </row>
    <row r="2736" spans="1:31" x14ac:dyDescent="0.25">
      <c r="A2736" s="16"/>
      <c r="B2736" s="16"/>
      <c r="C2736" s="16"/>
      <c r="D2736" s="66"/>
      <c r="E2736" s="66"/>
      <c r="F2736" s="66"/>
      <c r="G2736" s="67"/>
      <c r="H2736" s="4"/>
      <c r="I2736" s="4"/>
      <c r="J2736" s="4"/>
      <c r="K2736" s="4"/>
      <c r="O2736" s="4"/>
      <c r="P2736" s="4"/>
      <c r="Q2736" s="4"/>
      <c r="R2736" s="16"/>
      <c r="S2736" s="16"/>
      <c r="T2736" s="16"/>
      <c r="AA2736" s="59"/>
      <c r="AB2736" s="81"/>
      <c r="AE2736" s="81"/>
    </row>
    <row r="2737" spans="1:31" x14ac:dyDescent="0.25">
      <c r="A2737" s="16"/>
      <c r="B2737" s="16"/>
      <c r="C2737" s="16"/>
      <c r="D2737" s="66"/>
      <c r="E2737" s="66"/>
      <c r="F2737" s="66"/>
      <c r="G2737" s="67"/>
      <c r="H2737" s="4"/>
      <c r="I2737" s="4"/>
      <c r="J2737" s="4"/>
      <c r="K2737" s="4"/>
      <c r="O2737" s="4"/>
      <c r="P2737" s="4"/>
      <c r="Q2737" s="4"/>
      <c r="R2737" s="16"/>
      <c r="S2737" s="16"/>
      <c r="T2737" s="16"/>
      <c r="AA2737" s="59"/>
      <c r="AB2737" s="81"/>
      <c r="AE2737" s="81"/>
    </row>
    <row r="2738" spans="1:31" x14ac:dyDescent="0.25">
      <c r="A2738" s="16"/>
      <c r="B2738" s="16"/>
      <c r="C2738" s="16"/>
      <c r="D2738" s="66"/>
      <c r="E2738" s="66"/>
      <c r="F2738" s="66"/>
      <c r="G2738" s="67"/>
      <c r="H2738" s="4"/>
      <c r="I2738" s="4"/>
      <c r="J2738" s="4"/>
      <c r="K2738" s="4"/>
      <c r="O2738" s="4"/>
      <c r="P2738" s="4"/>
      <c r="Q2738" s="4"/>
      <c r="R2738" s="16"/>
      <c r="S2738" s="16"/>
      <c r="T2738" s="16"/>
      <c r="AA2738" s="59"/>
      <c r="AB2738" s="81"/>
      <c r="AE2738" s="81"/>
    </row>
    <row r="2739" spans="1:31" x14ac:dyDescent="0.25">
      <c r="A2739" s="16"/>
      <c r="B2739" s="16"/>
      <c r="C2739" s="16"/>
      <c r="D2739" s="66"/>
      <c r="E2739" s="66"/>
      <c r="F2739" s="66"/>
      <c r="G2739" s="67"/>
      <c r="H2739" s="4"/>
      <c r="I2739" s="4"/>
      <c r="J2739" s="4"/>
      <c r="K2739" s="4"/>
      <c r="O2739" s="4"/>
      <c r="P2739" s="4"/>
      <c r="Q2739" s="4"/>
      <c r="R2739" s="16"/>
      <c r="S2739" s="16"/>
      <c r="T2739" s="16"/>
      <c r="AA2739" s="59"/>
      <c r="AB2739" s="81"/>
      <c r="AE2739" s="81"/>
    </row>
    <row r="2740" spans="1:31" x14ac:dyDescent="0.25">
      <c r="A2740" s="16"/>
      <c r="B2740" s="16"/>
      <c r="C2740" s="16"/>
      <c r="D2740" s="66"/>
      <c r="E2740" s="66"/>
      <c r="F2740" s="66"/>
      <c r="G2740" s="67"/>
      <c r="H2740" s="4"/>
      <c r="I2740" s="4"/>
      <c r="J2740" s="4"/>
      <c r="K2740" s="4"/>
      <c r="O2740" s="4"/>
      <c r="P2740" s="4"/>
      <c r="Q2740" s="4"/>
      <c r="R2740" s="16"/>
      <c r="S2740" s="16"/>
      <c r="T2740" s="16"/>
      <c r="AA2740" s="59"/>
      <c r="AB2740" s="81"/>
      <c r="AE2740" s="81"/>
    </row>
    <row r="2741" spans="1:31" x14ac:dyDescent="0.25">
      <c r="A2741" s="16"/>
      <c r="B2741" s="16"/>
      <c r="C2741" s="16"/>
      <c r="D2741" s="66"/>
      <c r="E2741" s="66"/>
      <c r="F2741" s="66"/>
      <c r="G2741" s="67"/>
      <c r="H2741" s="4"/>
      <c r="I2741" s="4"/>
      <c r="J2741" s="4"/>
      <c r="K2741" s="4"/>
      <c r="O2741" s="4"/>
      <c r="P2741" s="4"/>
      <c r="Q2741" s="4"/>
      <c r="R2741" s="16"/>
      <c r="S2741" s="16"/>
      <c r="T2741" s="16"/>
      <c r="AA2741" s="59"/>
      <c r="AB2741" s="81"/>
      <c r="AE2741" s="81"/>
    </row>
    <row r="2742" spans="1:31" x14ac:dyDescent="0.25">
      <c r="A2742" s="16"/>
      <c r="B2742" s="16"/>
      <c r="C2742" s="16"/>
      <c r="D2742" s="66"/>
      <c r="E2742" s="66"/>
      <c r="F2742" s="66"/>
      <c r="G2742" s="67"/>
      <c r="H2742" s="4"/>
      <c r="I2742" s="4"/>
      <c r="J2742" s="4"/>
      <c r="K2742" s="4"/>
      <c r="O2742" s="4"/>
      <c r="P2742" s="4"/>
      <c r="Q2742" s="4"/>
      <c r="R2742" s="16"/>
      <c r="S2742" s="16"/>
      <c r="T2742" s="16"/>
      <c r="AA2742" s="59"/>
      <c r="AB2742" s="81"/>
      <c r="AE2742" s="81"/>
    </row>
    <row r="2743" spans="1:31" x14ac:dyDescent="0.25">
      <c r="A2743" s="16"/>
      <c r="B2743" s="16"/>
      <c r="C2743" s="16"/>
      <c r="D2743" s="66"/>
      <c r="E2743" s="66"/>
      <c r="F2743" s="66"/>
      <c r="G2743" s="67"/>
      <c r="H2743" s="4"/>
      <c r="I2743" s="4"/>
      <c r="J2743" s="4"/>
      <c r="K2743" s="4"/>
      <c r="O2743" s="4"/>
      <c r="P2743" s="4"/>
      <c r="Q2743" s="4"/>
      <c r="R2743" s="16"/>
      <c r="S2743" s="16"/>
      <c r="T2743" s="16"/>
      <c r="AA2743" s="59"/>
      <c r="AB2743" s="81"/>
      <c r="AE2743" s="81"/>
    </row>
    <row r="2744" spans="1:31" x14ac:dyDescent="0.25">
      <c r="A2744" s="16"/>
      <c r="B2744" s="16"/>
      <c r="C2744" s="16"/>
      <c r="D2744" s="66"/>
      <c r="E2744" s="66"/>
      <c r="F2744" s="66"/>
      <c r="G2744" s="67"/>
      <c r="H2744" s="4"/>
      <c r="I2744" s="4"/>
      <c r="J2744" s="4"/>
      <c r="K2744" s="4"/>
      <c r="O2744" s="4"/>
      <c r="P2744" s="4"/>
      <c r="Q2744" s="4"/>
      <c r="R2744" s="16"/>
      <c r="S2744" s="16"/>
      <c r="T2744" s="16"/>
      <c r="AA2744" s="59"/>
      <c r="AB2744" s="81"/>
      <c r="AE2744" s="81"/>
    </row>
    <row r="2745" spans="1:31" x14ac:dyDescent="0.25">
      <c r="A2745" s="16"/>
      <c r="B2745" s="16"/>
      <c r="C2745" s="16"/>
      <c r="D2745" s="66"/>
      <c r="E2745" s="66"/>
      <c r="F2745" s="66"/>
      <c r="G2745" s="67"/>
      <c r="H2745" s="4"/>
      <c r="I2745" s="4"/>
      <c r="J2745" s="4"/>
      <c r="K2745" s="4"/>
      <c r="O2745" s="4"/>
      <c r="P2745" s="4"/>
      <c r="Q2745" s="4"/>
      <c r="R2745" s="16"/>
      <c r="S2745" s="16"/>
      <c r="T2745" s="16"/>
      <c r="AA2745" s="59"/>
      <c r="AB2745" s="81"/>
      <c r="AE2745" s="81"/>
    </row>
    <row r="2746" spans="1:31" x14ac:dyDescent="0.25">
      <c r="A2746" s="16"/>
      <c r="B2746" s="16"/>
      <c r="C2746" s="16"/>
      <c r="D2746" s="66"/>
      <c r="E2746" s="66"/>
      <c r="F2746" s="66"/>
      <c r="G2746" s="67"/>
      <c r="H2746" s="4"/>
      <c r="I2746" s="4"/>
      <c r="J2746" s="4"/>
      <c r="K2746" s="4"/>
      <c r="O2746" s="4"/>
      <c r="P2746" s="4"/>
      <c r="Q2746" s="4"/>
      <c r="R2746" s="16"/>
      <c r="S2746" s="16"/>
      <c r="T2746" s="16"/>
      <c r="AA2746" s="59"/>
      <c r="AB2746" s="82"/>
      <c r="AE2746" s="82"/>
    </row>
    <row r="2747" spans="1:31" x14ac:dyDescent="0.25">
      <c r="A2747" s="16"/>
      <c r="B2747" s="16"/>
      <c r="C2747" s="16"/>
      <c r="D2747" s="66"/>
      <c r="E2747" s="66"/>
      <c r="F2747" s="66"/>
      <c r="G2747" s="67"/>
      <c r="H2747" s="4"/>
      <c r="I2747" s="4"/>
      <c r="J2747" s="4"/>
      <c r="K2747" s="4"/>
      <c r="O2747" s="4"/>
      <c r="P2747" s="4"/>
      <c r="Q2747" s="4"/>
      <c r="R2747" s="16"/>
      <c r="S2747" s="16"/>
      <c r="T2747" s="16"/>
      <c r="AA2747" s="59"/>
      <c r="AB2747" s="82"/>
      <c r="AE2747" s="82"/>
    </row>
    <row r="2748" spans="1:31" x14ac:dyDescent="0.25">
      <c r="A2748" s="16"/>
      <c r="B2748" s="16"/>
      <c r="C2748" s="16"/>
      <c r="D2748" s="66"/>
      <c r="E2748" s="66"/>
      <c r="F2748" s="66"/>
      <c r="G2748" s="67"/>
      <c r="H2748" s="4"/>
      <c r="I2748" s="4"/>
      <c r="J2748" s="4"/>
      <c r="K2748" s="4"/>
      <c r="O2748" s="4"/>
      <c r="P2748" s="4"/>
      <c r="Q2748" s="4"/>
      <c r="R2748" s="16"/>
      <c r="S2748" s="16"/>
      <c r="T2748" s="16"/>
      <c r="AA2748" s="59"/>
      <c r="AB2748" s="82"/>
      <c r="AE2748" s="82"/>
    </row>
    <row r="2749" spans="1:31" x14ac:dyDescent="0.25">
      <c r="A2749" s="16"/>
      <c r="B2749" s="16"/>
      <c r="C2749" s="16"/>
      <c r="D2749" s="66"/>
      <c r="E2749" s="66"/>
      <c r="F2749" s="66"/>
      <c r="G2749" s="67"/>
      <c r="H2749" s="4"/>
      <c r="I2749" s="4"/>
      <c r="J2749" s="4"/>
      <c r="K2749" s="4"/>
      <c r="O2749" s="4"/>
      <c r="P2749" s="4"/>
      <c r="Q2749" s="4"/>
      <c r="R2749" s="16"/>
      <c r="S2749" s="16"/>
      <c r="T2749" s="16"/>
      <c r="AA2749" s="59"/>
      <c r="AB2749" s="82"/>
      <c r="AE2749" s="82"/>
    </row>
    <row r="2750" spans="1:31" x14ac:dyDescent="0.25">
      <c r="A2750" s="16"/>
      <c r="B2750" s="16"/>
      <c r="C2750" s="16"/>
      <c r="D2750" s="66"/>
      <c r="E2750" s="66"/>
      <c r="F2750" s="66"/>
      <c r="G2750" s="67"/>
      <c r="H2750" s="4"/>
      <c r="I2750" s="4"/>
      <c r="J2750" s="4"/>
      <c r="K2750" s="4"/>
      <c r="O2750" s="4"/>
      <c r="P2750" s="4"/>
      <c r="Q2750" s="4"/>
      <c r="R2750" s="16"/>
      <c r="S2750" s="16"/>
      <c r="T2750" s="16"/>
      <c r="AA2750" s="59"/>
      <c r="AB2750" s="82"/>
      <c r="AE2750" s="82"/>
    </row>
    <row r="2751" spans="1:31" x14ac:dyDescent="0.25">
      <c r="A2751" s="16"/>
      <c r="B2751" s="16"/>
      <c r="C2751" s="16"/>
      <c r="D2751" s="66"/>
      <c r="E2751" s="66"/>
      <c r="F2751" s="66"/>
      <c r="G2751" s="67"/>
      <c r="H2751" s="4"/>
      <c r="I2751" s="4"/>
      <c r="J2751" s="4"/>
      <c r="K2751" s="4"/>
      <c r="O2751" s="4"/>
      <c r="P2751" s="4"/>
      <c r="Q2751" s="4"/>
      <c r="R2751" s="16"/>
      <c r="S2751" s="16"/>
      <c r="T2751" s="16"/>
      <c r="AA2751" s="59"/>
      <c r="AB2751" s="82"/>
      <c r="AE2751" s="82"/>
    </row>
    <row r="2752" spans="1:31" x14ac:dyDescent="0.25">
      <c r="A2752" s="16"/>
      <c r="B2752" s="16"/>
      <c r="C2752" s="16"/>
      <c r="D2752" s="66"/>
      <c r="E2752" s="66"/>
      <c r="F2752" s="66"/>
      <c r="G2752" s="67"/>
      <c r="H2752" s="4"/>
      <c r="I2752" s="4"/>
      <c r="J2752" s="4"/>
      <c r="K2752" s="4"/>
      <c r="O2752" s="4"/>
      <c r="P2752" s="4"/>
      <c r="Q2752" s="4"/>
      <c r="R2752" s="16"/>
      <c r="S2752" s="16"/>
      <c r="T2752" s="16"/>
      <c r="AA2752" s="59"/>
      <c r="AB2752" s="82"/>
      <c r="AE2752" s="82"/>
    </row>
    <row r="2753" spans="1:31" x14ac:dyDescent="0.25">
      <c r="A2753" s="16"/>
      <c r="B2753" s="16"/>
      <c r="C2753" s="16"/>
      <c r="D2753" s="66"/>
      <c r="E2753" s="66"/>
      <c r="F2753" s="66"/>
      <c r="G2753" s="67"/>
      <c r="H2753" s="4"/>
      <c r="I2753" s="4"/>
      <c r="J2753" s="4"/>
      <c r="K2753" s="4"/>
      <c r="O2753" s="4"/>
      <c r="P2753" s="4"/>
      <c r="Q2753" s="4"/>
      <c r="R2753" s="16"/>
      <c r="S2753" s="16"/>
      <c r="T2753" s="16"/>
      <c r="AA2753" s="59"/>
      <c r="AB2753" s="82"/>
      <c r="AE2753" s="82"/>
    </row>
    <row r="2754" spans="1:31" x14ac:dyDescent="0.25">
      <c r="A2754" s="16"/>
      <c r="B2754" s="16"/>
      <c r="C2754" s="16"/>
      <c r="D2754" s="66"/>
      <c r="E2754" s="66"/>
      <c r="F2754" s="66"/>
      <c r="G2754" s="67"/>
      <c r="H2754" s="4"/>
      <c r="I2754" s="4"/>
      <c r="J2754" s="4"/>
      <c r="K2754" s="4"/>
      <c r="O2754" s="4"/>
      <c r="P2754" s="4"/>
      <c r="Q2754" s="4"/>
      <c r="R2754" s="16"/>
      <c r="S2754" s="16"/>
      <c r="T2754" s="16"/>
      <c r="AA2754" s="59"/>
      <c r="AB2754" s="82"/>
      <c r="AE2754" s="82"/>
    </row>
    <row r="2755" spans="1:31" x14ac:dyDescent="0.25">
      <c r="A2755" s="16"/>
      <c r="B2755" s="16"/>
      <c r="C2755" s="16"/>
      <c r="D2755" s="66"/>
      <c r="E2755" s="66"/>
      <c r="F2755" s="66"/>
      <c r="G2755" s="67"/>
      <c r="H2755" s="4"/>
      <c r="I2755" s="4"/>
      <c r="J2755" s="4"/>
      <c r="K2755" s="4"/>
      <c r="O2755" s="4"/>
      <c r="P2755" s="4"/>
      <c r="Q2755" s="4"/>
      <c r="R2755" s="16"/>
      <c r="S2755" s="16"/>
      <c r="T2755" s="16"/>
      <c r="AA2755" s="59"/>
      <c r="AB2755" s="82"/>
      <c r="AE2755" s="82"/>
    </row>
    <row r="2756" spans="1:31" x14ac:dyDescent="0.25">
      <c r="A2756" s="16"/>
      <c r="B2756" s="16"/>
      <c r="C2756" s="16"/>
      <c r="D2756" s="66"/>
      <c r="E2756" s="66"/>
      <c r="F2756" s="66"/>
      <c r="G2756" s="67"/>
      <c r="H2756" s="4"/>
      <c r="I2756" s="4"/>
      <c r="J2756" s="4"/>
      <c r="K2756" s="4"/>
      <c r="O2756" s="4"/>
      <c r="P2756" s="4"/>
      <c r="Q2756" s="4"/>
      <c r="R2756" s="16"/>
      <c r="S2756" s="16"/>
      <c r="T2756" s="16"/>
      <c r="AA2756" s="59"/>
      <c r="AB2756" s="82"/>
      <c r="AE2756" s="82"/>
    </row>
    <row r="2757" spans="1:31" x14ac:dyDescent="0.25">
      <c r="A2757" s="16"/>
      <c r="B2757" s="16"/>
      <c r="C2757" s="16"/>
      <c r="D2757" s="66"/>
      <c r="E2757" s="66"/>
      <c r="F2757" s="66"/>
      <c r="G2757" s="67"/>
      <c r="H2757" s="4"/>
      <c r="I2757" s="4"/>
      <c r="J2757" s="4"/>
      <c r="K2757" s="4"/>
      <c r="O2757" s="4"/>
      <c r="P2757" s="4"/>
      <c r="Q2757" s="4"/>
      <c r="R2757" s="16"/>
      <c r="S2757" s="16"/>
      <c r="T2757" s="16"/>
      <c r="AA2757" s="59"/>
      <c r="AB2757" s="82"/>
      <c r="AE2757" s="82"/>
    </row>
    <row r="2758" spans="1:31" x14ac:dyDescent="0.25">
      <c r="A2758" s="16"/>
      <c r="B2758" s="16"/>
      <c r="C2758" s="16"/>
      <c r="D2758" s="66"/>
      <c r="E2758" s="66"/>
      <c r="F2758" s="66"/>
      <c r="G2758" s="67"/>
      <c r="H2758" s="4"/>
      <c r="I2758" s="4"/>
      <c r="J2758" s="4"/>
      <c r="K2758" s="4"/>
      <c r="O2758" s="4"/>
      <c r="P2758" s="4"/>
      <c r="Q2758" s="4"/>
      <c r="R2758" s="16"/>
      <c r="S2758" s="16"/>
      <c r="T2758" s="16"/>
      <c r="AA2758" s="59"/>
      <c r="AB2758" s="82"/>
      <c r="AE2758" s="82"/>
    </row>
    <row r="2759" spans="1:31" x14ac:dyDescent="0.25">
      <c r="A2759" s="16"/>
      <c r="B2759" s="16"/>
      <c r="C2759" s="16"/>
      <c r="D2759" s="66"/>
      <c r="E2759" s="66"/>
      <c r="F2759" s="66"/>
      <c r="G2759" s="67"/>
      <c r="H2759" s="4"/>
      <c r="I2759" s="4"/>
      <c r="J2759" s="4"/>
      <c r="K2759" s="4"/>
      <c r="O2759" s="4"/>
      <c r="P2759" s="4"/>
      <c r="Q2759" s="4"/>
      <c r="R2759" s="16"/>
      <c r="S2759" s="16"/>
      <c r="T2759" s="16"/>
      <c r="AA2759" s="59"/>
      <c r="AB2759" s="82"/>
      <c r="AE2759" s="82"/>
    </row>
    <row r="2760" spans="1:31" x14ac:dyDescent="0.25">
      <c r="A2760" s="16"/>
      <c r="B2760" s="16"/>
      <c r="C2760" s="16"/>
      <c r="D2760" s="66"/>
      <c r="E2760" s="66"/>
      <c r="F2760" s="66"/>
      <c r="G2760" s="67"/>
      <c r="H2760" s="4"/>
      <c r="I2760" s="4"/>
      <c r="J2760" s="4"/>
      <c r="K2760" s="4"/>
      <c r="O2760" s="4"/>
      <c r="P2760" s="4"/>
      <c r="Q2760" s="4"/>
      <c r="R2760" s="16"/>
      <c r="S2760" s="16"/>
      <c r="T2760" s="16"/>
      <c r="AA2760" s="59"/>
      <c r="AB2760" s="82"/>
      <c r="AE2760" s="82"/>
    </row>
    <row r="2761" spans="1:31" x14ac:dyDescent="0.25">
      <c r="A2761" s="16"/>
      <c r="B2761" s="16"/>
      <c r="C2761" s="16"/>
      <c r="D2761" s="66"/>
      <c r="E2761" s="66"/>
      <c r="F2761" s="66"/>
      <c r="G2761" s="67"/>
      <c r="H2761" s="4"/>
      <c r="I2761" s="4"/>
      <c r="J2761" s="4"/>
      <c r="K2761" s="4"/>
      <c r="O2761" s="4"/>
      <c r="P2761" s="4"/>
      <c r="Q2761" s="4"/>
      <c r="R2761" s="16"/>
      <c r="S2761" s="16"/>
      <c r="T2761" s="16"/>
      <c r="AA2761" s="59"/>
      <c r="AB2761" s="82"/>
      <c r="AE2761" s="82"/>
    </row>
    <row r="2762" spans="1:31" x14ac:dyDescent="0.25">
      <c r="A2762" s="16"/>
      <c r="B2762" s="16"/>
      <c r="C2762" s="16"/>
      <c r="D2762" s="66"/>
      <c r="E2762" s="66"/>
      <c r="F2762" s="66"/>
      <c r="G2762" s="67"/>
      <c r="H2762" s="4"/>
      <c r="I2762" s="4"/>
      <c r="J2762" s="4"/>
      <c r="K2762" s="4"/>
      <c r="O2762" s="4"/>
      <c r="P2762" s="4"/>
      <c r="Q2762" s="4"/>
      <c r="R2762" s="16"/>
      <c r="S2762" s="16"/>
      <c r="T2762" s="16"/>
      <c r="AA2762" s="59"/>
      <c r="AB2762" s="59"/>
      <c r="AE2762" s="82"/>
    </row>
    <row r="2763" spans="1:31" x14ac:dyDescent="0.25">
      <c r="A2763" s="16"/>
      <c r="B2763" s="16"/>
      <c r="C2763" s="16"/>
      <c r="D2763" s="66"/>
      <c r="E2763" s="66"/>
      <c r="F2763" s="66"/>
      <c r="G2763" s="67"/>
      <c r="H2763" s="4"/>
      <c r="I2763" s="4"/>
      <c r="J2763" s="4"/>
      <c r="K2763" s="4"/>
      <c r="O2763" s="4"/>
      <c r="P2763" s="4"/>
      <c r="Q2763" s="4"/>
      <c r="R2763" s="16"/>
      <c r="S2763" s="16"/>
      <c r="T2763" s="16"/>
      <c r="AA2763" s="59"/>
      <c r="AB2763" s="59"/>
      <c r="AE2763" s="82"/>
    </row>
    <row r="2764" spans="1:31" x14ac:dyDescent="0.25">
      <c r="A2764" s="16"/>
      <c r="B2764" s="16"/>
      <c r="C2764" s="16"/>
      <c r="D2764" s="66"/>
      <c r="E2764" s="66"/>
      <c r="F2764" s="66"/>
      <c r="G2764" s="67"/>
      <c r="H2764" s="4"/>
      <c r="I2764" s="4"/>
      <c r="J2764" s="4"/>
      <c r="K2764" s="4"/>
      <c r="O2764" s="4"/>
      <c r="P2764" s="4"/>
      <c r="Q2764" s="4"/>
      <c r="R2764" s="16"/>
      <c r="S2764" s="16"/>
      <c r="T2764" s="16"/>
      <c r="AA2764" s="59"/>
      <c r="AB2764" s="59"/>
      <c r="AE2764" s="82"/>
    </row>
    <row r="2765" spans="1:31" x14ac:dyDescent="0.25">
      <c r="A2765" s="16"/>
      <c r="B2765" s="16"/>
      <c r="C2765" s="16"/>
      <c r="D2765" s="66"/>
      <c r="E2765" s="66"/>
      <c r="F2765" s="66"/>
      <c r="G2765" s="67"/>
      <c r="H2765" s="4"/>
      <c r="I2765" s="4"/>
      <c r="J2765" s="4"/>
      <c r="K2765" s="4"/>
      <c r="O2765" s="4"/>
      <c r="P2765" s="4"/>
      <c r="Q2765" s="4"/>
      <c r="R2765" s="16"/>
      <c r="S2765" s="16"/>
      <c r="T2765" s="16"/>
      <c r="AA2765" s="59"/>
      <c r="AB2765" s="59"/>
      <c r="AE2765" s="82"/>
    </row>
    <row r="2766" spans="1:31" x14ac:dyDescent="0.25">
      <c r="A2766" s="16"/>
      <c r="B2766" s="16"/>
      <c r="C2766" s="16"/>
      <c r="D2766" s="66"/>
      <c r="E2766" s="66"/>
      <c r="F2766" s="66"/>
      <c r="G2766" s="67"/>
      <c r="H2766" s="4"/>
      <c r="I2766" s="4"/>
      <c r="J2766" s="4"/>
      <c r="K2766" s="4"/>
      <c r="O2766" s="4"/>
      <c r="P2766" s="4"/>
      <c r="Q2766" s="4"/>
      <c r="R2766" s="16"/>
      <c r="S2766" s="16"/>
      <c r="T2766" s="16"/>
      <c r="AA2766" s="59"/>
      <c r="AB2766" s="59"/>
      <c r="AE2766" s="82"/>
    </row>
    <row r="2767" spans="1:31" x14ac:dyDescent="0.25">
      <c r="A2767" s="16"/>
      <c r="B2767" s="16"/>
      <c r="C2767" s="16"/>
      <c r="D2767" s="66"/>
      <c r="E2767" s="66"/>
      <c r="F2767" s="66"/>
      <c r="G2767" s="67"/>
      <c r="H2767" s="4"/>
      <c r="I2767" s="4"/>
      <c r="J2767" s="4"/>
      <c r="K2767" s="4"/>
      <c r="O2767" s="4"/>
      <c r="P2767" s="4"/>
      <c r="Q2767" s="4"/>
      <c r="R2767" s="16"/>
      <c r="S2767" s="16"/>
      <c r="T2767" s="16"/>
      <c r="AA2767" s="59"/>
      <c r="AB2767" s="59"/>
      <c r="AC2767" s="18"/>
      <c r="AE2767" s="82"/>
    </row>
    <row r="2768" spans="1:31" x14ac:dyDescent="0.25">
      <c r="A2768" s="16"/>
      <c r="B2768" s="16"/>
      <c r="C2768" s="16"/>
      <c r="D2768" s="66"/>
      <c r="E2768" s="66"/>
      <c r="F2768" s="66"/>
      <c r="G2768" s="67"/>
      <c r="H2768" s="4"/>
      <c r="I2768" s="4"/>
      <c r="J2768" s="4"/>
      <c r="K2768" s="4"/>
      <c r="O2768" s="4"/>
      <c r="P2768" s="4"/>
      <c r="Q2768" s="4"/>
      <c r="R2768" s="16"/>
      <c r="S2768" s="16"/>
      <c r="T2768" s="16"/>
      <c r="AA2768" s="59"/>
      <c r="AB2768" s="59"/>
      <c r="AC2768" s="18"/>
      <c r="AE2768" s="82"/>
    </row>
    <row r="2769" spans="1:31" x14ac:dyDescent="0.25">
      <c r="A2769" s="16"/>
      <c r="B2769" s="16"/>
      <c r="C2769" s="16"/>
      <c r="D2769" s="66"/>
      <c r="E2769" s="66"/>
      <c r="F2769" s="66"/>
      <c r="G2769" s="67"/>
      <c r="H2769" s="4"/>
      <c r="I2769" s="4"/>
      <c r="J2769" s="4"/>
      <c r="K2769" s="4"/>
      <c r="O2769" s="4"/>
      <c r="P2769" s="4"/>
      <c r="Q2769" s="4"/>
      <c r="R2769" s="16"/>
      <c r="S2769" s="16"/>
      <c r="T2769" s="16"/>
      <c r="AA2769" s="59"/>
      <c r="AB2769" s="59"/>
      <c r="AC2769" s="18"/>
      <c r="AE2769" s="82"/>
    </row>
    <row r="2770" spans="1:31" x14ac:dyDescent="0.25">
      <c r="A2770" s="16"/>
      <c r="B2770" s="16"/>
      <c r="C2770" s="16"/>
      <c r="D2770" s="66"/>
      <c r="E2770" s="66"/>
      <c r="F2770" s="66"/>
      <c r="G2770" s="67"/>
      <c r="H2770" s="4"/>
      <c r="I2770" s="4"/>
      <c r="J2770" s="4"/>
      <c r="K2770" s="4"/>
      <c r="O2770" s="4"/>
      <c r="P2770" s="4"/>
      <c r="Q2770" s="4"/>
      <c r="R2770" s="16"/>
      <c r="S2770" s="16"/>
      <c r="T2770" s="16"/>
      <c r="AA2770" s="59"/>
      <c r="AB2770" s="59"/>
      <c r="AC2770" s="18"/>
      <c r="AE2770" s="82"/>
    </row>
    <row r="2771" spans="1:31" x14ac:dyDescent="0.25">
      <c r="A2771" s="16"/>
      <c r="B2771" s="16"/>
      <c r="C2771" s="16"/>
      <c r="D2771" s="66"/>
      <c r="E2771" s="66"/>
      <c r="F2771" s="66"/>
      <c r="G2771" s="67"/>
      <c r="H2771" s="4"/>
      <c r="I2771" s="4"/>
      <c r="J2771" s="4"/>
      <c r="K2771" s="4"/>
      <c r="O2771" s="4"/>
      <c r="P2771" s="4"/>
      <c r="Q2771" s="4"/>
      <c r="R2771" s="16"/>
      <c r="S2771" s="16"/>
      <c r="T2771" s="16"/>
      <c r="AA2771" s="59"/>
      <c r="AB2771" s="59"/>
      <c r="AC2771" s="18"/>
      <c r="AE2771" s="82"/>
    </row>
    <row r="2772" spans="1:31" x14ac:dyDescent="0.25">
      <c r="A2772" s="16"/>
      <c r="B2772" s="16"/>
      <c r="C2772" s="16"/>
      <c r="D2772" s="66"/>
      <c r="E2772" s="66"/>
      <c r="F2772" s="66"/>
      <c r="G2772" s="67"/>
      <c r="H2772" s="4"/>
      <c r="I2772" s="4"/>
      <c r="J2772" s="4"/>
      <c r="K2772" s="4"/>
      <c r="O2772" s="4"/>
      <c r="P2772" s="4"/>
      <c r="Q2772" s="4"/>
      <c r="R2772" s="16"/>
      <c r="S2772" s="16"/>
      <c r="T2772" s="16"/>
      <c r="AA2772" s="59"/>
      <c r="AB2772" s="59"/>
      <c r="AC2772" s="18"/>
      <c r="AE2772" s="82"/>
    </row>
    <row r="2773" spans="1:31" x14ac:dyDescent="0.25">
      <c r="A2773" s="16"/>
      <c r="B2773" s="16"/>
      <c r="C2773" s="16"/>
      <c r="D2773" s="66"/>
      <c r="E2773" s="66"/>
      <c r="F2773" s="66"/>
      <c r="G2773" s="67"/>
      <c r="H2773" s="4"/>
      <c r="I2773" s="4"/>
      <c r="J2773" s="4"/>
      <c r="K2773" s="4"/>
      <c r="O2773" s="4"/>
      <c r="P2773" s="4"/>
      <c r="Q2773" s="4"/>
      <c r="R2773" s="16"/>
      <c r="S2773" s="16"/>
      <c r="T2773" s="16"/>
      <c r="AA2773" s="59"/>
      <c r="AB2773" s="59"/>
      <c r="AC2773" s="18"/>
      <c r="AE2773" s="82"/>
    </row>
    <row r="2774" spans="1:31" x14ac:dyDescent="0.25">
      <c r="A2774" s="16"/>
      <c r="B2774" s="16"/>
      <c r="C2774" s="16"/>
      <c r="D2774" s="66"/>
      <c r="E2774" s="66"/>
      <c r="F2774" s="66"/>
      <c r="G2774" s="67"/>
      <c r="H2774" s="4"/>
      <c r="I2774" s="4"/>
      <c r="J2774" s="4"/>
      <c r="K2774" s="4"/>
      <c r="O2774" s="4"/>
      <c r="P2774" s="4"/>
      <c r="Q2774" s="4"/>
      <c r="R2774" s="16"/>
      <c r="S2774" s="16"/>
      <c r="T2774" s="16"/>
      <c r="AA2774" s="59"/>
      <c r="AB2774" s="59"/>
      <c r="AC2774" s="18"/>
      <c r="AE2774" s="82"/>
    </row>
    <row r="2775" spans="1:31" x14ac:dyDescent="0.25">
      <c r="A2775" s="16"/>
      <c r="B2775" s="16"/>
      <c r="C2775" s="16"/>
      <c r="D2775" s="66"/>
      <c r="E2775" s="66"/>
      <c r="F2775" s="66"/>
      <c r="G2775" s="67"/>
      <c r="H2775" s="4"/>
      <c r="I2775" s="4"/>
      <c r="J2775" s="4"/>
      <c r="K2775" s="4"/>
      <c r="O2775" s="4"/>
      <c r="P2775" s="4"/>
      <c r="Q2775" s="4"/>
      <c r="R2775" s="16"/>
      <c r="S2775" s="16"/>
      <c r="T2775" s="16"/>
      <c r="AA2775" s="59"/>
      <c r="AB2775" s="59"/>
      <c r="AC2775" s="18"/>
      <c r="AE2775" s="82"/>
    </row>
    <row r="2776" spans="1:31" x14ac:dyDescent="0.25">
      <c r="A2776" s="16"/>
      <c r="B2776" s="16"/>
      <c r="C2776" s="16"/>
      <c r="D2776" s="66"/>
      <c r="E2776" s="66"/>
      <c r="F2776" s="66"/>
      <c r="G2776" s="67"/>
      <c r="H2776" s="4"/>
      <c r="I2776" s="4"/>
      <c r="J2776" s="4"/>
      <c r="K2776" s="4"/>
      <c r="O2776" s="4"/>
      <c r="P2776" s="4"/>
      <c r="Q2776" s="4"/>
      <c r="R2776" s="16"/>
      <c r="S2776" s="16"/>
      <c r="T2776" s="16"/>
      <c r="AA2776" s="59"/>
      <c r="AB2776" s="59"/>
      <c r="AC2776" s="18"/>
      <c r="AE2776" s="82"/>
    </row>
    <row r="2777" spans="1:31" x14ac:dyDescent="0.25">
      <c r="A2777" s="16"/>
      <c r="B2777" s="16"/>
      <c r="C2777" s="16"/>
      <c r="D2777" s="66"/>
      <c r="E2777" s="66"/>
      <c r="F2777" s="66"/>
      <c r="G2777" s="67"/>
      <c r="H2777" s="4"/>
      <c r="I2777" s="4"/>
      <c r="J2777" s="4"/>
      <c r="K2777" s="4"/>
      <c r="O2777" s="4"/>
      <c r="P2777" s="4"/>
      <c r="Q2777" s="4"/>
      <c r="R2777" s="16"/>
      <c r="S2777" s="16"/>
      <c r="T2777" s="16"/>
      <c r="AA2777" s="59"/>
      <c r="AB2777" s="59"/>
      <c r="AC2777" s="18"/>
      <c r="AE2777" s="82"/>
    </row>
    <row r="2778" spans="1:31" x14ac:dyDescent="0.25">
      <c r="A2778" s="16"/>
      <c r="B2778" s="16"/>
      <c r="C2778" s="16"/>
      <c r="D2778" s="66"/>
      <c r="E2778" s="66"/>
      <c r="F2778" s="66"/>
      <c r="G2778" s="67"/>
      <c r="H2778" s="4"/>
      <c r="I2778" s="4"/>
      <c r="J2778" s="4"/>
      <c r="K2778" s="4"/>
      <c r="O2778" s="4"/>
      <c r="P2778" s="4"/>
      <c r="Q2778" s="4"/>
      <c r="R2778" s="16"/>
      <c r="S2778" s="16"/>
      <c r="T2778" s="16"/>
      <c r="AA2778" s="59"/>
      <c r="AB2778" s="59"/>
      <c r="AC2778" s="18"/>
      <c r="AE2778" s="82"/>
    </row>
    <row r="2779" spans="1:31" x14ac:dyDescent="0.25">
      <c r="A2779" s="16"/>
      <c r="B2779" s="16"/>
      <c r="C2779" s="16"/>
      <c r="D2779" s="66"/>
      <c r="E2779" s="66"/>
      <c r="F2779" s="66"/>
      <c r="G2779" s="67"/>
      <c r="H2779" s="4"/>
      <c r="I2779" s="4"/>
      <c r="J2779" s="4"/>
      <c r="K2779" s="4"/>
      <c r="O2779" s="4"/>
      <c r="P2779" s="4"/>
      <c r="Q2779" s="4"/>
      <c r="R2779" s="16"/>
      <c r="S2779" s="16"/>
      <c r="T2779" s="16"/>
      <c r="AA2779" s="59"/>
      <c r="AB2779" s="59"/>
      <c r="AC2779" s="18"/>
      <c r="AE2779" s="82"/>
    </row>
    <row r="2780" spans="1:31" x14ac:dyDescent="0.25">
      <c r="A2780" s="16"/>
      <c r="B2780" s="16"/>
      <c r="C2780" s="16"/>
      <c r="D2780" s="66"/>
      <c r="E2780" s="66"/>
      <c r="F2780" s="66"/>
      <c r="G2780" s="67"/>
      <c r="H2780" s="4"/>
      <c r="I2780" s="4"/>
      <c r="J2780" s="4"/>
      <c r="K2780" s="4"/>
      <c r="O2780" s="4"/>
      <c r="P2780" s="4"/>
      <c r="Q2780" s="4"/>
      <c r="R2780" s="16"/>
      <c r="S2780" s="16"/>
      <c r="T2780" s="16"/>
      <c r="AA2780" s="59"/>
      <c r="AB2780" s="59"/>
      <c r="AC2780" s="18"/>
      <c r="AE2780" s="82"/>
    </row>
    <row r="2781" spans="1:31" x14ac:dyDescent="0.25">
      <c r="A2781" s="16"/>
      <c r="B2781" s="16"/>
      <c r="C2781" s="16"/>
      <c r="D2781" s="66"/>
      <c r="E2781" s="66"/>
      <c r="F2781" s="66"/>
      <c r="G2781" s="67"/>
      <c r="H2781" s="4"/>
      <c r="I2781" s="4"/>
      <c r="J2781" s="4"/>
      <c r="K2781" s="4"/>
      <c r="O2781" s="4"/>
      <c r="P2781" s="4"/>
      <c r="Q2781" s="4"/>
      <c r="R2781" s="16"/>
      <c r="S2781" s="16"/>
      <c r="T2781" s="16"/>
      <c r="AA2781" s="59"/>
      <c r="AB2781" s="59"/>
      <c r="AC2781" s="18"/>
      <c r="AE2781" s="82"/>
    </row>
    <row r="2782" spans="1:31" x14ac:dyDescent="0.25">
      <c r="A2782" s="16"/>
      <c r="B2782" s="16"/>
      <c r="C2782" s="16"/>
      <c r="D2782" s="66"/>
      <c r="E2782" s="66"/>
      <c r="F2782" s="66"/>
      <c r="G2782" s="67"/>
      <c r="H2782" s="4"/>
      <c r="I2782" s="4"/>
      <c r="J2782" s="4"/>
      <c r="K2782" s="4"/>
      <c r="O2782" s="4"/>
      <c r="P2782" s="4"/>
      <c r="Q2782" s="4"/>
      <c r="R2782" s="16"/>
      <c r="S2782" s="16"/>
      <c r="T2782" s="16"/>
      <c r="AA2782" s="59"/>
      <c r="AB2782" s="59"/>
      <c r="AC2782" s="18"/>
      <c r="AE2782" s="82"/>
    </row>
    <row r="2783" spans="1:31" x14ac:dyDescent="0.25">
      <c r="A2783" s="16"/>
      <c r="B2783" s="16"/>
      <c r="C2783" s="16"/>
      <c r="D2783" s="66"/>
      <c r="E2783" s="66"/>
      <c r="F2783" s="66"/>
      <c r="G2783" s="67"/>
      <c r="H2783" s="4"/>
      <c r="I2783" s="4"/>
      <c r="J2783" s="4"/>
      <c r="K2783" s="4"/>
      <c r="O2783" s="4"/>
      <c r="P2783" s="4"/>
      <c r="Q2783" s="4"/>
      <c r="R2783" s="16"/>
      <c r="S2783" s="16"/>
      <c r="T2783" s="16"/>
      <c r="AA2783" s="59"/>
      <c r="AB2783" s="59"/>
      <c r="AC2783" s="18"/>
      <c r="AE2783" s="82"/>
    </row>
    <row r="2784" spans="1:31" x14ac:dyDescent="0.25">
      <c r="A2784" s="16"/>
      <c r="B2784" s="16"/>
      <c r="C2784" s="16"/>
      <c r="D2784" s="66"/>
      <c r="E2784" s="66"/>
      <c r="F2784" s="66"/>
      <c r="G2784" s="67"/>
      <c r="H2784" s="4"/>
      <c r="I2784" s="4"/>
      <c r="J2784" s="4"/>
      <c r="K2784" s="4"/>
      <c r="O2784" s="4"/>
      <c r="P2784" s="4"/>
      <c r="Q2784" s="4"/>
      <c r="R2784" s="16"/>
      <c r="S2784" s="16"/>
      <c r="T2784" s="16"/>
      <c r="AA2784" s="59"/>
      <c r="AB2784" s="59"/>
      <c r="AC2784" s="18"/>
      <c r="AE2784" s="82"/>
    </row>
    <row r="2785" spans="1:31" x14ac:dyDescent="0.25">
      <c r="A2785" s="16"/>
      <c r="B2785" s="16"/>
      <c r="C2785" s="16"/>
      <c r="D2785" s="66"/>
      <c r="E2785" s="66"/>
      <c r="F2785" s="66"/>
      <c r="G2785" s="67"/>
      <c r="H2785" s="4"/>
      <c r="I2785" s="4"/>
      <c r="J2785" s="4"/>
      <c r="K2785" s="4"/>
      <c r="O2785" s="4"/>
      <c r="P2785" s="4"/>
      <c r="Q2785" s="4"/>
      <c r="R2785" s="16"/>
      <c r="S2785" s="16"/>
      <c r="T2785" s="16"/>
      <c r="AA2785" s="59"/>
      <c r="AB2785" s="59"/>
      <c r="AC2785" s="18"/>
      <c r="AE2785" s="82"/>
    </row>
    <row r="2786" spans="1:31" x14ac:dyDescent="0.25">
      <c r="A2786" s="16"/>
      <c r="B2786" s="16"/>
      <c r="C2786" s="16"/>
      <c r="D2786" s="66"/>
      <c r="E2786" s="66"/>
      <c r="F2786" s="66"/>
      <c r="G2786" s="67"/>
      <c r="H2786" s="4"/>
      <c r="I2786" s="4"/>
      <c r="J2786" s="4"/>
      <c r="K2786" s="4"/>
      <c r="O2786" s="4"/>
      <c r="P2786" s="4"/>
      <c r="Q2786" s="4"/>
      <c r="R2786" s="16"/>
      <c r="S2786" s="16"/>
      <c r="T2786" s="16"/>
      <c r="AA2786" s="59"/>
      <c r="AB2786" s="59"/>
      <c r="AC2786" s="18"/>
      <c r="AE2786" s="82"/>
    </row>
    <row r="2787" spans="1:31" x14ac:dyDescent="0.25">
      <c r="A2787" s="16"/>
      <c r="B2787" s="16"/>
      <c r="C2787" s="16"/>
      <c r="D2787" s="66"/>
      <c r="E2787" s="66"/>
      <c r="F2787" s="66"/>
      <c r="G2787" s="67"/>
      <c r="H2787" s="4"/>
      <c r="I2787" s="4"/>
      <c r="J2787" s="4"/>
      <c r="K2787" s="4"/>
      <c r="O2787" s="4"/>
      <c r="P2787" s="4"/>
      <c r="Q2787" s="4"/>
      <c r="R2787" s="16"/>
      <c r="S2787" s="16"/>
      <c r="T2787" s="16"/>
      <c r="AA2787" s="59"/>
      <c r="AB2787" s="59"/>
      <c r="AC2787" s="18"/>
      <c r="AE2787" s="82"/>
    </row>
    <row r="2788" spans="1:31" x14ac:dyDescent="0.25">
      <c r="A2788" s="16"/>
      <c r="B2788" s="16"/>
      <c r="C2788" s="16"/>
      <c r="D2788" s="66"/>
      <c r="E2788" s="66"/>
      <c r="F2788" s="66"/>
      <c r="G2788" s="67"/>
      <c r="H2788" s="4"/>
      <c r="I2788" s="4"/>
      <c r="J2788" s="4"/>
      <c r="K2788" s="4"/>
      <c r="O2788" s="4"/>
      <c r="P2788" s="4"/>
      <c r="Q2788" s="4"/>
      <c r="R2788" s="16"/>
      <c r="S2788" s="16"/>
      <c r="T2788" s="16"/>
      <c r="AA2788" s="59"/>
      <c r="AB2788" s="59"/>
      <c r="AC2788" s="18"/>
      <c r="AE2788" s="82"/>
    </row>
    <row r="2789" spans="1:31" x14ac:dyDescent="0.25">
      <c r="A2789" s="16"/>
      <c r="B2789" s="16"/>
      <c r="C2789" s="16"/>
      <c r="D2789" s="66"/>
      <c r="E2789" s="66"/>
      <c r="F2789" s="66"/>
      <c r="G2789" s="67"/>
      <c r="H2789" s="4"/>
      <c r="I2789" s="4"/>
      <c r="J2789" s="4"/>
      <c r="K2789" s="4"/>
      <c r="O2789" s="4"/>
      <c r="P2789" s="4"/>
      <c r="Q2789" s="4"/>
      <c r="R2789" s="16"/>
      <c r="S2789" s="16"/>
      <c r="T2789" s="16"/>
      <c r="AA2789" s="59"/>
      <c r="AB2789" s="59"/>
      <c r="AC2789" s="18"/>
      <c r="AE2789" s="82"/>
    </row>
    <row r="2790" spans="1:31" x14ac:dyDescent="0.25">
      <c r="A2790" s="16"/>
      <c r="B2790" s="16"/>
      <c r="C2790" s="16"/>
      <c r="D2790" s="66"/>
      <c r="E2790" s="66"/>
      <c r="F2790" s="66"/>
      <c r="G2790" s="67"/>
      <c r="H2790" s="4"/>
      <c r="I2790" s="4"/>
      <c r="J2790" s="4"/>
      <c r="K2790" s="4"/>
      <c r="O2790" s="4"/>
      <c r="P2790" s="4"/>
      <c r="Q2790" s="4"/>
      <c r="R2790" s="16"/>
      <c r="S2790" s="16"/>
      <c r="T2790" s="16"/>
      <c r="AA2790" s="59"/>
      <c r="AB2790" s="59"/>
      <c r="AC2790" s="18"/>
      <c r="AE2790" s="82"/>
    </row>
    <row r="2791" spans="1:31" x14ac:dyDescent="0.25">
      <c r="A2791" s="16"/>
      <c r="B2791" s="16"/>
      <c r="C2791" s="16"/>
      <c r="D2791" s="66"/>
      <c r="E2791" s="66"/>
      <c r="F2791" s="66"/>
      <c r="G2791" s="67"/>
      <c r="H2791" s="4"/>
      <c r="I2791" s="4"/>
      <c r="J2791" s="4"/>
      <c r="K2791" s="4"/>
      <c r="O2791" s="4"/>
      <c r="P2791" s="4"/>
      <c r="Q2791" s="4"/>
      <c r="R2791" s="16"/>
      <c r="S2791" s="16"/>
      <c r="T2791" s="16"/>
      <c r="AA2791" s="59"/>
      <c r="AB2791" s="59"/>
      <c r="AC2791" s="18"/>
      <c r="AE2791" s="82"/>
    </row>
    <row r="2792" spans="1:31" x14ac:dyDescent="0.25">
      <c r="A2792" s="16"/>
      <c r="B2792" s="16"/>
      <c r="C2792" s="16"/>
      <c r="D2792" s="66"/>
      <c r="E2792" s="66"/>
      <c r="F2792" s="66"/>
      <c r="G2792" s="67"/>
      <c r="H2792" s="4"/>
      <c r="I2792" s="4"/>
      <c r="J2792" s="4"/>
      <c r="K2792" s="4"/>
      <c r="O2792" s="4"/>
      <c r="P2792" s="4"/>
      <c r="Q2792" s="4"/>
      <c r="R2792" s="16"/>
      <c r="S2792" s="16"/>
      <c r="T2792" s="16"/>
      <c r="AA2792" s="59"/>
      <c r="AB2792" s="59"/>
      <c r="AC2792" s="18"/>
      <c r="AE2792" s="82"/>
    </row>
    <row r="2793" spans="1:31" x14ac:dyDescent="0.25">
      <c r="A2793" s="16"/>
      <c r="B2793" s="16"/>
      <c r="C2793" s="16"/>
      <c r="D2793" s="66"/>
      <c r="E2793" s="66"/>
      <c r="F2793" s="66"/>
      <c r="G2793" s="67"/>
      <c r="H2793" s="4"/>
      <c r="I2793" s="4"/>
      <c r="J2793" s="4"/>
      <c r="K2793" s="4"/>
      <c r="O2793" s="4"/>
      <c r="P2793" s="4"/>
      <c r="Q2793" s="4"/>
      <c r="R2793" s="16"/>
      <c r="S2793" s="16"/>
      <c r="T2793" s="16"/>
      <c r="AA2793" s="59"/>
      <c r="AB2793" s="59"/>
      <c r="AC2793" s="18"/>
      <c r="AE2793" s="82"/>
    </row>
    <row r="2794" spans="1:31" x14ac:dyDescent="0.25">
      <c r="A2794" s="16"/>
      <c r="B2794" s="16"/>
      <c r="C2794" s="16"/>
      <c r="D2794" s="66"/>
      <c r="E2794" s="66"/>
      <c r="F2794" s="66"/>
      <c r="G2794" s="67"/>
      <c r="H2794" s="4"/>
      <c r="I2794" s="4"/>
      <c r="J2794" s="4"/>
      <c r="K2794" s="4"/>
      <c r="O2794" s="4"/>
      <c r="P2794" s="4"/>
      <c r="Q2794" s="4"/>
      <c r="R2794" s="16"/>
      <c r="S2794" s="16"/>
      <c r="T2794" s="16"/>
      <c r="AA2794" s="59"/>
      <c r="AB2794" s="59"/>
      <c r="AC2794" s="18"/>
      <c r="AE2794" s="82"/>
    </row>
    <row r="2795" spans="1:31" x14ac:dyDescent="0.25">
      <c r="A2795" s="16"/>
      <c r="B2795" s="16"/>
      <c r="C2795" s="16"/>
      <c r="D2795" s="66"/>
      <c r="E2795" s="66"/>
      <c r="F2795" s="66"/>
      <c r="G2795" s="67"/>
      <c r="H2795" s="4"/>
      <c r="I2795" s="4"/>
      <c r="J2795" s="4"/>
      <c r="K2795" s="4"/>
      <c r="O2795" s="4"/>
      <c r="P2795" s="4"/>
      <c r="Q2795" s="4"/>
      <c r="R2795" s="16"/>
      <c r="S2795" s="16"/>
      <c r="T2795" s="16"/>
      <c r="AA2795" s="59"/>
      <c r="AB2795" s="59"/>
      <c r="AC2795" s="18"/>
      <c r="AE2795" s="82"/>
    </row>
    <row r="2796" spans="1:31" x14ac:dyDescent="0.25">
      <c r="A2796" s="16"/>
      <c r="B2796" s="16"/>
      <c r="C2796" s="16"/>
      <c r="D2796" s="66"/>
      <c r="E2796" s="66"/>
      <c r="F2796" s="66"/>
      <c r="G2796" s="67"/>
      <c r="H2796" s="4"/>
      <c r="I2796" s="4"/>
      <c r="J2796" s="4"/>
      <c r="K2796" s="4"/>
      <c r="O2796" s="4"/>
      <c r="P2796" s="4"/>
      <c r="Q2796" s="4"/>
      <c r="R2796" s="16"/>
      <c r="S2796" s="16"/>
      <c r="T2796" s="16"/>
      <c r="AA2796" s="59"/>
      <c r="AB2796" s="59"/>
      <c r="AC2796" s="18"/>
      <c r="AE2796" s="82"/>
    </row>
    <row r="2797" spans="1:31" x14ac:dyDescent="0.25">
      <c r="A2797" s="16"/>
      <c r="B2797" s="16"/>
      <c r="C2797" s="16"/>
      <c r="D2797" s="66"/>
      <c r="E2797" s="66"/>
      <c r="F2797" s="66"/>
      <c r="G2797" s="67"/>
      <c r="H2797" s="4"/>
      <c r="I2797" s="4"/>
      <c r="J2797" s="4"/>
      <c r="K2797" s="4"/>
      <c r="O2797" s="4"/>
      <c r="P2797" s="4"/>
      <c r="Q2797" s="4"/>
      <c r="R2797" s="16"/>
      <c r="S2797" s="16"/>
      <c r="T2797" s="16"/>
      <c r="AA2797" s="59"/>
      <c r="AB2797" s="59"/>
      <c r="AC2797" s="18"/>
      <c r="AE2797" s="82"/>
    </row>
    <row r="2798" spans="1:31" x14ac:dyDescent="0.25">
      <c r="A2798" s="16"/>
      <c r="B2798" s="16"/>
      <c r="C2798" s="16"/>
      <c r="D2798" s="66"/>
      <c r="E2798" s="66"/>
      <c r="F2798" s="66"/>
      <c r="G2798" s="67"/>
      <c r="H2798" s="4"/>
      <c r="I2798" s="4"/>
      <c r="J2798" s="4"/>
      <c r="K2798" s="4"/>
      <c r="O2798" s="4"/>
      <c r="P2798" s="4"/>
      <c r="Q2798" s="4"/>
      <c r="R2798" s="16"/>
      <c r="S2798" s="16"/>
      <c r="T2798" s="16"/>
      <c r="AA2798" s="59"/>
      <c r="AB2798" s="59"/>
      <c r="AC2798" s="18"/>
      <c r="AE2798" s="82"/>
    </row>
    <row r="2799" spans="1:31" x14ac:dyDescent="0.25">
      <c r="A2799" s="16"/>
      <c r="B2799" s="16"/>
      <c r="C2799" s="16"/>
      <c r="D2799" s="66"/>
      <c r="E2799" s="66"/>
      <c r="F2799" s="66"/>
      <c r="G2799" s="67"/>
      <c r="H2799" s="4"/>
      <c r="I2799" s="4"/>
      <c r="J2799" s="4"/>
      <c r="K2799" s="4"/>
      <c r="O2799" s="4"/>
      <c r="P2799" s="4"/>
      <c r="Q2799" s="4"/>
      <c r="R2799" s="16"/>
      <c r="S2799" s="16"/>
      <c r="T2799" s="16"/>
      <c r="AA2799" s="59"/>
      <c r="AB2799" s="59"/>
      <c r="AC2799" s="18"/>
      <c r="AE2799" s="82"/>
    </row>
    <row r="2800" spans="1:31" x14ac:dyDescent="0.25">
      <c r="A2800" s="16"/>
      <c r="B2800" s="16"/>
      <c r="C2800" s="16"/>
      <c r="D2800" s="66"/>
      <c r="E2800" s="66"/>
      <c r="F2800" s="66"/>
      <c r="G2800" s="67"/>
      <c r="H2800" s="4"/>
      <c r="I2800" s="4"/>
      <c r="J2800" s="4"/>
      <c r="K2800" s="4"/>
      <c r="O2800" s="4"/>
      <c r="P2800" s="4"/>
      <c r="Q2800" s="4"/>
      <c r="R2800" s="16"/>
      <c r="S2800" s="16"/>
      <c r="T2800" s="16"/>
      <c r="AA2800" s="59"/>
      <c r="AB2800" s="59"/>
      <c r="AC2800" s="18"/>
      <c r="AE2800" s="82"/>
    </row>
    <row r="2801" spans="1:31" x14ac:dyDescent="0.25">
      <c r="A2801" s="16"/>
      <c r="B2801" s="16"/>
      <c r="C2801" s="16"/>
      <c r="D2801" s="66"/>
      <c r="E2801" s="66"/>
      <c r="F2801" s="66"/>
      <c r="G2801" s="67"/>
      <c r="H2801" s="4"/>
      <c r="I2801" s="4"/>
      <c r="J2801" s="4"/>
      <c r="K2801" s="4"/>
      <c r="O2801" s="4"/>
      <c r="P2801" s="4"/>
      <c r="Q2801" s="4"/>
      <c r="R2801" s="16"/>
      <c r="S2801" s="16"/>
      <c r="T2801" s="16"/>
      <c r="AA2801" s="59"/>
      <c r="AB2801" s="59"/>
      <c r="AC2801" s="18"/>
      <c r="AE2801" s="82"/>
    </row>
    <row r="2802" spans="1:31" x14ac:dyDescent="0.25">
      <c r="A2802" s="16"/>
      <c r="B2802" s="16"/>
      <c r="C2802" s="16"/>
      <c r="D2802" s="66"/>
      <c r="E2802" s="66"/>
      <c r="F2802" s="66"/>
      <c r="G2802" s="67"/>
      <c r="H2802" s="4"/>
      <c r="I2802" s="4"/>
      <c r="J2802" s="4"/>
      <c r="K2802" s="4"/>
      <c r="O2802" s="4"/>
      <c r="P2802" s="4"/>
      <c r="Q2802" s="4"/>
      <c r="R2802" s="16"/>
      <c r="S2802" s="16"/>
      <c r="T2802" s="16"/>
      <c r="AA2802" s="59"/>
      <c r="AB2802" s="59"/>
      <c r="AC2802" s="18"/>
      <c r="AE2802" s="82"/>
    </row>
    <row r="2803" spans="1:31" x14ac:dyDescent="0.25">
      <c r="A2803" s="16"/>
      <c r="B2803" s="16"/>
      <c r="C2803" s="16"/>
      <c r="D2803" s="66"/>
      <c r="E2803" s="66"/>
      <c r="F2803" s="66"/>
      <c r="G2803" s="67"/>
      <c r="H2803" s="4"/>
      <c r="I2803" s="4"/>
      <c r="J2803" s="4"/>
      <c r="K2803" s="4"/>
      <c r="O2803" s="4"/>
      <c r="P2803" s="4"/>
      <c r="Q2803" s="4"/>
      <c r="R2803" s="16"/>
      <c r="S2803" s="16"/>
      <c r="T2803" s="16"/>
      <c r="AA2803" s="59"/>
      <c r="AB2803" s="59"/>
      <c r="AC2803" s="18"/>
      <c r="AE2803" s="82"/>
    </row>
    <row r="2804" spans="1:31" x14ac:dyDescent="0.25">
      <c r="A2804" s="16"/>
      <c r="B2804" s="16"/>
      <c r="C2804" s="16"/>
      <c r="D2804" s="66"/>
      <c r="E2804" s="66"/>
      <c r="F2804" s="66"/>
      <c r="G2804" s="67"/>
      <c r="H2804" s="4"/>
      <c r="I2804" s="4"/>
      <c r="J2804" s="4"/>
      <c r="K2804" s="4"/>
      <c r="O2804" s="4"/>
      <c r="P2804" s="4"/>
      <c r="Q2804" s="4"/>
      <c r="R2804" s="16"/>
      <c r="S2804" s="16"/>
      <c r="T2804" s="16"/>
      <c r="AA2804" s="59"/>
      <c r="AB2804" s="59"/>
      <c r="AC2804" s="18"/>
      <c r="AE2804" s="82"/>
    </row>
    <row r="2805" spans="1:31" x14ac:dyDescent="0.25">
      <c r="A2805" s="16"/>
      <c r="B2805" s="16"/>
      <c r="C2805" s="16"/>
      <c r="D2805" s="66"/>
      <c r="E2805" s="66"/>
      <c r="F2805" s="66"/>
      <c r="G2805" s="67"/>
      <c r="H2805" s="4"/>
      <c r="I2805" s="4"/>
      <c r="J2805" s="4"/>
      <c r="K2805" s="4"/>
      <c r="O2805" s="4"/>
      <c r="P2805" s="4"/>
      <c r="Q2805" s="4"/>
      <c r="R2805" s="16"/>
      <c r="S2805" s="16"/>
      <c r="T2805" s="16"/>
      <c r="AA2805" s="59"/>
      <c r="AB2805" s="59"/>
      <c r="AC2805" s="18"/>
      <c r="AE2805" s="82"/>
    </row>
    <row r="2806" spans="1:31" x14ac:dyDescent="0.25">
      <c r="A2806" s="16"/>
      <c r="B2806" s="16"/>
      <c r="C2806" s="16"/>
      <c r="D2806" s="66"/>
      <c r="E2806" s="66"/>
      <c r="F2806" s="66"/>
      <c r="G2806" s="67"/>
      <c r="H2806" s="4"/>
      <c r="I2806" s="4"/>
      <c r="J2806" s="4"/>
      <c r="K2806" s="4"/>
      <c r="O2806" s="4"/>
      <c r="P2806" s="4"/>
      <c r="Q2806" s="4"/>
      <c r="R2806" s="16"/>
      <c r="S2806" s="16"/>
      <c r="T2806" s="16"/>
      <c r="AA2806" s="59"/>
      <c r="AB2806" s="59"/>
      <c r="AC2806" s="18"/>
      <c r="AE2806" s="82"/>
    </row>
    <row r="2807" spans="1:31" x14ac:dyDescent="0.25">
      <c r="A2807" s="16"/>
      <c r="B2807" s="16"/>
      <c r="C2807" s="16"/>
      <c r="D2807" s="66"/>
      <c r="E2807" s="66"/>
      <c r="F2807" s="66"/>
      <c r="G2807" s="67"/>
      <c r="H2807" s="4"/>
      <c r="I2807" s="4"/>
      <c r="J2807" s="4"/>
      <c r="K2807" s="4"/>
      <c r="O2807" s="4"/>
      <c r="P2807" s="4"/>
      <c r="Q2807" s="4"/>
      <c r="R2807" s="16"/>
      <c r="S2807" s="16"/>
      <c r="T2807" s="16"/>
      <c r="AA2807" s="59"/>
      <c r="AB2807" s="59"/>
      <c r="AC2807" s="18"/>
      <c r="AE2807" s="82"/>
    </row>
    <row r="2808" spans="1:31" x14ac:dyDescent="0.25">
      <c r="A2808" s="16"/>
      <c r="B2808" s="16"/>
      <c r="C2808" s="16"/>
      <c r="D2808" s="66"/>
      <c r="E2808" s="66"/>
      <c r="F2808" s="66"/>
      <c r="G2808" s="67"/>
      <c r="H2808" s="4"/>
      <c r="I2808" s="4"/>
      <c r="J2808" s="4"/>
      <c r="K2808" s="4"/>
      <c r="O2808" s="4"/>
      <c r="P2808" s="4"/>
      <c r="Q2808" s="4"/>
      <c r="R2808" s="16"/>
      <c r="S2808" s="16"/>
      <c r="T2808" s="16"/>
      <c r="AA2808" s="59"/>
      <c r="AB2808" s="59"/>
      <c r="AC2808" s="18"/>
      <c r="AE2808" s="82"/>
    </row>
    <row r="2809" spans="1:31" x14ac:dyDescent="0.25">
      <c r="A2809" s="16"/>
      <c r="B2809" s="16"/>
      <c r="C2809" s="16"/>
      <c r="D2809" s="66"/>
      <c r="E2809" s="66"/>
      <c r="F2809" s="66"/>
      <c r="G2809" s="67"/>
      <c r="H2809" s="4"/>
      <c r="I2809" s="4"/>
      <c r="J2809" s="4"/>
      <c r="K2809" s="4"/>
      <c r="O2809" s="4"/>
      <c r="P2809" s="4"/>
      <c r="Q2809" s="4"/>
      <c r="R2809" s="16"/>
      <c r="S2809" s="16"/>
      <c r="T2809" s="16"/>
      <c r="AA2809" s="59"/>
      <c r="AB2809" s="59"/>
      <c r="AC2809" s="18"/>
      <c r="AE2809" s="82"/>
    </row>
    <row r="2810" spans="1:31" x14ac:dyDescent="0.25">
      <c r="A2810" s="16"/>
      <c r="B2810" s="16"/>
      <c r="C2810" s="16"/>
      <c r="D2810" s="66"/>
      <c r="E2810" s="66"/>
      <c r="F2810" s="66"/>
      <c r="G2810" s="67"/>
      <c r="H2810" s="4"/>
      <c r="I2810" s="4"/>
      <c r="J2810" s="4"/>
      <c r="K2810" s="4"/>
      <c r="O2810" s="4"/>
      <c r="P2810" s="4"/>
      <c r="Q2810" s="4"/>
      <c r="R2810" s="16"/>
      <c r="S2810" s="16"/>
      <c r="T2810" s="16"/>
      <c r="AA2810" s="59"/>
      <c r="AB2810" s="59"/>
      <c r="AC2810" s="18"/>
      <c r="AE2810" s="82"/>
    </row>
    <row r="2811" spans="1:31" x14ac:dyDescent="0.25">
      <c r="A2811" s="16"/>
      <c r="B2811" s="16"/>
      <c r="C2811" s="16"/>
      <c r="D2811" s="66"/>
      <c r="E2811" s="66"/>
      <c r="F2811" s="66"/>
      <c r="G2811" s="67"/>
      <c r="H2811" s="4"/>
      <c r="I2811" s="4"/>
      <c r="J2811" s="4"/>
      <c r="K2811" s="4"/>
      <c r="O2811" s="4"/>
      <c r="P2811" s="4"/>
      <c r="Q2811" s="4"/>
      <c r="R2811" s="16"/>
      <c r="S2811" s="16"/>
      <c r="T2811" s="16"/>
      <c r="AA2811" s="59"/>
      <c r="AB2811" s="59"/>
      <c r="AC2811" s="18"/>
      <c r="AE2811" s="82"/>
    </row>
    <row r="2812" spans="1:31" x14ac:dyDescent="0.25">
      <c r="A2812" s="16"/>
      <c r="B2812" s="16"/>
      <c r="C2812" s="16"/>
      <c r="D2812" s="66"/>
      <c r="E2812" s="66"/>
      <c r="F2812" s="66"/>
      <c r="G2812" s="67"/>
      <c r="H2812" s="4"/>
      <c r="I2812" s="4"/>
      <c r="J2812" s="4"/>
      <c r="K2812" s="4"/>
      <c r="O2812" s="4"/>
      <c r="P2812" s="4"/>
      <c r="Q2812" s="4"/>
      <c r="R2812" s="16"/>
      <c r="S2812" s="16"/>
      <c r="T2812" s="16"/>
      <c r="AA2812" s="59"/>
      <c r="AB2812" s="59"/>
      <c r="AC2812" s="18"/>
      <c r="AE2812" s="82"/>
    </row>
    <row r="2813" spans="1:31" x14ac:dyDescent="0.25">
      <c r="A2813" s="16"/>
      <c r="B2813" s="16"/>
      <c r="C2813" s="16"/>
      <c r="D2813" s="66"/>
      <c r="E2813" s="66"/>
      <c r="F2813" s="66"/>
      <c r="G2813" s="67"/>
      <c r="H2813" s="4"/>
      <c r="I2813" s="4"/>
      <c r="J2813" s="4"/>
      <c r="K2813" s="4"/>
      <c r="O2813" s="4"/>
      <c r="P2813" s="4"/>
      <c r="Q2813" s="4"/>
      <c r="R2813" s="16"/>
      <c r="S2813" s="16"/>
      <c r="T2813" s="16"/>
      <c r="AA2813" s="59"/>
      <c r="AB2813" s="59"/>
      <c r="AC2813" s="18"/>
      <c r="AE2813" s="82"/>
    </row>
    <row r="2814" spans="1:31" x14ac:dyDescent="0.25">
      <c r="A2814" s="16"/>
      <c r="B2814" s="16"/>
      <c r="C2814" s="16"/>
      <c r="D2814" s="66"/>
      <c r="E2814" s="66"/>
      <c r="F2814" s="66"/>
      <c r="G2814" s="67"/>
      <c r="H2814" s="4"/>
      <c r="I2814" s="4"/>
      <c r="J2814" s="4"/>
      <c r="K2814" s="4"/>
      <c r="O2814" s="4"/>
      <c r="P2814" s="4"/>
      <c r="Q2814" s="4"/>
      <c r="R2814" s="16"/>
      <c r="S2814" s="16"/>
      <c r="T2814" s="16"/>
      <c r="AA2814" s="59"/>
      <c r="AB2814" s="59"/>
      <c r="AC2814" s="18"/>
      <c r="AE2814" s="82"/>
    </row>
    <row r="2815" spans="1:31" x14ac:dyDescent="0.25">
      <c r="A2815" s="16"/>
      <c r="B2815" s="16"/>
      <c r="C2815" s="16"/>
      <c r="D2815" s="66"/>
      <c r="E2815" s="66"/>
      <c r="F2815" s="66"/>
      <c r="G2815" s="67"/>
      <c r="H2815" s="4"/>
      <c r="I2815" s="4"/>
      <c r="J2815" s="4"/>
      <c r="K2815" s="4"/>
      <c r="O2815" s="4"/>
      <c r="P2815" s="4"/>
      <c r="Q2815" s="4"/>
      <c r="R2815" s="16"/>
      <c r="S2815" s="16"/>
      <c r="T2815" s="16"/>
      <c r="AA2815" s="59"/>
      <c r="AB2815" s="59"/>
      <c r="AC2815" s="18"/>
      <c r="AE2815" s="82"/>
    </row>
    <row r="2816" spans="1:31" x14ac:dyDescent="0.25">
      <c r="A2816" s="16"/>
      <c r="B2816" s="16"/>
      <c r="C2816" s="16"/>
      <c r="D2816" s="66"/>
      <c r="E2816" s="66"/>
      <c r="F2816" s="66"/>
      <c r="G2816" s="67"/>
      <c r="H2816" s="4"/>
      <c r="I2816" s="4"/>
      <c r="J2816" s="4"/>
      <c r="K2816" s="4"/>
      <c r="O2816" s="4"/>
      <c r="P2816" s="4"/>
      <c r="Q2816" s="4"/>
      <c r="R2816" s="16"/>
      <c r="S2816" s="16"/>
      <c r="T2816" s="16"/>
      <c r="AA2816" s="59"/>
      <c r="AB2816" s="59"/>
      <c r="AC2816" s="18"/>
      <c r="AE2816" s="82"/>
    </row>
    <row r="2817" spans="1:31" x14ac:dyDescent="0.25">
      <c r="A2817" s="16"/>
      <c r="B2817" s="16"/>
      <c r="C2817" s="16"/>
      <c r="D2817" s="66"/>
      <c r="E2817" s="66"/>
      <c r="F2817" s="66"/>
      <c r="G2817" s="67"/>
      <c r="H2817" s="4"/>
      <c r="I2817" s="4"/>
      <c r="J2817" s="4"/>
      <c r="K2817" s="4"/>
      <c r="O2817" s="4"/>
      <c r="P2817" s="4"/>
      <c r="Q2817" s="4"/>
      <c r="R2817" s="16"/>
      <c r="S2817" s="16"/>
      <c r="T2817" s="16"/>
      <c r="AA2817" s="59"/>
      <c r="AB2817" s="59"/>
      <c r="AC2817" s="18"/>
      <c r="AE2817" s="82"/>
    </row>
    <row r="2818" spans="1:31" x14ac:dyDescent="0.25">
      <c r="A2818" s="16"/>
      <c r="B2818" s="16"/>
      <c r="C2818" s="16"/>
      <c r="D2818" s="66"/>
      <c r="E2818" s="66"/>
      <c r="F2818" s="66"/>
      <c r="G2818" s="67"/>
      <c r="H2818" s="4"/>
      <c r="I2818" s="4"/>
      <c r="J2818" s="4"/>
      <c r="K2818" s="4"/>
      <c r="O2818" s="4"/>
      <c r="P2818" s="4"/>
      <c r="Q2818" s="4"/>
      <c r="R2818" s="16"/>
      <c r="S2818" s="16"/>
      <c r="T2818" s="16"/>
      <c r="AA2818" s="59"/>
      <c r="AB2818" s="59"/>
      <c r="AC2818" s="18"/>
      <c r="AE2818" s="82"/>
    </row>
    <row r="2819" spans="1:31" x14ac:dyDescent="0.25">
      <c r="A2819" s="16"/>
      <c r="B2819" s="16"/>
      <c r="C2819" s="16"/>
      <c r="D2819" s="66"/>
      <c r="E2819" s="66"/>
      <c r="F2819" s="66"/>
      <c r="G2819" s="67"/>
      <c r="H2819" s="4"/>
      <c r="I2819" s="4"/>
      <c r="J2819" s="4"/>
      <c r="K2819" s="4"/>
      <c r="O2819" s="4"/>
      <c r="P2819" s="4"/>
      <c r="Q2819" s="4"/>
      <c r="R2819" s="16"/>
      <c r="S2819" s="16"/>
      <c r="T2819" s="16"/>
      <c r="AA2819" s="59"/>
      <c r="AB2819" s="59"/>
      <c r="AC2819" s="18"/>
      <c r="AE2819" s="82"/>
    </row>
    <row r="2820" spans="1:31" x14ac:dyDescent="0.25">
      <c r="A2820" s="16"/>
      <c r="B2820" s="16"/>
      <c r="C2820" s="16"/>
      <c r="D2820" s="66"/>
      <c r="E2820" s="66"/>
      <c r="F2820" s="66"/>
      <c r="G2820" s="67"/>
      <c r="H2820" s="4"/>
      <c r="I2820" s="4"/>
      <c r="J2820" s="4"/>
      <c r="K2820" s="4"/>
      <c r="O2820" s="4"/>
      <c r="P2820" s="4"/>
      <c r="Q2820" s="4"/>
      <c r="R2820" s="16"/>
      <c r="S2820" s="16"/>
      <c r="T2820" s="16"/>
      <c r="AA2820" s="59"/>
      <c r="AB2820" s="59"/>
      <c r="AC2820" s="18"/>
      <c r="AE2820" s="82"/>
    </row>
    <row r="2821" spans="1:31" x14ac:dyDescent="0.25">
      <c r="A2821" s="16"/>
      <c r="B2821" s="16"/>
      <c r="C2821" s="16"/>
      <c r="D2821" s="66"/>
      <c r="E2821" s="66"/>
      <c r="F2821" s="66"/>
      <c r="G2821" s="67"/>
      <c r="H2821" s="4"/>
      <c r="I2821" s="4"/>
      <c r="J2821" s="4"/>
      <c r="K2821" s="4"/>
      <c r="O2821" s="4"/>
      <c r="P2821" s="4"/>
      <c r="Q2821" s="4"/>
      <c r="R2821" s="16"/>
      <c r="S2821" s="16"/>
      <c r="T2821" s="16"/>
      <c r="AA2821" s="59"/>
      <c r="AB2821" s="59"/>
      <c r="AC2821" s="18"/>
      <c r="AE2821" s="82"/>
    </row>
    <row r="2822" spans="1:31" x14ac:dyDescent="0.25">
      <c r="A2822" s="16"/>
      <c r="B2822" s="16"/>
      <c r="C2822" s="16"/>
      <c r="D2822" s="66"/>
      <c r="E2822" s="66"/>
      <c r="F2822" s="66"/>
      <c r="G2822" s="67"/>
      <c r="H2822" s="4"/>
      <c r="I2822" s="4"/>
      <c r="J2822" s="4"/>
      <c r="K2822" s="4"/>
      <c r="O2822" s="4"/>
      <c r="P2822" s="4"/>
      <c r="Q2822" s="4"/>
      <c r="R2822" s="16"/>
      <c r="S2822" s="16"/>
      <c r="T2822" s="16"/>
      <c r="AA2822" s="59"/>
      <c r="AB2822" s="59"/>
      <c r="AC2822" s="18"/>
      <c r="AE2822" s="83"/>
    </row>
    <row r="2823" spans="1:31" x14ac:dyDescent="0.25">
      <c r="A2823" s="16"/>
      <c r="B2823" s="16"/>
      <c r="C2823" s="16"/>
      <c r="D2823" s="66"/>
      <c r="E2823" s="66"/>
      <c r="F2823" s="66"/>
      <c r="G2823" s="67"/>
      <c r="H2823" s="4"/>
      <c r="I2823" s="4"/>
      <c r="J2823" s="4"/>
      <c r="K2823" s="4"/>
      <c r="O2823" s="4"/>
      <c r="P2823" s="4"/>
      <c r="Q2823" s="4"/>
      <c r="R2823" s="16"/>
      <c r="S2823" s="16"/>
      <c r="T2823" s="16"/>
      <c r="AA2823" s="59"/>
      <c r="AB2823" s="59"/>
      <c r="AC2823" s="18"/>
      <c r="AE2823" s="83"/>
    </row>
    <row r="2824" spans="1:31" x14ac:dyDescent="0.25">
      <c r="A2824" s="16"/>
      <c r="B2824" s="16"/>
      <c r="C2824" s="16"/>
      <c r="D2824" s="66"/>
      <c r="E2824" s="66"/>
      <c r="F2824" s="66"/>
      <c r="G2824" s="67"/>
      <c r="H2824" s="4"/>
      <c r="I2824" s="4"/>
      <c r="J2824" s="4"/>
      <c r="K2824" s="4"/>
      <c r="O2824" s="4"/>
      <c r="P2824" s="4"/>
      <c r="Q2824" s="4"/>
      <c r="R2824" s="16"/>
      <c r="S2824" s="16"/>
      <c r="T2824" s="16"/>
      <c r="AA2824" s="59"/>
      <c r="AB2824" s="59"/>
      <c r="AC2824" s="18"/>
      <c r="AE2824" s="83"/>
    </row>
    <row r="2825" spans="1:31" x14ac:dyDescent="0.25">
      <c r="A2825" s="16"/>
      <c r="B2825" s="16"/>
      <c r="C2825" s="16"/>
      <c r="D2825" s="66"/>
      <c r="E2825" s="66"/>
      <c r="F2825" s="66"/>
      <c r="G2825" s="67"/>
      <c r="H2825" s="4"/>
      <c r="I2825" s="4"/>
      <c r="J2825" s="4"/>
      <c r="K2825" s="4"/>
      <c r="O2825" s="4"/>
      <c r="P2825" s="4"/>
      <c r="Q2825" s="4"/>
      <c r="R2825" s="16"/>
      <c r="S2825" s="16"/>
      <c r="T2825" s="16"/>
      <c r="AA2825" s="59"/>
      <c r="AB2825" s="59"/>
      <c r="AC2825" s="18"/>
      <c r="AE2825" s="83"/>
    </row>
    <row r="2826" spans="1:31" x14ac:dyDescent="0.25">
      <c r="A2826" s="16"/>
      <c r="B2826" s="16"/>
      <c r="C2826" s="16"/>
      <c r="D2826" s="66"/>
      <c r="E2826" s="66"/>
      <c r="F2826" s="66"/>
      <c r="G2826" s="67"/>
      <c r="H2826" s="4"/>
      <c r="I2826" s="4"/>
      <c r="J2826" s="4"/>
      <c r="K2826" s="4"/>
      <c r="O2826" s="4"/>
      <c r="P2826" s="4"/>
      <c r="Q2826" s="4"/>
      <c r="R2826" s="16"/>
      <c r="S2826" s="16"/>
      <c r="T2826" s="16"/>
      <c r="AA2826" s="59"/>
      <c r="AB2826" s="59"/>
      <c r="AC2826" s="18"/>
      <c r="AE2826" s="83"/>
    </row>
    <row r="2827" spans="1:31" x14ac:dyDescent="0.25">
      <c r="A2827" s="16"/>
      <c r="B2827" s="16"/>
      <c r="C2827" s="16"/>
      <c r="D2827" s="66"/>
      <c r="E2827" s="66"/>
      <c r="F2827" s="66"/>
      <c r="G2827" s="67"/>
      <c r="H2827" s="4"/>
      <c r="I2827" s="4"/>
      <c r="J2827" s="4"/>
      <c r="K2827" s="4"/>
      <c r="O2827" s="4"/>
      <c r="P2827" s="4"/>
      <c r="Q2827" s="4"/>
      <c r="R2827" s="16"/>
      <c r="S2827" s="16"/>
      <c r="T2827" s="16"/>
      <c r="AA2827" s="59"/>
      <c r="AB2827" s="59"/>
      <c r="AC2827" s="18"/>
      <c r="AE2827" s="83"/>
    </row>
    <row r="2828" spans="1:31" x14ac:dyDescent="0.25">
      <c r="A2828" s="16"/>
      <c r="B2828" s="16"/>
      <c r="C2828" s="16"/>
      <c r="D2828" s="66"/>
      <c r="E2828" s="66"/>
      <c r="F2828" s="66"/>
      <c r="G2828" s="67"/>
      <c r="H2828" s="4"/>
      <c r="I2828" s="4"/>
      <c r="J2828" s="4"/>
      <c r="K2828" s="4"/>
      <c r="O2828" s="4"/>
      <c r="P2828" s="4"/>
      <c r="Q2828" s="4"/>
      <c r="R2828" s="16"/>
      <c r="S2828" s="16"/>
      <c r="T2828" s="16"/>
      <c r="AA2828" s="59"/>
      <c r="AB2828" s="59"/>
      <c r="AC2828" s="18"/>
      <c r="AE2828" s="83"/>
    </row>
    <row r="2829" spans="1:31" x14ac:dyDescent="0.25">
      <c r="A2829" s="16"/>
      <c r="B2829" s="16"/>
      <c r="C2829" s="16"/>
      <c r="D2829" s="66"/>
      <c r="E2829" s="66"/>
      <c r="F2829" s="66"/>
      <c r="G2829" s="67"/>
      <c r="H2829" s="4"/>
      <c r="I2829" s="4"/>
      <c r="J2829" s="4"/>
      <c r="K2829" s="4"/>
      <c r="O2829" s="4"/>
      <c r="P2829" s="4"/>
      <c r="Q2829" s="4"/>
      <c r="R2829" s="16"/>
      <c r="S2829" s="16"/>
      <c r="T2829" s="16"/>
      <c r="AA2829" s="59"/>
      <c r="AB2829" s="59"/>
      <c r="AC2829" s="18"/>
      <c r="AE2829" s="83"/>
    </row>
    <row r="2830" spans="1:31" x14ac:dyDescent="0.25">
      <c r="A2830" s="16"/>
      <c r="B2830" s="16"/>
      <c r="C2830" s="16"/>
      <c r="D2830" s="66"/>
      <c r="E2830" s="66"/>
      <c r="F2830" s="66"/>
      <c r="G2830" s="67"/>
      <c r="H2830" s="4"/>
      <c r="I2830" s="4"/>
      <c r="J2830" s="4"/>
      <c r="K2830" s="4"/>
      <c r="O2830" s="4"/>
      <c r="P2830" s="4"/>
      <c r="Q2830" s="4"/>
      <c r="R2830" s="16"/>
      <c r="S2830" s="16"/>
      <c r="T2830" s="16"/>
      <c r="AA2830" s="59"/>
      <c r="AB2830" s="59"/>
      <c r="AC2830" s="18"/>
      <c r="AE2830" s="83"/>
    </row>
    <row r="2831" spans="1:31" x14ac:dyDescent="0.25">
      <c r="A2831" s="16"/>
      <c r="B2831" s="16"/>
      <c r="C2831" s="16"/>
      <c r="D2831" s="66"/>
      <c r="E2831" s="66"/>
      <c r="F2831" s="66"/>
      <c r="G2831" s="67"/>
      <c r="H2831" s="4"/>
      <c r="I2831" s="4"/>
      <c r="J2831" s="4"/>
      <c r="K2831" s="4"/>
      <c r="O2831" s="4"/>
      <c r="P2831" s="4"/>
      <c r="Q2831" s="4"/>
      <c r="R2831" s="16"/>
      <c r="S2831" s="16"/>
      <c r="T2831" s="16"/>
      <c r="AA2831" s="59"/>
      <c r="AB2831" s="59"/>
      <c r="AC2831" s="18"/>
      <c r="AE2831" s="83"/>
    </row>
    <row r="2832" spans="1:31" x14ac:dyDescent="0.25">
      <c r="A2832" s="16"/>
      <c r="B2832" s="16"/>
      <c r="C2832" s="16"/>
      <c r="D2832" s="66"/>
      <c r="E2832" s="66"/>
      <c r="F2832" s="66"/>
      <c r="G2832" s="67"/>
      <c r="H2832" s="4"/>
      <c r="I2832" s="4"/>
      <c r="J2832" s="4"/>
      <c r="K2832" s="4"/>
      <c r="O2832" s="4"/>
      <c r="P2832" s="4"/>
      <c r="Q2832" s="4"/>
      <c r="R2832" s="16"/>
      <c r="S2832" s="16"/>
      <c r="T2832" s="16"/>
      <c r="AA2832" s="59"/>
      <c r="AB2832" s="59"/>
      <c r="AC2832" s="18"/>
      <c r="AE2832" s="83"/>
    </row>
    <row r="2833" spans="1:31" x14ac:dyDescent="0.25">
      <c r="A2833" s="16"/>
      <c r="B2833" s="16"/>
      <c r="C2833" s="16"/>
      <c r="D2833" s="66"/>
      <c r="E2833" s="66"/>
      <c r="F2833" s="66"/>
      <c r="G2833" s="67"/>
      <c r="H2833" s="4"/>
      <c r="I2833" s="4"/>
      <c r="J2833" s="4"/>
      <c r="K2833" s="4"/>
      <c r="O2833" s="4"/>
      <c r="P2833" s="4"/>
      <c r="Q2833" s="4"/>
      <c r="R2833" s="16"/>
      <c r="S2833" s="16"/>
      <c r="T2833" s="16"/>
      <c r="AA2833" s="59"/>
      <c r="AB2833" s="59"/>
      <c r="AC2833" s="18"/>
      <c r="AE2833" s="83"/>
    </row>
    <row r="2834" spans="1:31" x14ac:dyDescent="0.25">
      <c r="A2834" s="16"/>
      <c r="B2834" s="16"/>
      <c r="C2834" s="16"/>
      <c r="D2834" s="66"/>
      <c r="E2834" s="66"/>
      <c r="F2834" s="66"/>
      <c r="G2834" s="67"/>
      <c r="H2834" s="4"/>
      <c r="I2834" s="4"/>
      <c r="J2834" s="4"/>
      <c r="K2834" s="4"/>
      <c r="O2834" s="4"/>
      <c r="P2834" s="4"/>
      <c r="Q2834" s="4"/>
      <c r="R2834" s="16"/>
      <c r="S2834" s="16"/>
      <c r="T2834" s="16"/>
      <c r="AA2834" s="59"/>
      <c r="AB2834" s="59"/>
      <c r="AC2834" s="18"/>
      <c r="AE2834" s="83"/>
    </row>
    <row r="2835" spans="1:31" x14ac:dyDescent="0.25">
      <c r="A2835" s="16"/>
      <c r="B2835" s="16"/>
      <c r="C2835" s="16"/>
      <c r="D2835" s="66"/>
      <c r="E2835" s="66"/>
      <c r="F2835" s="66"/>
      <c r="G2835" s="67"/>
      <c r="H2835" s="4"/>
      <c r="I2835" s="4"/>
      <c r="J2835" s="4"/>
      <c r="K2835" s="4"/>
      <c r="O2835" s="4"/>
      <c r="P2835" s="4"/>
      <c r="Q2835" s="4"/>
      <c r="R2835" s="16"/>
      <c r="S2835" s="16"/>
      <c r="T2835" s="16"/>
      <c r="AA2835" s="59"/>
      <c r="AB2835" s="59"/>
      <c r="AC2835" s="18"/>
      <c r="AE2835" s="83"/>
    </row>
    <row r="2836" spans="1:31" x14ac:dyDescent="0.25">
      <c r="A2836" s="16"/>
      <c r="B2836" s="16"/>
      <c r="C2836" s="16"/>
      <c r="D2836" s="66"/>
      <c r="E2836" s="66"/>
      <c r="F2836" s="66"/>
      <c r="G2836" s="67"/>
      <c r="H2836" s="4"/>
      <c r="I2836" s="4"/>
      <c r="J2836" s="4"/>
      <c r="K2836" s="4"/>
      <c r="O2836" s="4"/>
      <c r="P2836" s="4"/>
      <c r="Q2836" s="4"/>
      <c r="R2836" s="16"/>
      <c r="S2836" s="16"/>
      <c r="T2836" s="16"/>
      <c r="AA2836" s="59"/>
      <c r="AB2836" s="59"/>
      <c r="AC2836" s="18"/>
      <c r="AE2836" s="83"/>
    </row>
    <row r="2837" spans="1:31" x14ac:dyDescent="0.25">
      <c r="A2837" s="16"/>
      <c r="B2837" s="16"/>
      <c r="C2837" s="16"/>
      <c r="D2837" s="66"/>
      <c r="E2837" s="66"/>
      <c r="F2837" s="66"/>
      <c r="G2837" s="67"/>
      <c r="H2837" s="4"/>
      <c r="I2837" s="4"/>
      <c r="J2837" s="4"/>
      <c r="K2837" s="4"/>
      <c r="O2837" s="4"/>
      <c r="P2837" s="4"/>
      <c r="Q2837" s="4"/>
      <c r="R2837" s="16"/>
      <c r="S2837" s="16"/>
      <c r="T2837" s="16"/>
      <c r="AA2837" s="59"/>
      <c r="AB2837" s="59"/>
      <c r="AC2837" s="18"/>
      <c r="AE2837" s="83"/>
    </row>
    <row r="2838" spans="1:31" x14ac:dyDescent="0.25">
      <c r="A2838" s="16"/>
      <c r="B2838" s="16"/>
      <c r="C2838" s="16"/>
      <c r="D2838" s="66"/>
      <c r="E2838" s="66"/>
      <c r="F2838" s="66"/>
      <c r="G2838" s="67"/>
      <c r="H2838" s="4"/>
      <c r="I2838" s="4"/>
      <c r="J2838" s="4"/>
      <c r="K2838" s="4"/>
      <c r="O2838" s="4"/>
      <c r="P2838" s="4"/>
      <c r="Q2838" s="4"/>
      <c r="R2838" s="16"/>
      <c r="S2838" s="16"/>
      <c r="T2838" s="16"/>
      <c r="AA2838" s="59"/>
      <c r="AB2838" s="59"/>
      <c r="AC2838" s="18"/>
      <c r="AE2838" s="83"/>
    </row>
    <row r="2839" spans="1:31" x14ac:dyDescent="0.25">
      <c r="A2839" s="16"/>
      <c r="B2839" s="16"/>
      <c r="C2839" s="16"/>
      <c r="D2839" s="66"/>
      <c r="E2839" s="66"/>
      <c r="F2839" s="66"/>
      <c r="G2839" s="67"/>
      <c r="H2839" s="4"/>
      <c r="I2839" s="4"/>
      <c r="J2839" s="4"/>
      <c r="K2839" s="4"/>
      <c r="O2839" s="4"/>
      <c r="P2839" s="4"/>
      <c r="Q2839" s="4"/>
      <c r="R2839" s="16"/>
      <c r="S2839" s="16"/>
      <c r="T2839" s="16"/>
      <c r="AA2839" s="59"/>
      <c r="AB2839" s="59"/>
      <c r="AC2839" s="18"/>
      <c r="AE2839" s="83"/>
    </row>
    <row r="2840" spans="1:31" x14ac:dyDescent="0.25">
      <c r="A2840" s="16"/>
      <c r="B2840" s="16"/>
      <c r="C2840" s="16"/>
      <c r="D2840" s="66"/>
      <c r="E2840" s="66"/>
      <c r="F2840" s="66"/>
      <c r="G2840" s="67"/>
      <c r="H2840" s="4"/>
      <c r="I2840" s="4"/>
      <c r="J2840" s="4"/>
      <c r="K2840" s="4"/>
      <c r="O2840" s="4"/>
      <c r="P2840" s="4"/>
      <c r="Q2840" s="4"/>
      <c r="R2840" s="16"/>
      <c r="S2840" s="16"/>
      <c r="T2840" s="16"/>
      <c r="AA2840" s="59"/>
      <c r="AB2840" s="59"/>
      <c r="AC2840" s="18"/>
      <c r="AE2840" s="83"/>
    </row>
    <row r="2841" spans="1:31" x14ac:dyDescent="0.25">
      <c r="A2841" s="16"/>
      <c r="B2841" s="16"/>
      <c r="C2841" s="16"/>
      <c r="D2841" s="66"/>
      <c r="E2841" s="66"/>
      <c r="F2841" s="66"/>
      <c r="G2841" s="67"/>
      <c r="H2841" s="4"/>
      <c r="I2841" s="4"/>
      <c r="J2841" s="4"/>
      <c r="K2841" s="4"/>
      <c r="O2841" s="4"/>
      <c r="P2841" s="4"/>
      <c r="Q2841" s="4"/>
      <c r="R2841" s="16"/>
      <c r="S2841" s="16"/>
      <c r="T2841" s="16"/>
      <c r="AA2841" s="59"/>
      <c r="AB2841" s="59"/>
      <c r="AC2841" s="18"/>
      <c r="AE2841" s="83"/>
    </row>
    <row r="2842" spans="1:31" x14ac:dyDescent="0.25">
      <c r="A2842" s="16"/>
      <c r="B2842" s="16"/>
      <c r="C2842" s="16"/>
      <c r="D2842" s="66"/>
      <c r="E2842" s="66"/>
      <c r="F2842" s="66"/>
      <c r="G2842" s="67"/>
      <c r="H2842" s="4"/>
      <c r="I2842" s="4"/>
      <c r="J2842" s="4"/>
      <c r="K2842" s="4"/>
      <c r="O2842" s="4"/>
      <c r="P2842" s="4"/>
      <c r="Q2842" s="4"/>
      <c r="R2842" s="16"/>
      <c r="S2842" s="16"/>
      <c r="T2842" s="16"/>
      <c r="AA2842" s="59"/>
      <c r="AB2842" s="59"/>
      <c r="AC2842" s="18"/>
      <c r="AE2842" s="83"/>
    </row>
    <row r="2843" spans="1:31" x14ac:dyDescent="0.25">
      <c r="A2843" s="16"/>
      <c r="B2843" s="16"/>
      <c r="C2843" s="16"/>
      <c r="D2843" s="66"/>
      <c r="E2843" s="66"/>
      <c r="F2843" s="66"/>
      <c r="G2843" s="67"/>
      <c r="H2843" s="4"/>
      <c r="I2843" s="4"/>
      <c r="J2843" s="4"/>
      <c r="K2843" s="4"/>
      <c r="O2843" s="4"/>
      <c r="P2843" s="4"/>
      <c r="Q2843" s="4"/>
      <c r="R2843" s="16"/>
      <c r="S2843" s="16"/>
      <c r="T2843" s="16"/>
      <c r="AA2843" s="59"/>
      <c r="AB2843" s="59"/>
      <c r="AC2843" s="18"/>
      <c r="AE2843" s="83"/>
    </row>
    <row r="2844" spans="1:31" x14ac:dyDescent="0.25">
      <c r="A2844" s="16"/>
      <c r="B2844" s="16"/>
      <c r="C2844" s="16"/>
      <c r="D2844" s="66"/>
      <c r="E2844" s="66"/>
      <c r="F2844" s="66"/>
      <c r="G2844" s="67"/>
      <c r="H2844" s="4"/>
      <c r="I2844" s="4"/>
      <c r="J2844" s="4"/>
      <c r="K2844" s="4"/>
      <c r="O2844" s="4"/>
      <c r="P2844" s="4"/>
      <c r="Q2844" s="4"/>
      <c r="R2844" s="16"/>
      <c r="S2844" s="16"/>
      <c r="T2844" s="16"/>
      <c r="AA2844" s="59"/>
      <c r="AB2844" s="59"/>
      <c r="AC2844" s="18"/>
      <c r="AE2844" s="83"/>
    </row>
    <row r="2845" spans="1:31" x14ac:dyDescent="0.25">
      <c r="A2845" s="16"/>
      <c r="B2845" s="16"/>
      <c r="C2845" s="16"/>
      <c r="D2845" s="66"/>
      <c r="E2845" s="66"/>
      <c r="F2845" s="66"/>
      <c r="G2845" s="67"/>
      <c r="H2845" s="4"/>
      <c r="I2845" s="4"/>
      <c r="J2845" s="4"/>
      <c r="K2845" s="4"/>
      <c r="O2845" s="4"/>
      <c r="P2845" s="4"/>
      <c r="Q2845" s="4"/>
      <c r="R2845" s="16"/>
      <c r="S2845" s="16"/>
      <c r="T2845" s="16"/>
      <c r="AA2845" s="59"/>
      <c r="AB2845" s="59"/>
      <c r="AC2845" s="18"/>
      <c r="AE2845" s="90"/>
    </row>
    <row r="2846" spans="1:31" x14ac:dyDescent="0.25">
      <c r="A2846" s="16"/>
      <c r="B2846" s="16"/>
      <c r="C2846" s="16"/>
      <c r="D2846" s="66"/>
      <c r="E2846" s="66"/>
      <c r="F2846" s="66"/>
      <c r="G2846" s="67"/>
      <c r="H2846" s="4"/>
      <c r="I2846" s="4"/>
      <c r="J2846" s="4"/>
      <c r="K2846" s="4"/>
      <c r="O2846" s="4"/>
      <c r="P2846" s="4"/>
      <c r="Q2846" s="4"/>
      <c r="R2846" s="16"/>
      <c r="S2846" s="16"/>
      <c r="T2846" s="16"/>
      <c r="AA2846" s="59"/>
      <c r="AB2846" s="59"/>
      <c r="AC2846" s="18"/>
      <c r="AE2846" s="90"/>
    </row>
    <row r="2847" spans="1:31" x14ac:dyDescent="0.25">
      <c r="A2847" s="16"/>
      <c r="B2847" s="16"/>
      <c r="C2847" s="16"/>
      <c r="D2847" s="66"/>
      <c r="E2847" s="66"/>
      <c r="F2847" s="66"/>
      <c r="G2847" s="67"/>
      <c r="H2847" s="4"/>
      <c r="I2847" s="4"/>
      <c r="J2847" s="4"/>
      <c r="K2847" s="4"/>
      <c r="O2847" s="4"/>
      <c r="P2847" s="4"/>
      <c r="Q2847" s="4"/>
      <c r="R2847" s="16"/>
      <c r="S2847" s="16"/>
      <c r="T2847" s="16"/>
      <c r="AA2847" s="59"/>
      <c r="AB2847" s="59"/>
      <c r="AC2847" s="18"/>
      <c r="AE2847" s="90"/>
    </row>
    <row r="2848" spans="1:31" x14ac:dyDescent="0.25">
      <c r="A2848" s="16"/>
      <c r="B2848" s="16"/>
      <c r="C2848" s="16"/>
      <c r="D2848" s="66"/>
      <c r="E2848" s="66"/>
      <c r="F2848" s="66"/>
      <c r="G2848" s="67"/>
      <c r="H2848" s="4"/>
      <c r="I2848" s="4"/>
      <c r="J2848" s="4"/>
      <c r="K2848" s="4"/>
      <c r="O2848" s="4"/>
      <c r="P2848" s="4"/>
      <c r="Q2848" s="4"/>
      <c r="R2848" s="16"/>
      <c r="S2848" s="16"/>
      <c r="T2848" s="16"/>
      <c r="AA2848" s="59"/>
      <c r="AB2848" s="59"/>
      <c r="AC2848" s="18"/>
      <c r="AE2848" s="90"/>
    </row>
    <row r="2849" spans="1:31" x14ac:dyDescent="0.25">
      <c r="A2849" s="16"/>
      <c r="B2849" s="16"/>
      <c r="C2849" s="16"/>
      <c r="D2849" s="66"/>
      <c r="E2849" s="66"/>
      <c r="F2849" s="66"/>
      <c r="G2849" s="67"/>
      <c r="H2849" s="4"/>
      <c r="I2849" s="4"/>
      <c r="J2849" s="4"/>
      <c r="K2849" s="4"/>
      <c r="O2849" s="4"/>
      <c r="P2849" s="4"/>
      <c r="Q2849" s="4"/>
      <c r="R2849" s="16"/>
      <c r="S2849" s="16"/>
      <c r="T2849" s="16"/>
      <c r="AA2849" s="59"/>
      <c r="AB2849" s="59"/>
      <c r="AC2849" s="18"/>
      <c r="AE2849" s="90"/>
    </row>
    <row r="2850" spans="1:31" x14ac:dyDescent="0.25">
      <c r="A2850" s="16"/>
      <c r="B2850" s="16"/>
      <c r="C2850" s="16"/>
      <c r="D2850" s="66"/>
      <c r="E2850" s="66"/>
      <c r="F2850" s="66"/>
      <c r="G2850" s="67"/>
      <c r="H2850" s="4"/>
      <c r="I2850" s="4"/>
      <c r="J2850" s="4"/>
      <c r="K2850" s="4"/>
      <c r="O2850" s="4"/>
      <c r="P2850" s="4"/>
      <c r="Q2850" s="4"/>
      <c r="R2850" s="16"/>
      <c r="S2850" s="16"/>
      <c r="T2850" s="16"/>
      <c r="AA2850" s="59"/>
      <c r="AB2850" s="59"/>
      <c r="AC2850" s="18"/>
      <c r="AE2850" s="90"/>
    </row>
    <row r="2851" spans="1:31" x14ac:dyDescent="0.25">
      <c r="A2851" s="16"/>
      <c r="B2851" s="16"/>
      <c r="C2851" s="16"/>
      <c r="D2851" s="66"/>
      <c r="E2851" s="66"/>
      <c r="F2851" s="66"/>
      <c r="G2851" s="67"/>
      <c r="H2851" s="4"/>
      <c r="I2851" s="4"/>
      <c r="J2851" s="4"/>
      <c r="K2851" s="4"/>
      <c r="O2851" s="4"/>
      <c r="P2851" s="4"/>
      <c r="Q2851" s="4"/>
      <c r="R2851" s="16"/>
      <c r="S2851" s="16"/>
      <c r="T2851" s="16"/>
      <c r="AA2851" s="59"/>
      <c r="AB2851" s="59"/>
      <c r="AC2851" s="18"/>
      <c r="AE2851" s="90"/>
    </row>
    <row r="2852" spans="1:31" x14ac:dyDescent="0.25">
      <c r="A2852" s="16"/>
      <c r="B2852" s="16"/>
      <c r="C2852" s="16"/>
      <c r="D2852" s="66"/>
      <c r="E2852" s="66"/>
      <c r="F2852" s="66"/>
      <c r="G2852" s="67"/>
      <c r="H2852" s="4"/>
      <c r="I2852" s="4"/>
      <c r="J2852" s="4"/>
      <c r="K2852" s="4"/>
      <c r="O2852" s="4"/>
      <c r="P2852" s="4"/>
      <c r="Q2852" s="4"/>
      <c r="R2852" s="16"/>
      <c r="S2852" s="16"/>
      <c r="T2852" s="16"/>
      <c r="AA2852" s="59"/>
      <c r="AB2852" s="59"/>
      <c r="AC2852" s="18"/>
      <c r="AE2852" s="90"/>
    </row>
    <row r="2853" spans="1:31" x14ac:dyDescent="0.25">
      <c r="A2853" s="16"/>
      <c r="B2853" s="16"/>
      <c r="C2853" s="16"/>
      <c r="D2853" s="66"/>
      <c r="E2853" s="66"/>
      <c r="F2853" s="66"/>
      <c r="G2853" s="67"/>
      <c r="H2853" s="4"/>
      <c r="I2853" s="4"/>
      <c r="J2853" s="4"/>
      <c r="K2853" s="4"/>
      <c r="O2853" s="4"/>
      <c r="P2853" s="4"/>
      <c r="Q2853" s="4"/>
      <c r="R2853" s="16"/>
      <c r="S2853" s="16"/>
      <c r="T2853" s="16"/>
      <c r="AA2853" s="59"/>
      <c r="AB2853" s="59"/>
      <c r="AC2853" s="18"/>
      <c r="AE2853" s="90"/>
    </row>
    <row r="2854" spans="1:31" x14ac:dyDescent="0.25">
      <c r="A2854" s="16"/>
      <c r="B2854" s="16"/>
      <c r="C2854" s="16"/>
      <c r="D2854" s="66"/>
      <c r="E2854" s="66"/>
      <c r="F2854" s="66"/>
      <c r="G2854" s="67"/>
      <c r="H2854" s="4"/>
      <c r="I2854" s="4"/>
      <c r="J2854" s="4"/>
      <c r="K2854" s="4"/>
      <c r="O2854" s="4"/>
      <c r="P2854" s="4"/>
      <c r="Q2854" s="4"/>
      <c r="R2854" s="16"/>
      <c r="S2854" s="16"/>
      <c r="T2854" s="16"/>
      <c r="AA2854" s="59"/>
      <c r="AB2854" s="59"/>
      <c r="AC2854" s="18"/>
      <c r="AE2854" s="90"/>
    </row>
    <row r="2855" spans="1:31" x14ac:dyDescent="0.25">
      <c r="A2855" s="16"/>
      <c r="B2855" s="16"/>
      <c r="C2855" s="16"/>
      <c r="D2855" s="66"/>
      <c r="E2855" s="66"/>
      <c r="F2855" s="66"/>
      <c r="G2855" s="67"/>
      <c r="H2855" s="4"/>
      <c r="I2855" s="4"/>
      <c r="J2855" s="4"/>
      <c r="K2855" s="4"/>
      <c r="O2855" s="4"/>
      <c r="P2855" s="4"/>
      <c r="Q2855" s="4"/>
      <c r="R2855" s="16"/>
      <c r="S2855" s="16"/>
      <c r="T2855" s="16"/>
      <c r="AA2855" s="59"/>
      <c r="AB2855" s="59"/>
      <c r="AC2855" s="18"/>
      <c r="AE2855" s="90"/>
    </row>
    <row r="2856" spans="1:31" x14ac:dyDescent="0.25">
      <c r="A2856" s="16"/>
      <c r="B2856" s="16"/>
      <c r="C2856" s="16"/>
      <c r="D2856" s="66"/>
      <c r="E2856" s="66"/>
      <c r="F2856" s="66"/>
      <c r="G2856" s="67"/>
      <c r="H2856" s="4"/>
      <c r="I2856" s="4"/>
      <c r="J2856" s="4"/>
      <c r="K2856" s="4"/>
      <c r="O2856" s="4"/>
      <c r="P2856" s="4"/>
      <c r="Q2856" s="4"/>
      <c r="R2856" s="16"/>
      <c r="S2856" s="16"/>
      <c r="T2856" s="16"/>
      <c r="AA2856" s="59"/>
      <c r="AB2856" s="59"/>
      <c r="AC2856" s="18"/>
      <c r="AE2856" s="90"/>
    </row>
    <row r="2857" spans="1:31" x14ac:dyDescent="0.25">
      <c r="A2857" s="16"/>
      <c r="B2857" s="16"/>
      <c r="C2857" s="16"/>
      <c r="D2857" s="66"/>
      <c r="E2857" s="66"/>
      <c r="F2857" s="66"/>
      <c r="G2857" s="67"/>
      <c r="H2857" s="4"/>
      <c r="I2857" s="4"/>
      <c r="J2857" s="4"/>
      <c r="K2857" s="4"/>
      <c r="O2857" s="4"/>
      <c r="P2857" s="4"/>
      <c r="Q2857" s="4"/>
      <c r="R2857" s="16"/>
      <c r="S2857" s="16"/>
      <c r="T2857" s="16"/>
      <c r="AA2857" s="59"/>
      <c r="AB2857" s="59"/>
      <c r="AC2857" s="18"/>
      <c r="AE2857" s="90"/>
    </row>
    <row r="2858" spans="1:31" x14ac:dyDescent="0.25">
      <c r="A2858" s="16"/>
      <c r="B2858" s="16"/>
      <c r="C2858" s="16"/>
      <c r="D2858" s="66"/>
      <c r="E2858" s="66"/>
      <c r="F2858" s="66"/>
      <c r="G2858" s="67"/>
      <c r="H2858" s="4"/>
      <c r="I2858" s="4"/>
      <c r="J2858" s="4"/>
      <c r="K2858" s="4"/>
      <c r="O2858" s="4"/>
      <c r="P2858" s="4"/>
      <c r="Q2858" s="4"/>
      <c r="R2858" s="16"/>
      <c r="S2858" s="16"/>
      <c r="T2858" s="16"/>
      <c r="AA2858" s="59"/>
      <c r="AB2858" s="59"/>
      <c r="AC2858" s="18"/>
      <c r="AE2858" s="90"/>
    </row>
    <row r="2859" spans="1:31" x14ac:dyDescent="0.25">
      <c r="A2859" s="16"/>
      <c r="B2859" s="16"/>
      <c r="C2859" s="16"/>
      <c r="D2859" s="66"/>
      <c r="E2859" s="66"/>
      <c r="F2859" s="66"/>
      <c r="G2859" s="67"/>
      <c r="H2859" s="4"/>
      <c r="I2859" s="4"/>
      <c r="J2859" s="4"/>
      <c r="K2859" s="4"/>
      <c r="O2859" s="4"/>
      <c r="P2859" s="4"/>
      <c r="Q2859" s="4"/>
      <c r="R2859" s="16"/>
      <c r="S2859" s="16"/>
      <c r="T2859" s="16"/>
      <c r="AA2859" s="59"/>
      <c r="AB2859" s="59"/>
      <c r="AC2859" s="18"/>
      <c r="AE2859" s="90"/>
    </row>
    <row r="2860" spans="1:31" x14ac:dyDescent="0.25">
      <c r="A2860" s="16"/>
      <c r="B2860" s="16"/>
      <c r="C2860" s="16"/>
      <c r="D2860" s="66"/>
      <c r="E2860" s="66"/>
      <c r="F2860" s="66"/>
      <c r="G2860" s="67"/>
      <c r="H2860" s="4"/>
      <c r="I2860" s="4"/>
      <c r="J2860" s="4"/>
      <c r="K2860" s="4"/>
      <c r="O2860" s="4"/>
      <c r="P2860" s="4"/>
      <c r="Q2860" s="4"/>
      <c r="R2860" s="16"/>
      <c r="S2860" s="16"/>
      <c r="T2860" s="16"/>
      <c r="AA2860" s="59"/>
      <c r="AB2860" s="59"/>
      <c r="AC2860" s="18"/>
      <c r="AE2860" s="90"/>
    </row>
    <row r="2861" spans="1:31" x14ac:dyDescent="0.25">
      <c r="A2861" s="16"/>
      <c r="B2861" s="16"/>
      <c r="C2861" s="16"/>
      <c r="D2861" s="66"/>
      <c r="E2861" s="66"/>
      <c r="F2861" s="66"/>
      <c r="G2861" s="67"/>
      <c r="H2861" s="4"/>
      <c r="I2861" s="4"/>
      <c r="J2861" s="4"/>
      <c r="K2861" s="4"/>
      <c r="O2861" s="4"/>
      <c r="P2861" s="4"/>
      <c r="Q2861" s="4"/>
      <c r="R2861" s="16"/>
      <c r="S2861" s="16"/>
      <c r="T2861" s="16"/>
      <c r="AA2861" s="59"/>
      <c r="AB2861" s="59"/>
      <c r="AC2861" s="18"/>
      <c r="AE2861" s="90"/>
    </row>
    <row r="2862" spans="1:31" x14ac:dyDescent="0.25">
      <c r="A2862" s="16"/>
      <c r="B2862" s="16"/>
      <c r="C2862" s="16"/>
      <c r="D2862" s="66"/>
      <c r="E2862" s="66"/>
      <c r="F2862" s="66"/>
      <c r="G2862" s="67"/>
      <c r="H2862" s="4"/>
      <c r="I2862" s="4"/>
      <c r="J2862" s="4"/>
      <c r="K2862" s="4"/>
      <c r="O2862" s="4"/>
      <c r="P2862" s="4"/>
      <c r="Q2862" s="4"/>
      <c r="R2862" s="16"/>
      <c r="S2862" s="16"/>
      <c r="T2862" s="16"/>
      <c r="AA2862" s="59"/>
      <c r="AB2862" s="59"/>
      <c r="AC2862" s="18"/>
      <c r="AE2862" s="90"/>
    </row>
    <row r="2863" spans="1:31" x14ac:dyDescent="0.25">
      <c r="A2863" s="16"/>
      <c r="B2863" s="16"/>
      <c r="C2863" s="16"/>
      <c r="D2863" s="66"/>
      <c r="E2863" s="66"/>
      <c r="F2863" s="66"/>
      <c r="G2863" s="67"/>
      <c r="H2863" s="4"/>
      <c r="I2863" s="4"/>
      <c r="J2863" s="4"/>
      <c r="K2863" s="4"/>
      <c r="O2863" s="4"/>
      <c r="P2863" s="4"/>
      <c r="Q2863" s="4"/>
      <c r="R2863" s="16"/>
      <c r="S2863" s="16"/>
      <c r="T2863" s="16"/>
      <c r="AA2863" s="59"/>
      <c r="AB2863" s="59"/>
      <c r="AC2863" s="18"/>
      <c r="AE2863" s="90"/>
    </row>
    <row r="2864" spans="1:31" x14ac:dyDescent="0.25">
      <c r="A2864" s="16"/>
      <c r="B2864" s="16"/>
      <c r="C2864" s="16"/>
      <c r="D2864" s="66"/>
      <c r="E2864" s="66"/>
      <c r="F2864" s="66"/>
      <c r="G2864" s="67"/>
      <c r="H2864" s="4"/>
      <c r="I2864" s="4"/>
      <c r="J2864" s="4"/>
      <c r="K2864" s="4"/>
      <c r="O2864" s="4"/>
      <c r="P2864" s="4"/>
      <c r="Q2864" s="4"/>
      <c r="R2864" s="16"/>
      <c r="S2864" s="16"/>
      <c r="T2864" s="16"/>
      <c r="AA2864" s="59"/>
      <c r="AB2864" s="59"/>
      <c r="AC2864" s="18"/>
      <c r="AE2864" s="90"/>
    </row>
    <row r="2865" spans="1:31" x14ac:dyDescent="0.25">
      <c r="A2865" s="16"/>
      <c r="B2865" s="16"/>
      <c r="C2865" s="16"/>
      <c r="D2865" s="66"/>
      <c r="E2865" s="66"/>
      <c r="F2865" s="66"/>
      <c r="G2865" s="67"/>
      <c r="H2865" s="4"/>
      <c r="I2865" s="4"/>
      <c r="J2865" s="4"/>
      <c r="K2865" s="4"/>
      <c r="O2865" s="4"/>
      <c r="P2865" s="4"/>
      <c r="Q2865" s="4"/>
      <c r="R2865" s="16"/>
      <c r="S2865" s="16"/>
      <c r="T2865" s="16"/>
      <c r="AA2865" s="59"/>
      <c r="AB2865" s="59"/>
      <c r="AC2865" s="18"/>
      <c r="AE2865" s="90"/>
    </row>
    <row r="2866" spans="1:31" x14ac:dyDescent="0.25">
      <c r="A2866" s="16"/>
      <c r="B2866" s="16"/>
      <c r="C2866" s="16"/>
      <c r="D2866" s="66"/>
      <c r="E2866" s="66"/>
      <c r="F2866" s="66"/>
      <c r="G2866" s="67"/>
      <c r="H2866" s="4"/>
      <c r="I2866" s="4"/>
      <c r="J2866" s="4"/>
      <c r="K2866" s="4"/>
      <c r="O2866" s="4"/>
      <c r="P2866" s="4"/>
      <c r="Q2866" s="4"/>
      <c r="R2866" s="16"/>
      <c r="S2866" s="16"/>
      <c r="T2866" s="16"/>
      <c r="AA2866" s="59"/>
      <c r="AB2866" s="59"/>
      <c r="AC2866" s="18"/>
      <c r="AE2866" s="90"/>
    </row>
    <row r="2867" spans="1:31" x14ac:dyDescent="0.25">
      <c r="A2867" s="16"/>
      <c r="B2867" s="16"/>
      <c r="C2867" s="16"/>
      <c r="D2867" s="66"/>
      <c r="E2867" s="66"/>
      <c r="F2867" s="66"/>
      <c r="G2867" s="67"/>
      <c r="H2867" s="4"/>
      <c r="I2867" s="4"/>
      <c r="J2867" s="4"/>
      <c r="K2867" s="4"/>
      <c r="O2867" s="4"/>
      <c r="P2867" s="4"/>
      <c r="Q2867" s="4"/>
      <c r="R2867" s="16"/>
      <c r="S2867" s="16"/>
      <c r="T2867" s="16"/>
      <c r="AA2867" s="59"/>
      <c r="AB2867" s="59"/>
      <c r="AC2867" s="18"/>
      <c r="AE2867" s="90"/>
    </row>
    <row r="2868" spans="1:31" x14ac:dyDescent="0.25">
      <c r="A2868" s="16"/>
      <c r="B2868" s="16"/>
      <c r="C2868" s="16"/>
      <c r="D2868" s="66"/>
      <c r="E2868" s="66"/>
      <c r="F2868" s="66"/>
      <c r="G2868" s="67"/>
      <c r="H2868" s="4"/>
      <c r="I2868" s="4"/>
      <c r="J2868" s="4"/>
      <c r="K2868" s="4"/>
      <c r="O2868" s="4"/>
      <c r="P2868" s="4"/>
      <c r="Q2868" s="4"/>
      <c r="R2868" s="16"/>
      <c r="S2868" s="16"/>
      <c r="T2868" s="16"/>
      <c r="AA2868" s="59"/>
      <c r="AB2868" s="59"/>
      <c r="AC2868" s="18"/>
      <c r="AE2868" s="90"/>
    </row>
    <row r="2869" spans="1:31" x14ac:dyDescent="0.25">
      <c r="A2869" s="16"/>
      <c r="B2869" s="16"/>
      <c r="C2869" s="16"/>
      <c r="D2869" s="66"/>
      <c r="E2869" s="66"/>
      <c r="F2869" s="66"/>
      <c r="G2869" s="67"/>
      <c r="H2869" s="4"/>
      <c r="I2869" s="4"/>
      <c r="J2869" s="4"/>
      <c r="K2869" s="4"/>
      <c r="O2869" s="4"/>
      <c r="P2869" s="4"/>
      <c r="Q2869" s="4"/>
      <c r="R2869" s="16"/>
      <c r="S2869" s="16"/>
      <c r="T2869" s="16"/>
      <c r="AA2869" s="59"/>
      <c r="AB2869" s="59"/>
      <c r="AC2869" s="18"/>
      <c r="AE2869" s="90"/>
    </row>
    <row r="2870" spans="1:31" x14ac:dyDescent="0.25">
      <c r="A2870" s="16"/>
      <c r="B2870" s="16"/>
      <c r="C2870" s="16"/>
      <c r="D2870" s="66"/>
      <c r="E2870" s="66"/>
      <c r="F2870" s="66"/>
      <c r="G2870" s="67"/>
      <c r="H2870" s="4"/>
      <c r="I2870" s="4"/>
      <c r="J2870" s="4"/>
      <c r="K2870" s="4"/>
      <c r="O2870" s="4"/>
      <c r="P2870" s="4"/>
      <c r="Q2870" s="4"/>
      <c r="R2870" s="16"/>
      <c r="S2870" s="16"/>
      <c r="T2870" s="16"/>
      <c r="AA2870" s="59"/>
      <c r="AB2870" s="59"/>
      <c r="AC2870" s="18"/>
      <c r="AE2870" s="90"/>
    </row>
    <row r="2871" spans="1:31" x14ac:dyDescent="0.25">
      <c r="A2871" s="16"/>
      <c r="B2871" s="16"/>
      <c r="C2871" s="16"/>
      <c r="D2871" s="66"/>
      <c r="E2871" s="66"/>
      <c r="F2871" s="66"/>
      <c r="G2871" s="67"/>
      <c r="H2871" s="4"/>
      <c r="I2871" s="4"/>
      <c r="J2871" s="4"/>
      <c r="K2871" s="4"/>
      <c r="O2871" s="4"/>
      <c r="P2871" s="4"/>
      <c r="Q2871" s="4"/>
      <c r="R2871" s="16"/>
      <c r="S2871" s="16"/>
      <c r="T2871" s="16"/>
      <c r="AA2871" s="59"/>
      <c r="AB2871" s="59"/>
      <c r="AC2871" s="18"/>
      <c r="AE2871" s="90"/>
    </row>
    <row r="2872" spans="1:31" x14ac:dyDescent="0.25">
      <c r="A2872" s="16"/>
      <c r="B2872" s="16"/>
      <c r="C2872" s="16"/>
      <c r="D2872" s="66"/>
      <c r="E2872" s="66"/>
      <c r="F2872" s="66"/>
      <c r="G2872" s="67"/>
      <c r="H2872" s="4"/>
      <c r="I2872" s="4"/>
      <c r="J2872" s="4"/>
      <c r="K2872" s="4"/>
      <c r="O2872" s="4"/>
      <c r="P2872" s="4"/>
      <c r="Q2872" s="4"/>
      <c r="R2872" s="16"/>
      <c r="S2872" s="16"/>
      <c r="T2872" s="16"/>
      <c r="AA2872" s="59"/>
      <c r="AB2872" s="59"/>
      <c r="AC2872" s="18"/>
      <c r="AE2872" s="90"/>
    </row>
    <row r="2873" spans="1:31" x14ac:dyDescent="0.25">
      <c r="A2873" s="16"/>
      <c r="B2873" s="16"/>
      <c r="C2873" s="16"/>
      <c r="D2873" s="66"/>
      <c r="E2873" s="66"/>
      <c r="F2873" s="66"/>
      <c r="G2873" s="67"/>
      <c r="H2873" s="4"/>
      <c r="I2873" s="4"/>
      <c r="J2873" s="4"/>
      <c r="K2873" s="4"/>
      <c r="O2873" s="4"/>
      <c r="P2873" s="4"/>
      <c r="Q2873" s="4"/>
      <c r="R2873" s="16"/>
      <c r="S2873" s="16"/>
      <c r="T2873" s="16"/>
      <c r="AA2873" s="59"/>
      <c r="AB2873" s="59"/>
      <c r="AC2873" s="18"/>
      <c r="AE2873" s="90"/>
    </row>
    <row r="2874" spans="1:31" x14ac:dyDescent="0.25">
      <c r="A2874" s="16"/>
      <c r="B2874" s="16"/>
      <c r="C2874" s="16"/>
      <c r="D2874" s="66"/>
      <c r="E2874" s="66"/>
      <c r="F2874" s="66"/>
      <c r="G2874" s="67"/>
      <c r="H2874" s="4"/>
      <c r="I2874" s="4"/>
      <c r="J2874" s="4"/>
      <c r="K2874" s="4"/>
      <c r="O2874" s="4"/>
      <c r="P2874" s="4"/>
      <c r="Q2874" s="4"/>
      <c r="R2874" s="16"/>
      <c r="S2874" s="16"/>
      <c r="T2874" s="16"/>
      <c r="AA2874" s="59"/>
      <c r="AB2874" s="59"/>
      <c r="AC2874" s="18"/>
      <c r="AE2874" s="90"/>
    </row>
    <row r="2875" spans="1:31" x14ac:dyDescent="0.25">
      <c r="A2875" s="16"/>
      <c r="B2875" s="16"/>
      <c r="C2875" s="16"/>
      <c r="D2875" s="66"/>
      <c r="E2875" s="66"/>
      <c r="F2875" s="66"/>
      <c r="G2875" s="67"/>
      <c r="H2875" s="4"/>
      <c r="I2875" s="4"/>
      <c r="J2875" s="4"/>
      <c r="K2875" s="4"/>
      <c r="O2875" s="4"/>
      <c r="P2875" s="4"/>
      <c r="Q2875" s="4"/>
      <c r="R2875" s="16"/>
      <c r="S2875" s="16"/>
      <c r="T2875" s="16"/>
      <c r="AA2875" s="59"/>
      <c r="AB2875" s="59"/>
      <c r="AC2875" s="18"/>
      <c r="AE2875" s="90"/>
    </row>
    <row r="2876" spans="1:31" x14ac:dyDescent="0.25">
      <c r="A2876" s="16"/>
      <c r="B2876" s="16"/>
      <c r="C2876" s="16"/>
      <c r="D2876" s="66"/>
      <c r="E2876" s="66"/>
      <c r="F2876" s="66"/>
      <c r="G2876" s="67"/>
      <c r="H2876" s="4"/>
      <c r="I2876" s="4"/>
      <c r="J2876" s="4"/>
      <c r="K2876" s="4"/>
      <c r="O2876" s="4"/>
      <c r="P2876" s="4"/>
      <c r="Q2876" s="4"/>
      <c r="R2876" s="16"/>
      <c r="S2876" s="16"/>
      <c r="T2876" s="16"/>
      <c r="AA2876" s="59"/>
      <c r="AB2876" s="59"/>
      <c r="AC2876" s="18"/>
      <c r="AE2876" s="90"/>
    </row>
    <row r="2877" spans="1:31" x14ac:dyDescent="0.25">
      <c r="A2877" s="16"/>
      <c r="B2877" s="16"/>
      <c r="C2877" s="16"/>
      <c r="D2877" s="66"/>
      <c r="E2877" s="66"/>
      <c r="F2877" s="66"/>
      <c r="G2877" s="67"/>
      <c r="H2877" s="4"/>
      <c r="I2877" s="4"/>
      <c r="J2877" s="4"/>
      <c r="K2877" s="4"/>
      <c r="O2877" s="4"/>
      <c r="P2877" s="4"/>
      <c r="Q2877" s="4"/>
      <c r="R2877" s="16"/>
      <c r="S2877" s="16"/>
      <c r="T2877" s="16"/>
      <c r="AA2877" s="59"/>
      <c r="AB2877" s="59"/>
      <c r="AC2877" s="18"/>
      <c r="AE2877" s="90"/>
    </row>
    <row r="2878" spans="1:31" x14ac:dyDescent="0.25">
      <c r="A2878" s="16"/>
      <c r="B2878" s="16"/>
      <c r="C2878" s="16"/>
      <c r="D2878" s="66"/>
      <c r="E2878" s="66"/>
      <c r="F2878" s="66"/>
      <c r="G2878" s="67"/>
      <c r="H2878" s="4"/>
      <c r="I2878" s="4"/>
      <c r="J2878" s="4"/>
      <c r="K2878" s="4"/>
      <c r="O2878" s="4"/>
      <c r="P2878" s="4"/>
      <c r="Q2878" s="4"/>
      <c r="R2878" s="16"/>
      <c r="S2878" s="16"/>
      <c r="T2878" s="16"/>
      <c r="AA2878" s="59"/>
      <c r="AB2878" s="59"/>
      <c r="AC2878" s="18"/>
      <c r="AE2878" s="90"/>
    </row>
    <row r="2879" spans="1:31" x14ac:dyDescent="0.25">
      <c r="A2879" s="16"/>
      <c r="B2879" s="16"/>
      <c r="C2879" s="16"/>
      <c r="D2879" s="66"/>
      <c r="E2879" s="66"/>
      <c r="F2879" s="66"/>
      <c r="G2879" s="67"/>
      <c r="H2879" s="4"/>
      <c r="I2879" s="4"/>
      <c r="J2879" s="4"/>
      <c r="K2879" s="4"/>
      <c r="O2879" s="4"/>
      <c r="P2879" s="4"/>
      <c r="Q2879" s="4"/>
      <c r="R2879" s="16"/>
      <c r="S2879" s="16"/>
      <c r="T2879" s="16"/>
      <c r="AA2879" s="59"/>
      <c r="AB2879" s="59"/>
      <c r="AC2879" s="18"/>
      <c r="AE2879" s="90"/>
    </row>
    <row r="2880" spans="1:31" x14ac:dyDescent="0.25">
      <c r="A2880" s="16"/>
      <c r="B2880" s="16"/>
      <c r="C2880" s="16"/>
      <c r="D2880" s="66"/>
      <c r="E2880" s="66"/>
      <c r="F2880" s="66"/>
      <c r="G2880" s="67"/>
      <c r="H2880" s="4"/>
      <c r="I2880" s="4"/>
      <c r="J2880" s="4"/>
      <c r="K2880" s="4"/>
      <c r="O2880" s="4"/>
      <c r="P2880" s="4"/>
      <c r="Q2880" s="4"/>
      <c r="R2880" s="16"/>
      <c r="S2880" s="16"/>
      <c r="T2880" s="16"/>
      <c r="AA2880" s="59"/>
      <c r="AB2880" s="59"/>
      <c r="AC2880" s="18"/>
      <c r="AE2880" s="90"/>
    </row>
    <row r="2881" spans="1:31" x14ac:dyDescent="0.25">
      <c r="A2881" s="16"/>
      <c r="B2881" s="16"/>
      <c r="C2881" s="16"/>
      <c r="D2881" s="66"/>
      <c r="E2881" s="66"/>
      <c r="F2881" s="66"/>
      <c r="G2881" s="67"/>
      <c r="H2881" s="4"/>
      <c r="I2881" s="4"/>
      <c r="J2881" s="4"/>
      <c r="K2881" s="4"/>
      <c r="O2881" s="4"/>
      <c r="P2881" s="4"/>
      <c r="Q2881" s="4"/>
      <c r="R2881" s="16"/>
      <c r="S2881" s="16"/>
      <c r="T2881" s="16"/>
      <c r="AA2881" s="59"/>
      <c r="AB2881" s="59"/>
      <c r="AC2881" s="18"/>
      <c r="AE2881" s="90"/>
    </row>
    <row r="2882" spans="1:31" x14ac:dyDescent="0.25">
      <c r="A2882" s="16"/>
      <c r="B2882" s="16"/>
      <c r="C2882" s="16"/>
      <c r="D2882" s="66"/>
      <c r="E2882" s="66"/>
      <c r="F2882" s="66"/>
      <c r="G2882" s="67"/>
      <c r="H2882" s="4"/>
      <c r="I2882" s="4"/>
      <c r="J2882" s="4"/>
      <c r="K2882" s="4"/>
      <c r="O2882" s="4"/>
      <c r="P2882" s="4"/>
      <c r="Q2882" s="4"/>
      <c r="R2882" s="16"/>
      <c r="S2882" s="16"/>
      <c r="T2882" s="16"/>
      <c r="AA2882" s="59"/>
      <c r="AB2882" s="59"/>
      <c r="AC2882" s="18"/>
      <c r="AE2882" s="90"/>
    </row>
    <row r="2883" spans="1:31" x14ac:dyDescent="0.25">
      <c r="A2883" s="16"/>
      <c r="B2883" s="16"/>
      <c r="C2883" s="16"/>
      <c r="D2883" s="66"/>
      <c r="E2883" s="66"/>
      <c r="F2883" s="66"/>
      <c r="G2883" s="67"/>
      <c r="H2883" s="4"/>
      <c r="I2883" s="4"/>
      <c r="J2883" s="4"/>
      <c r="K2883" s="4"/>
      <c r="O2883" s="4"/>
      <c r="P2883" s="4"/>
      <c r="Q2883" s="4"/>
      <c r="R2883" s="16"/>
      <c r="S2883" s="16"/>
      <c r="T2883" s="16"/>
      <c r="AA2883" s="59"/>
      <c r="AB2883" s="59"/>
      <c r="AC2883" s="18"/>
      <c r="AE2883" s="90"/>
    </row>
    <row r="2884" spans="1:31" x14ac:dyDescent="0.25">
      <c r="A2884" s="16"/>
      <c r="B2884" s="16"/>
      <c r="C2884" s="16"/>
      <c r="D2884" s="66"/>
      <c r="E2884" s="66"/>
      <c r="F2884" s="66"/>
      <c r="G2884" s="67"/>
      <c r="H2884" s="4"/>
      <c r="I2884" s="4"/>
      <c r="J2884" s="4"/>
      <c r="K2884" s="4"/>
      <c r="O2884" s="4"/>
      <c r="P2884" s="4"/>
      <c r="Q2884" s="4"/>
      <c r="R2884" s="16"/>
      <c r="S2884" s="16"/>
      <c r="T2884" s="16"/>
      <c r="AA2884" s="59"/>
      <c r="AB2884" s="59"/>
      <c r="AC2884" s="18"/>
      <c r="AE2884" s="90"/>
    </row>
    <row r="2885" spans="1:31" x14ac:dyDescent="0.25">
      <c r="A2885" s="16"/>
      <c r="B2885" s="16"/>
      <c r="C2885" s="16"/>
      <c r="D2885" s="66"/>
      <c r="E2885" s="66"/>
      <c r="F2885" s="66"/>
      <c r="G2885" s="67"/>
      <c r="H2885" s="4"/>
      <c r="I2885" s="4"/>
      <c r="J2885" s="4"/>
      <c r="K2885" s="4"/>
      <c r="O2885" s="4"/>
      <c r="P2885" s="4"/>
      <c r="Q2885" s="4"/>
      <c r="R2885" s="16"/>
      <c r="S2885" s="16"/>
      <c r="T2885" s="16"/>
      <c r="AA2885" s="59"/>
      <c r="AB2885" s="59"/>
      <c r="AC2885" s="18"/>
      <c r="AE2885" s="90"/>
    </row>
    <row r="2886" spans="1:31" x14ac:dyDescent="0.25">
      <c r="A2886" s="16"/>
      <c r="B2886" s="16"/>
      <c r="C2886" s="16"/>
      <c r="D2886" s="66"/>
      <c r="E2886" s="66"/>
      <c r="F2886" s="66"/>
      <c r="G2886" s="67"/>
      <c r="H2886" s="4"/>
      <c r="I2886" s="4"/>
      <c r="J2886" s="4"/>
      <c r="K2886" s="4"/>
      <c r="O2886" s="4"/>
      <c r="P2886" s="4"/>
      <c r="Q2886" s="4"/>
      <c r="R2886" s="16"/>
      <c r="S2886" s="16"/>
      <c r="T2886" s="16"/>
      <c r="AA2886" s="59"/>
      <c r="AB2886" s="59"/>
      <c r="AC2886" s="18"/>
      <c r="AE2886" s="90"/>
    </row>
    <row r="2887" spans="1:31" x14ac:dyDescent="0.25">
      <c r="A2887" s="16"/>
      <c r="B2887" s="16"/>
      <c r="C2887" s="16"/>
      <c r="D2887" s="66"/>
      <c r="E2887" s="66"/>
      <c r="F2887" s="66"/>
      <c r="G2887" s="67"/>
      <c r="H2887" s="4"/>
      <c r="I2887" s="4"/>
      <c r="J2887" s="4"/>
      <c r="K2887" s="4"/>
      <c r="O2887" s="4"/>
      <c r="P2887" s="4"/>
      <c r="Q2887" s="4"/>
      <c r="R2887" s="16"/>
      <c r="S2887" s="16"/>
      <c r="T2887" s="16"/>
      <c r="AA2887" s="59"/>
      <c r="AB2887" s="59"/>
      <c r="AC2887" s="18"/>
      <c r="AE2887" s="90"/>
    </row>
    <row r="2888" spans="1:31" x14ac:dyDescent="0.25">
      <c r="A2888" s="16"/>
      <c r="B2888" s="16"/>
      <c r="C2888" s="16"/>
      <c r="D2888" s="66"/>
      <c r="E2888" s="66"/>
      <c r="F2888" s="66"/>
      <c r="G2888" s="67"/>
      <c r="H2888" s="4"/>
      <c r="I2888" s="4"/>
      <c r="J2888" s="4"/>
      <c r="K2888" s="4"/>
      <c r="O2888" s="4"/>
      <c r="P2888" s="4"/>
      <c r="Q2888" s="4"/>
      <c r="R2888" s="16"/>
      <c r="S2888" s="16"/>
      <c r="T2888" s="16"/>
      <c r="AA2888" s="59"/>
      <c r="AB2888" s="59"/>
      <c r="AC2888" s="18"/>
      <c r="AE2888" s="90"/>
    </row>
    <row r="2889" spans="1:31" x14ac:dyDescent="0.25">
      <c r="A2889" s="16"/>
      <c r="B2889" s="16"/>
      <c r="C2889" s="16"/>
      <c r="D2889" s="66"/>
      <c r="E2889" s="66"/>
      <c r="F2889" s="66"/>
      <c r="G2889" s="67"/>
      <c r="H2889" s="4"/>
      <c r="I2889" s="4"/>
      <c r="J2889" s="4"/>
      <c r="K2889" s="4"/>
      <c r="O2889" s="4"/>
      <c r="P2889" s="4"/>
      <c r="Q2889" s="4"/>
      <c r="R2889" s="16"/>
      <c r="S2889" s="16"/>
      <c r="T2889" s="16"/>
      <c r="AA2889" s="59"/>
      <c r="AB2889" s="59"/>
      <c r="AC2889" s="18"/>
      <c r="AE2889" s="90"/>
    </row>
    <row r="2890" spans="1:31" x14ac:dyDescent="0.25">
      <c r="A2890" s="16"/>
      <c r="B2890" s="16"/>
      <c r="C2890" s="16"/>
      <c r="D2890" s="66"/>
      <c r="E2890" s="66"/>
      <c r="F2890" s="66"/>
      <c r="G2890" s="67"/>
      <c r="H2890" s="4"/>
      <c r="I2890" s="4"/>
      <c r="J2890" s="4"/>
      <c r="K2890" s="4"/>
      <c r="O2890" s="4"/>
      <c r="P2890" s="4"/>
      <c r="Q2890" s="4"/>
      <c r="R2890" s="16"/>
      <c r="S2890" s="16"/>
      <c r="T2890" s="16"/>
      <c r="AA2890" s="59"/>
      <c r="AB2890" s="59"/>
      <c r="AC2890" s="18"/>
      <c r="AE2890" s="90"/>
    </row>
    <row r="2891" spans="1:31" x14ac:dyDescent="0.25">
      <c r="A2891" s="16"/>
      <c r="B2891" s="16"/>
      <c r="C2891" s="16"/>
      <c r="D2891" s="66"/>
      <c r="E2891" s="66"/>
      <c r="F2891" s="66"/>
      <c r="G2891" s="67"/>
      <c r="H2891" s="4"/>
      <c r="I2891" s="4"/>
      <c r="J2891" s="4"/>
      <c r="K2891" s="4"/>
      <c r="O2891" s="4"/>
      <c r="P2891" s="4"/>
      <c r="Q2891" s="4"/>
      <c r="R2891" s="16"/>
      <c r="S2891" s="16"/>
      <c r="T2891" s="16"/>
      <c r="AA2891" s="59"/>
      <c r="AB2891" s="59"/>
      <c r="AC2891" s="18"/>
      <c r="AE2891" s="90"/>
    </row>
    <row r="2892" spans="1:31" x14ac:dyDescent="0.25">
      <c r="A2892" s="16"/>
      <c r="B2892" s="16"/>
      <c r="C2892" s="16"/>
      <c r="D2892" s="66"/>
      <c r="E2892" s="66"/>
      <c r="F2892" s="66"/>
      <c r="G2892" s="67"/>
      <c r="H2892" s="4"/>
      <c r="I2892" s="4"/>
      <c r="J2892" s="4"/>
      <c r="K2892" s="4"/>
      <c r="O2892" s="4"/>
      <c r="P2892" s="4"/>
      <c r="Q2892" s="4"/>
      <c r="R2892" s="16"/>
      <c r="S2892" s="16"/>
      <c r="T2892" s="16"/>
      <c r="AA2892" s="59"/>
      <c r="AB2892" s="59"/>
      <c r="AC2892" s="18"/>
      <c r="AE2892" s="90"/>
    </row>
    <row r="2893" spans="1:31" x14ac:dyDescent="0.25">
      <c r="A2893" s="16"/>
      <c r="B2893" s="16"/>
      <c r="C2893" s="16"/>
      <c r="D2893" s="66"/>
      <c r="E2893" s="66"/>
      <c r="F2893" s="66"/>
      <c r="G2893" s="67"/>
      <c r="H2893" s="4"/>
      <c r="I2893" s="4"/>
      <c r="J2893" s="4"/>
      <c r="K2893" s="4"/>
      <c r="O2893" s="4"/>
      <c r="P2893" s="4"/>
      <c r="Q2893" s="4"/>
      <c r="R2893" s="16"/>
      <c r="S2893" s="16"/>
      <c r="T2893" s="16"/>
      <c r="AA2893" s="59"/>
      <c r="AB2893" s="59"/>
      <c r="AC2893" s="18"/>
      <c r="AE2893" s="90"/>
    </row>
    <row r="2894" spans="1:31" x14ac:dyDescent="0.25">
      <c r="A2894" s="16"/>
      <c r="B2894" s="16"/>
      <c r="C2894" s="16"/>
      <c r="D2894" s="66"/>
      <c r="E2894" s="66"/>
      <c r="F2894" s="66"/>
      <c r="G2894" s="67"/>
      <c r="H2894" s="4"/>
      <c r="I2894" s="4"/>
      <c r="J2894" s="4"/>
      <c r="K2894" s="4"/>
      <c r="O2894" s="4"/>
      <c r="P2894" s="4"/>
      <c r="Q2894" s="4"/>
      <c r="R2894" s="16"/>
      <c r="S2894" s="16"/>
      <c r="T2894" s="16"/>
      <c r="AA2894" s="59"/>
      <c r="AB2894" s="59"/>
      <c r="AC2894" s="18"/>
      <c r="AE2894" s="90"/>
    </row>
    <row r="2895" spans="1:31" x14ac:dyDescent="0.25">
      <c r="A2895" s="16"/>
      <c r="B2895" s="16"/>
      <c r="C2895" s="16"/>
      <c r="D2895" s="66"/>
      <c r="E2895" s="66"/>
      <c r="F2895" s="66"/>
      <c r="G2895" s="67"/>
      <c r="H2895" s="4"/>
      <c r="I2895" s="4"/>
      <c r="J2895" s="4"/>
      <c r="K2895" s="4"/>
      <c r="O2895" s="4"/>
      <c r="P2895" s="4"/>
      <c r="Q2895" s="4"/>
      <c r="R2895" s="16"/>
      <c r="S2895" s="16"/>
      <c r="T2895" s="16"/>
      <c r="AA2895" s="59"/>
      <c r="AB2895" s="59"/>
      <c r="AC2895" s="18"/>
      <c r="AE2895" s="90"/>
    </row>
    <row r="2896" spans="1:31" x14ac:dyDescent="0.25">
      <c r="A2896" s="16"/>
      <c r="B2896" s="16"/>
      <c r="C2896" s="16"/>
      <c r="D2896" s="66"/>
      <c r="E2896" s="66"/>
      <c r="F2896" s="66"/>
      <c r="G2896" s="67"/>
      <c r="H2896" s="4"/>
      <c r="I2896" s="4"/>
      <c r="J2896" s="4"/>
      <c r="K2896" s="4"/>
      <c r="O2896" s="4"/>
      <c r="P2896" s="4"/>
      <c r="Q2896" s="4"/>
      <c r="R2896" s="16"/>
      <c r="S2896" s="16"/>
      <c r="T2896" s="16"/>
      <c r="AA2896" s="59"/>
      <c r="AB2896" s="59"/>
      <c r="AC2896" s="18"/>
      <c r="AE2896" s="90"/>
    </row>
    <row r="2897" spans="1:31" x14ac:dyDescent="0.25">
      <c r="A2897" s="16"/>
      <c r="B2897" s="16"/>
      <c r="C2897" s="16"/>
      <c r="D2897" s="66"/>
      <c r="E2897" s="66"/>
      <c r="F2897" s="66"/>
      <c r="G2897" s="67"/>
      <c r="H2897" s="4"/>
      <c r="I2897" s="4"/>
      <c r="J2897" s="4"/>
      <c r="K2897" s="4"/>
      <c r="O2897" s="4"/>
      <c r="P2897" s="4"/>
      <c r="Q2897" s="4"/>
      <c r="R2897" s="16"/>
      <c r="S2897" s="16"/>
      <c r="T2897" s="16"/>
      <c r="AA2897" s="59"/>
      <c r="AB2897" s="59"/>
      <c r="AC2897" s="18"/>
      <c r="AE2897" s="90"/>
    </row>
    <row r="2898" spans="1:31" x14ac:dyDescent="0.25">
      <c r="A2898" s="16"/>
      <c r="B2898" s="16"/>
      <c r="C2898" s="16"/>
      <c r="D2898" s="66"/>
      <c r="E2898" s="66"/>
      <c r="F2898" s="66"/>
      <c r="G2898" s="67"/>
      <c r="H2898" s="4"/>
      <c r="I2898" s="4"/>
      <c r="J2898" s="4"/>
      <c r="K2898" s="4"/>
      <c r="O2898" s="4"/>
      <c r="P2898" s="4"/>
      <c r="Q2898" s="4"/>
      <c r="R2898" s="16"/>
      <c r="S2898" s="16"/>
      <c r="T2898" s="16"/>
      <c r="AA2898" s="59"/>
      <c r="AB2898" s="59"/>
      <c r="AC2898" s="18"/>
      <c r="AE2898" s="90"/>
    </row>
    <row r="2899" spans="1:31" x14ac:dyDescent="0.25">
      <c r="A2899" s="16"/>
      <c r="B2899" s="16"/>
      <c r="C2899" s="16"/>
      <c r="D2899" s="66"/>
      <c r="E2899" s="66"/>
      <c r="F2899" s="66"/>
      <c r="G2899" s="67"/>
      <c r="H2899" s="4"/>
      <c r="I2899" s="4"/>
      <c r="J2899" s="4"/>
      <c r="K2899" s="4"/>
      <c r="O2899" s="4"/>
      <c r="P2899" s="4"/>
      <c r="Q2899" s="4"/>
      <c r="R2899" s="16"/>
      <c r="S2899" s="16"/>
      <c r="T2899" s="16"/>
      <c r="AA2899" s="59"/>
      <c r="AB2899" s="59"/>
      <c r="AC2899" s="18"/>
      <c r="AE2899" s="90"/>
    </row>
    <row r="2900" spans="1:31" x14ac:dyDescent="0.25">
      <c r="A2900" s="16"/>
      <c r="B2900" s="16"/>
      <c r="C2900" s="16"/>
      <c r="D2900" s="66"/>
      <c r="E2900" s="66"/>
      <c r="F2900" s="66"/>
      <c r="G2900" s="67"/>
      <c r="H2900" s="4"/>
      <c r="I2900" s="4"/>
      <c r="J2900" s="4"/>
      <c r="K2900" s="4"/>
      <c r="O2900" s="4"/>
      <c r="P2900" s="4"/>
      <c r="Q2900" s="4"/>
      <c r="R2900" s="16"/>
      <c r="S2900" s="16"/>
      <c r="T2900" s="16"/>
      <c r="AA2900" s="59"/>
      <c r="AB2900" s="59"/>
      <c r="AC2900" s="18"/>
      <c r="AE2900" s="90"/>
    </row>
    <row r="2901" spans="1:31" x14ac:dyDescent="0.25">
      <c r="A2901" s="16"/>
      <c r="B2901" s="16"/>
      <c r="C2901" s="16"/>
      <c r="D2901" s="66"/>
      <c r="E2901" s="66"/>
      <c r="F2901" s="66"/>
      <c r="G2901" s="67"/>
      <c r="H2901" s="4"/>
      <c r="I2901" s="4"/>
      <c r="J2901" s="4"/>
      <c r="K2901" s="4"/>
      <c r="O2901" s="4"/>
      <c r="P2901" s="4"/>
      <c r="Q2901" s="4"/>
      <c r="R2901" s="16"/>
      <c r="S2901" s="16"/>
      <c r="T2901" s="16"/>
      <c r="AA2901" s="59"/>
      <c r="AB2901" s="59"/>
      <c r="AC2901" s="18"/>
      <c r="AE2901" s="90"/>
    </row>
    <row r="2902" spans="1:31" x14ac:dyDescent="0.25">
      <c r="A2902" s="16"/>
      <c r="B2902" s="16"/>
      <c r="C2902" s="16"/>
      <c r="D2902" s="66"/>
      <c r="E2902" s="66"/>
      <c r="F2902" s="66"/>
      <c r="G2902" s="67"/>
      <c r="H2902" s="4"/>
      <c r="I2902" s="4"/>
      <c r="J2902" s="4"/>
      <c r="K2902" s="4"/>
      <c r="O2902" s="4"/>
      <c r="P2902" s="4"/>
      <c r="Q2902" s="4"/>
      <c r="R2902" s="16"/>
      <c r="S2902" s="16"/>
      <c r="T2902" s="16"/>
      <c r="AA2902" s="59"/>
      <c r="AB2902" s="59"/>
      <c r="AC2902" s="18"/>
      <c r="AE2902" s="90"/>
    </row>
    <row r="2903" spans="1:31" x14ac:dyDescent="0.25">
      <c r="A2903" s="16"/>
      <c r="B2903" s="16"/>
      <c r="C2903" s="16"/>
      <c r="D2903" s="66"/>
      <c r="E2903" s="66"/>
      <c r="F2903" s="66"/>
      <c r="G2903" s="67"/>
      <c r="H2903" s="4"/>
      <c r="I2903" s="4"/>
      <c r="J2903" s="4"/>
      <c r="K2903" s="4"/>
      <c r="O2903" s="4"/>
      <c r="P2903" s="4"/>
      <c r="Q2903" s="4"/>
      <c r="R2903" s="16"/>
      <c r="S2903" s="16"/>
      <c r="T2903" s="16"/>
      <c r="AA2903" s="59"/>
      <c r="AB2903" s="59"/>
      <c r="AC2903" s="18"/>
      <c r="AE2903" s="90"/>
    </row>
    <row r="2904" spans="1:31" x14ac:dyDescent="0.25">
      <c r="A2904" s="16"/>
      <c r="B2904" s="16"/>
      <c r="C2904" s="16"/>
      <c r="D2904" s="66"/>
      <c r="E2904" s="66"/>
      <c r="F2904" s="66"/>
      <c r="G2904" s="67"/>
      <c r="H2904" s="4"/>
      <c r="I2904" s="4"/>
      <c r="J2904" s="4"/>
      <c r="K2904" s="4"/>
      <c r="O2904" s="4"/>
      <c r="P2904" s="4"/>
      <c r="Q2904" s="4"/>
      <c r="R2904" s="16"/>
      <c r="S2904" s="16"/>
      <c r="T2904" s="16"/>
      <c r="AA2904" s="59"/>
      <c r="AB2904" s="59"/>
      <c r="AC2904" s="18"/>
      <c r="AE2904" s="90"/>
    </row>
    <row r="2905" spans="1:31" x14ac:dyDescent="0.25">
      <c r="A2905" s="16"/>
      <c r="B2905" s="16"/>
      <c r="C2905" s="16"/>
      <c r="D2905" s="66"/>
      <c r="E2905" s="66"/>
      <c r="F2905" s="66"/>
      <c r="G2905" s="67"/>
      <c r="H2905" s="4"/>
      <c r="I2905" s="4"/>
      <c r="J2905" s="4"/>
      <c r="K2905" s="4"/>
      <c r="O2905" s="4"/>
      <c r="P2905" s="4"/>
      <c r="Q2905" s="4"/>
      <c r="R2905" s="16"/>
      <c r="S2905" s="16"/>
      <c r="T2905" s="16"/>
      <c r="AA2905" s="59"/>
      <c r="AB2905" s="59"/>
      <c r="AC2905" s="18"/>
      <c r="AE2905" s="90"/>
    </row>
    <row r="2906" spans="1:31" x14ac:dyDescent="0.25">
      <c r="A2906" s="16"/>
      <c r="B2906" s="16"/>
      <c r="C2906" s="16"/>
      <c r="D2906" s="66"/>
      <c r="E2906" s="66"/>
      <c r="F2906" s="66"/>
      <c r="G2906" s="67"/>
      <c r="H2906" s="4"/>
      <c r="I2906" s="4"/>
      <c r="J2906" s="4"/>
      <c r="K2906" s="4"/>
      <c r="O2906" s="4"/>
      <c r="P2906" s="4"/>
      <c r="Q2906" s="4"/>
      <c r="R2906" s="16"/>
      <c r="S2906" s="16"/>
      <c r="T2906" s="16"/>
      <c r="AA2906" s="59"/>
      <c r="AB2906" s="59"/>
      <c r="AC2906" s="18"/>
      <c r="AE2906" s="90"/>
    </row>
    <row r="2907" spans="1:31" x14ac:dyDescent="0.25">
      <c r="A2907" s="16"/>
      <c r="B2907" s="16"/>
      <c r="C2907" s="16"/>
      <c r="D2907" s="66"/>
      <c r="E2907" s="66"/>
      <c r="F2907" s="66"/>
      <c r="G2907" s="67"/>
      <c r="H2907" s="4"/>
      <c r="I2907" s="4"/>
      <c r="J2907" s="4"/>
      <c r="K2907" s="4"/>
      <c r="O2907" s="4"/>
      <c r="P2907" s="4"/>
      <c r="Q2907" s="4"/>
      <c r="R2907" s="16"/>
      <c r="S2907" s="16"/>
      <c r="T2907" s="16"/>
      <c r="AA2907" s="59"/>
      <c r="AB2907" s="59"/>
      <c r="AC2907" s="18"/>
      <c r="AE2907" s="90"/>
    </row>
    <row r="2908" spans="1:31" x14ac:dyDescent="0.25">
      <c r="A2908" s="16"/>
      <c r="B2908" s="16"/>
      <c r="C2908" s="16"/>
      <c r="D2908" s="66"/>
      <c r="E2908" s="66"/>
      <c r="F2908" s="66"/>
      <c r="G2908" s="67"/>
      <c r="H2908" s="4"/>
      <c r="I2908" s="4"/>
      <c r="J2908" s="4"/>
      <c r="K2908" s="4"/>
      <c r="O2908" s="4"/>
      <c r="P2908" s="4"/>
      <c r="Q2908" s="4"/>
      <c r="R2908" s="16"/>
      <c r="S2908" s="16"/>
      <c r="T2908" s="16"/>
      <c r="AA2908" s="59"/>
      <c r="AB2908" s="59"/>
      <c r="AC2908" s="18"/>
      <c r="AE2908" s="90"/>
    </row>
    <row r="2909" spans="1:31" x14ac:dyDescent="0.25">
      <c r="A2909" s="16"/>
      <c r="B2909" s="16"/>
      <c r="C2909" s="16"/>
      <c r="D2909" s="66"/>
      <c r="E2909" s="66"/>
      <c r="F2909" s="66"/>
      <c r="G2909" s="67"/>
      <c r="H2909" s="4"/>
      <c r="I2909" s="4"/>
      <c r="J2909" s="4"/>
      <c r="K2909" s="4"/>
      <c r="O2909" s="4"/>
      <c r="P2909" s="4"/>
      <c r="Q2909" s="4"/>
      <c r="R2909" s="16"/>
      <c r="S2909" s="16"/>
      <c r="T2909" s="16"/>
      <c r="AA2909" s="59"/>
      <c r="AB2909" s="59"/>
      <c r="AC2909" s="18"/>
      <c r="AE2909" s="90"/>
    </row>
    <row r="2910" spans="1:31" x14ac:dyDescent="0.25">
      <c r="A2910" s="16"/>
      <c r="B2910" s="16"/>
      <c r="C2910" s="16"/>
      <c r="D2910" s="66"/>
      <c r="E2910" s="66"/>
      <c r="F2910" s="66"/>
      <c r="G2910" s="67"/>
      <c r="H2910" s="4"/>
      <c r="I2910" s="4"/>
      <c r="J2910" s="4"/>
      <c r="K2910" s="4"/>
      <c r="O2910" s="4"/>
      <c r="P2910" s="4"/>
      <c r="Q2910" s="4"/>
      <c r="R2910" s="16"/>
      <c r="S2910" s="16"/>
      <c r="T2910" s="16"/>
      <c r="AA2910" s="59"/>
      <c r="AB2910" s="59"/>
      <c r="AC2910" s="18"/>
      <c r="AE2910" s="90"/>
    </row>
    <row r="2911" spans="1:31" x14ac:dyDescent="0.25">
      <c r="A2911" s="16"/>
      <c r="B2911" s="16"/>
      <c r="C2911" s="16"/>
      <c r="D2911" s="66"/>
      <c r="E2911" s="66"/>
      <c r="F2911" s="66"/>
      <c r="G2911" s="67"/>
      <c r="H2911" s="4"/>
      <c r="I2911" s="4"/>
      <c r="J2911" s="4"/>
      <c r="K2911" s="4"/>
      <c r="O2911" s="4"/>
      <c r="P2911" s="4"/>
      <c r="Q2911" s="4"/>
      <c r="R2911" s="16"/>
      <c r="S2911" s="16"/>
      <c r="T2911" s="16"/>
      <c r="AA2911" s="59"/>
      <c r="AB2911" s="59"/>
      <c r="AC2911" s="18"/>
      <c r="AE2911" s="90"/>
    </row>
    <row r="2912" spans="1:31" x14ac:dyDescent="0.25">
      <c r="A2912" s="16"/>
      <c r="B2912" s="16"/>
      <c r="C2912" s="16"/>
      <c r="D2912" s="66"/>
      <c r="E2912" s="66"/>
      <c r="F2912" s="66"/>
      <c r="G2912" s="67"/>
      <c r="H2912" s="4"/>
      <c r="I2912" s="4"/>
      <c r="J2912" s="4"/>
      <c r="K2912" s="4"/>
      <c r="O2912" s="4"/>
      <c r="P2912" s="4"/>
      <c r="Q2912" s="4"/>
      <c r="R2912" s="16"/>
      <c r="S2912" s="16"/>
      <c r="T2912" s="16"/>
      <c r="AA2912" s="59"/>
      <c r="AB2912" s="59"/>
      <c r="AC2912" s="18"/>
      <c r="AE2912" s="90"/>
    </row>
    <row r="2913" spans="1:31" x14ac:dyDescent="0.25">
      <c r="A2913" s="16"/>
      <c r="B2913" s="16"/>
      <c r="C2913" s="16"/>
      <c r="D2913" s="66"/>
      <c r="E2913" s="66"/>
      <c r="F2913" s="66"/>
      <c r="G2913" s="67"/>
      <c r="H2913" s="4"/>
      <c r="I2913" s="4"/>
      <c r="J2913" s="4"/>
      <c r="K2913" s="4"/>
      <c r="O2913" s="4"/>
      <c r="P2913" s="4"/>
      <c r="Q2913" s="4"/>
      <c r="R2913" s="16"/>
      <c r="S2913" s="16"/>
      <c r="T2913" s="16"/>
      <c r="AA2913" s="59"/>
      <c r="AB2913" s="59"/>
      <c r="AC2913" s="18"/>
      <c r="AE2913" s="90"/>
    </row>
    <row r="2914" spans="1:31" x14ac:dyDescent="0.25">
      <c r="A2914" s="16"/>
      <c r="B2914" s="16"/>
      <c r="C2914" s="16"/>
      <c r="D2914" s="66"/>
      <c r="E2914" s="66"/>
      <c r="F2914" s="66"/>
      <c r="G2914" s="67"/>
      <c r="H2914" s="4"/>
      <c r="I2914" s="4"/>
      <c r="J2914" s="4"/>
      <c r="K2914" s="4"/>
      <c r="O2914" s="4"/>
      <c r="P2914" s="4"/>
      <c r="Q2914" s="4"/>
      <c r="R2914" s="16"/>
      <c r="S2914" s="16"/>
      <c r="T2914" s="16"/>
      <c r="AA2914" s="59"/>
      <c r="AB2914" s="59"/>
      <c r="AC2914" s="18"/>
      <c r="AE2914" s="90"/>
    </row>
    <row r="2915" spans="1:31" x14ac:dyDescent="0.25">
      <c r="A2915" s="16"/>
      <c r="B2915" s="16"/>
      <c r="C2915" s="16"/>
      <c r="D2915" s="66"/>
      <c r="E2915" s="66"/>
      <c r="F2915" s="66"/>
      <c r="G2915" s="67"/>
      <c r="H2915" s="4"/>
      <c r="I2915" s="4"/>
      <c r="J2915" s="4"/>
      <c r="K2915" s="4"/>
      <c r="O2915" s="4"/>
      <c r="P2915" s="4"/>
      <c r="Q2915" s="4"/>
      <c r="R2915" s="16"/>
      <c r="S2915" s="16"/>
      <c r="T2915" s="16"/>
      <c r="AA2915" s="59"/>
      <c r="AB2915" s="59"/>
      <c r="AC2915" s="18"/>
      <c r="AE2915" s="90"/>
    </row>
    <row r="2916" spans="1:31" x14ac:dyDescent="0.25">
      <c r="A2916" s="16"/>
      <c r="B2916" s="16"/>
      <c r="C2916" s="16"/>
      <c r="D2916" s="66"/>
      <c r="E2916" s="66"/>
      <c r="F2916" s="66"/>
      <c r="G2916" s="67"/>
      <c r="H2916" s="4"/>
      <c r="I2916" s="4"/>
      <c r="J2916" s="4"/>
      <c r="K2916" s="4"/>
      <c r="O2916" s="4"/>
      <c r="P2916" s="4"/>
      <c r="Q2916" s="4"/>
      <c r="R2916" s="16"/>
      <c r="S2916" s="16"/>
      <c r="T2916" s="16"/>
      <c r="AA2916" s="59"/>
      <c r="AB2916" s="59"/>
      <c r="AC2916" s="18"/>
      <c r="AE2916" s="90"/>
    </row>
    <row r="2917" spans="1:31" x14ac:dyDescent="0.25">
      <c r="A2917" s="16"/>
      <c r="B2917" s="16"/>
      <c r="C2917" s="16"/>
      <c r="D2917" s="66"/>
      <c r="E2917" s="66"/>
      <c r="F2917" s="66"/>
      <c r="G2917" s="67"/>
      <c r="H2917" s="4"/>
      <c r="I2917" s="4"/>
      <c r="J2917" s="4"/>
      <c r="K2917" s="4"/>
      <c r="O2917" s="4"/>
      <c r="P2917" s="4"/>
      <c r="Q2917" s="4"/>
      <c r="R2917" s="16"/>
      <c r="S2917" s="16"/>
      <c r="T2917" s="16"/>
      <c r="AA2917" s="59"/>
      <c r="AB2917" s="59"/>
      <c r="AC2917" s="18"/>
      <c r="AE2917" s="90"/>
    </row>
    <row r="2918" spans="1:31" x14ac:dyDescent="0.25">
      <c r="A2918" s="16"/>
      <c r="B2918" s="16"/>
      <c r="C2918" s="16"/>
      <c r="D2918" s="66"/>
      <c r="E2918" s="66"/>
      <c r="F2918" s="66"/>
      <c r="G2918" s="67"/>
      <c r="H2918" s="4"/>
      <c r="I2918" s="4"/>
      <c r="J2918" s="4"/>
      <c r="K2918" s="4"/>
      <c r="O2918" s="4"/>
      <c r="P2918" s="4"/>
      <c r="Q2918" s="4"/>
      <c r="R2918" s="16"/>
      <c r="S2918" s="16"/>
      <c r="T2918" s="16"/>
      <c r="AA2918" s="59"/>
      <c r="AB2918" s="59"/>
      <c r="AC2918" s="18"/>
      <c r="AE2918" s="90"/>
    </row>
    <row r="2919" spans="1:31" x14ac:dyDescent="0.25">
      <c r="A2919" s="16"/>
      <c r="B2919" s="16"/>
      <c r="C2919" s="16"/>
      <c r="D2919" s="66"/>
      <c r="E2919" s="66"/>
      <c r="F2919" s="66"/>
      <c r="G2919" s="67"/>
      <c r="H2919" s="4"/>
      <c r="I2919" s="4"/>
      <c r="J2919" s="4"/>
      <c r="K2919" s="4"/>
      <c r="O2919" s="4"/>
      <c r="P2919" s="4"/>
      <c r="Q2919" s="4"/>
      <c r="R2919" s="16"/>
      <c r="S2919" s="16"/>
      <c r="T2919" s="16"/>
      <c r="AA2919" s="59"/>
      <c r="AB2919" s="59"/>
      <c r="AC2919" s="18"/>
      <c r="AE2919" s="90"/>
    </row>
    <row r="2920" spans="1:31" x14ac:dyDescent="0.25">
      <c r="A2920" s="16"/>
      <c r="B2920" s="16"/>
      <c r="C2920" s="16"/>
      <c r="D2920" s="66"/>
      <c r="E2920" s="66"/>
      <c r="F2920" s="66"/>
      <c r="G2920" s="67"/>
      <c r="H2920" s="4"/>
      <c r="I2920" s="4"/>
      <c r="J2920" s="4"/>
      <c r="K2920" s="4"/>
      <c r="O2920" s="4"/>
      <c r="P2920" s="4"/>
      <c r="Q2920" s="4"/>
      <c r="R2920" s="16"/>
      <c r="S2920" s="16"/>
      <c r="T2920" s="16"/>
      <c r="AA2920" s="59"/>
      <c r="AB2920" s="59"/>
      <c r="AC2920" s="18"/>
      <c r="AE2920" s="90"/>
    </row>
    <row r="2921" spans="1:31" x14ac:dyDescent="0.25">
      <c r="A2921" s="16"/>
      <c r="B2921" s="16"/>
      <c r="C2921" s="16"/>
      <c r="D2921" s="66"/>
      <c r="E2921" s="66"/>
      <c r="F2921" s="66"/>
      <c r="G2921" s="67"/>
      <c r="H2921" s="4"/>
      <c r="I2921" s="4"/>
      <c r="J2921" s="4"/>
      <c r="K2921" s="4"/>
      <c r="O2921" s="4"/>
      <c r="P2921" s="4"/>
      <c r="Q2921" s="4"/>
      <c r="R2921" s="16"/>
      <c r="S2921" s="16"/>
      <c r="T2921" s="16"/>
      <c r="AA2921" s="59"/>
      <c r="AB2921" s="59"/>
      <c r="AC2921" s="18"/>
      <c r="AE2921" s="90"/>
    </row>
    <row r="2922" spans="1:31" x14ac:dyDescent="0.25">
      <c r="A2922" s="16"/>
      <c r="B2922" s="16"/>
      <c r="C2922" s="16"/>
      <c r="D2922" s="66"/>
      <c r="E2922" s="66"/>
      <c r="F2922" s="66"/>
      <c r="G2922" s="67"/>
      <c r="H2922" s="4"/>
      <c r="I2922" s="4"/>
      <c r="J2922" s="4"/>
      <c r="K2922" s="4"/>
      <c r="O2922" s="4"/>
      <c r="P2922" s="4"/>
      <c r="Q2922" s="4"/>
      <c r="R2922" s="16"/>
      <c r="S2922" s="16"/>
      <c r="T2922" s="16"/>
      <c r="AA2922" s="59"/>
      <c r="AB2922" s="59"/>
      <c r="AC2922" s="18"/>
      <c r="AE2922" s="90"/>
    </row>
    <row r="2923" spans="1:31" x14ac:dyDescent="0.25">
      <c r="A2923" s="16"/>
      <c r="B2923" s="16"/>
      <c r="C2923" s="16"/>
      <c r="D2923" s="66"/>
      <c r="E2923" s="66"/>
      <c r="F2923" s="66"/>
      <c r="G2923" s="67"/>
      <c r="H2923" s="4"/>
      <c r="I2923" s="4"/>
      <c r="J2923" s="4"/>
      <c r="K2923" s="4"/>
      <c r="O2923" s="4"/>
      <c r="P2923" s="4"/>
      <c r="Q2923" s="4"/>
      <c r="R2923" s="16"/>
      <c r="S2923" s="16"/>
      <c r="T2923" s="16"/>
      <c r="AA2923" s="59"/>
      <c r="AB2923" s="59"/>
      <c r="AC2923" s="18"/>
      <c r="AE2923" s="90"/>
    </row>
    <row r="2924" spans="1:31" x14ac:dyDescent="0.25">
      <c r="A2924" s="16"/>
      <c r="B2924" s="16"/>
      <c r="C2924" s="16"/>
      <c r="D2924" s="66"/>
      <c r="E2924" s="66"/>
      <c r="F2924" s="66"/>
      <c r="G2924" s="67"/>
      <c r="H2924" s="4"/>
      <c r="I2924" s="4"/>
      <c r="J2924" s="4"/>
      <c r="K2924" s="4"/>
      <c r="O2924" s="4"/>
      <c r="P2924" s="4"/>
      <c r="Q2924" s="4"/>
      <c r="R2924" s="16"/>
      <c r="S2924" s="16"/>
      <c r="T2924" s="16"/>
      <c r="AA2924" s="59"/>
      <c r="AB2924" s="59"/>
      <c r="AC2924" s="18"/>
      <c r="AE2924" s="90"/>
    </row>
    <row r="2925" spans="1:31" x14ac:dyDescent="0.25">
      <c r="A2925" s="16"/>
      <c r="B2925" s="16"/>
      <c r="C2925" s="16"/>
      <c r="D2925" s="66"/>
      <c r="E2925" s="66"/>
      <c r="F2925" s="66"/>
      <c r="G2925" s="67"/>
      <c r="H2925" s="4"/>
      <c r="I2925" s="4"/>
      <c r="J2925" s="4"/>
      <c r="K2925" s="4"/>
      <c r="O2925" s="4"/>
      <c r="P2925" s="4"/>
      <c r="Q2925" s="4"/>
      <c r="R2925" s="16"/>
      <c r="S2925" s="16"/>
      <c r="T2925" s="16"/>
      <c r="AA2925" s="59"/>
      <c r="AB2925" s="59"/>
      <c r="AC2925" s="18"/>
      <c r="AE2925" s="90"/>
    </row>
    <row r="2926" spans="1:31" x14ac:dyDescent="0.25">
      <c r="A2926" s="16"/>
      <c r="B2926" s="16"/>
      <c r="C2926" s="16"/>
      <c r="D2926" s="66"/>
      <c r="E2926" s="66"/>
      <c r="F2926" s="66"/>
      <c r="G2926" s="67"/>
      <c r="H2926" s="4"/>
      <c r="I2926" s="4"/>
      <c r="J2926" s="4"/>
      <c r="K2926" s="4"/>
      <c r="O2926" s="4"/>
      <c r="P2926" s="4"/>
      <c r="Q2926" s="4"/>
      <c r="R2926" s="16"/>
      <c r="S2926" s="16"/>
      <c r="T2926" s="16"/>
      <c r="AA2926" s="59"/>
      <c r="AB2926" s="59"/>
      <c r="AC2926" s="18"/>
      <c r="AE2926" s="90"/>
    </row>
    <row r="2927" spans="1:31" x14ac:dyDescent="0.25">
      <c r="A2927" s="16"/>
      <c r="B2927" s="16"/>
      <c r="C2927" s="16"/>
      <c r="D2927" s="66"/>
      <c r="E2927" s="66"/>
      <c r="F2927" s="66"/>
      <c r="G2927" s="67"/>
      <c r="H2927" s="4"/>
      <c r="I2927" s="4"/>
      <c r="J2927" s="4"/>
      <c r="K2927" s="4"/>
      <c r="O2927" s="4"/>
      <c r="P2927" s="4"/>
      <c r="Q2927" s="4"/>
      <c r="R2927" s="16"/>
      <c r="S2927" s="16"/>
      <c r="T2927" s="16"/>
      <c r="AA2927" s="59"/>
      <c r="AB2927" s="59"/>
      <c r="AC2927" s="18"/>
      <c r="AE2927" s="90"/>
    </row>
    <row r="2928" spans="1:31" x14ac:dyDescent="0.25">
      <c r="A2928" s="16"/>
      <c r="B2928" s="16"/>
      <c r="C2928" s="16"/>
      <c r="D2928" s="66"/>
      <c r="E2928" s="66"/>
      <c r="F2928" s="66"/>
      <c r="G2928" s="67"/>
      <c r="H2928" s="4"/>
      <c r="I2928" s="4"/>
      <c r="J2928" s="4"/>
      <c r="K2928" s="4"/>
      <c r="O2928" s="4"/>
      <c r="P2928" s="4"/>
      <c r="Q2928" s="4"/>
      <c r="R2928" s="16"/>
      <c r="S2928" s="16"/>
      <c r="T2928" s="16"/>
      <c r="AA2928" s="59"/>
      <c r="AB2928" s="59"/>
      <c r="AC2928" s="18"/>
      <c r="AE2928" s="90"/>
    </row>
    <row r="2929" spans="1:31" x14ac:dyDescent="0.25">
      <c r="A2929" s="16"/>
      <c r="B2929" s="16"/>
      <c r="C2929" s="16"/>
      <c r="D2929" s="66"/>
      <c r="E2929" s="66"/>
      <c r="F2929" s="66"/>
      <c r="G2929" s="67"/>
      <c r="H2929" s="4"/>
      <c r="I2929" s="4"/>
      <c r="J2929" s="4"/>
      <c r="K2929" s="4"/>
      <c r="O2929" s="4"/>
      <c r="P2929" s="4"/>
      <c r="Q2929" s="4"/>
      <c r="R2929" s="16"/>
      <c r="S2929" s="16"/>
      <c r="T2929" s="16"/>
      <c r="AA2929" s="59"/>
      <c r="AB2929" s="59"/>
      <c r="AC2929" s="18"/>
      <c r="AE2929" s="90"/>
    </row>
    <row r="2930" spans="1:31" x14ac:dyDescent="0.25">
      <c r="A2930" s="16"/>
      <c r="B2930" s="16"/>
      <c r="C2930" s="16"/>
      <c r="D2930" s="66"/>
      <c r="E2930" s="66"/>
      <c r="F2930" s="66"/>
      <c r="G2930" s="67"/>
      <c r="H2930" s="4"/>
      <c r="I2930" s="4"/>
      <c r="J2930" s="4"/>
      <c r="K2930" s="4"/>
      <c r="O2930" s="4"/>
      <c r="P2930" s="4"/>
      <c r="Q2930" s="4"/>
      <c r="R2930" s="16"/>
      <c r="S2930" s="16"/>
      <c r="T2930" s="16"/>
      <c r="AA2930" s="59"/>
      <c r="AB2930" s="59"/>
      <c r="AC2930" s="18"/>
      <c r="AE2930" s="90"/>
    </row>
    <row r="2931" spans="1:31" x14ac:dyDescent="0.25">
      <c r="A2931" s="16"/>
      <c r="B2931" s="16"/>
      <c r="C2931" s="16"/>
      <c r="D2931" s="66"/>
      <c r="E2931" s="66"/>
      <c r="F2931" s="66"/>
      <c r="G2931" s="67"/>
      <c r="H2931" s="4"/>
      <c r="I2931" s="4"/>
      <c r="J2931" s="4"/>
      <c r="K2931" s="4"/>
      <c r="O2931" s="4"/>
      <c r="P2931" s="4"/>
      <c r="Q2931" s="4"/>
      <c r="R2931" s="16"/>
      <c r="S2931" s="16"/>
      <c r="T2931" s="16"/>
      <c r="AA2931" s="59"/>
      <c r="AB2931" s="59"/>
      <c r="AC2931" s="18"/>
      <c r="AE2931" s="90"/>
    </row>
    <row r="2932" spans="1:31" x14ac:dyDescent="0.25">
      <c r="A2932" s="16"/>
      <c r="B2932" s="16"/>
      <c r="C2932" s="16"/>
      <c r="D2932" s="66"/>
      <c r="E2932" s="66"/>
      <c r="F2932" s="66"/>
      <c r="G2932" s="67"/>
      <c r="H2932" s="4"/>
      <c r="I2932" s="4"/>
      <c r="J2932" s="4"/>
      <c r="K2932" s="4"/>
      <c r="O2932" s="4"/>
      <c r="P2932" s="4"/>
      <c r="Q2932" s="4"/>
      <c r="R2932" s="16"/>
      <c r="S2932" s="16"/>
      <c r="T2932" s="16"/>
      <c r="AA2932" s="59"/>
      <c r="AB2932" s="59"/>
      <c r="AC2932" s="18"/>
      <c r="AE2932" s="90"/>
    </row>
    <row r="2933" spans="1:31" x14ac:dyDescent="0.25">
      <c r="A2933" s="16"/>
      <c r="B2933" s="16"/>
      <c r="C2933" s="16"/>
      <c r="D2933" s="66"/>
      <c r="E2933" s="66"/>
      <c r="F2933" s="66"/>
      <c r="G2933" s="67"/>
      <c r="H2933" s="4"/>
      <c r="I2933" s="4"/>
      <c r="J2933" s="4"/>
      <c r="K2933" s="4"/>
      <c r="O2933" s="4"/>
      <c r="P2933" s="4"/>
      <c r="Q2933" s="4"/>
      <c r="R2933" s="16"/>
      <c r="S2933" s="16"/>
      <c r="T2933" s="16"/>
      <c r="AA2933" s="59"/>
      <c r="AB2933" s="59"/>
      <c r="AC2933" s="18"/>
      <c r="AE2933" s="90"/>
    </row>
    <row r="2934" spans="1:31" x14ac:dyDescent="0.25">
      <c r="A2934" s="16"/>
      <c r="B2934" s="16"/>
      <c r="C2934" s="16"/>
      <c r="D2934" s="66"/>
      <c r="E2934" s="66"/>
      <c r="F2934" s="66"/>
      <c r="G2934" s="67"/>
      <c r="H2934" s="4"/>
      <c r="I2934" s="4"/>
      <c r="J2934" s="4"/>
      <c r="K2934" s="4"/>
      <c r="O2934" s="4"/>
      <c r="P2934" s="4"/>
      <c r="Q2934" s="4"/>
      <c r="R2934" s="16"/>
      <c r="S2934" s="16"/>
      <c r="T2934" s="16"/>
      <c r="AA2934" s="59"/>
      <c r="AB2934" s="59"/>
      <c r="AC2934" s="18"/>
      <c r="AE2934" s="90"/>
    </row>
    <row r="2935" spans="1:31" x14ac:dyDescent="0.25">
      <c r="A2935" s="16"/>
      <c r="B2935" s="16"/>
      <c r="C2935" s="16"/>
      <c r="D2935" s="66"/>
      <c r="E2935" s="66"/>
      <c r="F2935" s="66"/>
      <c r="G2935" s="67"/>
      <c r="H2935" s="4"/>
      <c r="I2935" s="4"/>
      <c r="J2935" s="4"/>
      <c r="K2935" s="4"/>
      <c r="O2935" s="4"/>
      <c r="P2935" s="4"/>
      <c r="Q2935" s="4"/>
      <c r="R2935" s="16"/>
      <c r="S2935" s="16"/>
      <c r="T2935" s="16"/>
      <c r="AA2935" s="59"/>
      <c r="AB2935" s="59"/>
      <c r="AC2935" s="18"/>
      <c r="AE2935" s="90"/>
    </row>
    <row r="2936" spans="1:31" x14ac:dyDescent="0.25">
      <c r="A2936" s="16"/>
      <c r="B2936" s="16"/>
      <c r="C2936" s="16"/>
      <c r="D2936" s="66"/>
      <c r="E2936" s="66"/>
      <c r="F2936" s="66"/>
      <c r="G2936" s="67"/>
      <c r="H2936" s="4"/>
      <c r="I2936" s="4"/>
      <c r="J2936" s="4"/>
      <c r="K2936" s="4"/>
      <c r="O2936" s="4"/>
      <c r="P2936" s="4"/>
      <c r="Q2936" s="4"/>
      <c r="R2936" s="16"/>
      <c r="S2936" s="16"/>
      <c r="T2936" s="16"/>
      <c r="AA2936" s="59"/>
      <c r="AB2936" s="59"/>
      <c r="AC2936" s="18"/>
      <c r="AE2936" s="90"/>
    </row>
    <row r="2937" spans="1:31" x14ac:dyDescent="0.25">
      <c r="A2937" s="16"/>
      <c r="B2937" s="16"/>
      <c r="C2937" s="16"/>
      <c r="D2937" s="66"/>
      <c r="E2937" s="66"/>
      <c r="F2937" s="66"/>
      <c r="G2937" s="67"/>
      <c r="H2937" s="4"/>
      <c r="I2937" s="4"/>
      <c r="J2937" s="4"/>
      <c r="K2937" s="4"/>
      <c r="O2937" s="4"/>
      <c r="P2937" s="4"/>
      <c r="Q2937" s="4"/>
      <c r="R2937" s="16"/>
      <c r="S2937" s="16"/>
      <c r="T2937" s="16"/>
      <c r="AA2937" s="59"/>
      <c r="AB2937" s="59"/>
      <c r="AC2937" s="18"/>
      <c r="AE2937" s="90"/>
    </row>
    <row r="2938" spans="1:31" x14ac:dyDescent="0.25">
      <c r="A2938" s="16"/>
      <c r="B2938" s="16"/>
      <c r="C2938" s="16"/>
      <c r="D2938" s="66"/>
      <c r="E2938" s="66"/>
      <c r="F2938" s="66"/>
      <c r="G2938" s="67"/>
      <c r="H2938" s="4"/>
      <c r="I2938" s="4"/>
      <c r="J2938" s="4"/>
      <c r="K2938" s="4"/>
      <c r="O2938" s="4"/>
      <c r="P2938" s="4"/>
      <c r="Q2938" s="4"/>
      <c r="R2938" s="16"/>
      <c r="S2938" s="16"/>
      <c r="T2938" s="16"/>
      <c r="AA2938" s="59"/>
      <c r="AB2938" s="59"/>
      <c r="AC2938" s="18"/>
      <c r="AE2938" s="90"/>
    </row>
    <row r="2939" spans="1:31" x14ac:dyDescent="0.25">
      <c r="A2939" s="16"/>
      <c r="B2939" s="16"/>
      <c r="C2939" s="16"/>
      <c r="D2939" s="66"/>
      <c r="E2939" s="66"/>
      <c r="F2939" s="66"/>
      <c r="G2939" s="67"/>
      <c r="H2939" s="4"/>
      <c r="I2939" s="4"/>
      <c r="J2939" s="4"/>
      <c r="K2939" s="4"/>
      <c r="O2939" s="4"/>
      <c r="P2939" s="4"/>
      <c r="Q2939" s="4"/>
      <c r="R2939" s="16"/>
      <c r="S2939" s="16"/>
      <c r="T2939" s="16"/>
      <c r="AA2939" s="59"/>
      <c r="AB2939" s="59"/>
      <c r="AC2939" s="18"/>
      <c r="AE2939" s="90"/>
    </row>
    <row r="2940" spans="1:31" x14ac:dyDescent="0.25">
      <c r="A2940" s="16"/>
      <c r="B2940" s="16"/>
      <c r="C2940" s="16"/>
      <c r="D2940" s="66"/>
      <c r="E2940" s="66"/>
      <c r="F2940" s="66"/>
      <c r="G2940" s="67"/>
      <c r="H2940" s="4"/>
      <c r="I2940" s="4"/>
      <c r="J2940" s="4"/>
      <c r="K2940" s="4"/>
      <c r="O2940" s="4"/>
      <c r="P2940" s="4"/>
      <c r="Q2940" s="4"/>
      <c r="R2940" s="16"/>
      <c r="S2940" s="16"/>
      <c r="T2940" s="16"/>
      <c r="AA2940" s="59"/>
      <c r="AB2940" s="59"/>
      <c r="AC2940" s="18"/>
      <c r="AE2940" s="90"/>
    </row>
    <row r="2941" spans="1:31" x14ac:dyDescent="0.25">
      <c r="A2941" s="16"/>
      <c r="B2941" s="16"/>
      <c r="C2941" s="16"/>
      <c r="D2941" s="66"/>
      <c r="E2941" s="66"/>
      <c r="F2941" s="66"/>
      <c r="G2941" s="67"/>
      <c r="H2941" s="4"/>
      <c r="I2941" s="4"/>
      <c r="J2941" s="4"/>
      <c r="K2941" s="4"/>
      <c r="O2941" s="4"/>
      <c r="P2941" s="4"/>
      <c r="Q2941" s="4"/>
      <c r="R2941" s="16"/>
      <c r="S2941" s="16"/>
      <c r="T2941" s="16"/>
      <c r="AA2941" s="59"/>
      <c r="AB2941" s="59"/>
      <c r="AC2941" s="18"/>
      <c r="AE2941" s="90"/>
    </row>
    <row r="2942" spans="1:31" x14ac:dyDescent="0.25">
      <c r="A2942" s="16"/>
      <c r="B2942" s="16"/>
      <c r="C2942" s="16"/>
      <c r="D2942" s="66"/>
      <c r="E2942" s="66"/>
      <c r="F2942" s="66"/>
      <c r="G2942" s="67"/>
      <c r="H2942" s="4"/>
      <c r="I2942" s="4"/>
      <c r="J2942" s="4"/>
      <c r="K2942" s="4"/>
      <c r="O2942" s="4"/>
      <c r="P2942" s="4"/>
      <c r="Q2942" s="4"/>
      <c r="R2942" s="16"/>
      <c r="S2942" s="16"/>
      <c r="T2942" s="16"/>
      <c r="AA2942" s="59"/>
      <c r="AB2942" s="59"/>
      <c r="AC2942" s="18"/>
      <c r="AE2942" s="90"/>
    </row>
    <row r="2943" spans="1:31" x14ac:dyDescent="0.25">
      <c r="A2943" s="16"/>
      <c r="B2943" s="16"/>
      <c r="C2943" s="16"/>
      <c r="D2943" s="66"/>
      <c r="E2943" s="66"/>
      <c r="F2943" s="66"/>
      <c r="G2943" s="67"/>
      <c r="H2943" s="4"/>
      <c r="I2943" s="4"/>
      <c r="J2943" s="4"/>
      <c r="K2943" s="4"/>
      <c r="O2943" s="4"/>
      <c r="P2943" s="4"/>
      <c r="Q2943" s="4"/>
      <c r="R2943" s="16"/>
      <c r="S2943" s="16"/>
      <c r="T2943" s="16"/>
      <c r="AA2943" s="59"/>
      <c r="AB2943" s="59"/>
      <c r="AC2943" s="18"/>
      <c r="AE2943" s="90"/>
    </row>
    <row r="2944" spans="1:31" x14ac:dyDescent="0.25">
      <c r="A2944" s="16"/>
      <c r="B2944" s="16"/>
      <c r="C2944" s="16"/>
      <c r="D2944" s="66"/>
      <c r="E2944" s="66"/>
      <c r="F2944" s="66"/>
      <c r="G2944" s="67"/>
      <c r="H2944" s="4"/>
      <c r="I2944" s="4"/>
      <c r="J2944" s="4"/>
      <c r="K2944" s="4"/>
      <c r="O2944" s="4"/>
      <c r="P2944" s="4"/>
      <c r="Q2944" s="4"/>
      <c r="R2944" s="16"/>
      <c r="S2944" s="16"/>
      <c r="T2944" s="16"/>
      <c r="AA2944" s="59"/>
      <c r="AB2944" s="59"/>
      <c r="AC2944" s="18"/>
      <c r="AE2944" s="90"/>
    </row>
    <row r="2945" spans="1:31" x14ac:dyDescent="0.25">
      <c r="A2945" s="16"/>
      <c r="B2945" s="16"/>
      <c r="C2945" s="16"/>
      <c r="D2945" s="66"/>
      <c r="E2945" s="66"/>
      <c r="F2945" s="66"/>
      <c r="G2945" s="67"/>
      <c r="H2945" s="4"/>
      <c r="I2945" s="4"/>
      <c r="J2945" s="4"/>
      <c r="K2945" s="4"/>
      <c r="O2945" s="4"/>
      <c r="P2945" s="4"/>
      <c r="Q2945" s="4"/>
      <c r="R2945" s="16"/>
      <c r="S2945" s="16"/>
      <c r="T2945" s="16"/>
      <c r="AA2945" s="59"/>
      <c r="AB2945" s="59"/>
      <c r="AC2945" s="18"/>
      <c r="AE2945" s="90"/>
    </row>
    <row r="2946" spans="1:31" x14ac:dyDescent="0.25">
      <c r="A2946" s="16"/>
      <c r="B2946" s="16"/>
      <c r="C2946" s="16"/>
      <c r="D2946" s="66"/>
      <c r="E2946" s="66"/>
      <c r="F2946" s="66"/>
      <c r="G2946" s="67"/>
      <c r="H2946" s="4"/>
      <c r="I2946" s="4"/>
      <c r="J2946" s="4"/>
      <c r="K2946" s="4"/>
      <c r="O2946" s="4"/>
      <c r="P2946" s="4"/>
      <c r="Q2946" s="4"/>
      <c r="R2946" s="16"/>
      <c r="S2946" s="16"/>
      <c r="T2946" s="16"/>
      <c r="AA2946" s="59"/>
      <c r="AB2946" s="59"/>
      <c r="AC2946" s="18"/>
      <c r="AE2946" s="90"/>
    </row>
    <row r="2947" spans="1:31" x14ac:dyDescent="0.25">
      <c r="A2947" s="16"/>
      <c r="B2947" s="16"/>
      <c r="C2947" s="16"/>
      <c r="D2947" s="66"/>
      <c r="E2947" s="66"/>
      <c r="F2947" s="66"/>
      <c r="G2947" s="67"/>
      <c r="H2947" s="4"/>
      <c r="I2947" s="4"/>
      <c r="J2947" s="4"/>
      <c r="K2947" s="4"/>
      <c r="O2947" s="4"/>
      <c r="P2947" s="4"/>
      <c r="Q2947" s="4"/>
      <c r="R2947" s="16"/>
      <c r="S2947" s="16"/>
      <c r="T2947" s="16"/>
      <c r="AA2947" s="59"/>
      <c r="AB2947" s="59"/>
      <c r="AC2947" s="18"/>
      <c r="AE2947" s="90"/>
    </row>
    <row r="2948" spans="1:31" x14ac:dyDescent="0.25">
      <c r="A2948" s="16"/>
      <c r="B2948" s="16"/>
      <c r="C2948" s="16"/>
      <c r="D2948" s="66"/>
      <c r="E2948" s="66"/>
      <c r="F2948" s="66"/>
      <c r="G2948" s="67"/>
      <c r="H2948" s="4"/>
      <c r="I2948" s="4"/>
      <c r="J2948" s="4"/>
      <c r="K2948" s="4"/>
      <c r="O2948" s="4"/>
      <c r="P2948" s="4"/>
      <c r="Q2948" s="4"/>
      <c r="R2948" s="16"/>
      <c r="S2948" s="16"/>
      <c r="T2948" s="16"/>
      <c r="AA2948" s="59"/>
      <c r="AB2948" s="59"/>
      <c r="AC2948" s="18"/>
      <c r="AE2948" s="90"/>
    </row>
    <row r="2949" spans="1:31" x14ac:dyDescent="0.25">
      <c r="A2949" s="16"/>
      <c r="B2949" s="16"/>
      <c r="C2949" s="16"/>
      <c r="D2949" s="66"/>
      <c r="E2949" s="66"/>
      <c r="F2949" s="66"/>
      <c r="G2949" s="67"/>
      <c r="H2949" s="4"/>
      <c r="I2949" s="4"/>
      <c r="J2949" s="4"/>
      <c r="K2949" s="4"/>
      <c r="O2949" s="4"/>
      <c r="P2949" s="4"/>
      <c r="Q2949" s="4"/>
      <c r="R2949" s="16"/>
      <c r="S2949" s="16"/>
      <c r="T2949" s="16"/>
      <c r="AA2949" s="59"/>
      <c r="AB2949" s="59"/>
      <c r="AC2949" s="18"/>
      <c r="AE2949" s="90"/>
    </row>
    <row r="2950" spans="1:31" x14ac:dyDescent="0.25">
      <c r="A2950" s="16"/>
      <c r="B2950" s="16"/>
      <c r="C2950" s="16"/>
      <c r="D2950" s="66"/>
      <c r="E2950" s="66"/>
      <c r="F2950" s="66"/>
      <c r="G2950" s="67"/>
      <c r="H2950" s="4"/>
      <c r="I2950" s="4"/>
      <c r="J2950" s="4"/>
      <c r="K2950" s="4"/>
      <c r="O2950" s="4"/>
      <c r="P2950" s="4"/>
      <c r="Q2950" s="4"/>
      <c r="R2950" s="16"/>
      <c r="S2950" s="16"/>
      <c r="T2950" s="16"/>
      <c r="AA2950" s="59"/>
      <c r="AB2950" s="59"/>
      <c r="AC2950" s="18"/>
      <c r="AE2950" s="90"/>
    </row>
    <row r="2951" spans="1:31" x14ac:dyDescent="0.25">
      <c r="A2951" s="16"/>
      <c r="B2951" s="16"/>
      <c r="C2951" s="16"/>
      <c r="D2951" s="66"/>
      <c r="E2951" s="66"/>
      <c r="F2951" s="66"/>
      <c r="G2951" s="67"/>
      <c r="H2951" s="4"/>
      <c r="I2951" s="4"/>
      <c r="J2951" s="4"/>
      <c r="K2951" s="4"/>
      <c r="O2951" s="4"/>
      <c r="P2951" s="4"/>
      <c r="Q2951" s="4"/>
      <c r="R2951" s="16"/>
      <c r="S2951" s="16"/>
      <c r="T2951" s="16"/>
      <c r="AA2951" s="59"/>
      <c r="AB2951" s="59"/>
      <c r="AC2951" s="18"/>
      <c r="AE2951" s="90"/>
    </row>
    <row r="2952" spans="1:31" x14ac:dyDescent="0.25">
      <c r="A2952" s="16"/>
      <c r="B2952" s="16"/>
      <c r="C2952" s="16"/>
      <c r="D2952" s="66"/>
      <c r="E2952" s="66"/>
      <c r="F2952" s="66"/>
      <c r="G2952" s="67"/>
      <c r="H2952" s="4"/>
      <c r="I2952" s="4"/>
      <c r="J2952" s="4"/>
      <c r="K2952" s="4"/>
      <c r="O2952" s="4"/>
      <c r="P2952" s="4"/>
      <c r="Q2952" s="4"/>
      <c r="R2952" s="16"/>
      <c r="S2952" s="16"/>
      <c r="T2952" s="16"/>
      <c r="AA2952" s="59"/>
      <c r="AB2952" s="59"/>
      <c r="AC2952" s="18"/>
      <c r="AE2952" s="90"/>
    </row>
    <row r="2953" spans="1:31" x14ac:dyDescent="0.25">
      <c r="A2953" s="16"/>
      <c r="B2953" s="16"/>
      <c r="C2953" s="16"/>
      <c r="D2953" s="66"/>
      <c r="E2953" s="66"/>
      <c r="F2953" s="66"/>
      <c r="G2953" s="67"/>
      <c r="H2953" s="4"/>
      <c r="I2953" s="4"/>
      <c r="J2953" s="4"/>
      <c r="K2953" s="4"/>
      <c r="O2953" s="4"/>
      <c r="P2953" s="4"/>
      <c r="Q2953" s="4"/>
      <c r="R2953" s="16"/>
      <c r="S2953" s="16"/>
      <c r="T2953" s="16"/>
      <c r="AA2953" s="59"/>
      <c r="AB2953" s="59"/>
      <c r="AC2953" s="18"/>
      <c r="AE2953" s="90"/>
    </row>
    <row r="2954" spans="1:31" x14ac:dyDescent="0.25">
      <c r="A2954" s="16"/>
      <c r="B2954" s="16"/>
      <c r="C2954" s="16"/>
      <c r="D2954" s="66"/>
      <c r="E2954" s="66"/>
      <c r="F2954" s="66"/>
      <c r="G2954" s="67"/>
      <c r="H2954" s="4"/>
      <c r="I2954" s="4"/>
      <c r="J2954" s="4"/>
      <c r="K2954" s="4"/>
      <c r="O2954" s="4"/>
      <c r="P2954" s="4"/>
      <c r="Q2954" s="4"/>
      <c r="R2954" s="16"/>
      <c r="S2954" s="16"/>
      <c r="T2954" s="16"/>
      <c r="AA2954" s="59"/>
      <c r="AB2954" s="59"/>
      <c r="AC2954" s="18"/>
      <c r="AE2954" s="90"/>
    </row>
    <row r="2955" spans="1:31" x14ac:dyDescent="0.25">
      <c r="A2955" s="16"/>
      <c r="B2955" s="16"/>
      <c r="C2955" s="16"/>
      <c r="D2955" s="66"/>
      <c r="E2955" s="66"/>
      <c r="F2955" s="66"/>
      <c r="G2955" s="67"/>
      <c r="H2955" s="4"/>
      <c r="I2955" s="4"/>
      <c r="J2955" s="4"/>
      <c r="K2955" s="4"/>
      <c r="O2955" s="4"/>
      <c r="P2955" s="4"/>
      <c r="Q2955" s="4"/>
      <c r="R2955" s="16"/>
      <c r="S2955" s="16"/>
      <c r="T2955" s="16"/>
      <c r="AA2955" s="59"/>
      <c r="AB2955" s="59"/>
      <c r="AC2955" s="18"/>
      <c r="AE2955" s="90"/>
    </row>
    <row r="2956" spans="1:31" x14ac:dyDescent="0.25">
      <c r="A2956" s="16"/>
      <c r="B2956" s="16"/>
      <c r="C2956" s="16"/>
      <c r="D2956" s="66"/>
      <c r="E2956" s="66"/>
      <c r="F2956" s="66"/>
      <c r="G2956" s="67"/>
      <c r="H2956" s="4"/>
      <c r="I2956" s="4"/>
      <c r="J2956" s="4"/>
      <c r="K2956" s="4"/>
      <c r="O2956" s="4"/>
      <c r="P2956" s="4"/>
      <c r="Q2956" s="4"/>
      <c r="R2956" s="16"/>
      <c r="S2956" s="16"/>
      <c r="T2956" s="16"/>
      <c r="AA2956" s="59"/>
      <c r="AB2956" s="59"/>
      <c r="AC2956" s="18"/>
      <c r="AE2956" s="90"/>
    </row>
    <row r="2957" spans="1:31" x14ac:dyDescent="0.25">
      <c r="A2957" s="16"/>
      <c r="B2957" s="16"/>
      <c r="C2957" s="16"/>
      <c r="D2957" s="66"/>
      <c r="E2957" s="66"/>
      <c r="F2957" s="66"/>
      <c r="G2957" s="67"/>
      <c r="H2957" s="4"/>
      <c r="I2957" s="4"/>
      <c r="J2957" s="4"/>
      <c r="K2957" s="4"/>
      <c r="O2957" s="4"/>
      <c r="P2957" s="4"/>
      <c r="Q2957" s="4"/>
      <c r="R2957" s="16"/>
      <c r="S2957" s="16"/>
      <c r="T2957" s="16"/>
      <c r="AA2957" s="59"/>
      <c r="AB2957" s="59"/>
      <c r="AC2957" s="18"/>
      <c r="AE2957" s="90"/>
    </row>
    <row r="2958" spans="1:31" x14ac:dyDescent="0.25">
      <c r="A2958" s="16"/>
      <c r="B2958" s="16"/>
      <c r="C2958" s="16"/>
      <c r="D2958" s="66"/>
      <c r="E2958" s="66"/>
      <c r="F2958" s="66"/>
      <c r="G2958" s="67"/>
      <c r="H2958" s="4"/>
      <c r="I2958" s="4"/>
      <c r="J2958" s="4"/>
      <c r="K2958" s="4"/>
      <c r="O2958" s="4"/>
      <c r="P2958" s="4"/>
      <c r="Q2958" s="4"/>
      <c r="R2958" s="16"/>
      <c r="S2958" s="16"/>
      <c r="T2958" s="16"/>
      <c r="AA2958" s="59"/>
      <c r="AB2958" s="59"/>
      <c r="AC2958" s="18"/>
      <c r="AE2958" s="90"/>
    </row>
    <row r="2959" spans="1:31" x14ac:dyDescent="0.25">
      <c r="A2959" s="16"/>
      <c r="B2959" s="16"/>
      <c r="C2959" s="16"/>
      <c r="D2959" s="66"/>
      <c r="E2959" s="66"/>
      <c r="F2959" s="66"/>
      <c r="G2959" s="67"/>
      <c r="H2959" s="4"/>
      <c r="I2959" s="4"/>
      <c r="J2959" s="4"/>
      <c r="K2959" s="4"/>
      <c r="O2959" s="4"/>
      <c r="P2959" s="4"/>
      <c r="Q2959" s="4"/>
      <c r="R2959" s="16"/>
      <c r="S2959" s="16"/>
      <c r="T2959" s="16"/>
      <c r="AA2959" s="59"/>
      <c r="AB2959" s="59"/>
      <c r="AC2959" s="18"/>
      <c r="AE2959" s="90"/>
    </row>
    <row r="2960" spans="1:31" x14ac:dyDescent="0.25">
      <c r="A2960" s="16"/>
      <c r="B2960" s="16"/>
      <c r="C2960" s="16"/>
      <c r="D2960" s="66"/>
      <c r="E2960" s="66"/>
      <c r="F2960" s="66"/>
      <c r="G2960" s="67"/>
      <c r="H2960" s="4"/>
      <c r="I2960" s="4"/>
      <c r="J2960" s="4"/>
      <c r="K2960" s="4"/>
      <c r="O2960" s="4"/>
      <c r="P2960" s="4"/>
      <c r="Q2960" s="4"/>
      <c r="R2960" s="16"/>
      <c r="S2960" s="16"/>
      <c r="T2960" s="16"/>
      <c r="AA2960" s="59"/>
      <c r="AB2960" s="59"/>
      <c r="AC2960" s="18"/>
      <c r="AE2960" s="90"/>
    </row>
    <row r="2961" spans="1:31" x14ac:dyDescent="0.25">
      <c r="A2961" s="16"/>
      <c r="B2961" s="16"/>
      <c r="C2961" s="16"/>
      <c r="D2961" s="66"/>
      <c r="E2961" s="66"/>
      <c r="F2961" s="66"/>
      <c r="G2961" s="67"/>
      <c r="H2961" s="4"/>
      <c r="I2961" s="4"/>
      <c r="J2961" s="4"/>
      <c r="K2961" s="4"/>
      <c r="O2961" s="4"/>
      <c r="P2961" s="4"/>
      <c r="Q2961" s="4"/>
      <c r="R2961" s="16"/>
      <c r="S2961" s="16"/>
      <c r="T2961" s="16"/>
      <c r="AA2961" s="59"/>
      <c r="AB2961" s="59"/>
      <c r="AC2961" s="18"/>
      <c r="AE2961" s="90"/>
    </row>
    <row r="2962" spans="1:31" x14ac:dyDescent="0.25">
      <c r="A2962" s="16"/>
      <c r="B2962" s="16"/>
      <c r="C2962" s="16"/>
      <c r="D2962" s="66"/>
      <c r="E2962" s="66"/>
      <c r="F2962" s="66"/>
      <c r="G2962" s="67"/>
      <c r="H2962" s="4"/>
      <c r="I2962" s="4"/>
      <c r="J2962" s="4"/>
      <c r="K2962" s="4"/>
      <c r="O2962" s="4"/>
      <c r="P2962" s="4"/>
      <c r="Q2962" s="4"/>
      <c r="R2962" s="16"/>
      <c r="S2962" s="16"/>
      <c r="T2962" s="16"/>
      <c r="AA2962" s="59"/>
      <c r="AB2962" s="59"/>
      <c r="AC2962" s="18"/>
      <c r="AE2962" s="90"/>
    </row>
    <row r="2963" spans="1:31" x14ac:dyDescent="0.25">
      <c r="A2963" s="16"/>
      <c r="B2963" s="16"/>
      <c r="C2963" s="16"/>
      <c r="D2963" s="66"/>
      <c r="E2963" s="66"/>
      <c r="F2963" s="66"/>
      <c r="G2963" s="67"/>
      <c r="H2963" s="4"/>
      <c r="I2963" s="4"/>
      <c r="J2963" s="4"/>
      <c r="K2963" s="4"/>
      <c r="O2963" s="4"/>
      <c r="P2963" s="4"/>
      <c r="Q2963" s="4"/>
      <c r="R2963" s="16"/>
      <c r="S2963" s="16"/>
      <c r="T2963" s="16"/>
      <c r="AA2963" s="59"/>
      <c r="AB2963" s="59"/>
      <c r="AC2963" s="18"/>
      <c r="AE2963" s="90"/>
    </row>
    <row r="2964" spans="1:31" x14ac:dyDescent="0.25">
      <c r="A2964" s="16"/>
      <c r="B2964" s="16"/>
      <c r="C2964" s="16"/>
      <c r="D2964" s="66"/>
      <c r="E2964" s="66"/>
      <c r="F2964" s="66"/>
      <c r="G2964" s="67"/>
      <c r="H2964" s="4"/>
      <c r="I2964" s="4"/>
      <c r="J2964" s="4"/>
      <c r="K2964" s="4"/>
      <c r="O2964" s="4"/>
      <c r="P2964" s="4"/>
      <c r="Q2964" s="4"/>
      <c r="R2964" s="16"/>
      <c r="S2964" s="16"/>
      <c r="T2964" s="16"/>
      <c r="AA2964" s="59"/>
      <c r="AB2964" s="59"/>
      <c r="AC2964" s="18"/>
      <c r="AE2964" s="90"/>
    </row>
    <row r="2965" spans="1:31" x14ac:dyDescent="0.25">
      <c r="A2965" s="16"/>
      <c r="B2965" s="16"/>
      <c r="C2965" s="16"/>
      <c r="D2965" s="66"/>
      <c r="E2965" s="66"/>
      <c r="F2965" s="66"/>
      <c r="G2965" s="67"/>
      <c r="H2965" s="4"/>
      <c r="I2965" s="4"/>
      <c r="J2965" s="4"/>
      <c r="K2965" s="4"/>
      <c r="O2965" s="4"/>
      <c r="P2965" s="4"/>
      <c r="Q2965" s="4"/>
      <c r="R2965" s="16"/>
      <c r="S2965" s="16"/>
      <c r="T2965" s="16"/>
      <c r="AA2965" s="59"/>
      <c r="AB2965" s="59"/>
      <c r="AC2965" s="18"/>
      <c r="AE2965" s="90"/>
    </row>
    <row r="2966" spans="1:31" x14ac:dyDescent="0.25">
      <c r="A2966" s="16"/>
      <c r="B2966" s="16"/>
      <c r="C2966" s="16"/>
      <c r="D2966" s="66"/>
      <c r="E2966" s="66"/>
      <c r="F2966" s="66"/>
      <c r="G2966" s="67"/>
      <c r="H2966" s="4"/>
      <c r="I2966" s="4"/>
      <c r="J2966" s="4"/>
      <c r="K2966" s="4"/>
      <c r="O2966" s="4"/>
      <c r="P2966" s="4"/>
      <c r="Q2966" s="4"/>
      <c r="R2966" s="16"/>
      <c r="S2966" s="16"/>
      <c r="T2966" s="16"/>
      <c r="AA2966" s="59"/>
      <c r="AB2966" s="59"/>
      <c r="AC2966" s="18"/>
      <c r="AE2966" s="90"/>
    </row>
    <row r="2967" spans="1:31" x14ac:dyDescent="0.25">
      <c r="A2967" s="16"/>
      <c r="B2967" s="16"/>
      <c r="C2967" s="16"/>
      <c r="D2967" s="66"/>
      <c r="E2967" s="66"/>
      <c r="F2967" s="66"/>
      <c r="G2967" s="67"/>
      <c r="H2967" s="4"/>
      <c r="I2967" s="4"/>
      <c r="J2967" s="4"/>
      <c r="K2967" s="4"/>
      <c r="O2967" s="4"/>
      <c r="P2967" s="4"/>
      <c r="Q2967" s="4"/>
      <c r="R2967" s="16"/>
      <c r="S2967" s="16"/>
      <c r="T2967" s="16"/>
      <c r="AA2967" s="59"/>
      <c r="AB2967" s="59"/>
      <c r="AC2967" s="18"/>
      <c r="AE2967" s="90"/>
    </row>
    <row r="2968" spans="1:31" x14ac:dyDescent="0.25">
      <c r="A2968" s="16"/>
      <c r="B2968" s="16"/>
      <c r="C2968" s="16"/>
      <c r="D2968" s="66"/>
      <c r="E2968" s="66"/>
      <c r="F2968" s="66"/>
      <c r="G2968" s="67"/>
      <c r="H2968" s="4"/>
      <c r="I2968" s="4"/>
      <c r="J2968" s="4"/>
      <c r="K2968" s="4"/>
      <c r="O2968" s="4"/>
      <c r="P2968" s="4"/>
      <c r="Q2968" s="4"/>
      <c r="R2968" s="16"/>
      <c r="S2968" s="16"/>
      <c r="T2968" s="16"/>
      <c r="AA2968" s="59"/>
      <c r="AB2968" s="59"/>
      <c r="AC2968" s="18"/>
      <c r="AE2968" s="90"/>
    </row>
    <row r="2969" spans="1:31" x14ac:dyDescent="0.25">
      <c r="A2969" s="16"/>
      <c r="B2969" s="16"/>
      <c r="C2969" s="16"/>
      <c r="D2969" s="66"/>
      <c r="E2969" s="66"/>
      <c r="F2969" s="66"/>
      <c r="G2969" s="67"/>
      <c r="H2969" s="4"/>
      <c r="I2969" s="4"/>
      <c r="J2969" s="4"/>
      <c r="K2969" s="4"/>
      <c r="O2969" s="4"/>
      <c r="P2969" s="4"/>
      <c r="Q2969" s="4"/>
      <c r="R2969" s="16"/>
      <c r="S2969" s="16"/>
      <c r="T2969" s="16"/>
      <c r="AA2969" s="59"/>
      <c r="AB2969" s="59"/>
      <c r="AC2969" s="18"/>
      <c r="AE2969" s="90"/>
    </row>
    <row r="2970" spans="1:31" x14ac:dyDescent="0.25">
      <c r="A2970" s="16"/>
      <c r="B2970" s="16"/>
      <c r="C2970" s="16"/>
      <c r="D2970" s="66"/>
      <c r="E2970" s="66"/>
      <c r="F2970" s="66"/>
      <c r="G2970" s="67"/>
      <c r="H2970" s="4"/>
      <c r="I2970" s="4"/>
      <c r="J2970" s="4"/>
      <c r="K2970" s="4"/>
      <c r="O2970" s="4"/>
      <c r="P2970" s="4"/>
      <c r="Q2970" s="4"/>
      <c r="R2970" s="16"/>
      <c r="S2970" s="16"/>
      <c r="T2970" s="16"/>
      <c r="AA2970" s="59"/>
      <c r="AB2970" s="59"/>
      <c r="AC2970" s="18"/>
      <c r="AE2970" s="90"/>
    </row>
    <row r="2971" spans="1:31" x14ac:dyDescent="0.25">
      <c r="A2971" s="16"/>
      <c r="B2971" s="16"/>
      <c r="C2971" s="16"/>
      <c r="D2971" s="66"/>
      <c r="E2971" s="66"/>
      <c r="F2971" s="66"/>
      <c r="G2971" s="67"/>
      <c r="H2971" s="4"/>
      <c r="I2971" s="4"/>
      <c r="J2971" s="4"/>
      <c r="K2971" s="4"/>
      <c r="O2971" s="4"/>
      <c r="P2971" s="4"/>
      <c r="Q2971" s="4"/>
      <c r="R2971" s="16"/>
      <c r="S2971" s="16"/>
      <c r="T2971" s="16"/>
      <c r="AA2971" s="59"/>
      <c r="AB2971" s="59"/>
      <c r="AC2971" s="18"/>
      <c r="AE2971" s="90"/>
    </row>
    <row r="2972" spans="1:31" x14ac:dyDescent="0.25">
      <c r="A2972" s="16"/>
      <c r="B2972" s="16"/>
      <c r="C2972" s="16"/>
      <c r="D2972" s="66"/>
      <c r="E2972" s="66"/>
      <c r="F2972" s="66"/>
      <c r="G2972" s="67"/>
      <c r="H2972" s="4"/>
      <c r="I2972" s="4"/>
      <c r="J2972" s="4"/>
      <c r="K2972" s="4"/>
      <c r="O2972" s="4"/>
      <c r="P2972" s="4"/>
      <c r="Q2972" s="4"/>
      <c r="R2972" s="16"/>
      <c r="S2972" s="16"/>
      <c r="T2972" s="16"/>
      <c r="AA2972" s="59"/>
      <c r="AB2972" s="59"/>
      <c r="AC2972" s="18"/>
      <c r="AE2972" s="90"/>
    </row>
    <row r="2973" spans="1:31" x14ac:dyDescent="0.25">
      <c r="A2973" s="16"/>
      <c r="B2973" s="16"/>
      <c r="C2973" s="16"/>
      <c r="D2973" s="66"/>
      <c r="E2973" s="66"/>
      <c r="F2973" s="66"/>
      <c r="G2973" s="67"/>
      <c r="H2973" s="4"/>
      <c r="I2973" s="4"/>
      <c r="J2973" s="4"/>
      <c r="K2973" s="4"/>
      <c r="O2973" s="4"/>
      <c r="P2973" s="4"/>
      <c r="Q2973" s="4"/>
      <c r="R2973" s="16"/>
      <c r="S2973" s="16"/>
      <c r="T2973" s="16"/>
      <c r="AA2973" s="59"/>
      <c r="AB2973" s="59"/>
      <c r="AC2973" s="18"/>
      <c r="AE2973" s="90"/>
    </row>
    <row r="2974" spans="1:31" x14ac:dyDescent="0.25">
      <c r="A2974" s="16"/>
      <c r="B2974" s="16"/>
      <c r="C2974" s="16"/>
      <c r="D2974" s="66"/>
      <c r="E2974" s="66"/>
      <c r="F2974" s="66"/>
      <c r="G2974" s="67"/>
      <c r="H2974" s="4"/>
      <c r="I2974" s="4"/>
      <c r="J2974" s="4"/>
      <c r="K2974" s="4"/>
      <c r="O2974" s="4"/>
      <c r="P2974" s="4"/>
      <c r="Q2974" s="4"/>
      <c r="R2974" s="16"/>
      <c r="S2974" s="16"/>
      <c r="T2974" s="16"/>
      <c r="AA2974" s="59"/>
      <c r="AB2974" s="59"/>
      <c r="AC2974" s="18"/>
      <c r="AE2974" s="90"/>
    </row>
    <row r="2975" spans="1:31" x14ac:dyDescent="0.25">
      <c r="A2975" s="16"/>
      <c r="B2975" s="16"/>
      <c r="C2975" s="16"/>
      <c r="D2975" s="66"/>
      <c r="E2975" s="66"/>
      <c r="F2975" s="66"/>
      <c r="G2975" s="67"/>
      <c r="H2975" s="4"/>
      <c r="I2975" s="4"/>
      <c r="J2975" s="4"/>
      <c r="K2975" s="4"/>
      <c r="O2975" s="4"/>
      <c r="P2975" s="4"/>
      <c r="Q2975" s="4"/>
      <c r="R2975" s="16"/>
      <c r="S2975" s="16"/>
      <c r="T2975" s="16"/>
      <c r="AA2975" s="59"/>
      <c r="AB2975" s="59"/>
      <c r="AC2975" s="18"/>
      <c r="AE2975" s="90"/>
    </row>
    <row r="2976" spans="1:31" x14ac:dyDescent="0.25">
      <c r="A2976" s="16"/>
      <c r="B2976" s="16"/>
      <c r="C2976" s="16"/>
      <c r="D2976" s="66"/>
      <c r="E2976" s="66"/>
      <c r="F2976" s="66"/>
      <c r="G2976" s="67"/>
      <c r="H2976" s="4"/>
      <c r="I2976" s="4"/>
      <c r="J2976" s="4"/>
      <c r="K2976" s="4"/>
      <c r="O2976" s="4"/>
      <c r="P2976" s="4"/>
      <c r="Q2976" s="4"/>
      <c r="R2976" s="16"/>
      <c r="S2976" s="16"/>
      <c r="T2976" s="16"/>
      <c r="AA2976" s="59"/>
      <c r="AB2976" s="59"/>
      <c r="AC2976" s="18"/>
      <c r="AE2976" s="90"/>
    </row>
    <row r="2977" spans="1:31" x14ac:dyDescent="0.25">
      <c r="A2977" s="16"/>
      <c r="B2977" s="16"/>
      <c r="C2977" s="16"/>
      <c r="D2977" s="66"/>
      <c r="E2977" s="66"/>
      <c r="F2977" s="66"/>
      <c r="G2977" s="67"/>
      <c r="H2977" s="4"/>
      <c r="I2977" s="4"/>
      <c r="J2977" s="4"/>
      <c r="K2977" s="4"/>
      <c r="O2977" s="4"/>
      <c r="P2977" s="4"/>
      <c r="Q2977" s="4"/>
      <c r="R2977" s="16"/>
      <c r="S2977" s="16"/>
      <c r="T2977" s="16"/>
      <c r="AA2977" s="59"/>
      <c r="AB2977" s="59"/>
      <c r="AC2977" s="18"/>
      <c r="AE2977" s="90"/>
    </row>
    <row r="2978" spans="1:31" x14ac:dyDescent="0.25">
      <c r="A2978" s="16"/>
      <c r="B2978" s="16"/>
      <c r="C2978" s="16"/>
      <c r="D2978" s="66"/>
      <c r="E2978" s="66"/>
      <c r="F2978" s="66"/>
      <c r="G2978" s="67"/>
      <c r="H2978" s="4"/>
      <c r="I2978" s="4"/>
      <c r="J2978" s="4"/>
      <c r="K2978" s="4"/>
      <c r="O2978" s="4"/>
      <c r="P2978" s="4"/>
      <c r="Q2978" s="4"/>
      <c r="R2978" s="16"/>
      <c r="S2978" s="16"/>
      <c r="T2978" s="16"/>
      <c r="AA2978" s="59"/>
      <c r="AB2978" s="59"/>
      <c r="AC2978" s="18"/>
      <c r="AE2978" s="90"/>
    </row>
    <row r="2979" spans="1:31" x14ac:dyDescent="0.25">
      <c r="A2979" s="16"/>
      <c r="B2979" s="16"/>
      <c r="C2979" s="16"/>
      <c r="D2979" s="66"/>
      <c r="E2979" s="66"/>
      <c r="F2979" s="66"/>
      <c r="G2979" s="67"/>
      <c r="H2979" s="4"/>
      <c r="I2979" s="4"/>
      <c r="J2979" s="4"/>
      <c r="K2979" s="4"/>
      <c r="O2979" s="4"/>
      <c r="P2979" s="4"/>
      <c r="Q2979" s="4"/>
      <c r="R2979" s="16"/>
      <c r="S2979" s="16"/>
      <c r="T2979" s="16"/>
      <c r="AA2979" s="59"/>
      <c r="AB2979" s="59"/>
      <c r="AC2979" s="18"/>
      <c r="AE2979" s="90"/>
    </row>
    <row r="2980" spans="1:31" x14ac:dyDescent="0.25">
      <c r="A2980" s="16"/>
      <c r="B2980" s="16"/>
      <c r="C2980" s="16"/>
      <c r="D2980" s="66"/>
      <c r="E2980" s="66"/>
      <c r="F2980" s="66"/>
      <c r="G2980" s="67"/>
      <c r="H2980" s="4"/>
      <c r="I2980" s="4"/>
      <c r="J2980" s="4"/>
      <c r="K2980" s="4"/>
      <c r="O2980" s="4"/>
      <c r="P2980" s="4"/>
      <c r="Q2980" s="4"/>
      <c r="R2980" s="16"/>
      <c r="S2980" s="16"/>
      <c r="T2980" s="16"/>
      <c r="AA2980" s="59"/>
      <c r="AB2980" s="59"/>
      <c r="AC2980" s="18"/>
      <c r="AE2980" s="90"/>
    </row>
    <row r="2981" spans="1:31" x14ac:dyDescent="0.25">
      <c r="A2981" s="16"/>
      <c r="B2981" s="16"/>
      <c r="C2981" s="16"/>
      <c r="D2981" s="66"/>
      <c r="E2981" s="66"/>
      <c r="F2981" s="66"/>
      <c r="G2981" s="67"/>
      <c r="H2981" s="4"/>
      <c r="I2981" s="4"/>
      <c r="J2981" s="4"/>
      <c r="K2981" s="4"/>
      <c r="O2981" s="4"/>
      <c r="P2981" s="4"/>
      <c r="Q2981" s="4"/>
      <c r="R2981" s="16"/>
      <c r="S2981" s="16"/>
      <c r="T2981" s="16"/>
      <c r="AA2981" s="59"/>
      <c r="AB2981" s="59"/>
      <c r="AC2981" s="18"/>
      <c r="AE2981" s="90"/>
    </row>
    <row r="2982" spans="1:31" x14ac:dyDescent="0.25">
      <c r="A2982" s="16"/>
      <c r="B2982" s="16"/>
      <c r="C2982" s="16"/>
      <c r="D2982" s="66"/>
      <c r="E2982" s="66"/>
      <c r="F2982" s="66"/>
      <c r="G2982" s="67"/>
      <c r="H2982" s="4"/>
      <c r="I2982" s="4"/>
      <c r="J2982" s="4"/>
      <c r="K2982" s="4"/>
      <c r="O2982" s="4"/>
      <c r="P2982" s="4"/>
      <c r="Q2982" s="4"/>
      <c r="R2982" s="16"/>
      <c r="S2982" s="16"/>
      <c r="T2982" s="16"/>
      <c r="AA2982" s="59"/>
      <c r="AB2982" s="59"/>
      <c r="AC2982" s="18"/>
      <c r="AE2982" s="90"/>
    </row>
    <row r="2983" spans="1:31" x14ac:dyDescent="0.25">
      <c r="A2983" s="16"/>
      <c r="B2983" s="16"/>
      <c r="C2983" s="16"/>
      <c r="D2983" s="66"/>
      <c r="E2983" s="66"/>
      <c r="F2983" s="66"/>
      <c r="G2983" s="67"/>
      <c r="H2983" s="4"/>
      <c r="I2983" s="4"/>
      <c r="J2983" s="4"/>
      <c r="K2983" s="4"/>
      <c r="O2983" s="4"/>
      <c r="P2983" s="4"/>
      <c r="Q2983" s="4"/>
      <c r="R2983" s="16"/>
      <c r="S2983" s="16"/>
      <c r="T2983" s="16"/>
      <c r="AA2983" s="59"/>
      <c r="AB2983" s="59"/>
      <c r="AC2983" s="18"/>
      <c r="AE2983" s="90"/>
    </row>
    <row r="2984" spans="1:31" x14ac:dyDescent="0.25">
      <c r="A2984" s="16"/>
      <c r="B2984" s="16"/>
      <c r="C2984" s="16"/>
      <c r="D2984" s="66"/>
      <c r="E2984" s="66"/>
      <c r="F2984" s="66"/>
      <c r="G2984" s="67"/>
      <c r="H2984" s="4"/>
      <c r="I2984" s="4"/>
      <c r="J2984" s="4"/>
      <c r="K2984" s="4"/>
      <c r="O2984" s="4"/>
      <c r="P2984" s="4"/>
      <c r="Q2984" s="4"/>
      <c r="R2984" s="16"/>
      <c r="S2984" s="16"/>
      <c r="T2984" s="16"/>
      <c r="AA2984" s="59"/>
      <c r="AB2984" s="59"/>
      <c r="AC2984" s="18"/>
      <c r="AE2984" s="90"/>
    </row>
    <row r="2985" spans="1:31" x14ac:dyDescent="0.25">
      <c r="A2985" s="16"/>
      <c r="B2985" s="16"/>
      <c r="C2985" s="16"/>
      <c r="D2985" s="66"/>
      <c r="E2985" s="66"/>
      <c r="F2985" s="66"/>
      <c r="G2985" s="67"/>
      <c r="H2985" s="4"/>
      <c r="I2985" s="4"/>
      <c r="J2985" s="4"/>
      <c r="K2985" s="4"/>
      <c r="O2985" s="4"/>
      <c r="P2985" s="4"/>
      <c r="Q2985" s="4"/>
      <c r="R2985" s="16"/>
      <c r="S2985" s="16"/>
      <c r="T2985" s="16"/>
      <c r="AA2985" s="59"/>
      <c r="AB2985" s="59"/>
      <c r="AC2985" s="18"/>
      <c r="AE2985" s="90"/>
    </row>
    <row r="2986" spans="1:31" x14ac:dyDescent="0.25">
      <c r="A2986" s="16"/>
      <c r="B2986" s="16"/>
      <c r="C2986" s="16"/>
      <c r="D2986" s="66"/>
      <c r="E2986" s="66"/>
      <c r="F2986" s="66"/>
      <c r="G2986" s="67"/>
      <c r="H2986" s="4"/>
      <c r="I2986" s="4"/>
      <c r="J2986" s="4"/>
      <c r="K2986" s="4"/>
      <c r="O2986" s="4"/>
      <c r="P2986" s="4"/>
      <c r="Q2986" s="4"/>
      <c r="R2986" s="16"/>
      <c r="S2986" s="16"/>
      <c r="T2986" s="16"/>
      <c r="AA2986" s="59"/>
      <c r="AB2986" s="59"/>
      <c r="AC2986" s="18"/>
      <c r="AE2986" s="90"/>
    </row>
    <row r="2987" spans="1:31" x14ac:dyDescent="0.25">
      <c r="A2987" s="16"/>
      <c r="B2987" s="16"/>
      <c r="C2987" s="16"/>
      <c r="D2987" s="66"/>
      <c r="E2987" s="66"/>
      <c r="F2987" s="66"/>
      <c r="G2987" s="67"/>
      <c r="H2987" s="4"/>
      <c r="I2987" s="4"/>
      <c r="J2987" s="4"/>
      <c r="K2987" s="4"/>
      <c r="O2987" s="4"/>
      <c r="P2987" s="4"/>
      <c r="Q2987" s="4"/>
      <c r="R2987" s="16"/>
      <c r="S2987" s="16"/>
      <c r="T2987" s="16"/>
      <c r="AA2987" s="59"/>
      <c r="AB2987" s="59"/>
      <c r="AC2987" s="18"/>
      <c r="AE2987" s="90"/>
    </row>
    <row r="2988" spans="1:31" x14ac:dyDescent="0.25">
      <c r="A2988" s="16"/>
      <c r="B2988" s="16"/>
      <c r="C2988" s="16"/>
      <c r="D2988" s="66"/>
      <c r="E2988" s="66"/>
      <c r="F2988" s="66"/>
      <c r="G2988" s="67"/>
      <c r="H2988" s="4"/>
      <c r="I2988" s="4"/>
      <c r="J2988" s="4"/>
      <c r="K2988" s="4"/>
      <c r="O2988" s="4"/>
      <c r="P2988" s="4"/>
      <c r="Q2988" s="4"/>
      <c r="R2988" s="16"/>
      <c r="S2988" s="16"/>
      <c r="T2988" s="16"/>
      <c r="AA2988" s="59"/>
      <c r="AB2988" s="59"/>
      <c r="AC2988" s="18"/>
      <c r="AE2988" s="90"/>
    </row>
    <row r="2989" spans="1:31" x14ac:dyDescent="0.25">
      <c r="A2989" s="16"/>
      <c r="B2989" s="16"/>
      <c r="C2989" s="16"/>
      <c r="D2989" s="66"/>
      <c r="E2989" s="66"/>
      <c r="F2989" s="66"/>
      <c r="G2989" s="67"/>
      <c r="H2989" s="4"/>
      <c r="I2989" s="4"/>
      <c r="J2989" s="4"/>
      <c r="K2989" s="4"/>
      <c r="O2989" s="4"/>
      <c r="P2989" s="4"/>
      <c r="Q2989" s="4"/>
      <c r="R2989" s="16"/>
      <c r="S2989" s="16"/>
      <c r="T2989" s="16"/>
      <c r="AA2989" s="59"/>
      <c r="AB2989" s="59"/>
      <c r="AC2989" s="18"/>
      <c r="AE2989" s="90"/>
    </row>
    <row r="2990" spans="1:31" x14ac:dyDescent="0.25">
      <c r="A2990" s="16"/>
      <c r="B2990" s="16"/>
      <c r="C2990" s="16"/>
      <c r="D2990" s="66"/>
      <c r="E2990" s="66"/>
      <c r="F2990" s="66"/>
      <c r="G2990" s="67"/>
      <c r="H2990" s="4"/>
      <c r="I2990" s="4"/>
      <c r="J2990" s="4"/>
      <c r="K2990" s="4"/>
      <c r="O2990" s="4"/>
      <c r="P2990" s="4"/>
      <c r="Q2990" s="4"/>
      <c r="R2990" s="16"/>
      <c r="S2990" s="16"/>
      <c r="T2990" s="16"/>
      <c r="AA2990" s="59"/>
      <c r="AB2990" s="59"/>
      <c r="AC2990" s="18"/>
      <c r="AE2990" s="90"/>
    </row>
    <row r="2991" spans="1:31" x14ac:dyDescent="0.25">
      <c r="A2991" s="16"/>
      <c r="B2991" s="16"/>
      <c r="C2991" s="16"/>
      <c r="D2991" s="66"/>
      <c r="E2991" s="66"/>
      <c r="F2991" s="66"/>
      <c r="G2991" s="67"/>
      <c r="H2991" s="4"/>
      <c r="I2991" s="4"/>
      <c r="J2991" s="4"/>
      <c r="K2991" s="4"/>
      <c r="O2991" s="4"/>
      <c r="P2991" s="4"/>
      <c r="Q2991" s="4"/>
      <c r="R2991" s="16"/>
      <c r="S2991" s="16"/>
      <c r="T2991" s="16"/>
      <c r="AA2991" s="59"/>
      <c r="AB2991" s="59"/>
      <c r="AC2991" s="18"/>
      <c r="AE2991" s="90"/>
    </row>
    <row r="2992" spans="1:31" x14ac:dyDescent="0.25">
      <c r="A2992" s="16"/>
      <c r="B2992" s="16"/>
      <c r="C2992" s="16"/>
      <c r="D2992" s="66"/>
      <c r="E2992" s="66"/>
      <c r="F2992" s="66"/>
      <c r="G2992" s="67"/>
      <c r="H2992" s="4"/>
      <c r="I2992" s="4"/>
      <c r="J2992" s="4"/>
      <c r="K2992" s="4"/>
      <c r="O2992" s="4"/>
      <c r="P2992" s="4"/>
      <c r="Q2992" s="4"/>
      <c r="R2992" s="16"/>
      <c r="S2992" s="16"/>
      <c r="T2992" s="16"/>
      <c r="AA2992" s="59"/>
      <c r="AB2992" s="59"/>
      <c r="AC2992" s="18"/>
      <c r="AE2992" s="90"/>
    </row>
    <row r="2993" spans="1:31" x14ac:dyDescent="0.25">
      <c r="A2993" s="16"/>
      <c r="B2993" s="16"/>
      <c r="C2993" s="16"/>
      <c r="D2993" s="66"/>
      <c r="E2993" s="66"/>
      <c r="F2993" s="66"/>
      <c r="G2993" s="67"/>
      <c r="H2993" s="4"/>
      <c r="I2993" s="4"/>
      <c r="J2993" s="4"/>
      <c r="K2993" s="4"/>
      <c r="O2993" s="4"/>
      <c r="P2993" s="4"/>
      <c r="Q2993" s="4"/>
      <c r="R2993" s="16"/>
      <c r="S2993" s="16"/>
      <c r="T2993" s="16"/>
      <c r="AA2993" s="59"/>
      <c r="AB2993" s="59"/>
      <c r="AC2993" s="18"/>
      <c r="AE2993" s="90"/>
    </row>
    <row r="2994" spans="1:31" x14ac:dyDescent="0.25">
      <c r="A2994" s="16"/>
      <c r="B2994" s="16"/>
      <c r="C2994" s="16"/>
      <c r="D2994" s="66"/>
      <c r="E2994" s="66"/>
      <c r="F2994" s="66"/>
      <c r="G2994" s="67"/>
      <c r="H2994" s="4"/>
      <c r="I2994" s="4"/>
      <c r="J2994" s="4"/>
      <c r="K2994" s="4"/>
      <c r="O2994" s="4"/>
      <c r="P2994" s="4"/>
      <c r="Q2994" s="4"/>
      <c r="R2994" s="16"/>
      <c r="S2994" s="16"/>
      <c r="T2994" s="16"/>
      <c r="AA2994" s="59"/>
      <c r="AB2994" s="59"/>
      <c r="AC2994" s="18"/>
      <c r="AE2994" s="90"/>
    </row>
    <row r="2995" spans="1:31" x14ac:dyDescent="0.25">
      <c r="A2995" s="16"/>
      <c r="B2995" s="16"/>
      <c r="C2995" s="16"/>
      <c r="D2995" s="66"/>
      <c r="E2995" s="66"/>
      <c r="F2995" s="66"/>
      <c r="G2995" s="67"/>
      <c r="H2995" s="4"/>
      <c r="I2995" s="4"/>
      <c r="J2995" s="4"/>
      <c r="K2995" s="4"/>
      <c r="O2995" s="4"/>
      <c r="P2995" s="4"/>
      <c r="Q2995" s="4"/>
      <c r="R2995" s="16"/>
      <c r="S2995" s="16"/>
      <c r="T2995" s="16"/>
      <c r="AA2995" s="59"/>
      <c r="AB2995" s="59"/>
      <c r="AC2995" s="18"/>
      <c r="AE2995" s="90"/>
    </row>
    <row r="2996" spans="1:31" x14ac:dyDescent="0.25">
      <c r="A2996" s="16"/>
      <c r="B2996" s="16"/>
      <c r="C2996" s="16"/>
      <c r="D2996" s="66"/>
      <c r="E2996" s="66"/>
      <c r="F2996" s="66"/>
      <c r="G2996" s="67"/>
      <c r="H2996" s="4"/>
      <c r="I2996" s="4"/>
      <c r="J2996" s="4"/>
      <c r="K2996" s="4"/>
      <c r="O2996" s="4"/>
      <c r="P2996" s="4"/>
      <c r="Q2996" s="4"/>
      <c r="R2996" s="16"/>
      <c r="S2996" s="16"/>
      <c r="T2996" s="16"/>
      <c r="AA2996" s="59"/>
      <c r="AB2996" s="59"/>
      <c r="AC2996" s="18"/>
      <c r="AE2996" s="90"/>
    </row>
    <row r="2997" spans="1:31" x14ac:dyDescent="0.25">
      <c r="A2997" s="16"/>
      <c r="B2997" s="16"/>
      <c r="C2997" s="16"/>
      <c r="D2997" s="66"/>
      <c r="E2997" s="66"/>
      <c r="F2997" s="66"/>
      <c r="G2997" s="67"/>
      <c r="H2997" s="4"/>
      <c r="I2997" s="4"/>
      <c r="J2997" s="4"/>
      <c r="K2997" s="4"/>
      <c r="O2997" s="4"/>
      <c r="P2997" s="4"/>
      <c r="Q2997" s="4"/>
      <c r="R2997" s="16"/>
      <c r="S2997" s="16"/>
      <c r="T2997" s="16"/>
      <c r="AA2997" s="59"/>
      <c r="AB2997" s="59"/>
      <c r="AC2997" s="18"/>
      <c r="AE2997" s="90"/>
    </row>
    <row r="2998" spans="1:31" x14ac:dyDescent="0.25">
      <c r="A2998" s="16"/>
      <c r="B2998" s="16"/>
      <c r="C2998" s="16"/>
      <c r="D2998" s="66"/>
      <c r="E2998" s="66"/>
      <c r="F2998" s="66"/>
      <c r="G2998" s="67"/>
      <c r="H2998" s="4"/>
      <c r="I2998" s="4"/>
      <c r="J2998" s="4"/>
      <c r="K2998" s="4"/>
      <c r="O2998" s="4"/>
      <c r="P2998" s="4"/>
      <c r="Q2998" s="4"/>
      <c r="R2998" s="16"/>
      <c r="S2998" s="16"/>
      <c r="T2998" s="16"/>
      <c r="AA2998" s="59"/>
      <c r="AB2998" s="59"/>
      <c r="AC2998" s="18"/>
      <c r="AE2998" s="90"/>
    </row>
    <row r="2999" spans="1:31" x14ac:dyDescent="0.25">
      <c r="A2999" s="16"/>
      <c r="B2999" s="16"/>
      <c r="C2999" s="16"/>
      <c r="D2999" s="66"/>
      <c r="E2999" s="66"/>
      <c r="F2999" s="66"/>
      <c r="G2999" s="67"/>
      <c r="H2999" s="4"/>
      <c r="I2999" s="4"/>
      <c r="J2999" s="4"/>
      <c r="K2999" s="4"/>
      <c r="O2999" s="4"/>
      <c r="P2999" s="4"/>
      <c r="Q2999" s="4"/>
      <c r="R2999" s="16"/>
      <c r="S2999" s="16"/>
      <c r="T2999" s="16"/>
      <c r="AA2999" s="59"/>
      <c r="AB2999" s="59"/>
      <c r="AC2999" s="18"/>
      <c r="AE2999" s="90"/>
    </row>
    <row r="3000" spans="1:31" x14ac:dyDescent="0.25">
      <c r="A3000" s="16"/>
      <c r="B3000" s="16"/>
      <c r="C3000" s="16"/>
      <c r="D3000" s="66"/>
      <c r="E3000" s="66"/>
      <c r="F3000" s="66"/>
      <c r="G3000" s="67"/>
      <c r="H3000" s="4"/>
      <c r="I3000" s="4"/>
      <c r="J3000" s="4"/>
      <c r="K3000" s="4"/>
      <c r="O3000" s="4"/>
      <c r="P3000" s="4"/>
      <c r="Q3000" s="4"/>
      <c r="R3000" s="16"/>
      <c r="S3000" s="16"/>
      <c r="T3000" s="16"/>
      <c r="AA3000" s="59"/>
      <c r="AB3000" s="59"/>
      <c r="AC3000" s="18"/>
      <c r="AE3000" s="90"/>
    </row>
    <row r="3001" spans="1:31" x14ac:dyDescent="0.25">
      <c r="A3001" s="16"/>
      <c r="B3001" s="16"/>
      <c r="C3001" s="16"/>
      <c r="D3001" s="66"/>
      <c r="E3001" s="66"/>
      <c r="F3001" s="66"/>
      <c r="G3001" s="67"/>
      <c r="H3001" s="4"/>
      <c r="I3001" s="4"/>
      <c r="J3001" s="4"/>
      <c r="K3001" s="4"/>
      <c r="O3001" s="4"/>
      <c r="P3001" s="4"/>
      <c r="Q3001" s="4"/>
      <c r="R3001" s="16"/>
      <c r="S3001" s="16"/>
      <c r="T3001" s="16"/>
      <c r="AA3001" s="59"/>
      <c r="AB3001" s="59"/>
      <c r="AC3001" s="18"/>
      <c r="AE3001" s="90"/>
    </row>
    <row r="3002" spans="1:31" x14ac:dyDescent="0.25">
      <c r="A3002" s="16"/>
      <c r="B3002" s="16"/>
      <c r="C3002" s="16"/>
      <c r="D3002" s="66"/>
      <c r="E3002" s="66"/>
      <c r="F3002" s="66"/>
      <c r="G3002" s="67"/>
      <c r="H3002" s="4"/>
      <c r="I3002" s="4"/>
      <c r="J3002" s="4"/>
      <c r="K3002" s="4"/>
      <c r="O3002" s="4"/>
      <c r="P3002" s="4"/>
      <c r="Q3002" s="4"/>
      <c r="R3002" s="16"/>
      <c r="S3002" s="16"/>
      <c r="T3002" s="16"/>
      <c r="AA3002" s="59"/>
      <c r="AB3002" s="59"/>
      <c r="AC3002" s="18"/>
      <c r="AE3002" s="90"/>
    </row>
    <row r="3003" spans="1:31" x14ac:dyDescent="0.25">
      <c r="A3003" s="16"/>
      <c r="B3003" s="16"/>
      <c r="C3003" s="16"/>
      <c r="D3003" s="66"/>
      <c r="E3003" s="66"/>
      <c r="F3003" s="66"/>
      <c r="G3003" s="67"/>
      <c r="H3003" s="4"/>
      <c r="I3003" s="4"/>
      <c r="J3003" s="4"/>
      <c r="K3003" s="4"/>
      <c r="O3003" s="4"/>
      <c r="P3003" s="4"/>
      <c r="Q3003" s="4"/>
      <c r="R3003" s="16"/>
      <c r="S3003" s="16"/>
      <c r="T3003" s="16"/>
      <c r="AA3003" s="59"/>
      <c r="AB3003" s="59"/>
      <c r="AC3003" s="18"/>
      <c r="AE3003" s="90"/>
    </row>
    <row r="3004" spans="1:31" x14ac:dyDescent="0.25">
      <c r="A3004" s="16"/>
      <c r="B3004" s="16"/>
      <c r="C3004" s="16"/>
      <c r="D3004" s="66"/>
      <c r="E3004" s="66"/>
      <c r="F3004" s="66"/>
      <c r="G3004" s="67"/>
      <c r="H3004" s="4"/>
      <c r="I3004" s="4"/>
      <c r="J3004" s="4"/>
      <c r="K3004" s="4"/>
      <c r="O3004" s="4"/>
      <c r="P3004" s="4"/>
      <c r="Q3004" s="4"/>
      <c r="R3004" s="16"/>
      <c r="S3004" s="16"/>
      <c r="T3004" s="16"/>
      <c r="AA3004" s="59"/>
      <c r="AB3004" s="59"/>
      <c r="AC3004" s="18"/>
      <c r="AE3004" s="90"/>
    </row>
    <row r="3005" spans="1:31" x14ac:dyDescent="0.25">
      <c r="A3005" s="16"/>
      <c r="B3005" s="16"/>
      <c r="C3005" s="16"/>
      <c r="D3005" s="66"/>
      <c r="E3005" s="66"/>
      <c r="F3005" s="66"/>
      <c r="G3005" s="67"/>
      <c r="H3005" s="4"/>
      <c r="I3005" s="4"/>
      <c r="J3005" s="4"/>
      <c r="K3005" s="4"/>
      <c r="O3005" s="4"/>
      <c r="P3005" s="4"/>
      <c r="Q3005" s="4"/>
      <c r="R3005" s="16"/>
      <c r="S3005" s="16"/>
      <c r="T3005" s="16"/>
      <c r="AA3005" s="59"/>
      <c r="AB3005" s="59"/>
      <c r="AC3005" s="18"/>
      <c r="AE3005" s="90"/>
    </row>
    <row r="3006" spans="1:31" x14ac:dyDescent="0.25">
      <c r="A3006" s="16"/>
      <c r="B3006" s="16"/>
      <c r="C3006" s="16"/>
      <c r="D3006" s="66"/>
      <c r="E3006" s="66"/>
      <c r="F3006" s="66"/>
      <c r="G3006" s="67"/>
      <c r="H3006" s="4"/>
      <c r="I3006" s="4"/>
      <c r="J3006" s="4"/>
      <c r="K3006" s="4"/>
      <c r="O3006" s="4"/>
      <c r="P3006" s="4"/>
      <c r="Q3006" s="4"/>
      <c r="R3006" s="16"/>
      <c r="S3006" s="16"/>
      <c r="T3006" s="16"/>
      <c r="AA3006" s="59"/>
      <c r="AB3006" s="59"/>
      <c r="AC3006" s="18"/>
      <c r="AE3006" s="90"/>
    </row>
    <row r="3007" spans="1:31" x14ac:dyDescent="0.25">
      <c r="A3007" s="16"/>
      <c r="B3007" s="16"/>
      <c r="C3007" s="16"/>
      <c r="D3007" s="66"/>
      <c r="E3007" s="66"/>
      <c r="F3007" s="66"/>
      <c r="G3007" s="67"/>
      <c r="H3007" s="4"/>
      <c r="I3007" s="4"/>
      <c r="J3007" s="4"/>
      <c r="K3007" s="4"/>
      <c r="O3007" s="4"/>
      <c r="P3007" s="4"/>
      <c r="Q3007" s="4"/>
      <c r="R3007" s="16"/>
      <c r="S3007" s="16"/>
      <c r="T3007" s="16"/>
      <c r="AA3007" s="59"/>
      <c r="AB3007" s="59"/>
      <c r="AC3007" s="18"/>
      <c r="AE3007" s="90"/>
    </row>
    <row r="3008" spans="1:31" x14ac:dyDescent="0.25">
      <c r="A3008" s="16"/>
      <c r="B3008" s="16"/>
      <c r="C3008" s="16"/>
      <c r="D3008" s="66"/>
      <c r="E3008" s="66"/>
      <c r="F3008" s="66"/>
      <c r="G3008" s="67"/>
      <c r="H3008" s="4"/>
      <c r="I3008" s="4"/>
      <c r="J3008" s="4"/>
      <c r="K3008" s="4"/>
      <c r="O3008" s="4"/>
      <c r="P3008" s="4"/>
      <c r="Q3008" s="4"/>
      <c r="R3008" s="16"/>
      <c r="S3008" s="16"/>
      <c r="T3008" s="16"/>
      <c r="AA3008" s="59"/>
      <c r="AB3008" s="59"/>
      <c r="AC3008" s="18"/>
      <c r="AE3008" s="90"/>
    </row>
    <row r="3009" spans="1:31" x14ac:dyDescent="0.25">
      <c r="A3009" s="16"/>
      <c r="B3009" s="16"/>
      <c r="C3009" s="16"/>
      <c r="D3009" s="66"/>
      <c r="E3009" s="66"/>
      <c r="F3009" s="66"/>
      <c r="G3009" s="67"/>
      <c r="H3009" s="4"/>
      <c r="I3009" s="4"/>
      <c r="J3009" s="4"/>
      <c r="K3009" s="4"/>
      <c r="O3009" s="4"/>
      <c r="P3009" s="4"/>
      <c r="Q3009" s="4"/>
      <c r="R3009" s="16"/>
      <c r="S3009" s="16"/>
      <c r="T3009" s="16"/>
      <c r="AA3009" s="59"/>
      <c r="AB3009" s="59"/>
      <c r="AC3009" s="18"/>
      <c r="AE3009" s="90"/>
    </row>
    <row r="3010" spans="1:31" x14ac:dyDescent="0.25">
      <c r="A3010" s="16"/>
      <c r="B3010" s="16"/>
      <c r="C3010" s="16"/>
      <c r="D3010" s="66"/>
      <c r="E3010" s="66"/>
      <c r="F3010" s="66"/>
      <c r="G3010" s="67"/>
      <c r="H3010" s="4"/>
      <c r="I3010" s="4"/>
      <c r="J3010" s="4"/>
      <c r="K3010" s="4"/>
      <c r="O3010" s="4"/>
      <c r="P3010" s="4"/>
      <c r="Q3010" s="4"/>
      <c r="R3010" s="16"/>
      <c r="S3010" s="16"/>
      <c r="T3010" s="16"/>
      <c r="AA3010" s="59"/>
      <c r="AB3010" s="59"/>
      <c r="AC3010" s="18"/>
      <c r="AE3010" s="90"/>
    </row>
    <row r="3011" spans="1:31" x14ac:dyDescent="0.25">
      <c r="A3011" s="16"/>
      <c r="B3011" s="16"/>
      <c r="C3011" s="16"/>
      <c r="D3011" s="66"/>
      <c r="E3011" s="66"/>
      <c r="F3011" s="66"/>
      <c r="G3011" s="67"/>
      <c r="H3011" s="4"/>
      <c r="I3011" s="4"/>
      <c r="J3011" s="4"/>
      <c r="K3011" s="4"/>
      <c r="O3011" s="4"/>
      <c r="P3011" s="4"/>
      <c r="Q3011" s="4"/>
      <c r="R3011" s="16"/>
      <c r="S3011" s="16"/>
      <c r="T3011" s="16"/>
      <c r="AA3011" s="59"/>
      <c r="AB3011" s="59"/>
      <c r="AC3011" s="18"/>
      <c r="AE3011" s="90"/>
    </row>
    <row r="3012" spans="1:31" x14ac:dyDescent="0.25">
      <c r="A3012" s="16"/>
      <c r="B3012" s="16"/>
      <c r="C3012" s="16"/>
      <c r="D3012" s="66"/>
      <c r="E3012" s="66"/>
      <c r="F3012" s="66"/>
      <c r="G3012" s="67"/>
      <c r="H3012" s="4"/>
      <c r="I3012" s="4"/>
      <c r="J3012" s="4"/>
      <c r="K3012" s="4"/>
      <c r="O3012" s="4"/>
      <c r="P3012" s="4"/>
      <c r="Q3012" s="4"/>
      <c r="R3012" s="16"/>
      <c r="S3012" s="16"/>
      <c r="T3012" s="16"/>
      <c r="AA3012" s="59"/>
      <c r="AB3012" s="59"/>
      <c r="AC3012" s="18"/>
      <c r="AE3012" s="90"/>
    </row>
    <row r="3013" spans="1:31" x14ac:dyDescent="0.25">
      <c r="A3013" s="16"/>
      <c r="B3013" s="16"/>
      <c r="C3013" s="16"/>
      <c r="D3013" s="66"/>
      <c r="E3013" s="66"/>
      <c r="F3013" s="66"/>
      <c r="G3013" s="67"/>
      <c r="H3013" s="4"/>
      <c r="I3013" s="4"/>
      <c r="J3013" s="4"/>
      <c r="K3013" s="4"/>
      <c r="O3013" s="4"/>
      <c r="P3013" s="4"/>
      <c r="Q3013" s="4"/>
      <c r="R3013" s="16"/>
      <c r="S3013" s="16"/>
      <c r="T3013" s="16"/>
      <c r="AA3013" s="59"/>
      <c r="AB3013" s="59"/>
      <c r="AC3013" s="18"/>
      <c r="AE3013" s="90"/>
    </row>
    <row r="3014" spans="1:31" x14ac:dyDescent="0.25">
      <c r="A3014" s="16"/>
      <c r="B3014" s="16"/>
      <c r="C3014" s="16"/>
      <c r="D3014" s="66"/>
      <c r="E3014" s="66"/>
      <c r="F3014" s="66"/>
      <c r="G3014" s="67"/>
      <c r="H3014" s="4"/>
      <c r="I3014" s="4"/>
      <c r="J3014" s="4"/>
      <c r="K3014" s="4"/>
      <c r="O3014" s="4"/>
      <c r="P3014" s="4"/>
      <c r="Q3014" s="4"/>
      <c r="R3014" s="16"/>
      <c r="S3014" s="16"/>
      <c r="T3014" s="16"/>
      <c r="AA3014" s="59"/>
      <c r="AB3014" s="59"/>
      <c r="AC3014" s="18"/>
      <c r="AE3014" s="90"/>
    </row>
    <row r="3015" spans="1:31" x14ac:dyDescent="0.25">
      <c r="A3015" s="16"/>
      <c r="B3015" s="16"/>
      <c r="C3015" s="16"/>
      <c r="D3015" s="66"/>
      <c r="E3015" s="66"/>
      <c r="F3015" s="66"/>
      <c r="G3015" s="67"/>
      <c r="H3015" s="4"/>
      <c r="I3015" s="4"/>
      <c r="J3015" s="4"/>
      <c r="K3015" s="4"/>
      <c r="O3015" s="4"/>
      <c r="P3015" s="4"/>
      <c r="Q3015" s="4"/>
      <c r="R3015" s="16"/>
      <c r="S3015" s="16"/>
      <c r="T3015" s="16"/>
      <c r="AA3015" s="59"/>
      <c r="AB3015" s="59"/>
      <c r="AC3015" s="18"/>
      <c r="AE3015" s="90"/>
    </row>
    <row r="3016" spans="1:31" x14ac:dyDescent="0.25">
      <c r="A3016" s="16"/>
      <c r="B3016" s="16"/>
      <c r="C3016" s="16"/>
      <c r="D3016" s="66"/>
      <c r="E3016" s="66"/>
      <c r="F3016" s="66"/>
      <c r="G3016" s="67"/>
      <c r="H3016" s="4"/>
      <c r="I3016" s="4"/>
      <c r="J3016" s="4"/>
      <c r="K3016" s="4"/>
      <c r="O3016" s="4"/>
      <c r="P3016" s="4"/>
      <c r="Q3016" s="4"/>
      <c r="R3016" s="16"/>
      <c r="S3016" s="16"/>
      <c r="T3016" s="16"/>
      <c r="AA3016" s="59"/>
      <c r="AB3016" s="59"/>
      <c r="AC3016" s="18"/>
      <c r="AE3016" s="90"/>
    </row>
    <row r="3017" spans="1:31" x14ac:dyDescent="0.25">
      <c r="A3017" s="16"/>
      <c r="B3017" s="16"/>
      <c r="C3017" s="16"/>
      <c r="D3017" s="66"/>
      <c r="E3017" s="66"/>
      <c r="F3017" s="66"/>
      <c r="G3017" s="67"/>
      <c r="H3017" s="4"/>
      <c r="I3017" s="4"/>
      <c r="J3017" s="4"/>
      <c r="K3017" s="4"/>
      <c r="O3017" s="4"/>
      <c r="P3017" s="4"/>
      <c r="Q3017" s="4"/>
      <c r="R3017" s="16"/>
      <c r="S3017" s="16"/>
      <c r="T3017" s="16"/>
      <c r="AA3017" s="59"/>
      <c r="AB3017" s="59"/>
      <c r="AC3017" s="18"/>
      <c r="AE3017" s="90"/>
    </row>
    <row r="3018" spans="1:31" x14ac:dyDescent="0.25">
      <c r="A3018" s="16"/>
      <c r="B3018" s="16"/>
      <c r="C3018" s="16"/>
      <c r="D3018" s="66"/>
      <c r="E3018" s="66"/>
      <c r="F3018" s="66"/>
      <c r="G3018" s="67"/>
      <c r="H3018" s="4"/>
      <c r="I3018" s="4"/>
      <c r="J3018" s="4"/>
      <c r="K3018" s="4"/>
      <c r="O3018" s="4"/>
      <c r="P3018" s="4"/>
      <c r="Q3018" s="4"/>
      <c r="R3018" s="16"/>
      <c r="S3018" s="16"/>
      <c r="T3018" s="16"/>
      <c r="AA3018" s="59"/>
      <c r="AB3018" s="59"/>
      <c r="AC3018" s="18"/>
      <c r="AE3018" s="90"/>
    </row>
    <row r="3019" spans="1:31" x14ac:dyDescent="0.25">
      <c r="A3019" s="16"/>
      <c r="B3019" s="16"/>
      <c r="C3019" s="16"/>
      <c r="D3019" s="66"/>
      <c r="E3019" s="66"/>
      <c r="F3019" s="66"/>
      <c r="G3019" s="67"/>
      <c r="H3019" s="4"/>
      <c r="I3019" s="4"/>
      <c r="J3019" s="4"/>
      <c r="K3019" s="4"/>
      <c r="O3019" s="4"/>
      <c r="P3019" s="4"/>
      <c r="Q3019" s="4"/>
      <c r="R3019" s="16"/>
      <c r="S3019" s="16"/>
      <c r="T3019" s="16"/>
      <c r="AA3019" s="59"/>
      <c r="AB3019" s="59"/>
      <c r="AC3019" s="18"/>
      <c r="AE3019" s="90"/>
    </row>
    <row r="3020" spans="1:31" x14ac:dyDescent="0.25">
      <c r="A3020" s="16"/>
      <c r="B3020" s="16"/>
      <c r="C3020" s="16"/>
      <c r="D3020" s="66"/>
      <c r="E3020" s="66"/>
      <c r="F3020" s="66"/>
      <c r="G3020" s="67"/>
      <c r="H3020" s="4"/>
      <c r="I3020" s="4"/>
      <c r="J3020" s="4"/>
      <c r="K3020" s="4"/>
      <c r="O3020" s="4"/>
      <c r="P3020" s="4"/>
      <c r="Q3020" s="4"/>
      <c r="R3020" s="16"/>
      <c r="S3020" s="16"/>
      <c r="T3020" s="16"/>
      <c r="AA3020" s="59"/>
      <c r="AB3020" s="59"/>
      <c r="AC3020" s="18"/>
      <c r="AE3020" s="90"/>
    </row>
    <row r="3021" spans="1:31" x14ac:dyDescent="0.25">
      <c r="A3021" s="16"/>
      <c r="B3021" s="16"/>
      <c r="C3021" s="16"/>
      <c r="D3021" s="66"/>
      <c r="E3021" s="66"/>
      <c r="F3021" s="66"/>
      <c r="G3021" s="67"/>
      <c r="H3021" s="4"/>
      <c r="I3021" s="4"/>
      <c r="J3021" s="4"/>
      <c r="K3021" s="4"/>
      <c r="O3021" s="4"/>
      <c r="P3021" s="4"/>
      <c r="Q3021" s="4"/>
      <c r="R3021" s="16"/>
      <c r="S3021" s="16"/>
      <c r="T3021" s="16"/>
      <c r="AA3021" s="59"/>
      <c r="AB3021" s="59"/>
      <c r="AC3021" s="18"/>
      <c r="AE3021" s="90"/>
    </row>
    <row r="3022" spans="1:31" x14ac:dyDescent="0.25">
      <c r="A3022" s="16"/>
      <c r="B3022" s="16"/>
      <c r="C3022" s="16"/>
      <c r="D3022" s="66"/>
      <c r="E3022" s="66"/>
      <c r="F3022" s="66"/>
      <c r="G3022" s="67"/>
      <c r="H3022" s="4"/>
      <c r="I3022" s="4"/>
      <c r="J3022" s="4"/>
      <c r="K3022" s="4"/>
      <c r="O3022" s="4"/>
      <c r="P3022" s="4"/>
      <c r="Q3022" s="4"/>
      <c r="R3022" s="16"/>
      <c r="S3022" s="16"/>
      <c r="T3022" s="16"/>
      <c r="AA3022" s="59"/>
      <c r="AB3022" s="59"/>
      <c r="AC3022" s="18"/>
      <c r="AE3022" s="90"/>
    </row>
    <row r="3023" spans="1:31" x14ac:dyDescent="0.25">
      <c r="A3023" s="16"/>
      <c r="B3023" s="16"/>
      <c r="C3023" s="16"/>
      <c r="D3023" s="66"/>
      <c r="E3023" s="66"/>
      <c r="F3023" s="66"/>
      <c r="G3023" s="67"/>
      <c r="H3023" s="4"/>
      <c r="I3023" s="4"/>
      <c r="J3023" s="4"/>
      <c r="K3023" s="4"/>
      <c r="O3023" s="4"/>
      <c r="P3023" s="4"/>
      <c r="Q3023" s="4"/>
      <c r="R3023" s="16"/>
      <c r="S3023" s="16"/>
      <c r="T3023" s="16"/>
      <c r="AA3023" s="59"/>
      <c r="AB3023" s="59"/>
      <c r="AC3023" s="18"/>
      <c r="AE3023" s="90"/>
    </row>
    <row r="3024" spans="1:31" x14ac:dyDescent="0.25">
      <c r="A3024" s="16"/>
      <c r="B3024" s="16"/>
      <c r="C3024" s="16"/>
      <c r="D3024" s="66"/>
      <c r="E3024" s="66"/>
      <c r="F3024" s="66"/>
      <c r="G3024" s="67"/>
      <c r="H3024" s="4"/>
      <c r="I3024" s="4"/>
      <c r="J3024" s="4"/>
      <c r="K3024" s="4"/>
      <c r="O3024" s="4"/>
      <c r="P3024" s="4"/>
      <c r="Q3024" s="4"/>
      <c r="R3024" s="16"/>
      <c r="S3024" s="16"/>
      <c r="T3024" s="16"/>
      <c r="AA3024" s="59"/>
      <c r="AB3024" s="59"/>
      <c r="AC3024" s="18"/>
      <c r="AE3024" s="90"/>
    </row>
    <row r="3025" spans="1:31" x14ac:dyDescent="0.25">
      <c r="A3025" s="16"/>
      <c r="B3025" s="16"/>
      <c r="C3025" s="16"/>
      <c r="D3025" s="66"/>
      <c r="E3025" s="66"/>
      <c r="F3025" s="66"/>
      <c r="G3025" s="67"/>
      <c r="H3025" s="4"/>
      <c r="I3025" s="4"/>
      <c r="J3025" s="4"/>
      <c r="K3025" s="4"/>
      <c r="O3025" s="4"/>
      <c r="P3025" s="4"/>
      <c r="Q3025" s="4"/>
      <c r="R3025" s="16"/>
      <c r="S3025" s="16"/>
      <c r="T3025" s="16"/>
      <c r="AA3025" s="59"/>
      <c r="AB3025" s="59"/>
      <c r="AC3025" s="18"/>
      <c r="AE3025" s="90"/>
    </row>
    <row r="3026" spans="1:31" x14ac:dyDescent="0.25">
      <c r="A3026" s="16"/>
      <c r="B3026" s="16"/>
      <c r="C3026" s="16"/>
      <c r="D3026" s="66"/>
      <c r="E3026" s="66"/>
      <c r="F3026" s="66"/>
      <c r="G3026" s="67"/>
      <c r="H3026" s="4"/>
      <c r="I3026" s="4"/>
      <c r="J3026" s="4"/>
      <c r="K3026" s="4"/>
      <c r="O3026" s="4"/>
      <c r="P3026" s="4"/>
      <c r="Q3026" s="4"/>
      <c r="R3026" s="16"/>
      <c r="S3026" s="16"/>
      <c r="T3026" s="16"/>
      <c r="AA3026" s="59"/>
      <c r="AB3026" s="59"/>
      <c r="AC3026" s="18"/>
      <c r="AE3026" s="90"/>
    </row>
    <row r="3027" spans="1:31" x14ac:dyDescent="0.25">
      <c r="A3027" s="16"/>
      <c r="B3027" s="16"/>
      <c r="C3027" s="16"/>
      <c r="D3027" s="66"/>
      <c r="E3027" s="66"/>
      <c r="F3027" s="66"/>
      <c r="G3027" s="67"/>
      <c r="H3027" s="4"/>
      <c r="I3027" s="4"/>
      <c r="J3027" s="4"/>
      <c r="K3027" s="4"/>
      <c r="O3027" s="4"/>
      <c r="P3027" s="4"/>
      <c r="Q3027" s="4"/>
      <c r="R3027" s="16"/>
      <c r="S3027" s="16"/>
      <c r="T3027" s="16"/>
      <c r="AA3027" s="59"/>
      <c r="AB3027" s="59"/>
      <c r="AC3027" s="18"/>
      <c r="AE3027" s="90"/>
    </row>
    <row r="3028" spans="1:31" x14ac:dyDescent="0.25">
      <c r="A3028" s="16"/>
      <c r="B3028" s="16"/>
      <c r="C3028" s="16"/>
      <c r="D3028" s="66"/>
      <c r="E3028" s="66"/>
      <c r="F3028" s="66"/>
      <c r="G3028" s="67"/>
      <c r="H3028" s="4"/>
      <c r="I3028" s="4"/>
      <c r="J3028" s="4"/>
      <c r="K3028" s="4"/>
      <c r="O3028" s="4"/>
      <c r="P3028" s="4"/>
      <c r="Q3028" s="4"/>
      <c r="R3028" s="16"/>
      <c r="S3028" s="16"/>
      <c r="T3028" s="16"/>
      <c r="AA3028" s="59"/>
      <c r="AB3028" s="59"/>
      <c r="AC3028" s="18"/>
      <c r="AE3028" s="90"/>
    </row>
    <row r="3029" spans="1:31" x14ac:dyDescent="0.25">
      <c r="A3029" s="16"/>
      <c r="B3029" s="16"/>
      <c r="C3029" s="16"/>
      <c r="D3029" s="66"/>
      <c r="E3029" s="66"/>
      <c r="F3029" s="66"/>
      <c r="G3029" s="67"/>
      <c r="H3029" s="4"/>
      <c r="I3029" s="4"/>
      <c r="J3029" s="4"/>
      <c r="K3029" s="4"/>
      <c r="O3029" s="4"/>
      <c r="P3029" s="4"/>
      <c r="Q3029" s="4"/>
      <c r="R3029" s="16"/>
      <c r="S3029" s="16"/>
      <c r="T3029" s="16"/>
      <c r="AA3029" s="59"/>
      <c r="AB3029" s="59"/>
      <c r="AC3029" s="18"/>
      <c r="AE3029" s="90"/>
    </row>
    <row r="3030" spans="1:31" x14ac:dyDescent="0.25">
      <c r="A3030" s="16"/>
      <c r="B3030" s="16"/>
      <c r="C3030" s="16"/>
      <c r="D3030" s="66"/>
      <c r="E3030" s="66"/>
      <c r="F3030" s="66"/>
      <c r="G3030" s="67"/>
      <c r="H3030" s="4"/>
      <c r="I3030" s="4"/>
      <c r="J3030" s="4"/>
      <c r="K3030" s="4"/>
      <c r="O3030" s="4"/>
      <c r="P3030" s="4"/>
      <c r="Q3030" s="4"/>
      <c r="R3030" s="16"/>
      <c r="S3030" s="16"/>
      <c r="T3030" s="16"/>
      <c r="AA3030" s="59"/>
      <c r="AB3030" s="59"/>
      <c r="AC3030" s="18"/>
      <c r="AE3030" s="90"/>
    </row>
    <row r="3031" spans="1:31" x14ac:dyDescent="0.25">
      <c r="A3031" s="16"/>
      <c r="B3031" s="16"/>
      <c r="C3031" s="16"/>
      <c r="D3031" s="66"/>
      <c r="E3031" s="66"/>
      <c r="F3031" s="66"/>
      <c r="G3031" s="67"/>
      <c r="H3031" s="4"/>
      <c r="I3031" s="4"/>
      <c r="J3031" s="4"/>
      <c r="K3031" s="4"/>
      <c r="O3031" s="4"/>
      <c r="P3031" s="4"/>
      <c r="Q3031" s="4"/>
      <c r="R3031" s="16"/>
      <c r="S3031" s="16"/>
      <c r="T3031" s="16"/>
      <c r="AA3031" s="59"/>
      <c r="AB3031" s="59"/>
      <c r="AC3031" s="18"/>
      <c r="AE3031" s="90"/>
    </row>
    <row r="3032" spans="1:31" x14ac:dyDescent="0.25">
      <c r="A3032" s="16"/>
      <c r="B3032" s="16"/>
      <c r="C3032" s="16"/>
      <c r="D3032" s="66"/>
      <c r="E3032" s="66"/>
      <c r="F3032" s="66"/>
      <c r="G3032" s="67"/>
      <c r="H3032" s="4"/>
      <c r="I3032" s="4"/>
      <c r="J3032" s="4"/>
      <c r="K3032" s="4"/>
      <c r="O3032" s="4"/>
      <c r="P3032" s="4"/>
      <c r="Q3032" s="4"/>
      <c r="R3032" s="16"/>
      <c r="S3032" s="16"/>
      <c r="T3032" s="16"/>
      <c r="AA3032" s="59"/>
      <c r="AB3032" s="59"/>
      <c r="AC3032" s="18"/>
      <c r="AE3032" s="90"/>
    </row>
    <row r="3033" spans="1:31" x14ac:dyDescent="0.25">
      <c r="A3033" s="16"/>
      <c r="B3033" s="16"/>
      <c r="C3033" s="16"/>
      <c r="D3033" s="66"/>
      <c r="E3033" s="66"/>
      <c r="F3033" s="66"/>
      <c r="G3033" s="67"/>
      <c r="H3033" s="4"/>
      <c r="I3033" s="4"/>
      <c r="J3033" s="4"/>
      <c r="K3033" s="4"/>
      <c r="O3033" s="4"/>
      <c r="P3033" s="4"/>
      <c r="Q3033" s="4"/>
      <c r="R3033" s="16"/>
      <c r="S3033" s="16"/>
      <c r="T3033" s="16"/>
      <c r="AA3033" s="59"/>
      <c r="AB3033" s="59"/>
      <c r="AC3033" s="18"/>
      <c r="AE3033" s="90"/>
    </row>
    <row r="3034" spans="1:31" x14ac:dyDescent="0.25">
      <c r="A3034" s="16"/>
      <c r="B3034" s="16"/>
      <c r="C3034" s="16"/>
      <c r="D3034" s="66"/>
      <c r="E3034" s="66"/>
      <c r="F3034" s="66"/>
      <c r="G3034" s="67"/>
      <c r="H3034" s="4"/>
      <c r="I3034" s="4"/>
      <c r="J3034" s="4"/>
      <c r="K3034" s="4"/>
      <c r="O3034" s="4"/>
      <c r="P3034" s="4"/>
      <c r="Q3034" s="4"/>
      <c r="R3034" s="16"/>
      <c r="S3034" s="16"/>
      <c r="T3034" s="16"/>
      <c r="AA3034" s="59"/>
      <c r="AB3034" s="59"/>
      <c r="AC3034" s="18"/>
      <c r="AE3034" s="90"/>
    </row>
    <row r="3035" spans="1:31" x14ac:dyDescent="0.25">
      <c r="A3035" s="16"/>
      <c r="B3035" s="16"/>
      <c r="C3035" s="16"/>
      <c r="D3035" s="66"/>
      <c r="E3035" s="66"/>
      <c r="F3035" s="66"/>
      <c r="G3035" s="67"/>
      <c r="H3035" s="4"/>
      <c r="I3035" s="4"/>
      <c r="J3035" s="4"/>
      <c r="K3035" s="4"/>
      <c r="O3035" s="4"/>
      <c r="P3035" s="4"/>
      <c r="Q3035" s="4"/>
      <c r="R3035" s="16"/>
      <c r="S3035" s="16"/>
      <c r="T3035" s="16"/>
      <c r="AA3035" s="59"/>
      <c r="AB3035" s="59"/>
      <c r="AC3035" s="18"/>
      <c r="AE3035" s="90"/>
    </row>
    <row r="3036" spans="1:31" x14ac:dyDescent="0.25">
      <c r="A3036" s="16"/>
      <c r="B3036" s="16"/>
      <c r="C3036" s="16"/>
      <c r="D3036" s="66"/>
      <c r="E3036" s="66"/>
      <c r="F3036" s="66"/>
      <c r="G3036" s="67"/>
      <c r="H3036" s="4"/>
      <c r="I3036" s="4"/>
      <c r="J3036" s="4"/>
      <c r="K3036" s="4"/>
      <c r="O3036" s="4"/>
      <c r="P3036" s="4"/>
      <c r="Q3036" s="4"/>
      <c r="R3036" s="16"/>
      <c r="S3036" s="16"/>
      <c r="T3036" s="16"/>
      <c r="AA3036" s="59"/>
      <c r="AB3036" s="59"/>
      <c r="AC3036" s="18"/>
      <c r="AE3036" s="90"/>
    </row>
    <row r="3037" spans="1:31" x14ac:dyDescent="0.25">
      <c r="A3037" s="16"/>
      <c r="B3037" s="16"/>
      <c r="C3037" s="16"/>
      <c r="D3037" s="66"/>
      <c r="E3037" s="66"/>
      <c r="F3037" s="66"/>
      <c r="G3037" s="67"/>
      <c r="H3037" s="4"/>
      <c r="I3037" s="4"/>
      <c r="J3037" s="4"/>
      <c r="K3037" s="4"/>
      <c r="O3037" s="4"/>
      <c r="P3037" s="4"/>
      <c r="Q3037" s="4"/>
      <c r="R3037" s="16"/>
      <c r="S3037" s="16"/>
      <c r="T3037" s="16"/>
      <c r="AA3037" s="59"/>
      <c r="AB3037" s="59"/>
      <c r="AC3037" s="18"/>
      <c r="AE3037" s="90"/>
    </row>
    <row r="3038" spans="1:31" x14ac:dyDescent="0.25">
      <c r="A3038" s="16"/>
      <c r="B3038" s="16"/>
      <c r="C3038" s="16"/>
      <c r="D3038" s="66"/>
      <c r="E3038" s="66"/>
      <c r="F3038" s="66"/>
      <c r="G3038" s="67"/>
      <c r="H3038" s="4"/>
      <c r="I3038" s="4"/>
      <c r="J3038" s="4"/>
      <c r="K3038" s="4"/>
      <c r="O3038" s="4"/>
      <c r="P3038" s="4"/>
      <c r="Q3038" s="4"/>
      <c r="R3038" s="16"/>
      <c r="S3038" s="16"/>
      <c r="T3038" s="16"/>
      <c r="AA3038" s="59"/>
      <c r="AB3038" s="59"/>
      <c r="AC3038" s="18"/>
      <c r="AE3038" s="90"/>
    </row>
    <row r="3039" spans="1:31" x14ac:dyDescent="0.25">
      <c r="A3039" s="16"/>
      <c r="B3039" s="16"/>
      <c r="C3039" s="16"/>
      <c r="D3039" s="66"/>
      <c r="E3039" s="66"/>
      <c r="F3039" s="66"/>
      <c r="G3039" s="67"/>
      <c r="H3039" s="4"/>
      <c r="I3039" s="4"/>
      <c r="J3039" s="4"/>
      <c r="K3039" s="4"/>
      <c r="O3039" s="4"/>
      <c r="P3039" s="4"/>
      <c r="Q3039" s="4"/>
      <c r="R3039" s="16"/>
      <c r="S3039" s="16"/>
      <c r="T3039" s="16"/>
      <c r="AA3039" s="59"/>
      <c r="AB3039" s="59"/>
      <c r="AC3039" s="18"/>
      <c r="AE3039" s="90"/>
    </row>
    <row r="3040" spans="1:31" x14ac:dyDescent="0.25">
      <c r="A3040" s="16"/>
      <c r="B3040" s="16"/>
      <c r="C3040" s="16"/>
      <c r="D3040" s="66"/>
      <c r="E3040" s="66"/>
      <c r="F3040" s="66"/>
      <c r="G3040" s="67"/>
      <c r="H3040" s="4"/>
      <c r="I3040" s="4"/>
      <c r="J3040" s="4"/>
      <c r="K3040" s="4"/>
      <c r="O3040" s="4"/>
      <c r="P3040" s="4"/>
      <c r="Q3040" s="4"/>
      <c r="R3040" s="16"/>
      <c r="S3040" s="16"/>
      <c r="T3040" s="16"/>
      <c r="AA3040" s="59"/>
      <c r="AB3040" s="59"/>
      <c r="AC3040" s="18"/>
      <c r="AE3040" s="90"/>
    </row>
    <row r="3041" spans="1:31" x14ac:dyDescent="0.25">
      <c r="A3041" s="16"/>
      <c r="B3041" s="16"/>
      <c r="C3041" s="16"/>
      <c r="D3041" s="66"/>
      <c r="E3041" s="66"/>
      <c r="F3041" s="66"/>
      <c r="G3041" s="67"/>
      <c r="H3041" s="4"/>
      <c r="I3041" s="4"/>
      <c r="J3041" s="4"/>
      <c r="K3041" s="4"/>
      <c r="O3041" s="4"/>
      <c r="P3041" s="4"/>
      <c r="Q3041" s="4"/>
      <c r="R3041" s="16"/>
      <c r="S3041" s="16"/>
      <c r="T3041" s="16"/>
      <c r="AA3041" s="59"/>
      <c r="AB3041" s="59"/>
      <c r="AC3041" s="18"/>
      <c r="AE3041" s="90"/>
    </row>
    <row r="3042" spans="1:31" x14ac:dyDescent="0.25">
      <c r="A3042" s="16"/>
      <c r="B3042" s="16"/>
      <c r="C3042" s="16"/>
      <c r="D3042" s="66"/>
      <c r="E3042" s="66"/>
      <c r="F3042" s="66"/>
      <c r="G3042" s="67"/>
      <c r="H3042" s="4"/>
      <c r="I3042" s="4"/>
      <c r="J3042" s="4"/>
      <c r="K3042" s="4"/>
      <c r="O3042" s="4"/>
      <c r="P3042" s="4"/>
      <c r="Q3042" s="4"/>
      <c r="R3042" s="16"/>
      <c r="S3042" s="16"/>
      <c r="T3042" s="16"/>
      <c r="AA3042" s="59"/>
      <c r="AB3042" s="59"/>
      <c r="AC3042" s="18"/>
      <c r="AE3042" s="90"/>
    </row>
    <row r="3043" spans="1:31" x14ac:dyDescent="0.25">
      <c r="A3043" s="16"/>
      <c r="B3043" s="16"/>
      <c r="C3043" s="16"/>
      <c r="D3043" s="66"/>
      <c r="E3043" s="66"/>
      <c r="F3043" s="66"/>
      <c r="G3043" s="67"/>
      <c r="H3043" s="4"/>
      <c r="I3043" s="4"/>
      <c r="J3043" s="4"/>
      <c r="K3043" s="4"/>
      <c r="O3043" s="4"/>
      <c r="P3043" s="4"/>
      <c r="Q3043" s="4"/>
      <c r="R3043" s="16"/>
      <c r="S3043" s="16"/>
      <c r="T3043" s="16"/>
      <c r="AA3043" s="59"/>
      <c r="AB3043" s="59"/>
      <c r="AC3043" s="18"/>
      <c r="AE3043" s="90"/>
    </row>
    <row r="3044" spans="1:31" x14ac:dyDescent="0.25">
      <c r="A3044" s="16"/>
      <c r="B3044" s="16"/>
      <c r="C3044" s="16"/>
      <c r="D3044" s="66"/>
      <c r="E3044" s="66"/>
      <c r="F3044" s="66"/>
      <c r="G3044" s="67"/>
      <c r="H3044" s="4"/>
      <c r="I3044" s="4"/>
      <c r="J3044" s="4"/>
      <c r="K3044" s="4"/>
      <c r="O3044" s="4"/>
      <c r="P3044" s="4"/>
      <c r="Q3044" s="4"/>
      <c r="R3044" s="16"/>
      <c r="S3044" s="16"/>
      <c r="T3044" s="16"/>
      <c r="AA3044" s="59"/>
      <c r="AB3044" s="59"/>
      <c r="AC3044" s="18"/>
      <c r="AE3044" s="90"/>
    </row>
    <row r="3045" spans="1:31" x14ac:dyDescent="0.25">
      <c r="A3045" s="16"/>
      <c r="B3045" s="16"/>
      <c r="C3045" s="16"/>
      <c r="D3045" s="66"/>
      <c r="E3045" s="66"/>
      <c r="F3045" s="66"/>
      <c r="G3045" s="67"/>
      <c r="H3045" s="4"/>
      <c r="I3045" s="4"/>
      <c r="J3045" s="4"/>
      <c r="K3045" s="4"/>
      <c r="O3045" s="4"/>
      <c r="P3045" s="4"/>
      <c r="Q3045" s="4"/>
      <c r="R3045" s="16"/>
      <c r="S3045" s="16"/>
      <c r="T3045" s="16"/>
      <c r="AA3045" s="59"/>
      <c r="AB3045" s="59"/>
      <c r="AC3045" s="18"/>
      <c r="AE3045" s="90"/>
    </row>
    <row r="3046" spans="1:31" x14ac:dyDescent="0.25">
      <c r="A3046" s="16"/>
      <c r="B3046" s="16"/>
      <c r="C3046" s="16"/>
      <c r="D3046" s="66"/>
      <c r="E3046" s="66"/>
      <c r="F3046" s="66"/>
      <c r="G3046" s="67"/>
      <c r="H3046" s="4"/>
      <c r="I3046" s="4"/>
      <c r="J3046" s="4"/>
      <c r="K3046" s="4"/>
      <c r="O3046" s="4"/>
      <c r="P3046" s="4"/>
      <c r="Q3046" s="4"/>
      <c r="R3046" s="16"/>
      <c r="S3046" s="16"/>
      <c r="T3046" s="16"/>
      <c r="AA3046" s="59"/>
      <c r="AB3046" s="59"/>
      <c r="AC3046" s="18"/>
      <c r="AE3046" s="90"/>
    </row>
    <row r="3047" spans="1:31" x14ac:dyDescent="0.25">
      <c r="A3047" s="16"/>
      <c r="B3047" s="16"/>
      <c r="C3047" s="16"/>
      <c r="D3047" s="66"/>
      <c r="E3047" s="66"/>
      <c r="F3047" s="66"/>
      <c r="G3047" s="67"/>
      <c r="H3047" s="4"/>
      <c r="I3047" s="4"/>
      <c r="J3047" s="4"/>
      <c r="K3047" s="4"/>
      <c r="O3047" s="4"/>
      <c r="P3047" s="4"/>
      <c r="Q3047" s="4"/>
      <c r="R3047" s="16"/>
      <c r="S3047" s="16"/>
      <c r="T3047" s="16"/>
      <c r="AA3047" s="59"/>
      <c r="AB3047" s="59"/>
      <c r="AC3047" s="18"/>
      <c r="AE3047" s="90"/>
    </row>
    <row r="3048" spans="1:31" x14ac:dyDescent="0.25">
      <c r="A3048" s="16"/>
      <c r="B3048" s="16"/>
      <c r="C3048" s="16"/>
      <c r="D3048" s="66"/>
      <c r="E3048" s="66"/>
      <c r="F3048" s="66"/>
      <c r="G3048" s="67"/>
      <c r="H3048" s="4"/>
      <c r="I3048" s="4"/>
      <c r="J3048" s="4"/>
      <c r="K3048" s="4"/>
      <c r="O3048" s="4"/>
      <c r="P3048" s="4"/>
      <c r="Q3048" s="4"/>
      <c r="R3048" s="16"/>
      <c r="S3048" s="16"/>
      <c r="T3048" s="16"/>
      <c r="AA3048" s="59"/>
      <c r="AB3048" s="59"/>
      <c r="AC3048" s="18"/>
      <c r="AE3048" s="90"/>
    </row>
    <row r="3049" spans="1:31" x14ac:dyDescent="0.25">
      <c r="A3049" s="16"/>
      <c r="B3049" s="16"/>
      <c r="C3049" s="16"/>
      <c r="D3049" s="66"/>
      <c r="E3049" s="66"/>
      <c r="F3049" s="66"/>
      <c r="G3049" s="67"/>
      <c r="H3049" s="4"/>
      <c r="I3049" s="4"/>
      <c r="J3049" s="4"/>
      <c r="K3049" s="4"/>
      <c r="O3049" s="4"/>
      <c r="P3049" s="4"/>
      <c r="Q3049" s="4"/>
      <c r="R3049" s="16"/>
      <c r="S3049" s="16"/>
      <c r="T3049" s="16"/>
      <c r="AA3049" s="59"/>
      <c r="AB3049" s="59"/>
      <c r="AC3049" s="18"/>
      <c r="AE3049" s="90"/>
    </row>
    <row r="3050" spans="1:31" x14ac:dyDescent="0.25">
      <c r="A3050" s="16"/>
      <c r="B3050" s="16"/>
      <c r="C3050" s="16"/>
      <c r="D3050" s="66"/>
      <c r="E3050" s="66"/>
      <c r="F3050" s="66"/>
      <c r="G3050" s="67"/>
      <c r="H3050" s="4"/>
      <c r="I3050" s="4"/>
      <c r="J3050" s="4"/>
      <c r="K3050" s="4"/>
      <c r="O3050" s="4"/>
      <c r="P3050" s="4"/>
      <c r="Q3050" s="4"/>
      <c r="R3050" s="16"/>
      <c r="S3050" s="16"/>
      <c r="T3050" s="16"/>
      <c r="AA3050" s="59"/>
      <c r="AB3050" s="59"/>
      <c r="AC3050" s="18"/>
      <c r="AE3050" s="90"/>
    </row>
    <row r="3051" spans="1:31" x14ac:dyDescent="0.25">
      <c r="A3051" s="16"/>
      <c r="B3051" s="16"/>
      <c r="C3051" s="16"/>
      <c r="D3051" s="66"/>
      <c r="E3051" s="66"/>
      <c r="F3051" s="66"/>
      <c r="G3051" s="67"/>
      <c r="H3051" s="4"/>
      <c r="I3051" s="4"/>
      <c r="J3051" s="4"/>
      <c r="K3051" s="4"/>
      <c r="O3051" s="4"/>
      <c r="P3051" s="4"/>
      <c r="Q3051" s="4"/>
      <c r="R3051" s="16"/>
      <c r="S3051" s="16"/>
      <c r="T3051" s="16"/>
      <c r="AA3051" s="59"/>
      <c r="AB3051" s="59"/>
      <c r="AC3051" s="18"/>
      <c r="AE3051" s="90"/>
    </row>
    <row r="3052" spans="1:31" x14ac:dyDescent="0.25">
      <c r="A3052" s="16"/>
      <c r="B3052" s="16"/>
      <c r="C3052" s="16"/>
      <c r="D3052" s="66"/>
      <c r="E3052" s="66"/>
      <c r="F3052" s="66"/>
      <c r="G3052" s="67"/>
      <c r="H3052" s="4"/>
      <c r="I3052" s="4"/>
      <c r="J3052" s="4"/>
      <c r="K3052" s="4"/>
      <c r="O3052" s="4"/>
      <c r="P3052" s="4"/>
      <c r="Q3052" s="4"/>
      <c r="R3052" s="16"/>
      <c r="S3052" s="16"/>
      <c r="T3052" s="16"/>
      <c r="AA3052" s="59"/>
      <c r="AB3052" s="59"/>
      <c r="AC3052" s="18"/>
      <c r="AE3052" s="90"/>
    </row>
    <row r="3053" spans="1:31" x14ac:dyDescent="0.25">
      <c r="A3053" s="16"/>
      <c r="B3053" s="16"/>
      <c r="C3053" s="16"/>
      <c r="D3053" s="66"/>
      <c r="E3053" s="66"/>
      <c r="F3053" s="66"/>
      <c r="G3053" s="67"/>
      <c r="H3053" s="4"/>
      <c r="I3053" s="4"/>
      <c r="J3053" s="4"/>
      <c r="K3053" s="4"/>
      <c r="O3053" s="4"/>
      <c r="P3053" s="4"/>
      <c r="Q3053" s="4"/>
      <c r="R3053" s="16"/>
      <c r="S3053" s="16"/>
      <c r="T3053" s="16"/>
      <c r="AA3053" s="59"/>
      <c r="AB3053" s="59"/>
      <c r="AC3053" s="18"/>
      <c r="AE3053" s="90"/>
    </row>
    <row r="3054" spans="1:31" x14ac:dyDescent="0.25">
      <c r="A3054" s="16"/>
      <c r="B3054" s="16"/>
      <c r="C3054" s="16"/>
      <c r="D3054" s="66"/>
      <c r="E3054" s="66"/>
      <c r="F3054" s="66"/>
      <c r="G3054" s="67"/>
      <c r="H3054" s="4"/>
      <c r="I3054" s="4"/>
      <c r="J3054" s="4"/>
      <c r="K3054" s="4"/>
      <c r="O3054" s="4"/>
      <c r="P3054" s="4"/>
      <c r="Q3054" s="4"/>
      <c r="R3054" s="16"/>
      <c r="S3054" s="16"/>
      <c r="T3054" s="16"/>
      <c r="AA3054" s="59"/>
      <c r="AB3054" s="59"/>
      <c r="AC3054" s="18"/>
      <c r="AE3054" s="90"/>
    </row>
    <row r="3055" spans="1:31" x14ac:dyDescent="0.25">
      <c r="A3055" s="16"/>
      <c r="B3055" s="16"/>
      <c r="C3055" s="16"/>
      <c r="D3055" s="66"/>
      <c r="E3055" s="66"/>
      <c r="F3055" s="66"/>
      <c r="G3055" s="67"/>
      <c r="H3055" s="4"/>
      <c r="I3055" s="4"/>
      <c r="J3055" s="4"/>
      <c r="K3055" s="4"/>
      <c r="O3055" s="4"/>
      <c r="P3055" s="4"/>
      <c r="Q3055" s="4"/>
      <c r="R3055" s="16"/>
      <c r="S3055" s="16"/>
      <c r="T3055" s="16"/>
      <c r="AA3055" s="59"/>
      <c r="AB3055" s="59"/>
      <c r="AC3055" s="18"/>
      <c r="AE3055" s="90"/>
    </row>
    <row r="3056" spans="1:31" x14ac:dyDescent="0.25">
      <c r="A3056" s="16"/>
      <c r="B3056" s="16"/>
      <c r="C3056" s="16"/>
      <c r="D3056" s="66"/>
      <c r="E3056" s="66"/>
      <c r="F3056" s="66"/>
      <c r="G3056" s="67"/>
      <c r="H3056" s="4"/>
      <c r="I3056" s="4"/>
      <c r="J3056" s="4"/>
      <c r="K3056" s="4"/>
      <c r="O3056" s="4"/>
      <c r="P3056" s="4"/>
      <c r="Q3056" s="4"/>
      <c r="R3056" s="16"/>
      <c r="S3056" s="16"/>
      <c r="T3056" s="16"/>
      <c r="AA3056" s="59"/>
      <c r="AB3056" s="59"/>
      <c r="AC3056" s="18"/>
      <c r="AE3056" s="90"/>
    </row>
    <row r="3057" spans="1:31" x14ac:dyDescent="0.25">
      <c r="A3057" s="16"/>
      <c r="B3057" s="16"/>
      <c r="C3057" s="16"/>
      <c r="D3057" s="66"/>
      <c r="E3057" s="66"/>
      <c r="F3057" s="66"/>
      <c r="G3057" s="67"/>
      <c r="H3057" s="4"/>
      <c r="I3057" s="4"/>
      <c r="J3057" s="4"/>
      <c r="K3057" s="4"/>
      <c r="O3057" s="4"/>
      <c r="P3057" s="4"/>
      <c r="Q3057" s="4"/>
      <c r="R3057" s="16"/>
      <c r="S3057" s="16"/>
      <c r="T3057" s="16"/>
      <c r="AA3057" s="59"/>
      <c r="AB3057" s="59"/>
      <c r="AC3057" s="18"/>
      <c r="AE3057" s="90"/>
    </row>
    <row r="3058" spans="1:31" x14ac:dyDescent="0.25">
      <c r="A3058" s="16"/>
      <c r="B3058" s="16"/>
      <c r="C3058" s="16"/>
      <c r="D3058" s="66"/>
      <c r="E3058" s="66"/>
      <c r="F3058" s="66"/>
      <c r="G3058" s="67"/>
      <c r="H3058" s="4"/>
      <c r="I3058" s="4"/>
      <c r="J3058" s="4"/>
      <c r="K3058" s="4"/>
      <c r="O3058" s="4"/>
      <c r="P3058" s="4"/>
      <c r="Q3058" s="4"/>
      <c r="R3058" s="16"/>
      <c r="S3058" s="16"/>
      <c r="T3058" s="16"/>
      <c r="AA3058" s="59"/>
      <c r="AB3058" s="59"/>
      <c r="AC3058" s="18"/>
      <c r="AE3058" s="90"/>
    </row>
    <row r="3059" spans="1:31" x14ac:dyDescent="0.25">
      <c r="A3059" s="16"/>
      <c r="B3059" s="16"/>
      <c r="C3059" s="16"/>
      <c r="D3059" s="66"/>
      <c r="E3059" s="66"/>
      <c r="F3059" s="66"/>
      <c r="G3059" s="67"/>
      <c r="H3059" s="4"/>
      <c r="I3059" s="4"/>
      <c r="J3059" s="4"/>
      <c r="K3059" s="4"/>
      <c r="O3059" s="4"/>
      <c r="P3059" s="4"/>
      <c r="Q3059" s="4"/>
      <c r="R3059" s="16"/>
      <c r="S3059" s="16"/>
      <c r="T3059" s="16"/>
      <c r="AA3059" s="59"/>
      <c r="AB3059" s="59"/>
      <c r="AC3059" s="18"/>
      <c r="AE3059" s="90"/>
    </row>
    <row r="3060" spans="1:31" x14ac:dyDescent="0.25">
      <c r="A3060" s="16"/>
      <c r="B3060" s="16"/>
      <c r="C3060" s="16"/>
      <c r="D3060" s="66"/>
      <c r="E3060" s="66"/>
      <c r="F3060" s="66"/>
      <c r="G3060" s="67"/>
      <c r="H3060" s="4"/>
      <c r="I3060" s="4"/>
      <c r="J3060" s="4"/>
      <c r="K3060" s="4"/>
      <c r="O3060" s="4"/>
      <c r="P3060" s="4"/>
      <c r="Q3060" s="4"/>
      <c r="R3060" s="16"/>
      <c r="S3060" s="16"/>
      <c r="T3060" s="16"/>
      <c r="AA3060" s="59"/>
      <c r="AB3060" s="59"/>
      <c r="AC3060" s="18"/>
      <c r="AE3060" s="90"/>
    </row>
    <row r="3061" spans="1:31" x14ac:dyDescent="0.25">
      <c r="A3061" s="16"/>
      <c r="B3061" s="16"/>
      <c r="C3061" s="16"/>
      <c r="D3061" s="66"/>
      <c r="E3061" s="66"/>
      <c r="F3061" s="66"/>
      <c r="G3061" s="67"/>
      <c r="H3061" s="4"/>
      <c r="I3061" s="4"/>
      <c r="J3061" s="4"/>
      <c r="K3061" s="4"/>
      <c r="O3061" s="4"/>
      <c r="P3061" s="4"/>
      <c r="Q3061" s="4"/>
      <c r="R3061" s="16"/>
      <c r="S3061" s="16"/>
      <c r="T3061" s="16"/>
      <c r="AA3061" s="59"/>
      <c r="AB3061" s="59"/>
      <c r="AC3061" s="18"/>
      <c r="AE3061" s="90"/>
    </row>
    <row r="3062" spans="1:31" x14ac:dyDescent="0.25">
      <c r="A3062" s="16"/>
      <c r="B3062" s="16"/>
      <c r="C3062" s="16"/>
      <c r="D3062" s="66"/>
      <c r="E3062" s="66"/>
      <c r="F3062" s="66"/>
      <c r="G3062" s="67"/>
      <c r="H3062" s="4"/>
      <c r="I3062" s="4"/>
      <c r="J3062" s="4"/>
      <c r="K3062" s="4"/>
      <c r="O3062" s="4"/>
      <c r="P3062" s="4"/>
      <c r="Q3062" s="4"/>
      <c r="R3062" s="16"/>
      <c r="S3062" s="16"/>
      <c r="T3062" s="16"/>
      <c r="AA3062" s="59"/>
      <c r="AB3062" s="59"/>
      <c r="AC3062" s="18"/>
      <c r="AE3062" s="90"/>
    </row>
    <row r="3063" spans="1:31" x14ac:dyDescent="0.25">
      <c r="A3063" s="16"/>
      <c r="B3063" s="16"/>
      <c r="C3063" s="16"/>
      <c r="D3063" s="66"/>
      <c r="E3063" s="66"/>
      <c r="F3063" s="66"/>
      <c r="G3063" s="67"/>
      <c r="H3063" s="4"/>
      <c r="I3063" s="4"/>
      <c r="J3063" s="4"/>
      <c r="K3063" s="4"/>
      <c r="O3063" s="4"/>
      <c r="P3063" s="4"/>
      <c r="Q3063" s="4"/>
      <c r="R3063" s="16"/>
      <c r="S3063" s="16"/>
      <c r="T3063" s="16"/>
      <c r="AA3063" s="59"/>
      <c r="AB3063" s="59"/>
      <c r="AC3063" s="18"/>
      <c r="AE3063" s="90"/>
    </row>
    <row r="3064" spans="1:31" x14ac:dyDescent="0.25">
      <c r="A3064" s="16"/>
      <c r="B3064" s="16"/>
      <c r="C3064" s="16"/>
      <c r="D3064" s="66"/>
      <c r="E3064" s="66"/>
      <c r="F3064" s="66"/>
      <c r="G3064" s="67"/>
      <c r="H3064" s="4"/>
      <c r="I3064" s="4"/>
      <c r="J3064" s="4"/>
      <c r="K3064" s="4"/>
      <c r="O3064" s="4"/>
      <c r="P3064" s="4"/>
      <c r="Q3064" s="4"/>
      <c r="R3064" s="16"/>
      <c r="S3064" s="16"/>
      <c r="T3064" s="16"/>
      <c r="AA3064" s="59"/>
      <c r="AB3064" s="59"/>
      <c r="AC3064" s="18"/>
      <c r="AE3064" s="90"/>
    </row>
    <row r="3065" spans="1:31" x14ac:dyDescent="0.25">
      <c r="A3065" s="16"/>
      <c r="B3065" s="16"/>
      <c r="C3065" s="16"/>
      <c r="D3065" s="66"/>
      <c r="E3065" s="66"/>
      <c r="F3065" s="66"/>
      <c r="G3065" s="67"/>
      <c r="H3065" s="4"/>
      <c r="I3065" s="4"/>
      <c r="J3065" s="4"/>
      <c r="K3065" s="4"/>
      <c r="O3065" s="4"/>
      <c r="P3065" s="4"/>
      <c r="Q3065" s="4"/>
      <c r="R3065" s="16"/>
      <c r="S3065" s="16"/>
      <c r="T3065" s="16"/>
      <c r="AA3065" s="59"/>
      <c r="AB3065" s="59"/>
      <c r="AC3065" s="18"/>
      <c r="AE3065" s="90"/>
    </row>
    <row r="3066" spans="1:31" x14ac:dyDescent="0.25">
      <c r="A3066" s="16"/>
      <c r="B3066" s="16"/>
      <c r="C3066" s="16"/>
      <c r="D3066" s="66"/>
      <c r="E3066" s="66"/>
      <c r="F3066" s="66"/>
      <c r="G3066" s="67"/>
      <c r="H3066" s="4"/>
      <c r="I3066" s="4"/>
      <c r="J3066" s="4"/>
      <c r="K3066" s="4"/>
      <c r="O3066" s="4"/>
      <c r="P3066" s="4"/>
      <c r="Q3066" s="4"/>
      <c r="R3066" s="16"/>
      <c r="S3066" s="16"/>
      <c r="T3066" s="16"/>
      <c r="AA3066" s="59"/>
      <c r="AB3066" s="59"/>
      <c r="AC3066" s="18"/>
      <c r="AE3066" s="90"/>
    </row>
    <row r="3067" spans="1:31" x14ac:dyDescent="0.25">
      <c r="A3067" s="16"/>
      <c r="B3067" s="16"/>
      <c r="C3067" s="16"/>
      <c r="D3067" s="66"/>
      <c r="E3067" s="66"/>
      <c r="F3067" s="66"/>
      <c r="G3067" s="67"/>
      <c r="H3067" s="4"/>
      <c r="I3067" s="4"/>
      <c r="J3067" s="4"/>
      <c r="K3067" s="4"/>
      <c r="O3067" s="4"/>
      <c r="P3067" s="4"/>
      <c r="Q3067" s="4"/>
      <c r="R3067" s="16"/>
      <c r="S3067" s="16"/>
      <c r="T3067" s="16"/>
      <c r="AA3067" s="59"/>
      <c r="AB3067" s="59"/>
      <c r="AC3067" s="18"/>
      <c r="AE3067" s="90"/>
    </row>
    <row r="3068" spans="1:31" x14ac:dyDescent="0.25">
      <c r="A3068" s="16"/>
      <c r="B3068" s="16"/>
      <c r="C3068" s="16"/>
      <c r="D3068" s="66"/>
      <c r="E3068" s="66"/>
      <c r="F3068" s="66"/>
      <c r="G3068" s="67"/>
      <c r="H3068" s="4"/>
      <c r="I3068" s="4"/>
      <c r="J3068" s="4"/>
      <c r="K3068" s="4"/>
      <c r="O3068" s="4"/>
      <c r="P3068" s="4"/>
      <c r="Q3068" s="4"/>
      <c r="R3068" s="16"/>
      <c r="S3068" s="16"/>
      <c r="T3068" s="16"/>
      <c r="AA3068" s="59"/>
      <c r="AB3068" s="59"/>
      <c r="AC3068" s="18"/>
      <c r="AE3068" s="90"/>
    </row>
    <row r="3069" spans="1:31" x14ac:dyDescent="0.25">
      <c r="A3069" s="16"/>
      <c r="B3069" s="16"/>
      <c r="C3069" s="16"/>
      <c r="D3069" s="66"/>
      <c r="E3069" s="66"/>
      <c r="F3069" s="66"/>
      <c r="G3069" s="67"/>
      <c r="H3069" s="4"/>
      <c r="I3069" s="4"/>
      <c r="J3069" s="4"/>
      <c r="K3069" s="4"/>
      <c r="O3069" s="4"/>
      <c r="P3069" s="4"/>
      <c r="Q3069" s="4"/>
      <c r="R3069" s="16"/>
      <c r="S3069" s="16"/>
      <c r="T3069" s="16"/>
      <c r="AA3069" s="59"/>
      <c r="AB3069" s="59"/>
      <c r="AC3069" s="18"/>
      <c r="AE3069" s="90"/>
    </row>
    <row r="3070" spans="1:31" x14ac:dyDescent="0.25">
      <c r="A3070" s="16"/>
      <c r="B3070" s="16"/>
      <c r="C3070" s="16"/>
      <c r="D3070" s="66"/>
      <c r="E3070" s="66"/>
      <c r="F3070" s="66"/>
      <c r="G3070" s="67"/>
      <c r="H3070" s="4"/>
      <c r="I3070" s="4"/>
      <c r="J3070" s="4"/>
      <c r="K3070" s="4"/>
      <c r="O3070" s="4"/>
      <c r="P3070" s="4"/>
      <c r="Q3070" s="4"/>
      <c r="R3070" s="16"/>
      <c r="S3070" s="16"/>
      <c r="T3070" s="16"/>
      <c r="AA3070" s="59"/>
      <c r="AB3070" s="59"/>
      <c r="AC3070" s="18"/>
      <c r="AE3070" s="90"/>
    </row>
    <row r="3071" spans="1:31" x14ac:dyDescent="0.25">
      <c r="A3071" s="16"/>
      <c r="B3071" s="16"/>
      <c r="C3071" s="16"/>
      <c r="D3071" s="66"/>
      <c r="E3071" s="66"/>
      <c r="F3071" s="66"/>
      <c r="G3071" s="67"/>
      <c r="H3071" s="4"/>
      <c r="I3071" s="4"/>
      <c r="J3071" s="4"/>
      <c r="K3071" s="4"/>
      <c r="O3071" s="4"/>
      <c r="P3071" s="4"/>
      <c r="Q3071" s="4"/>
      <c r="R3071" s="16"/>
      <c r="S3071" s="16"/>
      <c r="T3071" s="16"/>
      <c r="AA3071" s="59"/>
      <c r="AB3071" s="59"/>
      <c r="AC3071" s="18"/>
      <c r="AE3071" s="90"/>
    </row>
    <row r="3072" spans="1:31" x14ac:dyDescent="0.25">
      <c r="A3072" s="16"/>
      <c r="B3072" s="16"/>
      <c r="C3072" s="16"/>
      <c r="D3072" s="66"/>
      <c r="E3072" s="66"/>
      <c r="F3072" s="66"/>
      <c r="G3072" s="67"/>
      <c r="H3072" s="4"/>
      <c r="I3072" s="4"/>
      <c r="J3072" s="4"/>
      <c r="K3072" s="4"/>
      <c r="O3072" s="4"/>
      <c r="P3072" s="4"/>
      <c r="Q3072" s="4"/>
      <c r="R3072" s="16"/>
      <c r="S3072" s="16"/>
      <c r="T3072" s="16"/>
      <c r="AA3072" s="59"/>
      <c r="AB3072" s="59"/>
      <c r="AC3072" s="18"/>
      <c r="AE3072" s="90"/>
    </row>
    <row r="3073" spans="1:31" x14ac:dyDescent="0.25">
      <c r="A3073" s="16"/>
      <c r="B3073" s="16"/>
      <c r="C3073" s="16"/>
      <c r="D3073" s="66"/>
      <c r="E3073" s="66"/>
      <c r="F3073" s="66"/>
      <c r="G3073" s="67"/>
      <c r="H3073" s="4"/>
      <c r="I3073" s="4"/>
      <c r="J3073" s="4"/>
      <c r="K3073" s="4"/>
      <c r="O3073" s="4"/>
      <c r="P3073" s="4"/>
      <c r="Q3073" s="4"/>
      <c r="R3073" s="16"/>
      <c r="S3073" s="16"/>
      <c r="T3073" s="16"/>
      <c r="AA3073" s="59"/>
      <c r="AB3073" s="59"/>
      <c r="AC3073" s="18"/>
      <c r="AE3073" s="90"/>
    </row>
    <row r="3074" spans="1:31" x14ac:dyDescent="0.25">
      <c r="A3074" s="16"/>
      <c r="B3074" s="16"/>
      <c r="C3074" s="16"/>
      <c r="D3074" s="66"/>
      <c r="E3074" s="66"/>
      <c r="F3074" s="66"/>
      <c r="G3074" s="67"/>
      <c r="H3074" s="4"/>
      <c r="I3074" s="4"/>
      <c r="J3074" s="4"/>
      <c r="K3074" s="4"/>
      <c r="O3074" s="4"/>
      <c r="P3074" s="4"/>
      <c r="Q3074" s="4"/>
      <c r="R3074" s="16"/>
      <c r="S3074" s="16"/>
      <c r="T3074" s="16"/>
      <c r="AA3074" s="59"/>
      <c r="AB3074" s="59"/>
      <c r="AC3074" s="18"/>
      <c r="AE3074" s="90"/>
    </row>
    <row r="3075" spans="1:31" x14ac:dyDescent="0.25">
      <c r="A3075" s="16"/>
      <c r="B3075" s="16"/>
      <c r="C3075" s="16"/>
      <c r="D3075" s="66"/>
      <c r="E3075" s="66"/>
      <c r="F3075" s="66"/>
      <c r="G3075" s="67"/>
      <c r="H3075" s="4"/>
      <c r="I3075" s="4"/>
      <c r="J3075" s="4"/>
      <c r="K3075" s="4"/>
      <c r="O3075" s="4"/>
      <c r="P3075" s="4"/>
      <c r="Q3075" s="4"/>
      <c r="R3075" s="16"/>
      <c r="S3075" s="16"/>
      <c r="T3075" s="16"/>
      <c r="AA3075" s="59"/>
      <c r="AB3075" s="59"/>
      <c r="AC3075" s="18"/>
      <c r="AE3075" s="90"/>
    </row>
    <row r="3076" spans="1:31" x14ac:dyDescent="0.25">
      <c r="A3076" s="16"/>
      <c r="B3076" s="16"/>
      <c r="C3076" s="16"/>
      <c r="D3076" s="66"/>
      <c r="E3076" s="66"/>
      <c r="F3076" s="66"/>
      <c r="G3076" s="67"/>
      <c r="H3076" s="4"/>
      <c r="I3076" s="4"/>
      <c r="J3076" s="4"/>
      <c r="K3076" s="4"/>
      <c r="O3076" s="4"/>
      <c r="P3076" s="4"/>
      <c r="Q3076" s="4"/>
      <c r="R3076" s="16"/>
      <c r="S3076" s="16"/>
      <c r="T3076" s="16"/>
      <c r="AA3076" s="59"/>
      <c r="AB3076" s="59"/>
      <c r="AC3076" s="18"/>
      <c r="AE3076" s="90"/>
    </row>
    <row r="3077" spans="1:31" x14ac:dyDescent="0.25">
      <c r="A3077" s="16"/>
      <c r="B3077" s="16"/>
      <c r="C3077" s="16"/>
      <c r="D3077" s="66"/>
      <c r="E3077" s="66"/>
      <c r="F3077" s="66"/>
      <c r="G3077" s="67"/>
      <c r="H3077" s="4"/>
      <c r="I3077" s="4"/>
      <c r="J3077" s="4"/>
      <c r="K3077" s="4"/>
      <c r="O3077" s="4"/>
      <c r="P3077" s="4"/>
      <c r="Q3077" s="4"/>
      <c r="R3077" s="16"/>
      <c r="S3077" s="16"/>
      <c r="T3077" s="16"/>
      <c r="AA3077" s="59"/>
      <c r="AB3077" s="59"/>
      <c r="AC3077" s="18"/>
      <c r="AE3077" s="90"/>
    </row>
    <row r="3078" spans="1:31" x14ac:dyDescent="0.25">
      <c r="A3078" s="16"/>
      <c r="B3078" s="16"/>
      <c r="C3078" s="16"/>
      <c r="D3078" s="66"/>
      <c r="E3078" s="66"/>
      <c r="F3078" s="66"/>
      <c r="G3078" s="67"/>
      <c r="H3078" s="4"/>
      <c r="I3078" s="4"/>
      <c r="J3078" s="4"/>
      <c r="K3078" s="4"/>
      <c r="O3078" s="4"/>
      <c r="P3078" s="4"/>
      <c r="Q3078" s="4"/>
      <c r="R3078" s="16"/>
      <c r="S3078" s="16"/>
      <c r="T3078" s="16"/>
      <c r="AA3078" s="59"/>
      <c r="AB3078" s="59"/>
      <c r="AC3078" s="18"/>
      <c r="AE3078" s="90"/>
    </row>
    <row r="3079" spans="1:31" x14ac:dyDescent="0.25">
      <c r="A3079" s="16"/>
      <c r="B3079" s="16"/>
      <c r="C3079" s="16"/>
      <c r="D3079" s="66"/>
      <c r="E3079" s="66"/>
      <c r="F3079" s="66"/>
      <c r="G3079" s="67"/>
      <c r="H3079" s="4"/>
      <c r="I3079" s="4"/>
      <c r="J3079" s="4"/>
      <c r="K3079" s="4"/>
      <c r="O3079" s="4"/>
      <c r="P3079" s="4"/>
      <c r="Q3079" s="4"/>
      <c r="R3079" s="16"/>
      <c r="S3079" s="16"/>
      <c r="T3079" s="16"/>
      <c r="AA3079" s="59"/>
      <c r="AB3079" s="59"/>
      <c r="AC3079" s="18"/>
      <c r="AE3079" s="91"/>
    </row>
    <row r="3080" spans="1:31" x14ac:dyDescent="0.25">
      <c r="A3080" s="16"/>
      <c r="B3080" s="16"/>
      <c r="C3080" s="16"/>
      <c r="D3080" s="66"/>
      <c r="E3080" s="66"/>
      <c r="F3080" s="66"/>
      <c r="G3080" s="67"/>
      <c r="H3080" s="4"/>
      <c r="I3080" s="4"/>
      <c r="J3080" s="4"/>
      <c r="K3080" s="4"/>
      <c r="O3080" s="4"/>
      <c r="P3080" s="4"/>
      <c r="Q3080" s="4"/>
      <c r="R3080" s="16"/>
      <c r="S3080" s="16"/>
      <c r="T3080" s="16"/>
      <c r="AA3080" s="59"/>
      <c r="AB3080" s="59"/>
      <c r="AC3080" s="18"/>
      <c r="AE3080" s="91"/>
    </row>
    <row r="3081" spans="1:31" x14ac:dyDescent="0.25">
      <c r="A3081" s="16"/>
      <c r="B3081" s="16"/>
      <c r="C3081" s="16"/>
      <c r="D3081" s="66"/>
      <c r="E3081" s="66"/>
      <c r="F3081" s="66"/>
      <c r="G3081" s="67"/>
      <c r="H3081" s="4"/>
      <c r="I3081" s="4"/>
      <c r="J3081" s="4"/>
      <c r="K3081" s="4"/>
      <c r="O3081" s="4"/>
      <c r="P3081" s="4"/>
      <c r="Q3081" s="4"/>
      <c r="R3081" s="16"/>
      <c r="S3081" s="16"/>
      <c r="T3081" s="16"/>
      <c r="AA3081" s="59"/>
      <c r="AB3081" s="59"/>
      <c r="AC3081" s="18"/>
      <c r="AE3081" s="91"/>
    </row>
    <row r="3082" spans="1:31" x14ac:dyDescent="0.25">
      <c r="A3082" s="16"/>
      <c r="B3082" s="16"/>
      <c r="C3082" s="16"/>
      <c r="D3082" s="66"/>
      <c r="E3082" s="66"/>
      <c r="F3082" s="66"/>
      <c r="G3082" s="67"/>
      <c r="H3082" s="4"/>
      <c r="I3082" s="4"/>
      <c r="J3082" s="4"/>
      <c r="K3082" s="4"/>
      <c r="O3082" s="4"/>
      <c r="P3082" s="4"/>
      <c r="Q3082" s="4"/>
      <c r="R3082" s="16"/>
      <c r="S3082" s="16"/>
      <c r="T3082" s="16"/>
      <c r="AA3082" s="59"/>
      <c r="AB3082" s="59"/>
      <c r="AC3082" s="18"/>
      <c r="AE3082" s="91"/>
    </row>
    <row r="3083" spans="1:31" x14ac:dyDescent="0.25">
      <c r="A3083" s="16"/>
      <c r="B3083" s="16"/>
      <c r="C3083" s="16"/>
      <c r="D3083" s="66"/>
      <c r="E3083" s="66"/>
      <c r="F3083" s="66"/>
      <c r="G3083" s="67"/>
      <c r="H3083" s="4"/>
      <c r="I3083" s="4"/>
      <c r="J3083" s="4"/>
      <c r="K3083" s="4"/>
      <c r="O3083" s="4"/>
      <c r="P3083" s="4"/>
      <c r="Q3083" s="4"/>
      <c r="R3083" s="16"/>
      <c r="S3083" s="16"/>
      <c r="T3083" s="16"/>
      <c r="AA3083" s="59"/>
      <c r="AB3083" s="59"/>
      <c r="AC3083" s="18"/>
      <c r="AE3083" s="91"/>
    </row>
    <row r="3084" spans="1:31" x14ac:dyDescent="0.25">
      <c r="A3084" s="16"/>
      <c r="B3084" s="16"/>
      <c r="C3084" s="16"/>
      <c r="D3084" s="66"/>
      <c r="E3084" s="66"/>
      <c r="F3084" s="66"/>
      <c r="G3084" s="67"/>
      <c r="H3084" s="4"/>
      <c r="I3084" s="4"/>
      <c r="J3084" s="4"/>
      <c r="K3084" s="4"/>
      <c r="O3084" s="4"/>
      <c r="P3084" s="4"/>
      <c r="Q3084" s="4"/>
      <c r="R3084" s="16"/>
      <c r="S3084" s="16"/>
      <c r="T3084" s="16"/>
      <c r="AA3084" s="59"/>
      <c r="AB3084" s="59"/>
      <c r="AC3084" s="18"/>
      <c r="AE3084" s="91"/>
    </row>
    <row r="3085" spans="1:31" x14ac:dyDescent="0.25">
      <c r="A3085" s="16"/>
      <c r="B3085" s="16"/>
      <c r="C3085" s="16"/>
      <c r="D3085" s="66"/>
      <c r="E3085" s="66"/>
      <c r="F3085" s="66"/>
      <c r="G3085" s="67"/>
      <c r="H3085" s="4"/>
      <c r="I3085" s="4"/>
      <c r="J3085" s="4"/>
      <c r="K3085" s="4"/>
      <c r="O3085" s="4"/>
      <c r="P3085" s="4"/>
      <c r="Q3085" s="4"/>
      <c r="R3085" s="16"/>
      <c r="S3085" s="16"/>
      <c r="T3085" s="16"/>
      <c r="AA3085" s="59"/>
      <c r="AB3085" s="59"/>
      <c r="AC3085" s="18"/>
      <c r="AE3085" s="91"/>
    </row>
    <row r="3086" spans="1:31" x14ac:dyDescent="0.25">
      <c r="A3086" s="16"/>
      <c r="B3086" s="16"/>
      <c r="C3086" s="16"/>
      <c r="D3086" s="66"/>
      <c r="E3086" s="66"/>
      <c r="F3086" s="66"/>
      <c r="G3086" s="67"/>
      <c r="H3086" s="4"/>
      <c r="I3086" s="4"/>
      <c r="J3086" s="4"/>
      <c r="K3086" s="4"/>
      <c r="O3086" s="4"/>
      <c r="P3086" s="4"/>
      <c r="Q3086" s="4"/>
      <c r="R3086" s="16"/>
      <c r="S3086" s="16"/>
      <c r="T3086" s="16"/>
      <c r="AA3086" s="59"/>
      <c r="AB3086" s="59"/>
      <c r="AC3086" s="18"/>
      <c r="AE3086" s="91"/>
    </row>
    <row r="3087" spans="1:31" x14ac:dyDescent="0.25">
      <c r="A3087" s="16"/>
      <c r="B3087" s="16"/>
      <c r="C3087" s="16"/>
      <c r="D3087" s="66"/>
      <c r="E3087" s="66"/>
      <c r="F3087" s="66"/>
      <c r="G3087" s="67"/>
      <c r="H3087" s="4"/>
      <c r="I3087" s="4"/>
      <c r="J3087" s="4"/>
      <c r="K3087" s="4"/>
      <c r="O3087" s="4"/>
      <c r="P3087" s="4"/>
      <c r="Q3087" s="4"/>
      <c r="R3087" s="16"/>
      <c r="S3087" s="16"/>
      <c r="T3087" s="16"/>
      <c r="AA3087" s="59"/>
      <c r="AB3087" s="59"/>
      <c r="AC3087" s="18"/>
      <c r="AE3087" s="91"/>
    </row>
    <row r="3088" spans="1:31" x14ac:dyDescent="0.25">
      <c r="A3088" s="16"/>
      <c r="B3088" s="16"/>
      <c r="C3088" s="16"/>
      <c r="D3088" s="66"/>
      <c r="E3088" s="66"/>
      <c r="F3088" s="66"/>
      <c r="G3088" s="67"/>
      <c r="H3088" s="4"/>
      <c r="I3088" s="4"/>
      <c r="J3088" s="4"/>
      <c r="K3088" s="4"/>
      <c r="O3088" s="4"/>
      <c r="P3088" s="4"/>
      <c r="Q3088" s="4"/>
      <c r="R3088" s="16"/>
      <c r="S3088" s="16"/>
      <c r="T3088" s="16"/>
      <c r="AA3088" s="59"/>
      <c r="AB3088" s="59"/>
      <c r="AC3088" s="18"/>
      <c r="AE3088" s="91"/>
    </row>
    <row r="3089" spans="1:31" x14ac:dyDescent="0.25">
      <c r="A3089" s="16"/>
      <c r="B3089" s="16"/>
      <c r="C3089" s="16"/>
      <c r="D3089" s="66"/>
      <c r="E3089" s="66"/>
      <c r="F3089" s="66"/>
      <c r="G3089" s="67"/>
      <c r="H3089" s="4"/>
      <c r="I3089" s="4"/>
      <c r="J3089" s="4"/>
      <c r="K3089" s="4"/>
      <c r="O3089" s="4"/>
      <c r="P3089" s="4"/>
      <c r="Q3089" s="4"/>
      <c r="R3089" s="16"/>
      <c r="S3089" s="16"/>
      <c r="T3089" s="16"/>
      <c r="AA3089" s="59"/>
      <c r="AB3089" s="59"/>
      <c r="AC3089" s="18"/>
      <c r="AE3089" s="91"/>
    </row>
    <row r="3090" spans="1:31" x14ac:dyDescent="0.25">
      <c r="A3090" s="16"/>
      <c r="B3090" s="16"/>
      <c r="C3090" s="16"/>
      <c r="D3090" s="66"/>
      <c r="E3090" s="66"/>
      <c r="F3090" s="66"/>
      <c r="G3090" s="67"/>
      <c r="H3090" s="4"/>
      <c r="I3090" s="4"/>
      <c r="J3090" s="4"/>
      <c r="K3090" s="4"/>
      <c r="O3090" s="4"/>
      <c r="P3090" s="4"/>
      <c r="Q3090" s="4"/>
      <c r="R3090" s="16"/>
      <c r="S3090" s="16"/>
      <c r="T3090" s="16"/>
      <c r="AA3090" s="59"/>
      <c r="AB3090" s="59"/>
      <c r="AC3090" s="18"/>
      <c r="AE3090" s="91"/>
    </row>
    <row r="3091" spans="1:31" x14ac:dyDescent="0.25">
      <c r="A3091" s="16"/>
      <c r="B3091" s="16"/>
      <c r="C3091" s="16"/>
      <c r="D3091" s="66"/>
      <c r="E3091" s="66"/>
      <c r="F3091" s="66"/>
      <c r="G3091" s="67"/>
      <c r="H3091" s="4"/>
      <c r="I3091" s="4"/>
      <c r="J3091" s="4"/>
      <c r="K3091" s="4"/>
      <c r="O3091" s="4"/>
      <c r="P3091" s="4"/>
      <c r="Q3091" s="4"/>
      <c r="R3091" s="16"/>
      <c r="S3091" s="16"/>
      <c r="T3091" s="16"/>
      <c r="AA3091" s="59"/>
      <c r="AB3091" s="59"/>
      <c r="AC3091" s="18"/>
      <c r="AE3091" s="91"/>
    </row>
    <row r="3092" spans="1:31" x14ac:dyDescent="0.25">
      <c r="A3092" s="16"/>
      <c r="B3092" s="16"/>
      <c r="C3092" s="16"/>
      <c r="D3092" s="66"/>
      <c r="E3092" s="66"/>
      <c r="F3092" s="66"/>
      <c r="G3092" s="67"/>
      <c r="H3092" s="4"/>
      <c r="I3092" s="4"/>
      <c r="J3092" s="4"/>
      <c r="K3092" s="4"/>
      <c r="O3092" s="4"/>
      <c r="P3092" s="4"/>
      <c r="Q3092" s="4"/>
      <c r="R3092" s="16"/>
      <c r="S3092" s="16"/>
      <c r="T3092" s="16"/>
      <c r="AA3092" s="59"/>
      <c r="AB3092" s="59"/>
      <c r="AC3092" s="18"/>
      <c r="AE3092" s="91"/>
    </row>
    <row r="3093" spans="1:31" x14ac:dyDescent="0.25">
      <c r="A3093" s="16"/>
      <c r="B3093" s="16"/>
      <c r="C3093" s="16"/>
      <c r="D3093" s="66"/>
      <c r="E3093" s="66"/>
      <c r="F3093" s="66"/>
      <c r="G3093" s="67"/>
      <c r="H3093" s="4"/>
      <c r="I3093" s="4"/>
      <c r="J3093" s="4"/>
      <c r="K3093" s="4"/>
      <c r="O3093" s="4"/>
      <c r="P3093" s="4"/>
      <c r="Q3093" s="4"/>
      <c r="R3093" s="16"/>
      <c r="S3093" s="16"/>
      <c r="T3093" s="16"/>
      <c r="AA3093" s="59"/>
      <c r="AB3093" s="59"/>
      <c r="AC3093" s="18"/>
      <c r="AE3093" s="91"/>
    </row>
    <row r="3094" spans="1:31" x14ac:dyDescent="0.25">
      <c r="A3094" s="16"/>
      <c r="B3094" s="16"/>
      <c r="C3094" s="16"/>
      <c r="D3094" s="66"/>
      <c r="E3094" s="66"/>
      <c r="F3094" s="66"/>
      <c r="G3094" s="67"/>
      <c r="H3094" s="4"/>
      <c r="I3094" s="4"/>
      <c r="J3094" s="4"/>
      <c r="K3094" s="4"/>
      <c r="O3094" s="4"/>
      <c r="P3094" s="4"/>
      <c r="Q3094" s="4"/>
      <c r="R3094" s="16"/>
      <c r="S3094" s="16"/>
      <c r="T3094" s="16"/>
      <c r="AA3094" s="59"/>
      <c r="AB3094" s="59"/>
      <c r="AC3094" s="18"/>
      <c r="AE3094" s="91"/>
    </row>
    <row r="3095" spans="1:31" x14ac:dyDescent="0.25">
      <c r="A3095" s="16"/>
      <c r="B3095" s="16"/>
      <c r="C3095" s="16"/>
      <c r="D3095" s="66"/>
      <c r="E3095" s="66"/>
      <c r="F3095" s="66"/>
      <c r="G3095" s="67"/>
      <c r="H3095" s="4"/>
      <c r="I3095" s="4"/>
      <c r="J3095" s="4"/>
      <c r="K3095" s="4"/>
      <c r="O3095" s="4"/>
      <c r="P3095" s="4"/>
      <c r="Q3095" s="4"/>
      <c r="R3095" s="16"/>
      <c r="S3095" s="16"/>
      <c r="T3095" s="16"/>
      <c r="AA3095" s="59"/>
      <c r="AB3095" s="59"/>
      <c r="AC3095" s="18"/>
      <c r="AE3095" s="91"/>
    </row>
    <row r="3096" spans="1:31" x14ac:dyDescent="0.25">
      <c r="A3096" s="16"/>
      <c r="B3096" s="16"/>
      <c r="C3096" s="16"/>
      <c r="D3096" s="66"/>
      <c r="E3096" s="66"/>
      <c r="F3096" s="66"/>
      <c r="G3096" s="67"/>
      <c r="H3096" s="4"/>
      <c r="I3096" s="4"/>
      <c r="J3096" s="4"/>
      <c r="K3096" s="4"/>
      <c r="O3096" s="4"/>
      <c r="P3096" s="4"/>
      <c r="Q3096" s="4"/>
      <c r="R3096" s="16"/>
      <c r="S3096" s="16"/>
      <c r="T3096" s="16"/>
      <c r="AA3096" s="59"/>
      <c r="AB3096" s="59"/>
      <c r="AC3096" s="18"/>
      <c r="AE3096" s="91"/>
    </row>
    <row r="3097" spans="1:31" x14ac:dyDescent="0.25">
      <c r="A3097" s="16"/>
      <c r="B3097" s="16"/>
      <c r="C3097" s="16"/>
      <c r="D3097" s="66"/>
      <c r="E3097" s="66"/>
      <c r="F3097" s="66"/>
      <c r="G3097" s="67"/>
      <c r="H3097" s="4"/>
      <c r="I3097" s="4"/>
      <c r="J3097" s="4"/>
      <c r="K3097" s="4"/>
      <c r="O3097" s="4"/>
      <c r="P3097" s="4"/>
      <c r="Q3097" s="4"/>
      <c r="R3097" s="16"/>
      <c r="S3097" s="16"/>
      <c r="T3097" s="16"/>
      <c r="AA3097" s="59"/>
      <c r="AB3097" s="59"/>
      <c r="AC3097" s="18"/>
      <c r="AE3097" s="91"/>
    </row>
    <row r="3098" spans="1:31" x14ac:dyDescent="0.25">
      <c r="A3098" s="16"/>
      <c r="B3098" s="16"/>
      <c r="C3098" s="16"/>
      <c r="D3098" s="66"/>
      <c r="E3098" s="66"/>
      <c r="F3098" s="66"/>
      <c r="G3098" s="67"/>
      <c r="H3098" s="4"/>
      <c r="I3098" s="4"/>
      <c r="J3098" s="4"/>
      <c r="K3098" s="4"/>
      <c r="O3098" s="4"/>
      <c r="P3098" s="4"/>
      <c r="Q3098" s="4"/>
      <c r="R3098" s="16"/>
      <c r="S3098" s="16"/>
      <c r="T3098" s="16"/>
      <c r="AA3098" s="59"/>
      <c r="AB3098" s="59"/>
      <c r="AC3098" s="18"/>
      <c r="AE3098" s="91"/>
    </row>
    <row r="3099" spans="1:31" x14ac:dyDescent="0.25">
      <c r="A3099" s="16"/>
      <c r="B3099" s="16"/>
      <c r="C3099" s="16"/>
      <c r="D3099" s="66"/>
      <c r="E3099" s="66"/>
      <c r="F3099" s="66"/>
      <c r="G3099" s="67"/>
      <c r="H3099" s="4"/>
      <c r="I3099" s="4"/>
      <c r="J3099" s="4"/>
      <c r="K3099" s="4"/>
      <c r="O3099" s="4"/>
      <c r="P3099" s="4"/>
      <c r="Q3099" s="4"/>
      <c r="R3099" s="16"/>
      <c r="S3099" s="16"/>
      <c r="T3099" s="16"/>
      <c r="AA3099" s="59"/>
      <c r="AB3099" s="59"/>
      <c r="AC3099" s="18"/>
      <c r="AE3099" s="91"/>
    </row>
    <row r="3100" spans="1:31" x14ac:dyDescent="0.25">
      <c r="A3100" s="16"/>
      <c r="B3100" s="16"/>
      <c r="C3100" s="16"/>
      <c r="D3100" s="66"/>
      <c r="E3100" s="66"/>
      <c r="F3100" s="66"/>
      <c r="G3100" s="67"/>
      <c r="H3100" s="4"/>
      <c r="I3100" s="4"/>
      <c r="J3100" s="4"/>
      <c r="K3100" s="4"/>
      <c r="O3100" s="4"/>
      <c r="P3100" s="4"/>
      <c r="Q3100" s="4"/>
      <c r="R3100" s="16"/>
      <c r="S3100" s="16"/>
      <c r="T3100" s="16"/>
      <c r="AA3100" s="59"/>
      <c r="AB3100" s="59"/>
      <c r="AC3100" s="18"/>
      <c r="AE3100" s="91"/>
    </row>
    <row r="3101" spans="1:31" x14ac:dyDescent="0.25">
      <c r="A3101" s="16"/>
      <c r="B3101" s="16"/>
      <c r="C3101" s="16"/>
      <c r="D3101" s="66"/>
      <c r="E3101" s="66"/>
      <c r="F3101" s="66"/>
      <c r="G3101" s="67"/>
      <c r="H3101" s="4"/>
      <c r="I3101" s="4"/>
      <c r="J3101" s="4"/>
      <c r="K3101" s="4"/>
      <c r="O3101" s="4"/>
      <c r="P3101" s="4"/>
      <c r="Q3101" s="4"/>
      <c r="R3101" s="16"/>
      <c r="S3101" s="16"/>
      <c r="T3101" s="16"/>
      <c r="AA3101" s="59"/>
      <c r="AB3101" s="59"/>
      <c r="AC3101" s="18"/>
      <c r="AE3101" s="91"/>
    </row>
    <row r="3102" spans="1:31" x14ac:dyDescent="0.25">
      <c r="A3102" s="16"/>
      <c r="B3102" s="16"/>
      <c r="C3102" s="16"/>
      <c r="D3102" s="66"/>
      <c r="E3102" s="66"/>
      <c r="F3102" s="66"/>
      <c r="G3102" s="67"/>
      <c r="H3102" s="4"/>
      <c r="I3102" s="4"/>
      <c r="J3102" s="4"/>
      <c r="K3102" s="4"/>
      <c r="O3102" s="4"/>
      <c r="P3102" s="4"/>
      <c r="Q3102" s="4"/>
      <c r="R3102" s="16"/>
      <c r="S3102" s="16"/>
      <c r="T3102" s="16"/>
      <c r="AA3102" s="59"/>
      <c r="AB3102" s="59"/>
      <c r="AC3102" s="18"/>
      <c r="AE3102" s="91"/>
    </row>
    <row r="3103" spans="1:31" x14ac:dyDescent="0.25">
      <c r="A3103" s="16"/>
      <c r="B3103" s="16"/>
      <c r="C3103" s="16"/>
      <c r="D3103" s="66"/>
      <c r="E3103" s="66"/>
      <c r="F3103" s="66"/>
      <c r="G3103" s="67"/>
      <c r="H3103" s="4"/>
      <c r="I3103" s="4"/>
      <c r="J3103" s="4"/>
      <c r="K3103" s="4"/>
      <c r="O3103" s="4"/>
      <c r="P3103" s="4"/>
      <c r="Q3103" s="4"/>
      <c r="R3103" s="16"/>
      <c r="S3103" s="16"/>
      <c r="T3103" s="16"/>
      <c r="AA3103" s="59"/>
      <c r="AB3103" s="59"/>
      <c r="AC3103" s="18"/>
      <c r="AE3103" s="91"/>
    </row>
    <row r="3104" spans="1:31" x14ac:dyDescent="0.25">
      <c r="A3104" s="16"/>
      <c r="B3104" s="16"/>
      <c r="C3104" s="16"/>
      <c r="D3104" s="66"/>
      <c r="E3104" s="66"/>
      <c r="F3104" s="66"/>
      <c r="G3104" s="67"/>
      <c r="H3104" s="4"/>
      <c r="I3104" s="4"/>
      <c r="J3104" s="4"/>
      <c r="K3104" s="4"/>
      <c r="O3104" s="4"/>
      <c r="P3104" s="4"/>
      <c r="Q3104" s="4"/>
      <c r="R3104" s="16"/>
      <c r="S3104" s="16"/>
      <c r="T3104" s="16"/>
      <c r="AA3104" s="59"/>
      <c r="AB3104" s="59"/>
      <c r="AC3104" s="18"/>
      <c r="AE3104" s="91"/>
    </row>
    <row r="3105" spans="1:31" x14ac:dyDescent="0.25">
      <c r="A3105" s="16"/>
      <c r="B3105" s="16"/>
      <c r="C3105" s="16"/>
      <c r="D3105" s="66"/>
      <c r="E3105" s="66"/>
      <c r="F3105" s="66"/>
      <c r="G3105" s="67"/>
      <c r="H3105" s="4"/>
      <c r="I3105" s="4"/>
      <c r="J3105" s="4"/>
      <c r="K3105" s="4"/>
      <c r="O3105" s="4"/>
      <c r="P3105" s="4"/>
      <c r="Q3105" s="4"/>
      <c r="R3105" s="16"/>
      <c r="S3105" s="16"/>
      <c r="T3105" s="16"/>
      <c r="AA3105" s="59"/>
      <c r="AB3105" s="59"/>
      <c r="AC3105" s="18"/>
      <c r="AE3105" s="91"/>
    </row>
    <row r="3106" spans="1:31" x14ac:dyDescent="0.25">
      <c r="A3106" s="16"/>
      <c r="B3106" s="16"/>
      <c r="C3106" s="16"/>
      <c r="D3106" s="66"/>
      <c r="E3106" s="66"/>
      <c r="F3106" s="66"/>
      <c r="G3106" s="67"/>
      <c r="H3106" s="4"/>
      <c r="I3106" s="4"/>
      <c r="J3106" s="4"/>
      <c r="K3106" s="4"/>
      <c r="O3106" s="4"/>
      <c r="P3106" s="4"/>
      <c r="Q3106" s="4"/>
      <c r="R3106" s="16"/>
      <c r="S3106" s="16"/>
      <c r="T3106" s="16"/>
      <c r="AA3106" s="59"/>
      <c r="AB3106" s="59"/>
      <c r="AC3106" s="18"/>
      <c r="AE3106" s="91"/>
    </row>
    <row r="3107" spans="1:31" x14ac:dyDescent="0.25">
      <c r="A3107" s="16"/>
      <c r="B3107" s="16"/>
      <c r="C3107" s="16"/>
      <c r="D3107" s="66"/>
      <c r="E3107" s="66"/>
      <c r="F3107" s="66"/>
      <c r="G3107" s="67"/>
      <c r="H3107" s="4"/>
      <c r="I3107" s="4"/>
      <c r="J3107" s="4"/>
      <c r="K3107" s="4"/>
      <c r="O3107" s="4"/>
      <c r="P3107" s="4"/>
      <c r="Q3107" s="4"/>
      <c r="R3107" s="16"/>
      <c r="S3107" s="16"/>
      <c r="T3107" s="16"/>
      <c r="AA3107" s="59"/>
      <c r="AB3107" s="59"/>
      <c r="AC3107" s="18"/>
      <c r="AE3107" s="91"/>
    </row>
    <row r="3108" spans="1:31" x14ac:dyDescent="0.25">
      <c r="A3108" s="16"/>
      <c r="B3108" s="16"/>
      <c r="C3108" s="16"/>
      <c r="D3108" s="66"/>
      <c r="E3108" s="66"/>
      <c r="F3108" s="66"/>
      <c r="G3108" s="67"/>
      <c r="H3108" s="4"/>
      <c r="I3108" s="4"/>
      <c r="J3108" s="4"/>
      <c r="K3108" s="4"/>
      <c r="O3108" s="4"/>
      <c r="P3108" s="4"/>
      <c r="Q3108" s="4"/>
      <c r="R3108" s="16"/>
      <c r="S3108" s="16"/>
      <c r="T3108" s="16"/>
      <c r="AA3108" s="59"/>
      <c r="AB3108" s="59"/>
      <c r="AC3108" s="18"/>
      <c r="AE3108" s="91"/>
    </row>
    <row r="3109" spans="1:31" x14ac:dyDescent="0.25">
      <c r="A3109" s="16"/>
      <c r="B3109" s="16"/>
      <c r="C3109" s="16"/>
      <c r="D3109" s="66"/>
      <c r="E3109" s="66"/>
      <c r="F3109" s="66"/>
      <c r="G3109" s="67"/>
      <c r="H3109" s="4"/>
      <c r="I3109" s="4"/>
      <c r="J3109" s="4"/>
      <c r="K3109" s="4"/>
      <c r="O3109" s="4"/>
      <c r="P3109" s="4"/>
      <c r="Q3109" s="4"/>
      <c r="R3109" s="16"/>
      <c r="S3109" s="16"/>
      <c r="T3109" s="16"/>
      <c r="AA3109" s="59"/>
      <c r="AB3109" s="59"/>
      <c r="AC3109" s="18"/>
      <c r="AE3109" s="91"/>
    </row>
    <row r="3110" spans="1:31" x14ac:dyDescent="0.25">
      <c r="A3110" s="16"/>
      <c r="B3110" s="16"/>
      <c r="C3110" s="16"/>
      <c r="D3110" s="66"/>
      <c r="E3110" s="66"/>
      <c r="F3110" s="66"/>
      <c r="G3110" s="67"/>
      <c r="H3110" s="4"/>
      <c r="I3110" s="4"/>
      <c r="J3110" s="4"/>
      <c r="K3110" s="4"/>
      <c r="O3110" s="4"/>
      <c r="P3110" s="4"/>
      <c r="Q3110" s="4"/>
      <c r="R3110" s="16"/>
      <c r="S3110" s="16"/>
      <c r="T3110" s="16"/>
      <c r="AA3110" s="59"/>
      <c r="AB3110" s="59"/>
      <c r="AC3110" s="18"/>
      <c r="AE3110" s="91"/>
    </row>
    <row r="3111" spans="1:31" x14ac:dyDescent="0.25">
      <c r="A3111" s="16"/>
      <c r="B3111" s="16"/>
      <c r="C3111" s="16"/>
      <c r="D3111" s="66"/>
      <c r="E3111" s="66"/>
      <c r="F3111" s="66"/>
      <c r="G3111" s="67"/>
      <c r="H3111" s="4"/>
      <c r="I3111" s="4"/>
      <c r="J3111" s="4"/>
      <c r="K3111" s="4"/>
      <c r="O3111" s="4"/>
      <c r="P3111" s="4"/>
      <c r="Q3111" s="4"/>
      <c r="R3111" s="16"/>
      <c r="S3111" s="16"/>
      <c r="T3111" s="16"/>
      <c r="AA3111" s="59"/>
      <c r="AB3111" s="59"/>
      <c r="AC3111" s="18"/>
      <c r="AE3111" s="94"/>
    </row>
    <row r="3112" spans="1:31" x14ac:dyDescent="0.25">
      <c r="A3112" s="16"/>
      <c r="B3112" s="16"/>
      <c r="C3112" s="16"/>
      <c r="D3112" s="66"/>
      <c r="E3112" s="66"/>
      <c r="F3112" s="66"/>
      <c r="G3112" s="67"/>
      <c r="H3112" s="4"/>
      <c r="I3112" s="4"/>
      <c r="J3112" s="4"/>
      <c r="K3112" s="4"/>
      <c r="O3112" s="4"/>
      <c r="P3112" s="4"/>
      <c r="Q3112" s="4"/>
      <c r="R3112" s="16"/>
      <c r="S3112" s="16"/>
      <c r="T3112" s="16"/>
      <c r="AA3112" s="59"/>
      <c r="AB3112" s="59"/>
      <c r="AC3112" s="18"/>
      <c r="AE3112" s="94"/>
    </row>
    <row r="3113" spans="1:31" x14ac:dyDescent="0.25">
      <c r="A3113" s="16"/>
      <c r="B3113" s="16"/>
      <c r="C3113" s="16"/>
      <c r="D3113" s="66"/>
      <c r="E3113" s="66"/>
      <c r="F3113" s="66"/>
      <c r="G3113" s="67"/>
      <c r="H3113" s="4"/>
      <c r="I3113" s="4"/>
      <c r="J3113" s="4"/>
      <c r="K3113" s="4"/>
      <c r="O3113" s="4"/>
      <c r="P3113" s="4"/>
      <c r="Q3113" s="4"/>
      <c r="R3113" s="16"/>
      <c r="S3113" s="16"/>
      <c r="T3113" s="16"/>
      <c r="AA3113" s="59"/>
      <c r="AB3113" s="59"/>
      <c r="AC3113" s="18"/>
      <c r="AE3113" s="94"/>
    </row>
    <row r="3114" spans="1:31" x14ac:dyDescent="0.25">
      <c r="A3114" s="16"/>
      <c r="B3114" s="16"/>
      <c r="C3114" s="16"/>
      <c r="D3114" s="66"/>
      <c r="E3114" s="66"/>
      <c r="F3114" s="66"/>
      <c r="G3114" s="67"/>
      <c r="H3114" s="4"/>
      <c r="I3114" s="4"/>
      <c r="J3114" s="4"/>
      <c r="K3114" s="4"/>
      <c r="O3114" s="4"/>
      <c r="P3114" s="4"/>
      <c r="Q3114" s="4"/>
      <c r="R3114" s="16"/>
      <c r="S3114" s="16"/>
      <c r="T3114" s="16"/>
      <c r="AA3114" s="59"/>
      <c r="AB3114" s="59"/>
      <c r="AC3114" s="18"/>
      <c r="AE3114" s="94"/>
    </row>
    <row r="3115" spans="1:31" x14ac:dyDescent="0.25">
      <c r="A3115" s="16"/>
      <c r="B3115" s="16"/>
      <c r="C3115" s="16"/>
      <c r="D3115" s="66"/>
      <c r="E3115" s="66"/>
      <c r="F3115" s="66"/>
      <c r="G3115" s="67"/>
      <c r="H3115" s="4"/>
      <c r="I3115" s="4"/>
      <c r="J3115" s="4"/>
      <c r="K3115" s="4"/>
      <c r="O3115" s="4"/>
      <c r="P3115" s="4"/>
      <c r="Q3115" s="4"/>
      <c r="R3115" s="16"/>
      <c r="S3115" s="16"/>
      <c r="T3115" s="16"/>
      <c r="AA3115" s="59"/>
      <c r="AB3115" s="59"/>
      <c r="AC3115" s="18"/>
      <c r="AE3115" s="94"/>
    </row>
    <row r="3116" spans="1:31" x14ac:dyDescent="0.25">
      <c r="A3116" s="16"/>
      <c r="B3116" s="16"/>
      <c r="C3116" s="16"/>
      <c r="D3116" s="66"/>
      <c r="E3116" s="66"/>
      <c r="F3116" s="66"/>
      <c r="G3116" s="67"/>
      <c r="H3116" s="4"/>
      <c r="I3116" s="4"/>
      <c r="J3116" s="4"/>
      <c r="K3116" s="4"/>
      <c r="O3116" s="4"/>
      <c r="P3116" s="4"/>
      <c r="Q3116" s="4"/>
      <c r="R3116" s="16"/>
      <c r="S3116" s="16"/>
      <c r="T3116" s="16"/>
      <c r="AA3116" s="59"/>
      <c r="AB3116" s="59"/>
      <c r="AC3116" s="18"/>
      <c r="AE3116" s="94"/>
    </row>
    <row r="3117" spans="1:31" x14ac:dyDescent="0.25">
      <c r="A3117" s="16"/>
      <c r="B3117" s="16"/>
      <c r="C3117" s="16"/>
      <c r="D3117" s="66"/>
      <c r="E3117" s="66"/>
      <c r="F3117" s="66"/>
      <c r="G3117" s="67"/>
      <c r="H3117" s="4"/>
      <c r="I3117" s="4"/>
      <c r="J3117" s="4"/>
      <c r="K3117" s="4"/>
      <c r="O3117" s="4"/>
      <c r="P3117" s="4"/>
      <c r="Q3117" s="4"/>
      <c r="R3117" s="16"/>
      <c r="S3117" s="16"/>
      <c r="T3117" s="16"/>
      <c r="AA3117" s="59"/>
      <c r="AB3117" s="59"/>
      <c r="AC3117" s="18"/>
      <c r="AE3117" s="94"/>
    </row>
    <row r="3118" spans="1:31" x14ac:dyDescent="0.25">
      <c r="A3118" s="16"/>
      <c r="B3118" s="16"/>
      <c r="C3118" s="16"/>
      <c r="D3118" s="66"/>
      <c r="E3118" s="66"/>
      <c r="F3118" s="66"/>
      <c r="G3118" s="67"/>
      <c r="H3118" s="4"/>
      <c r="I3118" s="4"/>
      <c r="J3118" s="4"/>
      <c r="K3118" s="4"/>
      <c r="O3118" s="4"/>
      <c r="P3118" s="4"/>
      <c r="Q3118" s="4"/>
      <c r="R3118" s="16"/>
      <c r="S3118" s="16"/>
      <c r="T3118" s="16"/>
      <c r="AA3118" s="59"/>
      <c r="AB3118" s="59"/>
      <c r="AC3118" s="18"/>
      <c r="AE3118" s="94"/>
    </row>
    <row r="3119" spans="1:31" x14ac:dyDescent="0.25">
      <c r="A3119" s="16"/>
      <c r="B3119" s="16"/>
      <c r="C3119" s="16"/>
      <c r="D3119" s="66"/>
      <c r="E3119" s="66"/>
      <c r="F3119" s="66"/>
      <c r="G3119" s="67"/>
      <c r="H3119" s="4"/>
      <c r="I3119" s="4"/>
      <c r="J3119" s="4"/>
      <c r="K3119" s="4"/>
      <c r="O3119" s="4"/>
      <c r="P3119" s="4"/>
      <c r="Q3119" s="4"/>
      <c r="R3119" s="16"/>
      <c r="S3119" s="16"/>
      <c r="T3119" s="16"/>
      <c r="AA3119" s="59"/>
      <c r="AB3119" s="59"/>
      <c r="AC3119" s="18"/>
      <c r="AE3119" s="94"/>
    </row>
    <row r="3120" spans="1:31" x14ac:dyDescent="0.25">
      <c r="A3120" s="16"/>
      <c r="B3120" s="16"/>
      <c r="C3120" s="16"/>
      <c r="D3120" s="66"/>
      <c r="E3120" s="66"/>
      <c r="F3120" s="66"/>
      <c r="G3120" s="67"/>
      <c r="H3120" s="4"/>
      <c r="I3120" s="4"/>
      <c r="J3120" s="4"/>
      <c r="K3120" s="4"/>
      <c r="O3120" s="4"/>
      <c r="P3120" s="4"/>
      <c r="Q3120" s="4"/>
      <c r="R3120" s="16"/>
      <c r="S3120" s="16"/>
      <c r="T3120" s="16"/>
      <c r="AA3120" s="59"/>
      <c r="AB3120" s="59"/>
      <c r="AC3120" s="18"/>
      <c r="AE3120" s="94"/>
    </row>
    <row r="3121" spans="1:31" x14ac:dyDescent="0.25">
      <c r="A3121" s="16"/>
      <c r="B3121" s="16"/>
      <c r="C3121" s="16"/>
      <c r="D3121" s="66"/>
      <c r="E3121" s="66"/>
      <c r="F3121" s="66"/>
      <c r="G3121" s="67"/>
      <c r="H3121" s="4"/>
      <c r="I3121" s="4"/>
      <c r="J3121" s="4"/>
      <c r="K3121" s="4"/>
      <c r="O3121" s="4"/>
      <c r="P3121" s="4"/>
      <c r="Q3121" s="4"/>
      <c r="R3121" s="16"/>
      <c r="S3121" s="16"/>
      <c r="T3121" s="16"/>
      <c r="AA3121" s="59"/>
      <c r="AB3121" s="59"/>
      <c r="AC3121" s="18"/>
      <c r="AE3121" s="94"/>
    </row>
    <row r="3122" spans="1:31" x14ac:dyDescent="0.25">
      <c r="A3122" s="16"/>
      <c r="B3122" s="16"/>
      <c r="C3122" s="16"/>
      <c r="D3122" s="66"/>
      <c r="E3122" s="66"/>
      <c r="F3122" s="66"/>
      <c r="G3122" s="67"/>
      <c r="H3122" s="4"/>
      <c r="I3122" s="4"/>
      <c r="J3122" s="4"/>
      <c r="K3122" s="4"/>
      <c r="O3122" s="4"/>
      <c r="P3122" s="4"/>
      <c r="Q3122" s="4"/>
      <c r="R3122" s="16"/>
      <c r="S3122" s="16"/>
      <c r="T3122" s="16"/>
      <c r="AA3122" s="59"/>
      <c r="AB3122" s="59"/>
      <c r="AC3122" s="18"/>
      <c r="AE3122" s="94"/>
    </row>
    <row r="3123" spans="1:31" x14ac:dyDescent="0.25">
      <c r="A3123" s="16"/>
      <c r="B3123" s="16"/>
      <c r="C3123" s="16"/>
      <c r="D3123" s="66"/>
      <c r="E3123" s="66"/>
      <c r="F3123" s="66"/>
      <c r="G3123" s="67"/>
      <c r="H3123" s="4"/>
      <c r="I3123" s="4"/>
      <c r="J3123" s="4"/>
      <c r="K3123" s="4"/>
      <c r="O3123" s="4"/>
      <c r="P3123" s="4"/>
      <c r="Q3123" s="4"/>
      <c r="R3123" s="16"/>
      <c r="S3123" s="16"/>
      <c r="T3123" s="16"/>
      <c r="AA3123" s="59"/>
      <c r="AB3123" s="59"/>
      <c r="AC3123" s="18"/>
      <c r="AE3123" s="94"/>
    </row>
    <row r="3124" spans="1:31" x14ac:dyDescent="0.25">
      <c r="A3124" s="16"/>
      <c r="B3124" s="16"/>
      <c r="C3124" s="16"/>
      <c r="D3124" s="66"/>
      <c r="E3124" s="66"/>
      <c r="F3124" s="66"/>
      <c r="G3124" s="67"/>
      <c r="H3124" s="4"/>
      <c r="I3124" s="4"/>
      <c r="J3124" s="4"/>
      <c r="K3124" s="4"/>
      <c r="O3124" s="4"/>
      <c r="P3124" s="4"/>
      <c r="Q3124" s="4"/>
      <c r="R3124" s="16"/>
      <c r="S3124" s="16"/>
      <c r="T3124" s="16"/>
      <c r="AA3124" s="59"/>
      <c r="AB3124" s="59"/>
      <c r="AC3124" s="18"/>
      <c r="AE3124" s="94"/>
    </row>
    <row r="3125" spans="1:31" x14ac:dyDescent="0.25">
      <c r="A3125" s="16"/>
      <c r="B3125" s="16"/>
      <c r="C3125" s="16"/>
      <c r="D3125" s="66"/>
      <c r="E3125" s="66"/>
      <c r="F3125" s="66"/>
      <c r="G3125" s="67"/>
      <c r="H3125" s="4"/>
      <c r="I3125" s="4"/>
      <c r="J3125" s="4"/>
      <c r="K3125" s="4"/>
      <c r="O3125" s="4"/>
      <c r="P3125" s="4"/>
      <c r="Q3125" s="4"/>
      <c r="R3125" s="16"/>
      <c r="S3125" s="16"/>
      <c r="T3125" s="16"/>
      <c r="AA3125" s="59"/>
      <c r="AB3125" s="59"/>
      <c r="AC3125" s="18"/>
      <c r="AE3125" s="94"/>
    </row>
    <row r="3126" spans="1:31" x14ac:dyDescent="0.25">
      <c r="A3126" s="16"/>
      <c r="B3126" s="16"/>
      <c r="C3126" s="16"/>
      <c r="D3126" s="66"/>
      <c r="E3126" s="66"/>
      <c r="F3126" s="66"/>
      <c r="G3126" s="67"/>
      <c r="H3126" s="4"/>
      <c r="I3126" s="4"/>
      <c r="J3126" s="4"/>
      <c r="K3126" s="4"/>
      <c r="O3126" s="4"/>
      <c r="P3126" s="4"/>
      <c r="Q3126" s="4"/>
      <c r="R3126" s="16"/>
      <c r="S3126" s="16"/>
      <c r="T3126" s="16"/>
      <c r="AA3126" s="59"/>
      <c r="AB3126" s="59"/>
      <c r="AC3126" s="18"/>
      <c r="AE3126" s="94"/>
    </row>
    <row r="3127" spans="1:31" x14ac:dyDescent="0.25">
      <c r="A3127" s="16"/>
      <c r="B3127" s="16"/>
      <c r="C3127" s="16"/>
      <c r="D3127" s="66"/>
      <c r="E3127" s="66"/>
      <c r="F3127" s="66"/>
      <c r="G3127" s="67"/>
      <c r="H3127" s="4"/>
      <c r="I3127" s="4"/>
      <c r="J3127" s="4"/>
      <c r="K3127" s="4"/>
      <c r="O3127" s="4"/>
      <c r="P3127" s="4"/>
      <c r="Q3127" s="4"/>
      <c r="R3127" s="16"/>
      <c r="S3127" s="16"/>
      <c r="T3127" s="16"/>
      <c r="AA3127" s="59"/>
      <c r="AB3127" s="59"/>
      <c r="AC3127" s="18"/>
      <c r="AE3127" s="94"/>
    </row>
    <row r="3128" spans="1:31" x14ac:dyDescent="0.25">
      <c r="A3128" s="16"/>
      <c r="B3128" s="16"/>
      <c r="C3128" s="16"/>
      <c r="D3128" s="66"/>
      <c r="E3128" s="66"/>
      <c r="F3128" s="66"/>
      <c r="G3128" s="67"/>
      <c r="H3128" s="4"/>
      <c r="I3128" s="4"/>
      <c r="J3128" s="4"/>
      <c r="K3128" s="4"/>
      <c r="O3128" s="4"/>
      <c r="P3128" s="4"/>
      <c r="Q3128" s="4"/>
      <c r="R3128" s="16"/>
      <c r="S3128" s="16"/>
      <c r="T3128" s="16"/>
      <c r="AA3128" s="59"/>
      <c r="AB3128" s="59"/>
      <c r="AC3128" s="18"/>
      <c r="AE3128" s="94"/>
    </row>
    <row r="3129" spans="1:31" x14ac:dyDescent="0.25">
      <c r="A3129" s="16"/>
      <c r="B3129" s="16"/>
      <c r="C3129" s="16"/>
      <c r="D3129" s="66"/>
      <c r="E3129" s="66"/>
      <c r="F3129" s="66"/>
      <c r="G3129" s="67"/>
      <c r="H3129" s="4"/>
      <c r="I3129" s="4"/>
      <c r="J3129" s="4"/>
      <c r="K3129" s="4"/>
      <c r="O3129" s="4"/>
      <c r="P3129" s="4"/>
      <c r="Q3129" s="4"/>
      <c r="R3129" s="16"/>
      <c r="S3129" s="16"/>
      <c r="T3129" s="16"/>
      <c r="AA3129" s="59"/>
      <c r="AB3129" s="59"/>
      <c r="AC3129" s="18"/>
      <c r="AE3129" s="94"/>
    </row>
    <row r="3130" spans="1:31" x14ac:dyDescent="0.25">
      <c r="A3130" s="16"/>
      <c r="B3130" s="16"/>
      <c r="C3130" s="16"/>
      <c r="D3130" s="66"/>
      <c r="E3130" s="66"/>
      <c r="F3130" s="66"/>
      <c r="G3130" s="67"/>
      <c r="H3130" s="4"/>
      <c r="I3130" s="4"/>
      <c r="J3130" s="4"/>
      <c r="K3130" s="4"/>
      <c r="O3130" s="4"/>
      <c r="P3130" s="4"/>
      <c r="Q3130" s="4"/>
      <c r="R3130" s="16"/>
      <c r="S3130" s="16"/>
      <c r="T3130" s="16"/>
      <c r="AA3130" s="59"/>
      <c r="AB3130" s="59"/>
      <c r="AC3130" s="18"/>
      <c r="AE3130" s="94"/>
    </row>
    <row r="3131" spans="1:31" x14ac:dyDescent="0.25">
      <c r="A3131" s="16"/>
      <c r="B3131" s="16"/>
      <c r="C3131" s="16"/>
      <c r="D3131" s="66"/>
      <c r="E3131" s="66"/>
      <c r="F3131" s="66"/>
      <c r="G3131" s="67"/>
      <c r="H3131" s="4"/>
      <c r="I3131" s="4"/>
      <c r="J3131" s="4"/>
      <c r="K3131" s="4"/>
      <c r="O3131" s="4"/>
      <c r="P3131" s="4"/>
      <c r="Q3131" s="4"/>
      <c r="R3131" s="16"/>
      <c r="S3131" s="16"/>
      <c r="T3131" s="16"/>
      <c r="AA3131" s="59"/>
      <c r="AB3131" s="59"/>
      <c r="AC3131" s="18"/>
      <c r="AE3131" s="94"/>
    </row>
    <row r="3132" spans="1:31" x14ac:dyDescent="0.25">
      <c r="A3132" s="16"/>
      <c r="B3132" s="16"/>
      <c r="C3132" s="16"/>
      <c r="D3132" s="66"/>
      <c r="E3132" s="66"/>
      <c r="F3132" s="66"/>
      <c r="G3132" s="67"/>
      <c r="H3132" s="4"/>
      <c r="I3132" s="4"/>
      <c r="J3132" s="4"/>
      <c r="K3132" s="4"/>
      <c r="O3132" s="4"/>
      <c r="P3132" s="4"/>
      <c r="Q3132" s="4"/>
      <c r="R3132" s="16"/>
      <c r="S3132" s="16"/>
      <c r="T3132" s="16"/>
      <c r="AA3132" s="59"/>
      <c r="AB3132" s="59"/>
      <c r="AC3132" s="18"/>
      <c r="AE3132" s="94"/>
    </row>
    <row r="3133" spans="1:31" x14ac:dyDescent="0.25">
      <c r="A3133" s="16"/>
      <c r="B3133" s="16"/>
      <c r="C3133" s="16"/>
      <c r="D3133" s="66"/>
      <c r="E3133" s="66"/>
      <c r="F3133" s="66"/>
      <c r="G3133" s="67"/>
      <c r="H3133" s="4"/>
      <c r="I3133" s="4"/>
      <c r="J3133" s="4"/>
      <c r="K3133" s="4"/>
      <c r="O3133" s="4"/>
      <c r="P3133" s="4"/>
      <c r="Q3133" s="4"/>
      <c r="R3133" s="16"/>
      <c r="S3133" s="16"/>
      <c r="T3133" s="16"/>
      <c r="AA3133" s="59"/>
      <c r="AB3133" s="59"/>
      <c r="AC3133" s="18"/>
      <c r="AE3133" s="94"/>
    </row>
    <row r="3134" spans="1:31" x14ac:dyDescent="0.25">
      <c r="A3134" s="16"/>
      <c r="B3134" s="16"/>
      <c r="C3134" s="16"/>
      <c r="D3134" s="66"/>
      <c r="E3134" s="66"/>
      <c r="F3134" s="66"/>
      <c r="G3134" s="67"/>
      <c r="H3134" s="4"/>
      <c r="I3134" s="4"/>
      <c r="J3134" s="4"/>
      <c r="K3134" s="4"/>
      <c r="O3134" s="4"/>
      <c r="P3134" s="4"/>
      <c r="Q3134" s="4"/>
      <c r="R3134" s="16"/>
      <c r="S3134" s="16"/>
      <c r="T3134" s="16"/>
      <c r="AA3134" s="59"/>
      <c r="AB3134" s="59"/>
      <c r="AC3134" s="18"/>
      <c r="AE3134" s="94"/>
    </row>
    <row r="3135" spans="1:31" x14ac:dyDescent="0.25">
      <c r="A3135" s="16"/>
      <c r="B3135" s="16"/>
      <c r="C3135" s="16"/>
      <c r="D3135" s="66"/>
      <c r="E3135" s="66"/>
      <c r="F3135" s="66"/>
      <c r="G3135" s="67"/>
      <c r="H3135" s="4"/>
      <c r="I3135" s="4"/>
      <c r="J3135" s="4"/>
      <c r="K3135" s="4"/>
      <c r="O3135" s="4"/>
      <c r="P3135" s="4"/>
      <c r="Q3135" s="4"/>
      <c r="R3135" s="16"/>
      <c r="S3135" s="16"/>
      <c r="T3135" s="16"/>
      <c r="AA3135" s="59"/>
      <c r="AB3135" s="59"/>
      <c r="AC3135" s="18"/>
      <c r="AE3135" s="94"/>
    </row>
    <row r="3136" spans="1:31" x14ac:dyDescent="0.25">
      <c r="A3136" s="16"/>
      <c r="B3136" s="16"/>
      <c r="C3136" s="16"/>
      <c r="D3136" s="66"/>
      <c r="E3136" s="66"/>
      <c r="F3136" s="66"/>
      <c r="G3136" s="67"/>
      <c r="H3136" s="4"/>
      <c r="I3136" s="4"/>
      <c r="J3136" s="4"/>
      <c r="K3136" s="4"/>
      <c r="O3136" s="4"/>
      <c r="P3136" s="4"/>
      <c r="Q3136" s="4"/>
      <c r="R3136" s="16"/>
      <c r="S3136" s="16"/>
      <c r="T3136" s="16"/>
      <c r="AA3136" s="59"/>
      <c r="AB3136" s="59"/>
      <c r="AC3136" s="18"/>
      <c r="AE3136" s="94"/>
    </row>
    <row r="3137" spans="1:31" x14ac:dyDescent="0.25">
      <c r="A3137" s="16"/>
      <c r="B3137" s="16"/>
      <c r="C3137" s="16"/>
      <c r="D3137" s="66"/>
      <c r="E3137" s="66"/>
      <c r="F3137" s="66"/>
      <c r="G3137" s="67"/>
      <c r="H3137" s="4"/>
      <c r="I3137" s="4"/>
      <c r="J3137" s="4"/>
      <c r="K3137" s="4"/>
      <c r="O3137" s="4"/>
      <c r="P3137" s="4"/>
      <c r="Q3137" s="4"/>
      <c r="R3137" s="16"/>
      <c r="S3137" s="16"/>
      <c r="T3137" s="16"/>
      <c r="AA3137" s="59"/>
      <c r="AB3137" s="59"/>
      <c r="AC3137" s="18"/>
      <c r="AE3137" s="94"/>
    </row>
    <row r="3138" spans="1:31" x14ac:dyDescent="0.25">
      <c r="A3138" s="16"/>
      <c r="B3138" s="16"/>
      <c r="C3138" s="16"/>
      <c r="D3138" s="66"/>
      <c r="E3138" s="66"/>
      <c r="F3138" s="66"/>
      <c r="G3138" s="67"/>
      <c r="H3138" s="4"/>
      <c r="I3138" s="4"/>
      <c r="J3138" s="4"/>
      <c r="K3138" s="4"/>
      <c r="O3138" s="4"/>
      <c r="P3138" s="4"/>
      <c r="Q3138" s="4"/>
      <c r="R3138" s="16"/>
      <c r="S3138" s="16"/>
      <c r="T3138" s="16"/>
      <c r="AA3138" s="59"/>
      <c r="AB3138" s="59"/>
      <c r="AC3138" s="18"/>
      <c r="AE3138" s="94"/>
    </row>
    <row r="3139" spans="1:31" x14ac:dyDescent="0.25">
      <c r="A3139" s="16"/>
      <c r="B3139" s="16"/>
      <c r="C3139" s="16"/>
      <c r="D3139" s="66"/>
      <c r="E3139" s="66"/>
      <c r="F3139" s="66"/>
      <c r="G3139" s="67"/>
      <c r="H3139" s="4"/>
      <c r="I3139" s="4"/>
      <c r="J3139" s="4"/>
      <c r="K3139" s="4"/>
      <c r="O3139" s="4"/>
      <c r="P3139" s="4"/>
      <c r="Q3139" s="4"/>
      <c r="R3139" s="16"/>
      <c r="S3139" s="16"/>
      <c r="T3139" s="16"/>
      <c r="AA3139" s="59"/>
      <c r="AB3139" s="59"/>
      <c r="AC3139" s="18"/>
      <c r="AE3139" s="94"/>
    </row>
    <row r="3140" spans="1:31" x14ac:dyDescent="0.25">
      <c r="A3140" s="16"/>
      <c r="B3140" s="16"/>
      <c r="C3140" s="16"/>
      <c r="D3140" s="66"/>
      <c r="E3140" s="66"/>
      <c r="F3140" s="66"/>
      <c r="G3140" s="67"/>
      <c r="H3140" s="4"/>
      <c r="I3140" s="4"/>
      <c r="J3140" s="4"/>
      <c r="K3140" s="4"/>
      <c r="O3140" s="4"/>
      <c r="P3140" s="4"/>
      <c r="Q3140" s="4"/>
      <c r="R3140" s="16"/>
      <c r="S3140" s="16"/>
      <c r="T3140" s="16"/>
      <c r="AA3140" s="59"/>
      <c r="AB3140" s="59"/>
      <c r="AC3140" s="18"/>
      <c r="AE3140" s="94"/>
    </row>
    <row r="3141" spans="1:31" x14ac:dyDescent="0.25">
      <c r="A3141" s="16"/>
      <c r="B3141" s="16"/>
      <c r="C3141" s="16"/>
      <c r="D3141" s="66"/>
      <c r="E3141" s="66"/>
      <c r="F3141" s="66"/>
      <c r="G3141" s="67"/>
      <c r="H3141" s="4"/>
      <c r="I3141" s="4"/>
      <c r="J3141" s="4"/>
      <c r="K3141" s="4"/>
      <c r="O3141" s="4"/>
      <c r="P3141" s="4"/>
      <c r="Q3141" s="4"/>
      <c r="R3141" s="16"/>
      <c r="S3141" s="16"/>
      <c r="T3141" s="16"/>
      <c r="AA3141" s="59"/>
      <c r="AB3141" s="59"/>
      <c r="AC3141" s="18"/>
      <c r="AE3141" s="94"/>
    </row>
    <row r="3142" spans="1:31" x14ac:dyDescent="0.25">
      <c r="A3142" s="16"/>
      <c r="B3142" s="16"/>
      <c r="C3142" s="16"/>
      <c r="D3142" s="66"/>
      <c r="E3142" s="66"/>
      <c r="F3142" s="66"/>
      <c r="G3142" s="67"/>
      <c r="H3142" s="4"/>
      <c r="I3142" s="4"/>
      <c r="J3142" s="4"/>
      <c r="K3142" s="4"/>
      <c r="O3142" s="4"/>
      <c r="P3142" s="4"/>
      <c r="Q3142" s="4"/>
      <c r="R3142" s="16"/>
      <c r="S3142" s="16"/>
      <c r="T3142" s="16"/>
      <c r="AA3142" s="59"/>
      <c r="AB3142" s="59"/>
      <c r="AC3142" s="18"/>
      <c r="AE3142" s="94"/>
    </row>
    <row r="3143" spans="1:31" x14ac:dyDescent="0.25">
      <c r="A3143" s="16"/>
      <c r="B3143" s="16"/>
      <c r="C3143" s="16"/>
      <c r="D3143" s="66"/>
      <c r="E3143" s="66"/>
      <c r="F3143" s="66"/>
      <c r="G3143" s="67"/>
      <c r="H3143" s="4"/>
      <c r="I3143" s="4"/>
      <c r="J3143" s="4"/>
      <c r="K3143" s="4"/>
      <c r="O3143" s="4"/>
      <c r="P3143" s="4"/>
      <c r="Q3143" s="4"/>
      <c r="R3143" s="16"/>
      <c r="S3143" s="16"/>
      <c r="T3143" s="16"/>
      <c r="AA3143" s="59"/>
      <c r="AB3143" s="59"/>
      <c r="AC3143" s="18"/>
      <c r="AE3143" s="94"/>
    </row>
    <row r="3144" spans="1:31" x14ac:dyDescent="0.25">
      <c r="A3144" s="16"/>
      <c r="B3144" s="16"/>
      <c r="C3144" s="16"/>
      <c r="D3144" s="66"/>
      <c r="E3144" s="66"/>
      <c r="F3144" s="66"/>
      <c r="G3144" s="67"/>
      <c r="H3144" s="4"/>
      <c r="I3144" s="4"/>
      <c r="J3144" s="4"/>
      <c r="K3144" s="4"/>
      <c r="O3144" s="4"/>
      <c r="P3144" s="4"/>
      <c r="Q3144" s="4"/>
      <c r="R3144" s="16"/>
      <c r="S3144" s="16"/>
      <c r="T3144" s="16"/>
      <c r="AA3144" s="59"/>
      <c r="AB3144" s="59"/>
      <c r="AC3144" s="18"/>
      <c r="AE3144" s="94"/>
    </row>
    <row r="3145" spans="1:31" x14ac:dyDescent="0.25">
      <c r="A3145" s="16"/>
      <c r="B3145" s="16"/>
      <c r="C3145" s="16"/>
      <c r="D3145" s="66"/>
      <c r="E3145" s="66"/>
      <c r="F3145" s="66"/>
      <c r="G3145" s="67"/>
      <c r="H3145" s="4"/>
      <c r="I3145" s="4"/>
      <c r="J3145" s="4"/>
      <c r="K3145" s="4"/>
      <c r="O3145" s="4"/>
      <c r="P3145" s="4"/>
      <c r="Q3145" s="4"/>
      <c r="R3145" s="16"/>
      <c r="S3145" s="16"/>
      <c r="T3145" s="16"/>
      <c r="AA3145" s="59"/>
      <c r="AB3145" s="59"/>
      <c r="AC3145" s="18"/>
      <c r="AE3145" s="94"/>
    </row>
    <row r="3146" spans="1:31" x14ac:dyDescent="0.25">
      <c r="A3146" s="16"/>
      <c r="B3146" s="16"/>
      <c r="C3146" s="16"/>
      <c r="D3146" s="66"/>
      <c r="E3146" s="66"/>
      <c r="F3146" s="66"/>
      <c r="G3146" s="67"/>
      <c r="H3146" s="4"/>
      <c r="I3146" s="4"/>
      <c r="J3146" s="4"/>
      <c r="K3146" s="4"/>
      <c r="O3146" s="4"/>
      <c r="P3146" s="4"/>
      <c r="Q3146" s="4"/>
      <c r="R3146" s="16"/>
      <c r="S3146" s="16"/>
      <c r="T3146" s="16"/>
      <c r="AA3146" s="59"/>
      <c r="AB3146" s="59"/>
      <c r="AC3146" s="18"/>
      <c r="AE3146" s="94"/>
    </row>
    <row r="3147" spans="1:31" x14ac:dyDescent="0.25">
      <c r="A3147" s="16"/>
      <c r="B3147" s="16"/>
      <c r="C3147" s="16"/>
      <c r="D3147" s="66"/>
      <c r="E3147" s="66"/>
      <c r="F3147" s="66"/>
      <c r="G3147" s="67"/>
      <c r="H3147" s="4"/>
      <c r="I3147" s="4"/>
      <c r="J3147" s="4"/>
      <c r="K3147" s="4"/>
      <c r="O3147" s="4"/>
      <c r="P3147" s="4"/>
      <c r="Q3147" s="4"/>
      <c r="R3147" s="16"/>
      <c r="S3147" s="16"/>
      <c r="T3147" s="16"/>
      <c r="AA3147" s="59"/>
      <c r="AB3147" s="59"/>
      <c r="AC3147" s="18"/>
      <c r="AE3147" s="94"/>
    </row>
    <row r="3148" spans="1:31" x14ac:dyDescent="0.25">
      <c r="A3148" s="16"/>
      <c r="B3148" s="16"/>
      <c r="C3148" s="16"/>
      <c r="D3148" s="66"/>
      <c r="E3148" s="66"/>
      <c r="F3148" s="66"/>
      <c r="G3148" s="67"/>
      <c r="H3148" s="4"/>
      <c r="I3148" s="4"/>
      <c r="J3148" s="4"/>
      <c r="K3148" s="4"/>
      <c r="O3148" s="4"/>
      <c r="P3148" s="4"/>
      <c r="Q3148" s="4"/>
      <c r="R3148" s="16"/>
      <c r="S3148" s="16"/>
      <c r="T3148" s="16"/>
      <c r="AA3148" s="59"/>
      <c r="AB3148" s="59"/>
      <c r="AC3148" s="18"/>
      <c r="AE3148" s="94"/>
    </row>
    <row r="3149" spans="1:31" x14ac:dyDescent="0.25">
      <c r="A3149" s="16"/>
      <c r="B3149" s="16"/>
      <c r="C3149" s="16"/>
      <c r="D3149" s="66"/>
      <c r="E3149" s="66"/>
      <c r="F3149" s="66"/>
      <c r="G3149" s="67"/>
      <c r="H3149" s="4"/>
      <c r="I3149" s="4"/>
      <c r="J3149" s="4"/>
      <c r="K3149" s="4"/>
      <c r="O3149" s="4"/>
      <c r="P3149" s="4"/>
      <c r="Q3149" s="4"/>
      <c r="R3149" s="16"/>
      <c r="S3149" s="16"/>
      <c r="T3149" s="16"/>
      <c r="AA3149" s="59"/>
      <c r="AB3149" s="59"/>
      <c r="AC3149" s="18"/>
      <c r="AE3149" s="94"/>
    </row>
    <row r="3150" spans="1:31" x14ac:dyDescent="0.25">
      <c r="A3150" s="16"/>
      <c r="B3150" s="16"/>
      <c r="C3150" s="16"/>
      <c r="D3150" s="66"/>
      <c r="E3150" s="66"/>
      <c r="F3150" s="66"/>
      <c r="G3150" s="67"/>
      <c r="H3150" s="4"/>
      <c r="I3150" s="4"/>
      <c r="J3150" s="4"/>
      <c r="K3150" s="4"/>
      <c r="O3150" s="4"/>
      <c r="P3150" s="4"/>
      <c r="Q3150" s="4"/>
      <c r="R3150" s="16"/>
      <c r="S3150" s="16"/>
      <c r="T3150" s="16"/>
      <c r="AA3150" s="59"/>
      <c r="AB3150" s="59"/>
      <c r="AC3150" s="18"/>
      <c r="AE3150" s="94"/>
    </row>
    <row r="3151" spans="1:31" x14ac:dyDescent="0.25">
      <c r="A3151" s="16"/>
      <c r="B3151" s="16"/>
      <c r="C3151" s="16"/>
      <c r="D3151" s="66"/>
      <c r="E3151" s="66"/>
      <c r="F3151" s="66"/>
      <c r="G3151" s="67"/>
      <c r="H3151" s="4"/>
      <c r="I3151" s="4"/>
      <c r="J3151" s="4"/>
      <c r="K3151" s="4"/>
      <c r="O3151" s="4"/>
      <c r="P3151" s="4"/>
      <c r="Q3151" s="4"/>
      <c r="R3151" s="16"/>
      <c r="S3151" s="16"/>
      <c r="T3151" s="16"/>
      <c r="AA3151" s="59"/>
      <c r="AB3151" s="59"/>
      <c r="AC3151" s="18"/>
      <c r="AE3151" s="94"/>
    </row>
    <row r="3152" spans="1:31" x14ac:dyDescent="0.25">
      <c r="A3152" s="16"/>
      <c r="B3152" s="16"/>
      <c r="C3152" s="16"/>
      <c r="D3152" s="66"/>
      <c r="E3152" s="66"/>
      <c r="F3152" s="66"/>
      <c r="G3152" s="67"/>
      <c r="H3152" s="4"/>
      <c r="I3152" s="4"/>
      <c r="J3152" s="4"/>
      <c r="K3152" s="4"/>
      <c r="O3152" s="4"/>
      <c r="P3152" s="4"/>
      <c r="Q3152" s="4"/>
      <c r="R3152" s="16"/>
      <c r="S3152" s="16"/>
      <c r="T3152" s="16"/>
      <c r="AA3152" s="59"/>
      <c r="AB3152" s="59"/>
      <c r="AC3152" s="18"/>
      <c r="AE3152" s="94"/>
    </row>
    <row r="3153" spans="1:31" x14ac:dyDescent="0.25">
      <c r="A3153" s="16"/>
      <c r="B3153" s="16"/>
      <c r="C3153" s="16"/>
      <c r="D3153" s="66"/>
      <c r="E3153" s="66"/>
      <c r="F3153" s="66"/>
      <c r="G3153" s="67"/>
      <c r="H3153" s="4"/>
      <c r="I3153" s="4"/>
      <c r="J3153" s="4"/>
      <c r="K3153" s="4"/>
      <c r="O3153" s="4"/>
      <c r="P3153" s="4"/>
      <c r="Q3153" s="4"/>
      <c r="R3153" s="16"/>
      <c r="S3153" s="16"/>
      <c r="T3153" s="16"/>
      <c r="AA3153" s="59"/>
      <c r="AB3153" s="59"/>
      <c r="AC3153" s="18"/>
      <c r="AE3153" s="94"/>
    </row>
    <row r="3154" spans="1:31" x14ac:dyDescent="0.25">
      <c r="A3154" s="16"/>
      <c r="B3154" s="16"/>
      <c r="C3154" s="16"/>
      <c r="D3154" s="66"/>
      <c r="E3154" s="66"/>
      <c r="F3154" s="66"/>
      <c r="G3154" s="67"/>
      <c r="H3154" s="4"/>
      <c r="I3154" s="4"/>
      <c r="J3154" s="4"/>
      <c r="K3154" s="4"/>
      <c r="O3154" s="4"/>
      <c r="P3154" s="4"/>
      <c r="Q3154" s="4"/>
      <c r="R3154" s="16"/>
      <c r="S3154" s="16"/>
      <c r="T3154" s="16"/>
      <c r="AA3154" s="59"/>
      <c r="AB3154" s="59"/>
      <c r="AC3154" s="18"/>
      <c r="AE3154" s="94"/>
    </row>
    <row r="3155" spans="1:31" x14ac:dyDescent="0.25">
      <c r="A3155" s="16"/>
      <c r="B3155" s="16"/>
      <c r="C3155" s="16"/>
      <c r="D3155" s="66"/>
      <c r="E3155" s="66"/>
      <c r="F3155" s="66"/>
      <c r="G3155" s="67"/>
      <c r="H3155" s="4"/>
      <c r="I3155" s="4"/>
      <c r="J3155" s="4"/>
      <c r="K3155" s="4"/>
      <c r="O3155" s="4"/>
      <c r="P3155" s="4"/>
      <c r="Q3155" s="4"/>
      <c r="R3155" s="16"/>
      <c r="S3155" s="16"/>
      <c r="T3155" s="16"/>
      <c r="AA3155" s="59"/>
      <c r="AB3155" s="59"/>
      <c r="AC3155" s="18"/>
      <c r="AE3155" s="94"/>
    </row>
    <row r="3156" spans="1:31" x14ac:dyDescent="0.25">
      <c r="A3156" s="16"/>
      <c r="B3156" s="16"/>
      <c r="C3156" s="16"/>
      <c r="D3156" s="66"/>
      <c r="E3156" s="66"/>
      <c r="F3156" s="66"/>
      <c r="G3156" s="67"/>
      <c r="H3156" s="4"/>
      <c r="I3156" s="4"/>
      <c r="J3156" s="4"/>
      <c r="K3156" s="4"/>
      <c r="O3156" s="4"/>
      <c r="P3156" s="4"/>
      <c r="Q3156" s="4"/>
      <c r="R3156" s="16"/>
      <c r="S3156" s="16"/>
      <c r="T3156" s="16"/>
      <c r="AA3156" s="59"/>
      <c r="AB3156" s="59"/>
      <c r="AC3156" s="18"/>
      <c r="AE3156" s="94"/>
    </row>
    <row r="3157" spans="1:31" x14ac:dyDescent="0.25">
      <c r="A3157" s="16"/>
      <c r="B3157" s="16"/>
      <c r="C3157" s="16"/>
      <c r="D3157" s="66"/>
      <c r="E3157" s="66"/>
      <c r="F3157" s="66"/>
      <c r="G3157" s="67"/>
      <c r="H3157" s="4"/>
      <c r="I3157" s="4"/>
      <c r="J3157" s="4"/>
      <c r="K3157" s="4"/>
      <c r="O3157" s="4"/>
      <c r="P3157" s="4"/>
      <c r="Q3157" s="4"/>
      <c r="R3157" s="16"/>
      <c r="S3157" s="16"/>
      <c r="T3157" s="16"/>
      <c r="AA3157" s="59"/>
      <c r="AB3157" s="59"/>
      <c r="AC3157" s="18"/>
      <c r="AE3157" s="94"/>
    </row>
    <row r="3158" spans="1:31" x14ac:dyDescent="0.25">
      <c r="A3158" s="16"/>
      <c r="B3158" s="16"/>
      <c r="C3158" s="16"/>
      <c r="D3158" s="66"/>
      <c r="E3158" s="66"/>
      <c r="F3158" s="66"/>
      <c r="G3158" s="67"/>
      <c r="H3158" s="4"/>
      <c r="I3158" s="4"/>
      <c r="J3158" s="4"/>
      <c r="K3158" s="4"/>
      <c r="O3158" s="4"/>
      <c r="P3158" s="4"/>
      <c r="Q3158" s="4"/>
      <c r="R3158" s="16"/>
      <c r="S3158" s="16"/>
      <c r="T3158" s="16"/>
      <c r="AA3158" s="59"/>
      <c r="AB3158" s="59"/>
      <c r="AC3158" s="18"/>
      <c r="AE3158" s="94"/>
    </row>
    <row r="3159" spans="1:31" x14ac:dyDescent="0.25">
      <c r="A3159" s="16"/>
      <c r="B3159" s="16"/>
      <c r="C3159" s="16"/>
      <c r="D3159" s="66"/>
      <c r="E3159" s="66"/>
      <c r="F3159" s="66"/>
      <c r="G3159" s="67"/>
      <c r="H3159" s="4"/>
      <c r="I3159" s="4"/>
      <c r="J3159" s="4"/>
      <c r="K3159" s="4"/>
      <c r="O3159" s="4"/>
      <c r="P3159" s="4"/>
      <c r="Q3159" s="4"/>
      <c r="R3159" s="16"/>
      <c r="S3159" s="16"/>
      <c r="T3159" s="16"/>
      <c r="AA3159" s="59"/>
      <c r="AB3159" s="59"/>
      <c r="AC3159" s="18"/>
      <c r="AE3159" s="94"/>
    </row>
    <row r="3160" spans="1:31" x14ac:dyDescent="0.25">
      <c r="A3160" s="16"/>
      <c r="B3160" s="16"/>
      <c r="C3160" s="16"/>
      <c r="D3160" s="66"/>
      <c r="E3160" s="66"/>
      <c r="F3160" s="66"/>
      <c r="G3160" s="67"/>
      <c r="H3160" s="4"/>
      <c r="I3160" s="4"/>
      <c r="J3160" s="4"/>
      <c r="K3160" s="4"/>
      <c r="O3160" s="4"/>
      <c r="P3160" s="4"/>
      <c r="Q3160" s="4"/>
      <c r="R3160" s="16"/>
      <c r="S3160" s="16"/>
      <c r="T3160" s="16"/>
      <c r="AA3160" s="59"/>
      <c r="AB3160" s="59"/>
      <c r="AC3160" s="18"/>
      <c r="AE3160" s="94"/>
    </row>
    <row r="3161" spans="1:31" x14ac:dyDescent="0.25">
      <c r="A3161" s="16"/>
      <c r="B3161" s="16"/>
      <c r="C3161" s="16"/>
      <c r="D3161" s="66"/>
      <c r="E3161" s="66"/>
      <c r="F3161" s="66"/>
      <c r="G3161" s="67"/>
      <c r="H3161" s="4"/>
      <c r="I3161" s="4"/>
      <c r="J3161" s="4"/>
      <c r="K3161" s="4"/>
      <c r="O3161" s="4"/>
      <c r="P3161" s="4"/>
      <c r="Q3161" s="4"/>
      <c r="R3161" s="16"/>
      <c r="S3161" s="16"/>
      <c r="T3161" s="16"/>
      <c r="AA3161" s="59"/>
      <c r="AB3161" s="59"/>
      <c r="AC3161" s="18"/>
      <c r="AE3161" s="94"/>
    </row>
    <row r="3162" spans="1:31" x14ac:dyDescent="0.25">
      <c r="A3162" s="16"/>
      <c r="B3162" s="16"/>
      <c r="C3162" s="16"/>
      <c r="D3162" s="66"/>
      <c r="E3162" s="66"/>
      <c r="F3162" s="66"/>
      <c r="G3162" s="67"/>
      <c r="H3162" s="4"/>
      <c r="I3162" s="4"/>
      <c r="J3162" s="4"/>
      <c r="K3162" s="4"/>
      <c r="O3162" s="4"/>
      <c r="P3162" s="4"/>
      <c r="Q3162" s="4"/>
      <c r="R3162" s="16"/>
      <c r="S3162" s="16"/>
      <c r="T3162" s="16"/>
      <c r="AA3162" s="59"/>
      <c r="AB3162" s="59"/>
      <c r="AC3162" s="18"/>
      <c r="AE3162" s="94"/>
    </row>
    <row r="3163" spans="1:31" x14ac:dyDescent="0.25">
      <c r="A3163" s="16"/>
      <c r="B3163" s="16"/>
      <c r="C3163" s="16"/>
      <c r="D3163" s="66"/>
      <c r="E3163" s="66"/>
      <c r="F3163" s="66"/>
      <c r="G3163" s="67"/>
      <c r="H3163" s="4"/>
      <c r="I3163" s="4"/>
      <c r="J3163" s="4"/>
      <c r="K3163" s="4"/>
      <c r="O3163" s="4"/>
      <c r="P3163" s="4"/>
      <c r="Q3163" s="4"/>
      <c r="R3163" s="16"/>
      <c r="S3163" s="16"/>
      <c r="T3163" s="16"/>
      <c r="AA3163" s="59"/>
      <c r="AB3163" s="59"/>
      <c r="AC3163" s="18"/>
      <c r="AE3163" s="94"/>
    </row>
    <row r="3164" spans="1:31" x14ac:dyDescent="0.25">
      <c r="A3164" s="16"/>
      <c r="B3164" s="16"/>
      <c r="C3164" s="16"/>
      <c r="D3164" s="66"/>
      <c r="E3164" s="66"/>
      <c r="F3164" s="66"/>
      <c r="G3164" s="67"/>
      <c r="H3164" s="4"/>
      <c r="I3164" s="4"/>
      <c r="J3164" s="4"/>
      <c r="K3164" s="4"/>
      <c r="O3164" s="4"/>
      <c r="P3164" s="4"/>
      <c r="Q3164" s="4"/>
      <c r="R3164" s="16"/>
      <c r="S3164" s="16"/>
      <c r="T3164" s="16"/>
      <c r="AA3164" s="59"/>
      <c r="AB3164" s="59"/>
      <c r="AC3164" s="18"/>
      <c r="AE3164" s="94"/>
    </row>
    <row r="3165" spans="1:31" x14ac:dyDescent="0.25">
      <c r="A3165" s="16"/>
      <c r="B3165" s="16"/>
      <c r="C3165" s="16"/>
      <c r="D3165" s="66"/>
      <c r="E3165" s="66"/>
      <c r="F3165" s="66"/>
      <c r="G3165" s="67"/>
      <c r="H3165" s="4"/>
      <c r="I3165" s="4"/>
      <c r="J3165" s="4"/>
      <c r="K3165" s="4"/>
      <c r="O3165" s="4"/>
      <c r="P3165" s="4"/>
      <c r="Q3165" s="4"/>
      <c r="R3165" s="16"/>
      <c r="S3165" s="16"/>
      <c r="T3165" s="16"/>
      <c r="AA3165" s="59"/>
      <c r="AB3165" s="59"/>
      <c r="AC3165" s="18"/>
      <c r="AE3165" s="94"/>
    </row>
    <row r="3166" spans="1:31" x14ac:dyDescent="0.25">
      <c r="A3166" s="16"/>
      <c r="B3166" s="16"/>
      <c r="C3166" s="16"/>
      <c r="D3166" s="66"/>
      <c r="E3166" s="66"/>
      <c r="F3166" s="66"/>
      <c r="G3166" s="67"/>
      <c r="H3166" s="4"/>
      <c r="I3166" s="4"/>
      <c r="J3166" s="4"/>
      <c r="K3166" s="4"/>
      <c r="O3166" s="4"/>
      <c r="P3166" s="4"/>
      <c r="Q3166" s="4"/>
      <c r="R3166" s="16"/>
      <c r="S3166" s="16"/>
      <c r="T3166" s="16"/>
      <c r="AA3166" s="59"/>
      <c r="AB3166" s="59"/>
      <c r="AC3166" s="18"/>
      <c r="AE3166" s="94"/>
    </row>
    <row r="3167" spans="1:31" x14ac:dyDescent="0.25">
      <c r="A3167" s="16"/>
      <c r="B3167" s="16"/>
      <c r="C3167" s="16"/>
      <c r="D3167" s="66"/>
      <c r="E3167" s="66"/>
      <c r="F3167" s="66"/>
      <c r="G3167" s="67"/>
      <c r="H3167" s="4"/>
      <c r="I3167" s="4"/>
      <c r="J3167" s="4"/>
      <c r="K3167" s="4"/>
      <c r="O3167" s="4"/>
      <c r="P3167" s="4"/>
      <c r="Q3167" s="4"/>
      <c r="R3167" s="16"/>
      <c r="S3167" s="16"/>
      <c r="T3167" s="16"/>
      <c r="AA3167" s="59"/>
      <c r="AB3167" s="59"/>
      <c r="AC3167" s="18"/>
      <c r="AE3167" s="94"/>
    </row>
    <row r="3168" spans="1:31" x14ac:dyDescent="0.25">
      <c r="A3168" s="16"/>
      <c r="B3168" s="16"/>
      <c r="C3168" s="16"/>
      <c r="D3168" s="66"/>
      <c r="E3168" s="66"/>
      <c r="F3168" s="66"/>
      <c r="G3168" s="67"/>
      <c r="H3168" s="4"/>
      <c r="I3168" s="4"/>
      <c r="J3168" s="4"/>
      <c r="K3168" s="4"/>
      <c r="O3168" s="4"/>
      <c r="P3168" s="4"/>
      <c r="Q3168" s="4"/>
      <c r="R3168" s="16"/>
      <c r="S3168" s="16"/>
      <c r="T3168" s="16"/>
      <c r="AA3168" s="59"/>
      <c r="AB3168" s="59"/>
      <c r="AC3168" s="18"/>
      <c r="AE3168" s="94"/>
    </row>
    <row r="3169" spans="1:31" x14ac:dyDescent="0.25">
      <c r="A3169" s="16"/>
      <c r="B3169" s="16"/>
      <c r="C3169" s="16"/>
      <c r="D3169" s="66"/>
      <c r="E3169" s="66"/>
      <c r="F3169" s="66"/>
      <c r="G3169" s="67"/>
      <c r="H3169" s="4"/>
      <c r="I3169" s="4"/>
      <c r="J3169" s="4"/>
      <c r="K3169" s="4"/>
      <c r="O3169" s="4"/>
      <c r="P3169" s="4"/>
      <c r="Q3169" s="4"/>
      <c r="R3169" s="16"/>
      <c r="S3169" s="16"/>
      <c r="T3169" s="16"/>
      <c r="AA3169" s="59"/>
      <c r="AB3169" s="59"/>
      <c r="AC3169" s="18"/>
      <c r="AE3169" s="94"/>
    </row>
    <row r="3170" spans="1:31" x14ac:dyDescent="0.25">
      <c r="A3170" s="16"/>
      <c r="B3170" s="16"/>
      <c r="C3170" s="16"/>
      <c r="D3170" s="66"/>
      <c r="E3170" s="66"/>
      <c r="F3170" s="66"/>
      <c r="G3170" s="67"/>
      <c r="H3170" s="4"/>
      <c r="I3170" s="4"/>
      <c r="J3170" s="4"/>
      <c r="K3170" s="4"/>
      <c r="O3170" s="4"/>
      <c r="P3170" s="4"/>
      <c r="Q3170" s="4"/>
      <c r="R3170" s="16"/>
      <c r="S3170" s="16"/>
      <c r="T3170" s="16"/>
      <c r="AA3170" s="59"/>
      <c r="AB3170" s="59"/>
      <c r="AC3170" s="18"/>
      <c r="AE3170" s="94"/>
    </row>
    <row r="3171" spans="1:31" x14ac:dyDescent="0.25">
      <c r="A3171" s="16"/>
      <c r="B3171" s="16"/>
      <c r="C3171" s="16"/>
      <c r="D3171" s="66"/>
      <c r="E3171" s="66"/>
      <c r="F3171" s="66"/>
      <c r="G3171" s="67"/>
      <c r="H3171" s="4"/>
      <c r="I3171" s="4"/>
      <c r="J3171" s="4"/>
      <c r="K3171" s="4"/>
      <c r="O3171" s="4"/>
      <c r="P3171" s="4"/>
      <c r="Q3171" s="4"/>
      <c r="R3171" s="16"/>
      <c r="S3171" s="16"/>
      <c r="T3171" s="16"/>
      <c r="AA3171" s="59"/>
      <c r="AB3171" s="59"/>
      <c r="AC3171" s="18"/>
      <c r="AE3171" s="94"/>
    </row>
    <row r="3172" spans="1:31" x14ac:dyDescent="0.25">
      <c r="A3172" s="16"/>
      <c r="B3172" s="16"/>
      <c r="C3172" s="16"/>
      <c r="D3172" s="66"/>
      <c r="E3172" s="66"/>
      <c r="F3172" s="66"/>
      <c r="G3172" s="67"/>
      <c r="H3172" s="4"/>
      <c r="I3172" s="4"/>
      <c r="J3172" s="4"/>
      <c r="K3172" s="4"/>
      <c r="O3172" s="4"/>
      <c r="P3172" s="4"/>
      <c r="Q3172" s="4"/>
      <c r="R3172" s="16"/>
      <c r="S3172" s="16"/>
      <c r="T3172" s="16"/>
      <c r="AA3172" s="59"/>
      <c r="AB3172" s="59"/>
      <c r="AC3172" s="18"/>
      <c r="AE3172" s="94"/>
    </row>
    <row r="3173" spans="1:31" x14ac:dyDescent="0.25">
      <c r="A3173" s="16"/>
      <c r="B3173" s="16"/>
      <c r="C3173" s="16"/>
      <c r="D3173" s="66"/>
      <c r="E3173" s="66"/>
      <c r="F3173" s="66"/>
      <c r="G3173" s="67"/>
      <c r="H3173" s="4"/>
      <c r="I3173" s="4"/>
      <c r="J3173" s="4"/>
      <c r="K3173" s="4"/>
      <c r="O3173" s="4"/>
      <c r="P3173" s="4"/>
      <c r="Q3173" s="4"/>
      <c r="R3173" s="16"/>
      <c r="S3173" s="16"/>
      <c r="T3173" s="16"/>
      <c r="AA3173" s="59"/>
      <c r="AB3173" s="59"/>
      <c r="AC3173" s="18"/>
      <c r="AE3173" s="94"/>
    </row>
    <row r="3174" spans="1:31" x14ac:dyDescent="0.25">
      <c r="A3174" s="16"/>
      <c r="B3174" s="16"/>
      <c r="C3174" s="16"/>
      <c r="D3174" s="66"/>
      <c r="E3174" s="66"/>
      <c r="F3174" s="66"/>
      <c r="G3174" s="67"/>
      <c r="H3174" s="4"/>
      <c r="I3174" s="4"/>
      <c r="J3174" s="4"/>
      <c r="K3174" s="4"/>
      <c r="O3174" s="4"/>
      <c r="P3174" s="4"/>
      <c r="Q3174" s="4"/>
      <c r="R3174" s="16"/>
      <c r="S3174" s="16"/>
      <c r="T3174" s="16"/>
      <c r="AA3174" s="59"/>
      <c r="AB3174" s="59"/>
      <c r="AC3174" s="18"/>
      <c r="AE3174" s="94"/>
    </row>
    <row r="3175" spans="1:31" x14ac:dyDescent="0.25">
      <c r="A3175" s="16"/>
      <c r="B3175" s="16"/>
      <c r="C3175" s="16"/>
      <c r="D3175" s="66"/>
      <c r="E3175" s="66"/>
      <c r="F3175" s="66"/>
      <c r="G3175" s="67"/>
      <c r="H3175" s="4"/>
      <c r="I3175" s="4"/>
      <c r="J3175" s="4"/>
      <c r="K3175" s="4"/>
      <c r="O3175" s="4"/>
      <c r="P3175" s="4"/>
      <c r="Q3175" s="4"/>
      <c r="R3175" s="16"/>
      <c r="S3175" s="16"/>
      <c r="T3175" s="16"/>
      <c r="AA3175" s="59"/>
      <c r="AB3175" s="59"/>
      <c r="AC3175" s="18"/>
      <c r="AE3175" s="94"/>
    </row>
    <row r="3176" spans="1:31" x14ac:dyDescent="0.25">
      <c r="A3176" s="16"/>
      <c r="B3176" s="16"/>
      <c r="C3176" s="16"/>
      <c r="D3176" s="66"/>
      <c r="E3176" s="66"/>
      <c r="F3176" s="66"/>
      <c r="G3176" s="67"/>
      <c r="H3176" s="4"/>
      <c r="I3176" s="4"/>
      <c r="J3176" s="4"/>
      <c r="K3176" s="4"/>
      <c r="O3176" s="4"/>
      <c r="P3176" s="4"/>
      <c r="Q3176" s="4"/>
      <c r="R3176" s="16"/>
      <c r="S3176" s="16"/>
      <c r="T3176" s="16"/>
      <c r="AA3176" s="59"/>
      <c r="AB3176" s="59"/>
      <c r="AC3176" s="18"/>
      <c r="AE3176" s="94"/>
    </row>
    <row r="3177" spans="1:31" x14ac:dyDescent="0.25">
      <c r="A3177" s="16"/>
      <c r="B3177" s="16"/>
      <c r="C3177" s="16"/>
      <c r="D3177" s="66"/>
      <c r="E3177" s="66"/>
      <c r="F3177" s="66"/>
      <c r="G3177" s="67"/>
      <c r="H3177" s="4"/>
      <c r="I3177" s="4"/>
      <c r="J3177" s="4"/>
      <c r="K3177" s="4"/>
      <c r="O3177" s="4"/>
      <c r="P3177" s="4"/>
      <c r="Q3177" s="4"/>
      <c r="R3177" s="16"/>
      <c r="S3177" s="16"/>
      <c r="T3177" s="16"/>
      <c r="AA3177" s="59"/>
      <c r="AB3177" s="59"/>
      <c r="AC3177" s="18"/>
      <c r="AE3177" s="94"/>
    </row>
    <row r="3178" spans="1:31" x14ac:dyDescent="0.25">
      <c r="A3178" s="16"/>
      <c r="B3178" s="16"/>
      <c r="C3178" s="16"/>
      <c r="D3178" s="66"/>
      <c r="E3178" s="66"/>
      <c r="F3178" s="66"/>
      <c r="G3178" s="67"/>
      <c r="H3178" s="4"/>
      <c r="I3178" s="4"/>
      <c r="J3178" s="4"/>
      <c r="K3178" s="4"/>
      <c r="O3178" s="4"/>
      <c r="P3178" s="4"/>
      <c r="Q3178" s="4"/>
      <c r="R3178" s="16"/>
      <c r="S3178" s="16"/>
      <c r="T3178" s="16"/>
      <c r="AA3178" s="59"/>
      <c r="AB3178" s="59"/>
      <c r="AC3178" s="18"/>
      <c r="AE3178" s="94"/>
    </row>
    <row r="3179" spans="1:31" x14ac:dyDescent="0.25">
      <c r="A3179" s="16"/>
      <c r="B3179" s="16"/>
      <c r="C3179" s="16"/>
      <c r="D3179" s="66"/>
      <c r="E3179" s="66"/>
      <c r="F3179" s="66"/>
      <c r="G3179" s="67"/>
      <c r="H3179" s="4"/>
      <c r="I3179" s="4"/>
      <c r="J3179" s="4"/>
      <c r="K3179" s="4"/>
      <c r="O3179" s="4"/>
      <c r="P3179" s="4"/>
      <c r="Q3179" s="4"/>
      <c r="R3179" s="16"/>
      <c r="S3179" s="16"/>
      <c r="T3179" s="16"/>
      <c r="AA3179" s="59"/>
      <c r="AB3179" s="59"/>
      <c r="AC3179" s="18"/>
      <c r="AE3179" s="94"/>
    </row>
    <row r="3180" spans="1:31" x14ac:dyDescent="0.25">
      <c r="A3180" s="16"/>
      <c r="B3180" s="16"/>
      <c r="C3180" s="16"/>
      <c r="D3180" s="66"/>
      <c r="E3180" s="66"/>
      <c r="F3180" s="66"/>
      <c r="G3180" s="67"/>
      <c r="H3180" s="4"/>
      <c r="I3180" s="4"/>
      <c r="J3180" s="4"/>
      <c r="K3180" s="4"/>
      <c r="O3180" s="4"/>
      <c r="P3180" s="4"/>
      <c r="Q3180" s="4"/>
      <c r="R3180" s="16"/>
      <c r="S3180" s="16"/>
      <c r="T3180" s="16"/>
      <c r="AA3180" s="59"/>
      <c r="AB3180" s="59"/>
      <c r="AC3180" s="18"/>
      <c r="AE3180" s="94"/>
    </row>
    <row r="3181" spans="1:31" x14ac:dyDescent="0.25">
      <c r="A3181" s="16"/>
      <c r="B3181" s="16"/>
      <c r="C3181" s="16"/>
      <c r="D3181" s="66"/>
      <c r="E3181" s="66"/>
      <c r="F3181" s="66"/>
      <c r="G3181" s="67"/>
      <c r="H3181" s="4"/>
      <c r="I3181" s="4"/>
      <c r="J3181" s="4"/>
      <c r="K3181" s="4"/>
      <c r="O3181" s="4"/>
      <c r="P3181" s="4"/>
      <c r="Q3181" s="4"/>
      <c r="R3181" s="16"/>
      <c r="S3181" s="16"/>
      <c r="T3181" s="16"/>
      <c r="AA3181" s="59"/>
      <c r="AB3181" s="59"/>
      <c r="AC3181" s="18"/>
      <c r="AE3181" s="94"/>
    </row>
    <row r="3182" spans="1:31" x14ac:dyDescent="0.25">
      <c r="A3182" s="16"/>
      <c r="B3182" s="16"/>
      <c r="C3182" s="16"/>
      <c r="D3182" s="66"/>
      <c r="E3182" s="66"/>
      <c r="F3182" s="66"/>
      <c r="G3182" s="67"/>
      <c r="H3182" s="4"/>
      <c r="I3182" s="4"/>
      <c r="J3182" s="4"/>
      <c r="K3182" s="4"/>
      <c r="O3182" s="4"/>
      <c r="P3182" s="4"/>
      <c r="Q3182" s="4"/>
      <c r="R3182" s="16"/>
      <c r="S3182" s="16"/>
      <c r="T3182" s="16"/>
      <c r="AA3182" s="59"/>
      <c r="AB3182" s="59"/>
      <c r="AC3182" s="18"/>
      <c r="AE3182" s="94"/>
    </row>
    <row r="3183" spans="1:31" x14ac:dyDescent="0.25">
      <c r="A3183" s="16"/>
      <c r="B3183" s="16"/>
      <c r="C3183" s="16"/>
      <c r="D3183" s="66"/>
      <c r="E3183" s="66"/>
      <c r="F3183" s="66"/>
      <c r="G3183" s="67"/>
      <c r="H3183" s="4"/>
      <c r="I3183" s="4"/>
      <c r="J3183" s="4"/>
      <c r="K3183" s="4"/>
      <c r="O3183" s="4"/>
      <c r="P3183" s="4"/>
      <c r="Q3183" s="4"/>
      <c r="R3183" s="16"/>
      <c r="S3183" s="16"/>
      <c r="T3183" s="16"/>
      <c r="AA3183" s="59"/>
      <c r="AB3183" s="59"/>
      <c r="AC3183" s="18"/>
      <c r="AE3183" s="94"/>
    </row>
    <row r="3184" spans="1:31" x14ac:dyDescent="0.25">
      <c r="A3184" s="16"/>
      <c r="B3184" s="16"/>
      <c r="C3184" s="16"/>
      <c r="D3184" s="66"/>
      <c r="E3184" s="66"/>
      <c r="F3184" s="66"/>
      <c r="G3184" s="67"/>
      <c r="H3184" s="4"/>
      <c r="I3184" s="4"/>
      <c r="J3184" s="4"/>
      <c r="K3184" s="4"/>
      <c r="O3184" s="4"/>
      <c r="P3184" s="4"/>
      <c r="Q3184" s="4"/>
      <c r="R3184" s="16"/>
      <c r="S3184" s="16"/>
      <c r="T3184" s="16"/>
      <c r="AA3184" s="59"/>
      <c r="AB3184" s="59"/>
      <c r="AC3184" s="18"/>
      <c r="AE3184" s="94"/>
    </row>
    <row r="3185" spans="1:31" x14ac:dyDescent="0.25">
      <c r="A3185" s="16"/>
      <c r="B3185" s="16"/>
      <c r="C3185" s="16"/>
      <c r="D3185" s="66"/>
      <c r="E3185" s="66"/>
      <c r="F3185" s="66"/>
      <c r="G3185" s="67"/>
      <c r="H3185" s="4"/>
      <c r="I3185" s="4"/>
      <c r="J3185" s="4"/>
      <c r="K3185" s="4"/>
      <c r="O3185" s="4"/>
      <c r="P3185" s="4"/>
      <c r="Q3185" s="4"/>
      <c r="R3185" s="16"/>
      <c r="S3185" s="16"/>
      <c r="T3185" s="16"/>
      <c r="AA3185" s="59"/>
      <c r="AB3185" s="59"/>
      <c r="AC3185" s="18"/>
      <c r="AE3185" s="94"/>
    </row>
    <row r="3186" spans="1:31" x14ac:dyDescent="0.25">
      <c r="A3186" s="16"/>
      <c r="B3186" s="16"/>
      <c r="C3186" s="16"/>
      <c r="D3186" s="66"/>
      <c r="E3186" s="66"/>
      <c r="F3186" s="66"/>
      <c r="G3186" s="67"/>
      <c r="H3186" s="4"/>
      <c r="I3186" s="4"/>
      <c r="J3186" s="4"/>
      <c r="K3186" s="4"/>
      <c r="O3186" s="4"/>
      <c r="P3186" s="4"/>
      <c r="Q3186" s="4"/>
      <c r="R3186" s="16"/>
      <c r="S3186" s="16"/>
      <c r="T3186" s="16"/>
      <c r="AA3186" s="59"/>
      <c r="AB3186" s="59"/>
      <c r="AC3186" s="18"/>
      <c r="AE3186" s="94"/>
    </row>
    <row r="3187" spans="1:31" x14ac:dyDescent="0.25">
      <c r="A3187" s="16"/>
      <c r="B3187" s="16"/>
      <c r="C3187" s="16"/>
      <c r="D3187" s="66"/>
      <c r="E3187" s="66"/>
      <c r="F3187" s="66"/>
      <c r="G3187" s="67"/>
      <c r="H3187" s="4"/>
      <c r="I3187" s="4"/>
      <c r="J3187" s="4"/>
      <c r="K3187" s="4"/>
      <c r="O3187" s="4"/>
      <c r="P3187" s="4"/>
      <c r="Q3187" s="4"/>
      <c r="R3187" s="16"/>
      <c r="S3187" s="16"/>
      <c r="T3187" s="16"/>
      <c r="AA3187" s="59"/>
      <c r="AB3187" s="59"/>
      <c r="AC3187" s="18"/>
      <c r="AE3187" s="94"/>
    </row>
    <row r="3188" spans="1:31" x14ac:dyDescent="0.25">
      <c r="A3188" s="16"/>
      <c r="B3188" s="16"/>
      <c r="C3188" s="16"/>
      <c r="D3188" s="66"/>
      <c r="E3188" s="66"/>
      <c r="F3188" s="66"/>
      <c r="G3188" s="67"/>
      <c r="H3188" s="4"/>
      <c r="I3188" s="4"/>
      <c r="J3188" s="4"/>
      <c r="K3188" s="4"/>
      <c r="O3188" s="4"/>
      <c r="P3188" s="4"/>
      <c r="Q3188" s="4"/>
      <c r="R3188" s="16"/>
      <c r="S3188" s="16"/>
      <c r="T3188" s="16"/>
      <c r="AA3188" s="59"/>
      <c r="AB3188" s="59"/>
      <c r="AC3188" s="18"/>
      <c r="AE3188" s="94"/>
    </row>
    <row r="3189" spans="1:31" x14ac:dyDescent="0.25">
      <c r="A3189" s="16"/>
      <c r="B3189" s="16"/>
      <c r="C3189" s="16"/>
      <c r="D3189" s="66"/>
      <c r="E3189" s="66"/>
      <c r="F3189" s="66"/>
      <c r="G3189" s="67"/>
      <c r="H3189" s="4"/>
      <c r="I3189" s="4"/>
      <c r="J3189" s="4"/>
      <c r="K3189" s="4"/>
      <c r="O3189" s="4"/>
      <c r="P3189" s="4"/>
      <c r="Q3189" s="4"/>
      <c r="R3189" s="16"/>
      <c r="S3189" s="16"/>
      <c r="T3189" s="16"/>
      <c r="AA3189" s="59"/>
      <c r="AB3189" s="59"/>
      <c r="AC3189" s="18"/>
      <c r="AE3189" s="94"/>
    </row>
    <row r="3190" spans="1:31" x14ac:dyDescent="0.25">
      <c r="A3190" s="16"/>
      <c r="B3190" s="16"/>
      <c r="C3190" s="16"/>
      <c r="D3190" s="66"/>
      <c r="E3190" s="66"/>
      <c r="F3190" s="66"/>
      <c r="G3190" s="67"/>
      <c r="H3190" s="4"/>
      <c r="I3190" s="4"/>
      <c r="J3190" s="4"/>
      <c r="K3190" s="4"/>
      <c r="O3190" s="4"/>
      <c r="P3190" s="4"/>
      <c r="Q3190" s="4"/>
      <c r="R3190" s="16"/>
      <c r="S3190" s="16"/>
      <c r="T3190" s="16"/>
      <c r="AA3190" s="59"/>
      <c r="AB3190" s="59"/>
      <c r="AC3190" s="18"/>
      <c r="AE3190" s="94"/>
    </row>
    <row r="3191" spans="1:31" x14ac:dyDescent="0.25">
      <c r="A3191" s="16"/>
      <c r="B3191" s="16"/>
      <c r="C3191" s="16"/>
      <c r="D3191" s="66"/>
      <c r="E3191" s="66"/>
      <c r="F3191" s="66"/>
      <c r="G3191" s="67"/>
      <c r="H3191" s="4"/>
      <c r="I3191" s="4"/>
      <c r="J3191" s="4"/>
      <c r="K3191" s="4"/>
      <c r="O3191" s="4"/>
      <c r="P3191" s="4"/>
      <c r="Q3191" s="4"/>
      <c r="R3191" s="16"/>
      <c r="S3191" s="16"/>
      <c r="T3191" s="16"/>
      <c r="AA3191" s="59"/>
      <c r="AB3191" s="59"/>
      <c r="AC3191" s="18"/>
      <c r="AE3191" s="94"/>
    </row>
    <row r="3192" spans="1:31" x14ac:dyDescent="0.25">
      <c r="A3192" s="16"/>
      <c r="B3192" s="16"/>
      <c r="C3192" s="16"/>
      <c r="D3192" s="66"/>
      <c r="E3192" s="66"/>
      <c r="F3192" s="66"/>
      <c r="G3192" s="67"/>
      <c r="H3192" s="4"/>
      <c r="I3192" s="4"/>
      <c r="J3192" s="4"/>
      <c r="K3192" s="4"/>
      <c r="O3192" s="4"/>
      <c r="P3192" s="4"/>
      <c r="Q3192" s="4"/>
      <c r="R3192" s="16"/>
      <c r="S3192" s="16"/>
      <c r="T3192" s="16"/>
      <c r="AA3192" s="59"/>
      <c r="AB3192" s="59"/>
      <c r="AC3192" s="18"/>
      <c r="AE3192" s="94"/>
    </row>
    <row r="3193" spans="1:31" x14ac:dyDescent="0.25">
      <c r="A3193" s="16"/>
      <c r="B3193" s="16"/>
      <c r="C3193" s="16"/>
      <c r="D3193" s="66"/>
      <c r="E3193" s="66"/>
      <c r="F3193" s="66"/>
      <c r="G3193" s="67"/>
      <c r="H3193" s="4"/>
      <c r="I3193" s="4"/>
      <c r="J3193" s="4"/>
      <c r="K3193" s="4"/>
      <c r="O3193" s="4"/>
      <c r="P3193" s="4"/>
      <c r="Q3193" s="4"/>
      <c r="R3193" s="16"/>
      <c r="S3193" s="16"/>
      <c r="T3193" s="16"/>
      <c r="AA3193" s="59"/>
      <c r="AB3193" s="59"/>
      <c r="AC3193" s="18"/>
      <c r="AE3193" s="94"/>
    </row>
    <row r="3194" spans="1:31" x14ac:dyDescent="0.25">
      <c r="A3194" s="16"/>
      <c r="B3194" s="16"/>
      <c r="C3194" s="16"/>
      <c r="D3194" s="66"/>
      <c r="E3194" s="66"/>
      <c r="F3194" s="66"/>
      <c r="G3194" s="67"/>
      <c r="H3194" s="4"/>
      <c r="I3194" s="4"/>
      <c r="J3194" s="4"/>
      <c r="K3194" s="4"/>
      <c r="O3194" s="4"/>
      <c r="P3194" s="4"/>
      <c r="Q3194" s="4"/>
      <c r="R3194" s="16"/>
      <c r="S3194" s="16"/>
      <c r="T3194" s="16"/>
      <c r="AA3194" s="59"/>
      <c r="AB3194" s="59"/>
      <c r="AC3194" s="18"/>
      <c r="AE3194" s="94"/>
    </row>
    <row r="3195" spans="1:31" x14ac:dyDescent="0.25">
      <c r="A3195" s="16"/>
      <c r="B3195" s="16"/>
      <c r="C3195" s="16"/>
      <c r="D3195" s="66"/>
      <c r="E3195" s="66"/>
      <c r="F3195" s="66"/>
      <c r="G3195" s="67"/>
      <c r="H3195" s="4"/>
      <c r="I3195" s="4"/>
      <c r="J3195" s="4"/>
      <c r="K3195" s="4"/>
      <c r="O3195" s="4"/>
      <c r="P3195" s="4"/>
      <c r="Q3195" s="4"/>
      <c r="R3195" s="16"/>
      <c r="S3195" s="16"/>
      <c r="T3195" s="16"/>
      <c r="AA3195" s="59"/>
      <c r="AB3195" s="59"/>
      <c r="AC3195" s="18"/>
      <c r="AE3195" s="94"/>
    </row>
    <row r="3196" spans="1:31" x14ac:dyDescent="0.25">
      <c r="A3196" s="16"/>
      <c r="B3196" s="16"/>
      <c r="C3196" s="16"/>
      <c r="D3196" s="66"/>
      <c r="E3196" s="66"/>
      <c r="F3196" s="66"/>
      <c r="G3196" s="67"/>
      <c r="H3196" s="4"/>
      <c r="I3196" s="4"/>
      <c r="J3196" s="4"/>
      <c r="K3196" s="4"/>
      <c r="O3196" s="4"/>
      <c r="P3196" s="4"/>
      <c r="Q3196" s="4"/>
      <c r="R3196" s="16"/>
      <c r="S3196" s="16"/>
      <c r="T3196" s="16"/>
      <c r="AA3196" s="59"/>
      <c r="AB3196" s="59"/>
      <c r="AC3196" s="18"/>
      <c r="AE3196" s="94"/>
    </row>
    <row r="3197" spans="1:31" x14ac:dyDescent="0.25">
      <c r="A3197" s="16"/>
      <c r="B3197" s="16"/>
      <c r="C3197" s="16"/>
      <c r="D3197" s="66"/>
      <c r="E3197" s="66"/>
      <c r="F3197" s="66"/>
      <c r="G3197" s="67"/>
      <c r="H3197" s="4"/>
      <c r="I3197" s="4"/>
      <c r="J3197" s="4"/>
      <c r="K3197" s="4"/>
      <c r="O3197" s="4"/>
      <c r="P3197" s="4"/>
      <c r="Q3197" s="4"/>
      <c r="R3197" s="16"/>
      <c r="S3197" s="16"/>
      <c r="T3197" s="16"/>
      <c r="AA3197" s="59"/>
      <c r="AB3197" s="59"/>
      <c r="AC3197" s="18"/>
      <c r="AE3197" s="94"/>
    </row>
    <row r="3198" spans="1:31" x14ac:dyDescent="0.25">
      <c r="A3198" s="16"/>
      <c r="B3198" s="16"/>
      <c r="C3198" s="16"/>
      <c r="D3198" s="66"/>
      <c r="E3198" s="66"/>
      <c r="F3198" s="66"/>
      <c r="G3198" s="67"/>
      <c r="H3198" s="4"/>
      <c r="I3198" s="4"/>
      <c r="J3198" s="4"/>
      <c r="K3198" s="4"/>
      <c r="O3198" s="4"/>
      <c r="P3198" s="4"/>
      <c r="Q3198" s="4"/>
      <c r="R3198" s="16"/>
      <c r="S3198" s="16"/>
      <c r="T3198" s="16"/>
      <c r="AA3198" s="59"/>
      <c r="AB3198" s="59"/>
      <c r="AC3198" s="18"/>
      <c r="AE3198" s="94"/>
    </row>
    <row r="3199" spans="1:31" x14ac:dyDescent="0.25">
      <c r="A3199" s="16"/>
      <c r="B3199" s="16"/>
      <c r="C3199" s="16"/>
      <c r="D3199" s="66"/>
      <c r="E3199" s="66"/>
      <c r="F3199" s="66"/>
      <c r="G3199" s="67"/>
      <c r="H3199" s="4"/>
      <c r="I3199" s="4"/>
      <c r="J3199" s="4"/>
      <c r="K3199" s="4"/>
      <c r="O3199" s="4"/>
      <c r="P3199" s="4"/>
      <c r="Q3199" s="4"/>
      <c r="R3199" s="16"/>
      <c r="S3199" s="16"/>
      <c r="T3199" s="16"/>
      <c r="AA3199" s="59"/>
      <c r="AB3199" s="59"/>
      <c r="AC3199" s="18"/>
      <c r="AE3199" s="94"/>
    </row>
    <row r="3200" spans="1:31" x14ac:dyDescent="0.25">
      <c r="A3200" s="16"/>
      <c r="B3200" s="16"/>
      <c r="C3200" s="16"/>
      <c r="D3200" s="66"/>
      <c r="E3200" s="66"/>
      <c r="F3200" s="66"/>
      <c r="G3200" s="67"/>
      <c r="H3200" s="4"/>
      <c r="I3200" s="4"/>
      <c r="J3200" s="4"/>
      <c r="K3200" s="4"/>
      <c r="O3200" s="4"/>
      <c r="P3200" s="4"/>
      <c r="Q3200" s="4"/>
      <c r="R3200" s="16"/>
      <c r="S3200" s="16"/>
      <c r="T3200" s="16"/>
      <c r="AA3200" s="59"/>
      <c r="AB3200" s="59"/>
      <c r="AC3200" s="18"/>
      <c r="AE3200" s="94"/>
    </row>
    <row r="3201" spans="1:31" x14ac:dyDescent="0.25">
      <c r="A3201" s="16"/>
      <c r="B3201" s="16"/>
      <c r="C3201" s="16"/>
      <c r="D3201" s="66"/>
      <c r="E3201" s="66"/>
      <c r="F3201" s="66"/>
      <c r="G3201" s="67"/>
      <c r="H3201" s="4"/>
      <c r="I3201" s="4"/>
      <c r="J3201" s="4"/>
      <c r="K3201" s="4"/>
      <c r="O3201" s="4"/>
      <c r="P3201" s="4"/>
      <c r="Q3201" s="4"/>
      <c r="R3201" s="16"/>
      <c r="S3201" s="16"/>
      <c r="T3201" s="16"/>
      <c r="AA3201" s="59"/>
      <c r="AB3201" s="59"/>
      <c r="AC3201" s="18"/>
      <c r="AE3201" s="94"/>
    </row>
    <row r="3202" spans="1:31" x14ac:dyDescent="0.25">
      <c r="A3202" s="16"/>
      <c r="B3202" s="16"/>
      <c r="C3202" s="16"/>
      <c r="D3202" s="66"/>
      <c r="E3202" s="66"/>
      <c r="F3202" s="66"/>
      <c r="G3202" s="67"/>
      <c r="H3202" s="4"/>
      <c r="I3202" s="4"/>
      <c r="J3202" s="4"/>
      <c r="K3202" s="4"/>
      <c r="O3202" s="4"/>
      <c r="P3202" s="4"/>
      <c r="Q3202" s="4"/>
      <c r="R3202" s="16"/>
      <c r="S3202" s="16"/>
      <c r="T3202" s="16"/>
      <c r="AA3202" s="59"/>
      <c r="AB3202" s="59"/>
      <c r="AC3202" s="18"/>
      <c r="AE3202" s="94"/>
    </row>
    <row r="3203" spans="1:31" x14ac:dyDescent="0.25">
      <c r="A3203" s="16"/>
      <c r="B3203" s="16"/>
      <c r="C3203" s="16"/>
      <c r="D3203" s="66"/>
      <c r="E3203" s="66"/>
      <c r="F3203" s="66"/>
      <c r="G3203" s="67"/>
      <c r="H3203" s="4"/>
      <c r="I3203" s="4"/>
      <c r="J3203" s="4"/>
      <c r="K3203" s="4"/>
      <c r="O3203" s="4"/>
      <c r="P3203" s="4"/>
      <c r="Q3203" s="4"/>
      <c r="R3203" s="16"/>
      <c r="S3203" s="16"/>
      <c r="T3203" s="16"/>
      <c r="AA3203" s="59"/>
      <c r="AB3203" s="59"/>
      <c r="AC3203" s="18"/>
      <c r="AE3203" s="94"/>
    </row>
    <row r="3204" spans="1:31" x14ac:dyDescent="0.25">
      <c r="A3204" s="16"/>
      <c r="B3204" s="16"/>
      <c r="C3204" s="16"/>
      <c r="D3204" s="66"/>
      <c r="E3204" s="66"/>
      <c r="F3204" s="66"/>
      <c r="G3204" s="67"/>
      <c r="H3204" s="4"/>
      <c r="I3204" s="4"/>
      <c r="J3204" s="4"/>
      <c r="K3204" s="4"/>
      <c r="O3204" s="4"/>
      <c r="P3204" s="4"/>
      <c r="Q3204" s="4"/>
      <c r="R3204" s="16"/>
      <c r="S3204" s="16"/>
      <c r="T3204" s="16"/>
      <c r="AA3204" s="59"/>
      <c r="AB3204" s="59"/>
      <c r="AC3204" s="18"/>
      <c r="AE3204" s="94"/>
    </row>
    <row r="3205" spans="1:31" x14ac:dyDescent="0.25">
      <c r="A3205" s="16"/>
      <c r="B3205" s="16"/>
      <c r="C3205" s="16"/>
      <c r="D3205" s="66"/>
      <c r="E3205" s="66"/>
      <c r="F3205" s="66"/>
      <c r="G3205" s="67"/>
      <c r="H3205" s="4"/>
      <c r="I3205" s="4"/>
      <c r="J3205" s="4"/>
      <c r="K3205" s="4"/>
      <c r="O3205" s="4"/>
      <c r="P3205" s="4"/>
      <c r="Q3205" s="4"/>
      <c r="R3205" s="16"/>
      <c r="S3205" s="16"/>
      <c r="T3205" s="16"/>
      <c r="AA3205" s="59"/>
      <c r="AB3205" s="59"/>
      <c r="AC3205" s="18"/>
      <c r="AE3205" s="94"/>
    </row>
    <row r="3206" spans="1:31" x14ac:dyDescent="0.25">
      <c r="A3206" s="16"/>
      <c r="B3206" s="16"/>
      <c r="C3206" s="16"/>
      <c r="D3206" s="66"/>
      <c r="E3206" s="66"/>
      <c r="F3206" s="66"/>
      <c r="G3206" s="67"/>
      <c r="H3206" s="4"/>
      <c r="I3206" s="4"/>
      <c r="J3206" s="4"/>
      <c r="K3206" s="4"/>
      <c r="O3206" s="4"/>
      <c r="P3206" s="4"/>
      <c r="Q3206" s="4"/>
      <c r="R3206" s="16"/>
      <c r="S3206" s="16"/>
      <c r="T3206" s="16"/>
      <c r="AA3206" s="59"/>
      <c r="AB3206" s="59"/>
      <c r="AC3206" s="18"/>
      <c r="AE3206" s="94"/>
    </row>
    <row r="3207" spans="1:31" x14ac:dyDescent="0.25">
      <c r="A3207" s="16"/>
      <c r="B3207" s="16"/>
      <c r="C3207" s="16"/>
      <c r="D3207" s="66"/>
      <c r="E3207" s="66"/>
      <c r="F3207" s="66"/>
      <c r="G3207" s="67"/>
      <c r="H3207" s="4"/>
      <c r="I3207" s="4"/>
      <c r="J3207" s="4"/>
      <c r="K3207" s="4"/>
      <c r="O3207" s="4"/>
      <c r="P3207" s="4"/>
      <c r="Q3207" s="4"/>
      <c r="R3207" s="16"/>
      <c r="S3207" s="16"/>
      <c r="T3207" s="16"/>
      <c r="AA3207" s="59"/>
      <c r="AB3207" s="59"/>
      <c r="AC3207" s="18"/>
      <c r="AE3207" s="94"/>
    </row>
    <row r="3208" spans="1:31" x14ac:dyDescent="0.25">
      <c r="A3208" s="16"/>
      <c r="B3208" s="16"/>
      <c r="C3208" s="16"/>
      <c r="D3208" s="66"/>
      <c r="E3208" s="66"/>
      <c r="F3208" s="66"/>
      <c r="G3208" s="67"/>
      <c r="H3208" s="4"/>
      <c r="I3208" s="4"/>
      <c r="J3208" s="4"/>
      <c r="K3208" s="4"/>
      <c r="O3208" s="4"/>
      <c r="P3208" s="4"/>
      <c r="Q3208" s="4"/>
      <c r="R3208" s="16"/>
      <c r="S3208" s="16"/>
      <c r="T3208" s="16"/>
      <c r="AA3208" s="59"/>
      <c r="AB3208" s="59"/>
      <c r="AC3208" s="18"/>
      <c r="AE3208" s="94"/>
    </row>
    <row r="3209" spans="1:31" x14ac:dyDescent="0.25">
      <c r="A3209" s="16"/>
      <c r="B3209" s="16"/>
      <c r="C3209" s="16"/>
      <c r="D3209" s="66"/>
      <c r="E3209" s="66"/>
      <c r="F3209" s="66"/>
      <c r="G3209" s="67"/>
      <c r="H3209" s="4"/>
      <c r="I3209" s="4"/>
      <c r="J3209" s="4"/>
      <c r="K3209" s="4"/>
      <c r="O3209" s="4"/>
      <c r="P3209" s="4"/>
      <c r="Q3209" s="4"/>
      <c r="R3209" s="16"/>
      <c r="S3209" s="16"/>
      <c r="T3209" s="16"/>
      <c r="AA3209" s="59"/>
      <c r="AB3209" s="59"/>
      <c r="AC3209" s="18"/>
      <c r="AE3209" s="94"/>
    </row>
    <row r="3210" spans="1:31" x14ac:dyDescent="0.25">
      <c r="A3210" s="16"/>
      <c r="B3210" s="16"/>
      <c r="C3210" s="16"/>
      <c r="D3210" s="66"/>
      <c r="E3210" s="66"/>
      <c r="F3210" s="66"/>
      <c r="G3210" s="67"/>
      <c r="H3210" s="4"/>
      <c r="I3210" s="4"/>
      <c r="J3210" s="4"/>
      <c r="K3210" s="4"/>
      <c r="O3210" s="4"/>
      <c r="P3210" s="4"/>
      <c r="Q3210" s="4"/>
      <c r="R3210" s="16"/>
      <c r="S3210" s="16"/>
      <c r="T3210" s="16"/>
      <c r="AA3210" s="59"/>
      <c r="AB3210" s="59"/>
      <c r="AC3210" s="18"/>
      <c r="AE3210" s="94"/>
    </row>
    <row r="3211" spans="1:31" x14ac:dyDescent="0.25">
      <c r="A3211" s="16"/>
      <c r="B3211" s="16"/>
      <c r="C3211" s="16"/>
      <c r="D3211" s="66"/>
      <c r="E3211" s="66"/>
      <c r="F3211" s="66"/>
      <c r="G3211" s="67"/>
      <c r="H3211" s="4"/>
      <c r="I3211" s="4"/>
      <c r="J3211" s="4"/>
      <c r="K3211" s="4"/>
      <c r="O3211" s="4"/>
      <c r="P3211" s="4"/>
      <c r="Q3211" s="4"/>
      <c r="R3211" s="16"/>
      <c r="S3211" s="16"/>
      <c r="T3211" s="16"/>
      <c r="AA3211" s="59"/>
      <c r="AB3211" s="59"/>
      <c r="AC3211" s="18"/>
      <c r="AE3211" s="94"/>
    </row>
    <row r="3212" spans="1:31" x14ac:dyDescent="0.25">
      <c r="A3212" s="16"/>
      <c r="B3212" s="16"/>
      <c r="C3212" s="16"/>
      <c r="D3212" s="66"/>
      <c r="E3212" s="66"/>
      <c r="F3212" s="66"/>
      <c r="G3212" s="67"/>
      <c r="H3212" s="4"/>
      <c r="I3212" s="4"/>
      <c r="J3212" s="4"/>
      <c r="K3212" s="4"/>
      <c r="O3212" s="4"/>
      <c r="P3212" s="4"/>
      <c r="Q3212" s="4"/>
      <c r="R3212" s="16"/>
      <c r="S3212" s="16"/>
      <c r="T3212" s="16"/>
      <c r="AA3212" s="59"/>
      <c r="AB3212" s="59"/>
      <c r="AC3212" s="18"/>
      <c r="AE3212" s="94"/>
    </row>
    <row r="3213" spans="1:31" x14ac:dyDescent="0.25">
      <c r="A3213" s="16"/>
      <c r="B3213" s="16"/>
      <c r="C3213" s="16"/>
      <c r="D3213" s="66"/>
      <c r="E3213" s="66"/>
      <c r="F3213" s="66"/>
      <c r="G3213" s="67"/>
      <c r="H3213" s="4"/>
      <c r="I3213" s="4"/>
      <c r="J3213" s="4"/>
      <c r="K3213" s="4"/>
      <c r="O3213" s="4"/>
      <c r="P3213" s="4"/>
      <c r="Q3213" s="4"/>
      <c r="R3213" s="16"/>
      <c r="S3213" s="16"/>
      <c r="T3213" s="16"/>
      <c r="AA3213" s="59"/>
      <c r="AB3213" s="59"/>
      <c r="AC3213" s="18"/>
      <c r="AE3213" s="94"/>
    </row>
    <row r="3214" spans="1:31" x14ac:dyDescent="0.25">
      <c r="A3214" s="16"/>
      <c r="B3214" s="16"/>
      <c r="C3214" s="16"/>
      <c r="D3214" s="66"/>
      <c r="E3214" s="66"/>
      <c r="F3214" s="66"/>
      <c r="G3214" s="67"/>
      <c r="H3214" s="4"/>
      <c r="I3214" s="4"/>
      <c r="J3214" s="4"/>
      <c r="K3214" s="4"/>
      <c r="O3214" s="4"/>
      <c r="P3214" s="4"/>
      <c r="Q3214" s="4"/>
      <c r="R3214" s="16"/>
      <c r="S3214" s="16"/>
      <c r="T3214" s="16"/>
      <c r="AA3214" s="59"/>
      <c r="AB3214" s="59"/>
      <c r="AC3214" s="18"/>
      <c r="AE3214" s="94"/>
    </row>
    <row r="3215" spans="1:31" x14ac:dyDescent="0.25">
      <c r="A3215" s="16"/>
      <c r="B3215" s="16"/>
      <c r="C3215" s="16"/>
      <c r="D3215" s="66"/>
      <c r="E3215" s="66"/>
      <c r="F3215" s="66"/>
      <c r="G3215" s="67"/>
      <c r="H3215" s="4"/>
      <c r="I3215" s="4"/>
      <c r="J3215" s="4"/>
      <c r="K3215" s="4"/>
      <c r="O3215" s="4"/>
      <c r="P3215" s="4"/>
      <c r="Q3215" s="4"/>
      <c r="R3215" s="16"/>
      <c r="S3215" s="16"/>
      <c r="T3215" s="16"/>
      <c r="AA3215" s="59"/>
      <c r="AB3215" s="59"/>
      <c r="AC3215" s="18"/>
      <c r="AE3215" s="94"/>
    </row>
    <row r="3216" spans="1:31" x14ac:dyDescent="0.25">
      <c r="A3216" s="16"/>
      <c r="B3216" s="16"/>
      <c r="C3216" s="16"/>
      <c r="D3216" s="66"/>
      <c r="E3216" s="66"/>
      <c r="F3216" s="66"/>
      <c r="G3216" s="67"/>
      <c r="H3216" s="4"/>
      <c r="I3216" s="4"/>
      <c r="J3216" s="4"/>
      <c r="K3216" s="4"/>
      <c r="O3216" s="4"/>
      <c r="P3216" s="4"/>
      <c r="Q3216" s="4"/>
      <c r="R3216" s="16"/>
      <c r="S3216" s="16"/>
      <c r="T3216" s="16"/>
      <c r="AA3216" s="59"/>
      <c r="AB3216" s="59"/>
      <c r="AC3216" s="18"/>
      <c r="AE3216" s="94"/>
    </row>
    <row r="3217" spans="1:31" x14ac:dyDescent="0.25">
      <c r="A3217" s="16"/>
      <c r="B3217" s="16"/>
      <c r="C3217" s="16"/>
      <c r="D3217" s="66"/>
      <c r="E3217" s="66"/>
      <c r="F3217" s="66"/>
      <c r="G3217" s="67"/>
      <c r="H3217" s="4"/>
      <c r="I3217" s="4"/>
      <c r="J3217" s="4"/>
      <c r="K3217" s="4"/>
      <c r="O3217" s="4"/>
      <c r="P3217" s="4"/>
      <c r="Q3217" s="4"/>
      <c r="R3217" s="16"/>
      <c r="S3217" s="16"/>
      <c r="T3217" s="16"/>
      <c r="AA3217" s="59"/>
      <c r="AB3217" s="59"/>
      <c r="AC3217" s="18"/>
      <c r="AE3217" s="94"/>
    </row>
    <row r="3218" spans="1:31" x14ac:dyDescent="0.25">
      <c r="A3218" s="16"/>
      <c r="B3218" s="16"/>
      <c r="C3218" s="16"/>
      <c r="D3218" s="66"/>
      <c r="E3218" s="66"/>
      <c r="F3218" s="66"/>
      <c r="G3218" s="67"/>
      <c r="H3218" s="4"/>
      <c r="I3218" s="4"/>
      <c r="J3218" s="4"/>
      <c r="K3218" s="4"/>
      <c r="O3218" s="4"/>
      <c r="P3218" s="4"/>
      <c r="Q3218" s="4"/>
      <c r="R3218" s="16"/>
      <c r="S3218" s="16"/>
      <c r="T3218" s="16"/>
      <c r="AA3218" s="59"/>
      <c r="AB3218" s="59"/>
      <c r="AC3218" s="18"/>
      <c r="AE3218" s="94"/>
    </row>
    <row r="3219" spans="1:31" x14ac:dyDescent="0.25">
      <c r="A3219" s="16"/>
      <c r="B3219" s="16"/>
      <c r="C3219" s="16"/>
      <c r="D3219" s="66"/>
      <c r="E3219" s="66"/>
      <c r="F3219" s="66"/>
      <c r="G3219" s="67"/>
      <c r="H3219" s="4"/>
      <c r="I3219" s="4"/>
      <c r="J3219" s="4"/>
      <c r="K3219" s="4"/>
      <c r="O3219" s="4"/>
      <c r="P3219" s="4"/>
      <c r="Q3219" s="4"/>
      <c r="R3219" s="16"/>
      <c r="S3219" s="16"/>
      <c r="T3219" s="16"/>
      <c r="AA3219" s="59"/>
      <c r="AB3219" s="59"/>
      <c r="AC3219" s="18"/>
      <c r="AE3219" s="94"/>
    </row>
    <row r="3220" spans="1:31" x14ac:dyDescent="0.25">
      <c r="A3220" s="16"/>
      <c r="B3220" s="16"/>
      <c r="C3220" s="16"/>
      <c r="D3220" s="66"/>
      <c r="E3220" s="66"/>
      <c r="F3220" s="66"/>
      <c r="G3220" s="67"/>
      <c r="H3220" s="4"/>
      <c r="I3220" s="4"/>
      <c r="J3220" s="4"/>
      <c r="K3220" s="4"/>
      <c r="O3220" s="4"/>
      <c r="P3220" s="4"/>
      <c r="Q3220" s="4"/>
      <c r="R3220" s="16"/>
      <c r="S3220" s="16"/>
      <c r="T3220" s="16"/>
      <c r="AA3220" s="59"/>
      <c r="AB3220" s="59"/>
      <c r="AC3220" s="18"/>
      <c r="AE3220" s="94"/>
    </row>
    <row r="3221" spans="1:31" x14ac:dyDescent="0.25">
      <c r="A3221" s="16"/>
      <c r="B3221" s="16"/>
      <c r="C3221" s="16"/>
      <c r="D3221" s="66"/>
      <c r="E3221" s="66"/>
      <c r="F3221" s="66"/>
      <c r="G3221" s="67"/>
      <c r="H3221" s="4"/>
      <c r="I3221" s="4"/>
      <c r="J3221" s="4"/>
      <c r="K3221" s="4"/>
      <c r="O3221" s="4"/>
      <c r="P3221" s="4"/>
      <c r="Q3221" s="4"/>
      <c r="R3221" s="16"/>
      <c r="S3221" s="16"/>
      <c r="T3221" s="16"/>
      <c r="AA3221" s="59"/>
      <c r="AB3221" s="59"/>
      <c r="AC3221" s="18"/>
      <c r="AE3221" s="94"/>
    </row>
    <row r="3222" spans="1:31" x14ac:dyDescent="0.25">
      <c r="A3222" s="16"/>
      <c r="B3222" s="16"/>
      <c r="C3222" s="16"/>
      <c r="D3222" s="66"/>
      <c r="E3222" s="66"/>
      <c r="F3222" s="66"/>
      <c r="G3222" s="67"/>
      <c r="H3222" s="4"/>
      <c r="I3222" s="4"/>
      <c r="J3222" s="4"/>
      <c r="K3222" s="4"/>
      <c r="O3222" s="4"/>
      <c r="P3222" s="4"/>
      <c r="Q3222" s="4"/>
      <c r="R3222" s="16"/>
      <c r="S3222" s="16"/>
      <c r="T3222" s="16"/>
      <c r="AA3222" s="59"/>
      <c r="AB3222" s="59"/>
      <c r="AC3222" s="18"/>
      <c r="AE3222" s="94"/>
    </row>
    <row r="3223" spans="1:31" x14ac:dyDescent="0.25">
      <c r="A3223" s="16"/>
      <c r="B3223" s="16"/>
      <c r="C3223" s="16"/>
      <c r="D3223" s="66"/>
      <c r="E3223" s="66"/>
      <c r="F3223" s="66"/>
      <c r="G3223" s="67"/>
      <c r="H3223" s="4"/>
      <c r="I3223" s="4"/>
      <c r="J3223" s="4"/>
      <c r="K3223" s="4"/>
      <c r="O3223" s="4"/>
      <c r="P3223" s="4"/>
      <c r="Q3223" s="4"/>
      <c r="R3223" s="16"/>
      <c r="S3223" s="16"/>
      <c r="T3223" s="16"/>
      <c r="AA3223" s="59"/>
      <c r="AB3223" s="59"/>
      <c r="AC3223" s="18"/>
      <c r="AE3223" s="94"/>
    </row>
    <row r="3224" spans="1:31" x14ac:dyDescent="0.25">
      <c r="A3224" s="16"/>
      <c r="B3224" s="16"/>
      <c r="C3224" s="16"/>
      <c r="D3224" s="66"/>
      <c r="E3224" s="66"/>
      <c r="F3224" s="66"/>
      <c r="G3224" s="67"/>
      <c r="H3224" s="4"/>
      <c r="I3224" s="4"/>
      <c r="J3224" s="4"/>
      <c r="K3224" s="4"/>
      <c r="O3224" s="4"/>
      <c r="P3224" s="4"/>
      <c r="Q3224" s="4"/>
      <c r="R3224" s="16"/>
      <c r="S3224" s="16"/>
      <c r="T3224" s="16"/>
      <c r="AA3224" s="59"/>
      <c r="AB3224" s="59"/>
      <c r="AC3224" s="18"/>
      <c r="AE3224" s="94"/>
    </row>
    <row r="3225" spans="1:31" x14ac:dyDescent="0.25">
      <c r="A3225" s="16"/>
      <c r="B3225" s="16"/>
      <c r="C3225" s="16"/>
      <c r="D3225" s="66"/>
      <c r="E3225" s="66"/>
      <c r="F3225" s="66"/>
      <c r="G3225" s="67"/>
      <c r="H3225" s="4"/>
      <c r="I3225" s="4"/>
      <c r="J3225" s="4"/>
      <c r="K3225" s="4"/>
      <c r="O3225" s="4"/>
      <c r="P3225" s="4"/>
      <c r="Q3225" s="4"/>
      <c r="R3225" s="16"/>
      <c r="S3225" s="16"/>
      <c r="T3225" s="16"/>
      <c r="AA3225" s="59"/>
      <c r="AB3225" s="59"/>
      <c r="AC3225" s="18"/>
      <c r="AE3225" s="94"/>
    </row>
    <row r="3226" spans="1:31" x14ac:dyDescent="0.25">
      <c r="A3226" s="16"/>
      <c r="B3226" s="16"/>
      <c r="C3226" s="16"/>
      <c r="D3226" s="66"/>
      <c r="E3226" s="66"/>
      <c r="F3226" s="66"/>
      <c r="G3226" s="67"/>
      <c r="H3226" s="4"/>
      <c r="I3226" s="4"/>
      <c r="J3226" s="4"/>
      <c r="K3226" s="4"/>
      <c r="O3226" s="4"/>
      <c r="P3226" s="4"/>
      <c r="Q3226" s="4"/>
      <c r="R3226" s="16"/>
      <c r="S3226" s="16"/>
      <c r="T3226" s="16"/>
      <c r="AA3226" s="59"/>
      <c r="AB3226" s="59"/>
      <c r="AC3226" s="18"/>
      <c r="AE3226" s="94"/>
    </row>
    <row r="3227" spans="1:31" x14ac:dyDescent="0.25">
      <c r="A3227" s="16"/>
      <c r="B3227" s="16"/>
      <c r="C3227" s="16"/>
      <c r="D3227" s="66"/>
      <c r="E3227" s="66"/>
      <c r="F3227" s="66"/>
      <c r="G3227" s="67"/>
      <c r="H3227" s="4"/>
      <c r="I3227" s="4"/>
      <c r="J3227" s="4"/>
      <c r="K3227" s="4"/>
      <c r="O3227" s="4"/>
      <c r="P3227" s="4"/>
      <c r="Q3227" s="4"/>
      <c r="R3227" s="16"/>
      <c r="S3227" s="16"/>
      <c r="T3227" s="16"/>
      <c r="AA3227" s="59"/>
      <c r="AB3227" s="59"/>
      <c r="AC3227" s="18"/>
      <c r="AE3227" s="94"/>
    </row>
    <row r="3228" spans="1:31" x14ac:dyDescent="0.25">
      <c r="A3228" s="16"/>
      <c r="B3228" s="16"/>
      <c r="C3228" s="16"/>
      <c r="D3228" s="66"/>
      <c r="E3228" s="66"/>
      <c r="F3228" s="66"/>
      <c r="G3228" s="67"/>
      <c r="H3228" s="4"/>
      <c r="I3228" s="4"/>
      <c r="J3228" s="4"/>
      <c r="K3228" s="4"/>
      <c r="O3228" s="4"/>
      <c r="P3228" s="4"/>
      <c r="Q3228" s="4"/>
      <c r="R3228" s="16"/>
      <c r="S3228" s="16"/>
      <c r="T3228" s="16"/>
      <c r="AA3228" s="59"/>
      <c r="AB3228" s="59"/>
      <c r="AC3228" s="18"/>
      <c r="AE3228" s="94"/>
    </row>
    <row r="3229" spans="1:31" x14ac:dyDescent="0.25">
      <c r="A3229" s="16"/>
      <c r="B3229" s="16"/>
      <c r="C3229" s="16"/>
      <c r="D3229" s="66"/>
      <c r="E3229" s="66"/>
      <c r="F3229" s="66"/>
      <c r="G3229" s="67"/>
      <c r="H3229" s="4"/>
      <c r="I3229" s="4"/>
      <c r="J3229" s="4"/>
      <c r="K3229" s="4"/>
      <c r="O3229" s="4"/>
      <c r="P3229" s="4"/>
      <c r="Q3229" s="4"/>
      <c r="R3229" s="16"/>
      <c r="S3229" s="16"/>
      <c r="T3229" s="16"/>
      <c r="AA3229" s="59"/>
      <c r="AB3229" s="59"/>
      <c r="AC3229" s="18"/>
      <c r="AE3229" s="94"/>
    </row>
    <row r="3230" spans="1:31" x14ac:dyDescent="0.25">
      <c r="A3230" s="16"/>
      <c r="B3230" s="16"/>
      <c r="C3230" s="16"/>
      <c r="D3230" s="66"/>
      <c r="E3230" s="66"/>
      <c r="F3230" s="66"/>
      <c r="G3230" s="67"/>
      <c r="H3230" s="4"/>
      <c r="I3230" s="4"/>
      <c r="J3230" s="4"/>
      <c r="K3230" s="4"/>
      <c r="O3230" s="4"/>
      <c r="P3230" s="4"/>
      <c r="Q3230" s="4"/>
      <c r="R3230" s="16"/>
      <c r="S3230" s="16"/>
      <c r="T3230" s="16"/>
      <c r="AA3230" s="59"/>
      <c r="AB3230" s="59"/>
      <c r="AC3230" s="18"/>
      <c r="AE3230" s="94"/>
    </row>
    <row r="3231" spans="1:31" x14ac:dyDescent="0.25">
      <c r="A3231" s="16"/>
      <c r="B3231" s="16"/>
      <c r="C3231" s="16"/>
      <c r="D3231" s="66"/>
      <c r="E3231" s="66"/>
      <c r="F3231" s="66"/>
      <c r="G3231" s="67"/>
      <c r="H3231" s="4"/>
      <c r="I3231" s="4"/>
      <c r="J3231" s="4"/>
      <c r="K3231" s="4"/>
      <c r="O3231" s="4"/>
      <c r="P3231" s="4"/>
      <c r="Q3231" s="4"/>
      <c r="R3231" s="16"/>
      <c r="S3231" s="16"/>
      <c r="T3231" s="16"/>
      <c r="AA3231" s="59"/>
      <c r="AB3231" s="59"/>
      <c r="AC3231" s="18"/>
      <c r="AE3231" s="94"/>
    </row>
    <row r="3232" spans="1:31" x14ac:dyDescent="0.25">
      <c r="A3232" s="16"/>
      <c r="B3232" s="16"/>
      <c r="C3232" s="16"/>
      <c r="D3232" s="66"/>
      <c r="E3232" s="66"/>
      <c r="F3232" s="66"/>
      <c r="G3232" s="67"/>
      <c r="H3232" s="4"/>
      <c r="I3232" s="4"/>
      <c r="J3232" s="4"/>
      <c r="K3232" s="4"/>
      <c r="O3232" s="4"/>
      <c r="P3232" s="4"/>
      <c r="Q3232" s="4"/>
      <c r="R3232" s="16"/>
      <c r="S3232" s="16"/>
      <c r="T3232" s="16"/>
      <c r="AA3232" s="59"/>
      <c r="AB3232" s="59"/>
      <c r="AC3232" s="18"/>
      <c r="AE3232" s="94"/>
    </row>
    <row r="3233" spans="1:31" x14ac:dyDescent="0.25">
      <c r="A3233" s="16"/>
      <c r="B3233" s="16"/>
      <c r="C3233" s="16"/>
      <c r="D3233" s="66"/>
      <c r="E3233" s="66"/>
      <c r="F3233" s="66"/>
      <c r="G3233" s="67"/>
      <c r="H3233" s="4"/>
      <c r="I3233" s="4"/>
      <c r="J3233" s="4"/>
      <c r="K3233" s="4"/>
      <c r="O3233" s="4"/>
      <c r="P3233" s="4"/>
      <c r="Q3233" s="4"/>
      <c r="R3233" s="16"/>
      <c r="S3233" s="16"/>
      <c r="T3233" s="16"/>
      <c r="AA3233" s="59"/>
      <c r="AB3233" s="59"/>
      <c r="AC3233" s="18"/>
      <c r="AE3233" s="94"/>
    </row>
    <row r="3234" spans="1:31" x14ac:dyDescent="0.25">
      <c r="A3234" s="16"/>
      <c r="B3234" s="16"/>
      <c r="C3234" s="16"/>
      <c r="D3234" s="66"/>
      <c r="E3234" s="66"/>
      <c r="F3234" s="66"/>
      <c r="G3234" s="67"/>
      <c r="H3234" s="4"/>
      <c r="I3234" s="4"/>
      <c r="J3234" s="4"/>
      <c r="K3234" s="4"/>
      <c r="O3234" s="4"/>
      <c r="P3234" s="4"/>
      <c r="Q3234" s="4"/>
      <c r="R3234" s="16"/>
      <c r="S3234" s="16"/>
      <c r="T3234" s="16"/>
      <c r="AA3234" s="59"/>
      <c r="AB3234" s="59"/>
      <c r="AC3234" s="18"/>
      <c r="AE3234" s="94"/>
    </row>
    <row r="3235" spans="1:31" x14ac:dyDescent="0.25">
      <c r="A3235" s="16"/>
      <c r="B3235" s="16"/>
      <c r="C3235" s="16"/>
      <c r="D3235" s="66"/>
      <c r="E3235" s="66"/>
      <c r="F3235" s="66"/>
      <c r="G3235" s="67"/>
      <c r="H3235" s="4"/>
      <c r="I3235" s="4"/>
      <c r="J3235" s="4"/>
      <c r="K3235" s="4"/>
      <c r="O3235" s="4"/>
      <c r="P3235" s="4"/>
      <c r="Q3235" s="4"/>
      <c r="R3235" s="16"/>
      <c r="S3235" s="16"/>
      <c r="T3235" s="16"/>
      <c r="AA3235" s="59"/>
      <c r="AB3235" s="59"/>
      <c r="AC3235" s="18"/>
      <c r="AE3235" s="94"/>
    </row>
    <row r="3236" spans="1:31" x14ac:dyDescent="0.25">
      <c r="A3236" s="16"/>
      <c r="B3236" s="16"/>
      <c r="C3236" s="16"/>
      <c r="D3236" s="66"/>
      <c r="E3236" s="66"/>
      <c r="F3236" s="66"/>
      <c r="G3236" s="67"/>
      <c r="H3236" s="4"/>
      <c r="I3236" s="4"/>
      <c r="J3236" s="4"/>
      <c r="K3236" s="4"/>
      <c r="O3236" s="4"/>
      <c r="P3236" s="4"/>
      <c r="Q3236" s="4"/>
      <c r="R3236" s="16"/>
      <c r="S3236" s="16"/>
      <c r="T3236" s="16"/>
      <c r="AA3236" s="59"/>
      <c r="AB3236" s="59"/>
      <c r="AC3236" s="18"/>
      <c r="AE3236" s="94"/>
    </row>
    <row r="3237" spans="1:31" x14ac:dyDescent="0.25">
      <c r="A3237" s="16"/>
      <c r="B3237" s="16"/>
      <c r="C3237" s="16"/>
      <c r="D3237" s="66"/>
      <c r="E3237" s="66"/>
      <c r="F3237" s="66"/>
      <c r="G3237" s="67"/>
      <c r="H3237" s="4"/>
      <c r="I3237" s="4"/>
      <c r="J3237" s="4"/>
      <c r="K3237" s="4"/>
      <c r="O3237" s="4"/>
      <c r="P3237" s="4"/>
      <c r="Q3237" s="4"/>
      <c r="R3237" s="16"/>
      <c r="S3237" s="16"/>
      <c r="T3237" s="16"/>
      <c r="AA3237" s="59"/>
      <c r="AB3237" s="59"/>
      <c r="AC3237" s="18"/>
      <c r="AE3237" s="94"/>
    </row>
    <row r="3238" spans="1:31" x14ac:dyDescent="0.25">
      <c r="A3238" s="16"/>
      <c r="B3238" s="16"/>
      <c r="C3238" s="16"/>
      <c r="D3238" s="66"/>
      <c r="E3238" s="66"/>
      <c r="F3238" s="66"/>
      <c r="G3238" s="67"/>
      <c r="H3238" s="4"/>
      <c r="I3238" s="4"/>
      <c r="J3238" s="4"/>
      <c r="K3238" s="4"/>
      <c r="O3238" s="4"/>
      <c r="P3238" s="4"/>
      <c r="Q3238" s="4"/>
      <c r="R3238" s="16"/>
      <c r="S3238" s="16"/>
      <c r="T3238" s="16"/>
      <c r="AA3238" s="59"/>
      <c r="AB3238" s="59"/>
      <c r="AC3238" s="18"/>
      <c r="AE3238" s="94"/>
    </row>
    <row r="3239" spans="1:31" x14ac:dyDescent="0.25">
      <c r="A3239" s="16"/>
      <c r="B3239" s="16"/>
      <c r="C3239" s="16"/>
      <c r="D3239" s="66"/>
      <c r="E3239" s="66"/>
      <c r="F3239" s="66"/>
      <c r="G3239" s="67"/>
      <c r="H3239" s="4"/>
      <c r="I3239" s="4"/>
      <c r="J3239" s="4"/>
      <c r="K3239" s="4"/>
      <c r="O3239" s="4"/>
      <c r="P3239" s="4"/>
      <c r="Q3239" s="4"/>
      <c r="R3239" s="16"/>
      <c r="S3239" s="16"/>
      <c r="T3239" s="16"/>
      <c r="AA3239" s="59"/>
      <c r="AB3239" s="59"/>
      <c r="AC3239" s="18"/>
      <c r="AE3239" s="94"/>
    </row>
    <row r="3240" spans="1:31" x14ac:dyDescent="0.25">
      <c r="A3240" s="16"/>
      <c r="B3240" s="16"/>
      <c r="C3240" s="16"/>
      <c r="D3240" s="66"/>
      <c r="E3240" s="66"/>
      <c r="F3240" s="66"/>
      <c r="G3240" s="67"/>
      <c r="H3240" s="4"/>
      <c r="I3240" s="4"/>
      <c r="J3240" s="4"/>
      <c r="K3240" s="4"/>
      <c r="O3240" s="4"/>
      <c r="P3240" s="4"/>
      <c r="Q3240" s="4"/>
      <c r="R3240" s="16"/>
      <c r="S3240" s="16"/>
      <c r="T3240" s="16"/>
      <c r="AA3240" s="59"/>
      <c r="AB3240" s="59"/>
      <c r="AC3240" s="18"/>
      <c r="AE3240" s="94"/>
    </row>
    <row r="3241" spans="1:31" x14ac:dyDescent="0.25">
      <c r="A3241" s="16"/>
      <c r="B3241" s="16"/>
      <c r="C3241" s="16"/>
      <c r="D3241" s="66"/>
      <c r="E3241" s="66"/>
      <c r="F3241" s="66"/>
      <c r="G3241" s="67"/>
      <c r="H3241" s="4"/>
      <c r="I3241" s="4"/>
      <c r="J3241" s="4"/>
      <c r="K3241" s="4"/>
      <c r="O3241" s="4"/>
      <c r="P3241" s="4"/>
      <c r="Q3241" s="4"/>
      <c r="R3241" s="16"/>
      <c r="S3241" s="16"/>
      <c r="T3241" s="16"/>
      <c r="AA3241" s="59"/>
      <c r="AB3241" s="59"/>
      <c r="AC3241" s="18"/>
      <c r="AE3241" s="94"/>
    </row>
    <row r="3242" spans="1:31" x14ac:dyDescent="0.25">
      <c r="A3242" s="16"/>
      <c r="B3242" s="16"/>
      <c r="C3242" s="16"/>
      <c r="D3242" s="66"/>
      <c r="E3242" s="66"/>
      <c r="F3242" s="66"/>
      <c r="G3242" s="67"/>
      <c r="H3242" s="4"/>
      <c r="I3242" s="4"/>
      <c r="J3242" s="4"/>
      <c r="K3242" s="4"/>
      <c r="O3242" s="4"/>
      <c r="P3242" s="4"/>
      <c r="Q3242" s="4"/>
      <c r="R3242" s="16"/>
      <c r="S3242" s="16"/>
      <c r="T3242" s="16"/>
      <c r="AA3242" s="59"/>
      <c r="AB3242" s="59"/>
      <c r="AC3242" s="18"/>
      <c r="AE3242" s="94"/>
    </row>
    <row r="3243" spans="1:31" x14ac:dyDescent="0.25">
      <c r="A3243" s="16"/>
      <c r="B3243" s="16"/>
      <c r="C3243" s="16"/>
      <c r="D3243" s="66"/>
      <c r="E3243" s="66"/>
      <c r="F3243" s="66"/>
      <c r="G3243" s="67"/>
      <c r="H3243" s="4"/>
      <c r="I3243" s="4"/>
      <c r="J3243" s="4"/>
      <c r="K3243" s="4"/>
      <c r="O3243" s="4"/>
      <c r="P3243" s="4"/>
      <c r="Q3243" s="4"/>
      <c r="R3243" s="16"/>
      <c r="S3243" s="16"/>
      <c r="T3243" s="16"/>
      <c r="AA3243" s="59"/>
      <c r="AB3243" s="59"/>
      <c r="AC3243" s="18"/>
      <c r="AE3243" s="94"/>
    </row>
    <row r="3244" spans="1:31" x14ac:dyDescent="0.25">
      <c r="A3244" s="16"/>
      <c r="B3244" s="16"/>
      <c r="C3244" s="16"/>
      <c r="D3244" s="66"/>
      <c r="E3244" s="66"/>
      <c r="F3244" s="66"/>
      <c r="G3244" s="67"/>
      <c r="H3244" s="4"/>
      <c r="I3244" s="4"/>
      <c r="J3244" s="4"/>
      <c r="K3244" s="4"/>
      <c r="O3244" s="4"/>
      <c r="P3244" s="4"/>
      <c r="Q3244" s="4"/>
      <c r="R3244" s="16"/>
      <c r="S3244" s="16"/>
      <c r="T3244" s="16"/>
      <c r="AA3244" s="59"/>
      <c r="AB3244" s="59"/>
      <c r="AC3244" s="18"/>
      <c r="AE3244" s="94"/>
    </row>
    <row r="3245" spans="1:31" x14ac:dyDescent="0.25">
      <c r="A3245" s="16"/>
      <c r="B3245" s="16"/>
      <c r="C3245" s="16"/>
      <c r="D3245" s="66"/>
      <c r="E3245" s="66"/>
      <c r="F3245" s="66"/>
      <c r="G3245" s="67"/>
      <c r="H3245" s="4"/>
      <c r="I3245" s="4"/>
      <c r="J3245" s="4"/>
      <c r="K3245" s="4"/>
      <c r="O3245" s="4"/>
      <c r="P3245" s="4"/>
      <c r="Q3245" s="4"/>
      <c r="R3245" s="16"/>
      <c r="S3245" s="16"/>
      <c r="T3245" s="16"/>
      <c r="AA3245" s="59"/>
      <c r="AB3245" s="59"/>
      <c r="AC3245" s="18"/>
      <c r="AE3245" s="94"/>
    </row>
    <row r="3246" spans="1:31" x14ac:dyDescent="0.25">
      <c r="A3246" s="16"/>
      <c r="B3246" s="16"/>
      <c r="C3246" s="16"/>
      <c r="D3246" s="66"/>
      <c r="E3246" s="66"/>
      <c r="F3246" s="66"/>
      <c r="G3246" s="67"/>
      <c r="H3246" s="4"/>
      <c r="I3246" s="4"/>
      <c r="J3246" s="4"/>
      <c r="K3246" s="4"/>
      <c r="O3246" s="4"/>
      <c r="P3246" s="4"/>
      <c r="Q3246" s="4"/>
      <c r="R3246" s="16"/>
      <c r="S3246" s="16"/>
      <c r="T3246" s="16"/>
      <c r="AA3246" s="59"/>
      <c r="AB3246" s="59"/>
      <c r="AC3246" s="18"/>
      <c r="AE3246" s="94"/>
    </row>
    <row r="3247" spans="1:31" x14ac:dyDescent="0.25">
      <c r="A3247" s="16"/>
      <c r="B3247" s="16"/>
      <c r="C3247" s="16"/>
      <c r="D3247" s="66"/>
      <c r="E3247" s="66"/>
      <c r="F3247" s="66"/>
      <c r="G3247" s="67"/>
      <c r="H3247" s="4"/>
      <c r="I3247" s="4"/>
      <c r="J3247" s="4"/>
      <c r="K3247" s="4"/>
      <c r="O3247" s="4"/>
      <c r="P3247" s="4"/>
      <c r="Q3247" s="4"/>
      <c r="R3247" s="16"/>
      <c r="S3247" s="16"/>
      <c r="T3247" s="16"/>
      <c r="AA3247" s="59"/>
      <c r="AB3247" s="59"/>
      <c r="AC3247" s="18"/>
      <c r="AE3247" s="94"/>
    </row>
    <row r="3248" spans="1:31" x14ac:dyDescent="0.25">
      <c r="A3248" s="16"/>
      <c r="B3248" s="16"/>
      <c r="C3248" s="16"/>
      <c r="D3248" s="66"/>
      <c r="E3248" s="66"/>
      <c r="F3248" s="66"/>
      <c r="G3248" s="67"/>
      <c r="H3248" s="4"/>
      <c r="I3248" s="4"/>
      <c r="J3248" s="4"/>
      <c r="K3248" s="4"/>
      <c r="O3248" s="4"/>
      <c r="P3248" s="4"/>
      <c r="Q3248" s="4"/>
      <c r="R3248" s="16"/>
      <c r="S3248" s="16"/>
      <c r="T3248" s="16"/>
      <c r="AA3248" s="59"/>
      <c r="AB3248" s="59"/>
      <c r="AC3248" s="18"/>
      <c r="AE3248" s="94"/>
    </row>
    <row r="3249" spans="1:31" x14ac:dyDescent="0.25">
      <c r="A3249" s="16"/>
      <c r="B3249" s="16"/>
      <c r="C3249" s="16"/>
      <c r="D3249" s="66"/>
      <c r="E3249" s="66"/>
      <c r="F3249" s="66"/>
      <c r="G3249" s="67"/>
      <c r="H3249" s="4"/>
      <c r="I3249" s="4"/>
      <c r="J3249" s="4"/>
      <c r="K3249" s="4"/>
      <c r="O3249" s="4"/>
      <c r="P3249" s="4"/>
      <c r="Q3249" s="4"/>
      <c r="R3249" s="16"/>
      <c r="S3249" s="16"/>
      <c r="T3249" s="16"/>
      <c r="AA3249" s="59"/>
      <c r="AB3249" s="59"/>
      <c r="AC3249" s="18"/>
      <c r="AE3249" s="94"/>
    </row>
    <row r="3250" spans="1:31" x14ac:dyDescent="0.25">
      <c r="A3250" s="16"/>
      <c r="B3250" s="16"/>
      <c r="C3250" s="16"/>
      <c r="D3250" s="66"/>
      <c r="E3250" s="66"/>
      <c r="F3250" s="66"/>
      <c r="G3250" s="67"/>
      <c r="H3250" s="4"/>
      <c r="I3250" s="4"/>
      <c r="J3250" s="4"/>
      <c r="K3250" s="4"/>
      <c r="O3250" s="4"/>
      <c r="P3250" s="4"/>
      <c r="Q3250" s="4"/>
      <c r="R3250" s="16"/>
      <c r="S3250" s="16"/>
      <c r="T3250" s="16"/>
      <c r="AA3250" s="59"/>
      <c r="AB3250" s="59"/>
      <c r="AC3250" s="18"/>
      <c r="AE3250" s="94"/>
    </row>
    <row r="3251" spans="1:31" x14ac:dyDescent="0.25">
      <c r="A3251" s="16"/>
      <c r="B3251" s="16"/>
      <c r="C3251" s="16"/>
      <c r="D3251" s="66"/>
      <c r="E3251" s="66"/>
      <c r="F3251" s="66"/>
      <c r="G3251" s="67"/>
      <c r="H3251" s="4"/>
      <c r="I3251" s="4"/>
      <c r="J3251" s="4"/>
      <c r="K3251" s="4"/>
      <c r="O3251" s="4"/>
      <c r="P3251" s="4"/>
      <c r="Q3251" s="4"/>
      <c r="R3251" s="16"/>
      <c r="S3251" s="16"/>
      <c r="T3251" s="16"/>
      <c r="AA3251" s="59"/>
      <c r="AB3251" s="59"/>
      <c r="AC3251" s="18"/>
      <c r="AE3251" s="94"/>
    </row>
    <row r="3252" spans="1:31" x14ac:dyDescent="0.25">
      <c r="A3252" s="16"/>
      <c r="B3252" s="16"/>
      <c r="C3252" s="16"/>
      <c r="D3252" s="66"/>
      <c r="E3252" s="66"/>
      <c r="F3252" s="66"/>
      <c r="G3252" s="67"/>
      <c r="H3252" s="4"/>
      <c r="I3252" s="4"/>
      <c r="J3252" s="4"/>
      <c r="K3252" s="4"/>
      <c r="O3252" s="4"/>
      <c r="P3252" s="4"/>
      <c r="Q3252" s="4"/>
      <c r="R3252" s="16"/>
      <c r="S3252" s="16"/>
      <c r="T3252" s="16"/>
      <c r="AA3252" s="59"/>
      <c r="AB3252" s="59"/>
      <c r="AC3252" s="18"/>
      <c r="AE3252" s="94"/>
    </row>
    <row r="3253" spans="1:31" x14ac:dyDescent="0.25">
      <c r="A3253" s="16"/>
      <c r="B3253" s="16"/>
      <c r="C3253" s="16"/>
      <c r="D3253" s="66"/>
      <c r="E3253" s="66"/>
      <c r="F3253" s="66"/>
      <c r="G3253" s="67"/>
      <c r="H3253" s="4"/>
      <c r="I3253" s="4"/>
      <c r="J3253" s="4"/>
      <c r="K3253" s="4"/>
      <c r="O3253" s="4"/>
      <c r="P3253" s="4"/>
      <c r="Q3253" s="4"/>
      <c r="R3253" s="16"/>
      <c r="S3253" s="16"/>
      <c r="T3253" s="16"/>
      <c r="AA3253" s="59"/>
      <c r="AB3253" s="59"/>
      <c r="AC3253" s="18"/>
      <c r="AE3253" s="94"/>
    </row>
    <row r="3254" spans="1:31" x14ac:dyDescent="0.25">
      <c r="A3254" s="16"/>
      <c r="B3254" s="16"/>
      <c r="C3254" s="16"/>
      <c r="D3254" s="66"/>
      <c r="E3254" s="66"/>
      <c r="F3254" s="66"/>
      <c r="G3254" s="67"/>
      <c r="H3254" s="4"/>
      <c r="I3254" s="4"/>
      <c r="J3254" s="4"/>
      <c r="K3254" s="4"/>
      <c r="O3254" s="4"/>
      <c r="P3254" s="4"/>
      <c r="Q3254" s="4"/>
      <c r="R3254" s="16"/>
      <c r="S3254" s="16"/>
      <c r="T3254" s="16"/>
      <c r="AA3254" s="59"/>
      <c r="AB3254" s="59"/>
      <c r="AC3254" s="18"/>
      <c r="AE3254" s="94"/>
    </row>
    <row r="3255" spans="1:31" x14ac:dyDescent="0.25">
      <c r="A3255" s="16"/>
      <c r="B3255" s="16"/>
      <c r="C3255" s="16"/>
      <c r="D3255" s="66"/>
      <c r="E3255" s="66"/>
      <c r="F3255" s="66"/>
      <c r="G3255" s="67"/>
      <c r="H3255" s="4"/>
      <c r="I3255" s="4"/>
      <c r="J3255" s="4"/>
      <c r="K3255" s="4"/>
      <c r="O3255" s="4"/>
      <c r="P3255" s="4"/>
      <c r="Q3255" s="4"/>
      <c r="R3255" s="16"/>
      <c r="S3255" s="16"/>
      <c r="T3255" s="16"/>
      <c r="AA3255" s="59"/>
      <c r="AB3255" s="59"/>
      <c r="AC3255" s="18"/>
      <c r="AE3255" s="94"/>
    </row>
    <row r="3256" spans="1:31" x14ac:dyDescent="0.25">
      <c r="A3256" s="16"/>
      <c r="B3256" s="16"/>
      <c r="C3256" s="16"/>
      <c r="D3256" s="66"/>
      <c r="E3256" s="66"/>
      <c r="F3256" s="66"/>
      <c r="G3256" s="67"/>
      <c r="H3256" s="4"/>
      <c r="I3256" s="4"/>
      <c r="J3256" s="4"/>
      <c r="K3256" s="4"/>
      <c r="O3256" s="4"/>
      <c r="P3256" s="4"/>
      <c r="Q3256" s="4"/>
      <c r="R3256" s="16"/>
      <c r="S3256" s="16"/>
      <c r="T3256" s="16"/>
      <c r="AA3256" s="59"/>
      <c r="AB3256" s="59"/>
      <c r="AC3256" s="18"/>
      <c r="AE3256" s="94"/>
    </row>
    <row r="3257" spans="1:31" x14ac:dyDescent="0.25">
      <c r="A3257" s="16"/>
      <c r="B3257" s="16"/>
      <c r="C3257" s="16"/>
      <c r="D3257" s="66"/>
      <c r="E3257" s="66"/>
      <c r="F3257" s="66"/>
      <c r="G3257" s="67"/>
      <c r="H3257" s="4"/>
      <c r="I3257" s="4"/>
      <c r="J3257" s="4"/>
      <c r="K3257" s="4"/>
      <c r="O3257" s="4"/>
      <c r="P3257" s="4"/>
      <c r="Q3257" s="4"/>
      <c r="R3257" s="16"/>
      <c r="S3257" s="16"/>
      <c r="T3257" s="16"/>
      <c r="AA3257" s="59"/>
      <c r="AB3257" s="59"/>
      <c r="AC3257" s="18"/>
      <c r="AE3257" s="94"/>
    </row>
    <row r="3258" spans="1:31" x14ac:dyDescent="0.25">
      <c r="A3258" s="16"/>
      <c r="B3258" s="16"/>
      <c r="C3258" s="16"/>
      <c r="D3258" s="66"/>
      <c r="E3258" s="66"/>
      <c r="F3258" s="66"/>
      <c r="G3258" s="67"/>
      <c r="H3258" s="4"/>
      <c r="I3258" s="4"/>
      <c r="J3258" s="4"/>
      <c r="K3258" s="4"/>
      <c r="O3258" s="4"/>
      <c r="P3258" s="4"/>
      <c r="Q3258" s="4"/>
      <c r="R3258" s="16"/>
      <c r="S3258" s="16"/>
      <c r="T3258" s="16"/>
      <c r="AA3258" s="59"/>
      <c r="AB3258" s="59"/>
      <c r="AC3258" s="18"/>
      <c r="AE3258" s="94"/>
    </row>
    <row r="3259" spans="1:31" x14ac:dyDescent="0.25">
      <c r="A3259" s="16"/>
      <c r="B3259" s="16"/>
      <c r="C3259" s="16"/>
      <c r="D3259" s="66"/>
      <c r="E3259" s="66"/>
      <c r="F3259" s="66"/>
      <c r="G3259" s="67"/>
      <c r="H3259" s="4"/>
      <c r="I3259" s="4"/>
      <c r="J3259" s="4"/>
      <c r="K3259" s="4"/>
      <c r="O3259" s="4"/>
      <c r="P3259" s="4"/>
      <c r="Q3259" s="4"/>
      <c r="R3259" s="16"/>
      <c r="S3259" s="16"/>
      <c r="T3259" s="16"/>
      <c r="AA3259" s="59"/>
      <c r="AB3259" s="59"/>
      <c r="AC3259" s="18"/>
      <c r="AE3259" s="94"/>
    </row>
    <row r="3260" spans="1:31" x14ac:dyDescent="0.25">
      <c r="A3260" s="16"/>
      <c r="B3260" s="16"/>
      <c r="C3260" s="16"/>
      <c r="D3260" s="66"/>
      <c r="E3260" s="66"/>
      <c r="F3260" s="66"/>
      <c r="G3260" s="67"/>
      <c r="H3260" s="4"/>
      <c r="I3260" s="4"/>
      <c r="J3260" s="4"/>
      <c r="K3260" s="4"/>
      <c r="O3260" s="4"/>
      <c r="P3260" s="4"/>
      <c r="Q3260" s="4"/>
      <c r="R3260" s="16"/>
      <c r="S3260" s="16"/>
      <c r="T3260" s="16"/>
      <c r="AA3260" s="59"/>
      <c r="AB3260" s="59"/>
      <c r="AC3260" s="18"/>
      <c r="AE3260" s="94"/>
    </row>
    <row r="3261" spans="1:31" x14ac:dyDescent="0.25">
      <c r="A3261" s="16"/>
      <c r="B3261" s="16"/>
      <c r="C3261" s="16"/>
      <c r="D3261" s="66"/>
      <c r="E3261" s="66"/>
      <c r="F3261" s="66"/>
      <c r="G3261" s="67"/>
      <c r="H3261" s="4"/>
      <c r="I3261" s="4"/>
      <c r="J3261" s="4"/>
      <c r="K3261" s="4"/>
      <c r="O3261" s="4"/>
      <c r="P3261" s="4"/>
      <c r="Q3261" s="4"/>
      <c r="R3261" s="16"/>
      <c r="S3261" s="16"/>
      <c r="T3261" s="16"/>
      <c r="AA3261" s="59"/>
      <c r="AB3261" s="59"/>
      <c r="AC3261" s="18"/>
      <c r="AE3261" s="94"/>
    </row>
    <row r="3262" spans="1:31" x14ac:dyDescent="0.25">
      <c r="A3262" s="16"/>
      <c r="B3262" s="16"/>
      <c r="C3262" s="16"/>
      <c r="D3262" s="66"/>
      <c r="E3262" s="66"/>
      <c r="F3262" s="66"/>
      <c r="G3262" s="67"/>
      <c r="H3262" s="4"/>
      <c r="I3262" s="4"/>
      <c r="J3262" s="4"/>
      <c r="K3262" s="4"/>
      <c r="O3262" s="4"/>
      <c r="P3262" s="4"/>
      <c r="Q3262" s="4"/>
      <c r="R3262" s="16"/>
      <c r="S3262" s="16"/>
      <c r="T3262" s="16"/>
      <c r="AA3262" s="59"/>
      <c r="AB3262" s="59"/>
      <c r="AC3262" s="18"/>
      <c r="AE3262" s="94"/>
    </row>
    <row r="3263" spans="1:31" x14ac:dyDescent="0.25">
      <c r="A3263" s="16"/>
      <c r="B3263" s="16"/>
      <c r="C3263" s="16"/>
      <c r="D3263" s="66"/>
      <c r="E3263" s="66"/>
      <c r="F3263" s="66"/>
      <c r="G3263" s="67"/>
      <c r="H3263" s="4"/>
      <c r="I3263" s="4"/>
      <c r="J3263" s="4"/>
      <c r="K3263" s="4"/>
      <c r="O3263" s="4"/>
      <c r="P3263" s="4"/>
      <c r="Q3263" s="4"/>
      <c r="R3263" s="16"/>
      <c r="S3263" s="16"/>
      <c r="T3263" s="16"/>
      <c r="AA3263" s="59"/>
      <c r="AB3263" s="59"/>
      <c r="AC3263" s="18"/>
      <c r="AE3263" s="94"/>
    </row>
    <row r="3264" spans="1:31" x14ac:dyDescent="0.25">
      <c r="A3264" s="16"/>
      <c r="B3264" s="16"/>
      <c r="C3264" s="16"/>
      <c r="D3264" s="66"/>
      <c r="E3264" s="66"/>
      <c r="F3264" s="66"/>
      <c r="G3264" s="67"/>
      <c r="H3264" s="4"/>
      <c r="I3264" s="4"/>
      <c r="J3264" s="4"/>
      <c r="K3264" s="4"/>
      <c r="O3264" s="4"/>
      <c r="P3264" s="4"/>
      <c r="Q3264" s="4"/>
      <c r="R3264" s="16"/>
      <c r="S3264" s="16"/>
      <c r="T3264" s="16"/>
      <c r="AA3264" s="59"/>
      <c r="AB3264" s="59"/>
      <c r="AC3264" s="18"/>
      <c r="AE3264" s="94"/>
    </row>
    <row r="3265" spans="1:31" x14ac:dyDescent="0.25">
      <c r="A3265" s="16"/>
      <c r="B3265" s="16"/>
      <c r="C3265" s="16"/>
      <c r="D3265" s="66"/>
      <c r="E3265" s="66"/>
      <c r="F3265" s="66"/>
      <c r="G3265" s="67"/>
      <c r="H3265" s="4"/>
      <c r="I3265" s="4"/>
      <c r="J3265" s="4"/>
      <c r="K3265" s="4"/>
      <c r="O3265" s="4"/>
      <c r="P3265" s="4"/>
      <c r="Q3265" s="4"/>
      <c r="R3265" s="16"/>
      <c r="S3265" s="16"/>
      <c r="T3265" s="16"/>
      <c r="AA3265" s="59"/>
      <c r="AB3265" s="59"/>
      <c r="AC3265" s="18"/>
      <c r="AE3265" s="94"/>
    </row>
    <row r="3266" spans="1:31" x14ac:dyDescent="0.25">
      <c r="A3266" s="16"/>
      <c r="B3266" s="16"/>
      <c r="C3266" s="16"/>
      <c r="D3266" s="66"/>
      <c r="E3266" s="66"/>
      <c r="F3266" s="66"/>
      <c r="G3266" s="67"/>
      <c r="H3266" s="4"/>
      <c r="I3266" s="4"/>
      <c r="J3266" s="4"/>
      <c r="K3266" s="4"/>
      <c r="O3266" s="4"/>
      <c r="P3266" s="4"/>
      <c r="Q3266" s="4"/>
      <c r="R3266" s="16"/>
      <c r="S3266" s="16"/>
      <c r="T3266" s="16"/>
      <c r="AA3266" s="59"/>
      <c r="AB3266" s="59"/>
      <c r="AC3266" s="18"/>
      <c r="AE3266" s="94"/>
    </row>
    <row r="3267" spans="1:31" x14ac:dyDescent="0.25">
      <c r="A3267" s="16"/>
      <c r="B3267" s="16"/>
      <c r="C3267" s="16"/>
      <c r="D3267" s="66"/>
      <c r="E3267" s="66"/>
      <c r="F3267" s="66"/>
      <c r="G3267" s="67"/>
      <c r="H3267" s="4"/>
      <c r="I3267" s="4"/>
      <c r="J3267" s="4"/>
      <c r="K3267" s="4"/>
      <c r="O3267" s="4"/>
      <c r="P3267" s="4"/>
      <c r="Q3267" s="4"/>
      <c r="R3267" s="16"/>
      <c r="S3267" s="16"/>
      <c r="T3267" s="16"/>
      <c r="AA3267" s="59"/>
      <c r="AB3267" s="59"/>
      <c r="AC3267" s="18"/>
      <c r="AE3267" s="94"/>
    </row>
    <row r="3268" spans="1:31" x14ac:dyDescent="0.25">
      <c r="A3268" s="16"/>
      <c r="B3268" s="16"/>
      <c r="C3268" s="16"/>
      <c r="D3268" s="66"/>
      <c r="E3268" s="66"/>
      <c r="F3268" s="66"/>
      <c r="G3268" s="67"/>
      <c r="H3268" s="4"/>
      <c r="I3268" s="4"/>
      <c r="J3268" s="4"/>
      <c r="K3268" s="4"/>
      <c r="O3268" s="4"/>
      <c r="P3268" s="4"/>
      <c r="Q3268" s="4"/>
      <c r="R3268" s="16"/>
      <c r="S3268" s="16"/>
      <c r="T3268" s="16"/>
      <c r="AA3268" s="59"/>
      <c r="AB3268" s="59"/>
      <c r="AC3268" s="18"/>
      <c r="AE3268" s="94"/>
    </row>
    <row r="3269" spans="1:31" x14ac:dyDescent="0.25">
      <c r="A3269" s="16"/>
      <c r="B3269" s="16"/>
      <c r="C3269" s="16"/>
      <c r="D3269" s="66"/>
      <c r="E3269" s="66"/>
      <c r="F3269" s="66"/>
      <c r="G3269" s="67"/>
      <c r="H3269" s="4"/>
      <c r="I3269" s="4"/>
      <c r="J3269" s="4"/>
      <c r="K3269" s="4"/>
      <c r="O3269" s="4"/>
      <c r="P3269" s="4"/>
      <c r="Q3269" s="4"/>
      <c r="R3269" s="16"/>
      <c r="S3269" s="16"/>
      <c r="T3269" s="16"/>
      <c r="AA3269" s="59"/>
      <c r="AB3269" s="59"/>
      <c r="AC3269" s="18"/>
      <c r="AE3269" s="94"/>
    </row>
    <row r="3270" spans="1:31" x14ac:dyDescent="0.25">
      <c r="A3270" s="16"/>
      <c r="B3270" s="16"/>
      <c r="C3270" s="16"/>
      <c r="D3270" s="66"/>
      <c r="E3270" s="66"/>
      <c r="F3270" s="66"/>
      <c r="G3270" s="67"/>
      <c r="H3270" s="4"/>
      <c r="I3270" s="4"/>
      <c r="J3270" s="4"/>
      <c r="K3270" s="4"/>
      <c r="O3270" s="4"/>
      <c r="P3270" s="4"/>
      <c r="Q3270" s="4"/>
      <c r="R3270" s="16"/>
      <c r="S3270" s="16"/>
      <c r="T3270" s="16"/>
      <c r="AA3270" s="59"/>
      <c r="AB3270" s="59"/>
      <c r="AC3270" s="18"/>
      <c r="AE3270" s="94"/>
    </row>
    <row r="3271" spans="1:31" x14ac:dyDescent="0.25">
      <c r="A3271" s="16"/>
      <c r="B3271" s="16"/>
      <c r="C3271" s="16"/>
      <c r="D3271" s="66"/>
      <c r="E3271" s="66"/>
      <c r="F3271" s="66"/>
      <c r="G3271" s="67"/>
      <c r="H3271" s="4"/>
      <c r="I3271" s="4"/>
      <c r="J3271" s="4"/>
      <c r="K3271" s="4"/>
      <c r="O3271" s="4"/>
      <c r="P3271" s="4"/>
      <c r="Q3271" s="4"/>
      <c r="R3271" s="16"/>
      <c r="S3271" s="16"/>
      <c r="T3271" s="16"/>
      <c r="AA3271" s="59"/>
      <c r="AB3271" s="59"/>
      <c r="AC3271" s="18"/>
      <c r="AE3271" s="94"/>
    </row>
    <row r="3272" spans="1:31" x14ac:dyDescent="0.25">
      <c r="A3272" s="16"/>
      <c r="B3272" s="16"/>
      <c r="C3272" s="16"/>
      <c r="D3272" s="66"/>
      <c r="E3272" s="66"/>
      <c r="F3272" s="66"/>
      <c r="G3272" s="67"/>
      <c r="H3272" s="4"/>
      <c r="I3272" s="4"/>
      <c r="J3272" s="4"/>
      <c r="K3272" s="4"/>
      <c r="O3272" s="4"/>
      <c r="P3272" s="4"/>
      <c r="Q3272" s="4"/>
      <c r="R3272" s="16"/>
      <c r="S3272" s="16"/>
      <c r="T3272" s="16"/>
      <c r="AA3272" s="59"/>
      <c r="AB3272" s="59"/>
      <c r="AC3272" s="18"/>
      <c r="AE3272" s="94"/>
    </row>
    <row r="3273" spans="1:31" x14ac:dyDescent="0.25">
      <c r="A3273" s="16"/>
      <c r="B3273" s="16"/>
      <c r="C3273" s="16"/>
      <c r="D3273" s="66"/>
      <c r="E3273" s="66"/>
      <c r="F3273" s="66"/>
      <c r="G3273" s="67"/>
      <c r="H3273" s="4"/>
      <c r="I3273" s="4"/>
      <c r="J3273" s="4"/>
      <c r="K3273" s="4"/>
      <c r="O3273" s="4"/>
      <c r="P3273" s="4"/>
      <c r="Q3273" s="4"/>
      <c r="R3273" s="16"/>
      <c r="S3273" s="16"/>
      <c r="T3273" s="16"/>
      <c r="AA3273" s="59"/>
      <c r="AB3273" s="59"/>
      <c r="AC3273" s="18"/>
      <c r="AE3273" s="94"/>
    </row>
    <row r="3274" spans="1:31" x14ac:dyDescent="0.25">
      <c r="A3274" s="16"/>
      <c r="B3274" s="16"/>
      <c r="C3274" s="16"/>
      <c r="D3274" s="66"/>
      <c r="E3274" s="66"/>
      <c r="F3274" s="66"/>
      <c r="G3274" s="67"/>
      <c r="H3274" s="4"/>
      <c r="I3274" s="4"/>
      <c r="J3274" s="4"/>
      <c r="K3274" s="4"/>
      <c r="O3274" s="4"/>
      <c r="P3274" s="4"/>
      <c r="Q3274" s="4"/>
      <c r="R3274" s="16"/>
      <c r="S3274" s="16"/>
      <c r="T3274" s="16"/>
      <c r="AA3274" s="59"/>
      <c r="AB3274" s="59"/>
      <c r="AC3274" s="18"/>
      <c r="AE3274" s="94"/>
    </row>
    <row r="3275" spans="1:31" x14ac:dyDescent="0.25">
      <c r="A3275" s="16"/>
      <c r="B3275" s="16"/>
      <c r="C3275" s="16"/>
      <c r="D3275" s="66"/>
      <c r="E3275" s="66"/>
      <c r="F3275" s="66"/>
      <c r="G3275" s="67"/>
      <c r="H3275" s="4"/>
      <c r="I3275" s="4"/>
      <c r="J3275" s="4"/>
      <c r="K3275" s="4"/>
      <c r="O3275" s="4"/>
      <c r="P3275" s="4"/>
      <c r="Q3275" s="4"/>
      <c r="R3275" s="16"/>
      <c r="S3275" s="16"/>
      <c r="T3275" s="16"/>
      <c r="AA3275" s="59"/>
      <c r="AB3275" s="59"/>
      <c r="AC3275" s="18"/>
      <c r="AE3275" s="94"/>
    </row>
    <row r="3276" spans="1:31" x14ac:dyDescent="0.25">
      <c r="A3276" s="16"/>
      <c r="B3276" s="16"/>
      <c r="C3276" s="16"/>
      <c r="D3276" s="66"/>
      <c r="E3276" s="66"/>
      <c r="F3276" s="66"/>
      <c r="G3276" s="67"/>
      <c r="H3276" s="4"/>
      <c r="I3276" s="4"/>
      <c r="J3276" s="4"/>
      <c r="K3276" s="4"/>
      <c r="O3276" s="4"/>
      <c r="P3276" s="4"/>
      <c r="Q3276" s="4"/>
      <c r="R3276" s="16"/>
      <c r="S3276" s="16"/>
      <c r="T3276" s="16"/>
      <c r="AA3276" s="59"/>
      <c r="AB3276" s="59"/>
      <c r="AC3276" s="18"/>
      <c r="AE3276" s="94"/>
    </row>
    <row r="3277" spans="1:31" x14ac:dyDescent="0.25">
      <c r="A3277" s="16"/>
      <c r="B3277" s="16"/>
      <c r="C3277" s="16"/>
      <c r="D3277" s="66"/>
      <c r="E3277" s="66"/>
      <c r="F3277" s="66"/>
      <c r="G3277" s="67"/>
      <c r="H3277" s="4"/>
      <c r="I3277" s="4"/>
      <c r="J3277" s="4"/>
      <c r="K3277" s="4"/>
      <c r="O3277" s="4"/>
      <c r="P3277" s="4"/>
      <c r="Q3277" s="4"/>
      <c r="R3277" s="16"/>
      <c r="S3277" s="16"/>
      <c r="T3277" s="16"/>
      <c r="AA3277" s="59"/>
      <c r="AB3277" s="59"/>
      <c r="AC3277" s="18"/>
      <c r="AE3277" s="94"/>
    </row>
    <row r="3278" spans="1:31" x14ac:dyDescent="0.25">
      <c r="A3278" s="16"/>
      <c r="B3278" s="16"/>
      <c r="C3278" s="16"/>
      <c r="D3278" s="66"/>
      <c r="E3278" s="66"/>
      <c r="F3278" s="66"/>
      <c r="G3278" s="67"/>
      <c r="H3278" s="4"/>
      <c r="I3278" s="4"/>
      <c r="J3278" s="4"/>
      <c r="K3278" s="4"/>
      <c r="O3278" s="4"/>
      <c r="P3278" s="4"/>
      <c r="Q3278" s="4"/>
      <c r="R3278" s="16"/>
      <c r="S3278" s="16"/>
      <c r="T3278" s="16"/>
      <c r="AA3278" s="59"/>
      <c r="AB3278" s="59"/>
      <c r="AC3278" s="18"/>
      <c r="AE3278" s="94"/>
    </row>
    <row r="3279" spans="1:31" x14ac:dyDescent="0.25">
      <c r="A3279" s="16"/>
      <c r="B3279" s="16"/>
      <c r="C3279" s="16"/>
      <c r="D3279" s="66"/>
      <c r="E3279" s="66"/>
      <c r="F3279" s="66"/>
      <c r="G3279" s="67"/>
      <c r="H3279" s="4"/>
      <c r="I3279" s="4"/>
      <c r="J3279" s="4"/>
      <c r="K3279" s="4"/>
      <c r="O3279" s="4"/>
      <c r="P3279" s="4"/>
      <c r="Q3279" s="4"/>
      <c r="R3279" s="16"/>
      <c r="S3279" s="16"/>
      <c r="T3279" s="16"/>
      <c r="AA3279" s="59"/>
      <c r="AB3279" s="59"/>
      <c r="AC3279" s="18"/>
      <c r="AE3279" s="94"/>
    </row>
    <row r="3280" spans="1:31" x14ac:dyDescent="0.25">
      <c r="A3280" s="16"/>
      <c r="B3280" s="16"/>
      <c r="C3280" s="16"/>
      <c r="D3280" s="66"/>
      <c r="E3280" s="66"/>
      <c r="F3280" s="66"/>
      <c r="G3280" s="67"/>
      <c r="H3280" s="4"/>
      <c r="I3280" s="4"/>
      <c r="J3280" s="4"/>
      <c r="K3280" s="4"/>
      <c r="O3280" s="4"/>
      <c r="P3280" s="4"/>
      <c r="Q3280" s="4"/>
      <c r="R3280" s="16"/>
      <c r="S3280" s="16"/>
      <c r="T3280" s="16"/>
      <c r="AA3280" s="59"/>
      <c r="AB3280" s="59"/>
      <c r="AC3280" s="18"/>
      <c r="AE3280" s="94"/>
    </row>
    <row r="3281" spans="1:31" x14ac:dyDescent="0.25">
      <c r="A3281" s="16"/>
      <c r="B3281" s="16"/>
      <c r="C3281" s="16"/>
      <c r="D3281" s="66"/>
      <c r="E3281" s="66"/>
      <c r="F3281" s="66"/>
      <c r="G3281" s="67"/>
      <c r="H3281" s="4"/>
      <c r="I3281" s="4"/>
      <c r="J3281" s="4"/>
      <c r="K3281" s="4"/>
      <c r="O3281" s="4"/>
      <c r="P3281" s="4"/>
      <c r="Q3281" s="4"/>
      <c r="R3281" s="16"/>
      <c r="S3281" s="16"/>
      <c r="T3281" s="16"/>
      <c r="AA3281" s="59"/>
      <c r="AB3281" s="59"/>
      <c r="AC3281" s="18"/>
      <c r="AE3281" s="94"/>
    </row>
    <row r="3282" spans="1:31" x14ac:dyDescent="0.25">
      <c r="A3282" s="16"/>
      <c r="B3282" s="16"/>
      <c r="C3282" s="16"/>
      <c r="D3282" s="66"/>
      <c r="E3282" s="66"/>
      <c r="F3282" s="66"/>
      <c r="G3282" s="67"/>
      <c r="H3282" s="4"/>
      <c r="I3282" s="4"/>
      <c r="J3282" s="4"/>
      <c r="K3282" s="4"/>
      <c r="O3282" s="4"/>
      <c r="P3282" s="4"/>
      <c r="Q3282" s="4"/>
      <c r="R3282" s="16"/>
      <c r="S3282" s="16"/>
      <c r="T3282" s="16"/>
      <c r="AA3282" s="59"/>
      <c r="AB3282" s="59"/>
      <c r="AC3282" s="18"/>
      <c r="AE3282" s="94"/>
    </row>
    <row r="3283" spans="1:31" x14ac:dyDescent="0.25">
      <c r="A3283" s="16"/>
      <c r="B3283" s="16"/>
      <c r="C3283" s="16"/>
      <c r="D3283" s="66"/>
      <c r="E3283" s="66"/>
      <c r="F3283" s="66"/>
      <c r="G3283" s="67"/>
      <c r="H3283" s="4"/>
      <c r="I3283" s="4"/>
      <c r="J3283" s="4"/>
      <c r="K3283" s="4"/>
      <c r="O3283" s="4"/>
      <c r="P3283" s="4"/>
      <c r="Q3283" s="4"/>
      <c r="R3283" s="16"/>
      <c r="S3283" s="16"/>
      <c r="T3283" s="16"/>
      <c r="AA3283" s="59"/>
      <c r="AB3283" s="59"/>
      <c r="AC3283" s="18"/>
      <c r="AE3283" s="94"/>
    </row>
    <row r="3284" spans="1:31" x14ac:dyDescent="0.25">
      <c r="A3284" s="16"/>
      <c r="B3284" s="16"/>
      <c r="C3284" s="16"/>
      <c r="D3284" s="66"/>
      <c r="E3284" s="66"/>
      <c r="F3284" s="66"/>
      <c r="G3284" s="67"/>
      <c r="H3284" s="4"/>
      <c r="I3284" s="4"/>
      <c r="J3284" s="4"/>
      <c r="K3284" s="4"/>
      <c r="O3284" s="4"/>
      <c r="P3284" s="4"/>
      <c r="Q3284" s="4"/>
      <c r="R3284" s="16"/>
      <c r="S3284" s="16"/>
      <c r="T3284" s="16"/>
      <c r="AA3284" s="59"/>
      <c r="AB3284" s="59"/>
      <c r="AC3284" s="18"/>
      <c r="AE3284" s="94"/>
    </row>
    <row r="3285" spans="1:31" x14ac:dyDescent="0.25">
      <c r="A3285" s="16"/>
      <c r="B3285" s="16"/>
      <c r="C3285" s="16"/>
      <c r="D3285" s="66"/>
      <c r="E3285" s="66"/>
      <c r="F3285" s="66"/>
      <c r="G3285" s="67"/>
      <c r="H3285" s="4"/>
      <c r="I3285" s="4"/>
      <c r="J3285" s="4"/>
      <c r="K3285" s="4"/>
      <c r="O3285" s="4"/>
      <c r="P3285" s="4"/>
      <c r="Q3285" s="4"/>
      <c r="R3285" s="16"/>
      <c r="S3285" s="16"/>
      <c r="T3285" s="16"/>
      <c r="AA3285" s="59"/>
      <c r="AB3285" s="59"/>
      <c r="AC3285" s="18"/>
      <c r="AE3285" s="94"/>
    </row>
    <row r="3286" spans="1:31" x14ac:dyDescent="0.25">
      <c r="A3286" s="16"/>
      <c r="B3286" s="16"/>
      <c r="C3286" s="16"/>
      <c r="D3286" s="66"/>
      <c r="E3286" s="66"/>
      <c r="F3286" s="66"/>
      <c r="G3286" s="67"/>
      <c r="H3286" s="4"/>
      <c r="I3286" s="4"/>
      <c r="J3286" s="4"/>
      <c r="K3286" s="4"/>
      <c r="O3286" s="4"/>
      <c r="P3286" s="4"/>
      <c r="Q3286" s="4"/>
      <c r="R3286" s="16"/>
      <c r="S3286" s="16"/>
      <c r="T3286" s="16"/>
      <c r="AA3286" s="59"/>
      <c r="AB3286" s="59"/>
      <c r="AC3286" s="18"/>
      <c r="AE3286" s="94"/>
    </row>
    <row r="3287" spans="1:31" x14ac:dyDescent="0.25">
      <c r="A3287" s="16"/>
      <c r="B3287" s="16"/>
      <c r="C3287" s="16"/>
      <c r="D3287" s="66"/>
      <c r="E3287" s="66"/>
      <c r="F3287" s="66"/>
      <c r="G3287" s="67"/>
      <c r="H3287" s="4"/>
      <c r="I3287" s="4"/>
      <c r="J3287" s="4"/>
      <c r="K3287" s="4"/>
      <c r="O3287" s="4"/>
      <c r="P3287" s="4"/>
      <c r="Q3287" s="4"/>
      <c r="R3287" s="16"/>
      <c r="S3287" s="16"/>
      <c r="T3287" s="16"/>
      <c r="AA3287" s="59"/>
      <c r="AB3287" s="59"/>
      <c r="AC3287" s="18"/>
      <c r="AE3287" s="94"/>
    </row>
    <row r="3288" spans="1:31" x14ac:dyDescent="0.25">
      <c r="A3288" s="16"/>
      <c r="B3288" s="16"/>
      <c r="C3288" s="16"/>
      <c r="D3288" s="66"/>
      <c r="E3288" s="66"/>
      <c r="F3288" s="66"/>
      <c r="G3288" s="67"/>
      <c r="H3288" s="4"/>
      <c r="I3288" s="4"/>
      <c r="J3288" s="4"/>
      <c r="K3288" s="4"/>
      <c r="O3288" s="4"/>
      <c r="P3288" s="4"/>
      <c r="Q3288" s="4"/>
      <c r="R3288" s="16"/>
      <c r="S3288" s="16"/>
      <c r="T3288" s="16"/>
      <c r="AA3288" s="59"/>
      <c r="AB3288" s="59"/>
      <c r="AC3288" s="18"/>
      <c r="AE3288" s="94"/>
    </row>
    <row r="3289" spans="1:31" x14ac:dyDescent="0.25">
      <c r="A3289" s="16"/>
      <c r="B3289" s="16"/>
      <c r="C3289" s="16"/>
      <c r="D3289" s="66"/>
      <c r="E3289" s="66"/>
      <c r="F3289" s="66"/>
      <c r="G3289" s="67"/>
      <c r="H3289" s="4"/>
      <c r="I3289" s="4"/>
      <c r="J3289" s="4"/>
      <c r="K3289" s="4"/>
      <c r="O3289" s="4"/>
      <c r="P3289" s="4"/>
      <c r="Q3289" s="4"/>
      <c r="R3289" s="16"/>
      <c r="S3289" s="16"/>
      <c r="T3289" s="16"/>
      <c r="AA3289" s="59"/>
      <c r="AB3289" s="59"/>
      <c r="AC3289" s="18"/>
      <c r="AE3289" s="94"/>
    </row>
    <row r="3290" spans="1:31" x14ac:dyDescent="0.25">
      <c r="A3290" s="16"/>
      <c r="B3290" s="16"/>
      <c r="C3290" s="16"/>
      <c r="D3290" s="66"/>
      <c r="E3290" s="66"/>
      <c r="F3290" s="66"/>
      <c r="G3290" s="67"/>
      <c r="H3290" s="4"/>
      <c r="I3290" s="4"/>
      <c r="J3290" s="4"/>
      <c r="K3290" s="4"/>
      <c r="O3290" s="4"/>
      <c r="P3290" s="4"/>
      <c r="Q3290" s="4"/>
      <c r="R3290" s="16"/>
      <c r="S3290" s="16"/>
      <c r="T3290" s="16"/>
      <c r="AA3290" s="59"/>
      <c r="AB3290" s="59"/>
      <c r="AC3290" s="18"/>
      <c r="AE3290" s="94"/>
    </row>
    <row r="3291" spans="1:31" x14ac:dyDescent="0.25">
      <c r="A3291" s="16"/>
      <c r="B3291" s="16"/>
      <c r="C3291" s="16"/>
      <c r="D3291" s="66"/>
      <c r="E3291" s="66"/>
      <c r="F3291" s="66"/>
      <c r="G3291" s="67"/>
      <c r="H3291" s="4"/>
      <c r="I3291" s="4"/>
      <c r="J3291" s="4"/>
      <c r="K3291" s="4"/>
      <c r="O3291" s="4"/>
      <c r="P3291" s="4"/>
      <c r="Q3291" s="4"/>
      <c r="R3291" s="16"/>
      <c r="S3291" s="16"/>
      <c r="T3291" s="16"/>
      <c r="AA3291" s="59"/>
      <c r="AB3291" s="59"/>
      <c r="AC3291" s="18"/>
      <c r="AE3291" s="94"/>
    </row>
    <row r="3292" spans="1:31" x14ac:dyDescent="0.25">
      <c r="A3292" s="16"/>
      <c r="B3292" s="16"/>
      <c r="C3292" s="16"/>
      <c r="D3292" s="66"/>
      <c r="E3292" s="66"/>
      <c r="F3292" s="66"/>
      <c r="G3292" s="67"/>
      <c r="H3292" s="4"/>
      <c r="I3292" s="4"/>
      <c r="J3292" s="4"/>
      <c r="K3292" s="4"/>
      <c r="O3292" s="4"/>
      <c r="P3292" s="4"/>
      <c r="Q3292" s="4"/>
      <c r="R3292" s="16"/>
      <c r="S3292" s="16"/>
      <c r="T3292" s="16"/>
      <c r="AA3292" s="59"/>
      <c r="AB3292" s="59"/>
      <c r="AC3292" s="18"/>
      <c r="AE3292" s="94"/>
    </row>
    <row r="3293" spans="1:31" x14ac:dyDescent="0.25">
      <c r="A3293" s="16"/>
      <c r="B3293" s="16"/>
      <c r="C3293" s="16"/>
      <c r="D3293" s="66"/>
      <c r="E3293" s="66"/>
      <c r="F3293" s="66"/>
      <c r="G3293" s="67"/>
      <c r="H3293" s="4"/>
      <c r="I3293" s="4"/>
      <c r="J3293" s="4"/>
      <c r="K3293" s="4"/>
      <c r="O3293" s="4"/>
      <c r="P3293" s="4"/>
      <c r="Q3293" s="4"/>
      <c r="R3293" s="16"/>
      <c r="S3293" s="16"/>
      <c r="T3293" s="16"/>
      <c r="AA3293" s="59"/>
      <c r="AB3293" s="59"/>
      <c r="AC3293" s="18"/>
      <c r="AE3293" s="94"/>
    </row>
    <row r="3294" spans="1:31" x14ac:dyDescent="0.25">
      <c r="A3294" s="16"/>
      <c r="B3294" s="16"/>
      <c r="C3294" s="16"/>
      <c r="D3294" s="66"/>
      <c r="E3294" s="66"/>
      <c r="F3294" s="66"/>
      <c r="G3294" s="67"/>
      <c r="H3294" s="4"/>
      <c r="I3294" s="4"/>
      <c r="J3294" s="4"/>
      <c r="K3294" s="4"/>
      <c r="O3294" s="4"/>
      <c r="P3294" s="4"/>
      <c r="Q3294" s="4"/>
      <c r="R3294" s="16"/>
      <c r="S3294" s="16"/>
      <c r="T3294" s="16"/>
      <c r="AA3294" s="59"/>
      <c r="AB3294" s="59"/>
      <c r="AC3294" s="18"/>
      <c r="AE3294" s="95"/>
    </row>
    <row r="3295" spans="1:31" x14ac:dyDescent="0.25">
      <c r="A3295" s="16"/>
      <c r="B3295" s="16"/>
      <c r="C3295" s="16"/>
      <c r="D3295" s="66"/>
      <c r="E3295" s="66"/>
      <c r="F3295" s="66"/>
      <c r="G3295" s="67"/>
      <c r="H3295" s="4"/>
      <c r="I3295" s="4"/>
      <c r="J3295" s="4"/>
      <c r="K3295" s="4"/>
      <c r="O3295" s="4"/>
      <c r="P3295" s="4"/>
      <c r="Q3295" s="4"/>
      <c r="R3295" s="16"/>
      <c r="S3295" s="16"/>
      <c r="T3295" s="16"/>
      <c r="AA3295" s="59"/>
      <c r="AB3295" s="59"/>
      <c r="AC3295" s="18"/>
      <c r="AE3295" s="95"/>
    </row>
    <row r="3296" spans="1:31" x14ac:dyDescent="0.25">
      <c r="A3296" s="16"/>
      <c r="B3296" s="16"/>
      <c r="C3296" s="16"/>
      <c r="D3296" s="66"/>
      <c r="E3296" s="66"/>
      <c r="F3296" s="66"/>
      <c r="G3296" s="67"/>
      <c r="H3296" s="4"/>
      <c r="I3296" s="4"/>
      <c r="J3296" s="4"/>
      <c r="K3296" s="4"/>
      <c r="O3296" s="4"/>
      <c r="P3296" s="4"/>
      <c r="Q3296" s="4"/>
      <c r="R3296" s="16"/>
      <c r="S3296" s="16"/>
      <c r="T3296" s="16"/>
      <c r="AA3296" s="59"/>
      <c r="AB3296" s="59"/>
      <c r="AC3296" s="18"/>
      <c r="AE3296" s="95"/>
    </row>
    <row r="3297" spans="1:31" x14ac:dyDescent="0.25">
      <c r="A3297" s="16"/>
      <c r="B3297" s="16"/>
      <c r="C3297" s="16"/>
      <c r="D3297" s="66"/>
      <c r="E3297" s="66"/>
      <c r="F3297" s="66"/>
      <c r="G3297" s="67"/>
      <c r="H3297" s="4"/>
      <c r="I3297" s="4"/>
      <c r="J3297" s="4"/>
      <c r="K3297" s="4"/>
      <c r="O3297" s="4"/>
      <c r="P3297" s="4"/>
      <c r="Q3297" s="4"/>
      <c r="R3297" s="16"/>
      <c r="S3297" s="16"/>
      <c r="T3297" s="16"/>
      <c r="AA3297" s="59"/>
      <c r="AB3297" s="59"/>
      <c r="AC3297" s="18"/>
      <c r="AE3297" s="95"/>
    </row>
    <row r="3298" spans="1:31" x14ac:dyDescent="0.25">
      <c r="A3298" s="16"/>
      <c r="B3298" s="16"/>
      <c r="C3298" s="16"/>
      <c r="D3298" s="66"/>
      <c r="E3298" s="66"/>
      <c r="F3298" s="66"/>
      <c r="G3298" s="67"/>
      <c r="H3298" s="4"/>
      <c r="I3298" s="4"/>
      <c r="J3298" s="4"/>
      <c r="K3298" s="4"/>
      <c r="O3298" s="4"/>
      <c r="P3298" s="4"/>
      <c r="Q3298" s="4"/>
      <c r="R3298" s="16"/>
      <c r="S3298" s="16"/>
      <c r="T3298" s="16"/>
      <c r="AA3298" s="59"/>
      <c r="AB3298" s="59"/>
      <c r="AC3298" s="18"/>
      <c r="AE3298" s="95"/>
    </row>
    <row r="3299" spans="1:31" x14ac:dyDescent="0.25">
      <c r="A3299" s="16"/>
      <c r="B3299" s="16"/>
      <c r="C3299" s="16"/>
      <c r="D3299" s="66"/>
      <c r="E3299" s="66"/>
      <c r="F3299" s="66"/>
      <c r="G3299" s="67"/>
      <c r="H3299" s="4"/>
      <c r="I3299" s="4"/>
      <c r="J3299" s="4"/>
      <c r="K3299" s="4"/>
      <c r="O3299" s="4"/>
      <c r="P3299" s="4"/>
      <c r="Q3299" s="4"/>
      <c r="R3299" s="16"/>
      <c r="S3299" s="16"/>
      <c r="T3299" s="16"/>
      <c r="AA3299" s="59"/>
      <c r="AB3299" s="59"/>
      <c r="AC3299" s="18"/>
      <c r="AE3299" s="95"/>
    </row>
    <row r="3300" spans="1:31" x14ac:dyDescent="0.25">
      <c r="A3300" s="16"/>
      <c r="B3300" s="16"/>
      <c r="C3300" s="16"/>
      <c r="D3300" s="66"/>
      <c r="E3300" s="66"/>
      <c r="F3300" s="66"/>
      <c r="G3300" s="67"/>
      <c r="H3300" s="4"/>
      <c r="I3300" s="4"/>
      <c r="J3300" s="4"/>
      <c r="K3300" s="4"/>
      <c r="O3300" s="4"/>
      <c r="P3300" s="4"/>
      <c r="Q3300" s="4"/>
      <c r="R3300" s="16"/>
      <c r="S3300" s="16"/>
      <c r="T3300" s="16"/>
      <c r="AA3300" s="59"/>
      <c r="AB3300" s="59"/>
      <c r="AC3300" s="18"/>
      <c r="AE3300" s="95"/>
    </row>
    <row r="3301" spans="1:31" x14ac:dyDescent="0.25">
      <c r="A3301" s="16"/>
      <c r="B3301" s="16"/>
      <c r="C3301" s="16"/>
      <c r="D3301" s="66"/>
      <c r="E3301" s="66"/>
      <c r="F3301" s="66"/>
      <c r="G3301" s="67"/>
      <c r="H3301" s="4"/>
      <c r="I3301" s="4"/>
      <c r="J3301" s="4"/>
      <c r="K3301" s="4"/>
      <c r="O3301" s="4"/>
      <c r="P3301" s="4"/>
      <c r="Q3301" s="4"/>
      <c r="R3301" s="16"/>
      <c r="S3301" s="16"/>
      <c r="T3301" s="16"/>
      <c r="AA3301" s="59"/>
      <c r="AB3301" s="59"/>
      <c r="AC3301" s="18"/>
      <c r="AE3301" s="95"/>
    </row>
    <row r="3302" spans="1:31" x14ac:dyDescent="0.25">
      <c r="A3302" s="16"/>
      <c r="B3302" s="16"/>
      <c r="C3302" s="16"/>
      <c r="D3302" s="66"/>
      <c r="E3302" s="66"/>
      <c r="F3302" s="66"/>
      <c r="G3302" s="67"/>
      <c r="H3302" s="4"/>
      <c r="I3302" s="4"/>
      <c r="J3302" s="4"/>
      <c r="K3302" s="4"/>
      <c r="O3302" s="4"/>
      <c r="P3302" s="4"/>
      <c r="Q3302" s="4"/>
      <c r="R3302" s="16"/>
      <c r="S3302" s="16"/>
      <c r="T3302" s="16"/>
      <c r="AA3302" s="59"/>
      <c r="AB3302" s="59"/>
      <c r="AC3302" s="18"/>
      <c r="AE3302" s="95"/>
    </row>
    <row r="3303" spans="1:31" x14ac:dyDescent="0.25">
      <c r="A3303" s="16"/>
      <c r="B3303" s="16"/>
      <c r="C3303" s="16"/>
      <c r="D3303" s="66"/>
      <c r="E3303" s="66"/>
      <c r="F3303" s="66"/>
      <c r="G3303" s="67"/>
      <c r="H3303" s="4"/>
      <c r="I3303" s="4"/>
      <c r="J3303" s="4"/>
      <c r="K3303" s="4"/>
      <c r="O3303" s="4"/>
      <c r="P3303" s="4"/>
      <c r="Q3303" s="4"/>
      <c r="R3303" s="16"/>
      <c r="S3303" s="16"/>
      <c r="T3303" s="16"/>
      <c r="AA3303" s="59"/>
      <c r="AB3303" s="59"/>
      <c r="AC3303" s="18"/>
      <c r="AE3303" s="95"/>
    </row>
    <row r="3304" spans="1:31" x14ac:dyDescent="0.25">
      <c r="A3304" s="16"/>
      <c r="B3304" s="16"/>
      <c r="C3304" s="16"/>
      <c r="D3304" s="66"/>
      <c r="E3304" s="66"/>
      <c r="F3304" s="66"/>
      <c r="G3304" s="67"/>
      <c r="H3304" s="4"/>
      <c r="I3304" s="4"/>
      <c r="J3304" s="4"/>
      <c r="K3304" s="4"/>
      <c r="O3304" s="4"/>
      <c r="P3304" s="4"/>
      <c r="Q3304" s="4"/>
      <c r="R3304" s="16"/>
      <c r="S3304" s="16"/>
      <c r="T3304" s="16"/>
      <c r="AA3304" s="59"/>
      <c r="AB3304" s="59"/>
      <c r="AC3304" s="18"/>
      <c r="AE3304" s="95"/>
    </row>
    <row r="3305" spans="1:31" x14ac:dyDescent="0.25">
      <c r="A3305" s="16"/>
      <c r="B3305" s="16"/>
      <c r="C3305" s="16"/>
      <c r="D3305" s="66"/>
      <c r="E3305" s="66"/>
      <c r="F3305" s="66"/>
      <c r="G3305" s="67"/>
      <c r="H3305" s="4"/>
      <c r="I3305" s="4"/>
      <c r="J3305" s="4"/>
      <c r="K3305" s="4"/>
      <c r="O3305" s="4"/>
      <c r="P3305" s="4"/>
      <c r="Q3305" s="4"/>
      <c r="R3305" s="16"/>
      <c r="S3305" s="16"/>
      <c r="T3305" s="16"/>
      <c r="AA3305" s="59"/>
      <c r="AB3305" s="59"/>
      <c r="AC3305" s="18"/>
      <c r="AE3305" s="95"/>
    </row>
    <row r="3306" spans="1:31" x14ac:dyDescent="0.25">
      <c r="A3306" s="16"/>
      <c r="B3306" s="16"/>
      <c r="C3306" s="16"/>
      <c r="D3306" s="66"/>
      <c r="E3306" s="66"/>
      <c r="F3306" s="66"/>
      <c r="G3306" s="67"/>
      <c r="H3306" s="4"/>
      <c r="I3306" s="4"/>
      <c r="J3306" s="4"/>
      <c r="K3306" s="4"/>
      <c r="O3306" s="4"/>
      <c r="P3306" s="4"/>
      <c r="Q3306" s="4"/>
      <c r="R3306" s="16"/>
      <c r="S3306" s="16"/>
      <c r="T3306" s="16"/>
      <c r="AA3306" s="59"/>
      <c r="AB3306" s="59"/>
      <c r="AC3306" s="18"/>
      <c r="AE3306" s="95"/>
    </row>
    <row r="3307" spans="1:31" x14ac:dyDescent="0.25">
      <c r="A3307" s="16"/>
      <c r="B3307" s="16"/>
      <c r="C3307" s="16"/>
      <c r="D3307" s="66"/>
      <c r="E3307" s="66"/>
      <c r="F3307" s="66"/>
      <c r="G3307" s="67"/>
      <c r="H3307" s="4"/>
      <c r="I3307" s="4"/>
      <c r="J3307" s="4"/>
      <c r="K3307" s="4"/>
      <c r="O3307" s="4"/>
      <c r="P3307" s="4"/>
      <c r="Q3307" s="4"/>
      <c r="R3307" s="16"/>
      <c r="S3307" s="16"/>
      <c r="T3307" s="16"/>
      <c r="AA3307" s="59"/>
      <c r="AB3307" s="59"/>
      <c r="AE3307" s="96"/>
    </row>
    <row r="3308" spans="1:31" x14ac:dyDescent="0.25">
      <c r="A3308" s="16"/>
      <c r="B3308" s="16"/>
      <c r="C3308" s="16"/>
      <c r="D3308" s="66"/>
      <c r="E3308" s="66"/>
      <c r="F3308" s="66"/>
      <c r="G3308" s="67"/>
      <c r="H3308" s="4"/>
      <c r="I3308" s="4"/>
      <c r="J3308" s="4"/>
      <c r="K3308" s="4"/>
      <c r="O3308" s="4"/>
      <c r="P3308" s="4"/>
      <c r="Q3308" s="4"/>
      <c r="R3308" s="16"/>
      <c r="S3308" s="16"/>
      <c r="T3308" s="16"/>
      <c r="AA3308" s="59"/>
      <c r="AB3308" s="59"/>
      <c r="AE3308" s="96"/>
    </row>
    <row r="3309" spans="1:31" x14ac:dyDescent="0.25">
      <c r="A3309" s="16"/>
      <c r="B3309" s="16"/>
      <c r="C3309" s="16"/>
      <c r="D3309" s="66"/>
      <c r="E3309" s="66"/>
      <c r="F3309" s="66"/>
      <c r="G3309" s="67"/>
      <c r="H3309" s="4"/>
      <c r="I3309" s="4"/>
      <c r="J3309" s="4"/>
      <c r="K3309" s="4"/>
      <c r="O3309" s="4"/>
      <c r="P3309" s="4"/>
      <c r="Q3309" s="4"/>
      <c r="R3309" s="16"/>
      <c r="S3309" s="16"/>
      <c r="T3309" s="16"/>
      <c r="AA3309" s="59"/>
      <c r="AB3309" s="59"/>
      <c r="AE3309" s="96"/>
    </row>
    <row r="3310" spans="1:31" x14ac:dyDescent="0.25">
      <c r="A3310" s="16"/>
      <c r="B3310" s="16"/>
      <c r="C3310" s="16"/>
      <c r="D3310" s="66"/>
      <c r="E3310" s="66"/>
      <c r="F3310" s="66"/>
      <c r="G3310" s="67"/>
      <c r="H3310" s="4"/>
      <c r="I3310" s="4"/>
      <c r="J3310" s="4"/>
      <c r="K3310" s="4"/>
      <c r="O3310" s="4"/>
      <c r="P3310" s="4"/>
      <c r="Q3310" s="4"/>
      <c r="R3310" s="16"/>
      <c r="S3310" s="16"/>
      <c r="T3310" s="16"/>
      <c r="AA3310" s="59"/>
      <c r="AB3310" s="59"/>
      <c r="AE3310" s="96"/>
    </row>
    <row r="3311" spans="1:31" x14ac:dyDescent="0.25">
      <c r="A3311" s="16"/>
      <c r="B3311" s="16"/>
      <c r="C3311" s="16"/>
      <c r="D3311" s="66"/>
      <c r="E3311" s="66"/>
      <c r="F3311" s="66"/>
      <c r="G3311" s="67"/>
      <c r="H3311" s="4"/>
      <c r="I3311" s="4"/>
      <c r="J3311" s="4"/>
      <c r="K3311" s="4"/>
      <c r="O3311" s="4"/>
      <c r="P3311" s="4"/>
      <c r="Q3311" s="4"/>
      <c r="R3311" s="16"/>
      <c r="S3311" s="16"/>
      <c r="T3311" s="16"/>
      <c r="AA3311" s="59"/>
      <c r="AB3311" s="59"/>
      <c r="AE3311" s="96"/>
    </row>
    <row r="3312" spans="1:31" x14ac:dyDescent="0.25">
      <c r="A3312" s="16"/>
      <c r="B3312" s="16"/>
      <c r="C3312" s="16"/>
      <c r="D3312" s="66"/>
      <c r="E3312" s="66"/>
      <c r="F3312" s="66"/>
      <c r="G3312" s="67"/>
      <c r="H3312" s="4"/>
      <c r="I3312" s="4"/>
      <c r="J3312" s="4"/>
      <c r="K3312" s="4"/>
      <c r="O3312" s="4"/>
      <c r="P3312" s="4"/>
      <c r="Q3312" s="4"/>
      <c r="R3312" s="16"/>
      <c r="S3312" s="16"/>
      <c r="T3312" s="16"/>
      <c r="AA3312" s="59"/>
      <c r="AB3312" s="59"/>
      <c r="AE3312" s="96"/>
    </row>
    <row r="3313" spans="1:31" x14ac:dyDescent="0.25">
      <c r="A3313" s="16"/>
      <c r="B3313" s="16"/>
      <c r="C3313" s="16"/>
      <c r="D3313" s="66"/>
      <c r="E3313" s="66"/>
      <c r="F3313" s="66"/>
      <c r="G3313" s="67"/>
      <c r="H3313" s="4"/>
      <c r="I3313" s="4"/>
      <c r="J3313" s="4"/>
      <c r="K3313" s="4"/>
      <c r="O3313" s="4"/>
      <c r="P3313" s="4"/>
      <c r="Q3313" s="4"/>
      <c r="R3313" s="16"/>
      <c r="S3313" s="16"/>
      <c r="T3313" s="16"/>
      <c r="AA3313" s="59"/>
      <c r="AB3313" s="59"/>
      <c r="AE3313" s="96"/>
    </row>
    <row r="3314" spans="1:31" x14ac:dyDescent="0.25">
      <c r="A3314" s="16"/>
      <c r="B3314" s="16"/>
      <c r="C3314" s="16"/>
      <c r="D3314" s="66"/>
      <c r="E3314" s="66"/>
      <c r="F3314" s="66"/>
      <c r="G3314" s="67"/>
      <c r="H3314" s="4"/>
      <c r="I3314" s="4"/>
      <c r="J3314" s="4"/>
      <c r="K3314" s="4"/>
      <c r="O3314" s="4"/>
      <c r="P3314" s="4"/>
      <c r="Q3314" s="4"/>
      <c r="R3314" s="16"/>
      <c r="S3314" s="16"/>
      <c r="T3314" s="16"/>
      <c r="AA3314" s="59"/>
      <c r="AB3314" s="59"/>
      <c r="AE3314" s="96"/>
    </row>
    <row r="3315" spans="1:31" x14ac:dyDescent="0.25">
      <c r="A3315" s="16"/>
      <c r="B3315" s="16"/>
      <c r="C3315" s="16"/>
      <c r="D3315" s="66"/>
      <c r="E3315" s="66"/>
      <c r="F3315" s="66"/>
      <c r="G3315" s="67"/>
      <c r="H3315" s="4"/>
      <c r="I3315" s="4"/>
      <c r="J3315" s="4"/>
      <c r="K3315" s="4"/>
      <c r="O3315" s="4"/>
      <c r="P3315" s="4"/>
      <c r="Q3315" s="4"/>
      <c r="R3315" s="16"/>
      <c r="S3315" s="16"/>
      <c r="T3315" s="16"/>
      <c r="AA3315" s="59"/>
      <c r="AB3315" s="59"/>
      <c r="AE3315" s="96"/>
    </row>
    <row r="3316" spans="1:31" x14ac:dyDescent="0.25">
      <c r="A3316" s="16"/>
      <c r="B3316" s="16"/>
      <c r="C3316" s="16"/>
      <c r="D3316" s="66"/>
      <c r="E3316" s="66"/>
      <c r="F3316" s="66"/>
      <c r="G3316" s="67"/>
      <c r="H3316" s="4"/>
      <c r="I3316" s="4"/>
      <c r="J3316" s="4"/>
      <c r="K3316" s="4"/>
      <c r="O3316" s="4"/>
      <c r="P3316" s="4"/>
      <c r="Q3316" s="4"/>
      <c r="R3316" s="16"/>
      <c r="S3316" s="16"/>
      <c r="T3316" s="16"/>
      <c r="AA3316" s="59"/>
      <c r="AB3316" s="59"/>
      <c r="AE3316" s="96"/>
    </row>
    <row r="3317" spans="1:31" x14ac:dyDescent="0.25">
      <c r="A3317" s="16"/>
      <c r="B3317" s="16"/>
      <c r="C3317" s="16"/>
      <c r="D3317" s="66"/>
      <c r="E3317" s="66"/>
      <c r="F3317" s="66"/>
      <c r="G3317" s="67"/>
      <c r="H3317" s="4"/>
      <c r="I3317" s="4"/>
      <c r="J3317" s="4"/>
      <c r="K3317" s="4"/>
      <c r="O3317" s="4"/>
      <c r="P3317" s="4"/>
      <c r="Q3317" s="4"/>
      <c r="R3317" s="16"/>
      <c r="S3317" s="16"/>
      <c r="T3317" s="16"/>
      <c r="AA3317" s="59"/>
      <c r="AB3317" s="59"/>
      <c r="AE3317" s="96"/>
    </row>
    <row r="3318" spans="1:31" x14ac:dyDescent="0.25">
      <c r="A3318" s="16"/>
      <c r="B3318" s="16"/>
      <c r="C3318" s="16"/>
      <c r="D3318" s="66"/>
      <c r="E3318" s="66"/>
      <c r="F3318" s="66"/>
      <c r="G3318" s="67"/>
      <c r="H3318" s="4"/>
      <c r="I3318" s="4"/>
      <c r="J3318" s="4"/>
      <c r="K3318" s="4"/>
      <c r="O3318" s="4"/>
      <c r="P3318" s="4"/>
      <c r="Q3318" s="4"/>
      <c r="R3318" s="16"/>
      <c r="S3318" s="16"/>
      <c r="T3318" s="16"/>
      <c r="AA3318" s="59"/>
      <c r="AB3318" s="59"/>
      <c r="AE3318" s="96"/>
    </row>
    <row r="3319" spans="1:31" x14ac:dyDescent="0.25">
      <c r="A3319" s="16"/>
      <c r="B3319" s="16"/>
      <c r="C3319" s="16"/>
      <c r="D3319" s="66"/>
      <c r="E3319" s="66"/>
      <c r="F3319" s="66"/>
      <c r="G3319" s="67"/>
      <c r="H3319" s="4"/>
      <c r="I3319" s="4"/>
      <c r="J3319" s="4"/>
      <c r="K3319" s="4"/>
      <c r="O3319" s="4"/>
      <c r="P3319" s="4"/>
      <c r="Q3319" s="4"/>
      <c r="R3319" s="16"/>
      <c r="S3319" s="16"/>
      <c r="T3319" s="16"/>
      <c r="AA3319" s="59"/>
      <c r="AB3319" s="59"/>
      <c r="AE3319" s="96"/>
    </row>
    <row r="3320" spans="1:31" x14ac:dyDescent="0.25">
      <c r="A3320" s="16"/>
      <c r="B3320" s="16"/>
      <c r="C3320" s="16"/>
      <c r="D3320" s="66"/>
      <c r="E3320" s="66"/>
      <c r="F3320" s="66"/>
      <c r="G3320" s="67"/>
      <c r="H3320" s="4"/>
      <c r="I3320" s="4"/>
      <c r="J3320" s="4"/>
      <c r="K3320" s="4"/>
      <c r="O3320" s="4"/>
      <c r="P3320" s="4"/>
      <c r="Q3320" s="4"/>
      <c r="R3320" s="16"/>
      <c r="S3320" s="16"/>
      <c r="T3320" s="16"/>
      <c r="AA3320" s="59"/>
      <c r="AB3320" s="59"/>
      <c r="AE3320" s="96"/>
    </row>
    <row r="3321" spans="1:31" x14ac:dyDescent="0.25">
      <c r="A3321" s="16"/>
      <c r="B3321" s="16"/>
      <c r="C3321" s="16"/>
      <c r="D3321" s="66"/>
      <c r="E3321" s="66"/>
      <c r="F3321" s="66"/>
      <c r="G3321" s="67"/>
      <c r="H3321" s="4"/>
      <c r="I3321" s="4"/>
      <c r="J3321" s="4"/>
      <c r="K3321" s="4"/>
      <c r="O3321" s="4"/>
      <c r="P3321" s="4"/>
      <c r="Q3321" s="4"/>
      <c r="R3321" s="16"/>
      <c r="S3321" s="16"/>
      <c r="T3321" s="16"/>
      <c r="AA3321" s="59"/>
      <c r="AB3321" s="59"/>
      <c r="AE3321" s="96"/>
    </row>
    <row r="3322" spans="1:31" x14ac:dyDescent="0.25">
      <c r="A3322" s="16"/>
      <c r="B3322" s="16"/>
      <c r="C3322" s="16"/>
      <c r="D3322" s="66"/>
      <c r="E3322" s="66"/>
      <c r="F3322" s="66"/>
      <c r="G3322" s="67"/>
      <c r="H3322" s="4"/>
      <c r="I3322" s="4"/>
      <c r="J3322" s="4"/>
      <c r="K3322" s="4"/>
      <c r="O3322" s="4"/>
      <c r="P3322" s="4"/>
      <c r="Q3322" s="4"/>
      <c r="R3322" s="16"/>
      <c r="S3322" s="16"/>
      <c r="T3322" s="16"/>
      <c r="AA3322" s="59"/>
      <c r="AB3322" s="59"/>
      <c r="AE3322" s="96"/>
    </row>
    <row r="3323" spans="1:31" x14ac:dyDescent="0.25">
      <c r="A3323" s="16"/>
      <c r="B3323" s="16"/>
      <c r="C3323" s="16"/>
      <c r="D3323" s="66"/>
      <c r="E3323" s="66"/>
      <c r="F3323" s="66"/>
      <c r="G3323" s="67"/>
      <c r="H3323" s="4"/>
      <c r="I3323" s="4"/>
      <c r="J3323" s="4"/>
      <c r="K3323" s="4"/>
      <c r="O3323" s="4"/>
      <c r="P3323" s="4"/>
      <c r="Q3323" s="4"/>
      <c r="R3323" s="16"/>
      <c r="S3323" s="16"/>
      <c r="T3323" s="16"/>
      <c r="AA3323" s="59"/>
      <c r="AB3323" s="59"/>
      <c r="AE3323" s="96"/>
    </row>
    <row r="3324" spans="1:31" x14ac:dyDescent="0.25">
      <c r="A3324" s="16"/>
      <c r="B3324" s="16"/>
      <c r="C3324" s="16"/>
      <c r="D3324" s="66"/>
      <c r="E3324" s="66"/>
      <c r="F3324" s="66"/>
      <c r="G3324" s="67"/>
      <c r="H3324" s="4"/>
      <c r="I3324" s="4"/>
      <c r="J3324" s="4"/>
      <c r="K3324" s="4"/>
      <c r="O3324" s="4"/>
      <c r="P3324" s="4"/>
      <c r="Q3324" s="4"/>
      <c r="R3324" s="16"/>
      <c r="S3324" s="16"/>
      <c r="T3324" s="16"/>
      <c r="AA3324" s="59"/>
      <c r="AB3324" s="59"/>
      <c r="AE3324" s="96"/>
    </row>
    <row r="3325" spans="1:31" x14ac:dyDescent="0.25">
      <c r="A3325" s="16"/>
      <c r="B3325" s="16"/>
      <c r="C3325" s="16"/>
      <c r="D3325" s="66"/>
      <c r="E3325" s="66"/>
      <c r="F3325" s="66"/>
      <c r="G3325" s="67"/>
      <c r="H3325" s="4"/>
      <c r="I3325" s="4"/>
      <c r="J3325" s="4"/>
      <c r="K3325" s="4"/>
      <c r="O3325" s="4"/>
      <c r="P3325" s="4"/>
      <c r="Q3325" s="4"/>
      <c r="R3325" s="16"/>
      <c r="S3325" s="16"/>
      <c r="T3325" s="16"/>
      <c r="AA3325" s="59"/>
      <c r="AB3325" s="59"/>
      <c r="AE3325" s="96"/>
    </row>
    <row r="3326" spans="1:31" x14ac:dyDescent="0.25">
      <c r="A3326" s="16"/>
      <c r="B3326" s="16"/>
      <c r="C3326" s="16"/>
      <c r="D3326" s="66"/>
      <c r="E3326" s="66"/>
      <c r="F3326" s="66"/>
      <c r="G3326" s="67"/>
      <c r="H3326" s="4"/>
      <c r="I3326" s="4"/>
      <c r="J3326" s="4"/>
      <c r="K3326" s="4"/>
      <c r="O3326" s="4"/>
      <c r="P3326" s="4"/>
      <c r="Q3326" s="4"/>
      <c r="R3326" s="16"/>
      <c r="S3326" s="16"/>
      <c r="T3326" s="16"/>
      <c r="AA3326" s="59"/>
      <c r="AB3326" s="59"/>
      <c r="AE3326" s="96"/>
    </row>
    <row r="3327" spans="1:31" x14ac:dyDescent="0.25">
      <c r="A3327" s="16"/>
      <c r="B3327" s="16"/>
      <c r="C3327" s="16"/>
      <c r="D3327" s="66"/>
      <c r="E3327" s="66"/>
      <c r="F3327" s="66"/>
      <c r="G3327" s="67"/>
      <c r="H3327" s="4"/>
      <c r="I3327" s="4"/>
      <c r="J3327" s="4"/>
      <c r="K3327" s="4"/>
      <c r="O3327" s="4"/>
      <c r="P3327" s="4"/>
      <c r="Q3327" s="4"/>
      <c r="R3327" s="16"/>
      <c r="S3327" s="16"/>
      <c r="T3327" s="16"/>
      <c r="AA3327" s="59"/>
      <c r="AB3327" s="59"/>
      <c r="AE3327" s="96"/>
    </row>
    <row r="3328" spans="1:31" x14ac:dyDescent="0.25">
      <c r="A3328" s="16"/>
      <c r="B3328" s="16"/>
      <c r="C3328" s="16"/>
      <c r="D3328" s="66"/>
      <c r="E3328" s="66"/>
      <c r="F3328" s="66"/>
      <c r="G3328" s="67"/>
      <c r="H3328" s="4"/>
      <c r="I3328" s="4"/>
      <c r="J3328" s="4"/>
      <c r="K3328" s="4"/>
      <c r="O3328" s="4"/>
      <c r="P3328" s="4"/>
      <c r="Q3328" s="4"/>
      <c r="R3328" s="16"/>
      <c r="S3328" s="16"/>
      <c r="T3328" s="16"/>
      <c r="AA3328" s="59"/>
      <c r="AB3328" s="59"/>
      <c r="AE3328" s="96"/>
    </row>
    <row r="3329" spans="1:31" x14ac:dyDescent="0.25">
      <c r="A3329" s="16"/>
      <c r="B3329" s="16"/>
      <c r="C3329" s="16"/>
      <c r="D3329" s="66"/>
      <c r="E3329" s="66"/>
      <c r="F3329" s="66"/>
      <c r="G3329" s="67"/>
      <c r="H3329" s="4"/>
      <c r="I3329" s="4"/>
      <c r="J3329" s="4"/>
      <c r="K3329" s="4"/>
      <c r="O3329" s="4"/>
      <c r="P3329" s="4"/>
      <c r="Q3329" s="4"/>
      <c r="R3329" s="16"/>
      <c r="S3329" s="16"/>
      <c r="T3329" s="16"/>
      <c r="AA3329" s="59"/>
      <c r="AB3329" s="59"/>
      <c r="AE3329" s="96"/>
    </row>
    <row r="3330" spans="1:31" x14ac:dyDescent="0.25">
      <c r="A3330" s="16"/>
      <c r="B3330" s="16"/>
      <c r="C3330" s="16"/>
      <c r="D3330" s="66"/>
      <c r="E3330" s="66"/>
      <c r="F3330" s="66"/>
      <c r="G3330" s="67"/>
      <c r="H3330" s="4"/>
      <c r="I3330" s="4"/>
      <c r="J3330" s="4"/>
      <c r="K3330" s="4"/>
      <c r="O3330" s="4"/>
      <c r="P3330" s="4"/>
      <c r="Q3330" s="4"/>
      <c r="R3330" s="16"/>
      <c r="S3330" s="16"/>
      <c r="T3330" s="16"/>
      <c r="AA3330" s="59"/>
      <c r="AB3330" s="59"/>
      <c r="AE3330" s="96"/>
    </row>
    <row r="3331" spans="1:31" x14ac:dyDescent="0.25">
      <c r="A3331" s="16"/>
      <c r="B3331" s="16"/>
      <c r="C3331" s="16"/>
      <c r="D3331" s="66"/>
      <c r="E3331" s="66"/>
      <c r="F3331" s="66"/>
      <c r="G3331" s="67"/>
      <c r="H3331" s="4"/>
      <c r="I3331" s="4"/>
      <c r="J3331" s="4"/>
      <c r="K3331" s="4"/>
      <c r="O3331" s="4"/>
      <c r="P3331" s="4"/>
      <c r="Q3331" s="4"/>
      <c r="R3331" s="16"/>
      <c r="S3331" s="16"/>
      <c r="T3331" s="16"/>
      <c r="AA3331" s="59"/>
      <c r="AB3331" s="59"/>
      <c r="AE3331" s="96"/>
    </row>
    <row r="3332" spans="1:31" x14ac:dyDescent="0.25">
      <c r="A3332" s="16"/>
      <c r="B3332" s="16"/>
      <c r="C3332" s="16"/>
      <c r="D3332" s="66"/>
      <c r="E3332" s="66"/>
      <c r="F3332" s="66"/>
      <c r="G3332" s="67"/>
      <c r="H3332" s="4"/>
      <c r="I3332" s="4"/>
      <c r="J3332" s="4"/>
      <c r="K3332" s="4"/>
      <c r="O3332" s="4"/>
      <c r="P3332" s="4"/>
      <c r="Q3332" s="4"/>
      <c r="R3332" s="16"/>
      <c r="S3332" s="16"/>
      <c r="T3332" s="16"/>
      <c r="AA3332" s="59"/>
      <c r="AB3332" s="59"/>
      <c r="AE3332" s="96"/>
    </row>
    <row r="3333" spans="1:31" x14ac:dyDescent="0.25">
      <c r="A3333" s="16"/>
      <c r="B3333" s="16"/>
      <c r="C3333" s="16"/>
      <c r="D3333" s="66"/>
      <c r="E3333" s="66"/>
      <c r="F3333" s="66"/>
      <c r="G3333" s="67"/>
      <c r="H3333" s="4"/>
      <c r="I3333" s="4"/>
      <c r="J3333" s="4"/>
      <c r="K3333" s="4"/>
      <c r="O3333" s="4"/>
      <c r="P3333" s="4"/>
      <c r="Q3333" s="4"/>
      <c r="R3333" s="16"/>
      <c r="S3333" s="16"/>
      <c r="T3333" s="16"/>
      <c r="AA3333" s="59"/>
      <c r="AB3333" s="59"/>
      <c r="AE3333" s="96"/>
    </row>
    <row r="3334" spans="1:31" x14ac:dyDescent="0.25">
      <c r="A3334" s="16"/>
      <c r="B3334" s="16"/>
      <c r="C3334" s="16"/>
      <c r="D3334" s="66"/>
      <c r="E3334" s="66"/>
      <c r="F3334" s="66"/>
      <c r="G3334" s="67"/>
      <c r="H3334" s="4"/>
      <c r="I3334" s="4"/>
      <c r="J3334" s="4"/>
      <c r="K3334" s="4"/>
      <c r="O3334" s="4"/>
      <c r="P3334" s="4"/>
      <c r="Q3334" s="4"/>
      <c r="R3334" s="16"/>
      <c r="S3334" s="16"/>
      <c r="T3334" s="16"/>
      <c r="AA3334" s="59"/>
      <c r="AB3334" s="59"/>
      <c r="AE3334" s="96"/>
    </row>
    <row r="3335" spans="1:31" x14ac:dyDescent="0.25">
      <c r="A3335" s="16"/>
      <c r="B3335" s="16"/>
      <c r="C3335" s="16"/>
      <c r="D3335" s="66"/>
      <c r="E3335" s="66"/>
      <c r="F3335" s="66"/>
      <c r="G3335" s="67"/>
      <c r="H3335" s="4"/>
      <c r="I3335" s="4"/>
      <c r="J3335" s="4"/>
      <c r="K3335" s="4"/>
      <c r="O3335" s="4"/>
      <c r="P3335" s="4"/>
      <c r="Q3335" s="4"/>
      <c r="R3335" s="16"/>
      <c r="S3335" s="16"/>
      <c r="T3335" s="16"/>
      <c r="AA3335" s="59"/>
      <c r="AB3335" s="59"/>
      <c r="AE3335" s="96"/>
    </row>
    <row r="3336" spans="1:31" x14ac:dyDescent="0.25">
      <c r="A3336" s="16"/>
      <c r="B3336" s="16"/>
      <c r="C3336" s="16"/>
      <c r="D3336" s="66"/>
      <c r="E3336" s="66"/>
      <c r="F3336" s="66"/>
      <c r="G3336" s="67"/>
      <c r="H3336" s="4"/>
      <c r="I3336" s="4"/>
      <c r="J3336" s="4"/>
      <c r="K3336" s="4"/>
      <c r="O3336" s="4"/>
      <c r="P3336" s="4"/>
      <c r="Q3336" s="4"/>
      <c r="R3336" s="16"/>
      <c r="S3336" s="16"/>
      <c r="T3336" s="16"/>
      <c r="AA3336" s="59"/>
      <c r="AB3336" s="59"/>
      <c r="AE3336" s="96"/>
    </row>
    <row r="3337" spans="1:31" x14ac:dyDescent="0.25">
      <c r="A3337" s="16"/>
      <c r="B3337" s="16"/>
      <c r="C3337" s="16"/>
      <c r="D3337" s="66"/>
      <c r="E3337" s="66"/>
      <c r="F3337" s="66"/>
      <c r="G3337" s="67"/>
      <c r="H3337" s="4"/>
      <c r="I3337" s="4"/>
      <c r="J3337" s="4"/>
      <c r="K3337" s="4"/>
      <c r="O3337" s="4"/>
      <c r="P3337" s="4"/>
      <c r="Q3337" s="4"/>
      <c r="R3337" s="16"/>
      <c r="S3337" s="16"/>
      <c r="T3337" s="16"/>
      <c r="AA3337" s="59"/>
      <c r="AB3337" s="59"/>
      <c r="AE3337" s="96"/>
    </row>
    <row r="3338" spans="1:31" x14ac:dyDescent="0.25">
      <c r="A3338" s="16"/>
      <c r="B3338" s="16"/>
      <c r="C3338" s="16"/>
      <c r="D3338" s="66"/>
      <c r="E3338" s="66"/>
      <c r="F3338" s="66"/>
      <c r="G3338" s="67"/>
      <c r="H3338" s="4"/>
      <c r="I3338" s="4"/>
      <c r="J3338" s="4"/>
      <c r="K3338" s="4"/>
      <c r="O3338" s="4"/>
      <c r="P3338" s="4"/>
      <c r="Q3338" s="4"/>
      <c r="R3338" s="16"/>
      <c r="S3338" s="16"/>
      <c r="T3338" s="16"/>
      <c r="AA3338" s="59"/>
      <c r="AB3338" s="59"/>
      <c r="AE3338" s="96"/>
    </row>
    <row r="3339" spans="1:31" x14ac:dyDescent="0.25">
      <c r="A3339" s="16"/>
      <c r="B3339" s="16"/>
      <c r="C3339" s="16"/>
      <c r="D3339" s="66"/>
      <c r="E3339" s="66"/>
      <c r="F3339" s="66"/>
      <c r="G3339" s="67"/>
      <c r="H3339" s="4"/>
      <c r="I3339" s="4"/>
      <c r="J3339" s="4"/>
      <c r="K3339" s="4"/>
      <c r="O3339" s="4"/>
      <c r="P3339" s="4"/>
      <c r="Q3339" s="4"/>
      <c r="R3339" s="16"/>
      <c r="S3339" s="16"/>
      <c r="T3339" s="16"/>
      <c r="AA3339" s="59"/>
      <c r="AB3339" s="59"/>
      <c r="AE3339" s="96"/>
    </row>
    <row r="3340" spans="1:31" x14ac:dyDescent="0.25">
      <c r="A3340" s="16"/>
      <c r="B3340" s="16"/>
      <c r="C3340" s="16"/>
      <c r="D3340" s="66"/>
      <c r="E3340" s="66"/>
      <c r="F3340" s="66"/>
      <c r="G3340" s="67"/>
      <c r="H3340" s="4"/>
      <c r="I3340" s="4"/>
      <c r="J3340" s="4"/>
      <c r="K3340" s="4"/>
      <c r="O3340" s="4"/>
      <c r="P3340" s="4"/>
      <c r="Q3340" s="4"/>
      <c r="R3340" s="16"/>
      <c r="S3340" s="16"/>
      <c r="T3340" s="16"/>
      <c r="AA3340" s="59"/>
      <c r="AB3340" s="59"/>
      <c r="AE3340" s="96"/>
    </row>
    <row r="3341" spans="1:31" x14ac:dyDescent="0.25">
      <c r="A3341" s="16"/>
      <c r="B3341" s="16"/>
      <c r="C3341" s="16"/>
      <c r="D3341" s="66"/>
      <c r="E3341" s="66"/>
      <c r="F3341" s="66"/>
      <c r="G3341" s="67"/>
      <c r="H3341" s="4"/>
      <c r="I3341" s="4"/>
      <c r="J3341" s="4"/>
      <c r="K3341" s="4"/>
      <c r="O3341" s="4"/>
      <c r="P3341" s="4"/>
      <c r="Q3341" s="4"/>
      <c r="R3341" s="16"/>
      <c r="S3341" s="16"/>
      <c r="T3341" s="16"/>
      <c r="AA3341" s="59"/>
      <c r="AB3341" s="59"/>
      <c r="AE3341" s="96"/>
    </row>
    <row r="3342" spans="1:31" x14ac:dyDescent="0.25">
      <c r="A3342" s="16"/>
      <c r="B3342" s="16"/>
      <c r="C3342" s="16"/>
      <c r="D3342" s="66"/>
      <c r="E3342" s="66"/>
      <c r="F3342" s="66"/>
      <c r="G3342" s="67"/>
      <c r="H3342" s="4"/>
      <c r="I3342" s="4"/>
      <c r="J3342" s="4"/>
      <c r="K3342" s="4"/>
      <c r="O3342" s="4"/>
      <c r="P3342" s="4"/>
      <c r="Q3342" s="4"/>
      <c r="R3342" s="16"/>
      <c r="S3342" s="16"/>
      <c r="T3342" s="16"/>
      <c r="AA3342" s="59"/>
      <c r="AB3342" s="59"/>
      <c r="AE3342" s="96"/>
    </row>
    <row r="3343" spans="1:31" x14ac:dyDescent="0.25">
      <c r="A3343" s="16"/>
      <c r="B3343" s="16"/>
      <c r="C3343" s="16"/>
      <c r="D3343" s="66"/>
      <c r="E3343" s="66"/>
      <c r="F3343" s="66"/>
      <c r="G3343" s="67"/>
      <c r="H3343" s="4"/>
      <c r="I3343" s="4"/>
      <c r="J3343" s="4"/>
      <c r="K3343" s="4"/>
      <c r="O3343" s="4"/>
      <c r="P3343" s="4"/>
      <c r="Q3343" s="4"/>
      <c r="R3343" s="16"/>
      <c r="S3343" s="16"/>
      <c r="T3343" s="16"/>
      <c r="AA3343" s="59"/>
      <c r="AB3343" s="59"/>
      <c r="AE3343" s="96"/>
    </row>
    <row r="3344" spans="1:31" x14ac:dyDescent="0.25">
      <c r="A3344" s="16"/>
      <c r="B3344" s="16"/>
      <c r="C3344" s="16"/>
      <c r="D3344" s="66"/>
      <c r="E3344" s="66"/>
      <c r="F3344" s="66"/>
      <c r="G3344" s="67"/>
      <c r="H3344" s="4"/>
      <c r="I3344" s="4"/>
      <c r="J3344" s="4"/>
      <c r="K3344" s="4"/>
      <c r="O3344" s="4"/>
      <c r="P3344" s="4"/>
      <c r="Q3344" s="4"/>
      <c r="R3344" s="16"/>
      <c r="S3344" s="16"/>
      <c r="T3344" s="16"/>
      <c r="AA3344" s="59"/>
      <c r="AB3344" s="59"/>
      <c r="AE3344" s="96"/>
    </row>
    <row r="3345" spans="1:31" x14ac:dyDescent="0.25">
      <c r="A3345" s="16"/>
      <c r="B3345" s="16"/>
      <c r="C3345" s="16"/>
      <c r="D3345" s="66"/>
      <c r="E3345" s="66"/>
      <c r="F3345" s="66"/>
      <c r="G3345" s="67"/>
      <c r="H3345" s="4"/>
      <c r="I3345" s="4"/>
      <c r="J3345" s="4"/>
      <c r="K3345" s="4"/>
      <c r="O3345" s="4"/>
      <c r="P3345" s="4"/>
      <c r="Q3345" s="4"/>
      <c r="R3345" s="16"/>
      <c r="S3345" s="16"/>
      <c r="T3345" s="16"/>
      <c r="AA3345" s="59"/>
      <c r="AB3345" s="59"/>
      <c r="AE3345" s="96"/>
    </row>
    <row r="3346" spans="1:31" x14ac:dyDescent="0.25">
      <c r="A3346" s="16"/>
      <c r="B3346" s="16"/>
      <c r="C3346" s="16"/>
      <c r="D3346" s="66"/>
      <c r="E3346" s="66"/>
      <c r="F3346" s="66"/>
      <c r="G3346" s="67"/>
      <c r="H3346" s="4"/>
      <c r="I3346" s="4"/>
      <c r="J3346" s="4"/>
      <c r="K3346" s="4"/>
      <c r="O3346" s="4"/>
      <c r="P3346" s="4"/>
      <c r="Q3346" s="4"/>
      <c r="R3346" s="16"/>
      <c r="S3346" s="16"/>
      <c r="T3346" s="16"/>
      <c r="AA3346" s="59"/>
      <c r="AB3346" s="59"/>
      <c r="AE3346" s="96"/>
    </row>
    <row r="3347" spans="1:31" x14ac:dyDescent="0.25">
      <c r="A3347" s="16"/>
      <c r="B3347" s="16"/>
      <c r="C3347" s="16"/>
      <c r="D3347" s="66"/>
      <c r="E3347" s="66"/>
      <c r="F3347" s="66"/>
      <c r="G3347" s="67"/>
      <c r="H3347" s="4"/>
      <c r="I3347" s="4"/>
      <c r="J3347" s="4"/>
      <c r="K3347" s="4"/>
      <c r="O3347" s="4"/>
      <c r="P3347" s="4"/>
      <c r="Q3347" s="4"/>
      <c r="R3347" s="16"/>
      <c r="S3347" s="16"/>
      <c r="T3347" s="16"/>
      <c r="AA3347" s="59"/>
      <c r="AB3347" s="59"/>
      <c r="AE3347" s="96"/>
    </row>
    <row r="3348" spans="1:31" x14ac:dyDescent="0.25">
      <c r="A3348" s="16"/>
      <c r="B3348" s="16"/>
      <c r="C3348" s="16"/>
      <c r="D3348" s="66"/>
      <c r="E3348" s="66"/>
      <c r="F3348" s="66"/>
      <c r="G3348" s="67"/>
      <c r="H3348" s="4"/>
      <c r="I3348" s="4"/>
      <c r="J3348" s="4"/>
      <c r="K3348" s="4"/>
      <c r="O3348" s="4"/>
      <c r="P3348" s="4"/>
      <c r="Q3348" s="4"/>
      <c r="R3348" s="16"/>
      <c r="S3348" s="16"/>
      <c r="T3348" s="16"/>
      <c r="AA3348" s="59"/>
      <c r="AB3348" s="59"/>
      <c r="AE3348" s="96"/>
    </row>
    <row r="3349" spans="1:31" x14ac:dyDescent="0.25">
      <c r="A3349" s="16"/>
      <c r="B3349" s="16"/>
      <c r="C3349" s="16"/>
      <c r="D3349" s="66"/>
      <c r="E3349" s="66"/>
      <c r="F3349" s="66"/>
      <c r="G3349" s="67"/>
      <c r="H3349" s="4"/>
      <c r="I3349" s="4"/>
      <c r="J3349" s="4"/>
      <c r="K3349" s="4"/>
      <c r="O3349" s="4"/>
      <c r="P3349" s="4"/>
      <c r="Q3349" s="4"/>
      <c r="R3349" s="16"/>
      <c r="S3349" s="16"/>
      <c r="T3349" s="16"/>
      <c r="AA3349" s="59"/>
      <c r="AB3349" s="59"/>
      <c r="AE3349" s="97"/>
    </row>
    <row r="3350" spans="1:31" x14ac:dyDescent="0.25">
      <c r="A3350" s="16"/>
      <c r="B3350" s="16"/>
      <c r="C3350" s="16"/>
      <c r="D3350" s="66"/>
      <c r="E3350" s="66"/>
      <c r="F3350" s="66"/>
      <c r="G3350" s="67"/>
      <c r="H3350" s="4"/>
      <c r="I3350" s="4"/>
      <c r="J3350" s="4"/>
      <c r="K3350" s="4"/>
      <c r="O3350" s="4"/>
      <c r="P3350" s="4"/>
      <c r="Q3350" s="4"/>
      <c r="R3350" s="16"/>
      <c r="S3350" s="16"/>
      <c r="T3350" s="16"/>
      <c r="AA3350" s="59"/>
      <c r="AB3350" s="59"/>
      <c r="AE3350" s="97"/>
    </row>
    <row r="3351" spans="1:31" x14ac:dyDescent="0.25">
      <c r="A3351" s="16"/>
      <c r="B3351" s="16"/>
      <c r="C3351" s="16"/>
      <c r="D3351" s="66"/>
      <c r="E3351" s="66"/>
      <c r="F3351" s="66"/>
      <c r="G3351" s="67"/>
      <c r="H3351" s="4"/>
      <c r="I3351" s="4"/>
      <c r="J3351" s="4"/>
      <c r="K3351" s="4"/>
      <c r="O3351" s="4"/>
      <c r="P3351" s="4"/>
      <c r="Q3351" s="4"/>
      <c r="R3351" s="16"/>
      <c r="S3351" s="16"/>
      <c r="T3351" s="16"/>
      <c r="AA3351" s="59"/>
      <c r="AB3351" s="59"/>
      <c r="AE3351" s="97"/>
    </row>
    <row r="3352" spans="1:31" x14ac:dyDescent="0.25">
      <c r="A3352" s="16"/>
      <c r="B3352" s="16"/>
      <c r="C3352" s="16"/>
      <c r="D3352" s="66"/>
      <c r="E3352" s="66"/>
      <c r="F3352" s="66"/>
      <c r="G3352" s="67"/>
      <c r="H3352" s="4"/>
      <c r="I3352" s="4"/>
      <c r="J3352" s="4"/>
      <c r="K3352" s="4"/>
      <c r="O3352" s="4"/>
      <c r="P3352" s="4"/>
      <c r="Q3352" s="4"/>
      <c r="R3352" s="16"/>
      <c r="S3352" s="16"/>
      <c r="T3352" s="16"/>
      <c r="AA3352" s="59"/>
      <c r="AB3352" s="59"/>
      <c r="AE3352" s="97"/>
    </row>
    <row r="3353" spans="1:31" x14ac:dyDescent="0.25">
      <c r="A3353" s="16"/>
      <c r="B3353" s="16"/>
      <c r="C3353" s="16"/>
      <c r="D3353" s="66"/>
      <c r="E3353" s="66"/>
      <c r="F3353" s="66"/>
      <c r="G3353" s="67"/>
      <c r="H3353" s="4"/>
      <c r="I3353" s="4"/>
      <c r="J3353" s="4"/>
      <c r="K3353" s="4"/>
      <c r="O3353" s="4"/>
      <c r="P3353" s="4"/>
      <c r="Q3353" s="4"/>
      <c r="R3353" s="16"/>
      <c r="S3353" s="16"/>
      <c r="T3353" s="16"/>
      <c r="AA3353" s="59"/>
      <c r="AB3353" s="59"/>
      <c r="AE3353" s="97"/>
    </row>
    <row r="3354" spans="1:31" x14ac:dyDescent="0.25">
      <c r="A3354" s="16"/>
      <c r="B3354" s="16"/>
      <c r="C3354" s="16"/>
      <c r="D3354" s="66"/>
      <c r="E3354" s="66"/>
      <c r="F3354" s="66"/>
      <c r="G3354" s="67"/>
      <c r="H3354" s="4"/>
      <c r="I3354" s="4"/>
      <c r="J3354" s="4"/>
      <c r="K3354" s="4"/>
      <c r="O3354" s="4"/>
      <c r="P3354" s="4"/>
      <c r="Q3354" s="4"/>
      <c r="R3354" s="16"/>
      <c r="S3354" s="16"/>
      <c r="T3354" s="16"/>
      <c r="AA3354" s="59"/>
      <c r="AB3354" s="59"/>
      <c r="AE3354" s="97"/>
    </row>
    <row r="3355" spans="1:31" x14ac:dyDescent="0.25">
      <c r="A3355" s="16"/>
      <c r="B3355" s="16"/>
      <c r="C3355" s="16"/>
      <c r="D3355" s="66"/>
      <c r="E3355" s="66"/>
      <c r="F3355" s="66"/>
      <c r="G3355" s="67"/>
      <c r="H3355" s="4"/>
      <c r="I3355" s="4"/>
      <c r="J3355" s="4"/>
      <c r="K3355" s="4"/>
      <c r="O3355" s="4"/>
      <c r="P3355" s="4"/>
      <c r="Q3355" s="4"/>
      <c r="R3355" s="16"/>
      <c r="S3355" s="16"/>
      <c r="T3355" s="16"/>
      <c r="AA3355" s="59"/>
      <c r="AB3355" s="59"/>
      <c r="AE3355" s="97"/>
    </row>
    <row r="3356" spans="1:31" x14ac:dyDescent="0.25">
      <c r="A3356" s="16"/>
      <c r="B3356" s="16"/>
      <c r="C3356" s="16"/>
      <c r="D3356" s="66"/>
      <c r="E3356" s="66"/>
      <c r="F3356" s="66"/>
      <c r="G3356" s="67"/>
      <c r="H3356" s="4"/>
      <c r="I3356" s="4"/>
      <c r="J3356" s="4"/>
      <c r="K3356" s="4"/>
      <c r="O3356" s="4"/>
      <c r="P3356" s="4"/>
      <c r="Q3356" s="4"/>
      <c r="R3356" s="16"/>
      <c r="S3356" s="16"/>
      <c r="T3356" s="16"/>
      <c r="AA3356" s="59"/>
      <c r="AB3356" s="59"/>
      <c r="AE3356" s="97"/>
    </row>
    <row r="3357" spans="1:31" x14ac:dyDescent="0.25">
      <c r="A3357" s="16"/>
      <c r="B3357" s="16"/>
      <c r="C3357" s="16"/>
      <c r="D3357" s="66"/>
      <c r="E3357" s="66"/>
      <c r="F3357" s="66"/>
      <c r="G3357" s="67"/>
      <c r="H3357" s="4"/>
      <c r="I3357" s="4"/>
      <c r="J3357" s="4"/>
      <c r="K3357" s="4"/>
      <c r="O3357" s="4"/>
      <c r="P3357" s="4"/>
      <c r="Q3357" s="4"/>
      <c r="R3357" s="16"/>
      <c r="S3357" s="16"/>
      <c r="T3357" s="16"/>
      <c r="AA3357" s="59"/>
      <c r="AB3357" s="59"/>
      <c r="AE3357" s="97"/>
    </row>
    <row r="3358" spans="1:31" x14ac:dyDescent="0.25">
      <c r="A3358" s="16"/>
      <c r="B3358" s="16"/>
      <c r="C3358" s="16"/>
      <c r="D3358" s="66"/>
      <c r="E3358" s="66"/>
      <c r="F3358" s="66"/>
      <c r="G3358" s="67"/>
      <c r="H3358" s="4"/>
      <c r="I3358" s="4"/>
      <c r="J3358" s="4"/>
      <c r="K3358" s="4"/>
      <c r="O3358" s="4"/>
      <c r="P3358" s="4"/>
      <c r="Q3358" s="4"/>
      <c r="R3358" s="16"/>
      <c r="S3358" s="16"/>
      <c r="T3358" s="16"/>
      <c r="AA3358" s="59"/>
      <c r="AB3358" s="59"/>
      <c r="AE3358" s="97"/>
    </row>
    <row r="3359" spans="1:31" x14ac:dyDescent="0.25">
      <c r="A3359" s="16"/>
      <c r="B3359" s="16"/>
      <c r="C3359" s="16"/>
      <c r="D3359" s="66"/>
      <c r="E3359" s="66"/>
      <c r="F3359" s="66"/>
      <c r="G3359" s="67"/>
      <c r="H3359" s="4"/>
      <c r="I3359" s="4"/>
      <c r="J3359" s="4"/>
      <c r="K3359" s="4"/>
      <c r="O3359" s="4"/>
      <c r="P3359" s="4"/>
      <c r="Q3359" s="4"/>
      <c r="R3359" s="16"/>
      <c r="S3359" s="16"/>
      <c r="T3359" s="16"/>
      <c r="AA3359" s="59"/>
      <c r="AB3359" s="59"/>
      <c r="AE3359" s="97"/>
    </row>
    <row r="3360" spans="1:31" x14ac:dyDescent="0.25">
      <c r="A3360" s="16"/>
      <c r="B3360" s="16"/>
      <c r="C3360" s="16"/>
      <c r="D3360" s="66"/>
      <c r="E3360" s="66"/>
      <c r="F3360" s="66"/>
      <c r="G3360" s="67"/>
      <c r="H3360" s="4"/>
      <c r="I3360" s="4"/>
      <c r="J3360" s="4"/>
      <c r="K3360" s="4"/>
      <c r="O3360" s="4"/>
      <c r="P3360" s="4"/>
      <c r="Q3360" s="4"/>
      <c r="R3360" s="16"/>
      <c r="S3360" s="16"/>
      <c r="T3360" s="16"/>
      <c r="AA3360" s="59"/>
      <c r="AB3360" s="59"/>
      <c r="AE3360" s="97"/>
    </row>
    <row r="3361" spans="1:31" x14ac:dyDescent="0.25">
      <c r="A3361" s="16"/>
      <c r="B3361" s="16"/>
      <c r="C3361" s="16"/>
      <c r="D3361" s="66"/>
      <c r="E3361" s="66"/>
      <c r="F3361" s="66"/>
      <c r="G3361" s="67"/>
      <c r="H3361" s="4"/>
      <c r="I3361" s="4"/>
      <c r="J3361" s="4"/>
      <c r="K3361" s="4"/>
      <c r="O3361" s="4"/>
      <c r="P3361" s="4"/>
      <c r="Q3361" s="4"/>
      <c r="R3361" s="16"/>
      <c r="S3361" s="16"/>
      <c r="T3361" s="16"/>
      <c r="AA3361" s="59"/>
      <c r="AB3361" s="59"/>
      <c r="AE3361" s="97"/>
    </row>
    <row r="3362" spans="1:31" x14ac:dyDescent="0.25">
      <c r="A3362" s="16"/>
      <c r="B3362" s="16"/>
      <c r="C3362" s="16"/>
      <c r="D3362" s="66"/>
      <c r="E3362" s="66"/>
      <c r="F3362" s="66"/>
      <c r="G3362" s="67"/>
      <c r="H3362" s="4"/>
      <c r="I3362" s="4"/>
      <c r="J3362" s="4"/>
      <c r="K3362" s="4"/>
      <c r="O3362" s="4"/>
      <c r="P3362" s="4"/>
      <c r="Q3362" s="4"/>
      <c r="R3362" s="16"/>
      <c r="S3362" s="16"/>
      <c r="T3362" s="16"/>
      <c r="AA3362" s="59"/>
      <c r="AB3362" s="59"/>
      <c r="AE3362" s="97"/>
    </row>
    <row r="3363" spans="1:31" x14ac:dyDescent="0.25">
      <c r="A3363" s="16"/>
      <c r="B3363" s="16"/>
      <c r="C3363" s="16"/>
      <c r="D3363" s="66"/>
      <c r="E3363" s="66"/>
      <c r="F3363" s="66"/>
      <c r="G3363" s="67"/>
      <c r="H3363" s="4"/>
      <c r="I3363" s="4"/>
      <c r="J3363" s="4"/>
      <c r="K3363" s="4"/>
      <c r="O3363" s="4"/>
      <c r="P3363" s="4"/>
      <c r="Q3363" s="4"/>
      <c r="R3363" s="16"/>
      <c r="S3363" s="16"/>
      <c r="T3363" s="16"/>
      <c r="AA3363" s="59"/>
      <c r="AB3363" s="59"/>
      <c r="AE3363" s="97"/>
    </row>
    <row r="3364" spans="1:31" x14ac:dyDescent="0.25">
      <c r="A3364" s="16"/>
      <c r="B3364" s="16"/>
      <c r="C3364" s="16"/>
      <c r="D3364" s="66"/>
      <c r="E3364" s="66"/>
      <c r="F3364" s="66"/>
      <c r="G3364" s="67"/>
      <c r="H3364" s="4"/>
      <c r="I3364" s="4"/>
      <c r="J3364" s="4"/>
      <c r="K3364" s="4"/>
      <c r="O3364" s="4"/>
      <c r="P3364" s="4"/>
      <c r="Q3364" s="4"/>
      <c r="R3364" s="16"/>
      <c r="S3364" s="16"/>
      <c r="T3364" s="16"/>
      <c r="AA3364" s="59"/>
      <c r="AB3364" s="59"/>
      <c r="AE3364" s="97"/>
    </row>
    <row r="3365" spans="1:31" x14ac:dyDescent="0.25">
      <c r="A3365" s="16"/>
      <c r="B3365" s="16"/>
      <c r="C3365" s="16"/>
      <c r="D3365" s="66"/>
      <c r="E3365" s="66"/>
      <c r="F3365" s="66"/>
      <c r="G3365" s="67"/>
      <c r="H3365" s="4"/>
      <c r="I3365" s="4"/>
      <c r="J3365" s="4"/>
      <c r="K3365" s="4"/>
      <c r="O3365" s="4"/>
      <c r="P3365" s="4"/>
      <c r="Q3365" s="4"/>
      <c r="R3365" s="16"/>
      <c r="S3365" s="16"/>
      <c r="T3365" s="16"/>
      <c r="AA3365" s="59"/>
      <c r="AB3365" s="59"/>
      <c r="AE3365" s="97"/>
    </row>
    <row r="3366" spans="1:31" x14ac:dyDescent="0.25">
      <c r="A3366" s="16"/>
      <c r="B3366" s="16"/>
      <c r="C3366" s="16"/>
      <c r="D3366" s="66"/>
      <c r="E3366" s="66"/>
      <c r="F3366" s="66"/>
      <c r="G3366" s="67"/>
      <c r="H3366" s="4"/>
      <c r="I3366" s="4"/>
      <c r="J3366" s="4"/>
      <c r="K3366" s="4"/>
      <c r="O3366" s="4"/>
      <c r="P3366" s="4"/>
      <c r="Q3366" s="4"/>
      <c r="R3366" s="16"/>
      <c r="S3366" s="16"/>
      <c r="T3366" s="16"/>
      <c r="AA3366" s="59"/>
      <c r="AB3366" s="59"/>
      <c r="AE3366" s="97"/>
    </row>
    <row r="3367" spans="1:31" x14ac:dyDescent="0.25">
      <c r="A3367" s="16"/>
      <c r="B3367" s="16"/>
      <c r="C3367" s="16"/>
      <c r="D3367" s="66"/>
      <c r="E3367" s="66"/>
      <c r="F3367" s="66"/>
      <c r="G3367" s="67"/>
      <c r="H3367" s="4"/>
      <c r="I3367" s="4"/>
      <c r="J3367" s="4"/>
      <c r="K3367" s="4"/>
      <c r="O3367" s="4"/>
      <c r="P3367" s="4"/>
      <c r="Q3367" s="4"/>
      <c r="R3367" s="16"/>
      <c r="S3367" s="16"/>
      <c r="T3367" s="16"/>
      <c r="AA3367" s="59"/>
      <c r="AB3367" s="59"/>
      <c r="AE3367" s="97"/>
    </row>
    <row r="3368" spans="1:31" x14ac:dyDescent="0.25">
      <c r="A3368" s="16"/>
      <c r="B3368" s="16"/>
      <c r="C3368" s="16"/>
      <c r="D3368" s="66"/>
      <c r="E3368" s="66"/>
      <c r="F3368" s="66"/>
      <c r="G3368" s="67"/>
      <c r="H3368" s="4"/>
      <c r="I3368" s="4"/>
      <c r="J3368" s="4"/>
      <c r="K3368" s="4"/>
      <c r="O3368" s="4"/>
      <c r="P3368" s="4"/>
      <c r="Q3368" s="4"/>
      <c r="R3368" s="16"/>
      <c r="S3368" s="16"/>
      <c r="T3368" s="16"/>
      <c r="AA3368" s="59"/>
      <c r="AB3368" s="59"/>
      <c r="AE3368" s="97"/>
    </row>
    <row r="3369" spans="1:31" x14ac:dyDescent="0.25">
      <c r="A3369" s="16"/>
      <c r="B3369" s="16"/>
      <c r="C3369" s="16"/>
      <c r="D3369" s="66"/>
      <c r="E3369" s="66"/>
      <c r="F3369" s="66"/>
      <c r="G3369" s="67"/>
      <c r="H3369" s="4"/>
      <c r="I3369" s="4"/>
      <c r="J3369" s="4"/>
      <c r="K3369" s="4"/>
      <c r="O3369" s="4"/>
      <c r="P3369" s="4"/>
      <c r="Q3369" s="4"/>
      <c r="R3369" s="16"/>
      <c r="S3369" s="16"/>
      <c r="T3369" s="16"/>
      <c r="AA3369" s="59"/>
      <c r="AB3369" s="59"/>
      <c r="AE3369" s="97"/>
    </row>
    <row r="3370" spans="1:31" x14ac:dyDescent="0.25">
      <c r="A3370" s="16"/>
      <c r="B3370" s="16"/>
      <c r="C3370" s="16"/>
      <c r="D3370" s="66"/>
      <c r="E3370" s="66"/>
      <c r="F3370" s="66"/>
      <c r="G3370" s="67"/>
      <c r="H3370" s="4"/>
      <c r="I3370" s="4"/>
      <c r="J3370" s="4"/>
      <c r="K3370" s="4"/>
      <c r="O3370" s="4"/>
      <c r="P3370" s="4"/>
      <c r="Q3370" s="4"/>
      <c r="R3370" s="16"/>
      <c r="S3370" s="16"/>
      <c r="T3370" s="16"/>
      <c r="AA3370" s="59"/>
      <c r="AB3370" s="59"/>
      <c r="AE3370" s="97"/>
    </row>
    <row r="3371" spans="1:31" x14ac:dyDescent="0.25">
      <c r="A3371" s="16"/>
      <c r="B3371" s="16"/>
      <c r="C3371" s="16"/>
      <c r="D3371" s="66"/>
      <c r="E3371" s="66"/>
      <c r="F3371" s="66"/>
      <c r="G3371" s="67"/>
      <c r="H3371" s="4"/>
      <c r="I3371" s="4"/>
      <c r="J3371" s="4"/>
      <c r="K3371" s="4"/>
      <c r="O3371" s="4"/>
      <c r="P3371" s="4"/>
      <c r="Q3371" s="4"/>
      <c r="R3371" s="16"/>
      <c r="S3371" s="16"/>
      <c r="T3371" s="16"/>
      <c r="AA3371" s="59"/>
      <c r="AB3371" s="59"/>
      <c r="AE3371" s="97"/>
    </row>
    <row r="3372" spans="1:31" x14ac:dyDescent="0.25">
      <c r="A3372" s="16"/>
      <c r="B3372" s="16"/>
      <c r="C3372" s="16"/>
      <c r="D3372" s="66"/>
      <c r="E3372" s="66"/>
      <c r="F3372" s="66"/>
      <c r="G3372" s="67"/>
      <c r="H3372" s="4"/>
      <c r="I3372" s="4"/>
      <c r="J3372" s="4"/>
      <c r="K3372" s="4"/>
      <c r="O3372" s="4"/>
      <c r="P3372" s="4"/>
      <c r="Q3372" s="4"/>
      <c r="R3372" s="16"/>
      <c r="S3372" s="16"/>
      <c r="T3372" s="16"/>
      <c r="AA3372" s="59"/>
      <c r="AB3372" s="59"/>
      <c r="AE3372" s="97"/>
    </row>
    <row r="3373" spans="1:31" x14ac:dyDescent="0.25">
      <c r="A3373" s="16"/>
      <c r="B3373" s="16"/>
      <c r="C3373" s="16"/>
      <c r="D3373" s="66"/>
      <c r="E3373" s="66"/>
      <c r="F3373" s="66"/>
      <c r="G3373" s="67"/>
      <c r="H3373" s="4"/>
      <c r="I3373" s="4"/>
      <c r="J3373" s="4"/>
      <c r="K3373" s="4"/>
      <c r="O3373" s="4"/>
      <c r="P3373" s="4"/>
      <c r="Q3373" s="4"/>
      <c r="R3373" s="16"/>
      <c r="S3373" s="16"/>
      <c r="T3373" s="16"/>
      <c r="AA3373" s="59"/>
      <c r="AB3373" s="59"/>
      <c r="AE3373" s="97"/>
    </row>
    <row r="3374" spans="1:31" x14ac:dyDescent="0.25">
      <c r="A3374" s="16"/>
      <c r="B3374" s="16"/>
      <c r="C3374" s="16"/>
      <c r="D3374" s="66"/>
      <c r="E3374" s="66"/>
      <c r="F3374" s="66"/>
      <c r="G3374" s="67"/>
      <c r="H3374" s="4"/>
      <c r="I3374" s="4"/>
      <c r="J3374" s="4"/>
      <c r="K3374" s="4"/>
      <c r="O3374" s="4"/>
      <c r="P3374" s="4"/>
      <c r="Q3374" s="4"/>
      <c r="R3374" s="16"/>
      <c r="S3374" s="16"/>
      <c r="T3374" s="16"/>
      <c r="AA3374" s="59"/>
      <c r="AB3374" s="59"/>
      <c r="AE3374" s="97"/>
    </row>
    <row r="3375" spans="1:31" x14ac:dyDescent="0.25">
      <c r="A3375" s="16"/>
      <c r="B3375" s="16"/>
      <c r="C3375" s="16"/>
      <c r="D3375" s="66"/>
      <c r="E3375" s="66"/>
      <c r="F3375" s="66"/>
      <c r="G3375" s="67"/>
      <c r="H3375" s="4"/>
      <c r="I3375" s="4"/>
      <c r="J3375" s="4"/>
      <c r="K3375" s="4"/>
      <c r="O3375" s="4"/>
      <c r="P3375" s="4"/>
      <c r="Q3375" s="4"/>
      <c r="R3375" s="16"/>
      <c r="S3375" s="16"/>
      <c r="T3375" s="16"/>
      <c r="AA3375" s="59"/>
      <c r="AB3375" s="59"/>
      <c r="AE3375" s="97"/>
    </row>
    <row r="3376" spans="1:31" x14ac:dyDescent="0.25">
      <c r="A3376" s="16"/>
      <c r="B3376" s="16"/>
      <c r="C3376" s="16"/>
      <c r="D3376" s="66"/>
      <c r="E3376" s="66"/>
      <c r="F3376" s="66"/>
      <c r="G3376" s="67"/>
      <c r="H3376" s="4"/>
      <c r="I3376" s="4"/>
      <c r="J3376" s="4"/>
      <c r="K3376" s="4"/>
      <c r="O3376" s="4"/>
      <c r="P3376" s="4"/>
      <c r="Q3376" s="4"/>
      <c r="R3376" s="16"/>
      <c r="S3376" s="16"/>
      <c r="T3376" s="16"/>
      <c r="AA3376" s="59"/>
      <c r="AB3376" s="59"/>
      <c r="AE3376" s="97"/>
    </row>
    <row r="3377" spans="1:31" x14ac:dyDescent="0.25">
      <c r="A3377" s="16"/>
      <c r="B3377" s="16"/>
      <c r="C3377" s="16"/>
      <c r="D3377" s="66"/>
      <c r="E3377" s="66"/>
      <c r="F3377" s="66"/>
      <c r="G3377" s="67"/>
      <c r="H3377" s="4"/>
      <c r="I3377" s="4"/>
      <c r="J3377" s="4"/>
      <c r="K3377" s="4"/>
      <c r="O3377" s="4"/>
      <c r="P3377" s="4"/>
      <c r="Q3377" s="4"/>
      <c r="R3377" s="16"/>
      <c r="S3377" s="16"/>
      <c r="T3377" s="16"/>
      <c r="AA3377" s="59"/>
      <c r="AB3377" s="59"/>
      <c r="AE3377" s="97"/>
    </row>
    <row r="3378" spans="1:31" x14ac:dyDescent="0.25">
      <c r="A3378" s="16"/>
      <c r="B3378" s="16"/>
      <c r="C3378" s="16"/>
      <c r="D3378" s="66"/>
      <c r="E3378" s="66"/>
      <c r="F3378" s="66"/>
      <c r="G3378" s="67"/>
      <c r="H3378" s="4"/>
      <c r="I3378" s="4"/>
      <c r="J3378" s="4"/>
      <c r="K3378" s="4"/>
      <c r="O3378" s="4"/>
      <c r="P3378" s="4"/>
      <c r="Q3378" s="4"/>
      <c r="R3378" s="16"/>
      <c r="S3378" s="16"/>
      <c r="T3378" s="16"/>
      <c r="AA3378" s="59"/>
      <c r="AB3378" s="59"/>
      <c r="AE3378" s="97"/>
    </row>
    <row r="3379" spans="1:31" x14ac:dyDescent="0.25">
      <c r="A3379" s="16"/>
      <c r="B3379" s="16"/>
      <c r="C3379" s="16"/>
      <c r="D3379" s="66"/>
      <c r="E3379" s="66"/>
      <c r="F3379" s="66"/>
      <c r="G3379" s="67"/>
      <c r="H3379" s="4"/>
      <c r="I3379" s="4"/>
      <c r="J3379" s="4"/>
      <c r="K3379" s="4"/>
      <c r="O3379" s="4"/>
      <c r="P3379" s="4"/>
      <c r="Q3379" s="4"/>
      <c r="R3379" s="16"/>
      <c r="S3379" s="16"/>
      <c r="T3379" s="16"/>
      <c r="AA3379" s="59"/>
      <c r="AB3379" s="59"/>
      <c r="AE3379" s="97"/>
    </row>
    <row r="3380" spans="1:31" x14ac:dyDescent="0.25">
      <c r="A3380" s="16"/>
      <c r="B3380" s="16"/>
      <c r="C3380" s="16"/>
      <c r="D3380" s="66"/>
      <c r="E3380" s="66"/>
      <c r="F3380" s="66"/>
      <c r="G3380" s="67"/>
      <c r="H3380" s="4"/>
      <c r="I3380" s="4"/>
      <c r="J3380" s="4"/>
      <c r="K3380" s="4"/>
      <c r="O3380" s="4"/>
      <c r="P3380" s="4"/>
      <c r="Q3380" s="4"/>
      <c r="R3380" s="16"/>
      <c r="S3380" s="16"/>
      <c r="T3380" s="16"/>
      <c r="AA3380" s="59"/>
      <c r="AB3380" s="59"/>
      <c r="AE3380" s="97"/>
    </row>
    <row r="3381" spans="1:31" x14ac:dyDescent="0.25">
      <c r="A3381" s="16"/>
      <c r="B3381" s="16"/>
      <c r="C3381" s="16"/>
      <c r="D3381" s="66"/>
      <c r="E3381" s="66"/>
      <c r="F3381" s="66"/>
      <c r="G3381" s="67"/>
      <c r="H3381" s="4"/>
      <c r="I3381" s="4"/>
      <c r="J3381" s="4"/>
      <c r="K3381" s="4"/>
      <c r="O3381" s="4"/>
      <c r="P3381" s="4"/>
      <c r="Q3381" s="4"/>
      <c r="R3381" s="16"/>
      <c r="S3381" s="16"/>
      <c r="T3381" s="16"/>
      <c r="AA3381" s="59"/>
      <c r="AB3381" s="59"/>
      <c r="AE3381" s="97"/>
    </row>
    <row r="3382" spans="1:31" x14ac:dyDescent="0.25">
      <c r="A3382" s="16"/>
      <c r="B3382" s="16"/>
      <c r="C3382" s="16"/>
      <c r="D3382" s="66"/>
      <c r="E3382" s="66"/>
      <c r="F3382" s="66"/>
      <c r="G3382" s="67"/>
      <c r="H3382" s="4"/>
      <c r="I3382" s="4"/>
      <c r="J3382" s="4"/>
      <c r="K3382" s="4"/>
      <c r="O3382" s="4"/>
      <c r="P3382" s="4"/>
      <c r="Q3382" s="4"/>
      <c r="R3382" s="16"/>
      <c r="S3382" s="16"/>
      <c r="T3382" s="16"/>
      <c r="AA3382" s="59"/>
      <c r="AB3382" s="59"/>
      <c r="AE3382" s="97"/>
    </row>
    <row r="3383" spans="1:31" x14ac:dyDescent="0.25">
      <c r="A3383" s="16"/>
      <c r="B3383" s="16"/>
      <c r="C3383" s="16"/>
      <c r="D3383" s="66"/>
      <c r="E3383" s="66"/>
      <c r="F3383" s="66"/>
      <c r="G3383" s="67"/>
      <c r="H3383" s="4"/>
      <c r="I3383" s="4"/>
      <c r="J3383" s="4"/>
      <c r="K3383" s="4"/>
      <c r="O3383" s="4"/>
      <c r="P3383" s="4"/>
      <c r="Q3383" s="4"/>
      <c r="R3383" s="16"/>
      <c r="S3383" s="16"/>
      <c r="T3383" s="16"/>
      <c r="AA3383" s="59"/>
      <c r="AB3383" s="59"/>
      <c r="AE3383" s="97"/>
    </row>
    <row r="3384" spans="1:31" x14ac:dyDescent="0.25">
      <c r="A3384" s="16"/>
      <c r="B3384" s="16"/>
      <c r="C3384" s="16"/>
      <c r="D3384" s="66"/>
      <c r="E3384" s="66"/>
      <c r="F3384" s="66"/>
      <c r="G3384" s="67"/>
      <c r="H3384" s="4"/>
      <c r="I3384" s="4"/>
      <c r="J3384" s="4"/>
      <c r="K3384" s="4"/>
      <c r="O3384" s="4"/>
      <c r="P3384" s="4"/>
      <c r="Q3384" s="4"/>
      <c r="R3384" s="16"/>
      <c r="S3384" s="16"/>
      <c r="T3384" s="16"/>
      <c r="AA3384" s="59"/>
      <c r="AB3384" s="59"/>
      <c r="AE3384" s="97"/>
    </row>
    <row r="3385" spans="1:31" x14ac:dyDescent="0.25">
      <c r="A3385" s="16"/>
      <c r="B3385" s="16"/>
      <c r="C3385" s="16"/>
      <c r="D3385" s="66"/>
      <c r="E3385" s="66"/>
      <c r="F3385" s="66"/>
      <c r="G3385" s="67"/>
      <c r="H3385" s="4"/>
      <c r="I3385" s="4"/>
      <c r="J3385" s="4"/>
      <c r="K3385" s="4"/>
      <c r="O3385" s="4"/>
      <c r="P3385" s="4"/>
      <c r="Q3385" s="4"/>
      <c r="R3385" s="16"/>
      <c r="S3385" s="16"/>
      <c r="T3385" s="16"/>
      <c r="AA3385" s="59"/>
      <c r="AB3385" s="59"/>
      <c r="AE3385" s="97"/>
    </row>
    <row r="3386" spans="1:31" x14ac:dyDescent="0.25">
      <c r="A3386" s="16"/>
      <c r="B3386" s="16"/>
      <c r="C3386" s="16"/>
      <c r="D3386" s="66"/>
      <c r="E3386" s="66"/>
      <c r="F3386" s="66"/>
      <c r="G3386" s="67"/>
      <c r="H3386" s="4"/>
      <c r="I3386" s="4"/>
      <c r="J3386" s="4"/>
      <c r="K3386" s="4"/>
      <c r="O3386" s="4"/>
      <c r="P3386" s="4"/>
      <c r="Q3386" s="4"/>
      <c r="R3386" s="16"/>
      <c r="S3386" s="16"/>
      <c r="T3386" s="16"/>
      <c r="AA3386" s="59"/>
      <c r="AB3386" s="59"/>
      <c r="AE3386" s="97"/>
    </row>
    <row r="3387" spans="1:31" x14ac:dyDescent="0.25">
      <c r="A3387" s="16"/>
      <c r="B3387" s="16"/>
      <c r="C3387" s="16"/>
      <c r="D3387" s="66"/>
      <c r="E3387" s="66"/>
      <c r="F3387" s="66"/>
      <c r="G3387" s="67"/>
      <c r="H3387" s="4"/>
      <c r="I3387" s="4"/>
      <c r="J3387" s="4"/>
      <c r="K3387" s="4"/>
      <c r="O3387" s="4"/>
      <c r="P3387" s="4"/>
      <c r="Q3387" s="4"/>
      <c r="R3387" s="16"/>
      <c r="S3387" s="16"/>
      <c r="T3387" s="16"/>
      <c r="AA3387" s="59"/>
      <c r="AB3387" s="59"/>
      <c r="AE3387" s="97"/>
    </row>
    <row r="3388" spans="1:31" x14ac:dyDescent="0.25">
      <c r="A3388" s="16"/>
      <c r="B3388" s="16"/>
      <c r="C3388" s="16"/>
      <c r="D3388" s="66"/>
      <c r="E3388" s="66"/>
      <c r="F3388" s="66"/>
      <c r="G3388" s="67"/>
      <c r="H3388" s="4"/>
      <c r="I3388" s="4"/>
      <c r="J3388" s="4"/>
      <c r="K3388" s="4"/>
      <c r="O3388" s="4"/>
      <c r="P3388" s="4"/>
      <c r="Q3388" s="4"/>
      <c r="R3388" s="16"/>
      <c r="S3388" s="16"/>
      <c r="T3388" s="16"/>
      <c r="AA3388" s="59"/>
      <c r="AB3388" s="59"/>
      <c r="AE3388" s="97"/>
    </row>
    <row r="3389" spans="1:31" x14ac:dyDescent="0.25">
      <c r="A3389" s="16"/>
      <c r="B3389" s="16"/>
      <c r="C3389" s="16"/>
      <c r="D3389" s="66"/>
      <c r="E3389" s="66"/>
      <c r="F3389" s="66"/>
      <c r="G3389" s="67"/>
      <c r="H3389" s="4"/>
      <c r="I3389" s="4"/>
      <c r="J3389" s="4"/>
      <c r="K3389" s="4"/>
      <c r="O3389" s="4"/>
      <c r="P3389" s="4"/>
      <c r="Q3389" s="4"/>
      <c r="R3389" s="16"/>
      <c r="S3389" s="16"/>
      <c r="T3389" s="16"/>
      <c r="AA3389" s="59"/>
      <c r="AB3389" s="59"/>
      <c r="AE3389" s="97"/>
    </row>
    <row r="3390" spans="1:31" x14ac:dyDescent="0.25">
      <c r="A3390" s="16"/>
      <c r="B3390" s="16"/>
      <c r="C3390" s="16"/>
      <c r="D3390" s="66"/>
      <c r="E3390" s="66"/>
      <c r="F3390" s="66"/>
      <c r="G3390" s="67"/>
      <c r="H3390" s="4"/>
      <c r="I3390" s="4"/>
      <c r="J3390" s="4"/>
      <c r="K3390" s="4"/>
      <c r="O3390" s="4"/>
      <c r="P3390" s="4"/>
      <c r="Q3390" s="4"/>
      <c r="R3390" s="16"/>
      <c r="S3390" s="16"/>
      <c r="T3390" s="16"/>
      <c r="AA3390" s="59"/>
      <c r="AB3390" s="59"/>
      <c r="AE3390" s="97"/>
    </row>
    <row r="3391" spans="1:31" x14ac:dyDescent="0.25">
      <c r="A3391" s="16"/>
      <c r="B3391" s="16"/>
      <c r="C3391" s="16"/>
      <c r="D3391" s="66"/>
      <c r="E3391" s="66"/>
      <c r="F3391" s="66"/>
      <c r="G3391" s="67"/>
      <c r="H3391" s="4"/>
      <c r="I3391" s="4"/>
      <c r="J3391" s="4"/>
      <c r="K3391" s="4"/>
      <c r="O3391" s="4"/>
      <c r="P3391" s="4"/>
      <c r="Q3391" s="4"/>
      <c r="R3391" s="16"/>
      <c r="S3391" s="16"/>
      <c r="T3391" s="16"/>
      <c r="AA3391" s="59"/>
      <c r="AB3391" s="59"/>
      <c r="AE3391" s="97"/>
    </row>
    <row r="3392" spans="1:31" x14ac:dyDescent="0.25">
      <c r="A3392" s="16"/>
      <c r="B3392" s="16"/>
      <c r="C3392" s="16"/>
      <c r="D3392" s="66"/>
      <c r="E3392" s="66"/>
      <c r="F3392" s="66"/>
      <c r="G3392" s="67"/>
      <c r="H3392" s="4"/>
      <c r="I3392" s="4"/>
      <c r="J3392" s="4"/>
      <c r="K3392" s="4"/>
      <c r="O3392" s="4"/>
      <c r="P3392" s="4"/>
      <c r="Q3392" s="4"/>
      <c r="R3392" s="16"/>
      <c r="S3392" s="16"/>
      <c r="T3392" s="16"/>
      <c r="AA3392" s="59"/>
      <c r="AB3392" s="59"/>
      <c r="AE3392" s="97"/>
    </row>
    <row r="3393" spans="1:31" x14ac:dyDescent="0.25">
      <c r="A3393" s="16"/>
      <c r="B3393" s="16"/>
      <c r="C3393" s="16"/>
      <c r="D3393" s="66"/>
      <c r="E3393" s="66"/>
      <c r="F3393" s="66"/>
      <c r="G3393" s="67"/>
      <c r="H3393" s="4"/>
      <c r="I3393" s="4"/>
      <c r="J3393" s="4"/>
      <c r="K3393" s="4"/>
      <c r="O3393" s="4"/>
      <c r="P3393" s="4"/>
      <c r="Q3393" s="4"/>
      <c r="R3393" s="16"/>
      <c r="S3393" s="16"/>
      <c r="T3393" s="16"/>
      <c r="AA3393" s="59"/>
      <c r="AB3393" s="59"/>
      <c r="AE3393" s="97"/>
    </row>
    <row r="3394" spans="1:31" x14ac:dyDescent="0.25">
      <c r="A3394" s="16"/>
      <c r="B3394" s="16"/>
      <c r="C3394" s="16"/>
      <c r="D3394" s="66"/>
      <c r="E3394" s="66"/>
      <c r="F3394" s="66"/>
      <c r="G3394" s="67"/>
      <c r="H3394" s="4"/>
      <c r="I3394" s="4"/>
      <c r="J3394" s="4"/>
      <c r="K3394" s="4"/>
      <c r="O3394" s="4"/>
      <c r="P3394" s="4"/>
      <c r="Q3394" s="4"/>
      <c r="R3394" s="16"/>
      <c r="S3394" s="16"/>
      <c r="T3394" s="16"/>
      <c r="AA3394" s="59"/>
      <c r="AB3394" s="59"/>
      <c r="AE3394" s="97"/>
    </row>
    <row r="3395" spans="1:31" x14ac:dyDescent="0.25">
      <c r="A3395" s="16"/>
      <c r="B3395" s="16"/>
      <c r="C3395" s="16"/>
      <c r="D3395" s="66"/>
      <c r="E3395" s="66"/>
      <c r="F3395" s="66"/>
      <c r="G3395" s="67"/>
      <c r="H3395" s="4"/>
      <c r="I3395" s="4"/>
      <c r="J3395" s="4"/>
      <c r="K3395" s="4"/>
      <c r="O3395" s="4"/>
      <c r="P3395" s="4"/>
      <c r="Q3395" s="4"/>
      <c r="R3395" s="16"/>
      <c r="S3395" s="16"/>
      <c r="T3395" s="16"/>
      <c r="AA3395" s="59"/>
      <c r="AB3395" s="59"/>
      <c r="AE3395" s="97"/>
    </row>
    <row r="3396" spans="1:31" x14ac:dyDescent="0.25">
      <c r="A3396" s="16"/>
      <c r="B3396" s="16"/>
      <c r="C3396" s="16"/>
      <c r="D3396" s="66"/>
      <c r="E3396" s="66"/>
      <c r="F3396" s="66"/>
      <c r="G3396" s="67"/>
      <c r="H3396" s="4"/>
      <c r="I3396" s="4"/>
      <c r="J3396" s="4"/>
      <c r="K3396" s="4"/>
      <c r="O3396" s="4"/>
      <c r="P3396" s="4"/>
      <c r="Q3396" s="4"/>
      <c r="R3396" s="16"/>
      <c r="S3396" s="16"/>
      <c r="T3396" s="16"/>
      <c r="AA3396" s="59"/>
      <c r="AB3396" s="59"/>
      <c r="AE3396" s="97"/>
    </row>
    <row r="3397" spans="1:31" x14ac:dyDescent="0.25">
      <c r="A3397" s="16"/>
      <c r="B3397" s="16"/>
      <c r="C3397" s="16"/>
      <c r="D3397" s="66"/>
      <c r="E3397" s="66"/>
      <c r="F3397" s="66"/>
      <c r="G3397" s="67"/>
      <c r="H3397" s="4"/>
      <c r="I3397" s="4"/>
      <c r="J3397" s="4"/>
      <c r="K3397" s="4"/>
      <c r="O3397" s="4"/>
      <c r="P3397" s="4"/>
      <c r="Q3397" s="4"/>
      <c r="R3397" s="16"/>
      <c r="S3397" s="16"/>
      <c r="T3397" s="16"/>
      <c r="AA3397" s="59"/>
      <c r="AB3397" s="59"/>
      <c r="AE3397" s="97"/>
    </row>
    <row r="3398" spans="1:31" x14ac:dyDescent="0.25">
      <c r="A3398" s="16"/>
      <c r="B3398" s="16"/>
      <c r="C3398" s="16"/>
      <c r="D3398" s="66"/>
      <c r="E3398" s="66"/>
      <c r="F3398" s="66"/>
      <c r="G3398" s="67"/>
      <c r="H3398" s="4"/>
      <c r="I3398" s="4"/>
      <c r="J3398" s="4"/>
      <c r="K3398" s="4"/>
      <c r="O3398" s="4"/>
      <c r="P3398" s="4"/>
      <c r="Q3398" s="4"/>
      <c r="R3398" s="16"/>
      <c r="S3398" s="16"/>
      <c r="T3398" s="16"/>
      <c r="AA3398" s="59"/>
      <c r="AB3398" s="59"/>
      <c r="AE3398" s="97"/>
    </row>
    <row r="3399" spans="1:31" x14ac:dyDescent="0.25">
      <c r="A3399" s="16"/>
      <c r="B3399" s="16"/>
      <c r="C3399" s="16"/>
      <c r="D3399" s="66"/>
      <c r="E3399" s="66"/>
      <c r="F3399" s="66"/>
      <c r="G3399" s="67"/>
      <c r="H3399" s="4"/>
      <c r="I3399" s="4"/>
      <c r="J3399" s="4"/>
      <c r="K3399" s="4"/>
      <c r="O3399" s="4"/>
      <c r="P3399" s="4"/>
      <c r="Q3399" s="4"/>
      <c r="R3399" s="16"/>
      <c r="S3399" s="16"/>
      <c r="T3399" s="16"/>
      <c r="AA3399" s="59"/>
      <c r="AB3399" s="59"/>
      <c r="AE3399" s="97"/>
    </row>
    <row r="3400" spans="1:31" x14ac:dyDescent="0.25">
      <c r="A3400" s="16"/>
      <c r="B3400" s="16"/>
      <c r="C3400" s="16"/>
      <c r="D3400" s="66"/>
      <c r="E3400" s="66"/>
      <c r="F3400" s="66"/>
      <c r="G3400" s="67"/>
      <c r="H3400" s="4"/>
      <c r="I3400" s="4"/>
      <c r="J3400" s="4"/>
      <c r="K3400" s="4"/>
      <c r="O3400" s="4"/>
      <c r="P3400" s="4"/>
      <c r="Q3400" s="4"/>
      <c r="R3400" s="16"/>
      <c r="S3400" s="16"/>
      <c r="T3400" s="16"/>
      <c r="AA3400" s="59"/>
      <c r="AB3400" s="59"/>
      <c r="AE3400" s="97"/>
    </row>
    <row r="3401" spans="1:31" x14ac:dyDescent="0.25">
      <c r="A3401" s="16"/>
      <c r="B3401" s="16"/>
      <c r="C3401" s="16"/>
      <c r="D3401" s="66"/>
      <c r="E3401" s="66"/>
      <c r="F3401" s="66"/>
      <c r="G3401" s="67"/>
      <c r="H3401" s="4"/>
      <c r="I3401" s="4"/>
      <c r="J3401" s="4"/>
      <c r="K3401" s="4"/>
      <c r="O3401" s="4"/>
      <c r="P3401" s="4"/>
      <c r="Q3401" s="4"/>
      <c r="R3401" s="16"/>
      <c r="S3401" s="16"/>
      <c r="T3401" s="16"/>
      <c r="AA3401" s="59"/>
      <c r="AB3401" s="59"/>
      <c r="AE3401" s="97"/>
    </row>
    <row r="3402" spans="1:31" x14ac:dyDescent="0.25">
      <c r="A3402" s="16"/>
      <c r="B3402" s="16"/>
      <c r="C3402" s="16"/>
      <c r="D3402" s="66"/>
      <c r="E3402" s="66"/>
      <c r="F3402" s="66"/>
      <c r="G3402" s="67"/>
      <c r="H3402" s="4"/>
      <c r="I3402" s="4"/>
      <c r="J3402" s="4"/>
      <c r="K3402" s="4"/>
      <c r="O3402" s="4"/>
      <c r="P3402" s="4"/>
      <c r="Q3402" s="4"/>
      <c r="R3402" s="16"/>
      <c r="S3402" s="16"/>
      <c r="T3402" s="16"/>
      <c r="AA3402" s="59"/>
      <c r="AB3402" s="59"/>
      <c r="AE3402" s="97"/>
    </row>
    <row r="3403" spans="1:31" x14ac:dyDescent="0.25">
      <c r="A3403" s="16"/>
      <c r="B3403" s="16"/>
      <c r="C3403" s="16"/>
      <c r="D3403" s="66"/>
      <c r="E3403" s="66"/>
      <c r="F3403" s="66"/>
      <c r="G3403" s="67"/>
      <c r="H3403" s="4"/>
      <c r="I3403" s="4"/>
      <c r="J3403" s="4"/>
      <c r="K3403" s="4"/>
      <c r="O3403" s="4"/>
      <c r="P3403" s="4"/>
      <c r="Q3403" s="4"/>
      <c r="R3403" s="16"/>
      <c r="S3403" s="16"/>
      <c r="T3403" s="16"/>
      <c r="AA3403" s="59"/>
      <c r="AB3403" s="59"/>
      <c r="AE3403" s="97"/>
    </row>
    <row r="3404" spans="1:31" x14ac:dyDescent="0.25">
      <c r="A3404" s="16"/>
      <c r="B3404" s="16"/>
      <c r="C3404" s="16"/>
      <c r="D3404" s="66"/>
      <c r="E3404" s="66"/>
      <c r="F3404" s="66"/>
      <c r="G3404" s="67"/>
      <c r="H3404" s="4"/>
      <c r="I3404" s="4"/>
      <c r="J3404" s="4"/>
      <c r="K3404" s="4"/>
      <c r="O3404" s="4"/>
      <c r="P3404" s="4"/>
      <c r="Q3404" s="4"/>
      <c r="R3404" s="16"/>
      <c r="S3404" s="16"/>
      <c r="T3404" s="16"/>
      <c r="AA3404" s="59"/>
      <c r="AB3404" s="59"/>
      <c r="AE3404" s="97"/>
    </row>
    <row r="3405" spans="1:31" x14ac:dyDescent="0.25">
      <c r="A3405" s="16"/>
      <c r="B3405" s="16"/>
      <c r="C3405" s="16"/>
      <c r="D3405" s="66"/>
      <c r="E3405" s="66"/>
      <c r="F3405" s="66"/>
      <c r="G3405" s="67"/>
      <c r="H3405" s="4"/>
      <c r="I3405" s="4"/>
      <c r="J3405" s="4"/>
      <c r="K3405" s="4"/>
      <c r="O3405" s="4"/>
      <c r="P3405" s="4"/>
      <c r="Q3405" s="4"/>
      <c r="R3405" s="16"/>
      <c r="S3405" s="16"/>
      <c r="T3405" s="16"/>
      <c r="AA3405" s="59"/>
      <c r="AB3405" s="59"/>
      <c r="AE3405" s="97"/>
    </row>
    <row r="3406" spans="1:31" x14ac:dyDescent="0.25">
      <c r="A3406" s="16"/>
      <c r="B3406" s="16"/>
      <c r="C3406" s="16"/>
      <c r="D3406" s="66"/>
      <c r="E3406" s="66"/>
      <c r="F3406" s="66"/>
      <c r="G3406" s="67"/>
      <c r="H3406" s="4"/>
      <c r="I3406" s="4"/>
      <c r="J3406" s="4"/>
      <c r="K3406" s="4"/>
      <c r="O3406" s="4"/>
      <c r="P3406" s="4"/>
      <c r="Q3406" s="4"/>
      <c r="R3406" s="16"/>
      <c r="S3406" s="16"/>
      <c r="T3406" s="16"/>
      <c r="AA3406" s="59"/>
      <c r="AB3406" s="59"/>
      <c r="AE3406" s="97"/>
    </row>
    <row r="3407" spans="1:31" x14ac:dyDescent="0.25">
      <c r="A3407" s="16"/>
      <c r="B3407" s="16"/>
      <c r="C3407" s="16"/>
      <c r="D3407" s="66"/>
      <c r="E3407" s="66"/>
      <c r="F3407" s="66"/>
      <c r="G3407" s="67"/>
      <c r="H3407" s="4"/>
      <c r="I3407" s="4"/>
      <c r="J3407" s="4"/>
      <c r="K3407" s="4"/>
      <c r="O3407" s="4"/>
      <c r="P3407" s="4"/>
      <c r="Q3407" s="4"/>
      <c r="R3407" s="16"/>
      <c r="S3407" s="16"/>
      <c r="T3407" s="16"/>
      <c r="AA3407" s="59"/>
      <c r="AB3407" s="59"/>
      <c r="AE3407" s="97"/>
    </row>
    <row r="3408" spans="1:31" x14ac:dyDescent="0.25">
      <c r="A3408" s="16"/>
      <c r="B3408" s="16"/>
      <c r="C3408" s="16"/>
      <c r="D3408" s="66"/>
      <c r="E3408" s="66"/>
      <c r="F3408" s="66"/>
      <c r="G3408" s="67"/>
      <c r="H3408" s="4"/>
      <c r="I3408" s="4"/>
      <c r="J3408" s="4"/>
      <c r="K3408" s="4"/>
      <c r="O3408" s="4"/>
      <c r="P3408" s="4"/>
      <c r="Q3408" s="4"/>
      <c r="R3408" s="16"/>
      <c r="S3408" s="16"/>
      <c r="T3408" s="16"/>
      <c r="AA3408" s="59"/>
      <c r="AB3408" s="59"/>
      <c r="AE3408" s="97"/>
    </row>
    <row r="3409" spans="1:31" x14ac:dyDescent="0.25">
      <c r="A3409" s="16"/>
      <c r="B3409" s="16"/>
      <c r="C3409" s="16"/>
      <c r="D3409" s="66"/>
      <c r="E3409" s="66"/>
      <c r="F3409" s="66"/>
      <c r="G3409" s="67"/>
      <c r="H3409" s="4"/>
      <c r="I3409" s="4"/>
      <c r="J3409" s="4"/>
      <c r="K3409" s="4"/>
      <c r="O3409" s="4"/>
      <c r="P3409" s="4"/>
      <c r="Q3409" s="4"/>
      <c r="R3409" s="16"/>
      <c r="S3409" s="16"/>
      <c r="T3409" s="16"/>
      <c r="AA3409" s="59"/>
      <c r="AB3409" s="59"/>
      <c r="AE3409" s="97"/>
    </row>
    <row r="3410" spans="1:31" x14ac:dyDescent="0.25">
      <c r="A3410" s="16"/>
      <c r="B3410" s="16"/>
      <c r="C3410" s="16"/>
      <c r="D3410" s="66"/>
      <c r="E3410" s="66"/>
      <c r="F3410" s="66"/>
      <c r="G3410" s="67"/>
      <c r="H3410" s="4"/>
      <c r="I3410" s="4"/>
      <c r="J3410" s="4"/>
      <c r="K3410" s="4"/>
      <c r="O3410" s="4"/>
      <c r="P3410" s="4"/>
      <c r="Q3410" s="4"/>
      <c r="R3410" s="16"/>
      <c r="S3410" s="16"/>
      <c r="T3410" s="16"/>
      <c r="AA3410" s="59"/>
      <c r="AB3410" s="59"/>
      <c r="AE3410" s="97"/>
    </row>
    <row r="3411" spans="1:31" x14ac:dyDescent="0.25">
      <c r="A3411" s="16"/>
      <c r="B3411" s="16"/>
      <c r="C3411" s="16"/>
      <c r="D3411" s="66"/>
      <c r="E3411" s="66"/>
      <c r="F3411" s="66"/>
      <c r="G3411" s="67"/>
      <c r="H3411" s="4"/>
      <c r="I3411" s="4"/>
      <c r="J3411" s="4"/>
      <c r="K3411" s="4"/>
      <c r="O3411" s="4"/>
      <c r="P3411" s="4"/>
      <c r="Q3411" s="4"/>
      <c r="R3411" s="16"/>
      <c r="S3411" s="16"/>
      <c r="T3411" s="16"/>
      <c r="AA3411" s="59"/>
      <c r="AB3411" s="59"/>
      <c r="AE3411" s="97"/>
    </row>
    <row r="3412" spans="1:31" x14ac:dyDescent="0.25">
      <c r="A3412" s="16"/>
      <c r="B3412" s="16"/>
      <c r="C3412" s="16"/>
      <c r="D3412" s="66"/>
      <c r="E3412" s="66"/>
      <c r="F3412" s="66"/>
      <c r="G3412" s="67"/>
      <c r="H3412" s="4"/>
      <c r="I3412" s="4"/>
      <c r="J3412" s="4"/>
      <c r="K3412" s="4"/>
      <c r="O3412" s="4"/>
      <c r="P3412" s="4"/>
      <c r="Q3412" s="4"/>
      <c r="R3412" s="16"/>
      <c r="S3412" s="16"/>
      <c r="T3412" s="16"/>
      <c r="AA3412" s="59"/>
      <c r="AB3412" s="59"/>
      <c r="AE3412" s="97"/>
    </row>
    <row r="3413" spans="1:31" x14ac:dyDescent="0.25">
      <c r="A3413" s="16"/>
      <c r="B3413" s="16"/>
      <c r="C3413" s="16"/>
      <c r="D3413" s="66"/>
      <c r="E3413" s="66"/>
      <c r="F3413" s="66"/>
      <c r="G3413" s="67"/>
      <c r="H3413" s="4"/>
      <c r="I3413" s="4"/>
      <c r="J3413" s="4"/>
      <c r="K3413" s="4"/>
      <c r="O3413" s="4"/>
      <c r="P3413" s="4"/>
      <c r="Q3413" s="4"/>
      <c r="R3413" s="16"/>
      <c r="S3413" s="16"/>
      <c r="T3413" s="16"/>
      <c r="AA3413" s="59"/>
      <c r="AB3413" s="59"/>
      <c r="AE3413" s="97"/>
    </row>
    <row r="3414" spans="1:31" x14ac:dyDescent="0.25">
      <c r="A3414" s="16"/>
      <c r="B3414" s="16"/>
      <c r="C3414" s="16"/>
      <c r="D3414" s="66"/>
      <c r="E3414" s="66"/>
      <c r="F3414" s="66"/>
      <c r="G3414" s="67"/>
      <c r="H3414" s="4"/>
      <c r="I3414" s="4"/>
      <c r="J3414" s="4"/>
      <c r="K3414" s="4"/>
      <c r="O3414" s="4"/>
      <c r="P3414" s="4"/>
      <c r="Q3414" s="4"/>
      <c r="R3414" s="16"/>
      <c r="S3414" s="16"/>
      <c r="T3414" s="16"/>
      <c r="AA3414" s="59"/>
      <c r="AB3414" s="59"/>
      <c r="AE3414" s="97"/>
    </row>
    <row r="3415" spans="1:31" x14ac:dyDescent="0.25">
      <c r="A3415" s="16"/>
      <c r="B3415" s="16"/>
      <c r="C3415" s="16"/>
      <c r="D3415" s="66"/>
      <c r="E3415" s="66"/>
      <c r="F3415" s="66"/>
      <c r="G3415" s="67"/>
      <c r="H3415" s="4"/>
      <c r="I3415" s="4"/>
      <c r="J3415" s="4"/>
      <c r="K3415" s="4"/>
      <c r="O3415" s="4"/>
      <c r="P3415" s="4"/>
      <c r="Q3415" s="4"/>
      <c r="R3415" s="16"/>
      <c r="S3415" s="16"/>
      <c r="T3415" s="16"/>
      <c r="AA3415" s="59"/>
      <c r="AB3415" s="59"/>
      <c r="AE3415" s="97"/>
    </row>
    <row r="3416" spans="1:31" x14ac:dyDescent="0.25">
      <c r="A3416" s="16"/>
      <c r="B3416" s="16"/>
      <c r="C3416" s="16"/>
      <c r="D3416" s="66"/>
      <c r="E3416" s="66"/>
      <c r="F3416" s="66"/>
      <c r="G3416" s="67"/>
      <c r="H3416" s="4"/>
      <c r="I3416" s="4"/>
      <c r="J3416" s="4"/>
      <c r="K3416" s="4"/>
      <c r="O3416" s="4"/>
      <c r="P3416" s="4"/>
      <c r="Q3416" s="4"/>
      <c r="R3416" s="16"/>
      <c r="S3416" s="16"/>
      <c r="T3416" s="16"/>
      <c r="AA3416" s="59"/>
      <c r="AB3416" s="59"/>
      <c r="AE3416" s="97"/>
    </row>
    <row r="3417" spans="1:31" x14ac:dyDescent="0.25">
      <c r="A3417" s="16"/>
      <c r="B3417" s="16"/>
      <c r="C3417" s="16"/>
      <c r="D3417" s="66"/>
      <c r="E3417" s="66"/>
      <c r="F3417" s="66"/>
      <c r="G3417" s="67"/>
      <c r="H3417" s="4"/>
      <c r="I3417" s="4"/>
      <c r="J3417" s="4"/>
      <c r="K3417" s="4"/>
      <c r="O3417" s="4"/>
      <c r="P3417" s="4"/>
      <c r="Q3417" s="4"/>
      <c r="R3417" s="16"/>
      <c r="S3417" s="16"/>
      <c r="T3417" s="16"/>
      <c r="AA3417" s="59"/>
      <c r="AB3417" s="59"/>
      <c r="AE3417" s="97"/>
    </row>
    <row r="3418" spans="1:31" x14ac:dyDescent="0.25">
      <c r="A3418" s="16"/>
      <c r="B3418" s="16"/>
      <c r="C3418" s="16"/>
      <c r="D3418" s="66"/>
      <c r="E3418" s="66"/>
      <c r="F3418" s="66"/>
      <c r="G3418" s="67"/>
      <c r="H3418" s="4"/>
      <c r="I3418" s="4"/>
      <c r="J3418" s="4"/>
      <c r="K3418" s="4"/>
      <c r="O3418" s="4"/>
      <c r="P3418" s="4"/>
      <c r="Q3418" s="4"/>
      <c r="R3418" s="16"/>
      <c r="S3418" s="16"/>
      <c r="T3418" s="16"/>
      <c r="AA3418" s="59"/>
      <c r="AB3418" s="59"/>
      <c r="AE3418" s="97"/>
    </row>
    <row r="3419" spans="1:31" x14ac:dyDescent="0.25">
      <c r="A3419" s="16"/>
      <c r="B3419" s="16"/>
      <c r="C3419" s="16"/>
      <c r="D3419" s="66"/>
      <c r="E3419" s="66"/>
      <c r="F3419" s="66"/>
      <c r="G3419" s="67"/>
      <c r="H3419" s="4"/>
      <c r="I3419" s="4"/>
      <c r="J3419" s="4"/>
      <c r="K3419" s="4"/>
      <c r="O3419" s="4"/>
      <c r="P3419" s="4"/>
      <c r="Q3419" s="4"/>
      <c r="R3419" s="16"/>
      <c r="S3419" s="16"/>
      <c r="T3419" s="16"/>
      <c r="AA3419" s="59"/>
      <c r="AB3419" s="59"/>
      <c r="AE3419" s="97"/>
    </row>
    <row r="3420" spans="1:31" x14ac:dyDescent="0.25">
      <c r="A3420" s="16"/>
      <c r="B3420" s="16"/>
      <c r="C3420" s="16"/>
      <c r="D3420" s="66"/>
      <c r="E3420" s="66"/>
      <c r="F3420" s="66"/>
      <c r="G3420" s="67"/>
      <c r="H3420" s="4"/>
      <c r="I3420" s="4"/>
      <c r="J3420" s="4"/>
      <c r="K3420" s="4"/>
      <c r="O3420" s="4"/>
      <c r="P3420" s="4"/>
      <c r="Q3420" s="4"/>
      <c r="R3420" s="16"/>
      <c r="S3420" s="16"/>
      <c r="T3420" s="16"/>
      <c r="AA3420" s="59"/>
      <c r="AB3420" s="59"/>
      <c r="AE3420" s="97"/>
    </row>
    <row r="3421" spans="1:31" x14ac:dyDescent="0.25">
      <c r="A3421" s="16"/>
      <c r="B3421" s="16"/>
      <c r="C3421" s="16"/>
      <c r="D3421" s="66"/>
      <c r="E3421" s="66"/>
      <c r="F3421" s="66"/>
      <c r="G3421" s="67"/>
      <c r="H3421" s="4"/>
      <c r="I3421" s="4"/>
      <c r="J3421" s="4"/>
      <c r="K3421" s="4"/>
      <c r="O3421" s="4"/>
      <c r="P3421" s="4"/>
      <c r="Q3421" s="4"/>
      <c r="R3421" s="16"/>
      <c r="S3421" s="16"/>
      <c r="T3421" s="16"/>
      <c r="AA3421" s="59"/>
      <c r="AB3421" s="59"/>
      <c r="AE3421" s="97"/>
    </row>
    <row r="3422" spans="1:31" x14ac:dyDescent="0.25">
      <c r="A3422" s="16"/>
      <c r="B3422" s="16"/>
      <c r="C3422" s="16"/>
      <c r="D3422" s="66"/>
      <c r="E3422" s="66"/>
      <c r="F3422" s="66"/>
      <c r="G3422" s="67"/>
      <c r="H3422" s="4"/>
      <c r="I3422" s="4"/>
      <c r="J3422" s="4"/>
      <c r="K3422" s="4"/>
      <c r="O3422" s="4"/>
      <c r="P3422" s="4"/>
      <c r="Q3422" s="4"/>
      <c r="R3422" s="16"/>
      <c r="S3422" s="16"/>
      <c r="T3422" s="16"/>
      <c r="AA3422" s="59"/>
      <c r="AB3422" s="59"/>
      <c r="AE3422" s="97"/>
    </row>
    <row r="3423" spans="1:31" x14ac:dyDescent="0.25">
      <c r="A3423" s="16"/>
      <c r="B3423" s="16"/>
      <c r="C3423" s="16"/>
      <c r="D3423" s="66"/>
      <c r="E3423" s="66"/>
      <c r="F3423" s="66"/>
      <c r="G3423" s="67"/>
      <c r="H3423" s="4"/>
      <c r="I3423" s="4"/>
      <c r="J3423" s="4"/>
      <c r="K3423" s="4"/>
      <c r="O3423" s="4"/>
      <c r="P3423" s="4"/>
      <c r="Q3423" s="4"/>
      <c r="R3423" s="16"/>
      <c r="S3423" s="16"/>
      <c r="T3423" s="16"/>
      <c r="AA3423" s="59"/>
      <c r="AB3423" s="59"/>
      <c r="AE3423" s="97"/>
    </row>
    <row r="3424" spans="1:31" x14ac:dyDescent="0.25">
      <c r="A3424" s="16"/>
      <c r="B3424" s="16"/>
      <c r="C3424" s="16"/>
      <c r="D3424" s="66"/>
      <c r="E3424" s="66"/>
      <c r="F3424" s="66"/>
      <c r="G3424" s="67"/>
      <c r="H3424" s="4"/>
      <c r="I3424" s="4"/>
      <c r="J3424" s="4"/>
      <c r="K3424" s="4"/>
      <c r="O3424" s="4"/>
      <c r="P3424" s="4"/>
      <c r="Q3424" s="4"/>
      <c r="R3424" s="16"/>
      <c r="S3424" s="16"/>
      <c r="T3424" s="16"/>
      <c r="AA3424" s="59"/>
      <c r="AB3424" s="59"/>
      <c r="AE3424" s="97"/>
    </row>
    <row r="3425" spans="1:31" x14ac:dyDescent="0.25">
      <c r="A3425" s="16"/>
      <c r="B3425" s="16"/>
      <c r="C3425" s="16"/>
      <c r="D3425" s="66"/>
      <c r="E3425" s="66"/>
      <c r="F3425" s="66"/>
      <c r="G3425" s="67"/>
      <c r="H3425" s="4"/>
      <c r="I3425" s="4"/>
      <c r="J3425" s="4"/>
      <c r="K3425" s="4"/>
      <c r="O3425" s="4"/>
      <c r="P3425" s="4"/>
      <c r="Q3425" s="4"/>
      <c r="R3425" s="16"/>
      <c r="S3425" s="16"/>
      <c r="T3425" s="16"/>
      <c r="AA3425" s="59"/>
      <c r="AB3425" s="59"/>
      <c r="AE3425" s="97"/>
    </row>
    <row r="3426" spans="1:31" x14ac:dyDescent="0.25">
      <c r="A3426" s="16"/>
      <c r="B3426" s="16"/>
      <c r="C3426" s="16"/>
      <c r="D3426" s="66"/>
      <c r="E3426" s="66"/>
      <c r="F3426" s="66"/>
      <c r="G3426" s="67"/>
      <c r="H3426" s="4"/>
      <c r="I3426" s="4"/>
      <c r="J3426" s="4"/>
      <c r="K3426" s="4"/>
      <c r="O3426" s="4"/>
      <c r="P3426" s="4"/>
      <c r="Q3426" s="4"/>
      <c r="R3426" s="16"/>
      <c r="S3426" s="16"/>
      <c r="T3426" s="16"/>
      <c r="AA3426" s="59"/>
      <c r="AB3426" s="59"/>
      <c r="AE3426" s="97"/>
    </row>
    <row r="3427" spans="1:31" x14ac:dyDescent="0.25">
      <c r="A3427" s="16"/>
      <c r="B3427" s="16"/>
      <c r="C3427" s="16"/>
      <c r="D3427" s="66"/>
      <c r="E3427" s="66"/>
      <c r="F3427" s="66"/>
      <c r="G3427" s="67"/>
      <c r="H3427" s="4"/>
      <c r="I3427" s="4"/>
      <c r="J3427" s="4"/>
      <c r="K3427" s="4"/>
      <c r="O3427" s="4"/>
      <c r="P3427" s="4"/>
      <c r="Q3427" s="4"/>
      <c r="R3427" s="16"/>
      <c r="S3427" s="16"/>
      <c r="T3427" s="16"/>
      <c r="AA3427" s="59"/>
      <c r="AB3427" s="59"/>
      <c r="AE3427" s="97"/>
    </row>
    <row r="3428" spans="1:31" x14ac:dyDescent="0.25">
      <c r="A3428" s="16"/>
      <c r="B3428" s="16"/>
      <c r="C3428" s="16"/>
      <c r="D3428" s="66"/>
      <c r="E3428" s="66"/>
      <c r="F3428" s="66"/>
      <c r="G3428" s="67"/>
      <c r="H3428" s="4"/>
      <c r="I3428" s="4"/>
      <c r="J3428" s="4"/>
      <c r="K3428" s="4"/>
      <c r="O3428" s="4"/>
      <c r="P3428" s="4"/>
      <c r="Q3428" s="4"/>
      <c r="R3428" s="16"/>
      <c r="S3428" s="16"/>
      <c r="T3428" s="16"/>
      <c r="AA3428" s="59"/>
      <c r="AB3428" s="59"/>
      <c r="AE3428" s="97"/>
    </row>
    <row r="3429" spans="1:31" x14ac:dyDescent="0.25">
      <c r="A3429" s="16"/>
      <c r="B3429" s="16"/>
      <c r="C3429" s="16"/>
      <c r="D3429" s="66"/>
      <c r="E3429" s="66"/>
      <c r="F3429" s="66"/>
      <c r="G3429" s="67"/>
      <c r="H3429" s="4"/>
      <c r="I3429" s="4"/>
      <c r="J3429" s="4"/>
      <c r="K3429" s="4"/>
      <c r="O3429" s="4"/>
      <c r="P3429" s="4"/>
      <c r="Q3429" s="4"/>
      <c r="R3429" s="16"/>
      <c r="S3429" s="16"/>
      <c r="T3429" s="16"/>
      <c r="AA3429" s="59"/>
      <c r="AB3429" s="59"/>
      <c r="AE3429" s="97"/>
    </row>
    <row r="3430" spans="1:31" x14ac:dyDescent="0.25">
      <c r="A3430" s="16"/>
      <c r="B3430" s="16"/>
      <c r="C3430" s="16"/>
      <c r="D3430" s="66"/>
      <c r="E3430" s="66"/>
      <c r="F3430" s="66"/>
      <c r="G3430" s="67"/>
      <c r="H3430" s="4"/>
      <c r="I3430" s="4"/>
      <c r="J3430" s="4"/>
      <c r="K3430" s="4"/>
      <c r="O3430" s="4"/>
      <c r="P3430" s="4"/>
      <c r="Q3430" s="4"/>
      <c r="R3430" s="16"/>
      <c r="S3430" s="16"/>
      <c r="T3430" s="16"/>
      <c r="AA3430" s="59"/>
      <c r="AB3430" s="59"/>
      <c r="AE3430" s="97"/>
    </row>
    <row r="3431" spans="1:31" x14ac:dyDescent="0.25">
      <c r="A3431" s="16"/>
      <c r="B3431" s="16"/>
      <c r="C3431" s="16"/>
      <c r="D3431" s="66"/>
      <c r="E3431" s="66"/>
      <c r="F3431" s="66"/>
      <c r="G3431" s="67"/>
      <c r="H3431" s="4"/>
      <c r="I3431" s="4"/>
      <c r="J3431" s="4"/>
      <c r="K3431" s="4"/>
      <c r="O3431" s="4"/>
      <c r="P3431" s="4"/>
      <c r="Q3431" s="4"/>
      <c r="R3431" s="16"/>
      <c r="S3431" s="16"/>
      <c r="T3431" s="16"/>
      <c r="AA3431" s="59"/>
      <c r="AB3431" s="59"/>
      <c r="AE3431" s="97"/>
    </row>
    <row r="3432" spans="1:31" x14ac:dyDescent="0.25">
      <c r="A3432" s="16"/>
      <c r="B3432" s="16"/>
      <c r="C3432" s="16"/>
      <c r="D3432" s="66"/>
      <c r="E3432" s="66"/>
      <c r="F3432" s="66"/>
      <c r="G3432" s="67"/>
      <c r="H3432" s="4"/>
      <c r="I3432" s="4"/>
      <c r="J3432" s="4"/>
      <c r="K3432" s="4"/>
      <c r="O3432" s="4"/>
      <c r="P3432" s="4"/>
      <c r="Q3432" s="4"/>
      <c r="R3432" s="16"/>
      <c r="S3432" s="16"/>
      <c r="T3432" s="16"/>
      <c r="AA3432" s="59"/>
      <c r="AB3432" s="59"/>
      <c r="AE3432" s="97"/>
    </row>
    <row r="3433" spans="1:31" x14ac:dyDescent="0.25">
      <c r="A3433" s="16"/>
      <c r="B3433" s="16"/>
      <c r="C3433" s="16"/>
      <c r="D3433" s="66"/>
      <c r="E3433" s="66"/>
      <c r="F3433" s="66"/>
      <c r="G3433" s="67"/>
      <c r="H3433" s="4"/>
      <c r="I3433" s="4"/>
      <c r="J3433" s="4"/>
      <c r="K3433" s="4"/>
      <c r="O3433" s="4"/>
      <c r="P3433" s="4"/>
      <c r="Q3433" s="4"/>
      <c r="R3433" s="16"/>
      <c r="S3433" s="16"/>
      <c r="T3433" s="16"/>
      <c r="AA3433" s="59"/>
      <c r="AB3433" s="59"/>
      <c r="AE3433" s="97"/>
    </row>
    <row r="3434" spans="1:31" x14ac:dyDescent="0.25">
      <c r="A3434" s="16"/>
      <c r="B3434" s="16"/>
      <c r="C3434" s="16"/>
      <c r="D3434" s="66"/>
      <c r="E3434" s="66"/>
      <c r="F3434" s="66"/>
      <c r="G3434" s="67"/>
      <c r="H3434" s="4"/>
      <c r="I3434" s="4"/>
      <c r="J3434" s="4"/>
      <c r="K3434" s="4"/>
      <c r="O3434" s="4"/>
      <c r="P3434" s="4"/>
      <c r="Q3434" s="4"/>
      <c r="R3434" s="16"/>
      <c r="S3434" s="16"/>
      <c r="T3434" s="16"/>
      <c r="AA3434" s="59"/>
      <c r="AB3434" s="59"/>
      <c r="AE3434" s="97"/>
    </row>
    <row r="3435" spans="1:31" x14ac:dyDescent="0.25">
      <c r="A3435" s="16"/>
      <c r="B3435" s="16"/>
      <c r="C3435" s="16"/>
      <c r="D3435" s="66"/>
      <c r="E3435" s="66"/>
      <c r="F3435" s="66"/>
      <c r="G3435" s="67"/>
      <c r="H3435" s="4"/>
      <c r="I3435" s="4"/>
      <c r="J3435" s="4"/>
      <c r="K3435" s="4"/>
      <c r="O3435" s="4"/>
      <c r="P3435" s="4"/>
      <c r="Q3435" s="4"/>
      <c r="R3435" s="16"/>
      <c r="S3435" s="16"/>
      <c r="T3435" s="16"/>
      <c r="AA3435" s="59"/>
      <c r="AB3435" s="59"/>
      <c r="AE3435" s="97"/>
    </row>
    <row r="3436" spans="1:31" x14ac:dyDescent="0.25">
      <c r="A3436" s="16"/>
      <c r="B3436" s="16"/>
      <c r="C3436" s="16"/>
      <c r="D3436" s="66"/>
      <c r="E3436" s="66"/>
      <c r="F3436" s="66"/>
      <c r="G3436" s="67"/>
      <c r="H3436" s="4"/>
      <c r="I3436" s="4"/>
      <c r="J3436" s="4"/>
      <c r="K3436" s="4"/>
      <c r="O3436" s="4"/>
      <c r="P3436" s="4"/>
      <c r="Q3436" s="4"/>
      <c r="R3436" s="16"/>
      <c r="S3436" s="16"/>
      <c r="T3436" s="16"/>
      <c r="AA3436" s="59"/>
      <c r="AB3436" s="59"/>
      <c r="AE3436" s="97"/>
    </row>
    <row r="3437" spans="1:31" x14ac:dyDescent="0.25">
      <c r="A3437" s="16"/>
      <c r="B3437" s="16"/>
      <c r="C3437" s="16"/>
      <c r="D3437" s="66"/>
      <c r="E3437" s="66"/>
      <c r="F3437" s="66"/>
      <c r="G3437" s="67"/>
      <c r="H3437" s="4"/>
      <c r="I3437" s="4"/>
      <c r="J3437" s="4"/>
      <c r="K3437" s="4"/>
      <c r="O3437" s="4"/>
      <c r="P3437" s="4"/>
      <c r="Q3437" s="4"/>
      <c r="R3437" s="16"/>
      <c r="S3437" s="16"/>
      <c r="T3437" s="16"/>
      <c r="AA3437" s="59"/>
      <c r="AB3437" s="59"/>
      <c r="AE3437" s="97"/>
    </row>
    <row r="3438" spans="1:31" x14ac:dyDescent="0.25">
      <c r="A3438" s="16"/>
      <c r="B3438" s="16"/>
      <c r="C3438" s="16"/>
      <c r="D3438" s="66"/>
      <c r="E3438" s="66"/>
      <c r="F3438" s="66"/>
      <c r="G3438" s="67"/>
      <c r="H3438" s="4"/>
      <c r="I3438" s="4"/>
      <c r="J3438" s="4"/>
      <c r="K3438" s="4"/>
      <c r="O3438" s="4"/>
      <c r="P3438" s="4"/>
      <c r="Q3438" s="4"/>
      <c r="R3438" s="16"/>
      <c r="S3438" s="16"/>
      <c r="T3438" s="16"/>
      <c r="AA3438" s="59"/>
      <c r="AB3438" s="59"/>
      <c r="AE3438" s="97"/>
    </row>
    <row r="3439" spans="1:31" x14ac:dyDescent="0.25">
      <c r="A3439" s="16"/>
      <c r="B3439" s="16"/>
      <c r="C3439" s="16"/>
      <c r="D3439" s="66"/>
      <c r="E3439" s="66"/>
      <c r="F3439" s="66"/>
      <c r="G3439" s="67"/>
      <c r="H3439" s="4"/>
      <c r="I3439" s="4"/>
      <c r="J3439" s="4"/>
      <c r="K3439" s="4"/>
      <c r="O3439" s="4"/>
      <c r="P3439" s="4"/>
      <c r="Q3439" s="4"/>
      <c r="R3439" s="16"/>
      <c r="S3439" s="16"/>
      <c r="T3439" s="16"/>
      <c r="AA3439" s="59"/>
      <c r="AB3439" s="59"/>
      <c r="AE3439" s="97"/>
    </row>
    <row r="3440" spans="1:31" x14ac:dyDescent="0.25">
      <c r="A3440" s="16"/>
      <c r="B3440" s="16"/>
      <c r="C3440" s="16"/>
      <c r="D3440" s="66"/>
      <c r="E3440" s="66"/>
      <c r="F3440" s="66"/>
      <c r="G3440" s="67"/>
      <c r="H3440" s="4"/>
      <c r="I3440" s="4"/>
      <c r="J3440" s="4"/>
      <c r="K3440" s="4"/>
      <c r="O3440" s="4"/>
      <c r="P3440" s="4"/>
      <c r="Q3440" s="4"/>
      <c r="R3440" s="16"/>
      <c r="S3440" s="16"/>
      <c r="T3440" s="16"/>
      <c r="AA3440" s="59"/>
      <c r="AB3440" s="59"/>
      <c r="AE3440" s="97"/>
    </row>
    <row r="3441" spans="1:31" x14ac:dyDescent="0.25">
      <c r="A3441" s="16"/>
      <c r="B3441" s="16"/>
      <c r="C3441" s="16"/>
      <c r="D3441" s="66"/>
      <c r="E3441" s="66"/>
      <c r="F3441" s="66"/>
      <c r="G3441" s="67"/>
      <c r="H3441" s="4"/>
      <c r="I3441" s="4"/>
      <c r="J3441" s="4"/>
      <c r="K3441" s="4"/>
      <c r="O3441" s="4"/>
      <c r="P3441" s="4"/>
      <c r="Q3441" s="4"/>
      <c r="R3441" s="16"/>
      <c r="S3441" s="16"/>
      <c r="T3441" s="16"/>
      <c r="AA3441" s="59"/>
      <c r="AB3441" s="59"/>
      <c r="AE3441" s="97"/>
    </row>
    <row r="3442" spans="1:31" x14ac:dyDescent="0.25">
      <c r="A3442" s="16"/>
      <c r="B3442" s="16"/>
      <c r="C3442" s="16"/>
      <c r="D3442" s="66"/>
      <c r="E3442" s="66"/>
      <c r="F3442" s="66"/>
      <c r="G3442" s="67"/>
      <c r="H3442" s="4"/>
      <c r="I3442" s="4"/>
      <c r="J3442" s="4"/>
      <c r="K3442" s="4"/>
      <c r="O3442" s="4"/>
      <c r="P3442" s="4"/>
      <c r="Q3442" s="4"/>
      <c r="R3442" s="16"/>
      <c r="S3442" s="16"/>
      <c r="T3442" s="16"/>
      <c r="AA3442" s="59"/>
      <c r="AB3442" s="59"/>
      <c r="AE3442" s="97"/>
    </row>
    <row r="3443" spans="1:31" x14ac:dyDescent="0.25">
      <c r="A3443" s="16"/>
      <c r="B3443" s="16"/>
      <c r="C3443" s="16"/>
      <c r="D3443" s="66"/>
      <c r="E3443" s="66"/>
      <c r="F3443" s="66"/>
      <c r="G3443" s="67"/>
      <c r="H3443" s="4"/>
      <c r="I3443" s="4"/>
      <c r="J3443" s="4"/>
      <c r="K3443" s="4"/>
      <c r="O3443" s="4"/>
      <c r="P3443" s="4"/>
      <c r="Q3443" s="4"/>
      <c r="R3443" s="16"/>
      <c r="S3443" s="16"/>
      <c r="T3443" s="16"/>
      <c r="AA3443" s="59"/>
      <c r="AB3443" s="59"/>
      <c r="AE3443" s="97"/>
    </row>
    <row r="3444" spans="1:31" x14ac:dyDescent="0.25">
      <c r="A3444" s="16"/>
      <c r="B3444" s="16"/>
      <c r="C3444" s="16"/>
      <c r="D3444" s="66"/>
      <c r="E3444" s="66"/>
      <c r="F3444" s="66"/>
      <c r="G3444" s="67"/>
      <c r="H3444" s="4"/>
      <c r="I3444" s="4"/>
      <c r="J3444" s="4"/>
      <c r="K3444" s="4"/>
      <c r="O3444" s="4"/>
      <c r="P3444" s="4"/>
      <c r="Q3444" s="4"/>
      <c r="R3444" s="16"/>
      <c r="S3444" s="16"/>
      <c r="T3444" s="16"/>
      <c r="AA3444" s="59"/>
      <c r="AB3444" s="59"/>
      <c r="AE3444" s="97"/>
    </row>
    <row r="3445" spans="1:31" x14ac:dyDescent="0.25">
      <c r="A3445" s="16"/>
      <c r="B3445" s="16"/>
      <c r="C3445" s="16"/>
      <c r="D3445" s="66"/>
      <c r="E3445" s="66"/>
      <c r="F3445" s="66"/>
      <c r="G3445" s="67"/>
      <c r="H3445" s="4"/>
      <c r="I3445" s="4"/>
      <c r="J3445" s="4"/>
      <c r="K3445" s="4"/>
      <c r="O3445" s="4"/>
      <c r="P3445" s="4"/>
      <c r="Q3445" s="4"/>
      <c r="R3445" s="16"/>
      <c r="S3445" s="16"/>
      <c r="T3445" s="16"/>
      <c r="AA3445" s="59"/>
      <c r="AB3445" s="59"/>
      <c r="AE3445" s="97"/>
    </row>
    <row r="3446" spans="1:31" x14ac:dyDescent="0.25">
      <c r="A3446" s="16"/>
      <c r="B3446" s="16"/>
      <c r="C3446" s="16"/>
      <c r="D3446" s="66"/>
      <c r="E3446" s="66"/>
      <c r="F3446" s="66"/>
      <c r="G3446" s="67"/>
      <c r="H3446" s="4"/>
      <c r="I3446" s="4"/>
      <c r="J3446" s="4"/>
      <c r="K3446" s="4"/>
      <c r="O3446" s="4"/>
      <c r="P3446" s="4"/>
      <c r="Q3446" s="4"/>
      <c r="R3446" s="16"/>
      <c r="S3446" s="16"/>
      <c r="T3446" s="16"/>
      <c r="AA3446" s="59"/>
      <c r="AB3446" s="59"/>
      <c r="AE3446" s="97"/>
    </row>
    <row r="3447" spans="1:31" x14ac:dyDescent="0.25">
      <c r="A3447" s="16"/>
      <c r="B3447" s="16"/>
      <c r="C3447" s="16"/>
      <c r="D3447" s="66"/>
      <c r="E3447" s="66"/>
      <c r="F3447" s="66"/>
      <c r="G3447" s="67"/>
      <c r="H3447" s="4"/>
      <c r="I3447" s="4"/>
      <c r="J3447" s="4"/>
      <c r="K3447" s="4"/>
      <c r="O3447" s="4"/>
      <c r="P3447" s="4"/>
      <c r="Q3447" s="4"/>
      <c r="R3447" s="16"/>
      <c r="S3447" s="16"/>
      <c r="T3447" s="16"/>
      <c r="AA3447" s="59"/>
      <c r="AB3447" s="59"/>
      <c r="AE3447" s="97"/>
    </row>
    <row r="3448" spans="1:31" x14ac:dyDescent="0.25">
      <c r="A3448" s="16"/>
      <c r="B3448" s="16"/>
      <c r="C3448" s="16"/>
      <c r="D3448" s="66"/>
      <c r="E3448" s="66"/>
      <c r="F3448" s="66"/>
      <c r="G3448" s="67"/>
      <c r="H3448" s="4"/>
      <c r="I3448" s="4"/>
      <c r="J3448" s="4"/>
      <c r="K3448" s="4"/>
      <c r="O3448" s="4"/>
      <c r="P3448" s="4"/>
      <c r="Q3448" s="4"/>
      <c r="R3448" s="16"/>
      <c r="S3448" s="16"/>
      <c r="T3448" s="16"/>
      <c r="AA3448" s="59"/>
      <c r="AB3448" s="59"/>
      <c r="AE3448" s="97"/>
    </row>
    <row r="3449" spans="1:31" x14ac:dyDescent="0.25">
      <c r="A3449" s="16"/>
      <c r="B3449" s="16"/>
      <c r="C3449" s="16"/>
      <c r="D3449" s="66"/>
      <c r="E3449" s="66"/>
      <c r="F3449" s="66"/>
      <c r="G3449" s="67"/>
      <c r="H3449" s="4"/>
      <c r="I3449" s="4"/>
      <c r="J3449" s="4"/>
      <c r="K3449" s="4"/>
      <c r="O3449" s="4"/>
      <c r="P3449" s="4"/>
      <c r="Q3449" s="4"/>
      <c r="R3449" s="16"/>
      <c r="S3449" s="16"/>
      <c r="T3449" s="16"/>
      <c r="AA3449" s="59"/>
      <c r="AB3449" s="59"/>
      <c r="AE3449" s="97"/>
    </row>
    <row r="3450" spans="1:31" x14ac:dyDescent="0.25">
      <c r="A3450" s="16"/>
      <c r="B3450" s="16"/>
      <c r="C3450" s="16"/>
      <c r="D3450" s="66"/>
      <c r="E3450" s="66"/>
      <c r="F3450" s="66"/>
      <c r="G3450" s="67"/>
      <c r="H3450" s="4"/>
      <c r="I3450" s="4"/>
      <c r="J3450" s="4"/>
      <c r="K3450" s="4"/>
      <c r="O3450" s="4"/>
      <c r="P3450" s="4"/>
      <c r="Q3450" s="4"/>
      <c r="R3450" s="16"/>
      <c r="S3450" s="16"/>
      <c r="T3450" s="16"/>
      <c r="AA3450" s="59"/>
      <c r="AB3450" s="59"/>
      <c r="AE3450" s="97"/>
    </row>
    <row r="3451" spans="1:31" x14ac:dyDescent="0.25">
      <c r="A3451" s="16"/>
      <c r="B3451" s="16"/>
      <c r="C3451" s="16"/>
      <c r="D3451" s="66"/>
      <c r="E3451" s="66"/>
      <c r="F3451" s="66"/>
      <c r="G3451" s="67"/>
      <c r="H3451" s="4"/>
      <c r="I3451" s="4"/>
      <c r="J3451" s="4"/>
      <c r="K3451" s="4"/>
      <c r="O3451" s="4"/>
      <c r="P3451" s="4"/>
      <c r="Q3451" s="4"/>
      <c r="R3451" s="16"/>
      <c r="S3451" s="16"/>
      <c r="T3451" s="16"/>
      <c r="AA3451" s="59"/>
      <c r="AB3451" s="59"/>
      <c r="AE3451" s="97"/>
    </row>
    <row r="3452" spans="1:31" x14ac:dyDescent="0.25">
      <c r="A3452" s="16"/>
      <c r="B3452" s="16"/>
      <c r="C3452" s="16"/>
      <c r="D3452" s="66"/>
      <c r="E3452" s="66"/>
      <c r="F3452" s="66"/>
      <c r="G3452" s="67"/>
      <c r="H3452" s="4"/>
      <c r="I3452" s="4"/>
      <c r="J3452" s="4"/>
      <c r="K3452" s="4"/>
      <c r="O3452" s="4"/>
      <c r="P3452" s="4"/>
      <c r="Q3452" s="4"/>
      <c r="R3452" s="16"/>
      <c r="S3452" s="16"/>
      <c r="T3452" s="16"/>
      <c r="AA3452" s="59"/>
      <c r="AB3452" s="59"/>
      <c r="AE3452" s="97"/>
    </row>
    <row r="3453" spans="1:31" x14ac:dyDescent="0.25">
      <c r="A3453" s="16"/>
      <c r="B3453" s="16"/>
      <c r="C3453" s="16"/>
      <c r="D3453" s="66"/>
      <c r="E3453" s="66"/>
      <c r="F3453" s="66"/>
      <c r="G3453" s="67"/>
      <c r="H3453" s="4"/>
      <c r="I3453" s="4"/>
      <c r="J3453" s="4"/>
      <c r="K3453" s="4"/>
      <c r="O3453" s="4"/>
      <c r="P3453" s="4"/>
      <c r="Q3453" s="4"/>
      <c r="R3453" s="16"/>
      <c r="S3453" s="16"/>
      <c r="T3453" s="16"/>
      <c r="AA3453" s="59"/>
      <c r="AB3453" s="59"/>
      <c r="AE3453" s="97"/>
    </row>
    <row r="3454" spans="1:31" x14ac:dyDescent="0.25">
      <c r="A3454" s="16"/>
      <c r="B3454" s="16"/>
      <c r="C3454" s="16"/>
      <c r="D3454" s="66"/>
      <c r="E3454" s="66"/>
      <c r="F3454" s="66"/>
      <c r="G3454" s="67"/>
      <c r="H3454" s="4"/>
      <c r="I3454" s="4"/>
      <c r="J3454" s="4"/>
      <c r="K3454" s="4"/>
      <c r="O3454" s="4"/>
      <c r="P3454" s="4"/>
      <c r="Q3454" s="4"/>
      <c r="R3454" s="16"/>
      <c r="S3454" s="16"/>
      <c r="T3454" s="16"/>
      <c r="AA3454" s="59"/>
      <c r="AB3454" s="59"/>
      <c r="AE3454" s="97"/>
    </row>
    <row r="3455" spans="1:31" x14ac:dyDescent="0.25">
      <c r="A3455" s="16"/>
      <c r="B3455" s="16"/>
      <c r="C3455" s="16"/>
      <c r="D3455" s="66"/>
      <c r="E3455" s="66"/>
      <c r="F3455" s="66"/>
      <c r="G3455" s="67"/>
      <c r="H3455" s="4"/>
      <c r="I3455" s="4"/>
      <c r="J3455" s="4"/>
      <c r="K3455" s="4"/>
      <c r="O3455" s="4"/>
      <c r="P3455" s="4"/>
      <c r="Q3455" s="4"/>
      <c r="R3455" s="16"/>
      <c r="S3455" s="16"/>
      <c r="T3455" s="16"/>
      <c r="AA3455" s="59"/>
      <c r="AB3455" s="59"/>
      <c r="AE3455" s="97"/>
    </row>
    <row r="3456" spans="1:31" x14ac:dyDescent="0.25">
      <c r="A3456" s="16"/>
      <c r="B3456" s="16"/>
      <c r="C3456" s="16"/>
      <c r="D3456" s="66"/>
      <c r="E3456" s="66"/>
      <c r="F3456" s="66"/>
      <c r="G3456" s="67"/>
      <c r="H3456" s="4"/>
      <c r="I3456" s="4"/>
      <c r="J3456" s="4"/>
      <c r="K3456" s="4"/>
      <c r="O3456" s="4"/>
      <c r="P3456" s="4"/>
      <c r="Q3456" s="4"/>
      <c r="R3456" s="16"/>
      <c r="S3456" s="16"/>
      <c r="T3456" s="16"/>
      <c r="AA3456" s="59"/>
      <c r="AB3456" s="59"/>
      <c r="AE3456" s="97"/>
    </row>
    <row r="3457" spans="1:31" x14ac:dyDescent="0.25">
      <c r="A3457" s="16"/>
      <c r="B3457" s="16"/>
      <c r="C3457" s="16"/>
      <c r="D3457" s="66"/>
      <c r="E3457" s="66"/>
      <c r="F3457" s="66"/>
      <c r="G3457" s="67"/>
      <c r="H3457" s="4"/>
      <c r="I3457" s="4"/>
      <c r="J3457" s="4"/>
      <c r="K3457" s="4"/>
      <c r="O3457" s="4"/>
      <c r="P3457" s="4"/>
      <c r="Q3457" s="4"/>
      <c r="R3457" s="16"/>
      <c r="S3457" s="16"/>
      <c r="T3457" s="16"/>
      <c r="AA3457" s="59"/>
      <c r="AB3457" s="59"/>
      <c r="AE3457" s="97"/>
    </row>
    <row r="3458" spans="1:31" x14ac:dyDescent="0.25">
      <c r="A3458" s="16"/>
      <c r="B3458" s="16"/>
      <c r="C3458" s="16"/>
      <c r="D3458" s="66"/>
      <c r="E3458" s="66"/>
      <c r="F3458" s="66"/>
      <c r="G3458" s="67"/>
      <c r="H3458" s="4"/>
      <c r="I3458" s="4"/>
      <c r="J3458" s="4"/>
      <c r="K3458" s="4"/>
      <c r="O3458" s="4"/>
      <c r="P3458" s="4"/>
      <c r="Q3458" s="4"/>
      <c r="R3458" s="16"/>
      <c r="S3458" s="16"/>
      <c r="T3458" s="16"/>
      <c r="AA3458" s="59"/>
      <c r="AB3458" s="59"/>
      <c r="AE3458" s="97"/>
    </row>
    <row r="3459" spans="1:31" x14ac:dyDescent="0.25">
      <c r="A3459" s="16"/>
      <c r="B3459" s="16"/>
      <c r="C3459" s="16"/>
      <c r="D3459" s="66"/>
      <c r="E3459" s="66"/>
      <c r="F3459" s="66"/>
      <c r="G3459" s="67"/>
      <c r="H3459" s="4"/>
      <c r="I3459" s="4"/>
      <c r="J3459" s="4"/>
      <c r="K3459" s="4"/>
      <c r="O3459" s="4"/>
      <c r="P3459" s="4"/>
      <c r="Q3459" s="4"/>
      <c r="R3459" s="16"/>
      <c r="S3459" s="16"/>
      <c r="T3459" s="16"/>
      <c r="AA3459" s="59"/>
      <c r="AB3459" s="59"/>
      <c r="AE3459" s="97"/>
    </row>
    <row r="3460" spans="1:31" x14ac:dyDescent="0.25">
      <c r="A3460" s="16"/>
      <c r="B3460" s="16"/>
      <c r="C3460" s="16"/>
      <c r="D3460" s="66"/>
      <c r="E3460" s="66"/>
      <c r="F3460" s="66"/>
      <c r="G3460" s="67"/>
      <c r="H3460" s="4"/>
      <c r="I3460" s="4"/>
      <c r="J3460" s="4"/>
      <c r="K3460" s="4"/>
      <c r="O3460" s="4"/>
      <c r="P3460" s="4"/>
      <c r="Q3460" s="4"/>
      <c r="R3460" s="16"/>
      <c r="S3460" s="16"/>
      <c r="T3460" s="16"/>
      <c r="AA3460" s="59"/>
      <c r="AB3460" s="59"/>
      <c r="AE3460" s="97"/>
    </row>
    <row r="3461" spans="1:31" x14ac:dyDescent="0.25">
      <c r="A3461" s="16"/>
      <c r="B3461" s="16"/>
      <c r="C3461" s="16"/>
      <c r="D3461" s="66"/>
      <c r="E3461" s="66"/>
      <c r="F3461" s="66"/>
      <c r="G3461" s="67"/>
      <c r="H3461" s="4"/>
      <c r="I3461" s="4"/>
      <c r="J3461" s="4"/>
      <c r="K3461" s="4"/>
      <c r="O3461" s="4"/>
      <c r="P3461" s="4"/>
      <c r="Q3461" s="4"/>
      <c r="R3461" s="16"/>
      <c r="S3461" s="16"/>
      <c r="T3461" s="16"/>
      <c r="AA3461" s="59"/>
      <c r="AB3461" s="59"/>
      <c r="AE3461" s="97"/>
    </row>
    <row r="3462" spans="1:31" x14ac:dyDescent="0.25">
      <c r="A3462" s="16"/>
      <c r="B3462" s="16"/>
      <c r="C3462" s="16"/>
      <c r="D3462" s="66"/>
      <c r="E3462" s="66"/>
      <c r="F3462" s="66"/>
      <c r="G3462" s="67"/>
      <c r="H3462" s="4"/>
      <c r="I3462" s="4"/>
      <c r="J3462" s="4"/>
      <c r="K3462" s="4"/>
      <c r="O3462" s="4"/>
      <c r="P3462" s="4"/>
      <c r="Q3462" s="4"/>
      <c r="R3462" s="16"/>
      <c r="S3462" s="16"/>
      <c r="T3462" s="16"/>
      <c r="AA3462" s="59"/>
      <c r="AB3462" s="59"/>
      <c r="AE3462" s="97"/>
    </row>
    <row r="3463" spans="1:31" x14ac:dyDescent="0.25">
      <c r="A3463" s="16"/>
      <c r="B3463" s="16"/>
      <c r="C3463" s="16"/>
      <c r="D3463" s="66"/>
      <c r="E3463" s="66"/>
      <c r="F3463" s="66"/>
      <c r="G3463" s="67"/>
      <c r="H3463" s="4"/>
      <c r="I3463" s="4"/>
      <c r="J3463" s="4"/>
      <c r="K3463" s="4"/>
      <c r="O3463" s="4"/>
      <c r="P3463" s="4"/>
      <c r="Q3463" s="4"/>
      <c r="R3463" s="16"/>
      <c r="S3463" s="16"/>
      <c r="T3463" s="16"/>
      <c r="AA3463" s="59"/>
      <c r="AB3463" s="59"/>
      <c r="AE3463" s="97"/>
    </row>
    <row r="3464" spans="1:31" x14ac:dyDescent="0.25">
      <c r="A3464" s="16"/>
      <c r="B3464" s="16"/>
      <c r="C3464" s="16"/>
      <c r="D3464" s="66"/>
      <c r="E3464" s="66"/>
      <c r="F3464" s="66"/>
      <c r="G3464" s="67"/>
      <c r="H3464" s="4"/>
      <c r="I3464" s="4"/>
      <c r="J3464" s="4"/>
      <c r="K3464" s="4"/>
      <c r="O3464" s="4"/>
      <c r="P3464" s="4"/>
      <c r="Q3464" s="4"/>
      <c r="R3464" s="16"/>
      <c r="S3464" s="16"/>
      <c r="T3464" s="16"/>
      <c r="AA3464" s="59"/>
      <c r="AB3464" s="59"/>
      <c r="AE3464" s="97"/>
    </row>
    <row r="3465" spans="1:31" x14ac:dyDescent="0.25">
      <c r="A3465" s="16"/>
      <c r="B3465" s="16"/>
      <c r="C3465" s="16"/>
      <c r="D3465" s="66"/>
      <c r="E3465" s="66"/>
      <c r="F3465" s="66"/>
      <c r="G3465" s="67"/>
      <c r="H3465" s="4"/>
      <c r="I3465" s="4"/>
      <c r="J3465" s="4"/>
      <c r="K3465" s="4"/>
      <c r="O3465" s="4"/>
      <c r="P3465" s="4"/>
      <c r="Q3465" s="4"/>
      <c r="R3465" s="16"/>
      <c r="S3465" s="16"/>
      <c r="T3465" s="16"/>
      <c r="AA3465" s="59"/>
      <c r="AB3465" s="59"/>
      <c r="AE3465" s="97"/>
    </row>
    <row r="3466" spans="1:31" x14ac:dyDescent="0.25">
      <c r="A3466" s="16"/>
      <c r="B3466" s="16"/>
      <c r="C3466" s="16"/>
      <c r="D3466" s="66"/>
      <c r="E3466" s="66"/>
      <c r="F3466" s="66"/>
      <c r="G3466" s="67"/>
      <c r="H3466" s="4"/>
      <c r="I3466" s="4"/>
      <c r="J3466" s="4"/>
      <c r="K3466" s="4"/>
      <c r="O3466" s="4"/>
      <c r="P3466" s="4"/>
      <c r="Q3466" s="4"/>
      <c r="R3466" s="16"/>
      <c r="S3466" s="16"/>
      <c r="T3466" s="16"/>
      <c r="AA3466" s="59"/>
      <c r="AB3466" s="59"/>
      <c r="AE3466" s="97"/>
    </row>
    <row r="3467" spans="1:31" x14ac:dyDescent="0.25">
      <c r="A3467" s="16"/>
      <c r="B3467" s="16"/>
      <c r="C3467" s="16"/>
      <c r="D3467" s="66"/>
      <c r="E3467" s="66"/>
      <c r="F3467" s="66"/>
      <c r="G3467" s="67"/>
      <c r="H3467" s="4"/>
      <c r="I3467" s="4"/>
      <c r="J3467" s="4"/>
      <c r="K3467" s="4"/>
      <c r="O3467" s="4"/>
      <c r="P3467" s="4"/>
      <c r="Q3467" s="4"/>
      <c r="R3467" s="16"/>
      <c r="S3467" s="16"/>
      <c r="T3467" s="16"/>
      <c r="AA3467" s="59"/>
      <c r="AB3467" s="59"/>
      <c r="AE3467" s="97"/>
    </row>
    <row r="3468" spans="1:31" x14ac:dyDescent="0.25">
      <c r="A3468" s="16"/>
      <c r="B3468" s="16"/>
      <c r="C3468" s="16"/>
      <c r="D3468" s="66"/>
      <c r="E3468" s="66"/>
      <c r="F3468" s="66"/>
      <c r="G3468" s="67"/>
      <c r="H3468" s="4"/>
      <c r="I3468" s="4"/>
      <c r="J3468" s="4"/>
      <c r="K3468" s="4"/>
      <c r="O3468" s="4"/>
      <c r="P3468" s="4"/>
      <c r="Q3468" s="4"/>
      <c r="R3468" s="16"/>
      <c r="S3468" s="16"/>
      <c r="T3468" s="16"/>
      <c r="AA3468" s="59"/>
      <c r="AB3468" s="59"/>
      <c r="AE3468" s="97"/>
    </row>
    <row r="3469" spans="1:31" x14ac:dyDescent="0.25">
      <c r="A3469" s="16"/>
      <c r="B3469" s="16"/>
      <c r="C3469" s="16"/>
      <c r="D3469" s="66"/>
      <c r="E3469" s="66"/>
      <c r="F3469" s="66"/>
      <c r="G3469" s="67"/>
      <c r="H3469" s="4"/>
      <c r="I3469" s="4"/>
      <c r="J3469" s="4"/>
      <c r="K3469" s="4"/>
      <c r="O3469" s="4"/>
      <c r="P3469" s="4"/>
      <c r="Q3469" s="4"/>
      <c r="R3469" s="16"/>
      <c r="S3469" s="16"/>
      <c r="T3469" s="16"/>
      <c r="AA3469" s="59"/>
      <c r="AB3469" s="59"/>
      <c r="AE3469" s="97"/>
    </row>
    <row r="3470" spans="1:31" x14ac:dyDescent="0.25">
      <c r="A3470" s="16"/>
      <c r="B3470" s="16"/>
      <c r="C3470" s="16"/>
      <c r="D3470" s="66"/>
      <c r="E3470" s="66"/>
      <c r="F3470" s="66"/>
      <c r="G3470" s="67"/>
      <c r="H3470" s="4"/>
      <c r="I3470" s="4"/>
      <c r="J3470" s="4"/>
      <c r="K3470" s="4"/>
      <c r="O3470" s="4"/>
      <c r="P3470" s="4"/>
      <c r="Q3470" s="4"/>
      <c r="R3470" s="16"/>
      <c r="S3470" s="16"/>
      <c r="T3470" s="16"/>
      <c r="AA3470" s="59"/>
      <c r="AB3470" s="59"/>
      <c r="AE3470" s="97"/>
    </row>
    <row r="3471" spans="1:31" x14ac:dyDescent="0.25">
      <c r="A3471" s="16"/>
      <c r="B3471" s="16"/>
      <c r="C3471" s="16"/>
      <c r="D3471" s="66"/>
      <c r="E3471" s="66"/>
      <c r="F3471" s="66"/>
      <c r="G3471" s="67"/>
      <c r="H3471" s="4"/>
      <c r="I3471" s="4"/>
      <c r="J3471" s="4"/>
      <c r="K3471" s="4"/>
      <c r="O3471" s="4"/>
      <c r="P3471" s="4"/>
      <c r="Q3471" s="4"/>
      <c r="R3471" s="16"/>
      <c r="S3471" s="16"/>
      <c r="T3471" s="16"/>
      <c r="AA3471" s="59"/>
      <c r="AB3471" s="59"/>
      <c r="AE3471" s="97"/>
    </row>
    <row r="3472" spans="1:31" x14ac:dyDescent="0.25">
      <c r="A3472" s="16"/>
      <c r="B3472" s="16"/>
      <c r="C3472" s="16"/>
      <c r="D3472" s="66"/>
      <c r="E3472" s="66"/>
      <c r="F3472" s="66"/>
      <c r="G3472" s="67"/>
      <c r="H3472" s="4"/>
      <c r="I3472" s="4"/>
      <c r="J3472" s="4"/>
      <c r="K3472" s="4"/>
      <c r="O3472" s="4"/>
      <c r="P3472" s="4"/>
      <c r="Q3472" s="4"/>
      <c r="R3472" s="16"/>
      <c r="S3472" s="16"/>
      <c r="T3472" s="16"/>
      <c r="AA3472" s="59"/>
      <c r="AB3472" s="59"/>
      <c r="AE3472" s="97"/>
    </row>
    <row r="3473" spans="1:31" x14ac:dyDescent="0.25">
      <c r="A3473" s="16"/>
      <c r="B3473" s="16"/>
      <c r="C3473" s="16"/>
      <c r="D3473" s="66"/>
      <c r="E3473" s="66"/>
      <c r="F3473" s="66"/>
      <c r="G3473" s="67"/>
      <c r="H3473" s="4"/>
      <c r="I3473" s="4"/>
      <c r="J3473" s="4"/>
      <c r="K3473" s="4"/>
      <c r="O3473" s="4"/>
      <c r="P3473" s="4"/>
      <c r="Q3473" s="4"/>
      <c r="R3473" s="16"/>
      <c r="S3473" s="16"/>
      <c r="T3473" s="16"/>
      <c r="AA3473" s="59"/>
      <c r="AB3473" s="59"/>
      <c r="AE3473" s="97"/>
    </row>
    <row r="3474" spans="1:31" x14ac:dyDescent="0.25">
      <c r="A3474" s="16"/>
      <c r="B3474" s="16"/>
      <c r="C3474" s="16"/>
      <c r="D3474" s="66"/>
      <c r="E3474" s="66"/>
      <c r="F3474" s="66"/>
      <c r="G3474" s="67"/>
      <c r="H3474" s="4"/>
      <c r="I3474" s="4"/>
      <c r="J3474" s="4"/>
      <c r="K3474" s="4"/>
      <c r="O3474" s="4"/>
      <c r="P3474" s="4"/>
      <c r="Q3474" s="4"/>
      <c r="R3474" s="16"/>
      <c r="S3474" s="16"/>
      <c r="T3474" s="16"/>
      <c r="AA3474" s="59"/>
      <c r="AB3474" s="59"/>
      <c r="AE3474" s="97"/>
    </row>
    <row r="3475" spans="1:31" x14ac:dyDescent="0.25">
      <c r="A3475" s="16"/>
      <c r="B3475" s="16"/>
      <c r="C3475" s="16"/>
      <c r="D3475" s="66"/>
      <c r="E3475" s="66"/>
      <c r="F3475" s="66"/>
      <c r="G3475" s="67"/>
      <c r="H3475" s="4"/>
      <c r="I3475" s="4"/>
      <c r="J3475" s="4"/>
      <c r="K3475" s="4"/>
      <c r="O3475" s="4"/>
      <c r="P3475" s="4"/>
      <c r="Q3475" s="4"/>
      <c r="R3475" s="16"/>
      <c r="S3475" s="16"/>
      <c r="T3475" s="16"/>
      <c r="AA3475" s="59"/>
      <c r="AB3475" s="59"/>
      <c r="AE3475" s="97"/>
    </row>
    <row r="3476" spans="1:31" x14ac:dyDescent="0.25">
      <c r="A3476" s="16"/>
      <c r="B3476" s="16"/>
      <c r="C3476" s="16"/>
      <c r="D3476" s="66"/>
      <c r="E3476" s="66"/>
      <c r="F3476" s="66"/>
      <c r="G3476" s="67"/>
      <c r="H3476" s="4"/>
      <c r="I3476" s="4"/>
      <c r="J3476" s="4"/>
      <c r="K3476" s="4"/>
      <c r="O3476" s="4"/>
      <c r="P3476" s="4"/>
      <c r="Q3476" s="4"/>
      <c r="R3476" s="16"/>
      <c r="S3476" s="16"/>
      <c r="T3476" s="16"/>
      <c r="AA3476" s="59"/>
      <c r="AB3476" s="59"/>
      <c r="AE3476" s="97"/>
    </row>
    <row r="3477" spans="1:31" x14ac:dyDescent="0.25">
      <c r="A3477" s="16"/>
      <c r="B3477" s="16"/>
      <c r="C3477" s="16"/>
      <c r="D3477" s="66"/>
      <c r="E3477" s="66"/>
      <c r="F3477" s="66"/>
      <c r="G3477" s="67"/>
      <c r="H3477" s="4"/>
      <c r="I3477" s="4"/>
      <c r="J3477" s="4"/>
      <c r="K3477" s="4"/>
      <c r="O3477" s="4"/>
      <c r="P3477" s="4"/>
      <c r="Q3477" s="4"/>
      <c r="R3477" s="16"/>
      <c r="S3477" s="16"/>
      <c r="T3477" s="16"/>
      <c r="AA3477" s="59"/>
      <c r="AB3477" s="59"/>
      <c r="AE3477" s="97"/>
    </row>
    <row r="3478" spans="1:31" x14ac:dyDescent="0.25">
      <c r="A3478" s="16"/>
      <c r="B3478" s="16"/>
      <c r="C3478" s="16"/>
      <c r="D3478" s="66"/>
      <c r="E3478" s="66"/>
      <c r="F3478" s="66"/>
      <c r="G3478" s="67"/>
      <c r="H3478" s="4"/>
      <c r="I3478" s="4"/>
      <c r="J3478" s="4"/>
      <c r="K3478" s="4"/>
      <c r="O3478" s="4"/>
      <c r="P3478" s="4"/>
      <c r="Q3478" s="4"/>
      <c r="R3478" s="16"/>
      <c r="S3478" s="16"/>
      <c r="T3478" s="16"/>
      <c r="AA3478" s="59"/>
      <c r="AB3478" s="59"/>
      <c r="AE3478" s="97"/>
    </row>
    <row r="3479" spans="1:31" x14ac:dyDescent="0.25">
      <c r="A3479" s="16"/>
      <c r="B3479" s="16"/>
      <c r="C3479" s="16"/>
      <c r="D3479" s="66"/>
      <c r="E3479" s="66"/>
      <c r="F3479" s="66"/>
      <c r="G3479" s="67"/>
      <c r="H3479" s="4"/>
      <c r="I3479" s="4"/>
      <c r="J3479" s="4"/>
      <c r="K3479" s="4"/>
      <c r="O3479" s="4"/>
      <c r="P3479" s="4"/>
      <c r="Q3479" s="4"/>
      <c r="R3479" s="16"/>
      <c r="S3479" s="16"/>
      <c r="T3479" s="16"/>
      <c r="AA3479" s="59"/>
      <c r="AB3479" s="59"/>
      <c r="AE3479" s="97"/>
    </row>
    <row r="3480" spans="1:31" x14ac:dyDescent="0.25">
      <c r="A3480" s="16"/>
      <c r="B3480" s="16"/>
      <c r="C3480" s="16"/>
      <c r="D3480" s="66"/>
      <c r="E3480" s="66"/>
      <c r="F3480" s="66"/>
      <c r="G3480" s="67"/>
      <c r="H3480" s="4"/>
      <c r="I3480" s="4"/>
      <c r="J3480" s="4"/>
      <c r="K3480" s="4"/>
      <c r="O3480" s="4"/>
      <c r="P3480" s="4"/>
      <c r="Q3480" s="4"/>
      <c r="R3480" s="16"/>
      <c r="S3480" s="16"/>
      <c r="T3480" s="16"/>
      <c r="AA3480" s="59"/>
      <c r="AB3480" s="59"/>
      <c r="AE3480" s="97"/>
    </row>
    <row r="3481" spans="1:31" x14ac:dyDescent="0.25">
      <c r="A3481" s="16"/>
      <c r="B3481" s="16"/>
      <c r="C3481" s="16"/>
      <c r="D3481" s="66"/>
      <c r="E3481" s="66"/>
      <c r="F3481" s="66"/>
      <c r="G3481" s="67"/>
      <c r="H3481" s="4"/>
      <c r="I3481" s="4"/>
      <c r="J3481" s="4"/>
      <c r="K3481" s="4"/>
      <c r="O3481" s="4"/>
      <c r="P3481" s="4"/>
      <c r="Q3481" s="4"/>
      <c r="R3481" s="16"/>
      <c r="S3481" s="16"/>
      <c r="T3481" s="16"/>
      <c r="AA3481" s="59"/>
      <c r="AB3481" s="59"/>
      <c r="AE3481" s="97"/>
    </row>
    <row r="3482" spans="1:31" x14ac:dyDescent="0.25">
      <c r="A3482" s="16"/>
      <c r="B3482" s="16"/>
      <c r="C3482" s="16"/>
      <c r="D3482" s="66"/>
      <c r="E3482" s="66"/>
      <c r="F3482" s="66"/>
      <c r="G3482" s="67"/>
      <c r="H3482" s="4"/>
      <c r="I3482" s="4"/>
      <c r="J3482" s="4"/>
      <c r="K3482" s="4"/>
      <c r="O3482" s="4"/>
      <c r="P3482" s="4"/>
      <c r="Q3482" s="4"/>
      <c r="R3482" s="16"/>
      <c r="S3482" s="16"/>
      <c r="T3482" s="16"/>
      <c r="AA3482" s="59"/>
      <c r="AB3482" s="59"/>
      <c r="AE3482" s="97"/>
    </row>
    <row r="3483" spans="1:31" x14ac:dyDescent="0.25">
      <c r="A3483" s="16"/>
      <c r="B3483" s="16"/>
      <c r="C3483" s="16"/>
      <c r="D3483" s="66"/>
      <c r="E3483" s="66"/>
      <c r="F3483" s="66"/>
      <c r="G3483" s="67"/>
      <c r="H3483" s="4"/>
      <c r="I3483" s="4"/>
      <c r="J3483" s="4"/>
      <c r="K3483" s="4"/>
      <c r="O3483" s="4"/>
      <c r="P3483" s="4"/>
      <c r="Q3483" s="4"/>
      <c r="R3483" s="16"/>
      <c r="S3483" s="16"/>
      <c r="T3483" s="16"/>
      <c r="AA3483" s="59"/>
      <c r="AB3483" s="59"/>
      <c r="AE3483" s="97"/>
    </row>
    <row r="3484" spans="1:31" x14ac:dyDescent="0.25">
      <c r="A3484" s="16"/>
      <c r="B3484" s="16"/>
      <c r="C3484" s="16"/>
      <c r="D3484" s="66"/>
      <c r="E3484" s="66"/>
      <c r="F3484" s="66"/>
      <c r="G3484" s="67"/>
      <c r="H3484" s="4"/>
      <c r="I3484" s="4"/>
      <c r="J3484" s="4"/>
      <c r="K3484" s="4"/>
      <c r="O3484" s="4"/>
      <c r="P3484" s="4"/>
      <c r="Q3484" s="4"/>
      <c r="R3484" s="16"/>
      <c r="S3484" s="16"/>
      <c r="T3484" s="16"/>
      <c r="AA3484" s="59"/>
      <c r="AB3484" s="59"/>
      <c r="AE3484" s="97"/>
    </row>
    <row r="3485" spans="1:31" x14ac:dyDescent="0.25">
      <c r="A3485" s="16"/>
      <c r="B3485" s="16"/>
      <c r="C3485" s="16"/>
      <c r="D3485" s="66"/>
      <c r="E3485" s="66"/>
      <c r="F3485" s="66"/>
      <c r="G3485" s="67"/>
      <c r="H3485" s="4"/>
      <c r="I3485" s="4"/>
      <c r="J3485" s="4"/>
      <c r="K3485" s="4"/>
      <c r="O3485" s="4"/>
      <c r="P3485" s="4"/>
      <c r="Q3485" s="4"/>
      <c r="R3485" s="16"/>
      <c r="S3485" s="16"/>
      <c r="T3485" s="16"/>
      <c r="AA3485" s="59"/>
      <c r="AB3485" s="59"/>
      <c r="AE3485" s="97"/>
    </row>
    <row r="3486" spans="1:31" x14ac:dyDescent="0.25">
      <c r="A3486" s="16"/>
      <c r="B3486" s="16"/>
      <c r="C3486" s="16"/>
      <c r="D3486" s="66"/>
      <c r="E3486" s="66"/>
      <c r="F3486" s="66"/>
      <c r="G3486" s="67"/>
      <c r="H3486" s="4"/>
      <c r="I3486" s="4"/>
      <c r="J3486" s="4"/>
      <c r="K3486" s="4"/>
      <c r="O3486" s="4"/>
      <c r="P3486" s="4"/>
      <c r="Q3486" s="4"/>
      <c r="R3486" s="16"/>
      <c r="S3486" s="16"/>
      <c r="T3486" s="16"/>
      <c r="AA3486" s="59"/>
      <c r="AB3486" s="59"/>
      <c r="AE3486" s="97"/>
    </row>
    <row r="3487" spans="1:31" x14ac:dyDescent="0.25">
      <c r="A3487" s="16"/>
      <c r="B3487" s="16"/>
      <c r="C3487" s="16"/>
      <c r="D3487" s="66"/>
      <c r="E3487" s="66"/>
      <c r="F3487" s="66"/>
      <c r="G3487" s="67"/>
      <c r="H3487" s="4"/>
      <c r="I3487" s="4"/>
      <c r="J3487" s="4"/>
      <c r="K3487" s="4"/>
      <c r="O3487" s="4"/>
      <c r="P3487" s="4"/>
      <c r="Q3487" s="4"/>
      <c r="R3487" s="16"/>
      <c r="S3487" s="16"/>
      <c r="T3487" s="16"/>
      <c r="AA3487" s="59"/>
      <c r="AB3487" s="59"/>
      <c r="AE3487" s="97"/>
    </row>
    <row r="3488" spans="1:31" x14ac:dyDescent="0.25">
      <c r="A3488" s="16"/>
      <c r="B3488" s="16"/>
      <c r="C3488" s="16"/>
      <c r="D3488" s="66"/>
      <c r="E3488" s="66"/>
      <c r="F3488" s="66"/>
      <c r="G3488" s="67"/>
      <c r="H3488" s="4"/>
      <c r="I3488" s="4"/>
      <c r="J3488" s="4"/>
      <c r="K3488" s="4"/>
      <c r="O3488" s="4"/>
      <c r="P3488" s="4"/>
      <c r="Q3488" s="4"/>
      <c r="R3488" s="16"/>
      <c r="S3488" s="16"/>
      <c r="T3488" s="16"/>
      <c r="AA3488" s="59"/>
      <c r="AB3488" s="59"/>
      <c r="AE3488" s="97"/>
    </row>
    <row r="3489" spans="1:31" x14ac:dyDescent="0.25">
      <c r="A3489" s="16"/>
      <c r="B3489" s="16"/>
      <c r="C3489" s="16"/>
      <c r="D3489" s="66"/>
      <c r="E3489" s="66"/>
      <c r="F3489" s="66"/>
      <c r="G3489" s="67"/>
      <c r="H3489" s="4"/>
      <c r="I3489" s="4"/>
      <c r="J3489" s="4"/>
      <c r="K3489" s="4"/>
      <c r="O3489" s="4"/>
      <c r="P3489" s="4"/>
      <c r="Q3489" s="4"/>
      <c r="R3489" s="16"/>
      <c r="S3489" s="16"/>
      <c r="T3489" s="16"/>
      <c r="AA3489" s="59"/>
      <c r="AB3489" s="59"/>
      <c r="AE3489" s="97"/>
    </row>
    <row r="3490" spans="1:31" x14ac:dyDescent="0.25">
      <c r="A3490" s="16"/>
      <c r="B3490" s="16"/>
      <c r="C3490" s="16"/>
      <c r="D3490" s="66"/>
      <c r="E3490" s="66"/>
      <c r="F3490" s="66"/>
      <c r="G3490" s="67"/>
      <c r="H3490" s="4"/>
      <c r="I3490" s="4"/>
      <c r="J3490" s="4"/>
      <c r="K3490" s="4"/>
      <c r="O3490" s="4"/>
      <c r="P3490" s="4"/>
      <c r="Q3490" s="4"/>
      <c r="R3490" s="16"/>
      <c r="S3490" s="16"/>
      <c r="T3490" s="16"/>
      <c r="AA3490" s="59"/>
      <c r="AB3490" s="59"/>
      <c r="AE3490" s="97"/>
    </row>
    <row r="3491" spans="1:31" x14ac:dyDescent="0.25">
      <c r="A3491" s="16"/>
      <c r="B3491" s="16"/>
      <c r="C3491" s="16"/>
      <c r="D3491" s="66"/>
      <c r="E3491" s="66"/>
      <c r="F3491" s="66"/>
      <c r="G3491" s="67"/>
      <c r="H3491" s="4"/>
      <c r="I3491" s="4"/>
      <c r="J3491" s="4"/>
      <c r="K3491" s="4"/>
      <c r="O3491" s="4"/>
      <c r="P3491" s="4"/>
      <c r="Q3491" s="4"/>
      <c r="R3491" s="16"/>
      <c r="S3491" s="16"/>
      <c r="T3491" s="16"/>
      <c r="AA3491" s="59"/>
      <c r="AB3491" s="59"/>
      <c r="AE3491" s="97"/>
    </row>
    <row r="3492" spans="1:31" x14ac:dyDescent="0.25">
      <c r="A3492" s="16"/>
      <c r="B3492" s="16"/>
      <c r="C3492" s="16"/>
      <c r="D3492" s="66"/>
      <c r="E3492" s="66"/>
      <c r="F3492" s="66"/>
      <c r="G3492" s="67"/>
      <c r="H3492" s="4"/>
      <c r="I3492" s="4"/>
      <c r="J3492" s="4"/>
      <c r="K3492" s="4"/>
      <c r="O3492" s="4"/>
      <c r="P3492" s="4"/>
      <c r="Q3492" s="4"/>
      <c r="R3492" s="16"/>
      <c r="S3492" s="16"/>
      <c r="T3492" s="16"/>
      <c r="AA3492" s="59"/>
      <c r="AB3492" s="59"/>
      <c r="AE3492" s="97"/>
    </row>
    <row r="3493" spans="1:31" x14ac:dyDescent="0.25">
      <c r="A3493" s="16"/>
      <c r="B3493" s="16"/>
      <c r="C3493" s="16"/>
      <c r="D3493" s="66"/>
      <c r="E3493" s="66"/>
      <c r="F3493" s="66"/>
      <c r="G3493" s="67"/>
      <c r="H3493" s="4"/>
      <c r="I3493" s="4"/>
      <c r="J3493" s="4"/>
      <c r="K3493" s="4"/>
      <c r="O3493" s="4"/>
      <c r="P3493" s="4"/>
      <c r="Q3493" s="4"/>
      <c r="R3493" s="16"/>
      <c r="S3493" s="16"/>
      <c r="T3493" s="16"/>
      <c r="AA3493" s="59"/>
      <c r="AB3493" s="59"/>
      <c r="AE3493" s="97"/>
    </row>
    <row r="3494" spans="1:31" x14ac:dyDescent="0.25">
      <c r="A3494" s="16"/>
      <c r="B3494" s="16"/>
      <c r="C3494" s="16"/>
      <c r="D3494" s="66"/>
      <c r="E3494" s="66"/>
      <c r="F3494" s="66"/>
      <c r="G3494" s="67"/>
      <c r="H3494" s="4"/>
      <c r="I3494" s="4"/>
      <c r="J3494" s="4"/>
      <c r="K3494" s="4"/>
      <c r="O3494" s="4"/>
      <c r="P3494" s="4"/>
      <c r="Q3494" s="4"/>
      <c r="R3494" s="16"/>
      <c r="S3494" s="16"/>
      <c r="T3494" s="16"/>
      <c r="AA3494" s="59"/>
      <c r="AB3494" s="59"/>
      <c r="AE3494" s="97"/>
    </row>
    <row r="3495" spans="1:31" x14ac:dyDescent="0.25">
      <c r="A3495" s="16"/>
      <c r="B3495" s="16"/>
      <c r="C3495" s="16"/>
      <c r="D3495" s="66"/>
      <c r="E3495" s="66"/>
      <c r="F3495" s="66"/>
      <c r="G3495" s="67"/>
      <c r="H3495" s="4"/>
      <c r="I3495" s="4"/>
      <c r="J3495" s="4"/>
      <c r="K3495" s="4"/>
      <c r="O3495" s="4"/>
      <c r="P3495" s="4"/>
      <c r="Q3495" s="4"/>
      <c r="R3495" s="16"/>
      <c r="S3495" s="16"/>
      <c r="T3495" s="16"/>
      <c r="AA3495" s="59"/>
      <c r="AB3495" s="59"/>
      <c r="AE3495" s="97"/>
    </row>
    <row r="3496" spans="1:31" x14ac:dyDescent="0.25">
      <c r="A3496" s="16"/>
      <c r="B3496" s="16"/>
      <c r="C3496" s="16"/>
      <c r="D3496" s="66"/>
      <c r="E3496" s="66"/>
      <c r="F3496" s="66"/>
      <c r="G3496" s="67"/>
      <c r="H3496" s="4"/>
      <c r="I3496" s="4"/>
      <c r="J3496" s="4"/>
      <c r="K3496" s="4"/>
      <c r="O3496" s="4"/>
      <c r="P3496" s="4"/>
      <c r="Q3496" s="4"/>
      <c r="R3496" s="16"/>
      <c r="S3496" s="16"/>
      <c r="T3496" s="16"/>
      <c r="AA3496" s="59"/>
      <c r="AB3496" s="59"/>
      <c r="AE3496" s="97"/>
    </row>
    <row r="3497" spans="1:31" x14ac:dyDescent="0.25">
      <c r="A3497" s="16"/>
      <c r="B3497" s="16"/>
      <c r="C3497" s="16"/>
      <c r="D3497" s="66"/>
      <c r="E3497" s="66"/>
      <c r="F3497" s="66"/>
      <c r="G3497" s="67"/>
      <c r="H3497" s="4"/>
      <c r="I3497" s="4"/>
      <c r="J3497" s="4"/>
      <c r="K3497" s="4"/>
      <c r="O3497" s="4"/>
      <c r="P3497" s="4"/>
      <c r="Q3497" s="4"/>
      <c r="R3497" s="16"/>
      <c r="S3497" s="16"/>
      <c r="T3497" s="16"/>
      <c r="AA3497" s="59"/>
      <c r="AB3497" s="59"/>
      <c r="AE3497" s="97"/>
    </row>
    <row r="3498" spans="1:31" x14ac:dyDescent="0.25">
      <c r="A3498" s="16"/>
      <c r="B3498" s="16"/>
      <c r="C3498" s="16"/>
      <c r="D3498" s="66"/>
      <c r="E3498" s="66"/>
      <c r="F3498" s="66"/>
      <c r="G3498" s="67"/>
      <c r="H3498" s="4"/>
      <c r="I3498" s="4"/>
      <c r="J3498" s="4"/>
      <c r="K3498" s="4"/>
      <c r="O3498" s="4"/>
      <c r="P3498" s="4"/>
      <c r="Q3498" s="4"/>
      <c r="R3498" s="16"/>
      <c r="S3498" s="16"/>
      <c r="T3498" s="16"/>
      <c r="AA3498" s="59"/>
      <c r="AB3498" s="59"/>
      <c r="AE3498" s="97"/>
    </row>
    <row r="3499" spans="1:31" x14ac:dyDescent="0.25">
      <c r="A3499" s="16"/>
      <c r="B3499" s="16"/>
      <c r="C3499" s="16"/>
      <c r="D3499" s="66"/>
      <c r="E3499" s="66"/>
      <c r="F3499" s="66"/>
      <c r="G3499" s="67"/>
      <c r="H3499" s="4"/>
      <c r="I3499" s="4"/>
      <c r="J3499" s="4"/>
      <c r="K3499" s="4"/>
      <c r="O3499" s="4"/>
      <c r="P3499" s="4"/>
      <c r="Q3499" s="4"/>
      <c r="R3499" s="16"/>
      <c r="S3499" s="16"/>
      <c r="T3499" s="16"/>
      <c r="AA3499" s="59"/>
      <c r="AB3499" s="59"/>
      <c r="AE3499" s="97"/>
    </row>
    <row r="3500" spans="1:31" x14ac:dyDescent="0.25">
      <c r="A3500" s="16"/>
      <c r="B3500" s="16"/>
      <c r="C3500" s="16"/>
      <c r="D3500" s="66"/>
      <c r="E3500" s="66"/>
      <c r="F3500" s="66"/>
      <c r="G3500" s="67"/>
      <c r="H3500" s="4"/>
      <c r="I3500" s="4"/>
      <c r="J3500" s="4"/>
      <c r="K3500" s="4"/>
      <c r="O3500" s="4"/>
      <c r="P3500" s="4"/>
      <c r="Q3500" s="4"/>
      <c r="R3500" s="16"/>
      <c r="S3500" s="16"/>
      <c r="T3500" s="16"/>
      <c r="AA3500" s="59"/>
      <c r="AB3500" s="59"/>
      <c r="AE3500" s="97"/>
    </row>
    <row r="3501" spans="1:31" x14ac:dyDescent="0.25">
      <c r="A3501" s="16"/>
      <c r="B3501" s="16"/>
      <c r="C3501" s="16"/>
      <c r="D3501" s="66"/>
      <c r="E3501" s="66"/>
      <c r="F3501" s="66"/>
      <c r="G3501" s="67"/>
      <c r="H3501" s="4"/>
      <c r="I3501" s="4"/>
      <c r="J3501" s="4"/>
      <c r="K3501" s="4"/>
      <c r="O3501" s="4"/>
      <c r="P3501" s="4"/>
      <c r="Q3501" s="4"/>
      <c r="R3501" s="16"/>
      <c r="S3501" s="16"/>
      <c r="T3501" s="16"/>
      <c r="AA3501" s="59"/>
      <c r="AB3501" s="59"/>
      <c r="AE3501" s="97"/>
    </row>
    <row r="3502" spans="1:31" x14ac:dyDescent="0.25">
      <c r="A3502" s="16"/>
      <c r="B3502" s="16"/>
      <c r="C3502" s="16"/>
      <c r="D3502" s="66"/>
      <c r="E3502" s="66"/>
      <c r="F3502" s="66"/>
      <c r="G3502" s="67"/>
      <c r="H3502" s="4"/>
      <c r="I3502" s="4"/>
      <c r="J3502" s="4"/>
      <c r="K3502" s="4"/>
      <c r="O3502" s="4"/>
      <c r="P3502" s="4"/>
      <c r="Q3502" s="4"/>
      <c r="R3502" s="16"/>
      <c r="S3502" s="16"/>
      <c r="T3502" s="16"/>
      <c r="AA3502" s="59"/>
      <c r="AB3502" s="59"/>
      <c r="AE3502" s="97"/>
    </row>
    <row r="3503" spans="1:31" x14ac:dyDescent="0.25">
      <c r="A3503" s="16"/>
      <c r="B3503" s="16"/>
      <c r="C3503" s="16"/>
      <c r="D3503" s="66"/>
      <c r="E3503" s="66"/>
      <c r="F3503" s="66"/>
      <c r="G3503" s="67"/>
      <c r="H3503" s="4"/>
      <c r="I3503" s="4"/>
      <c r="J3503" s="4"/>
      <c r="K3503" s="4"/>
      <c r="O3503" s="4"/>
      <c r="P3503" s="4"/>
      <c r="Q3503" s="4"/>
      <c r="R3503" s="16"/>
      <c r="S3503" s="16"/>
      <c r="T3503" s="16"/>
      <c r="AA3503" s="59"/>
      <c r="AB3503" s="59"/>
      <c r="AE3503" s="97"/>
    </row>
    <row r="3504" spans="1:31" x14ac:dyDescent="0.25">
      <c r="A3504" s="16"/>
      <c r="B3504" s="16"/>
      <c r="C3504" s="16"/>
      <c r="D3504" s="66"/>
      <c r="E3504" s="66"/>
      <c r="F3504" s="66"/>
      <c r="G3504" s="67"/>
      <c r="H3504" s="4"/>
      <c r="I3504" s="4"/>
      <c r="J3504" s="4"/>
      <c r="K3504" s="4"/>
      <c r="O3504" s="4"/>
      <c r="P3504" s="4"/>
      <c r="Q3504" s="4"/>
      <c r="R3504" s="16"/>
      <c r="S3504" s="16"/>
      <c r="T3504" s="16"/>
      <c r="AA3504" s="59"/>
      <c r="AB3504" s="59"/>
      <c r="AE3504" s="97"/>
    </row>
    <row r="3505" spans="1:31" x14ac:dyDescent="0.25">
      <c r="A3505" s="16"/>
      <c r="B3505" s="16"/>
      <c r="C3505" s="16"/>
      <c r="D3505" s="66"/>
      <c r="E3505" s="66"/>
      <c r="F3505" s="66"/>
      <c r="G3505" s="67"/>
      <c r="H3505" s="4"/>
      <c r="I3505" s="4"/>
      <c r="J3505" s="4"/>
      <c r="K3505" s="4"/>
      <c r="O3505" s="4"/>
      <c r="P3505" s="4"/>
      <c r="Q3505" s="4"/>
      <c r="R3505" s="16"/>
      <c r="S3505" s="16"/>
      <c r="T3505" s="16"/>
      <c r="AA3505" s="59"/>
      <c r="AB3505" s="59"/>
      <c r="AE3505" s="97"/>
    </row>
    <row r="3506" spans="1:31" x14ac:dyDescent="0.25">
      <c r="A3506" s="16"/>
      <c r="B3506" s="16"/>
      <c r="C3506" s="16"/>
      <c r="D3506" s="66"/>
      <c r="E3506" s="66"/>
      <c r="F3506" s="66"/>
      <c r="G3506" s="67"/>
      <c r="H3506" s="4"/>
      <c r="I3506" s="4"/>
      <c r="J3506" s="4"/>
      <c r="K3506" s="4"/>
      <c r="O3506" s="4"/>
      <c r="P3506" s="4"/>
      <c r="Q3506" s="4"/>
      <c r="R3506" s="16"/>
      <c r="S3506" s="16"/>
      <c r="T3506" s="16"/>
      <c r="AA3506" s="59"/>
      <c r="AB3506" s="59"/>
      <c r="AE3506" s="97"/>
    </row>
    <row r="3507" spans="1:31" x14ac:dyDescent="0.25">
      <c r="A3507" s="16"/>
      <c r="B3507" s="16"/>
      <c r="C3507" s="16"/>
      <c r="D3507" s="66"/>
      <c r="E3507" s="66"/>
      <c r="F3507" s="66"/>
      <c r="G3507" s="67"/>
      <c r="H3507" s="4"/>
      <c r="I3507" s="4"/>
      <c r="J3507" s="4"/>
      <c r="K3507" s="4"/>
      <c r="O3507" s="4"/>
      <c r="P3507" s="4"/>
      <c r="Q3507" s="4"/>
      <c r="R3507" s="16"/>
      <c r="S3507" s="16"/>
      <c r="T3507" s="16"/>
      <c r="AA3507" s="59"/>
      <c r="AB3507" s="59"/>
      <c r="AE3507" s="97"/>
    </row>
    <row r="3508" spans="1:31" x14ac:dyDescent="0.25">
      <c r="A3508" s="16"/>
      <c r="B3508" s="16"/>
      <c r="C3508" s="16"/>
      <c r="D3508" s="66"/>
      <c r="E3508" s="66"/>
      <c r="F3508" s="66"/>
      <c r="G3508" s="67"/>
      <c r="H3508" s="4"/>
      <c r="I3508" s="4"/>
      <c r="J3508" s="4"/>
      <c r="K3508" s="4"/>
      <c r="O3508" s="4"/>
      <c r="P3508" s="4"/>
      <c r="Q3508" s="4"/>
      <c r="R3508" s="16"/>
      <c r="S3508" s="16"/>
      <c r="T3508" s="16"/>
      <c r="AA3508" s="59"/>
      <c r="AB3508" s="59"/>
      <c r="AE3508" s="97"/>
    </row>
    <row r="3509" spans="1:31" x14ac:dyDescent="0.25">
      <c r="A3509" s="16"/>
      <c r="B3509" s="16"/>
      <c r="C3509" s="16"/>
      <c r="D3509" s="66"/>
      <c r="E3509" s="66"/>
      <c r="F3509" s="66"/>
      <c r="G3509" s="67"/>
      <c r="H3509" s="4"/>
      <c r="I3509" s="4"/>
      <c r="J3509" s="4"/>
      <c r="K3509" s="4"/>
      <c r="O3509" s="4"/>
      <c r="P3509" s="4"/>
      <c r="Q3509" s="4"/>
      <c r="R3509" s="16"/>
      <c r="S3509" s="16"/>
      <c r="T3509" s="16"/>
      <c r="AA3509" s="59"/>
      <c r="AB3509" s="59"/>
      <c r="AE3509" s="97"/>
    </row>
    <row r="3510" spans="1:31" x14ac:dyDescent="0.25">
      <c r="A3510" s="16"/>
      <c r="B3510" s="16"/>
      <c r="C3510" s="16"/>
      <c r="D3510" s="66"/>
      <c r="E3510" s="66"/>
      <c r="F3510" s="66"/>
      <c r="G3510" s="67"/>
      <c r="H3510" s="4"/>
      <c r="I3510" s="4"/>
      <c r="J3510" s="4"/>
      <c r="K3510" s="4"/>
      <c r="O3510" s="4"/>
      <c r="P3510" s="4"/>
      <c r="Q3510" s="4"/>
      <c r="R3510" s="16"/>
      <c r="S3510" s="16"/>
      <c r="T3510" s="16"/>
      <c r="AA3510" s="59"/>
      <c r="AB3510" s="59"/>
      <c r="AE3510" s="97"/>
    </row>
    <row r="3511" spans="1:31" x14ac:dyDescent="0.25">
      <c r="A3511" s="16"/>
      <c r="B3511" s="16"/>
      <c r="C3511" s="16"/>
      <c r="D3511" s="66"/>
      <c r="E3511" s="66"/>
      <c r="F3511" s="66"/>
      <c r="G3511" s="67"/>
      <c r="H3511" s="4"/>
      <c r="I3511" s="4"/>
      <c r="J3511" s="4"/>
      <c r="K3511" s="4"/>
      <c r="O3511" s="4"/>
      <c r="P3511" s="4"/>
      <c r="Q3511" s="4"/>
      <c r="R3511" s="16"/>
      <c r="S3511" s="16"/>
      <c r="T3511" s="16"/>
      <c r="AA3511" s="59"/>
      <c r="AB3511" s="59"/>
      <c r="AE3511" s="97"/>
    </row>
    <row r="3512" spans="1:31" x14ac:dyDescent="0.25">
      <c r="A3512" s="16"/>
      <c r="B3512" s="16"/>
      <c r="C3512" s="16"/>
      <c r="D3512" s="66"/>
      <c r="E3512" s="66"/>
      <c r="F3512" s="66"/>
      <c r="G3512" s="67"/>
      <c r="H3512" s="4"/>
      <c r="I3512" s="4"/>
      <c r="J3512" s="4"/>
      <c r="K3512" s="4"/>
      <c r="O3512" s="4"/>
      <c r="P3512" s="4"/>
      <c r="Q3512" s="4"/>
      <c r="R3512" s="16"/>
      <c r="S3512" s="16"/>
      <c r="T3512" s="16"/>
      <c r="AA3512" s="59"/>
      <c r="AB3512" s="59"/>
      <c r="AE3512" s="97"/>
    </row>
    <row r="3513" spans="1:31" x14ac:dyDescent="0.25">
      <c r="A3513" s="16"/>
      <c r="B3513" s="16"/>
      <c r="C3513" s="16"/>
      <c r="D3513" s="66"/>
      <c r="E3513" s="66"/>
      <c r="F3513" s="66"/>
      <c r="G3513" s="67"/>
      <c r="H3513" s="4"/>
      <c r="I3513" s="4"/>
      <c r="J3513" s="4"/>
      <c r="K3513" s="4"/>
      <c r="O3513" s="4"/>
      <c r="P3513" s="4"/>
      <c r="Q3513" s="4"/>
      <c r="R3513" s="16"/>
      <c r="S3513" s="16"/>
      <c r="T3513" s="16"/>
      <c r="AA3513" s="59"/>
      <c r="AB3513" s="59"/>
      <c r="AE3513" s="97"/>
    </row>
    <row r="3514" spans="1:31" x14ac:dyDescent="0.25">
      <c r="A3514" s="16"/>
      <c r="B3514" s="16"/>
      <c r="C3514" s="16"/>
      <c r="D3514" s="66"/>
      <c r="E3514" s="66"/>
      <c r="F3514" s="66"/>
      <c r="G3514" s="67"/>
      <c r="H3514" s="4"/>
      <c r="I3514" s="4"/>
      <c r="J3514" s="4"/>
      <c r="K3514" s="4"/>
      <c r="O3514" s="4"/>
      <c r="P3514" s="4"/>
      <c r="Q3514" s="4"/>
      <c r="R3514" s="16"/>
      <c r="S3514" s="16"/>
      <c r="T3514" s="16"/>
      <c r="AA3514" s="59"/>
      <c r="AB3514" s="59"/>
      <c r="AE3514" s="97"/>
    </row>
    <row r="3515" spans="1:31" x14ac:dyDescent="0.25">
      <c r="A3515" s="16"/>
      <c r="B3515" s="16"/>
      <c r="C3515" s="16"/>
      <c r="D3515" s="66"/>
      <c r="E3515" s="66"/>
      <c r="F3515" s="66"/>
      <c r="G3515" s="67"/>
      <c r="H3515" s="4"/>
      <c r="I3515" s="4"/>
      <c r="J3515" s="4"/>
      <c r="K3515" s="4"/>
      <c r="O3515" s="4"/>
      <c r="P3515" s="4"/>
      <c r="Q3515" s="4"/>
      <c r="R3515" s="16"/>
      <c r="S3515" s="16"/>
      <c r="T3515" s="16"/>
      <c r="AA3515" s="59"/>
      <c r="AB3515" s="59"/>
      <c r="AE3515" s="97"/>
    </row>
    <row r="3516" spans="1:31" x14ac:dyDescent="0.25">
      <c r="A3516" s="16"/>
      <c r="B3516" s="16"/>
      <c r="C3516" s="16"/>
      <c r="D3516" s="66"/>
      <c r="E3516" s="66"/>
      <c r="F3516" s="66"/>
      <c r="G3516" s="67"/>
      <c r="H3516" s="4"/>
      <c r="I3516" s="4"/>
      <c r="J3516" s="4"/>
      <c r="K3516" s="4"/>
      <c r="O3516" s="4"/>
      <c r="P3516" s="4"/>
      <c r="Q3516" s="4"/>
      <c r="R3516" s="16"/>
      <c r="S3516" s="16"/>
      <c r="T3516" s="16"/>
      <c r="AA3516" s="59"/>
      <c r="AB3516" s="59"/>
      <c r="AE3516" s="97"/>
    </row>
    <row r="3517" spans="1:31" x14ac:dyDescent="0.25">
      <c r="A3517" s="16"/>
      <c r="B3517" s="16"/>
      <c r="C3517" s="16"/>
      <c r="D3517" s="66"/>
      <c r="E3517" s="66"/>
      <c r="F3517" s="66"/>
      <c r="G3517" s="67"/>
      <c r="H3517" s="4"/>
      <c r="I3517" s="4"/>
      <c r="J3517" s="4"/>
      <c r="K3517" s="4"/>
      <c r="O3517" s="4"/>
      <c r="P3517" s="4"/>
      <c r="Q3517" s="4"/>
      <c r="R3517" s="16"/>
      <c r="S3517" s="16"/>
      <c r="T3517" s="16"/>
      <c r="AA3517" s="59"/>
      <c r="AB3517" s="59"/>
      <c r="AE3517" s="98"/>
    </row>
    <row r="3518" spans="1:31" x14ac:dyDescent="0.25">
      <c r="A3518" s="16"/>
      <c r="B3518" s="16"/>
      <c r="C3518" s="16"/>
      <c r="D3518" s="66"/>
      <c r="E3518" s="66"/>
      <c r="F3518" s="66"/>
      <c r="G3518" s="67"/>
      <c r="H3518" s="4"/>
      <c r="I3518" s="4"/>
      <c r="J3518" s="4"/>
      <c r="K3518" s="4"/>
      <c r="O3518" s="4"/>
      <c r="P3518" s="4"/>
      <c r="Q3518" s="4"/>
      <c r="R3518" s="16"/>
      <c r="S3518" s="16"/>
      <c r="T3518" s="16"/>
      <c r="AA3518" s="59"/>
      <c r="AB3518" s="59"/>
      <c r="AE3518" s="98"/>
    </row>
    <row r="3519" spans="1:31" x14ac:dyDescent="0.25">
      <c r="A3519" s="16"/>
      <c r="B3519" s="16"/>
      <c r="C3519" s="16"/>
      <c r="D3519" s="66"/>
      <c r="E3519" s="66"/>
      <c r="F3519" s="66"/>
      <c r="G3519" s="67"/>
      <c r="H3519" s="4"/>
      <c r="I3519" s="4"/>
      <c r="J3519" s="4"/>
      <c r="K3519" s="4"/>
      <c r="O3519" s="4"/>
      <c r="P3519" s="4"/>
      <c r="Q3519" s="4"/>
      <c r="R3519" s="16"/>
      <c r="S3519" s="16"/>
      <c r="T3519" s="16"/>
      <c r="AA3519" s="59"/>
      <c r="AB3519" s="59"/>
      <c r="AE3519" s="98"/>
    </row>
    <row r="3520" spans="1:31" x14ac:dyDescent="0.25">
      <c r="A3520" s="16"/>
      <c r="B3520" s="16"/>
      <c r="C3520" s="16"/>
      <c r="D3520" s="66"/>
      <c r="E3520" s="66"/>
      <c r="F3520" s="66"/>
      <c r="G3520" s="67"/>
      <c r="H3520" s="4"/>
      <c r="I3520" s="4"/>
      <c r="J3520" s="4"/>
      <c r="K3520" s="4"/>
      <c r="O3520" s="4"/>
      <c r="P3520" s="4"/>
      <c r="Q3520" s="4"/>
      <c r="R3520" s="16"/>
      <c r="S3520" s="16"/>
      <c r="T3520" s="16"/>
      <c r="AA3520" s="59"/>
      <c r="AB3520" s="59"/>
      <c r="AE3520" s="98"/>
    </row>
    <row r="3521" spans="1:31" x14ac:dyDescent="0.25">
      <c r="A3521" s="16"/>
      <c r="B3521" s="16"/>
      <c r="C3521" s="16"/>
      <c r="D3521" s="66"/>
      <c r="E3521" s="66"/>
      <c r="F3521" s="66"/>
      <c r="G3521" s="67"/>
      <c r="H3521" s="4"/>
      <c r="I3521" s="4"/>
      <c r="J3521" s="4"/>
      <c r="K3521" s="4"/>
      <c r="O3521" s="4"/>
      <c r="P3521" s="4"/>
      <c r="Q3521" s="4"/>
      <c r="R3521" s="16"/>
      <c r="S3521" s="16"/>
      <c r="T3521" s="16"/>
      <c r="AA3521" s="59"/>
      <c r="AB3521" s="59"/>
      <c r="AE3521" s="98"/>
    </row>
    <row r="3522" spans="1:31" x14ac:dyDescent="0.25">
      <c r="A3522" s="16"/>
      <c r="B3522" s="16"/>
      <c r="C3522" s="16"/>
      <c r="D3522" s="66"/>
      <c r="E3522" s="66"/>
      <c r="F3522" s="66"/>
      <c r="G3522" s="67"/>
      <c r="H3522" s="4"/>
      <c r="I3522" s="4"/>
      <c r="J3522" s="4"/>
      <c r="K3522" s="4"/>
      <c r="O3522" s="4"/>
      <c r="P3522" s="4"/>
      <c r="Q3522" s="4"/>
      <c r="R3522" s="16"/>
      <c r="S3522" s="16"/>
      <c r="T3522" s="16"/>
      <c r="AA3522" s="59"/>
      <c r="AB3522" s="59"/>
      <c r="AE3522" s="98"/>
    </row>
    <row r="3523" spans="1:31" x14ac:dyDescent="0.25">
      <c r="A3523" s="16"/>
      <c r="B3523" s="16"/>
      <c r="C3523" s="16"/>
      <c r="D3523" s="66"/>
      <c r="E3523" s="66"/>
      <c r="F3523" s="66"/>
      <c r="G3523" s="67"/>
      <c r="H3523" s="4"/>
      <c r="I3523" s="4"/>
      <c r="J3523" s="4"/>
      <c r="K3523" s="4"/>
      <c r="O3523" s="4"/>
      <c r="P3523" s="4"/>
      <c r="Q3523" s="4"/>
      <c r="R3523" s="16"/>
      <c r="S3523" s="16"/>
      <c r="T3523" s="16"/>
      <c r="AA3523" s="59"/>
      <c r="AB3523" s="59"/>
      <c r="AE3523" s="98"/>
    </row>
    <row r="3524" spans="1:31" x14ac:dyDescent="0.25">
      <c r="A3524" s="16"/>
      <c r="B3524" s="16"/>
      <c r="C3524" s="16"/>
      <c r="D3524" s="66"/>
      <c r="E3524" s="66"/>
      <c r="F3524" s="66"/>
      <c r="G3524" s="67"/>
      <c r="H3524" s="4"/>
      <c r="I3524" s="4"/>
      <c r="J3524" s="4"/>
      <c r="K3524" s="4"/>
      <c r="O3524" s="4"/>
      <c r="P3524" s="4"/>
      <c r="Q3524" s="4"/>
      <c r="R3524" s="16"/>
      <c r="S3524" s="16"/>
      <c r="T3524" s="16"/>
      <c r="AA3524" s="59"/>
      <c r="AB3524" s="59"/>
      <c r="AE3524" s="98"/>
    </row>
    <row r="3525" spans="1:31" x14ac:dyDescent="0.25">
      <c r="A3525" s="16"/>
      <c r="B3525" s="16"/>
      <c r="C3525" s="16"/>
      <c r="D3525" s="66"/>
      <c r="E3525" s="66"/>
      <c r="F3525" s="66"/>
      <c r="G3525" s="67"/>
      <c r="H3525" s="4"/>
      <c r="I3525" s="4"/>
      <c r="J3525" s="4"/>
      <c r="K3525" s="4"/>
      <c r="O3525" s="4"/>
      <c r="P3525" s="4"/>
      <c r="Q3525" s="4"/>
      <c r="R3525" s="16"/>
      <c r="S3525" s="16"/>
      <c r="T3525" s="16"/>
      <c r="AA3525" s="59"/>
      <c r="AB3525" s="59"/>
      <c r="AE3525" s="98"/>
    </row>
    <row r="3526" spans="1:31" x14ac:dyDescent="0.25">
      <c r="A3526" s="16"/>
      <c r="B3526" s="16"/>
      <c r="C3526" s="16"/>
      <c r="D3526" s="66"/>
      <c r="E3526" s="66"/>
      <c r="F3526" s="66"/>
      <c r="G3526" s="67"/>
      <c r="H3526" s="4"/>
      <c r="I3526" s="4"/>
      <c r="J3526" s="4"/>
      <c r="K3526" s="4"/>
      <c r="O3526" s="4"/>
      <c r="P3526" s="4"/>
      <c r="Q3526" s="4"/>
      <c r="R3526" s="16"/>
      <c r="S3526" s="16"/>
      <c r="T3526" s="16"/>
      <c r="AA3526" s="59"/>
      <c r="AB3526" s="59"/>
      <c r="AE3526" s="98"/>
    </row>
    <row r="3527" spans="1:31" x14ac:dyDescent="0.25">
      <c r="A3527" s="16"/>
      <c r="B3527" s="16"/>
      <c r="C3527" s="16"/>
      <c r="D3527" s="66"/>
      <c r="E3527" s="66"/>
      <c r="F3527" s="66"/>
      <c r="G3527" s="67"/>
      <c r="H3527" s="4"/>
      <c r="I3527" s="4"/>
      <c r="J3527" s="4"/>
      <c r="K3527" s="4"/>
      <c r="O3527" s="4"/>
      <c r="P3527" s="4"/>
      <c r="Q3527" s="4"/>
      <c r="R3527" s="16"/>
      <c r="S3527" s="16"/>
      <c r="T3527" s="16"/>
      <c r="AA3527" s="59"/>
      <c r="AB3527" s="59"/>
      <c r="AE3527" s="98"/>
    </row>
    <row r="3528" spans="1:31" x14ac:dyDescent="0.25">
      <c r="A3528" s="16"/>
      <c r="B3528" s="16"/>
      <c r="C3528" s="16"/>
      <c r="D3528" s="66"/>
      <c r="E3528" s="66"/>
      <c r="F3528" s="66"/>
      <c r="G3528" s="67"/>
      <c r="H3528" s="4"/>
      <c r="I3528" s="4"/>
      <c r="J3528" s="4"/>
      <c r="K3528" s="4"/>
      <c r="O3528" s="4"/>
      <c r="P3528" s="4"/>
      <c r="Q3528" s="4"/>
      <c r="R3528" s="16"/>
      <c r="S3528" s="16"/>
      <c r="T3528" s="16"/>
      <c r="AA3528" s="59"/>
      <c r="AB3528" s="59"/>
      <c r="AE3528" s="98"/>
    </row>
    <row r="3529" spans="1:31" x14ac:dyDescent="0.25">
      <c r="A3529" s="16"/>
      <c r="B3529" s="16"/>
      <c r="C3529" s="16"/>
      <c r="D3529" s="66"/>
      <c r="E3529" s="66"/>
      <c r="F3529" s="66"/>
      <c r="G3529" s="67"/>
      <c r="H3529" s="4"/>
      <c r="I3529" s="4"/>
      <c r="J3529" s="4"/>
      <c r="K3529" s="4"/>
      <c r="O3529" s="4"/>
      <c r="P3529" s="4"/>
      <c r="Q3529" s="4"/>
      <c r="R3529" s="16"/>
      <c r="S3529" s="16"/>
      <c r="T3529" s="16"/>
      <c r="AA3529" s="59"/>
      <c r="AB3529" s="59"/>
      <c r="AE3529" s="98"/>
    </row>
    <row r="3530" spans="1:31" x14ac:dyDescent="0.25">
      <c r="A3530" s="16"/>
      <c r="B3530" s="16"/>
      <c r="C3530" s="16"/>
      <c r="D3530" s="66"/>
      <c r="E3530" s="66"/>
      <c r="F3530" s="66"/>
      <c r="G3530" s="67"/>
      <c r="H3530" s="4"/>
      <c r="I3530" s="4"/>
      <c r="J3530" s="4"/>
      <c r="K3530" s="4"/>
      <c r="O3530" s="4"/>
      <c r="P3530" s="4"/>
      <c r="Q3530" s="4"/>
      <c r="R3530" s="16"/>
      <c r="S3530" s="16"/>
      <c r="T3530" s="16"/>
      <c r="AA3530" s="59"/>
      <c r="AB3530" s="59"/>
      <c r="AE3530" s="98"/>
    </row>
    <row r="3531" spans="1:31" x14ac:dyDescent="0.25">
      <c r="A3531" s="16"/>
      <c r="B3531" s="16"/>
      <c r="C3531" s="16"/>
      <c r="D3531" s="66"/>
      <c r="E3531" s="66"/>
      <c r="F3531" s="66"/>
      <c r="G3531" s="67"/>
      <c r="H3531" s="4"/>
      <c r="I3531" s="4"/>
      <c r="J3531" s="4"/>
      <c r="K3531" s="4"/>
      <c r="O3531" s="4"/>
      <c r="P3531" s="4"/>
      <c r="Q3531" s="4"/>
      <c r="R3531" s="16"/>
      <c r="S3531" s="16"/>
      <c r="T3531" s="16"/>
      <c r="AA3531" s="59"/>
      <c r="AB3531" s="59"/>
      <c r="AE3531" s="98"/>
    </row>
    <row r="3532" spans="1:31" x14ac:dyDescent="0.25">
      <c r="A3532" s="16"/>
      <c r="B3532" s="16"/>
      <c r="C3532" s="16"/>
      <c r="D3532" s="66"/>
      <c r="E3532" s="66"/>
      <c r="F3532" s="66"/>
      <c r="G3532" s="67"/>
      <c r="H3532" s="4"/>
      <c r="I3532" s="4"/>
      <c r="J3532" s="4"/>
      <c r="K3532" s="4"/>
      <c r="O3532" s="4"/>
      <c r="P3532" s="4"/>
      <c r="Q3532" s="4"/>
      <c r="R3532" s="16"/>
      <c r="S3532" s="16"/>
      <c r="T3532" s="16"/>
      <c r="AA3532" s="59"/>
      <c r="AB3532" s="59"/>
      <c r="AE3532" s="98"/>
    </row>
    <row r="3533" spans="1:31" x14ac:dyDescent="0.25">
      <c r="A3533" s="16"/>
      <c r="B3533" s="16"/>
      <c r="C3533" s="16"/>
      <c r="D3533" s="66"/>
      <c r="E3533" s="66"/>
      <c r="F3533" s="66"/>
      <c r="G3533" s="67"/>
      <c r="H3533" s="4"/>
      <c r="I3533" s="4"/>
      <c r="J3533" s="4"/>
      <c r="K3533" s="4"/>
      <c r="O3533" s="4"/>
      <c r="P3533" s="4"/>
      <c r="Q3533" s="4"/>
      <c r="R3533" s="16"/>
      <c r="S3533" s="16"/>
      <c r="T3533" s="16"/>
      <c r="AA3533" s="59"/>
      <c r="AB3533" s="59"/>
      <c r="AE3533" s="98"/>
    </row>
    <row r="3534" spans="1:31" x14ac:dyDescent="0.25">
      <c r="A3534" s="16"/>
      <c r="B3534" s="16"/>
      <c r="C3534" s="16"/>
      <c r="D3534" s="66"/>
      <c r="E3534" s="66"/>
      <c r="F3534" s="66"/>
      <c r="G3534" s="67"/>
      <c r="H3534" s="4"/>
      <c r="I3534" s="4"/>
      <c r="J3534" s="4"/>
      <c r="K3534" s="4"/>
      <c r="O3534" s="4"/>
      <c r="P3534" s="4"/>
      <c r="Q3534" s="4"/>
      <c r="R3534" s="16"/>
      <c r="S3534" s="16"/>
      <c r="T3534" s="16"/>
      <c r="AA3534" s="59"/>
      <c r="AB3534" s="59"/>
      <c r="AE3534" s="98"/>
    </row>
    <row r="3535" spans="1:31" x14ac:dyDescent="0.25">
      <c r="A3535" s="16"/>
      <c r="B3535" s="16"/>
      <c r="C3535" s="16"/>
      <c r="D3535" s="66"/>
      <c r="E3535" s="66"/>
      <c r="F3535" s="66"/>
      <c r="G3535" s="67"/>
      <c r="H3535" s="4"/>
      <c r="I3535" s="4"/>
      <c r="J3535" s="4"/>
      <c r="K3535" s="4"/>
      <c r="O3535" s="4"/>
      <c r="P3535" s="4"/>
      <c r="Q3535" s="4"/>
      <c r="R3535" s="16"/>
      <c r="S3535" s="16"/>
      <c r="T3535" s="16"/>
      <c r="AA3535" s="59"/>
      <c r="AB3535" s="59"/>
      <c r="AE3535" s="98"/>
    </row>
    <row r="3536" spans="1:31" x14ac:dyDescent="0.25">
      <c r="A3536" s="16"/>
      <c r="B3536" s="16"/>
      <c r="C3536" s="16"/>
      <c r="D3536" s="66"/>
      <c r="E3536" s="66"/>
      <c r="F3536" s="66"/>
      <c r="G3536" s="67"/>
      <c r="H3536" s="4"/>
      <c r="I3536" s="4"/>
      <c r="J3536" s="4"/>
      <c r="K3536" s="4"/>
      <c r="O3536" s="4"/>
      <c r="P3536" s="4"/>
      <c r="Q3536" s="4"/>
      <c r="R3536" s="16"/>
      <c r="S3536" s="16"/>
      <c r="T3536" s="16"/>
      <c r="AA3536" s="59"/>
      <c r="AB3536" s="59"/>
      <c r="AE3536" s="98"/>
    </row>
    <row r="3537" spans="1:31" x14ac:dyDescent="0.25">
      <c r="A3537" s="16"/>
      <c r="B3537" s="16"/>
      <c r="C3537" s="16"/>
      <c r="D3537" s="66"/>
      <c r="E3537" s="66"/>
      <c r="F3537" s="66"/>
      <c r="G3537" s="67"/>
      <c r="H3537" s="4"/>
      <c r="I3537" s="4"/>
      <c r="J3537" s="4"/>
      <c r="K3537" s="4"/>
      <c r="O3537" s="4"/>
      <c r="P3537" s="4"/>
      <c r="Q3537" s="4"/>
      <c r="R3537" s="16"/>
      <c r="S3537" s="16"/>
      <c r="T3537" s="16"/>
      <c r="AA3537" s="59"/>
      <c r="AB3537" s="59"/>
      <c r="AE3537" s="98"/>
    </row>
    <row r="3538" spans="1:31" x14ac:dyDescent="0.25">
      <c r="A3538" s="16"/>
      <c r="B3538" s="16"/>
      <c r="C3538" s="16"/>
      <c r="D3538" s="66"/>
      <c r="E3538" s="66"/>
      <c r="F3538" s="66"/>
      <c r="G3538" s="67"/>
      <c r="H3538" s="4"/>
      <c r="I3538" s="4"/>
      <c r="J3538" s="4"/>
      <c r="K3538" s="4"/>
      <c r="O3538" s="4"/>
      <c r="P3538" s="4"/>
      <c r="Q3538" s="4"/>
      <c r="R3538" s="16"/>
      <c r="S3538" s="16"/>
      <c r="T3538" s="16"/>
      <c r="AA3538" s="59"/>
      <c r="AB3538" s="59"/>
      <c r="AE3538" s="98"/>
    </row>
    <row r="3539" spans="1:31" x14ac:dyDescent="0.25">
      <c r="A3539" s="16"/>
      <c r="B3539" s="16"/>
      <c r="C3539" s="16"/>
      <c r="D3539" s="66"/>
      <c r="E3539" s="66"/>
      <c r="F3539" s="66"/>
      <c r="G3539" s="67"/>
      <c r="H3539" s="4"/>
      <c r="I3539" s="4"/>
      <c r="J3539" s="4"/>
      <c r="K3539" s="4"/>
      <c r="O3539" s="4"/>
      <c r="P3539" s="4"/>
      <c r="Q3539" s="4"/>
      <c r="R3539" s="16"/>
      <c r="S3539" s="16"/>
      <c r="T3539" s="16"/>
      <c r="AA3539" s="59"/>
      <c r="AB3539" s="59"/>
      <c r="AE3539" s="98"/>
    </row>
    <row r="3540" spans="1:31" x14ac:dyDescent="0.25">
      <c r="A3540" s="16"/>
      <c r="B3540" s="16"/>
      <c r="C3540" s="16"/>
      <c r="D3540" s="66"/>
      <c r="E3540" s="66"/>
      <c r="F3540" s="66"/>
      <c r="G3540" s="67"/>
      <c r="H3540" s="4"/>
      <c r="I3540" s="4"/>
      <c r="J3540" s="4"/>
      <c r="K3540" s="4"/>
      <c r="O3540" s="4"/>
      <c r="P3540" s="4"/>
      <c r="Q3540" s="4"/>
      <c r="R3540" s="16"/>
      <c r="S3540" s="16"/>
      <c r="T3540" s="16"/>
      <c r="AA3540" s="59"/>
      <c r="AB3540" s="59"/>
      <c r="AE3540" s="98"/>
    </row>
    <row r="3541" spans="1:31" x14ac:dyDescent="0.25">
      <c r="A3541" s="16"/>
      <c r="B3541" s="16"/>
      <c r="C3541" s="16"/>
      <c r="D3541" s="66"/>
      <c r="E3541" s="66"/>
      <c r="F3541" s="66"/>
      <c r="G3541" s="67"/>
      <c r="H3541" s="4"/>
      <c r="I3541" s="4"/>
      <c r="J3541" s="4"/>
      <c r="K3541" s="4"/>
      <c r="O3541" s="4"/>
      <c r="P3541" s="4"/>
      <c r="Q3541" s="4"/>
      <c r="R3541" s="16"/>
      <c r="S3541" s="16"/>
      <c r="T3541" s="16"/>
      <c r="AA3541" s="59"/>
      <c r="AB3541" s="59"/>
      <c r="AE3541" s="98"/>
    </row>
    <row r="3542" spans="1:31" x14ac:dyDescent="0.25">
      <c r="A3542" s="16"/>
      <c r="B3542" s="16"/>
      <c r="C3542" s="16"/>
      <c r="D3542" s="66"/>
      <c r="E3542" s="66"/>
      <c r="F3542" s="66"/>
      <c r="G3542" s="67"/>
      <c r="H3542" s="4"/>
      <c r="I3542" s="4"/>
      <c r="J3542" s="4"/>
      <c r="K3542" s="4"/>
      <c r="O3542" s="4"/>
      <c r="P3542" s="4"/>
      <c r="Q3542" s="4"/>
      <c r="R3542" s="16"/>
      <c r="S3542" s="16"/>
      <c r="T3542" s="16"/>
      <c r="AA3542" s="59"/>
      <c r="AB3542" s="59"/>
      <c r="AE3542" s="98"/>
    </row>
    <row r="3543" spans="1:31" x14ac:dyDescent="0.25">
      <c r="A3543" s="16"/>
      <c r="B3543" s="16"/>
      <c r="C3543" s="16"/>
      <c r="D3543" s="66"/>
      <c r="E3543" s="66"/>
      <c r="F3543" s="66"/>
      <c r="G3543" s="67"/>
      <c r="H3543" s="4"/>
      <c r="I3543" s="4"/>
      <c r="J3543" s="4"/>
      <c r="K3543" s="4"/>
      <c r="O3543" s="4"/>
      <c r="P3543" s="4"/>
      <c r="Q3543" s="4"/>
      <c r="R3543" s="16"/>
      <c r="S3543" s="16"/>
      <c r="T3543" s="16"/>
      <c r="AA3543" s="59"/>
      <c r="AB3543" s="59"/>
      <c r="AE3543" s="98"/>
    </row>
    <row r="3544" spans="1:31" x14ac:dyDescent="0.25">
      <c r="A3544" s="16"/>
      <c r="B3544" s="16"/>
      <c r="C3544" s="16"/>
      <c r="D3544" s="66"/>
      <c r="E3544" s="66"/>
      <c r="F3544" s="66"/>
      <c r="G3544" s="67"/>
      <c r="H3544" s="4"/>
      <c r="I3544" s="4"/>
      <c r="J3544" s="4"/>
      <c r="K3544" s="4"/>
      <c r="O3544" s="4"/>
      <c r="P3544" s="4"/>
      <c r="Q3544" s="4"/>
      <c r="R3544" s="16"/>
      <c r="S3544" s="16"/>
      <c r="T3544" s="16"/>
      <c r="AA3544" s="59"/>
      <c r="AB3544" s="59"/>
      <c r="AE3544" s="98"/>
    </row>
    <row r="3545" spans="1:31" x14ac:dyDescent="0.25">
      <c r="A3545" s="16"/>
      <c r="B3545" s="16"/>
      <c r="C3545" s="16"/>
      <c r="D3545" s="66"/>
      <c r="E3545" s="66"/>
      <c r="F3545" s="66"/>
      <c r="G3545" s="67"/>
      <c r="H3545" s="4"/>
      <c r="I3545" s="4"/>
      <c r="J3545" s="4"/>
      <c r="K3545" s="4"/>
      <c r="O3545" s="4"/>
      <c r="P3545" s="4"/>
      <c r="Q3545" s="4"/>
      <c r="R3545" s="16"/>
      <c r="S3545" s="16"/>
      <c r="T3545" s="16"/>
      <c r="AA3545" s="59"/>
      <c r="AB3545" s="59"/>
      <c r="AE3545" s="98"/>
    </row>
    <row r="3546" spans="1:31" x14ac:dyDescent="0.25">
      <c r="A3546" s="16"/>
      <c r="B3546" s="16"/>
      <c r="C3546" s="16"/>
      <c r="D3546" s="66"/>
      <c r="E3546" s="66"/>
      <c r="F3546" s="66"/>
      <c r="G3546" s="67"/>
      <c r="H3546" s="4"/>
      <c r="I3546" s="4"/>
      <c r="J3546" s="4"/>
      <c r="K3546" s="4"/>
      <c r="O3546" s="4"/>
      <c r="P3546" s="4"/>
      <c r="Q3546" s="4"/>
      <c r="R3546" s="16"/>
      <c r="S3546" s="16"/>
      <c r="T3546" s="16"/>
      <c r="AA3546" s="59"/>
      <c r="AB3546" s="59"/>
      <c r="AE3546" s="98"/>
    </row>
    <row r="3547" spans="1:31" x14ac:dyDescent="0.25">
      <c r="A3547" s="16"/>
      <c r="B3547" s="16"/>
      <c r="C3547" s="16"/>
      <c r="D3547" s="66"/>
      <c r="E3547" s="66"/>
      <c r="F3547" s="66"/>
      <c r="G3547" s="67"/>
      <c r="H3547" s="4"/>
      <c r="I3547" s="4"/>
      <c r="J3547" s="4"/>
      <c r="K3547" s="4"/>
      <c r="O3547" s="4"/>
      <c r="P3547" s="4"/>
      <c r="Q3547" s="4"/>
      <c r="R3547" s="16"/>
      <c r="S3547" s="16"/>
      <c r="T3547" s="16"/>
      <c r="AA3547" s="59"/>
      <c r="AB3547" s="59"/>
      <c r="AE3547" s="98"/>
    </row>
    <row r="3548" spans="1:31" x14ac:dyDescent="0.25">
      <c r="A3548" s="16"/>
      <c r="B3548" s="16"/>
      <c r="C3548" s="16"/>
      <c r="D3548" s="66"/>
      <c r="E3548" s="66"/>
      <c r="F3548" s="66"/>
      <c r="G3548" s="67"/>
      <c r="H3548" s="4"/>
      <c r="I3548" s="4"/>
      <c r="J3548" s="4"/>
      <c r="K3548" s="4"/>
      <c r="O3548" s="4"/>
      <c r="P3548" s="4"/>
      <c r="Q3548" s="4"/>
      <c r="R3548" s="16"/>
      <c r="S3548" s="16"/>
      <c r="T3548" s="16"/>
      <c r="AA3548" s="59"/>
      <c r="AB3548" s="59"/>
      <c r="AE3548" s="98"/>
    </row>
    <row r="3549" spans="1:31" x14ac:dyDescent="0.25">
      <c r="A3549" s="16"/>
      <c r="B3549" s="16"/>
      <c r="C3549" s="16"/>
      <c r="D3549" s="66"/>
      <c r="E3549" s="66"/>
      <c r="F3549" s="66"/>
      <c r="G3549" s="67"/>
      <c r="H3549" s="4"/>
      <c r="I3549" s="4"/>
      <c r="J3549" s="4"/>
      <c r="K3549" s="4"/>
      <c r="O3549" s="4"/>
      <c r="P3549" s="4"/>
      <c r="Q3549" s="4"/>
      <c r="R3549" s="16"/>
      <c r="S3549" s="16"/>
      <c r="T3549" s="16"/>
      <c r="AA3549" s="59"/>
      <c r="AB3549" s="59"/>
      <c r="AE3549" s="98"/>
    </row>
    <row r="3550" spans="1:31" x14ac:dyDescent="0.25">
      <c r="A3550" s="16"/>
      <c r="B3550" s="16"/>
      <c r="C3550" s="16"/>
      <c r="D3550" s="66"/>
      <c r="E3550" s="66"/>
      <c r="F3550" s="66"/>
      <c r="G3550" s="67"/>
      <c r="H3550" s="4"/>
      <c r="I3550" s="4"/>
      <c r="J3550" s="4"/>
      <c r="K3550" s="4"/>
      <c r="O3550" s="4"/>
      <c r="P3550" s="4"/>
      <c r="Q3550" s="4"/>
      <c r="R3550" s="16"/>
      <c r="S3550" s="16"/>
      <c r="T3550" s="16"/>
      <c r="AA3550" s="59"/>
      <c r="AB3550" s="59"/>
      <c r="AE3550" s="98"/>
    </row>
    <row r="3551" spans="1:31" x14ac:dyDescent="0.25">
      <c r="A3551" s="16"/>
      <c r="B3551" s="16"/>
      <c r="C3551" s="16"/>
      <c r="D3551" s="66"/>
      <c r="E3551" s="66"/>
      <c r="F3551" s="66"/>
      <c r="G3551" s="67"/>
      <c r="H3551" s="4"/>
      <c r="I3551" s="4"/>
      <c r="J3551" s="4"/>
      <c r="K3551" s="4"/>
      <c r="O3551" s="4"/>
      <c r="P3551" s="4"/>
      <c r="Q3551" s="4"/>
      <c r="R3551" s="16"/>
      <c r="S3551" s="16"/>
      <c r="T3551" s="16"/>
      <c r="AA3551" s="59"/>
      <c r="AB3551" s="59"/>
      <c r="AE3551" s="98"/>
    </row>
    <row r="3552" spans="1:31" x14ac:dyDescent="0.25">
      <c r="A3552" s="16"/>
      <c r="B3552" s="16"/>
      <c r="C3552" s="16"/>
      <c r="D3552" s="66"/>
      <c r="E3552" s="66"/>
      <c r="F3552" s="66"/>
      <c r="G3552" s="67"/>
      <c r="H3552" s="4"/>
      <c r="I3552" s="4"/>
      <c r="J3552" s="4"/>
      <c r="K3552" s="4"/>
      <c r="O3552" s="4"/>
      <c r="P3552" s="4"/>
      <c r="Q3552" s="4"/>
      <c r="R3552" s="16"/>
      <c r="S3552" s="16"/>
      <c r="T3552" s="16"/>
      <c r="AA3552" s="59"/>
      <c r="AB3552" s="59"/>
      <c r="AE3552" s="98"/>
    </row>
    <row r="3553" spans="1:31" x14ac:dyDescent="0.25">
      <c r="A3553" s="16"/>
      <c r="B3553" s="16"/>
      <c r="C3553" s="16"/>
      <c r="D3553" s="66"/>
      <c r="E3553" s="66"/>
      <c r="F3553" s="66"/>
      <c r="G3553" s="67"/>
      <c r="H3553" s="4"/>
      <c r="I3553" s="4"/>
      <c r="J3553" s="4"/>
      <c r="K3553" s="4"/>
      <c r="O3553" s="4"/>
      <c r="P3553" s="4"/>
      <c r="Q3553" s="4"/>
      <c r="R3553" s="16"/>
      <c r="S3553" s="16"/>
      <c r="T3553" s="16"/>
      <c r="AA3553" s="59"/>
      <c r="AB3553" s="59"/>
      <c r="AE3553" s="98"/>
    </row>
    <row r="3554" spans="1:31" x14ac:dyDescent="0.25">
      <c r="A3554" s="16"/>
      <c r="B3554" s="16"/>
      <c r="C3554" s="16"/>
      <c r="D3554" s="66"/>
      <c r="E3554" s="66"/>
      <c r="F3554" s="66"/>
      <c r="G3554" s="67"/>
      <c r="H3554" s="4"/>
      <c r="I3554" s="4"/>
      <c r="J3554" s="4"/>
      <c r="K3554" s="4"/>
      <c r="O3554" s="4"/>
      <c r="P3554" s="4"/>
      <c r="Q3554" s="4"/>
      <c r="R3554" s="16"/>
      <c r="S3554" s="16"/>
      <c r="T3554" s="16"/>
      <c r="AA3554" s="59"/>
      <c r="AB3554" s="59"/>
      <c r="AE3554" s="98"/>
    </row>
    <row r="3555" spans="1:31" x14ac:dyDescent="0.25">
      <c r="A3555" s="16"/>
      <c r="B3555" s="16"/>
      <c r="C3555" s="16"/>
      <c r="D3555" s="66"/>
      <c r="E3555" s="66"/>
      <c r="F3555" s="66"/>
      <c r="G3555" s="67"/>
      <c r="H3555" s="4"/>
      <c r="I3555" s="4"/>
      <c r="J3555" s="4"/>
      <c r="K3555" s="4"/>
      <c r="O3555" s="4"/>
      <c r="P3555" s="4"/>
      <c r="Q3555" s="4"/>
      <c r="R3555" s="16"/>
      <c r="S3555" s="16"/>
      <c r="T3555" s="16"/>
      <c r="AA3555" s="59"/>
      <c r="AB3555" s="59"/>
      <c r="AE3555" s="98"/>
    </row>
    <row r="3556" spans="1:31" x14ac:dyDescent="0.25">
      <c r="A3556" s="16"/>
      <c r="B3556" s="16"/>
      <c r="C3556" s="16"/>
      <c r="D3556" s="66"/>
      <c r="E3556" s="66"/>
      <c r="F3556" s="66"/>
      <c r="G3556" s="67"/>
      <c r="H3556" s="4"/>
      <c r="I3556" s="4"/>
      <c r="J3556" s="4"/>
      <c r="K3556" s="4"/>
      <c r="O3556" s="4"/>
      <c r="P3556" s="4"/>
      <c r="Q3556" s="4"/>
      <c r="R3556" s="16"/>
      <c r="S3556" s="16"/>
      <c r="T3556" s="16"/>
      <c r="AA3556" s="59"/>
      <c r="AB3556" s="59"/>
      <c r="AE3556" s="98"/>
    </row>
    <row r="3557" spans="1:31" x14ac:dyDescent="0.25">
      <c r="A3557" s="16"/>
      <c r="B3557" s="16"/>
      <c r="C3557" s="16"/>
      <c r="D3557" s="66"/>
      <c r="E3557" s="66"/>
      <c r="F3557" s="66"/>
      <c r="G3557" s="67"/>
      <c r="H3557" s="4"/>
      <c r="I3557" s="4"/>
      <c r="J3557" s="4"/>
      <c r="K3557" s="4"/>
      <c r="O3557" s="4"/>
      <c r="P3557" s="4"/>
      <c r="Q3557" s="4"/>
      <c r="R3557" s="16"/>
      <c r="S3557" s="16"/>
      <c r="T3557" s="16"/>
      <c r="AA3557" s="59"/>
      <c r="AB3557" s="59"/>
      <c r="AE3557" s="98"/>
    </row>
    <row r="3558" spans="1:31" x14ac:dyDescent="0.25">
      <c r="A3558" s="16"/>
      <c r="B3558" s="16"/>
      <c r="C3558" s="16"/>
      <c r="D3558" s="66"/>
      <c r="E3558" s="66"/>
      <c r="F3558" s="66"/>
      <c r="G3558" s="67"/>
      <c r="H3558" s="4"/>
      <c r="I3558" s="4"/>
      <c r="J3558" s="4"/>
      <c r="K3558" s="4"/>
      <c r="O3558" s="4"/>
      <c r="P3558" s="4"/>
      <c r="Q3558" s="4"/>
      <c r="R3558" s="16"/>
      <c r="S3558" s="16"/>
      <c r="T3558" s="16"/>
      <c r="AA3558" s="59"/>
      <c r="AB3558" s="59"/>
      <c r="AE3558" s="98"/>
    </row>
    <row r="3559" spans="1:31" x14ac:dyDescent="0.25">
      <c r="A3559" s="16"/>
      <c r="B3559" s="16"/>
      <c r="C3559" s="16"/>
      <c r="D3559" s="66"/>
      <c r="E3559" s="66"/>
      <c r="F3559" s="66"/>
      <c r="G3559" s="67"/>
      <c r="H3559" s="4"/>
      <c r="I3559" s="4"/>
      <c r="J3559" s="4"/>
      <c r="K3559" s="4"/>
      <c r="O3559" s="4"/>
      <c r="P3559" s="4"/>
      <c r="Q3559" s="4"/>
      <c r="R3559" s="16"/>
      <c r="S3559" s="16"/>
      <c r="T3559" s="16"/>
      <c r="AA3559" s="59"/>
      <c r="AB3559" s="59"/>
      <c r="AE3559" s="98"/>
    </row>
    <row r="3560" spans="1:31" x14ac:dyDescent="0.25">
      <c r="A3560" s="16"/>
      <c r="B3560" s="16"/>
      <c r="C3560" s="16"/>
      <c r="D3560" s="66"/>
      <c r="E3560" s="66"/>
      <c r="F3560" s="66"/>
      <c r="G3560" s="67"/>
      <c r="H3560" s="4"/>
      <c r="I3560" s="4"/>
      <c r="J3560" s="4"/>
      <c r="K3560" s="4"/>
      <c r="O3560" s="4"/>
      <c r="P3560" s="4"/>
      <c r="Q3560" s="4"/>
      <c r="R3560" s="16"/>
      <c r="S3560" s="16"/>
      <c r="T3560" s="16"/>
      <c r="AA3560" s="59"/>
      <c r="AB3560" s="59"/>
      <c r="AE3560" s="98"/>
    </row>
    <row r="3561" spans="1:31" x14ac:dyDescent="0.25">
      <c r="A3561" s="16"/>
      <c r="B3561" s="16"/>
      <c r="C3561" s="16"/>
      <c r="D3561" s="66"/>
      <c r="E3561" s="66"/>
      <c r="F3561" s="66"/>
      <c r="G3561" s="67"/>
      <c r="H3561" s="4"/>
      <c r="I3561" s="4"/>
      <c r="J3561" s="4"/>
      <c r="K3561" s="4"/>
      <c r="O3561" s="4"/>
      <c r="P3561" s="4"/>
      <c r="Q3561" s="4"/>
      <c r="R3561" s="16"/>
      <c r="S3561" s="16"/>
      <c r="T3561" s="16"/>
      <c r="AA3561" s="59"/>
      <c r="AB3561" s="59"/>
      <c r="AE3561" s="98"/>
    </row>
    <row r="3562" spans="1:31" x14ac:dyDescent="0.25">
      <c r="A3562" s="16"/>
      <c r="B3562" s="16"/>
      <c r="C3562" s="16"/>
      <c r="D3562" s="66"/>
      <c r="E3562" s="66"/>
      <c r="F3562" s="66"/>
      <c r="G3562" s="67"/>
      <c r="H3562" s="4"/>
      <c r="I3562" s="4"/>
      <c r="J3562" s="4"/>
      <c r="K3562" s="4"/>
      <c r="O3562" s="4"/>
      <c r="P3562" s="4"/>
      <c r="Q3562" s="4"/>
      <c r="R3562" s="16"/>
      <c r="S3562" s="16"/>
      <c r="T3562" s="16"/>
      <c r="AA3562" s="59"/>
      <c r="AB3562" s="59"/>
      <c r="AE3562" s="98"/>
    </row>
    <row r="3563" spans="1:31" x14ac:dyDescent="0.25">
      <c r="A3563" s="16"/>
      <c r="B3563" s="16"/>
      <c r="C3563" s="16"/>
      <c r="D3563" s="66"/>
      <c r="E3563" s="66"/>
      <c r="F3563" s="66"/>
      <c r="G3563" s="67"/>
      <c r="H3563" s="4"/>
      <c r="I3563" s="4"/>
      <c r="J3563" s="4"/>
      <c r="K3563" s="4"/>
      <c r="O3563" s="4"/>
      <c r="P3563" s="4"/>
      <c r="Q3563" s="4"/>
      <c r="R3563" s="16"/>
      <c r="S3563" s="16"/>
      <c r="T3563" s="16"/>
      <c r="AA3563" s="59"/>
      <c r="AB3563" s="59"/>
      <c r="AE3563" s="98"/>
    </row>
    <row r="3564" spans="1:31" x14ac:dyDescent="0.25">
      <c r="A3564" s="16"/>
      <c r="B3564" s="16"/>
      <c r="C3564" s="16"/>
      <c r="D3564" s="66"/>
      <c r="E3564" s="66"/>
      <c r="F3564" s="66"/>
      <c r="G3564" s="67"/>
      <c r="H3564" s="4"/>
      <c r="I3564" s="4"/>
      <c r="J3564" s="4"/>
      <c r="K3564" s="4"/>
      <c r="O3564" s="4"/>
      <c r="P3564" s="4"/>
      <c r="Q3564" s="4"/>
      <c r="R3564" s="16"/>
      <c r="S3564" s="16"/>
      <c r="T3564" s="16"/>
      <c r="AA3564" s="59"/>
      <c r="AB3564" s="59"/>
      <c r="AE3564" s="98"/>
    </row>
    <row r="3565" spans="1:31" x14ac:dyDescent="0.25">
      <c r="A3565" s="16"/>
      <c r="B3565" s="16"/>
      <c r="C3565" s="16"/>
      <c r="D3565" s="66"/>
      <c r="E3565" s="66"/>
      <c r="F3565" s="66"/>
      <c r="G3565" s="67"/>
      <c r="H3565" s="4"/>
      <c r="I3565" s="4"/>
      <c r="J3565" s="4"/>
      <c r="K3565" s="4"/>
      <c r="O3565" s="4"/>
      <c r="P3565" s="4"/>
      <c r="Q3565" s="4"/>
      <c r="R3565" s="16"/>
      <c r="S3565" s="16"/>
      <c r="T3565" s="16"/>
      <c r="AA3565" s="59"/>
      <c r="AB3565" s="59"/>
      <c r="AE3565" s="98"/>
    </row>
    <row r="3566" spans="1:31" x14ac:dyDescent="0.25">
      <c r="A3566" s="16"/>
      <c r="B3566" s="16"/>
      <c r="C3566" s="16"/>
      <c r="D3566" s="66"/>
      <c r="E3566" s="66"/>
      <c r="F3566" s="66"/>
      <c r="G3566" s="67"/>
      <c r="H3566" s="4"/>
      <c r="I3566" s="4"/>
      <c r="J3566" s="4"/>
      <c r="K3566" s="4"/>
      <c r="O3566" s="4"/>
      <c r="P3566" s="4"/>
      <c r="Q3566" s="4"/>
      <c r="R3566" s="16"/>
      <c r="S3566" s="16"/>
      <c r="T3566" s="16"/>
      <c r="AA3566" s="59"/>
      <c r="AB3566" s="59"/>
      <c r="AE3566" s="98"/>
    </row>
    <row r="3567" spans="1:31" x14ac:dyDescent="0.25">
      <c r="A3567" s="16"/>
      <c r="B3567" s="16"/>
      <c r="C3567" s="16"/>
      <c r="D3567" s="66"/>
      <c r="E3567" s="66"/>
      <c r="F3567" s="66"/>
      <c r="G3567" s="67"/>
      <c r="H3567" s="4"/>
      <c r="I3567" s="4"/>
      <c r="J3567" s="4"/>
      <c r="K3567" s="4"/>
      <c r="O3567" s="4"/>
      <c r="P3567" s="4"/>
      <c r="Q3567" s="4"/>
      <c r="R3567" s="16"/>
      <c r="S3567" s="16"/>
      <c r="T3567" s="16"/>
      <c r="AA3567" s="59"/>
      <c r="AB3567" s="59"/>
      <c r="AE3567" s="98"/>
    </row>
    <row r="3568" spans="1:31" x14ac:dyDescent="0.25">
      <c r="A3568" s="16"/>
      <c r="B3568" s="16"/>
      <c r="C3568" s="16"/>
      <c r="D3568" s="66"/>
      <c r="E3568" s="66"/>
      <c r="F3568" s="66"/>
      <c r="G3568" s="67"/>
      <c r="H3568" s="4"/>
      <c r="I3568" s="4"/>
      <c r="J3568" s="4"/>
      <c r="K3568" s="4"/>
      <c r="O3568" s="4"/>
      <c r="P3568" s="4"/>
      <c r="Q3568" s="4"/>
      <c r="R3568" s="16"/>
      <c r="S3568" s="16"/>
      <c r="T3568" s="16"/>
      <c r="AA3568" s="59"/>
      <c r="AB3568" s="59"/>
      <c r="AE3568" s="98"/>
    </row>
    <row r="3569" spans="1:31" x14ac:dyDescent="0.25">
      <c r="A3569" s="16"/>
      <c r="B3569" s="16"/>
      <c r="C3569" s="16"/>
      <c r="D3569" s="66"/>
      <c r="E3569" s="66"/>
      <c r="F3569" s="66"/>
      <c r="G3569" s="67"/>
      <c r="H3569" s="4"/>
      <c r="I3569" s="4"/>
      <c r="J3569" s="4"/>
      <c r="K3569" s="4"/>
      <c r="O3569" s="4"/>
      <c r="P3569" s="4"/>
      <c r="Q3569" s="4"/>
      <c r="R3569" s="16"/>
      <c r="S3569" s="16"/>
      <c r="T3569" s="16"/>
      <c r="AA3569" s="59"/>
      <c r="AB3569" s="59"/>
      <c r="AE3569" s="98"/>
    </row>
    <row r="3570" spans="1:31" x14ac:dyDescent="0.25">
      <c r="A3570" s="16"/>
      <c r="B3570" s="16"/>
      <c r="C3570" s="16"/>
      <c r="D3570" s="66"/>
      <c r="E3570" s="66"/>
      <c r="F3570" s="66"/>
      <c r="G3570" s="67"/>
      <c r="H3570" s="4"/>
      <c r="I3570" s="4"/>
      <c r="J3570" s="4"/>
      <c r="K3570" s="4"/>
      <c r="O3570" s="4"/>
      <c r="P3570" s="4"/>
      <c r="Q3570" s="4"/>
      <c r="R3570" s="16"/>
      <c r="S3570" s="16"/>
      <c r="T3570" s="16"/>
      <c r="AA3570" s="59"/>
      <c r="AB3570" s="59"/>
      <c r="AE3570" s="98"/>
    </row>
    <row r="3571" spans="1:31" x14ac:dyDescent="0.25">
      <c r="A3571" s="16"/>
      <c r="B3571" s="16"/>
      <c r="C3571" s="16"/>
      <c r="D3571" s="66"/>
      <c r="E3571" s="66"/>
      <c r="F3571" s="66"/>
      <c r="G3571" s="67"/>
      <c r="H3571" s="4"/>
      <c r="I3571" s="4"/>
      <c r="J3571" s="4"/>
      <c r="K3571" s="4"/>
      <c r="O3571" s="4"/>
      <c r="P3571" s="4"/>
      <c r="Q3571" s="4"/>
      <c r="R3571" s="16"/>
      <c r="S3571" s="16"/>
      <c r="T3571" s="16"/>
      <c r="AA3571" s="59"/>
      <c r="AB3571" s="59"/>
      <c r="AE3571" s="98"/>
    </row>
    <row r="3572" spans="1:31" x14ac:dyDescent="0.25">
      <c r="A3572" s="16"/>
      <c r="B3572" s="16"/>
      <c r="C3572" s="16"/>
      <c r="D3572" s="66"/>
      <c r="E3572" s="66"/>
      <c r="F3572" s="66"/>
      <c r="G3572" s="67"/>
      <c r="H3572" s="4"/>
      <c r="I3572" s="4"/>
      <c r="J3572" s="4"/>
      <c r="K3572" s="4"/>
      <c r="O3572" s="4"/>
      <c r="P3572" s="4"/>
      <c r="Q3572" s="4"/>
      <c r="R3572" s="16"/>
      <c r="S3572" s="16"/>
      <c r="T3572" s="16"/>
      <c r="AA3572" s="59"/>
      <c r="AB3572" s="59"/>
      <c r="AE3572" s="98"/>
    </row>
    <row r="3573" spans="1:31" x14ac:dyDescent="0.25">
      <c r="A3573" s="16"/>
      <c r="B3573" s="16"/>
      <c r="C3573" s="16"/>
      <c r="D3573" s="66"/>
      <c r="E3573" s="66"/>
      <c r="F3573" s="66"/>
      <c r="G3573" s="67"/>
      <c r="H3573" s="4"/>
      <c r="I3573" s="4"/>
      <c r="J3573" s="4"/>
      <c r="K3573" s="4"/>
      <c r="O3573" s="4"/>
      <c r="P3573" s="4"/>
      <c r="Q3573" s="4"/>
      <c r="R3573" s="16"/>
      <c r="S3573" s="16"/>
      <c r="T3573" s="16"/>
      <c r="AA3573" s="59"/>
      <c r="AB3573" s="59"/>
      <c r="AE3573" s="98"/>
    </row>
    <row r="3574" spans="1:31" x14ac:dyDescent="0.25">
      <c r="A3574" s="16"/>
      <c r="B3574" s="16"/>
      <c r="C3574" s="16"/>
      <c r="D3574" s="66"/>
      <c r="E3574" s="66"/>
      <c r="F3574" s="66"/>
      <c r="G3574" s="67"/>
      <c r="H3574" s="4"/>
      <c r="I3574" s="4"/>
      <c r="J3574" s="4"/>
      <c r="K3574" s="4"/>
      <c r="O3574" s="4"/>
      <c r="P3574" s="4"/>
      <c r="Q3574" s="4"/>
      <c r="R3574" s="16"/>
      <c r="S3574" s="16"/>
      <c r="T3574" s="16"/>
      <c r="AA3574" s="59"/>
      <c r="AB3574" s="59"/>
      <c r="AE3574" s="98"/>
    </row>
    <row r="3575" spans="1:31" x14ac:dyDescent="0.25">
      <c r="A3575" s="16"/>
      <c r="B3575" s="16"/>
      <c r="C3575" s="16"/>
      <c r="D3575" s="66"/>
      <c r="E3575" s="66"/>
      <c r="F3575" s="66"/>
      <c r="G3575" s="67"/>
      <c r="H3575" s="4"/>
      <c r="I3575" s="4"/>
      <c r="J3575" s="4"/>
      <c r="K3575" s="4"/>
      <c r="O3575" s="4"/>
      <c r="P3575" s="4"/>
      <c r="Q3575" s="4"/>
      <c r="R3575" s="16"/>
      <c r="S3575" s="16"/>
      <c r="T3575" s="16"/>
      <c r="AA3575" s="59"/>
      <c r="AB3575" s="59"/>
      <c r="AE3575" s="98"/>
    </row>
    <row r="3576" spans="1:31" x14ac:dyDescent="0.25">
      <c r="A3576" s="16"/>
      <c r="B3576" s="16"/>
      <c r="C3576" s="16"/>
      <c r="D3576" s="66"/>
      <c r="E3576" s="66"/>
      <c r="F3576" s="66"/>
      <c r="G3576" s="67"/>
      <c r="H3576" s="4"/>
      <c r="I3576" s="4"/>
      <c r="J3576" s="4"/>
      <c r="K3576" s="4"/>
      <c r="O3576" s="4"/>
      <c r="P3576" s="4"/>
      <c r="Q3576" s="4"/>
      <c r="R3576" s="16"/>
      <c r="S3576" s="16"/>
      <c r="T3576" s="16"/>
      <c r="AA3576" s="59"/>
      <c r="AB3576" s="59"/>
      <c r="AE3576" s="98"/>
    </row>
    <row r="3577" spans="1:31" x14ac:dyDescent="0.25">
      <c r="A3577" s="16"/>
      <c r="B3577" s="16"/>
      <c r="C3577" s="16"/>
      <c r="D3577" s="66"/>
      <c r="E3577" s="66"/>
      <c r="F3577" s="66"/>
      <c r="G3577" s="67"/>
      <c r="H3577" s="4"/>
      <c r="I3577" s="4"/>
      <c r="J3577" s="4"/>
      <c r="K3577" s="4"/>
      <c r="O3577" s="4"/>
      <c r="P3577" s="4"/>
      <c r="Q3577" s="4"/>
      <c r="R3577" s="16"/>
      <c r="S3577" s="16"/>
      <c r="T3577" s="16"/>
      <c r="AA3577" s="59"/>
      <c r="AB3577" s="59"/>
      <c r="AE3577" s="98"/>
    </row>
    <row r="3578" spans="1:31" x14ac:dyDescent="0.25">
      <c r="A3578" s="16"/>
      <c r="B3578" s="16"/>
      <c r="C3578" s="16"/>
      <c r="D3578" s="66"/>
      <c r="E3578" s="66"/>
      <c r="F3578" s="66"/>
      <c r="G3578" s="67"/>
      <c r="H3578" s="4"/>
      <c r="I3578" s="4"/>
      <c r="J3578" s="4"/>
      <c r="K3578" s="4"/>
      <c r="O3578" s="4"/>
      <c r="P3578" s="4"/>
      <c r="Q3578" s="4"/>
      <c r="R3578" s="16"/>
      <c r="S3578" s="16"/>
      <c r="T3578" s="16"/>
      <c r="AA3578" s="59"/>
      <c r="AB3578" s="59"/>
      <c r="AE3578" s="98"/>
    </row>
    <row r="3579" spans="1:31" x14ac:dyDescent="0.25">
      <c r="A3579" s="16"/>
      <c r="B3579" s="16"/>
      <c r="C3579" s="16"/>
      <c r="D3579" s="66"/>
      <c r="E3579" s="66"/>
      <c r="F3579" s="66"/>
      <c r="G3579" s="67"/>
      <c r="H3579" s="4"/>
      <c r="I3579" s="4"/>
      <c r="J3579" s="4"/>
      <c r="K3579" s="4"/>
      <c r="O3579" s="4"/>
      <c r="P3579" s="4"/>
      <c r="Q3579" s="4"/>
      <c r="R3579" s="16"/>
      <c r="S3579" s="16"/>
      <c r="T3579" s="16"/>
      <c r="AA3579" s="59"/>
      <c r="AB3579" s="59"/>
      <c r="AE3579" s="98"/>
    </row>
    <row r="3580" spans="1:31" x14ac:dyDescent="0.25">
      <c r="A3580" s="16"/>
      <c r="B3580" s="16"/>
      <c r="C3580" s="16"/>
      <c r="D3580" s="66"/>
      <c r="E3580" s="66"/>
      <c r="F3580" s="66"/>
      <c r="G3580" s="67"/>
      <c r="H3580" s="4"/>
      <c r="I3580" s="4"/>
      <c r="J3580" s="4"/>
      <c r="K3580" s="4"/>
      <c r="O3580" s="4"/>
      <c r="P3580" s="4"/>
      <c r="Q3580" s="4"/>
      <c r="R3580" s="16"/>
      <c r="S3580" s="16"/>
      <c r="T3580" s="16"/>
      <c r="AA3580" s="59"/>
      <c r="AB3580" s="59"/>
      <c r="AE3580" s="98"/>
    </row>
    <row r="3581" spans="1:31" x14ac:dyDescent="0.25">
      <c r="A3581" s="16"/>
      <c r="B3581" s="16"/>
      <c r="C3581" s="16"/>
      <c r="D3581" s="66"/>
      <c r="E3581" s="66"/>
      <c r="F3581" s="66"/>
      <c r="G3581" s="67"/>
      <c r="H3581" s="4"/>
      <c r="I3581" s="4"/>
      <c r="J3581" s="4"/>
      <c r="K3581" s="4"/>
      <c r="O3581" s="4"/>
      <c r="P3581" s="4"/>
      <c r="Q3581" s="4"/>
      <c r="R3581" s="16"/>
      <c r="S3581" s="16"/>
      <c r="T3581" s="16"/>
      <c r="AA3581" s="59"/>
      <c r="AB3581" s="59"/>
      <c r="AE3581" s="98"/>
    </row>
    <row r="3582" spans="1:31" x14ac:dyDescent="0.25">
      <c r="A3582" s="16"/>
      <c r="B3582" s="16"/>
      <c r="C3582" s="16"/>
      <c r="D3582" s="66"/>
      <c r="E3582" s="66"/>
      <c r="F3582" s="66"/>
      <c r="G3582" s="67"/>
      <c r="H3582" s="4"/>
      <c r="I3582" s="4"/>
      <c r="J3582" s="4"/>
      <c r="K3582" s="4"/>
      <c r="O3582" s="4"/>
      <c r="P3582" s="4"/>
      <c r="Q3582" s="4"/>
      <c r="R3582" s="16"/>
      <c r="S3582" s="16"/>
      <c r="T3582" s="16"/>
      <c r="AA3582" s="59"/>
      <c r="AB3582" s="59"/>
      <c r="AE3582" s="98"/>
    </row>
    <row r="3583" spans="1:31" x14ac:dyDescent="0.25">
      <c r="A3583" s="16"/>
      <c r="B3583" s="16"/>
      <c r="C3583" s="16"/>
      <c r="D3583" s="66"/>
      <c r="E3583" s="66"/>
      <c r="F3583" s="66"/>
      <c r="G3583" s="67"/>
      <c r="H3583" s="4"/>
      <c r="I3583" s="4"/>
      <c r="J3583" s="4"/>
      <c r="K3583" s="4"/>
      <c r="O3583" s="4"/>
      <c r="P3583" s="4"/>
      <c r="Q3583" s="4"/>
      <c r="R3583" s="16"/>
      <c r="S3583" s="16"/>
      <c r="T3583" s="16"/>
      <c r="AA3583" s="59"/>
      <c r="AB3583" s="59"/>
      <c r="AE3583" s="98"/>
    </row>
    <row r="3584" spans="1:31" x14ac:dyDescent="0.25">
      <c r="A3584" s="16"/>
      <c r="B3584" s="16"/>
      <c r="C3584" s="16"/>
      <c r="D3584" s="66"/>
      <c r="E3584" s="66"/>
      <c r="F3584" s="66"/>
      <c r="G3584" s="67"/>
      <c r="H3584" s="4"/>
      <c r="I3584" s="4"/>
      <c r="J3584" s="4"/>
      <c r="K3584" s="4"/>
      <c r="O3584" s="4"/>
      <c r="P3584" s="4"/>
      <c r="Q3584" s="4"/>
      <c r="R3584" s="16"/>
      <c r="S3584" s="16"/>
      <c r="T3584" s="16"/>
      <c r="AA3584" s="59"/>
      <c r="AB3584" s="59"/>
      <c r="AE3584" s="98"/>
    </row>
    <row r="3585" spans="1:31" x14ac:dyDescent="0.25">
      <c r="A3585" s="16"/>
      <c r="B3585" s="16"/>
      <c r="C3585" s="16"/>
      <c r="D3585" s="66"/>
      <c r="E3585" s="66"/>
      <c r="F3585" s="66"/>
      <c r="G3585" s="67"/>
      <c r="H3585" s="4"/>
      <c r="I3585" s="4"/>
      <c r="J3585" s="4"/>
      <c r="K3585" s="4"/>
      <c r="O3585" s="4"/>
      <c r="P3585" s="4"/>
      <c r="Q3585" s="4"/>
      <c r="R3585" s="16"/>
      <c r="S3585" s="16"/>
      <c r="T3585" s="16"/>
      <c r="AA3585" s="59"/>
      <c r="AB3585" s="59"/>
      <c r="AE3585" s="98"/>
    </row>
    <row r="3586" spans="1:31" x14ac:dyDescent="0.25">
      <c r="A3586" s="16"/>
      <c r="B3586" s="16"/>
      <c r="C3586" s="16"/>
      <c r="D3586" s="66"/>
      <c r="E3586" s="66"/>
      <c r="F3586" s="66"/>
      <c r="G3586" s="67"/>
      <c r="H3586" s="4"/>
      <c r="I3586" s="4"/>
      <c r="J3586" s="4"/>
      <c r="K3586" s="4"/>
      <c r="O3586" s="4"/>
      <c r="P3586" s="4"/>
      <c r="Q3586" s="4"/>
      <c r="R3586" s="16"/>
      <c r="S3586" s="16"/>
      <c r="T3586" s="16"/>
      <c r="AA3586" s="59"/>
      <c r="AB3586" s="59"/>
      <c r="AE3586" s="98"/>
    </row>
    <row r="3587" spans="1:31" x14ac:dyDescent="0.25">
      <c r="A3587" s="16"/>
      <c r="B3587" s="16"/>
      <c r="C3587" s="16"/>
      <c r="D3587" s="66"/>
      <c r="E3587" s="66"/>
      <c r="F3587" s="66"/>
      <c r="G3587" s="67"/>
      <c r="H3587" s="4"/>
      <c r="I3587" s="4"/>
      <c r="J3587" s="4"/>
      <c r="K3587" s="4"/>
      <c r="O3587" s="4"/>
      <c r="P3587" s="4"/>
      <c r="Q3587" s="4"/>
      <c r="R3587" s="16"/>
      <c r="S3587" s="16"/>
      <c r="T3587" s="16"/>
      <c r="AA3587" s="59"/>
      <c r="AB3587" s="59"/>
      <c r="AE3587" s="98"/>
    </row>
    <row r="3588" spans="1:31" x14ac:dyDescent="0.25">
      <c r="A3588" s="16"/>
      <c r="B3588" s="16"/>
      <c r="C3588" s="16"/>
      <c r="D3588" s="66"/>
      <c r="E3588" s="66"/>
      <c r="F3588" s="66"/>
      <c r="G3588" s="67"/>
      <c r="H3588" s="4"/>
      <c r="I3588" s="4"/>
      <c r="J3588" s="4"/>
      <c r="K3588" s="4"/>
      <c r="O3588" s="4"/>
      <c r="P3588" s="4"/>
      <c r="Q3588" s="4"/>
      <c r="R3588" s="16"/>
      <c r="S3588" s="16"/>
      <c r="T3588" s="16"/>
      <c r="AA3588" s="59"/>
      <c r="AB3588" s="59"/>
      <c r="AE3588" s="98"/>
    </row>
    <row r="3589" spans="1:31" x14ac:dyDescent="0.25">
      <c r="A3589" s="16"/>
      <c r="B3589" s="16"/>
      <c r="C3589" s="16"/>
      <c r="D3589" s="66"/>
      <c r="E3589" s="66"/>
      <c r="F3589" s="66"/>
      <c r="G3589" s="67"/>
      <c r="H3589" s="4"/>
      <c r="I3589" s="4"/>
      <c r="J3589" s="4"/>
      <c r="K3589" s="4"/>
      <c r="O3589" s="4"/>
      <c r="P3589" s="4"/>
      <c r="Q3589" s="4"/>
      <c r="R3589" s="16"/>
      <c r="S3589" s="16"/>
      <c r="T3589" s="16"/>
      <c r="AA3589" s="59"/>
      <c r="AB3589" s="59"/>
      <c r="AE3589" s="98"/>
    </row>
    <row r="3590" spans="1:31" x14ac:dyDescent="0.25">
      <c r="A3590" s="16"/>
      <c r="B3590" s="16"/>
      <c r="C3590" s="16"/>
      <c r="D3590" s="66"/>
      <c r="E3590" s="66"/>
      <c r="F3590" s="66"/>
      <c r="G3590" s="67"/>
      <c r="H3590" s="4"/>
      <c r="I3590" s="4"/>
      <c r="J3590" s="4"/>
      <c r="K3590" s="4"/>
      <c r="O3590" s="4"/>
      <c r="P3590" s="4"/>
      <c r="Q3590" s="4"/>
      <c r="R3590" s="16"/>
      <c r="S3590" s="16"/>
      <c r="T3590" s="16"/>
      <c r="AA3590" s="59"/>
      <c r="AB3590" s="59"/>
      <c r="AE3590" s="98"/>
    </row>
    <row r="3591" spans="1:31" x14ac:dyDescent="0.25">
      <c r="A3591" s="16"/>
      <c r="B3591" s="16"/>
      <c r="C3591" s="16"/>
      <c r="D3591" s="66"/>
      <c r="E3591" s="66"/>
      <c r="F3591" s="66"/>
      <c r="G3591" s="67"/>
      <c r="H3591" s="4"/>
      <c r="I3591" s="4"/>
      <c r="J3591" s="4"/>
      <c r="K3591" s="4"/>
      <c r="O3591" s="4"/>
      <c r="P3591" s="4"/>
      <c r="Q3591" s="4"/>
      <c r="R3591" s="16"/>
      <c r="S3591" s="16"/>
      <c r="T3591" s="16"/>
      <c r="AA3591" s="59"/>
      <c r="AB3591" s="59"/>
      <c r="AE3591" s="98"/>
    </row>
    <row r="3592" spans="1:31" x14ac:dyDescent="0.25">
      <c r="A3592" s="16"/>
      <c r="B3592" s="16"/>
      <c r="C3592" s="16"/>
      <c r="D3592" s="66"/>
      <c r="E3592" s="66"/>
      <c r="F3592" s="66"/>
      <c r="G3592" s="67"/>
      <c r="H3592" s="4"/>
      <c r="I3592" s="4"/>
      <c r="J3592" s="4"/>
      <c r="K3592" s="4"/>
      <c r="O3592" s="4"/>
      <c r="P3592" s="4"/>
      <c r="Q3592" s="4"/>
      <c r="R3592" s="16"/>
      <c r="S3592" s="16"/>
      <c r="T3592" s="16"/>
      <c r="AA3592" s="59"/>
      <c r="AB3592" s="59"/>
      <c r="AE3592" s="98"/>
    </row>
    <row r="3593" spans="1:31" x14ac:dyDescent="0.25">
      <c r="A3593" s="16"/>
      <c r="B3593" s="16"/>
      <c r="C3593" s="16"/>
      <c r="D3593" s="66"/>
      <c r="E3593" s="66"/>
      <c r="F3593" s="66"/>
      <c r="G3593" s="67"/>
      <c r="H3593" s="4"/>
      <c r="I3593" s="4"/>
      <c r="J3593" s="4"/>
      <c r="K3593" s="4"/>
      <c r="O3593" s="4"/>
      <c r="P3593" s="4"/>
      <c r="Q3593" s="4"/>
      <c r="R3593" s="16"/>
      <c r="S3593" s="16"/>
      <c r="T3593" s="16"/>
      <c r="AA3593" s="59"/>
      <c r="AB3593" s="59"/>
      <c r="AE3593" s="98"/>
    </row>
    <row r="3594" spans="1:31" x14ac:dyDescent="0.25">
      <c r="A3594" s="16"/>
      <c r="B3594" s="16"/>
      <c r="C3594" s="16"/>
      <c r="D3594" s="66"/>
      <c r="E3594" s="66"/>
      <c r="F3594" s="66"/>
      <c r="G3594" s="67"/>
      <c r="H3594" s="4"/>
      <c r="I3594" s="4"/>
      <c r="J3594" s="4"/>
      <c r="K3594" s="4"/>
      <c r="O3594" s="4"/>
      <c r="P3594" s="4"/>
      <c r="Q3594" s="4"/>
      <c r="R3594" s="16"/>
      <c r="S3594" s="16"/>
      <c r="T3594" s="16"/>
      <c r="AA3594" s="59"/>
      <c r="AB3594" s="59"/>
      <c r="AE3594" s="98"/>
    </row>
    <row r="3595" spans="1:31" x14ac:dyDescent="0.25">
      <c r="A3595" s="16"/>
      <c r="B3595" s="16"/>
      <c r="C3595" s="16"/>
      <c r="D3595" s="66"/>
      <c r="E3595" s="66"/>
      <c r="F3595" s="66"/>
      <c r="G3595" s="67"/>
      <c r="H3595" s="4"/>
      <c r="I3595" s="4"/>
      <c r="J3595" s="4"/>
      <c r="K3595" s="4"/>
      <c r="O3595" s="4"/>
      <c r="P3595" s="4"/>
      <c r="Q3595" s="4"/>
      <c r="R3595" s="16"/>
      <c r="S3595" s="16"/>
      <c r="T3595" s="16"/>
      <c r="AA3595" s="59"/>
      <c r="AB3595" s="59"/>
      <c r="AE3595" s="98"/>
    </row>
    <row r="3596" spans="1:31" x14ac:dyDescent="0.25">
      <c r="A3596" s="16"/>
      <c r="B3596" s="16"/>
      <c r="C3596" s="16"/>
      <c r="D3596" s="66"/>
      <c r="E3596" s="66"/>
      <c r="F3596" s="66"/>
      <c r="G3596" s="67"/>
      <c r="H3596" s="4"/>
      <c r="I3596" s="4"/>
      <c r="J3596" s="4"/>
      <c r="K3596" s="4"/>
      <c r="O3596" s="4"/>
      <c r="P3596" s="4"/>
      <c r="Q3596" s="4"/>
      <c r="R3596" s="16"/>
      <c r="S3596" s="16"/>
      <c r="T3596" s="16"/>
      <c r="AA3596" s="59"/>
      <c r="AB3596" s="59"/>
      <c r="AE3596" s="98"/>
    </row>
    <row r="3597" spans="1:31" x14ac:dyDescent="0.25">
      <c r="A3597" s="16"/>
      <c r="B3597" s="16"/>
      <c r="C3597" s="16"/>
      <c r="D3597" s="66"/>
      <c r="E3597" s="66"/>
      <c r="F3597" s="66"/>
      <c r="G3597" s="67"/>
      <c r="H3597" s="4"/>
      <c r="I3597" s="4"/>
      <c r="J3597" s="4"/>
      <c r="K3597" s="4"/>
      <c r="O3597" s="4"/>
      <c r="P3597" s="4"/>
      <c r="Q3597" s="4"/>
      <c r="R3597" s="16"/>
      <c r="S3597" s="16"/>
      <c r="T3597" s="16"/>
      <c r="AA3597" s="59"/>
      <c r="AB3597" s="59"/>
      <c r="AE3597" s="98"/>
    </row>
    <row r="3598" spans="1:31" x14ac:dyDescent="0.25">
      <c r="A3598" s="16"/>
      <c r="B3598" s="16"/>
      <c r="C3598" s="16"/>
      <c r="D3598" s="66"/>
      <c r="E3598" s="66"/>
      <c r="F3598" s="66"/>
      <c r="G3598" s="67"/>
      <c r="H3598" s="4"/>
      <c r="I3598" s="4"/>
      <c r="J3598" s="4"/>
      <c r="K3598" s="4"/>
      <c r="O3598" s="4"/>
      <c r="P3598" s="4"/>
      <c r="Q3598" s="4"/>
      <c r="R3598" s="16"/>
      <c r="S3598" s="16"/>
      <c r="T3598" s="16"/>
      <c r="AA3598" s="59"/>
      <c r="AB3598" s="59"/>
      <c r="AE3598" s="98"/>
    </row>
    <row r="3599" spans="1:31" x14ac:dyDescent="0.25">
      <c r="A3599" s="16"/>
      <c r="B3599" s="16"/>
      <c r="C3599" s="16"/>
      <c r="D3599" s="66"/>
      <c r="E3599" s="66"/>
      <c r="F3599" s="66"/>
      <c r="G3599" s="67"/>
      <c r="H3599" s="4"/>
      <c r="I3599" s="4"/>
      <c r="J3599" s="4"/>
      <c r="K3599" s="4"/>
      <c r="O3599" s="4"/>
      <c r="P3599" s="4"/>
      <c r="Q3599" s="4"/>
      <c r="R3599" s="16"/>
      <c r="S3599" s="16"/>
      <c r="T3599" s="16"/>
      <c r="AA3599" s="59"/>
      <c r="AB3599" s="59"/>
      <c r="AE3599" s="98"/>
    </row>
    <row r="3600" spans="1:31" x14ac:dyDescent="0.25">
      <c r="A3600" s="16"/>
      <c r="B3600" s="16"/>
      <c r="C3600" s="16"/>
      <c r="D3600" s="66"/>
      <c r="E3600" s="66"/>
      <c r="F3600" s="66"/>
      <c r="G3600" s="67"/>
      <c r="H3600" s="4"/>
      <c r="I3600" s="4"/>
      <c r="J3600" s="4"/>
      <c r="K3600" s="4"/>
      <c r="O3600" s="4"/>
      <c r="P3600" s="4"/>
      <c r="Q3600" s="4"/>
      <c r="R3600" s="16"/>
      <c r="S3600" s="16"/>
      <c r="T3600" s="16"/>
      <c r="AA3600" s="59"/>
      <c r="AB3600" s="59"/>
      <c r="AE3600" s="98"/>
    </row>
    <row r="3601" spans="1:31" x14ac:dyDescent="0.25">
      <c r="A3601" s="16"/>
      <c r="B3601" s="16"/>
      <c r="C3601" s="16"/>
      <c r="D3601" s="66"/>
      <c r="E3601" s="66"/>
      <c r="F3601" s="66"/>
      <c r="G3601" s="67"/>
      <c r="H3601" s="4"/>
      <c r="I3601" s="4"/>
      <c r="J3601" s="4"/>
      <c r="K3601" s="4"/>
      <c r="O3601" s="4"/>
      <c r="P3601" s="4"/>
      <c r="Q3601" s="4"/>
      <c r="R3601" s="16"/>
      <c r="S3601" s="16"/>
      <c r="T3601" s="16"/>
      <c r="AA3601" s="59"/>
      <c r="AB3601" s="59"/>
      <c r="AE3601" s="98"/>
    </row>
    <row r="3602" spans="1:31" x14ac:dyDescent="0.25">
      <c r="A3602" s="16"/>
      <c r="B3602" s="16"/>
      <c r="C3602" s="16"/>
      <c r="D3602" s="66"/>
      <c r="E3602" s="66"/>
      <c r="F3602" s="66"/>
      <c r="G3602" s="67"/>
      <c r="H3602" s="4"/>
      <c r="I3602" s="4"/>
      <c r="J3602" s="4"/>
      <c r="K3602" s="4"/>
      <c r="O3602" s="4"/>
      <c r="P3602" s="4"/>
      <c r="Q3602" s="4"/>
      <c r="R3602" s="16"/>
      <c r="S3602" s="16"/>
      <c r="T3602" s="16"/>
      <c r="AA3602" s="59"/>
      <c r="AB3602" s="59"/>
      <c r="AE3602" s="98"/>
    </row>
    <row r="3603" spans="1:31" x14ac:dyDescent="0.25">
      <c r="A3603" s="16"/>
      <c r="B3603" s="16"/>
      <c r="C3603" s="16"/>
      <c r="D3603" s="66"/>
      <c r="E3603" s="66"/>
      <c r="F3603" s="66"/>
      <c r="G3603" s="67"/>
      <c r="H3603" s="4"/>
      <c r="I3603" s="4"/>
      <c r="J3603" s="4"/>
      <c r="K3603" s="4"/>
      <c r="O3603" s="4"/>
      <c r="P3603" s="4"/>
      <c r="Q3603" s="4"/>
      <c r="R3603" s="16"/>
      <c r="S3603" s="16"/>
      <c r="T3603" s="16"/>
      <c r="AA3603" s="59"/>
      <c r="AB3603" s="59"/>
      <c r="AE3603" s="98"/>
    </row>
    <row r="3604" spans="1:31" x14ac:dyDescent="0.25">
      <c r="A3604" s="16"/>
      <c r="B3604" s="16"/>
      <c r="C3604" s="16"/>
      <c r="D3604" s="66"/>
      <c r="E3604" s="66"/>
      <c r="F3604" s="66"/>
      <c r="G3604" s="67"/>
      <c r="H3604" s="4"/>
      <c r="I3604" s="4"/>
      <c r="J3604" s="4"/>
      <c r="K3604" s="4"/>
      <c r="O3604" s="4"/>
      <c r="P3604" s="4"/>
      <c r="Q3604" s="4"/>
      <c r="R3604" s="16"/>
      <c r="S3604" s="16"/>
      <c r="T3604" s="16"/>
      <c r="AA3604" s="59"/>
      <c r="AB3604" s="59"/>
      <c r="AE3604" s="98"/>
    </row>
    <row r="3605" spans="1:31" x14ac:dyDescent="0.25">
      <c r="A3605" s="16"/>
      <c r="B3605" s="16"/>
      <c r="C3605" s="16"/>
      <c r="D3605" s="66"/>
      <c r="E3605" s="66"/>
      <c r="F3605" s="66"/>
      <c r="G3605" s="67"/>
      <c r="H3605" s="4"/>
      <c r="I3605" s="4"/>
      <c r="J3605" s="4"/>
      <c r="K3605" s="4"/>
      <c r="O3605" s="4"/>
      <c r="P3605" s="4"/>
      <c r="Q3605" s="4"/>
      <c r="R3605" s="16"/>
      <c r="S3605" s="16"/>
      <c r="T3605" s="16"/>
      <c r="AA3605" s="59"/>
      <c r="AB3605" s="59"/>
      <c r="AE3605" s="98"/>
    </row>
    <row r="3606" spans="1:31" x14ac:dyDescent="0.25">
      <c r="A3606" s="16"/>
      <c r="B3606" s="16"/>
      <c r="C3606" s="16"/>
      <c r="D3606" s="66"/>
      <c r="E3606" s="66"/>
      <c r="F3606" s="66"/>
      <c r="G3606" s="67"/>
      <c r="H3606" s="4"/>
      <c r="I3606" s="4"/>
      <c r="J3606" s="4"/>
      <c r="K3606" s="4"/>
      <c r="O3606" s="4"/>
      <c r="P3606" s="4"/>
      <c r="Q3606" s="4"/>
      <c r="R3606" s="16"/>
      <c r="S3606" s="16"/>
      <c r="T3606" s="16"/>
      <c r="AA3606" s="59"/>
      <c r="AB3606" s="59"/>
      <c r="AE3606" s="98"/>
    </row>
    <row r="3607" spans="1:31" x14ac:dyDescent="0.25">
      <c r="A3607" s="16"/>
      <c r="B3607" s="16"/>
      <c r="C3607" s="16"/>
      <c r="D3607" s="66"/>
      <c r="E3607" s="66"/>
      <c r="F3607" s="66"/>
      <c r="G3607" s="67"/>
      <c r="H3607" s="4"/>
      <c r="I3607" s="4"/>
      <c r="J3607" s="4"/>
      <c r="K3607" s="4"/>
      <c r="O3607" s="4"/>
      <c r="P3607" s="4"/>
      <c r="Q3607" s="4"/>
      <c r="R3607" s="16"/>
      <c r="S3607" s="16"/>
      <c r="T3607" s="16"/>
      <c r="AA3607" s="59"/>
      <c r="AB3607" s="59"/>
      <c r="AE3607" s="98"/>
    </row>
    <row r="3608" spans="1:31" x14ac:dyDescent="0.25">
      <c r="A3608" s="16"/>
      <c r="B3608" s="16"/>
      <c r="C3608" s="16"/>
      <c r="D3608" s="66"/>
      <c r="E3608" s="66"/>
      <c r="F3608" s="66"/>
      <c r="G3608" s="67"/>
      <c r="H3608" s="4"/>
      <c r="I3608" s="4"/>
      <c r="J3608" s="4"/>
      <c r="K3608" s="4"/>
      <c r="O3608" s="4"/>
      <c r="P3608" s="4"/>
      <c r="Q3608" s="4"/>
      <c r="R3608" s="16"/>
      <c r="S3608" s="16"/>
      <c r="T3608" s="16"/>
      <c r="AA3608" s="59"/>
      <c r="AB3608" s="59"/>
      <c r="AE3608" s="98"/>
    </row>
    <row r="3609" spans="1:31" x14ac:dyDescent="0.25">
      <c r="A3609" s="16"/>
      <c r="B3609" s="16"/>
      <c r="C3609" s="16"/>
      <c r="D3609" s="66"/>
      <c r="E3609" s="66"/>
      <c r="F3609" s="66"/>
      <c r="G3609" s="67"/>
      <c r="H3609" s="4"/>
      <c r="I3609" s="4"/>
      <c r="J3609" s="4"/>
      <c r="K3609" s="4"/>
      <c r="O3609" s="4"/>
      <c r="P3609" s="4"/>
      <c r="Q3609" s="4"/>
      <c r="R3609" s="16"/>
      <c r="S3609" s="16"/>
      <c r="T3609" s="16"/>
      <c r="AA3609" s="59"/>
      <c r="AB3609" s="59"/>
      <c r="AE3609" s="98"/>
    </row>
    <row r="3610" spans="1:31" x14ac:dyDescent="0.25">
      <c r="A3610" s="16"/>
      <c r="B3610" s="16"/>
      <c r="C3610" s="16"/>
      <c r="D3610" s="66"/>
      <c r="E3610" s="66"/>
      <c r="F3610" s="66"/>
      <c r="G3610" s="67"/>
      <c r="H3610" s="4"/>
      <c r="I3610" s="4"/>
      <c r="J3610" s="4"/>
      <c r="K3610" s="4"/>
      <c r="O3610" s="4"/>
      <c r="P3610" s="4"/>
      <c r="Q3610" s="4"/>
      <c r="R3610" s="16"/>
      <c r="S3610" s="16"/>
      <c r="T3610" s="16"/>
      <c r="AA3610" s="59"/>
      <c r="AB3610" s="59"/>
      <c r="AE3610" s="98"/>
    </row>
    <row r="3611" spans="1:31" x14ac:dyDescent="0.25">
      <c r="A3611" s="16"/>
      <c r="B3611" s="16"/>
      <c r="C3611" s="16"/>
      <c r="D3611" s="66"/>
      <c r="E3611" s="66"/>
      <c r="F3611" s="66"/>
      <c r="G3611" s="67"/>
      <c r="H3611" s="4"/>
      <c r="I3611" s="4"/>
      <c r="J3611" s="4"/>
      <c r="K3611" s="4"/>
      <c r="O3611" s="4"/>
      <c r="P3611" s="4"/>
      <c r="Q3611" s="4"/>
      <c r="R3611" s="16"/>
      <c r="S3611" s="16"/>
      <c r="T3611" s="16"/>
      <c r="AA3611" s="59"/>
      <c r="AB3611" s="59"/>
      <c r="AE3611" s="98"/>
    </row>
    <row r="3612" spans="1:31" x14ac:dyDescent="0.25">
      <c r="A3612" s="16"/>
      <c r="B3612" s="16"/>
      <c r="C3612" s="16"/>
      <c r="D3612" s="66"/>
      <c r="E3612" s="66"/>
      <c r="F3612" s="66"/>
      <c r="G3612" s="67"/>
      <c r="H3612" s="4"/>
      <c r="I3612" s="4"/>
      <c r="J3612" s="4"/>
      <c r="K3612" s="4"/>
      <c r="O3612" s="4"/>
      <c r="P3612" s="4"/>
      <c r="Q3612" s="4"/>
      <c r="R3612" s="16"/>
      <c r="S3612" s="16"/>
      <c r="T3612" s="16"/>
      <c r="AA3612" s="59"/>
      <c r="AB3612" s="59"/>
      <c r="AE3612" s="98"/>
    </row>
    <row r="3613" spans="1:31" x14ac:dyDescent="0.25">
      <c r="A3613" s="16"/>
      <c r="B3613" s="16"/>
      <c r="C3613" s="16"/>
      <c r="D3613" s="66"/>
      <c r="E3613" s="66"/>
      <c r="F3613" s="66"/>
      <c r="G3613" s="67"/>
      <c r="H3613" s="4"/>
      <c r="I3613" s="4"/>
      <c r="J3613" s="4"/>
      <c r="K3613" s="4"/>
      <c r="O3613" s="4"/>
      <c r="P3613" s="4"/>
      <c r="Q3613" s="4"/>
      <c r="R3613" s="16"/>
      <c r="S3613" s="16"/>
      <c r="T3613" s="16"/>
      <c r="AA3613" s="59"/>
      <c r="AB3613" s="59"/>
      <c r="AE3613" s="98"/>
    </row>
    <row r="3614" spans="1:31" x14ac:dyDescent="0.25">
      <c r="A3614" s="16"/>
      <c r="B3614" s="16"/>
      <c r="C3614" s="16"/>
      <c r="D3614" s="66"/>
      <c r="E3614" s="66"/>
      <c r="F3614" s="66"/>
      <c r="G3614" s="67"/>
      <c r="H3614" s="4"/>
      <c r="I3614" s="4"/>
      <c r="J3614" s="4"/>
      <c r="K3614" s="4"/>
      <c r="O3614" s="4"/>
      <c r="P3614" s="4"/>
      <c r="Q3614" s="4"/>
      <c r="R3614" s="16"/>
      <c r="S3614" s="16"/>
      <c r="T3614" s="16"/>
      <c r="AA3614" s="59"/>
      <c r="AB3614" s="59"/>
      <c r="AE3614" s="98"/>
    </row>
    <row r="3615" spans="1:31" x14ac:dyDescent="0.25">
      <c r="A3615" s="16"/>
      <c r="B3615" s="16"/>
      <c r="C3615" s="16"/>
      <c r="D3615" s="66"/>
      <c r="E3615" s="66"/>
      <c r="F3615" s="66"/>
      <c r="G3615" s="67"/>
      <c r="H3615" s="4"/>
      <c r="I3615" s="4"/>
      <c r="J3615" s="4"/>
      <c r="K3615" s="4"/>
      <c r="O3615" s="4"/>
      <c r="P3615" s="4"/>
      <c r="Q3615" s="4"/>
      <c r="R3615" s="16"/>
      <c r="S3615" s="16"/>
      <c r="T3615" s="16"/>
      <c r="AA3615" s="59"/>
      <c r="AB3615" s="59"/>
      <c r="AE3615" s="98"/>
    </row>
    <row r="3616" spans="1:31" x14ac:dyDescent="0.25">
      <c r="A3616" s="16"/>
      <c r="B3616" s="16"/>
      <c r="C3616" s="16"/>
      <c r="D3616" s="66"/>
      <c r="E3616" s="66"/>
      <c r="F3616" s="66"/>
      <c r="G3616" s="67"/>
      <c r="H3616" s="4"/>
      <c r="I3616" s="4"/>
      <c r="J3616" s="4"/>
      <c r="K3616" s="4"/>
      <c r="O3616" s="4"/>
      <c r="P3616" s="4"/>
      <c r="Q3616" s="4"/>
      <c r="R3616" s="16"/>
      <c r="S3616" s="16"/>
      <c r="T3616" s="16"/>
      <c r="AA3616" s="59"/>
      <c r="AB3616" s="59"/>
      <c r="AE3616" s="98"/>
    </row>
    <row r="3617" spans="1:31" x14ac:dyDescent="0.25">
      <c r="A3617" s="16"/>
      <c r="B3617" s="16"/>
      <c r="C3617" s="16"/>
      <c r="D3617" s="66"/>
      <c r="E3617" s="66"/>
      <c r="F3617" s="66"/>
      <c r="G3617" s="67"/>
      <c r="H3617" s="4"/>
      <c r="I3617" s="4"/>
      <c r="J3617" s="4"/>
      <c r="K3617" s="4"/>
      <c r="O3617" s="4"/>
      <c r="P3617" s="4"/>
      <c r="Q3617" s="4"/>
      <c r="R3617" s="16"/>
      <c r="S3617" s="16"/>
      <c r="T3617" s="16"/>
      <c r="AA3617" s="59"/>
      <c r="AB3617" s="59"/>
      <c r="AE3617" s="98"/>
    </row>
    <row r="3618" spans="1:31" x14ac:dyDescent="0.25">
      <c r="A3618" s="16"/>
      <c r="B3618" s="16"/>
      <c r="C3618" s="16"/>
      <c r="D3618" s="66"/>
      <c r="E3618" s="66"/>
      <c r="F3618" s="66"/>
      <c r="G3618" s="67"/>
      <c r="H3618" s="4"/>
      <c r="I3618" s="4"/>
      <c r="J3618" s="4"/>
      <c r="K3618" s="4"/>
      <c r="O3618" s="4"/>
      <c r="P3618" s="4"/>
      <c r="Q3618" s="4"/>
      <c r="R3618" s="16"/>
      <c r="S3618" s="16"/>
      <c r="T3618" s="16"/>
      <c r="AA3618" s="59"/>
      <c r="AB3618" s="59"/>
      <c r="AE3618" s="98"/>
    </row>
    <row r="3619" spans="1:31" x14ac:dyDescent="0.25">
      <c r="A3619" s="16"/>
      <c r="B3619" s="16"/>
      <c r="C3619" s="16"/>
      <c r="D3619" s="66"/>
      <c r="E3619" s="66"/>
      <c r="F3619" s="66"/>
      <c r="G3619" s="67"/>
      <c r="H3619" s="4"/>
      <c r="I3619" s="4"/>
      <c r="J3619" s="4"/>
      <c r="K3619" s="4"/>
      <c r="O3619" s="4"/>
      <c r="P3619" s="4"/>
      <c r="Q3619" s="4"/>
      <c r="R3619" s="16"/>
      <c r="S3619" s="16"/>
      <c r="T3619" s="16"/>
      <c r="AA3619" s="59"/>
      <c r="AB3619" s="59"/>
      <c r="AE3619" s="98"/>
    </row>
    <row r="3620" spans="1:31" x14ac:dyDescent="0.25">
      <c r="A3620" s="16"/>
      <c r="B3620" s="16"/>
      <c r="C3620" s="16"/>
      <c r="D3620" s="66"/>
      <c r="E3620" s="66"/>
      <c r="F3620" s="66"/>
      <c r="G3620" s="67"/>
      <c r="H3620" s="4"/>
      <c r="I3620" s="4"/>
      <c r="J3620" s="4"/>
      <c r="K3620" s="4"/>
      <c r="O3620" s="4"/>
      <c r="P3620" s="4"/>
      <c r="Q3620" s="4"/>
      <c r="R3620" s="16"/>
      <c r="S3620" s="16"/>
      <c r="T3620" s="16"/>
      <c r="AA3620" s="59"/>
      <c r="AB3620" s="59"/>
      <c r="AE3620" s="98"/>
    </row>
    <row r="3621" spans="1:31" x14ac:dyDescent="0.25">
      <c r="A3621" s="16"/>
      <c r="B3621" s="16"/>
      <c r="C3621" s="16"/>
      <c r="D3621" s="66"/>
      <c r="E3621" s="66"/>
      <c r="F3621" s="66"/>
      <c r="G3621" s="67"/>
      <c r="H3621" s="4"/>
      <c r="I3621" s="4"/>
      <c r="J3621" s="4"/>
      <c r="K3621" s="4"/>
      <c r="O3621" s="4"/>
      <c r="P3621" s="4"/>
      <c r="Q3621" s="4"/>
      <c r="R3621" s="16"/>
      <c r="S3621" s="16"/>
      <c r="T3621" s="16"/>
      <c r="AA3621" s="59"/>
      <c r="AB3621" s="59"/>
      <c r="AE3621" s="98"/>
    </row>
    <row r="3622" spans="1:31" x14ac:dyDescent="0.25">
      <c r="A3622" s="16"/>
      <c r="B3622" s="16"/>
      <c r="C3622" s="16"/>
      <c r="D3622" s="66"/>
      <c r="E3622" s="66"/>
      <c r="F3622" s="66"/>
      <c r="G3622" s="67"/>
      <c r="H3622" s="4"/>
      <c r="I3622" s="4"/>
      <c r="J3622" s="4"/>
      <c r="K3622" s="4"/>
      <c r="O3622" s="4"/>
      <c r="P3622" s="4"/>
      <c r="Q3622" s="4"/>
      <c r="R3622" s="16"/>
      <c r="S3622" s="16"/>
      <c r="T3622" s="16"/>
      <c r="AA3622" s="59"/>
      <c r="AB3622" s="59"/>
      <c r="AE3622" s="98"/>
    </row>
    <row r="3623" spans="1:31" x14ac:dyDescent="0.25">
      <c r="A3623" s="16"/>
      <c r="B3623" s="16"/>
      <c r="C3623" s="16"/>
      <c r="D3623" s="66"/>
      <c r="E3623" s="66"/>
      <c r="F3623" s="66"/>
      <c r="G3623" s="67"/>
      <c r="H3623" s="4"/>
      <c r="I3623" s="4"/>
      <c r="J3623" s="4"/>
      <c r="K3623" s="4"/>
      <c r="O3623" s="4"/>
      <c r="P3623" s="4"/>
      <c r="Q3623" s="4"/>
      <c r="R3623" s="16"/>
      <c r="S3623" s="16"/>
      <c r="T3623" s="16"/>
      <c r="AA3623" s="59"/>
      <c r="AB3623" s="59"/>
      <c r="AE3623" s="98"/>
    </row>
    <row r="3624" spans="1:31" x14ac:dyDescent="0.25">
      <c r="A3624" s="16"/>
      <c r="B3624" s="16"/>
      <c r="C3624" s="16"/>
      <c r="D3624" s="66"/>
      <c r="E3624" s="66"/>
      <c r="F3624" s="66"/>
      <c r="G3624" s="67"/>
      <c r="H3624" s="4"/>
      <c r="I3624" s="4"/>
      <c r="J3624" s="4"/>
      <c r="K3624" s="4"/>
      <c r="O3624" s="4"/>
      <c r="P3624" s="4"/>
      <c r="Q3624" s="4"/>
      <c r="R3624" s="16"/>
      <c r="S3624" s="16"/>
      <c r="T3624" s="16"/>
      <c r="AA3624" s="59"/>
      <c r="AB3624" s="59"/>
      <c r="AE3624" s="98"/>
    </row>
    <row r="3625" spans="1:31" x14ac:dyDescent="0.25">
      <c r="A3625" s="16"/>
      <c r="B3625" s="16"/>
      <c r="C3625" s="16"/>
      <c r="D3625" s="66"/>
      <c r="E3625" s="66"/>
      <c r="F3625" s="66"/>
      <c r="G3625" s="67"/>
      <c r="H3625" s="4"/>
      <c r="I3625" s="4"/>
      <c r="J3625" s="4"/>
      <c r="K3625" s="4"/>
      <c r="O3625" s="4"/>
      <c r="P3625" s="4"/>
      <c r="Q3625" s="4"/>
      <c r="R3625" s="16"/>
      <c r="S3625" s="16"/>
      <c r="T3625" s="16"/>
      <c r="AA3625" s="59"/>
      <c r="AB3625" s="59"/>
      <c r="AE3625" s="98"/>
    </row>
    <row r="3626" spans="1:31" x14ac:dyDescent="0.25">
      <c r="A3626" s="16"/>
      <c r="B3626" s="16"/>
      <c r="C3626" s="16"/>
      <c r="D3626" s="66"/>
      <c r="E3626" s="66"/>
      <c r="F3626" s="66"/>
      <c r="G3626" s="67"/>
      <c r="H3626" s="4"/>
      <c r="I3626" s="4"/>
      <c r="J3626" s="4"/>
      <c r="K3626" s="4"/>
      <c r="O3626" s="4"/>
      <c r="P3626" s="4"/>
      <c r="Q3626" s="4"/>
      <c r="R3626" s="16"/>
      <c r="S3626" s="16"/>
      <c r="T3626" s="16"/>
      <c r="AA3626" s="59"/>
      <c r="AB3626" s="59"/>
      <c r="AE3626" s="98"/>
    </row>
    <row r="3627" spans="1:31" x14ac:dyDescent="0.25">
      <c r="A3627" s="16"/>
      <c r="B3627" s="16"/>
      <c r="C3627" s="16"/>
      <c r="D3627" s="66"/>
      <c r="E3627" s="66"/>
      <c r="F3627" s="66"/>
      <c r="G3627" s="67"/>
      <c r="H3627" s="4"/>
      <c r="I3627" s="4"/>
      <c r="J3627" s="4"/>
      <c r="K3627" s="4"/>
      <c r="O3627" s="4"/>
      <c r="P3627" s="4"/>
      <c r="Q3627" s="4"/>
      <c r="R3627" s="16"/>
      <c r="S3627" s="16"/>
      <c r="T3627" s="16"/>
      <c r="AA3627" s="59"/>
      <c r="AB3627" s="59"/>
      <c r="AE3627" s="98"/>
    </row>
    <row r="3628" spans="1:31" x14ac:dyDescent="0.25">
      <c r="A3628" s="16"/>
      <c r="B3628" s="16"/>
      <c r="C3628" s="16"/>
      <c r="D3628" s="66"/>
      <c r="E3628" s="66"/>
      <c r="F3628" s="66"/>
      <c r="G3628" s="67"/>
      <c r="H3628" s="4"/>
      <c r="I3628" s="4"/>
      <c r="J3628" s="4"/>
      <c r="K3628" s="4"/>
      <c r="O3628" s="4"/>
      <c r="P3628" s="4"/>
      <c r="Q3628" s="4"/>
      <c r="R3628" s="16"/>
      <c r="S3628" s="16"/>
      <c r="T3628" s="16"/>
      <c r="AA3628" s="59"/>
      <c r="AB3628" s="59"/>
      <c r="AE3628" s="98"/>
    </row>
    <row r="3629" spans="1:31" x14ac:dyDescent="0.25">
      <c r="A3629" s="16"/>
      <c r="B3629" s="16"/>
      <c r="C3629" s="16"/>
      <c r="D3629" s="66"/>
      <c r="E3629" s="66"/>
      <c r="F3629" s="66"/>
      <c r="G3629" s="67"/>
      <c r="H3629" s="4"/>
      <c r="I3629" s="4"/>
      <c r="J3629" s="4"/>
      <c r="K3629" s="4"/>
      <c r="O3629" s="4"/>
      <c r="P3629" s="4"/>
      <c r="Q3629" s="4"/>
      <c r="R3629" s="16"/>
      <c r="S3629" s="16"/>
      <c r="T3629" s="16"/>
      <c r="AA3629" s="59"/>
      <c r="AB3629" s="59"/>
      <c r="AE3629" s="98"/>
    </row>
    <row r="3630" spans="1:31" x14ac:dyDescent="0.25">
      <c r="A3630" s="16"/>
      <c r="B3630" s="16"/>
      <c r="C3630" s="16"/>
      <c r="D3630" s="66"/>
      <c r="E3630" s="66"/>
      <c r="F3630" s="66"/>
      <c r="G3630" s="67"/>
      <c r="H3630" s="4"/>
      <c r="I3630" s="4"/>
      <c r="J3630" s="4"/>
      <c r="K3630" s="4"/>
      <c r="O3630" s="4"/>
      <c r="P3630" s="4"/>
      <c r="Q3630" s="4"/>
      <c r="R3630" s="16"/>
      <c r="S3630" s="16"/>
      <c r="T3630" s="16"/>
      <c r="AA3630" s="59"/>
      <c r="AB3630" s="59"/>
      <c r="AE3630" s="98"/>
    </row>
    <row r="3631" spans="1:31" x14ac:dyDescent="0.25">
      <c r="A3631" s="16"/>
      <c r="B3631" s="16"/>
      <c r="C3631" s="16"/>
      <c r="D3631" s="66"/>
      <c r="E3631" s="66"/>
      <c r="F3631" s="66"/>
      <c r="G3631" s="67"/>
      <c r="H3631" s="4"/>
      <c r="I3631" s="4"/>
      <c r="J3631" s="4"/>
      <c r="K3631" s="4"/>
      <c r="O3631" s="4"/>
      <c r="P3631" s="4"/>
      <c r="Q3631" s="4"/>
      <c r="R3631" s="16"/>
      <c r="S3631" s="16"/>
      <c r="T3631" s="16"/>
      <c r="AA3631" s="59"/>
      <c r="AB3631" s="59"/>
      <c r="AE3631" s="98"/>
    </row>
    <row r="3632" spans="1:31" x14ac:dyDescent="0.25">
      <c r="A3632" s="16"/>
      <c r="B3632" s="16"/>
      <c r="C3632" s="16"/>
      <c r="D3632" s="66"/>
      <c r="E3632" s="66"/>
      <c r="F3632" s="66"/>
      <c r="G3632" s="67"/>
      <c r="H3632" s="4"/>
      <c r="I3632" s="4"/>
      <c r="J3632" s="4"/>
      <c r="K3632" s="4"/>
      <c r="O3632" s="4"/>
      <c r="P3632" s="4"/>
      <c r="Q3632" s="4"/>
      <c r="R3632" s="16"/>
      <c r="S3632" s="16"/>
      <c r="T3632" s="16"/>
      <c r="AA3632" s="59"/>
      <c r="AB3632" s="59"/>
      <c r="AE3632" s="98"/>
    </row>
    <row r="3633" spans="1:31" x14ac:dyDescent="0.25">
      <c r="A3633" s="16"/>
      <c r="B3633" s="16"/>
      <c r="C3633" s="16"/>
      <c r="D3633" s="66"/>
      <c r="E3633" s="66"/>
      <c r="F3633" s="66"/>
      <c r="G3633" s="67"/>
      <c r="H3633" s="4"/>
      <c r="I3633" s="4"/>
      <c r="J3633" s="4"/>
      <c r="K3633" s="4"/>
      <c r="O3633" s="4"/>
      <c r="P3633" s="4"/>
      <c r="Q3633" s="4"/>
      <c r="R3633" s="16"/>
      <c r="S3633" s="16"/>
      <c r="T3633" s="16"/>
      <c r="AA3633" s="59"/>
      <c r="AB3633" s="59"/>
      <c r="AE3633" s="98"/>
    </row>
    <row r="3634" spans="1:31" x14ac:dyDescent="0.25">
      <c r="A3634" s="16"/>
      <c r="B3634" s="16"/>
      <c r="C3634" s="16"/>
      <c r="D3634" s="66"/>
      <c r="E3634" s="66"/>
      <c r="F3634" s="66"/>
      <c r="G3634" s="67"/>
      <c r="H3634" s="4"/>
      <c r="I3634" s="4"/>
      <c r="J3634" s="4"/>
      <c r="K3634" s="4"/>
      <c r="O3634" s="4"/>
      <c r="P3634" s="4"/>
      <c r="Q3634" s="4"/>
      <c r="R3634" s="16"/>
      <c r="S3634" s="16"/>
      <c r="T3634" s="16"/>
      <c r="AA3634" s="59"/>
      <c r="AB3634" s="59"/>
      <c r="AE3634" s="98"/>
    </row>
    <row r="3635" spans="1:31" x14ac:dyDescent="0.25">
      <c r="A3635" s="16"/>
      <c r="B3635" s="16"/>
      <c r="C3635" s="16"/>
      <c r="D3635" s="66"/>
      <c r="E3635" s="66"/>
      <c r="F3635" s="66"/>
      <c r="G3635" s="67"/>
      <c r="H3635" s="4"/>
      <c r="I3635" s="4"/>
      <c r="J3635" s="4"/>
      <c r="K3635" s="4"/>
      <c r="O3635" s="4"/>
      <c r="P3635" s="4"/>
      <c r="Q3635" s="4"/>
      <c r="R3635" s="16"/>
      <c r="S3635" s="16"/>
      <c r="T3635" s="16"/>
      <c r="AA3635" s="59"/>
      <c r="AB3635" s="59"/>
      <c r="AE3635" s="98"/>
    </row>
    <row r="3636" spans="1:31" x14ac:dyDescent="0.25">
      <c r="A3636" s="16"/>
      <c r="B3636" s="16"/>
      <c r="C3636" s="16"/>
      <c r="D3636" s="66"/>
      <c r="E3636" s="66"/>
      <c r="F3636" s="66"/>
      <c r="G3636" s="67"/>
      <c r="H3636" s="4"/>
      <c r="I3636" s="4"/>
      <c r="J3636" s="4"/>
      <c r="K3636" s="4"/>
      <c r="O3636" s="4"/>
      <c r="P3636" s="4"/>
      <c r="Q3636" s="4"/>
      <c r="R3636" s="16"/>
      <c r="S3636" s="16"/>
      <c r="T3636" s="16"/>
      <c r="AA3636" s="59"/>
      <c r="AB3636" s="59"/>
      <c r="AE3636" s="98"/>
    </row>
    <row r="3637" spans="1:31" x14ac:dyDescent="0.25">
      <c r="A3637" s="16"/>
      <c r="B3637" s="16"/>
      <c r="C3637" s="16"/>
      <c r="D3637" s="66"/>
      <c r="E3637" s="66"/>
      <c r="F3637" s="66"/>
      <c r="G3637" s="67"/>
      <c r="H3637" s="4"/>
      <c r="I3637" s="4"/>
      <c r="J3637" s="4"/>
      <c r="K3637" s="4"/>
      <c r="O3637" s="4"/>
      <c r="P3637" s="4"/>
      <c r="Q3637" s="4"/>
      <c r="R3637" s="16"/>
      <c r="S3637" s="16"/>
      <c r="T3637" s="16"/>
      <c r="AA3637" s="59"/>
      <c r="AB3637" s="59"/>
      <c r="AE3637" s="98"/>
    </row>
    <row r="3638" spans="1:31" x14ac:dyDescent="0.25">
      <c r="A3638" s="16"/>
      <c r="B3638" s="16"/>
      <c r="C3638" s="16"/>
      <c r="D3638" s="66"/>
      <c r="E3638" s="66"/>
      <c r="F3638" s="66"/>
      <c r="G3638" s="67"/>
      <c r="H3638" s="4"/>
      <c r="I3638" s="4"/>
      <c r="J3638" s="4"/>
      <c r="K3638" s="4"/>
      <c r="O3638" s="4"/>
      <c r="P3638" s="4"/>
      <c r="Q3638" s="4"/>
      <c r="R3638" s="16"/>
      <c r="S3638" s="16"/>
      <c r="T3638" s="16"/>
      <c r="AA3638" s="59"/>
      <c r="AB3638" s="59"/>
      <c r="AE3638" s="98"/>
    </row>
    <row r="3639" spans="1:31" x14ac:dyDescent="0.25">
      <c r="A3639" s="16"/>
      <c r="B3639" s="16"/>
      <c r="C3639" s="16"/>
      <c r="D3639" s="66"/>
      <c r="E3639" s="66"/>
      <c r="F3639" s="66"/>
      <c r="G3639" s="67"/>
      <c r="H3639" s="4"/>
      <c r="I3639" s="4"/>
      <c r="J3639" s="4"/>
      <c r="K3639" s="4"/>
      <c r="O3639" s="4"/>
      <c r="P3639" s="4"/>
      <c r="Q3639" s="4"/>
      <c r="R3639" s="16"/>
      <c r="S3639" s="16"/>
      <c r="T3639" s="16"/>
      <c r="AA3639" s="59"/>
      <c r="AB3639" s="59"/>
      <c r="AE3639" s="98"/>
    </row>
    <row r="3640" spans="1:31" x14ac:dyDescent="0.25">
      <c r="A3640" s="16"/>
      <c r="B3640" s="16"/>
      <c r="C3640" s="16"/>
      <c r="D3640" s="66"/>
      <c r="E3640" s="66"/>
      <c r="F3640" s="66"/>
      <c r="G3640" s="67"/>
      <c r="H3640" s="4"/>
      <c r="I3640" s="4"/>
      <c r="J3640" s="4"/>
      <c r="K3640" s="4"/>
      <c r="O3640" s="4"/>
      <c r="P3640" s="4"/>
      <c r="Q3640" s="4"/>
      <c r="R3640" s="16"/>
      <c r="S3640" s="16"/>
      <c r="T3640" s="16"/>
      <c r="AA3640" s="59"/>
      <c r="AB3640" s="59"/>
      <c r="AE3640" s="98"/>
    </row>
    <row r="3641" spans="1:31" x14ac:dyDescent="0.25">
      <c r="A3641" s="16"/>
      <c r="B3641" s="16"/>
      <c r="C3641" s="16"/>
      <c r="D3641" s="66"/>
      <c r="E3641" s="66"/>
      <c r="F3641" s="66"/>
      <c r="G3641" s="67"/>
      <c r="H3641" s="4"/>
      <c r="I3641" s="4"/>
      <c r="J3641" s="4"/>
      <c r="K3641" s="4"/>
      <c r="O3641" s="4"/>
      <c r="P3641" s="4"/>
      <c r="Q3641" s="4"/>
      <c r="R3641" s="16"/>
      <c r="S3641" s="16"/>
      <c r="T3641" s="16"/>
      <c r="AA3641" s="59"/>
      <c r="AB3641" s="59"/>
      <c r="AE3641" s="98"/>
    </row>
    <row r="3642" spans="1:31" x14ac:dyDescent="0.25">
      <c r="A3642" s="16"/>
      <c r="B3642" s="16"/>
      <c r="C3642" s="16"/>
      <c r="D3642" s="66"/>
      <c r="E3642" s="66"/>
      <c r="F3642" s="66"/>
      <c r="G3642" s="67"/>
      <c r="H3642" s="4"/>
      <c r="I3642" s="4"/>
      <c r="J3642" s="4"/>
      <c r="K3642" s="4"/>
      <c r="O3642" s="4"/>
      <c r="P3642" s="4"/>
      <c r="Q3642" s="4"/>
      <c r="R3642" s="16"/>
      <c r="S3642" s="16"/>
      <c r="T3642" s="16"/>
      <c r="AA3642" s="59"/>
      <c r="AB3642" s="59"/>
      <c r="AE3642" s="98"/>
    </row>
    <row r="3643" spans="1:31" x14ac:dyDescent="0.25">
      <c r="A3643" s="16"/>
      <c r="B3643" s="16"/>
      <c r="C3643" s="16"/>
      <c r="D3643" s="66"/>
      <c r="E3643" s="66"/>
      <c r="F3643" s="66"/>
      <c r="G3643" s="67"/>
      <c r="H3643" s="4"/>
      <c r="I3643" s="4"/>
      <c r="J3643" s="4"/>
      <c r="K3643" s="4"/>
      <c r="O3643" s="4"/>
      <c r="P3643" s="4"/>
      <c r="Q3643" s="4"/>
      <c r="R3643" s="16"/>
      <c r="S3643" s="16"/>
      <c r="T3643" s="16"/>
      <c r="AA3643" s="59"/>
      <c r="AB3643" s="59"/>
      <c r="AE3643" s="98"/>
    </row>
    <row r="3644" spans="1:31" x14ac:dyDescent="0.25">
      <c r="A3644" s="16"/>
      <c r="B3644" s="16"/>
      <c r="C3644" s="16"/>
      <c r="D3644" s="66"/>
      <c r="E3644" s="66"/>
      <c r="F3644" s="66"/>
      <c r="G3644" s="67"/>
      <c r="H3644" s="4"/>
      <c r="I3644" s="4"/>
      <c r="J3644" s="4"/>
      <c r="K3644" s="4"/>
      <c r="O3644" s="4"/>
      <c r="P3644" s="4"/>
      <c r="Q3644" s="4"/>
      <c r="R3644" s="16"/>
      <c r="S3644" s="16"/>
      <c r="T3644" s="16"/>
      <c r="AA3644" s="59"/>
      <c r="AB3644" s="59"/>
      <c r="AE3644" s="98"/>
    </row>
    <row r="3645" spans="1:31" x14ac:dyDescent="0.25">
      <c r="A3645" s="16"/>
      <c r="B3645" s="16"/>
      <c r="C3645" s="16"/>
      <c r="D3645" s="66"/>
      <c r="E3645" s="66"/>
      <c r="F3645" s="66"/>
      <c r="G3645" s="67"/>
      <c r="H3645" s="4"/>
      <c r="I3645" s="4"/>
      <c r="J3645" s="4"/>
      <c r="K3645" s="4"/>
      <c r="O3645" s="4"/>
      <c r="P3645" s="4"/>
      <c r="Q3645" s="4"/>
      <c r="R3645" s="16"/>
      <c r="S3645" s="16"/>
      <c r="T3645" s="16"/>
      <c r="AA3645" s="59"/>
      <c r="AB3645" s="59"/>
      <c r="AE3645" s="98"/>
    </row>
    <row r="3646" spans="1:31" x14ac:dyDescent="0.25">
      <c r="A3646" s="16"/>
      <c r="B3646" s="16"/>
      <c r="C3646" s="16"/>
      <c r="D3646" s="66"/>
      <c r="E3646" s="66"/>
      <c r="F3646" s="66"/>
      <c r="G3646" s="67"/>
      <c r="H3646" s="4"/>
      <c r="I3646" s="4"/>
      <c r="J3646" s="4"/>
      <c r="K3646" s="4"/>
      <c r="O3646" s="4"/>
      <c r="P3646" s="4"/>
      <c r="Q3646" s="4"/>
      <c r="R3646" s="16"/>
      <c r="S3646" s="16"/>
      <c r="T3646" s="16"/>
      <c r="AA3646" s="59"/>
      <c r="AB3646" s="59"/>
      <c r="AE3646" s="98"/>
    </row>
    <row r="3647" spans="1:31" x14ac:dyDescent="0.25">
      <c r="A3647" s="16"/>
      <c r="B3647" s="16"/>
      <c r="C3647" s="16"/>
      <c r="D3647" s="66"/>
      <c r="E3647" s="66"/>
      <c r="F3647" s="66"/>
      <c r="G3647" s="67"/>
      <c r="H3647" s="4"/>
      <c r="I3647" s="4"/>
      <c r="J3647" s="4"/>
      <c r="K3647" s="4"/>
      <c r="O3647" s="4"/>
      <c r="P3647" s="4"/>
      <c r="Q3647" s="4"/>
      <c r="R3647" s="16"/>
      <c r="S3647" s="16"/>
      <c r="T3647" s="16"/>
      <c r="AA3647" s="59"/>
      <c r="AB3647" s="59"/>
      <c r="AE3647" s="98"/>
    </row>
    <row r="3648" spans="1:31" x14ac:dyDescent="0.25">
      <c r="A3648" s="16"/>
      <c r="B3648" s="16"/>
      <c r="C3648" s="16"/>
      <c r="D3648" s="66"/>
      <c r="E3648" s="66"/>
      <c r="F3648" s="66"/>
      <c r="G3648" s="67"/>
      <c r="H3648" s="4"/>
      <c r="I3648" s="4"/>
      <c r="J3648" s="4"/>
      <c r="K3648" s="4"/>
      <c r="O3648" s="4"/>
      <c r="P3648" s="4"/>
      <c r="Q3648" s="4"/>
      <c r="R3648" s="16"/>
      <c r="S3648" s="16"/>
      <c r="T3648" s="16"/>
      <c r="AA3648" s="59"/>
      <c r="AB3648" s="59"/>
      <c r="AE3648" s="98"/>
    </row>
    <row r="3649" spans="1:31" x14ac:dyDescent="0.25">
      <c r="A3649" s="16"/>
      <c r="B3649" s="16"/>
      <c r="C3649" s="16"/>
      <c r="D3649" s="66"/>
      <c r="E3649" s="66"/>
      <c r="F3649" s="66"/>
      <c r="G3649" s="67"/>
      <c r="H3649" s="4"/>
      <c r="I3649" s="4"/>
      <c r="J3649" s="4"/>
      <c r="K3649" s="4"/>
      <c r="O3649" s="4"/>
      <c r="P3649" s="4"/>
      <c r="Q3649" s="4"/>
      <c r="R3649" s="16"/>
      <c r="S3649" s="16"/>
      <c r="T3649" s="16"/>
      <c r="AA3649" s="59"/>
      <c r="AB3649" s="59"/>
      <c r="AE3649" s="98"/>
    </row>
    <row r="3650" spans="1:31" x14ac:dyDescent="0.25">
      <c r="A3650" s="16"/>
      <c r="B3650" s="16"/>
      <c r="C3650" s="16"/>
      <c r="D3650" s="66"/>
      <c r="E3650" s="66"/>
      <c r="F3650" s="66"/>
      <c r="G3650" s="67"/>
      <c r="H3650" s="4"/>
      <c r="I3650" s="4"/>
      <c r="J3650" s="4"/>
      <c r="K3650" s="4"/>
      <c r="O3650" s="4"/>
      <c r="P3650" s="4"/>
      <c r="Q3650" s="4"/>
      <c r="R3650" s="16"/>
      <c r="S3650" s="16"/>
      <c r="T3650" s="16"/>
      <c r="AA3650" s="59"/>
      <c r="AB3650" s="59"/>
      <c r="AE3650" s="98"/>
    </row>
    <row r="3651" spans="1:31" x14ac:dyDescent="0.25">
      <c r="A3651" s="16"/>
      <c r="B3651" s="16"/>
      <c r="C3651" s="16"/>
      <c r="D3651" s="66"/>
      <c r="E3651" s="66"/>
      <c r="F3651" s="66"/>
      <c r="G3651" s="67"/>
      <c r="H3651" s="4"/>
      <c r="I3651" s="4"/>
      <c r="J3651" s="4"/>
      <c r="K3651" s="4"/>
      <c r="O3651" s="4"/>
      <c r="P3651" s="4"/>
      <c r="Q3651" s="4"/>
      <c r="R3651" s="16"/>
      <c r="S3651" s="16"/>
      <c r="T3651" s="16"/>
      <c r="AA3651" s="59"/>
      <c r="AB3651" s="59"/>
      <c r="AE3651" s="98"/>
    </row>
    <row r="3652" spans="1:31" x14ac:dyDescent="0.25">
      <c r="A3652" s="16"/>
      <c r="B3652" s="16"/>
      <c r="C3652" s="16"/>
      <c r="D3652" s="66"/>
      <c r="E3652" s="66"/>
      <c r="F3652" s="66"/>
      <c r="G3652" s="67"/>
      <c r="H3652" s="4"/>
      <c r="I3652" s="4"/>
      <c r="J3652" s="4"/>
      <c r="K3652" s="4"/>
      <c r="O3652" s="4"/>
      <c r="P3652" s="4"/>
      <c r="Q3652" s="4"/>
      <c r="R3652" s="16"/>
      <c r="S3652" s="16"/>
      <c r="T3652" s="16"/>
      <c r="AA3652" s="59"/>
      <c r="AB3652" s="59"/>
      <c r="AE3652" s="98"/>
    </row>
    <row r="3653" spans="1:31" x14ac:dyDescent="0.25">
      <c r="A3653" s="16"/>
      <c r="B3653" s="16"/>
      <c r="C3653" s="16"/>
      <c r="D3653" s="66"/>
      <c r="E3653" s="66"/>
      <c r="F3653" s="66"/>
      <c r="G3653" s="67"/>
      <c r="H3653" s="4"/>
      <c r="I3653" s="4"/>
      <c r="J3653" s="4"/>
      <c r="K3653" s="4"/>
      <c r="O3653" s="4"/>
      <c r="P3653" s="4"/>
      <c r="Q3653" s="4"/>
      <c r="R3653" s="16"/>
      <c r="S3653" s="16"/>
      <c r="T3653" s="16"/>
      <c r="AA3653" s="59"/>
      <c r="AB3653" s="59"/>
      <c r="AE3653" s="98"/>
    </row>
    <row r="3654" spans="1:31" x14ac:dyDescent="0.25">
      <c r="A3654" s="16"/>
      <c r="B3654" s="16"/>
      <c r="C3654" s="16"/>
      <c r="D3654" s="66"/>
      <c r="E3654" s="66"/>
      <c r="F3654" s="66"/>
      <c r="G3654" s="67"/>
      <c r="H3654" s="4"/>
      <c r="I3654" s="4"/>
      <c r="J3654" s="4"/>
      <c r="K3654" s="4"/>
      <c r="O3654" s="4"/>
      <c r="P3654" s="4"/>
      <c r="Q3654" s="4"/>
      <c r="R3654" s="16"/>
      <c r="S3654" s="16"/>
      <c r="T3654" s="16"/>
      <c r="AA3654" s="59"/>
      <c r="AB3654" s="59"/>
      <c r="AE3654" s="98"/>
    </row>
    <row r="3655" spans="1:31" x14ac:dyDescent="0.25">
      <c r="A3655" s="16"/>
      <c r="B3655" s="16"/>
      <c r="C3655" s="16"/>
      <c r="D3655" s="66"/>
      <c r="E3655" s="66"/>
      <c r="F3655" s="66"/>
      <c r="G3655" s="67"/>
      <c r="H3655" s="4"/>
      <c r="I3655" s="4"/>
      <c r="J3655" s="4"/>
      <c r="K3655" s="4"/>
      <c r="O3655" s="4"/>
      <c r="P3655" s="4"/>
      <c r="Q3655" s="4"/>
      <c r="R3655" s="16"/>
      <c r="S3655" s="16"/>
      <c r="T3655" s="16"/>
      <c r="AA3655" s="59"/>
      <c r="AB3655" s="59"/>
      <c r="AE3655" s="98"/>
    </row>
    <row r="3656" spans="1:31" x14ac:dyDescent="0.25">
      <c r="A3656" s="16"/>
      <c r="B3656" s="16"/>
      <c r="C3656" s="16"/>
      <c r="D3656" s="66"/>
      <c r="E3656" s="66"/>
      <c r="F3656" s="66"/>
      <c r="G3656" s="67"/>
      <c r="H3656" s="4"/>
      <c r="I3656" s="4"/>
      <c r="J3656" s="4"/>
      <c r="K3656" s="4"/>
      <c r="O3656" s="4"/>
      <c r="P3656" s="4"/>
      <c r="Q3656" s="4"/>
      <c r="R3656" s="16"/>
      <c r="S3656" s="16"/>
      <c r="T3656" s="16"/>
      <c r="AA3656" s="59"/>
      <c r="AB3656" s="59"/>
      <c r="AE3656" s="98"/>
    </row>
    <row r="3657" spans="1:31" x14ac:dyDescent="0.25">
      <c r="A3657" s="16"/>
      <c r="B3657" s="16"/>
      <c r="C3657" s="16"/>
      <c r="D3657" s="66"/>
      <c r="E3657" s="66"/>
      <c r="F3657" s="66"/>
      <c r="G3657" s="67"/>
      <c r="H3657" s="4"/>
      <c r="I3657" s="4"/>
      <c r="J3657" s="4"/>
      <c r="K3657" s="4"/>
      <c r="O3657" s="4"/>
      <c r="P3657" s="4"/>
      <c r="Q3657" s="4"/>
      <c r="R3657" s="16"/>
      <c r="S3657" s="16"/>
      <c r="T3657" s="16"/>
      <c r="AA3657" s="59"/>
      <c r="AB3657" s="59"/>
      <c r="AE3657" s="98"/>
    </row>
    <row r="3658" spans="1:31" x14ac:dyDescent="0.25">
      <c r="A3658" s="16"/>
      <c r="B3658" s="16"/>
      <c r="C3658" s="16"/>
      <c r="D3658" s="66"/>
      <c r="E3658" s="66"/>
      <c r="F3658" s="66"/>
      <c r="G3658" s="67"/>
      <c r="H3658" s="4"/>
      <c r="I3658" s="4"/>
      <c r="J3658" s="4"/>
      <c r="K3658" s="4"/>
      <c r="O3658" s="4"/>
      <c r="P3658" s="4"/>
      <c r="Q3658" s="4"/>
      <c r="R3658" s="16"/>
      <c r="S3658" s="16"/>
      <c r="T3658" s="16"/>
      <c r="AA3658" s="59"/>
      <c r="AB3658" s="59"/>
      <c r="AE3658" s="98"/>
    </row>
    <row r="3659" spans="1:31" x14ac:dyDescent="0.25">
      <c r="A3659" s="16"/>
      <c r="B3659" s="16"/>
      <c r="C3659" s="16"/>
      <c r="D3659" s="66"/>
      <c r="E3659" s="66"/>
      <c r="F3659" s="66"/>
      <c r="G3659" s="67"/>
      <c r="H3659" s="4"/>
      <c r="I3659" s="4"/>
      <c r="J3659" s="4"/>
      <c r="K3659" s="4"/>
      <c r="O3659" s="4"/>
      <c r="P3659" s="4"/>
      <c r="Q3659" s="4"/>
      <c r="R3659" s="16"/>
      <c r="S3659" s="16"/>
      <c r="T3659" s="16"/>
      <c r="AA3659" s="59"/>
      <c r="AB3659" s="59"/>
      <c r="AE3659" s="98"/>
    </row>
    <row r="3660" spans="1:31" x14ac:dyDescent="0.25">
      <c r="A3660" s="16"/>
      <c r="B3660" s="16"/>
      <c r="C3660" s="16"/>
      <c r="D3660" s="66"/>
      <c r="E3660" s="66"/>
      <c r="F3660" s="66"/>
      <c r="G3660" s="67"/>
      <c r="H3660" s="4"/>
      <c r="I3660" s="4"/>
      <c r="J3660" s="4"/>
      <c r="K3660" s="4"/>
      <c r="O3660" s="4"/>
      <c r="P3660" s="4"/>
      <c r="Q3660" s="4"/>
      <c r="R3660" s="16"/>
      <c r="S3660" s="16"/>
      <c r="T3660" s="16"/>
      <c r="AA3660" s="59"/>
      <c r="AB3660" s="59"/>
      <c r="AE3660" s="98"/>
    </row>
    <row r="3661" spans="1:31" x14ac:dyDescent="0.25">
      <c r="A3661" s="16"/>
      <c r="B3661" s="16"/>
      <c r="C3661" s="16"/>
      <c r="D3661" s="66"/>
      <c r="E3661" s="66"/>
      <c r="F3661" s="66"/>
      <c r="G3661" s="67"/>
      <c r="H3661" s="4"/>
      <c r="I3661" s="4"/>
      <c r="J3661" s="4"/>
      <c r="K3661" s="4"/>
      <c r="O3661" s="4"/>
      <c r="P3661" s="4"/>
      <c r="Q3661" s="4"/>
      <c r="R3661" s="16"/>
      <c r="S3661" s="16"/>
      <c r="T3661" s="16"/>
      <c r="AA3661" s="59"/>
      <c r="AB3661" s="59"/>
      <c r="AE3661" s="98"/>
    </row>
    <row r="3662" spans="1:31" x14ac:dyDescent="0.25">
      <c r="A3662" s="16"/>
      <c r="B3662" s="16"/>
      <c r="C3662" s="16"/>
      <c r="D3662" s="66"/>
      <c r="E3662" s="66"/>
      <c r="F3662" s="66"/>
      <c r="G3662" s="67"/>
      <c r="H3662" s="4"/>
      <c r="I3662" s="4"/>
      <c r="J3662" s="4"/>
      <c r="K3662" s="4"/>
      <c r="O3662" s="4"/>
      <c r="P3662" s="4"/>
      <c r="Q3662" s="4"/>
      <c r="R3662" s="16"/>
      <c r="S3662" s="16"/>
      <c r="T3662" s="16"/>
      <c r="AA3662" s="59"/>
      <c r="AB3662" s="59"/>
      <c r="AE3662" s="98"/>
    </row>
    <row r="3663" spans="1:31" x14ac:dyDescent="0.25">
      <c r="A3663" s="16"/>
      <c r="B3663" s="16"/>
      <c r="C3663" s="16"/>
      <c r="D3663" s="66"/>
      <c r="E3663" s="66"/>
      <c r="F3663" s="66"/>
      <c r="G3663" s="67"/>
      <c r="H3663" s="4"/>
      <c r="I3663" s="4"/>
      <c r="J3663" s="4"/>
      <c r="K3663" s="4"/>
      <c r="O3663" s="4"/>
      <c r="P3663" s="4"/>
      <c r="Q3663" s="4"/>
      <c r="R3663" s="16"/>
      <c r="S3663" s="16"/>
      <c r="T3663" s="16"/>
      <c r="AA3663" s="59"/>
      <c r="AB3663" s="59"/>
      <c r="AE3663" s="98"/>
    </row>
    <row r="3664" spans="1:31" x14ac:dyDescent="0.25">
      <c r="A3664" s="16"/>
      <c r="B3664" s="16"/>
      <c r="C3664" s="16"/>
      <c r="D3664" s="66"/>
      <c r="E3664" s="66"/>
      <c r="F3664" s="66"/>
      <c r="G3664" s="67"/>
      <c r="H3664" s="4"/>
      <c r="I3664" s="4"/>
      <c r="J3664" s="4"/>
      <c r="K3664" s="4"/>
      <c r="O3664" s="4"/>
      <c r="P3664" s="4"/>
      <c r="Q3664" s="4"/>
      <c r="R3664" s="16"/>
      <c r="S3664" s="16"/>
      <c r="T3664" s="16"/>
      <c r="AA3664" s="59"/>
      <c r="AB3664" s="59"/>
      <c r="AE3664" s="98"/>
    </row>
    <row r="3665" spans="1:31" x14ac:dyDescent="0.25">
      <c r="A3665" s="16"/>
      <c r="B3665" s="16"/>
      <c r="C3665" s="16"/>
      <c r="D3665" s="66"/>
      <c r="E3665" s="66"/>
      <c r="F3665" s="66"/>
      <c r="G3665" s="67"/>
      <c r="H3665" s="4"/>
      <c r="I3665" s="4"/>
      <c r="J3665" s="4"/>
      <c r="K3665" s="4"/>
      <c r="O3665" s="4"/>
      <c r="P3665" s="4"/>
      <c r="Q3665" s="4"/>
      <c r="R3665" s="16"/>
      <c r="S3665" s="16"/>
      <c r="T3665" s="16"/>
      <c r="AA3665" s="59"/>
      <c r="AB3665" s="59"/>
      <c r="AE3665" s="98"/>
    </row>
    <row r="3666" spans="1:31" x14ac:dyDescent="0.25">
      <c r="A3666" s="16"/>
      <c r="B3666" s="16"/>
      <c r="C3666" s="16"/>
      <c r="D3666" s="66"/>
      <c r="E3666" s="66"/>
      <c r="F3666" s="66"/>
      <c r="G3666" s="67"/>
      <c r="H3666" s="4"/>
      <c r="I3666" s="4"/>
      <c r="J3666" s="4"/>
      <c r="K3666" s="4"/>
      <c r="O3666" s="4"/>
      <c r="P3666" s="4"/>
      <c r="Q3666" s="4"/>
      <c r="R3666" s="16"/>
      <c r="S3666" s="16"/>
      <c r="T3666" s="16"/>
      <c r="AA3666" s="59"/>
      <c r="AB3666" s="59"/>
      <c r="AE3666" s="98"/>
    </row>
    <row r="3667" spans="1:31" x14ac:dyDescent="0.25">
      <c r="A3667" s="16"/>
      <c r="B3667" s="16"/>
      <c r="C3667" s="16"/>
      <c r="D3667" s="66"/>
      <c r="E3667" s="66"/>
      <c r="F3667" s="66"/>
      <c r="G3667" s="67"/>
      <c r="H3667" s="4"/>
      <c r="I3667" s="4"/>
      <c r="J3667" s="4"/>
      <c r="K3667" s="4"/>
      <c r="O3667" s="4"/>
      <c r="P3667" s="4"/>
      <c r="Q3667" s="4"/>
      <c r="R3667" s="16"/>
      <c r="S3667" s="16"/>
      <c r="T3667" s="16"/>
      <c r="AA3667" s="59"/>
      <c r="AB3667" s="59"/>
      <c r="AE3667" s="98"/>
    </row>
    <row r="3668" spans="1:31" x14ac:dyDescent="0.25">
      <c r="A3668" s="16"/>
      <c r="B3668" s="16"/>
      <c r="C3668" s="16"/>
      <c r="D3668" s="66"/>
      <c r="E3668" s="66"/>
      <c r="F3668" s="66"/>
      <c r="G3668" s="67"/>
      <c r="H3668" s="4"/>
      <c r="I3668" s="4"/>
      <c r="J3668" s="4"/>
      <c r="K3668" s="4"/>
      <c r="O3668" s="4"/>
      <c r="P3668" s="4"/>
      <c r="Q3668" s="4"/>
      <c r="R3668" s="16"/>
      <c r="S3668" s="16"/>
      <c r="T3668" s="16"/>
      <c r="AA3668" s="59"/>
      <c r="AB3668" s="59"/>
      <c r="AE3668" s="98"/>
    </row>
    <row r="3669" spans="1:31" x14ac:dyDescent="0.25">
      <c r="A3669" s="16"/>
      <c r="B3669" s="16"/>
      <c r="C3669" s="16"/>
      <c r="D3669" s="66"/>
      <c r="E3669" s="66"/>
      <c r="F3669" s="66"/>
      <c r="G3669" s="67"/>
      <c r="H3669" s="4"/>
      <c r="I3669" s="4"/>
      <c r="J3669" s="4"/>
      <c r="K3669" s="4"/>
      <c r="O3669" s="4"/>
      <c r="P3669" s="4"/>
      <c r="Q3669" s="4"/>
      <c r="R3669" s="16"/>
      <c r="S3669" s="16"/>
      <c r="T3669" s="16"/>
      <c r="AA3669" s="59"/>
      <c r="AB3669" s="59"/>
      <c r="AE3669" s="98"/>
    </row>
    <row r="3670" spans="1:31" x14ac:dyDescent="0.25">
      <c r="A3670" s="16"/>
      <c r="B3670" s="16"/>
      <c r="C3670" s="16"/>
      <c r="D3670" s="66"/>
      <c r="E3670" s="66"/>
      <c r="F3670" s="66"/>
      <c r="G3670" s="67"/>
      <c r="H3670" s="4"/>
      <c r="I3670" s="4"/>
      <c r="J3670" s="4"/>
      <c r="K3670" s="4"/>
      <c r="O3670" s="4"/>
      <c r="P3670" s="4"/>
      <c r="Q3670" s="4"/>
      <c r="R3670" s="16"/>
      <c r="S3670" s="16"/>
      <c r="T3670" s="16"/>
      <c r="AA3670" s="59"/>
      <c r="AB3670" s="59"/>
      <c r="AE3670" s="98"/>
    </row>
    <row r="3671" spans="1:31" x14ac:dyDescent="0.25">
      <c r="A3671" s="16"/>
      <c r="B3671" s="16"/>
      <c r="C3671" s="16"/>
      <c r="D3671" s="66"/>
      <c r="E3671" s="66"/>
      <c r="F3671" s="66"/>
      <c r="G3671" s="67"/>
      <c r="H3671" s="4"/>
      <c r="I3671" s="4"/>
      <c r="J3671" s="4"/>
      <c r="K3671" s="4"/>
      <c r="O3671" s="4"/>
      <c r="P3671" s="4"/>
      <c r="Q3671" s="4"/>
      <c r="R3671" s="16"/>
      <c r="S3671" s="16"/>
      <c r="T3671" s="16"/>
      <c r="AA3671" s="59"/>
      <c r="AB3671" s="59"/>
      <c r="AE3671" s="98"/>
    </row>
    <row r="3672" spans="1:31" x14ac:dyDescent="0.25">
      <c r="A3672" s="16"/>
      <c r="B3672" s="16"/>
      <c r="C3672" s="16"/>
      <c r="D3672" s="66"/>
      <c r="E3672" s="66"/>
      <c r="F3672" s="66"/>
      <c r="G3672" s="67"/>
      <c r="H3672" s="4"/>
      <c r="I3672" s="4"/>
      <c r="J3672" s="4"/>
      <c r="K3672" s="4"/>
      <c r="O3672" s="4"/>
      <c r="P3672" s="4"/>
      <c r="Q3672" s="4"/>
      <c r="R3672" s="16"/>
      <c r="S3672" s="16"/>
      <c r="T3672" s="16"/>
      <c r="AA3672" s="59"/>
      <c r="AB3672" s="59"/>
      <c r="AE3672" s="98"/>
    </row>
    <row r="3673" spans="1:31" x14ac:dyDescent="0.25">
      <c r="A3673" s="16"/>
      <c r="B3673" s="16"/>
      <c r="C3673" s="16"/>
      <c r="D3673" s="66"/>
      <c r="E3673" s="66"/>
      <c r="F3673" s="66"/>
      <c r="G3673" s="67"/>
      <c r="H3673" s="4"/>
      <c r="I3673" s="4"/>
      <c r="J3673" s="4"/>
      <c r="K3673" s="4"/>
      <c r="O3673" s="4"/>
      <c r="P3673" s="4"/>
      <c r="Q3673" s="4"/>
      <c r="R3673" s="16"/>
      <c r="S3673" s="16"/>
      <c r="T3673" s="16"/>
      <c r="AA3673" s="59"/>
      <c r="AB3673" s="59"/>
      <c r="AE3673" s="98"/>
    </row>
    <row r="3674" spans="1:31" x14ac:dyDescent="0.25">
      <c r="A3674" s="16"/>
      <c r="B3674" s="16"/>
      <c r="C3674" s="16"/>
      <c r="D3674" s="66"/>
      <c r="E3674" s="66"/>
      <c r="F3674" s="66"/>
      <c r="G3674" s="67"/>
      <c r="H3674" s="4"/>
      <c r="I3674" s="4"/>
      <c r="J3674" s="4"/>
      <c r="K3674" s="4"/>
      <c r="O3674" s="4"/>
      <c r="P3674" s="4"/>
      <c r="Q3674" s="4"/>
      <c r="R3674" s="16"/>
      <c r="S3674" s="16"/>
      <c r="T3674" s="16"/>
      <c r="AA3674" s="59"/>
      <c r="AB3674" s="59"/>
      <c r="AE3674" s="98"/>
    </row>
    <row r="3675" spans="1:31" x14ac:dyDescent="0.25">
      <c r="A3675" s="16"/>
      <c r="B3675" s="16"/>
      <c r="C3675" s="16"/>
      <c r="D3675" s="66"/>
      <c r="E3675" s="66"/>
      <c r="F3675" s="66"/>
      <c r="G3675" s="67"/>
      <c r="H3675" s="4"/>
      <c r="I3675" s="4"/>
      <c r="J3675" s="4"/>
      <c r="K3675" s="4"/>
      <c r="O3675" s="4"/>
      <c r="P3675" s="4"/>
      <c r="Q3675" s="4"/>
      <c r="R3675" s="16"/>
      <c r="S3675" s="16"/>
      <c r="T3675" s="16"/>
      <c r="AA3675" s="59"/>
      <c r="AB3675" s="59"/>
      <c r="AE3675" s="98"/>
    </row>
    <row r="3676" spans="1:31" x14ac:dyDescent="0.25">
      <c r="A3676" s="16"/>
      <c r="B3676" s="16"/>
      <c r="C3676" s="16"/>
      <c r="D3676" s="66"/>
      <c r="E3676" s="66"/>
      <c r="F3676" s="66"/>
      <c r="G3676" s="67"/>
      <c r="H3676" s="4"/>
      <c r="I3676" s="4"/>
      <c r="J3676" s="4"/>
      <c r="K3676" s="4"/>
      <c r="O3676" s="4"/>
      <c r="P3676" s="4"/>
      <c r="Q3676" s="4"/>
      <c r="R3676" s="16"/>
      <c r="S3676" s="16"/>
      <c r="T3676" s="16"/>
      <c r="AA3676" s="59"/>
      <c r="AB3676" s="59"/>
      <c r="AE3676" s="98"/>
    </row>
    <row r="3677" spans="1:31" x14ac:dyDescent="0.25">
      <c r="A3677" s="16"/>
      <c r="B3677" s="16"/>
      <c r="C3677" s="16"/>
      <c r="D3677" s="66"/>
      <c r="E3677" s="66"/>
      <c r="F3677" s="66"/>
      <c r="G3677" s="67"/>
      <c r="H3677" s="4"/>
      <c r="I3677" s="4"/>
      <c r="J3677" s="4"/>
      <c r="K3677" s="4"/>
      <c r="O3677" s="4"/>
      <c r="P3677" s="4"/>
      <c r="Q3677" s="4"/>
      <c r="R3677" s="16"/>
      <c r="S3677" s="16"/>
      <c r="T3677" s="16"/>
      <c r="AA3677" s="59"/>
      <c r="AB3677" s="59"/>
      <c r="AE3677" s="98"/>
    </row>
    <row r="3678" spans="1:31" x14ac:dyDescent="0.25">
      <c r="A3678" s="16"/>
      <c r="B3678" s="16"/>
      <c r="C3678" s="16"/>
      <c r="D3678" s="66"/>
      <c r="E3678" s="66"/>
      <c r="F3678" s="66"/>
      <c r="G3678" s="67"/>
      <c r="H3678" s="4"/>
      <c r="I3678" s="4"/>
      <c r="J3678" s="4"/>
      <c r="K3678" s="4"/>
      <c r="O3678" s="4"/>
      <c r="P3678" s="4"/>
      <c r="Q3678" s="4"/>
      <c r="R3678" s="16"/>
      <c r="S3678" s="16"/>
      <c r="T3678" s="16"/>
      <c r="AA3678" s="59"/>
      <c r="AB3678" s="59"/>
      <c r="AE3678" s="98"/>
    </row>
    <row r="3679" spans="1:31" x14ac:dyDescent="0.25">
      <c r="A3679" s="16"/>
      <c r="B3679" s="16"/>
      <c r="C3679" s="16"/>
      <c r="D3679" s="66"/>
      <c r="E3679" s="66"/>
      <c r="F3679" s="66"/>
      <c r="G3679" s="67"/>
      <c r="H3679" s="4"/>
      <c r="I3679" s="4"/>
      <c r="J3679" s="4"/>
      <c r="K3679" s="4"/>
      <c r="O3679" s="4"/>
      <c r="P3679" s="4"/>
      <c r="Q3679" s="4"/>
      <c r="R3679" s="16"/>
      <c r="S3679" s="16"/>
      <c r="T3679" s="16"/>
      <c r="AA3679" s="59"/>
      <c r="AB3679" s="59"/>
      <c r="AE3679" s="98"/>
    </row>
    <row r="3680" spans="1:31" x14ac:dyDescent="0.25">
      <c r="A3680" s="16"/>
      <c r="B3680" s="16"/>
      <c r="C3680" s="16"/>
      <c r="D3680" s="66"/>
      <c r="E3680" s="66"/>
      <c r="F3680" s="66"/>
      <c r="G3680" s="67"/>
      <c r="H3680" s="4"/>
      <c r="I3680" s="4"/>
      <c r="J3680" s="4"/>
      <c r="K3680" s="4"/>
      <c r="O3680" s="4"/>
      <c r="P3680" s="4"/>
      <c r="Q3680" s="4"/>
      <c r="R3680" s="16"/>
      <c r="S3680" s="16"/>
      <c r="T3680" s="16"/>
      <c r="AA3680" s="59"/>
      <c r="AB3680" s="59"/>
      <c r="AE3680" s="98"/>
    </row>
    <row r="3681" spans="1:31" x14ac:dyDescent="0.25">
      <c r="A3681" s="16"/>
      <c r="B3681" s="16"/>
      <c r="C3681" s="16"/>
      <c r="D3681" s="66"/>
      <c r="E3681" s="66"/>
      <c r="F3681" s="66"/>
      <c r="G3681" s="67"/>
      <c r="H3681" s="4"/>
      <c r="I3681" s="4"/>
      <c r="J3681" s="4"/>
      <c r="K3681" s="4"/>
      <c r="O3681" s="4"/>
      <c r="P3681" s="4"/>
      <c r="Q3681" s="4"/>
      <c r="R3681" s="16"/>
      <c r="S3681" s="16"/>
      <c r="T3681" s="16"/>
      <c r="AA3681" s="59"/>
      <c r="AB3681" s="59"/>
      <c r="AE3681" s="98"/>
    </row>
    <row r="3682" spans="1:31" x14ac:dyDescent="0.25">
      <c r="A3682" s="16"/>
      <c r="B3682" s="16"/>
      <c r="C3682" s="16"/>
      <c r="D3682" s="66"/>
      <c r="E3682" s="66"/>
      <c r="F3682" s="66"/>
      <c r="G3682" s="67"/>
      <c r="H3682" s="4"/>
      <c r="I3682" s="4"/>
      <c r="J3682" s="4"/>
      <c r="K3682" s="4"/>
      <c r="O3682" s="4"/>
      <c r="P3682" s="4"/>
      <c r="Q3682" s="4"/>
      <c r="R3682" s="16"/>
      <c r="S3682" s="16"/>
      <c r="T3682" s="16"/>
      <c r="AA3682" s="59"/>
      <c r="AB3682" s="59"/>
      <c r="AE3682" s="98"/>
    </row>
    <row r="3683" spans="1:31" x14ac:dyDescent="0.25">
      <c r="A3683" s="16"/>
      <c r="B3683" s="16"/>
      <c r="C3683" s="16"/>
      <c r="D3683" s="66"/>
      <c r="E3683" s="66"/>
      <c r="F3683" s="66"/>
      <c r="G3683" s="67"/>
      <c r="H3683" s="4"/>
      <c r="I3683" s="4"/>
      <c r="J3683" s="4"/>
      <c r="K3683" s="4"/>
      <c r="O3683" s="4"/>
      <c r="P3683" s="4"/>
      <c r="Q3683" s="4"/>
      <c r="R3683" s="16"/>
      <c r="S3683" s="16"/>
      <c r="T3683" s="16"/>
      <c r="AA3683" s="59"/>
      <c r="AB3683" s="59"/>
      <c r="AE3683" s="98"/>
    </row>
    <row r="3684" spans="1:31" x14ac:dyDescent="0.25">
      <c r="A3684" s="16"/>
      <c r="B3684" s="16"/>
      <c r="C3684" s="16"/>
      <c r="D3684" s="66"/>
      <c r="E3684" s="66"/>
      <c r="F3684" s="66"/>
      <c r="G3684" s="67"/>
      <c r="H3684" s="4"/>
      <c r="I3684" s="4"/>
      <c r="J3684" s="4"/>
      <c r="K3684" s="4"/>
      <c r="O3684" s="4"/>
      <c r="P3684" s="4"/>
      <c r="Q3684" s="4"/>
      <c r="R3684" s="16"/>
      <c r="S3684" s="16"/>
      <c r="T3684" s="16"/>
      <c r="AA3684" s="59"/>
      <c r="AB3684" s="59"/>
      <c r="AE3684" s="98"/>
    </row>
    <row r="3685" spans="1:31" x14ac:dyDescent="0.25">
      <c r="A3685" s="16"/>
      <c r="B3685" s="16"/>
      <c r="C3685" s="16"/>
      <c r="D3685" s="66"/>
      <c r="E3685" s="66"/>
      <c r="F3685" s="66"/>
      <c r="G3685" s="67"/>
      <c r="H3685" s="4"/>
      <c r="I3685" s="4"/>
      <c r="J3685" s="4"/>
      <c r="K3685" s="4"/>
      <c r="O3685" s="4"/>
      <c r="P3685" s="4"/>
      <c r="Q3685" s="4"/>
      <c r="R3685" s="16"/>
      <c r="S3685" s="16"/>
      <c r="T3685" s="16"/>
      <c r="AA3685" s="59"/>
      <c r="AB3685" s="59"/>
      <c r="AE3685" s="98"/>
    </row>
    <row r="3686" spans="1:31" x14ac:dyDescent="0.25">
      <c r="A3686" s="16"/>
      <c r="B3686" s="16"/>
      <c r="C3686" s="16"/>
      <c r="D3686" s="66"/>
      <c r="E3686" s="66"/>
      <c r="F3686" s="66"/>
      <c r="G3686" s="67"/>
      <c r="H3686" s="4"/>
      <c r="I3686" s="4"/>
      <c r="J3686" s="4"/>
      <c r="K3686" s="4"/>
      <c r="O3686" s="4"/>
      <c r="P3686" s="4"/>
      <c r="Q3686" s="4"/>
      <c r="R3686" s="16"/>
      <c r="S3686" s="16"/>
      <c r="T3686" s="16"/>
      <c r="AA3686" s="59"/>
      <c r="AB3686" s="59"/>
      <c r="AE3686" s="98"/>
    </row>
    <row r="3687" spans="1:31" x14ac:dyDescent="0.25">
      <c r="A3687" s="16"/>
      <c r="B3687" s="16"/>
      <c r="C3687" s="16"/>
      <c r="D3687" s="66"/>
      <c r="E3687" s="66"/>
      <c r="F3687" s="66"/>
      <c r="G3687" s="67"/>
      <c r="H3687" s="4"/>
      <c r="I3687" s="4"/>
      <c r="J3687" s="4"/>
      <c r="K3687" s="4"/>
      <c r="O3687" s="4"/>
      <c r="P3687" s="4"/>
      <c r="Q3687" s="4"/>
      <c r="R3687" s="16"/>
      <c r="S3687" s="16"/>
      <c r="T3687" s="16"/>
      <c r="AA3687" s="59"/>
      <c r="AB3687" s="59"/>
      <c r="AE3687" s="98"/>
    </row>
    <row r="3688" spans="1:31" x14ac:dyDescent="0.25">
      <c r="A3688" s="16"/>
      <c r="B3688" s="16"/>
      <c r="C3688" s="16"/>
      <c r="D3688" s="66"/>
      <c r="E3688" s="66"/>
      <c r="F3688" s="66"/>
      <c r="G3688" s="67"/>
      <c r="H3688" s="4"/>
      <c r="I3688" s="4"/>
      <c r="J3688" s="4"/>
      <c r="K3688" s="4"/>
      <c r="O3688" s="4"/>
      <c r="P3688" s="4"/>
      <c r="Q3688" s="4"/>
      <c r="R3688" s="16"/>
      <c r="S3688" s="16"/>
      <c r="T3688" s="16"/>
      <c r="AA3688" s="59"/>
      <c r="AB3688" s="59"/>
      <c r="AE3688" s="98"/>
    </row>
    <row r="3689" spans="1:31" x14ac:dyDescent="0.25">
      <c r="A3689" s="16"/>
      <c r="B3689" s="16"/>
      <c r="C3689" s="16"/>
      <c r="D3689" s="66"/>
      <c r="E3689" s="66"/>
      <c r="F3689" s="66"/>
      <c r="G3689" s="67"/>
      <c r="H3689" s="4"/>
      <c r="I3689" s="4"/>
      <c r="J3689" s="4"/>
      <c r="K3689" s="4"/>
      <c r="O3689" s="4"/>
      <c r="P3689" s="4"/>
      <c r="Q3689" s="4"/>
      <c r="R3689" s="16"/>
      <c r="S3689" s="16"/>
      <c r="T3689" s="16"/>
      <c r="AA3689" s="59"/>
      <c r="AB3689" s="59"/>
      <c r="AE3689" s="98"/>
    </row>
    <row r="3690" spans="1:31" x14ac:dyDescent="0.25">
      <c r="A3690" s="16"/>
      <c r="B3690" s="16"/>
      <c r="C3690" s="16"/>
      <c r="D3690" s="66"/>
      <c r="E3690" s="66"/>
      <c r="F3690" s="66"/>
      <c r="G3690" s="67"/>
      <c r="H3690" s="4"/>
      <c r="I3690" s="4"/>
      <c r="J3690" s="4"/>
      <c r="K3690" s="4"/>
      <c r="O3690" s="4"/>
      <c r="P3690" s="4"/>
      <c r="Q3690" s="4"/>
      <c r="R3690" s="16"/>
      <c r="S3690" s="16"/>
      <c r="T3690" s="16"/>
      <c r="AA3690" s="59"/>
      <c r="AB3690" s="59"/>
      <c r="AE3690" s="98"/>
    </row>
    <row r="3691" spans="1:31" x14ac:dyDescent="0.25">
      <c r="A3691" s="16"/>
      <c r="B3691" s="16"/>
      <c r="C3691" s="16"/>
      <c r="D3691" s="66"/>
      <c r="E3691" s="66"/>
      <c r="F3691" s="66"/>
      <c r="G3691" s="67"/>
      <c r="H3691" s="4"/>
      <c r="I3691" s="4"/>
      <c r="J3691" s="4"/>
      <c r="K3691" s="4"/>
      <c r="O3691" s="4"/>
      <c r="P3691" s="4"/>
      <c r="Q3691" s="4"/>
      <c r="R3691" s="16"/>
      <c r="S3691" s="16"/>
      <c r="T3691" s="16"/>
      <c r="AA3691" s="59"/>
      <c r="AB3691" s="59"/>
      <c r="AE3691" s="98"/>
    </row>
    <row r="3692" spans="1:31" x14ac:dyDescent="0.25">
      <c r="A3692" s="16"/>
      <c r="B3692" s="16"/>
      <c r="C3692" s="16"/>
      <c r="D3692" s="66"/>
      <c r="E3692" s="66"/>
      <c r="F3692" s="66"/>
      <c r="G3692" s="67"/>
      <c r="H3692" s="4"/>
      <c r="I3692" s="4"/>
      <c r="J3692" s="4"/>
      <c r="K3692" s="4"/>
      <c r="O3692" s="4"/>
      <c r="P3692" s="4"/>
      <c r="Q3692" s="4"/>
      <c r="R3692" s="16"/>
      <c r="S3692" s="16"/>
      <c r="T3692" s="16"/>
      <c r="AA3692" s="59"/>
      <c r="AB3692" s="59"/>
      <c r="AE3692" s="98"/>
    </row>
    <row r="3693" spans="1:31" x14ac:dyDescent="0.25">
      <c r="A3693" s="16"/>
      <c r="B3693" s="16"/>
      <c r="C3693" s="16"/>
      <c r="D3693" s="66"/>
      <c r="E3693" s="66"/>
      <c r="F3693" s="66"/>
      <c r="G3693" s="67"/>
      <c r="H3693" s="4"/>
      <c r="I3693" s="4"/>
      <c r="J3693" s="4"/>
      <c r="K3693" s="4"/>
      <c r="O3693" s="4"/>
      <c r="P3693" s="4"/>
      <c r="Q3693" s="4"/>
      <c r="R3693" s="16"/>
      <c r="S3693" s="16"/>
      <c r="T3693" s="16"/>
      <c r="AA3693" s="59"/>
      <c r="AB3693" s="59"/>
      <c r="AE3693" s="98"/>
    </row>
    <row r="3694" spans="1:31" x14ac:dyDescent="0.25">
      <c r="A3694" s="16"/>
      <c r="B3694" s="16"/>
      <c r="C3694" s="16"/>
      <c r="D3694" s="66"/>
      <c r="E3694" s="66"/>
      <c r="F3694" s="66"/>
      <c r="G3694" s="67"/>
      <c r="H3694" s="4"/>
      <c r="I3694" s="4"/>
      <c r="J3694" s="4"/>
      <c r="K3694" s="4"/>
      <c r="O3694" s="4"/>
      <c r="P3694" s="4"/>
      <c r="Q3694" s="4"/>
      <c r="R3694" s="16"/>
      <c r="S3694" s="16"/>
      <c r="T3694" s="16"/>
      <c r="AA3694" s="59"/>
      <c r="AB3694" s="59"/>
      <c r="AE3694" s="98"/>
    </row>
    <row r="3695" spans="1:31" x14ac:dyDescent="0.25">
      <c r="A3695" s="16"/>
      <c r="B3695" s="16"/>
      <c r="C3695" s="16"/>
      <c r="D3695" s="66"/>
      <c r="E3695" s="66"/>
      <c r="F3695" s="66"/>
      <c r="G3695" s="67"/>
      <c r="H3695" s="4"/>
      <c r="I3695" s="4"/>
      <c r="J3695" s="4"/>
      <c r="K3695" s="4"/>
      <c r="O3695" s="4"/>
      <c r="P3695" s="4"/>
      <c r="Q3695" s="4"/>
      <c r="R3695" s="16"/>
      <c r="S3695" s="16"/>
      <c r="T3695" s="16"/>
      <c r="AA3695" s="59"/>
      <c r="AB3695" s="59"/>
      <c r="AE3695" s="98"/>
    </row>
    <row r="3696" spans="1:31" x14ac:dyDescent="0.25">
      <c r="A3696" s="16"/>
      <c r="B3696" s="16"/>
      <c r="C3696" s="16"/>
      <c r="D3696" s="66"/>
      <c r="E3696" s="66"/>
      <c r="F3696" s="66"/>
      <c r="G3696" s="67"/>
      <c r="H3696" s="4"/>
      <c r="I3696" s="4"/>
      <c r="J3696" s="4"/>
      <c r="K3696" s="4"/>
      <c r="O3696" s="4"/>
      <c r="P3696" s="4"/>
      <c r="Q3696" s="4"/>
      <c r="R3696" s="16"/>
      <c r="S3696" s="16"/>
      <c r="T3696" s="16"/>
      <c r="AA3696" s="59"/>
      <c r="AB3696" s="59"/>
      <c r="AE3696" s="98"/>
    </row>
    <row r="3697" spans="1:31" x14ac:dyDescent="0.25">
      <c r="A3697" s="16"/>
      <c r="B3697" s="16"/>
      <c r="C3697" s="16"/>
      <c r="D3697" s="66"/>
      <c r="E3697" s="66"/>
      <c r="F3697" s="66"/>
      <c r="G3697" s="67"/>
      <c r="H3697" s="4"/>
      <c r="I3697" s="4"/>
      <c r="J3697" s="4"/>
      <c r="K3697" s="4"/>
      <c r="O3697" s="4"/>
      <c r="P3697" s="4"/>
      <c r="Q3697" s="4"/>
      <c r="R3697" s="16"/>
      <c r="S3697" s="16"/>
      <c r="T3697" s="16"/>
      <c r="AA3697" s="59"/>
      <c r="AB3697" s="59"/>
      <c r="AE3697" s="98"/>
    </row>
    <row r="3698" spans="1:31" x14ac:dyDescent="0.25">
      <c r="A3698" s="16"/>
      <c r="B3698" s="16"/>
      <c r="C3698" s="16"/>
      <c r="D3698" s="66"/>
      <c r="E3698" s="66"/>
      <c r="F3698" s="66"/>
      <c r="G3698" s="67"/>
      <c r="H3698" s="4"/>
      <c r="I3698" s="4"/>
      <c r="J3698" s="4"/>
      <c r="K3698" s="4"/>
      <c r="O3698" s="4"/>
      <c r="P3698" s="4"/>
      <c r="Q3698" s="4"/>
      <c r="R3698" s="16"/>
      <c r="S3698" s="16"/>
      <c r="T3698" s="16"/>
      <c r="AA3698" s="59"/>
      <c r="AB3698" s="59"/>
      <c r="AE3698" s="98"/>
    </row>
    <row r="3699" spans="1:31" x14ac:dyDescent="0.25">
      <c r="A3699" s="16"/>
      <c r="B3699" s="16"/>
      <c r="C3699" s="16"/>
      <c r="D3699" s="66"/>
      <c r="E3699" s="66"/>
      <c r="F3699" s="66"/>
      <c r="G3699" s="67"/>
      <c r="H3699" s="4"/>
      <c r="I3699" s="4"/>
      <c r="J3699" s="4"/>
      <c r="K3699" s="4"/>
      <c r="O3699" s="4"/>
      <c r="P3699" s="4"/>
      <c r="Q3699" s="4"/>
      <c r="R3699" s="16"/>
      <c r="S3699" s="16"/>
      <c r="T3699" s="16"/>
      <c r="AA3699" s="59"/>
      <c r="AB3699" s="59"/>
      <c r="AE3699" s="98"/>
    </row>
    <row r="3700" spans="1:31" x14ac:dyDescent="0.25">
      <c r="A3700" s="16"/>
      <c r="B3700" s="16"/>
      <c r="C3700" s="16"/>
      <c r="D3700" s="66"/>
      <c r="E3700" s="66"/>
      <c r="F3700" s="66"/>
      <c r="G3700" s="67"/>
      <c r="H3700" s="4"/>
      <c r="I3700" s="4"/>
      <c r="J3700" s="4"/>
      <c r="K3700" s="4"/>
      <c r="O3700" s="4"/>
      <c r="P3700" s="4"/>
      <c r="Q3700" s="4"/>
      <c r="R3700" s="16"/>
      <c r="S3700" s="16"/>
      <c r="T3700" s="16"/>
      <c r="AA3700" s="59"/>
      <c r="AB3700" s="59"/>
      <c r="AE3700" s="98"/>
    </row>
    <row r="3701" spans="1:31" x14ac:dyDescent="0.25">
      <c r="A3701" s="16"/>
      <c r="B3701" s="16"/>
      <c r="C3701" s="16"/>
      <c r="D3701" s="66"/>
      <c r="E3701" s="66"/>
      <c r="F3701" s="66"/>
      <c r="G3701" s="67"/>
      <c r="H3701" s="4"/>
      <c r="I3701" s="4"/>
      <c r="J3701" s="4"/>
      <c r="K3701" s="4"/>
      <c r="O3701" s="4"/>
      <c r="P3701" s="4"/>
      <c r="Q3701" s="4"/>
      <c r="R3701" s="16"/>
      <c r="S3701" s="16"/>
      <c r="T3701" s="16"/>
      <c r="AA3701" s="59"/>
      <c r="AB3701" s="59"/>
      <c r="AE3701" s="98"/>
    </row>
    <row r="3702" spans="1:31" x14ac:dyDescent="0.25">
      <c r="A3702" s="16"/>
      <c r="B3702" s="16"/>
      <c r="C3702" s="16"/>
      <c r="D3702" s="66"/>
      <c r="E3702" s="66"/>
      <c r="F3702" s="66"/>
      <c r="G3702" s="67"/>
      <c r="H3702" s="4"/>
      <c r="I3702" s="4"/>
      <c r="J3702" s="4"/>
      <c r="K3702" s="4"/>
      <c r="O3702" s="4"/>
      <c r="P3702" s="4"/>
      <c r="Q3702" s="4"/>
      <c r="R3702" s="16"/>
      <c r="S3702" s="16"/>
      <c r="T3702" s="16"/>
      <c r="AA3702" s="59"/>
      <c r="AB3702" s="59"/>
      <c r="AE3702" s="98"/>
    </row>
    <row r="3703" spans="1:31" x14ac:dyDescent="0.25">
      <c r="A3703" s="16"/>
      <c r="B3703" s="16"/>
      <c r="C3703" s="16"/>
      <c r="D3703" s="66"/>
      <c r="E3703" s="66"/>
      <c r="F3703" s="66"/>
      <c r="G3703" s="67"/>
      <c r="H3703" s="4"/>
      <c r="I3703" s="4"/>
      <c r="J3703" s="4"/>
      <c r="K3703" s="4"/>
      <c r="O3703" s="4"/>
      <c r="P3703" s="4"/>
      <c r="Q3703" s="4"/>
      <c r="R3703" s="16"/>
      <c r="S3703" s="16"/>
      <c r="T3703" s="16"/>
      <c r="AA3703" s="59"/>
      <c r="AB3703" s="59"/>
      <c r="AE3703" s="98"/>
    </row>
    <row r="3704" spans="1:31" x14ac:dyDescent="0.25">
      <c r="A3704" s="16"/>
      <c r="B3704" s="16"/>
      <c r="C3704" s="16"/>
      <c r="D3704" s="66"/>
      <c r="E3704" s="66"/>
      <c r="F3704" s="66"/>
      <c r="G3704" s="67"/>
      <c r="H3704" s="4"/>
      <c r="I3704" s="4"/>
      <c r="J3704" s="4"/>
      <c r="K3704" s="4"/>
      <c r="O3704" s="4"/>
      <c r="P3704" s="4"/>
      <c r="Q3704" s="4"/>
      <c r="R3704" s="16"/>
      <c r="S3704" s="16"/>
      <c r="T3704" s="16"/>
      <c r="AA3704" s="59"/>
      <c r="AB3704" s="59"/>
      <c r="AE3704" s="98"/>
    </row>
    <row r="3705" spans="1:31" x14ac:dyDescent="0.25">
      <c r="A3705" s="16"/>
      <c r="B3705" s="16"/>
      <c r="C3705" s="16"/>
      <c r="D3705" s="66"/>
      <c r="E3705" s="66"/>
      <c r="F3705" s="66"/>
      <c r="G3705" s="67"/>
      <c r="H3705" s="4"/>
      <c r="I3705" s="4"/>
      <c r="J3705" s="4"/>
      <c r="K3705" s="4"/>
      <c r="O3705" s="4"/>
      <c r="P3705" s="4"/>
      <c r="Q3705" s="4"/>
      <c r="R3705" s="16"/>
      <c r="S3705" s="16"/>
      <c r="T3705" s="16"/>
      <c r="AA3705" s="59"/>
      <c r="AB3705" s="59"/>
      <c r="AE3705" s="98"/>
    </row>
    <row r="3706" spans="1:31" x14ac:dyDescent="0.25">
      <c r="A3706" s="16"/>
      <c r="B3706" s="16"/>
      <c r="C3706" s="16"/>
      <c r="D3706" s="66"/>
      <c r="E3706" s="66"/>
      <c r="F3706" s="66"/>
      <c r="G3706" s="67"/>
      <c r="H3706" s="4"/>
      <c r="I3706" s="4"/>
      <c r="J3706" s="4"/>
      <c r="K3706" s="4"/>
      <c r="O3706" s="4"/>
      <c r="P3706" s="4"/>
      <c r="Q3706" s="4"/>
      <c r="R3706" s="16"/>
      <c r="S3706" s="16"/>
      <c r="T3706" s="16"/>
      <c r="AA3706" s="59"/>
      <c r="AB3706" s="59"/>
      <c r="AE3706" s="98"/>
    </row>
    <row r="3707" spans="1:31" x14ac:dyDescent="0.25">
      <c r="A3707" s="16"/>
      <c r="B3707" s="16"/>
      <c r="C3707" s="16"/>
      <c r="D3707" s="66"/>
      <c r="E3707" s="66"/>
      <c r="F3707" s="66"/>
      <c r="G3707" s="67"/>
      <c r="H3707" s="4"/>
      <c r="I3707" s="4"/>
      <c r="J3707" s="4"/>
      <c r="K3707" s="4"/>
      <c r="O3707" s="4"/>
      <c r="P3707" s="4"/>
      <c r="Q3707" s="4"/>
      <c r="R3707" s="16"/>
      <c r="S3707" s="16"/>
      <c r="T3707" s="16"/>
      <c r="AA3707" s="59"/>
      <c r="AB3707" s="59"/>
      <c r="AE3707" s="98"/>
    </row>
    <row r="3708" spans="1:31" x14ac:dyDescent="0.25">
      <c r="A3708" s="16"/>
      <c r="B3708" s="16"/>
      <c r="C3708" s="16"/>
      <c r="D3708" s="66"/>
      <c r="E3708" s="66"/>
      <c r="F3708" s="66"/>
      <c r="G3708" s="67"/>
      <c r="H3708" s="4"/>
      <c r="I3708" s="4"/>
      <c r="J3708" s="4"/>
      <c r="K3708" s="4"/>
      <c r="O3708" s="4"/>
      <c r="P3708" s="4"/>
      <c r="Q3708" s="4"/>
      <c r="R3708" s="16"/>
      <c r="S3708" s="16"/>
      <c r="T3708" s="16"/>
      <c r="AA3708" s="59"/>
      <c r="AB3708" s="59"/>
      <c r="AE3708" s="98"/>
    </row>
    <row r="3709" spans="1:31" x14ac:dyDescent="0.25">
      <c r="A3709" s="16"/>
      <c r="B3709" s="16"/>
      <c r="C3709" s="16"/>
      <c r="D3709" s="66"/>
      <c r="E3709" s="66"/>
      <c r="F3709" s="66"/>
      <c r="G3709" s="67"/>
      <c r="H3709" s="4"/>
      <c r="I3709" s="4"/>
      <c r="J3709" s="4"/>
      <c r="K3709" s="4"/>
      <c r="O3709" s="4"/>
      <c r="P3709" s="4"/>
      <c r="Q3709" s="4"/>
      <c r="R3709" s="16"/>
      <c r="S3709" s="16"/>
      <c r="T3709" s="16"/>
      <c r="AA3709" s="59"/>
      <c r="AB3709" s="59"/>
      <c r="AE3709" s="98"/>
    </row>
    <row r="3710" spans="1:31" x14ac:dyDescent="0.25">
      <c r="A3710" s="16"/>
      <c r="B3710" s="16"/>
      <c r="C3710" s="16"/>
      <c r="D3710" s="66"/>
      <c r="E3710" s="66"/>
      <c r="F3710" s="66"/>
      <c r="G3710" s="67"/>
      <c r="H3710" s="4"/>
      <c r="I3710" s="4"/>
      <c r="J3710" s="4"/>
      <c r="K3710" s="4"/>
      <c r="O3710" s="4"/>
      <c r="P3710" s="4"/>
      <c r="Q3710" s="4"/>
      <c r="R3710" s="16"/>
      <c r="S3710" s="16"/>
      <c r="T3710" s="16"/>
      <c r="AA3710" s="59"/>
      <c r="AB3710" s="59"/>
      <c r="AE3710" s="98"/>
    </row>
    <row r="3711" spans="1:31" x14ac:dyDescent="0.25">
      <c r="A3711" s="16"/>
      <c r="B3711" s="16"/>
      <c r="C3711" s="16"/>
      <c r="D3711" s="66"/>
      <c r="E3711" s="66"/>
      <c r="F3711" s="66"/>
      <c r="G3711" s="67"/>
      <c r="H3711" s="4"/>
      <c r="I3711" s="4"/>
      <c r="J3711" s="4"/>
      <c r="K3711" s="4"/>
      <c r="O3711" s="4"/>
      <c r="P3711" s="4"/>
      <c r="Q3711" s="4"/>
      <c r="R3711" s="16"/>
      <c r="S3711" s="16"/>
      <c r="T3711" s="16"/>
      <c r="AA3711" s="59"/>
      <c r="AB3711" s="59"/>
      <c r="AE3711" s="98"/>
    </row>
    <row r="3712" spans="1:31" x14ac:dyDescent="0.25">
      <c r="A3712" s="16"/>
      <c r="B3712" s="16"/>
      <c r="C3712" s="16"/>
      <c r="D3712" s="66"/>
      <c r="E3712" s="66"/>
      <c r="F3712" s="66"/>
      <c r="G3712" s="67"/>
      <c r="H3712" s="4"/>
      <c r="I3712" s="4"/>
      <c r="J3712" s="4"/>
      <c r="K3712" s="4"/>
      <c r="O3712" s="4"/>
      <c r="P3712" s="4"/>
      <c r="Q3712" s="4"/>
      <c r="R3712" s="16"/>
      <c r="S3712" s="16"/>
      <c r="T3712" s="16"/>
      <c r="AA3712" s="59"/>
      <c r="AB3712" s="59"/>
      <c r="AE3712" s="98"/>
    </row>
    <row r="3713" spans="1:31" x14ac:dyDescent="0.25">
      <c r="A3713" s="16"/>
      <c r="B3713" s="16"/>
      <c r="C3713" s="16"/>
      <c r="D3713" s="66"/>
      <c r="E3713" s="66"/>
      <c r="F3713" s="66"/>
      <c r="G3713" s="67"/>
      <c r="H3713" s="4"/>
      <c r="I3713" s="4"/>
      <c r="J3713" s="4"/>
      <c r="K3713" s="4"/>
      <c r="O3713" s="4"/>
      <c r="P3713" s="4"/>
      <c r="Q3713" s="4"/>
      <c r="R3713" s="16"/>
      <c r="S3713" s="16"/>
      <c r="T3713" s="16"/>
      <c r="AA3713" s="59"/>
      <c r="AB3713" s="59"/>
      <c r="AE3713" s="98"/>
    </row>
    <row r="3714" spans="1:31" x14ac:dyDescent="0.25">
      <c r="A3714" s="16"/>
      <c r="B3714" s="16"/>
      <c r="C3714" s="16"/>
      <c r="D3714" s="66"/>
      <c r="E3714" s="66"/>
      <c r="F3714" s="66"/>
      <c r="G3714" s="67"/>
      <c r="H3714" s="4"/>
      <c r="I3714" s="4"/>
      <c r="J3714" s="4"/>
      <c r="K3714" s="4"/>
      <c r="O3714" s="4"/>
      <c r="P3714" s="4"/>
      <c r="Q3714" s="4"/>
      <c r="R3714" s="16"/>
      <c r="S3714" s="16"/>
      <c r="T3714" s="16"/>
      <c r="AA3714" s="59"/>
      <c r="AB3714" s="59"/>
      <c r="AE3714" s="98"/>
    </row>
    <row r="3715" spans="1:31" x14ac:dyDescent="0.25">
      <c r="A3715" s="16"/>
      <c r="B3715" s="16"/>
      <c r="C3715" s="16"/>
      <c r="D3715" s="66"/>
      <c r="E3715" s="66"/>
      <c r="F3715" s="66"/>
      <c r="G3715" s="67"/>
      <c r="H3715" s="4"/>
      <c r="I3715" s="4"/>
      <c r="J3715" s="4"/>
      <c r="K3715" s="4"/>
      <c r="O3715" s="4"/>
      <c r="P3715" s="4"/>
      <c r="Q3715" s="4"/>
      <c r="R3715" s="16"/>
      <c r="S3715" s="16"/>
      <c r="T3715" s="16"/>
      <c r="AA3715" s="59"/>
      <c r="AB3715" s="59"/>
      <c r="AE3715" s="98"/>
    </row>
    <row r="3716" spans="1:31" x14ac:dyDescent="0.25">
      <c r="A3716" s="16"/>
      <c r="B3716" s="16"/>
      <c r="C3716" s="16"/>
      <c r="D3716" s="66"/>
      <c r="E3716" s="66"/>
      <c r="F3716" s="66"/>
      <c r="G3716" s="67"/>
      <c r="H3716" s="4"/>
      <c r="I3716" s="4"/>
      <c r="J3716" s="4"/>
      <c r="K3716" s="4"/>
      <c r="O3716" s="4"/>
      <c r="P3716" s="4"/>
      <c r="Q3716" s="4"/>
      <c r="R3716" s="16"/>
      <c r="S3716" s="16"/>
      <c r="T3716" s="16"/>
      <c r="AA3716" s="59"/>
      <c r="AB3716" s="59"/>
      <c r="AE3716" s="98"/>
    </row>
    <row r="3717" spans="1:31" x14ac:dyDescent="0.25">
      <c r="A3717" s="16"/>
      <c r="B3717" s="16"/>
      <c r="C3717" s="16"/>
      <c r="D3717" s="66"/>
      <c r="E3717" s="66"/>
      <c r="F3717" s="66"/>
      <c r="G3717" s="67"/>
      <c r="H3717" s="4"/>
      <c r="I3717" s="4"/>
      <c r="J3717" s="4"/>
      <c r="K3717" s="4"/>
      <c r="O3717" s="4"/>
      <c r="P3717" s="4"/>
      <c r="Q3717" s="4"/>
      <c r="R3717" s="16"/>
      <c r="S3717" s="16"/>
      <c r="T3717" s="16"/>
      <c r="AA3717" s="59"/>
      <c r="AB3717" s="59"/>
      <c r="AE3717" s="98"/>
    </row>
    <row r="3718" spans="1:31" x14ac:dyDescent="0.25">
      <c r="A3718" s="16"/>
      <c r="B3718" s="16"/>
      <c r="C3718" s="16"/>
      <c r="D3718" s="66"/>
      <c r="E3718" s="66"/>
      <c r="F3718" s="66"/>
      <c r="G3718" s="67"/>
      <c r="H3718" s="4"/>
      <c r="I3718" s="4"/>
      <c r="J3718" s="4"/>
      <c r="K3718" s="4"/>
      <c r="O3718" s="4"/>
      <c r="P3718" s="4"/>
      <c r="Q3718" s="4"/>
      <c r="R3718" s="16"/>
      <c r="S3718" s="16"/>
      <c r="T3718" s="16"/>
      <c r="AA3718" s="59"/>
      <c r="AB3718" s="59"/>
      <c r="AE3718" s="98"/>
    </row>
    <row r="3719" spans="1:31" x14ac:dyDescent="0.25">
      <c r="A3719" s="16"/>
      <c r="B3719" s="16"/>
      <c r="C3719" s="16"/>
      <c r="D3719" s="66"/>
      <c r="E3719" s="66"/>
      <c r="F3719" s="66"/>
      <c r="G3719" s="67"/>
      <c r="H3719" s="4"/>
      <c r="I3719" s="4"/>
      <c r="J3719" s="4"/>
      <c r="K3719" s="4"/>
      <c r="O3719" s="4"/>
      <c r="P3719" s="4"/>
      <c r="Q3719" s="4"/>
      <c r="R3719" s="16"/>
      <c r="S3719" s="16"/>
      <c r="T3719" s="16"/>
      <c r="AA3719" s="59"/>
      <c r="AB3719" s="59"/>
      <c r="AE3719" s="98"/>
    </row>
    <row r="3720" spans="1:31" x14ac:dyDescent="0.25">
      <c r="A3720" s="16"/>
      <c r="B3720" s="16"/>
      <c r="C3720" s="16"/>
      <c r="D3720" s="66"/>
      <c r="E3720" s="66"/>
      <c r="F3720" s="66"/>
      <c r="G3720" s="67"/>
      <c r="H3720" s="4"/>
      <c r="I3720" s="4"/>
      <c r="J3720" s="4"/>
      <c r="K3720" s="4"/>
      <c r="O3720" s="4"/>
      <c r="P3720" s="4"/>
      <c r="Q3720" s="4"/>
      <c r="R3720" s="16"/>
      <c r="S3720" s="16"/>
      <c r="T3720" s="16"/>
      <c r="AA3720" s="59"/>
      <c r="AB3720" s="59"/>
      <c r="AE3720" s="98"/>
    </row>
    <row r="3721" spans="1:31" x14ac:dyDescent="0.25">
      <c r="A3721" s="16"/>
      <c r="B3721" s="16"/>
      <c r="C3721" s="16"/>
      <c r="D3721" s="66"/>
      <c r="E3721" s="66"/>
      <c r="F3721" s="66"/>
      <c r="G3721" s="67"/>
      <c r="H3721" s="4"/>
      <c r="I3721" s="4"/>
      <c r="J3721" s="4"/>
      <c r="K3721" s="4"/>
      <c r="O3721" s="4"/>
      <c r="P3721" s="4"/>
      <c r="Q3721" s="4"/>
      <c r="R3721" s="16"/>
      <c r="S3721" s="16"/>
      <c r="T3721" s="16"/>
      <c r="AA3721" s="59"/>
      <c r="AB3721" s="59"/>
      <c r="AE3721" s="98"/>
    </row>
    <row r="3722" spans="1:31" x14ac:dyDescent="0.25">
      <c r="A3722" s="16"/>
      <c r="B3722" s="16"/>
      <c r="C3722" s="16"/>
      <c r="D3722" s="66"/>
      <c r="E3722" s="66"/>
      <c r="F3722" s="66"/>
      <c r="G3722" s="67"/>
      <c r="H3722" s="4"/>
      <c r="I3722" s="4"/>
      <c r="J3722" s="4"/>
      <c r="K3722" s="4"/>
      <c r="O3722" s="4"/>
      <c r="P3722" s="4"/>
      <c r="Q3722" s="4"/>
      <c r="R3722" s="16"/>
      <c r="S3722" s="16"/>
      <c r="T3722" s="16"/>
      <c r="AA3722" s="59"/>
      <c r="AB3722" s="59"/>
      <c r="AE3722" s="98"/>
    </row>
    <row r="3723" spans="1:31" x14ac:dyDescent="0.25">
      <c r="A3723" s="16"/>
      <c r="B3723" s="16"/>
      <c r="C3723" s="16"/>
      <c r="D3723" s="66"/>
      <c r="E3723" s="66"/>
      <c r="F3723" s="66"/>
      <c r="G3723" s="67"/>
      <c r="H3723" s="4"/>
      <c r="I3723" s="4"/>
      <c r="J3723" s="4"/>
      <c r="K3723" s="4"/>
      <c r="O3723" s="4"/>
      <c r="P3723" s="4"/>
      <c r="Q3723" s="4"/>
      <c r="R3723" s="16"/>
      <c r="S3723" s="16"/>
      <c r="T3723" s="16"/>
      <c r="AA3723" s="59"/>
      <c r="AB3723" s="59"/>
      <c r="AE3723" s="98"/>
    </row>
    <row r="3724" spans="1:31" x14ac:dyDescent="0.25">
      <c r="A3724" s="16"/>
      <c r="B3724" s="16"/>
      <c r="C3724" s="16"/>
      <c r="D3724" s="66"/>
      <c r="E3724" s="66"/>
      <c r="F3724" s="66"/>
      <c r="G3724" s="67"/>
      <c r="H3724" s="4"/>
      <c r="I3724" s="4"/>
      <c r="J3724" s="4"/>
      <c r="K3724" s="4"/>
      <c r="O3724" s="4"/>
      <c r="P3724" s="4"/>
      <c r="Q3724" s="4"/>
      <c r="R3724" s="16"/>
      <c r="S3724" s="16"/>
      <c r="T3724" s="16"/>
      <c r="AA3724" s="59"/>
      <c r="AB3724" s="59"/>
      <c r="AE3724" s="98"/>
    </row>
    <row r="3725" spans="1:31" x14ac:dyDescent="0.25">
      <c r="A3725" s="16"/>
      <c r="B3725" s="16"/>
      <c r="C3725" s="16"/>
      <c r="D3725" s="66"/>
      <c r="E3725" s="66"/>
      <c r="F3725" s="66"/>
      <c r="G3725" s="67"/>
      <c r="H3725" s="4"/>
      <c r="I3725" s="4"/>
      <c r="J3725" s="4"/>
      <c r="K3725" s="4"/>
      <c r="O3725" s="4"/>
      <c r="P3725" s="4"/>
      <c r="Q3725" s="4"/>
      <c r="R3725" s="16"/>
      <c r="S3725" s="16"/>
      <c r="T3725" s="16"/>
      <c r="AA3725" s="59"/>
      <c r="AB3725" s="59"/>
      <c r="AE3725" s="98"/>
    </row>
    <row r="3726" spans="1:31" x14ac:dyDescent="0.25">
      <c r="A3726" s="16"/>
      <c r="B3726" s="16"/>
      <c r="C3726" s="16"/>
      <c r="D3726" s="66"/>
      <c r="E3726" s="66"/>
      <c r="F3726" s="66"/>
      <c r="G3726" s="67"/>
      <c r="H3726" s="4"/>
      <c r="I3726" s="4"/>
      <c r="J3726" s="4"/>
      <c r="K3726" s="4"/>
      <c r="O3726" s="4"/>
      <c r="P3726" s="4"/>
      <c r="Q3726" s="4"/>
      <c r="R3726" s="16"/>
      <c r="S3726" s="16"/>
      <c r="T3726" s="16"/>
      <c r="AA3726" s="59"/>
      <c r="AB3726" s="59"/>
      <c r="AE3726" s="98"/>
    </row>
    <row r="3727" spans="1:31" x14ac:dyDescent="0.25">
      <c r="A3727" s="16"/>
      <c r="B3727" s="16"/>
      <c r="C3727" s="16"/>
      <c r="D3727" s="66"/>
      <c r="E3727" s="66"/>
      <c r="F3727" s="66"/>
      <c r="G3727" s="67"/>
      <c r="H3727" s="4"/>
      <c r="I3727" s="4"/>
      <c r="J3727" s="4"/>
      <c r="K3727" s="4"/>
      <c r="O3727" s="4"/>
      <c r="P3727" s="4"/>
      <c r="Q3727" s="4"/>
      <c r="R3727" s="16"/>
      <c r="S3727" s="16"/>
      <c r="T3727" s="16"/>
      <c r="AA3727" s="59"/>
      <c r="AB3727" s="59"/>
      <c r="AE3727" s="98"/>
    </row>
    <row r="3728" spans="1:31" x14ac:dyDescent="0.25">
      <c r="A3728" s="16"/>
      <c r="B3728" s="16"/>
      <c r="C3728" s="16"/>
      <c r="D3728" s="66"/>
      <c r="E3728" s="66"/>
      <c r="F3728" s="66"/>
      <c r="G3728" s="67"/>
      <c r="H3728" s="4"/>
      <c r="I3728" s="4"/>
      <c r="J3728" s="4"/>
      <c r="K3728" s="4"/>
      <c r="O3728" s="4"/>
      <c r="P3728" s="4"/>
      <c r="Q3728" s="4"/>
      <c r="R3728" s="16"/>
      <c r="S3728" s="16"/>
      <c r="T3728" s="16"/>
      <c r="AA3728" s="59"/>
      <c r="AB3728" s="59"/>
      <c r="AE3728" s="98"/>
    </row>
    <row r="3729" spans="1:31" x14ac:dyDescent="0.25">
      <c r="A3729" s="16"/>
      <c r="B3729" s="16"/>
      <c r="C3729" s="16"/>
      <c r="D3729" s="66"/>
      <c r="E3729" s="66"/>
      <c r="F3729" s="66"/>
      <c r="G3729" s="67"/>
      <c r="H3729" s="4"/>
      <c r="I3729" s="4"/>
      <c r="J3729" s="4"/>
      <c r="K3729" s="4"/>
      <c r="O3729" s="4"/>
      <c r="P3729" s="4"/>
      <c r="Q3729" s="4"/>
      <c r="R3729" s="16"/>
      <c r="S3729" s="16"/>
      <c r="T3729" s="16"/>
      <c r="AA3729" s="59"/>
      <c r="AB3729" s="59"/>
      <c r="AE3729" s="98"/>
    </row>
    <row r="3730" spans="1:31" x14ac:dyDescent="0.25">
      <c r="A3730" s="16"/>
      <c r="B3730" s="16"/>
      <c r="C3730" s="16"/>
      <c r="D3730" s="66"/>
      <c r="E3730" s="66"/>
      <c r="F3730" s="66"/>
      <c r="G3730" s="67"/>
      <c r="H3730" s="4"/>
      <c r="I3730" s="4"/>
      <c r="J3730" s="4"/>
      <c r="K3730" s="4"/>
      <c r="O3730" s="4"/>
      <c r="P3730" s="4"/>
      <c r="Q3730" s="4"/>
      <c r="R3730" s="16"/>
      <c r="S3730" s="16"/>
      <c r="T3730" s="16"/>
      <c r="AA3730" s="59"/>
      <c r="AB3730" s="59"/>
      <c r="AE3730" s="98"/>
    </row>
    <row r="3731" spans="1:31" x14ac:dyDescent="0.25">
      <c r="A3731" s="16"/>
      <c r="B3731" s="16"/>
      <c r="C3731" s="16"/>
      <c r="D3731" s="66"/>
      <c r="E3731" s="66"/>
      <c r="F3731" s="66"/>
      <c r="G3731" s="67"/>
      <c r="H3731" s="4"/>
      <c r="I3731" s="4"/>
      <c r="J3731" s="4"/>
      <c r="K3731" s="4"/>
      <c r="O3731" s="4"/>
      <c r="P3731" s="4"/>
      <c r="Q3731" s="4"/>
      <c r="R3731" s="16"/>
      <c r="S3731" s="16"/>
      <c r="T3731" s="16"/>
      <c r="AA3731" s="59"/>
      <c r="AB3731" s="59"/>
      <c r="AE3731" s="98"/>
    </row>
    <row r="3732" spans="1:31" x14ac:dyDescent="0.25">
      <c r="A3732" s="16"/>
      <c r="B3732" s="16"/>
      <c r="C3732" s="16"/>
      <c r="D3732" s="66"/>
      <c r="E3732" s="66"/>
      <c r="F3732" s="66"/>
      <c r="G3732" s="67"/>
      <c r="H3732" s="4"/>
      <c r="I3732" s="4"/>
      <c r="J3732" s="4"/>
      <c r="K3732" s="4"/>
      <c r="O3732" s="4"/>
      <c r="P3732" s="4"/>
      <c r="Q3732" s="4"/>
      <c r="R3732" s="16"/>
      <c r="S3732" s="16"/>
      <c r="T3732" s="16"/>
      <c r="AA3732" s="59"/>
      <c r="AB3732" s="59"/>
      <c r="AE3732" s="98"/>
    </row>
    <row r="3733" spans="1:31" x14ac:dyDescent="0.25">
      <c r="A3733" s="16"/>
      <c r="B3733" s="16"/>
      <c r="C3733" s="16"/>
      <c r="D3733" s="66"/>
      <c r="E3733" s="66"/>
      <c r="F3733" s="66"/>
      <c r="G3733" s="67"/>
      <c r="H3733" s="4"/>
      <c r="I3733" s="4"/>
      <c r="J3733" s="4"/>
      <c r="K3733" s="4"/>
      <c r="O3733" s="4"/>
      <c r="P3733" s="4"/>
      <c r="Q3733" s="4"/>
      <c r="R3733" s="16"/>
      <c r="S3733" s="16"/>
      <c r="T3733" s="16"/>
      <c r="AA3733" s="59"/>
      <c r="AB3733" s="59"/>
      <c r="AE3733" s="98"/>
    </row>
    <row r="3734" spans="1:31" x14ac:dyDescent="0.25">
      <c r="A3734" s="16"/>
      <c r="B3734" s="16"/>
      <c r="C3734" s="16"/>
      <c r="D3734" s="66"/>
      <c r="E3734" s="66"/>
      <c r="F3734" s="66"/>
      <c r="G3734" s="67"/>
      <c r="H3734" s="4"/>
      <c r="I3734" s="4"/>
      <c r="J3734" s="4"/>
      <c r="K3734" s="4"/>
      <c r="O3734" s="4"/>
      <c r="P3734" s="4"/>
      <c r="Q3734" s="4"/>
      <c r="R3734" s="16"/>
      <c r="S3734" s="16"/>
      <c r="T3734" s="16"/>
      <c r="AA3734" s="59"/>
      <c r="AB3734" s="59"/>
      <c r="AE3734" s="98"/>
    </row>
    <row r="3735" spans="1:31" x14ac:dyDescent="0.25">
      <c r="A3735" s="16"/>
      <c r="B3735" s="16"/>
      <c r="C3735" s="16"/>
      <c r="D3735" s="66"/>
      <c r="E3735" s="66"/>
      <c r="F3735" s="66"/>
      <c r="G3735" s="67"/>
      <c r="H3735" s="4"/>
      <c r="I3735" s="4"/>
      <c r="J3735" s="4"/>
      <c r="K3735" s="4"/>
      <c r="O3735" s="4"/>
      <c r="P3735" s="4"/>
      <c r="Q3735" s="4"/>
      <c r="R3735" s="16"/>
      <c r="S3735" s="16"/>
      <c r="T3735" s="16"/>
      <c r="AA3735" s="59"/>
      <c r="AB3735" s="59"/>
      <c r="AE3735" s="98"/>
    </row>
    <row r="3736" spans="1:31" x14ac:dyDescent="0.25">
      <c r="A3736" s="16"/>
      <c r="B3736" s="16"/>
      <c r="C3736" s="16"/>
      <c r="D3736" s="66"/>
      <c r="E3736" s="66"/>
      <c r="F3736" s="66"/>
      <c r="G3736" s="67"/>
      <c r="H3736" s="4"/>
      <c r="I3736" s="4"/>
      <c r="J3736" s="4"/>
      <c r="K3736" s="4"/>
      <c r="O3736" s="4"/>
      <c r="P3736" s="4"/>
      <c r="Q3736" s="4"/>
      <c r="R3736" s="16"/>
      <c r="S3736" s="16"/>
      <c r="T3736" s="16"/>
      <c r="AA3736" s="59"/>
      <c r="AB3736" s="59"/>
      <c r="AE3736" s="98"/>
    </row>
    <row r="3737" spans="1:31" x14ac:dyDescent="0.25">
      <c r="A3737" s="16"/>
      <c r="B3737" s="16"/>
      <c r="C3737" s="16"/>
      <c r="D3737" s="66"/>
      <c r="E3737" s="66"/>
      <c r="F3737" s="66"/>
      <c r="G3737" s="67"/>
      <c r="H3737" s="4"/>
      <c r="I3737" s="4"/>
      <c r="J3737" s="4"/>
      <c r="K3737" s="4"/>
      <c r="O3737" s="4"/>
      <c r="P3737" s="4"/>
      <c r="Q3737" s="4"/>
      <c r="R3737" s="16"/>
      <c r="S3737" s="16"/>
      <c r="T3737" s="16"/>
      <c r="AA3737" s="59"/>
      <c r="AB3737" s="59"/>
      <c r="AE3737" s="98"/>
    </row>
    <row r="3738" spans="1:31" x14ac:dyDescent="0.25">
      <c r="A3738" s="16"/>
      <c r="B3738" s="16"/>
      <c r="C3738" s="16"/>
      <c r="D3738" s="66"/>
      <c r="E3738" s="66"/>
      <c r="F3738" s="66"/>
      <c r="G3738" s="67"/>
      <c r="H3738" s="4"/>
      <c r="I3738" s="4"/>
      <c r="J3738" s="4"/>
      <c r="K3738" s="4"/>
      <c r="O3738" s="4"/>
      <c r="P3738" s="4"/>
      <c r="Q3738" s="4"/>
      <c r="R3738" s="16"/>
      <c r="S3738" s="16"/>
      <c r="T3738" s="16"/>
      <c r="AA3738" s="59"/>
      <c r="AB3738" s="59"/>
      <c r="AE3738" s="98"/>
    </row>
    <row r="3739" spans="1:31" x14ac:dyDescent="0.25">
      <c r="A3739" s="16"/>
      <c r="B3739" s="16"/>
      <c r="C3739" s="16"/>
      <c r="D3739" s="66"/>
      <c r="E3739" s="66"/>
      <c r="F3739" s="66"/>
      <c r="G3739" s="67"/>
      <c r="H3739" s="4"/>
      <c r="I3739" s="4"/>
      <c r="J3739" s="4"/>
      <c r="K3739" s="4"/>
      <c r="O3739" s="4"/>
      <c r="P3739" s="4"/>
      <c r="Q3739" s="4"/>
      <c r="R3739" s="16"/>
      <c r="S3739" s="16"/>
      <c r="T3739" s="16"/>
      <c r="AA3739" s="59"/>
      <c r="AB3739" s="59"/>
      <c r="AE3739" s="98"/>
    </row>
    <row r="3740" spans="1:31" x14ac:dyDescent="0.25">
      <c r="A3740" s="16"/>
      <c r="B3740" s="16"/>
      <c r="C3740" s="16"/>
      <c r="D3740" s="66"/>
      <c r="E3740" s="66"/>
      <c r="F3740" s="66"/>
      <c r="G3740" s="67"/>
      <c r="H3740" s="4"/>
      <c r="I3740" s="4"/>
      <c r="J3740" s="4"/>
      <c r="K3740" s="4"/>
      <c r="O3740" s="4"/>
      <c r="P3740" s="4"/>
      <c r="Q3740" s="4"/>
      <c r="R3740" s="16"/>
      <c r="S3740" s="16"/>
      <c r="T3740" s="16"/>
      <c r="AA3740" s="59"/>
      <c r="AB3740" s="59"/>
      <c r="AE3740" s="98"/>
    </row>
    <row r="3741" spans="1:31" x14ac:dyDescent="0.25">
      <c r="A3741" s="16"/>
      <c r="B3741" s="16"/>
      <c r="C3741" s="16"/>
      <c r="D3741" s="66"/>
      <c r="E3741" s="66"/>
      <c r="F3741" s="66"/>
      <c r="G3741" s="67"/>
      <c r="H3741" s="4"/>
      <c r="I3741" s="4"/>
      <c r="J3741" s="4"/>
      <c r="K3741" s="4"/>
      <c r="O3741" s="4"/>
      <c r="P3741" s="4"/>
      <c r="Q3741" s="4"/>
      <c r="R3741" s="16"/>
      <c r="S3741" s="16"/>
      <c r="T3741" s="16"/>
      <c r="AA3741" s="59"/>
      <c r="AB3741" s="59"/>
      <c r="AE3741" s="98"/>
    </row>
    <row r="3742" spans="1:31" x14ac:dyDescent="0.25">
      <c r="A3742" s="16"/>
      <c r="B3742" s="16"/>
      <c r="C3742" s="16"/>
      <c r="D3742" s="66"/>
      <c r="E3742" s="66"/>
      <c r="F3742" s="66"/>
      <c r="G3742" s="67"/>
      <c r="H3742" s="4"/>
      <c r="I3742" s="4"/>
      <c r="J3742" s="4"/>
      <c r="K3742" s="4"/>
      <c r="O3742" s="4"/>
      <c r="P3742" s="4"/>
      <c r="Q3742" s="4"/>
      <c r="R3742" s="16"/>
      <c r="S3742" s="16"/>
      <c r="T3742" s="16"/>
      <c r="AA3742" s="59"/>
      <c r="AB3742" s="59"/>
      <c r="AE3742" s="98"/>
    </row>
    <row r="3743" spans="1:31" x14ac:dyDescent="0.25">
      <c r="A3743" s="16"/>
      <c r="B3743" s="16"/>
      <c r="C3743" s="16"/>
      <c r="D3743" s="66"/>
      <c r="E3743" s="66"/>
      <c r="F3743" s="66"/>
      <c r="G3743" s="67"/>
      <c r="H3743" s="4"/>
      <c r="I3743" s="4"/>
      <c r="J3743" s="4"/>
      <c r="K3743" s="4"/>
      <c r="O3743" s="4"/>
      <c r="P3743" s="4"/>
      <c r="Q3743" s="4"/>
      <c r="R3743" s="16"/>
      <c r="S3743" s="16"/>
      <c r="T3743" s="16"/>
      <c r="AA3743" s="59"/>
      <c r="AB3743" s="59"/>
      <c r="AE3743" s="98"/>
    </row>
    <row r="3744" spans="1:31" x14ac:dyDescent="0.25">
      <c r="A3744" s="16"/>
      <c r="B3744" s="16"/>
      <c r="C3744" s="16"/>
      <c r="D3744" s="66"/>
      <c r="E3744" s="66"/>
      <c r="F3744" s="66"/>
      <c r="G3744" s="67"/>
      <c r="H3744" s="4"/>
      <c r="I3744" s="4"/>
      <c r="J3744" s="4"/>
      <c r="K3744" s="4"/>
      <c r="O3744" s="4"/>
      <c r="P3744" s="4"/>
      <c r="Q3744" s="4"/>
      <c r="R3744" s="16"/>
      <c r="S3744" s="16"/>
      <c r="T3744" s="16"/>
      <c r="AA3744" s="59"/>
      <c r="AB3744" s="59"/>
      <c r="AE3744" s="98"/>
    </row>
    <row r="3745" spans="1:31" x14ac:dyDescent="0.25">
      <c r="A3745" s="16"/>
      <c r="B3745" s="16"/>
      <c r="C3745" s="16"/>
      <c r="D3745" s="66"/>
      <c r="E3745" s="66"/>
      <c r="F3745" s="66"/>
      <c r="G3745" s="67"/>
      <c r="H3745" s="4"/>
      <c r="I3745" s="4"/>
      <c r="J3745" s="4"/>
      <c r="K3745" s="4"/>
      <c r="O3745" s="4"/>
      <c r="P3745" s="4"/>
      <c r="Q3745" s="4"/>
      <c r="R3745" s="16"/>
      <c r="S3745" s="16"/>
      <c r="T3745" s="16"/>
      <c r="AA3745" s="59"/>
      <c r="AB3745" s="59"/>
      <c r="AE3745" s="98"/>
    </row>
    <row r="3746" spans="1:31" x14ac:dyDescent="0.25">
      <c r="A3746" s="16"/>
      <c r="B3746" s="16"/>
      <c r="C3746" s="16"/>
      <c r="D3746" s="66"/>
      <c r="E3746" s="66"/>
      <c r="F3746" s="66"/>
      <c r="G3746" s="67"/>
      <c r="H3746" s="4"/>
      <c r="I3746" s="4"/>
      <c r="J3746" s="4"/>
      <c r="K3746" s="4"/>
      <c r="O3746" s="4"/>
      <c r="P3746" s="4"/>
      <c r="Q3746" s="4"/>
      <c r="R3746" s="16"/>
      <c r="S3746" s="16"/>
      <c r="T3746" s="16"/>
      <c r="AA3746" s="59"/>
      <c r="AB3746" s="59"/>
      <c r="AE3746" s="98"/>
    </row>
    <row r="3747" spans="1:31" x14ac:dyDescent="0.25">
      <c r="A3747" s="16"/>
      <c r="B3747" s="16"/>
      <c r="C3747" s="16"/>
      <c r="D3747" s="66"/>
      <c r="E3747" s="66"/>
      <c r="F3747" s="66"/>
      <c r="G3747" s="67"/>
      <c r="H3747" s="4"/>
      <c r="I3747" s="4"/>
      <c r="J3747" s="4"/>
      <c r="K3747" s="4"/>
      <c r="O3747" s="4"/>
      <c r="P3747" s="4"/>
      <c r="Q3747" s="4"/>
      <c r="R3747" s="16"/>
      <c r="S3747" s="16"/>
      <c r="T3747" s="16"/>
      <c r="AA3747" s="59"/>
      <c r="AB3747" s="59"/>
      <c r="AE3747" s="98"/>
    </row>
    <row r="3748" spans="1:31" x14ac:dyDescent="0.25">
      <c r="A3748" s="16"/>
      <c r="B3748" s="16"/>
      <c r="C3748" s="16"/>
      <c r="D3748" s="66"/>
      <c r="E3748" s="66"/>
      <c r="F3748" s="66"/>
      <c r="G3748" s="67"/>
      <c r="H3748" s="4"/>
      <c r="I3748" s="4"/>
      <c r="J3748" s="4"/>
      <c r="K3748" s="4"/>
      <c r="O3748" s="4"/>
      <c r="P3748" s="4"/>
      <c r="Q3748" s="4"/>
      <c r="R3748" s="16"/>
      <c r="S3748" s="16"/>
      <c r="T3748" s="16"/>
      <c r="AA3748" s="59"/>
      <c r="AB3748" s="59"/>
      <c r="AE3748" s="98"/>
    </row>
    <row r="3749" spans="1:31" x14ac:dyDescent="0.25">
      <c r="A3749" s="16"/>
      <c r="B3749" s="16"/>
      <c r="C3749" s="16"/>
      <c r="D3749" s="66"/>
      <c r="E3749" s="66"/>
      <c r="F3749" s="66"/>
      <c r="G3749" s="67"/>
      <c r="H3749" s="4"/>
      <c r="I3749" s="4"/>
      <c r="J3749" s="4"/>
      <c r="K3749" s="4"/>
      <c r="O3749" s="4"/>
      <c r="P3749" s="4"/>
      <c r="Q3749" s="4"/>
      <c r="R3749" s="16"/>
      <c r="S3749" s="16"/>
      <c r="T3749" s="16"/>
      <c r="AA3749" s="59"/>
      <c r="AB3749" s="59"/>
      <c r="AE3749" s="98"/>
    </row>
    <row r="3750" spans="1:31" x14ac:dyDescent="0.25">
      <c r="A3750" s="16"/>
      <c r="B3750" s="16"/>
      <c r="C3750" s="16"/>
      <c r="D3750" s="66"/>
      <c r="E3750" s="66"/>
      <c r="F3750" s="66"/>
      <c r="G3750" s="67"/>
      <c r="H3750" s="4"/>
      <c r="I3750" s="4"/>
      <c r="J3750" s="4"/>
      <c r="K3750" s="4"/>
      <c r="O3750" s="4"/>
      <c r="P3750" s="4"/>
      <c r="Q3750" s="4"/>
      <c r="R3750" s="16"/>
      <c r="S3750" s="16"/>
      <c r="T3750" s="16"/>
      <c r="AA3750" s="59"/>
      <c r="AB3750" s="59"/>
      <c r="AE3750" s="98"/>
    </row>
    <row r="3751" spans="1:31" x14ac:dyDescent="0.25">
      <c r="A3751" s="16"/>
      <c r="B3751" s="16"/>
      <c r="C3751" s="16"/>
      <c r="D3751" s="66"/>
      <c r="E3751" s="66"/>
      <c r="F3751" s="66"/>
      <c r="G3751" s="67"/>
      <c r="H3751" s="4"/>
      <c r="I3751" s="4"/>
      <c r="J3751" s="4"/>
      <c r="K3751" s="4"/>
      <c r="O3751" s="4"/>
      <c r="P3751" s="4"/>
      <c r="Q3751" s="4"/>
      <c r="R3751" s="16"/>
      <c r="S3751" s="16"/>
      <c r="T3751" s="16"/>
      <c r="AA3751" s="59"/>
      <c r="AB3751" s="59"/>
      <c r="AE3751" s="98"/>
    </row>
    <row r="3752" spans="1:31" x14ac:dyDescent="0.25">
      <c r="A3752" s="16"/>
      <c r="B3752" s="16"/>
      <c r="C3752" s="16"/>
      <c r="D3752" s="66"/>
      <c r="E3752" s="66"/>
      <c r="F3752" s="66"/>
      <c r="G3752" s="67"/>
      <c r="H3752" s="4"/>
      <c r="I3752" s="4"/>
      <c r="J3752" s="4"/>
      <c r="K3752" s="4"/>
      <c r="O3752" s="4"/>
      <c r="P3752" s="4"/>
      <c r="Q3752" s="4"/>
      <c r="R3752" s="16"/>
      <c r="S3752" s="16"/>
      <c r="T3752" s="16"/>
      <c r="AA3752" s="59"/>
      <c r="AB3752" s="59"/>
      <c r="AE3752" s="98"/>
    </row>
    <row r="3753" spans="1:31" x14ac:dyDescent="0.25">
      <c r="A3753" s="16"/>
      <c r="B3753" s="16"/>
      <c r="C3753" s="16"/>
      <c r="D3753" s="66"/>
      <c r="E3753" s="66"/>
      <c r="F3753" s="66"/>
      <c r="G3753" s="67"/>
      <c r="H3753" s="4"/>
      <c r="I3753" s="4"/>
      <c r="J3753" s="4"/>
      <c r="K3753" s="4"/>
      <c r="O3753" s="4"/>
      <c r="P3753" s="4"/>
      <c r="Q3753" s="4"/>
      <c r="R3753" s="16"/>
      <c r="S3753" s="16"/>
      <c r="T3753" s="16"/>
      <c r="AA3753" s="59"/>
      <c r="AB3753" s="59"/>
      <c r="AE3753" s="98"/>
    </row>
    <row r="3754" spans="1:31" x14ac:dyDescent="0.25">
      <c r="A3754" s="16"/>
      <c r="B3754" s="16"/>
      <c r="C3754" s="16"/>
      <c r="D3754" s="66"/>
      <c r="E3754" s="66"/>
      <c r="F3754" s="66"/>
      <c r="G3754" s="67"/>
      <c r="H3754" s="4"/>
      <c r="I3754" s="4"/>
      <c r="J3754" s="4"/>
      <c r="K3754" s="4"/>
      <c r="O3754" s="4"/>
      <c r="P3754" s="4"/>
      <c r="Q3754" s="4"/>
      <c r="R3754" s="16"/>
      <c r="S3754" s="16"/>
      <c r="T3754" s="16"/>
      <c r="AA3754" s="59"/>
      <c r="AB3754" s="59"/>
      <c r="AE3754" s="98"/>
    </row>
    <row r="3755" spans="1:31" x14ac:dyDescent="0.25">
      <c r="A3755" s="16"/>
      <c r="B3755" s="16"/>
      <c r="C3755" s="16"/>
      <c r="D3755" s="66"/>
      <c r="E3755" s="66"/>
      <c r="F3755" s="66"/>
      <c r="G3755" s="67"/>
      <c r="H3755" s="4"/>
      <c r="I3755" s="4"/>
      <c r="J3755" s="4"/>
      <c r="K3755" s="4"/>
      <c r="O3755" s="4"/>
      <c r="P3755" s="4"/>
      <c r="Q3755" s="4"/>
      <c r="R3755" s="16"/>
      <c r="S3755" s="16"/>
      <c r="T3755" s="16"/>
      <c r="AA3755" s="59"/>
      <c r="AB3755" s="59"/>
      <c r="AE3755" s="98"/>
    </row>
    <row r="3756" spans="1:31" x14ac:dyDescent="0.25">
      <c r="A3756" s="16"/>
      <c r="B3756" s="16"/>
      <c r="C3756" s="16"/>
      <c r="D3756" s="66"/>
      <c r="E3756" s="66"/>
      <c r="F3756" s="66"/>
      <c r="G3756" s="67"/>
      <c r="H3756" s="4"/>
      <c r="I3756" s="4"/>
      <c r="J3756" s="4"/>
      <c r="K3756" s="4"/>
      <c r="O3756" s="4"/>
      <c r="P3756" s="4"/>
      <c r="Q3756" s="4"/>
      <c r="R3756" s="16"/>
      <c r="S3756" s="16"/>
      <c r="T3756" s="16"/>
      <c r="AA3756" s="59"/>
      <c r="AB3756" s="59"/>
      <c r="AE3756" s="98"/>
    </row>
    <row r="3757" spans="1:31" x14ac:dyDescent="0.25">
      <c r="A3757" s="16"/>
      <c r="B3757" s="16"/>
      <c r="C3757" s="16"/>
      <c r="D3757" s="66"/>
      <c r="E3757" s="66"/>
      <c r="F3757" s="66"/>
      <c r="G3757" s="67"/>
      <c r="H3757" s="4"/>
      <c r="I3757" s="4"/>
      <c r="J3757" s="4"/>
      <c r="K3757" s="4"/>
      <c r="O3757" s="4"/>
      <c r="P3757" s="4"/>
      <c r="Q3757" s="4"/>
      <c r="R3757" s="16"/>
      <c r="S3757" s="16"/>
      <c r="T3757" s="16"/>
      <c r="AA3757" s="59"/>
      <c r="AB3757" s="59"/>
      <c r="AE3757" s="98"/>
    </row>
    <row r="3758" spans="1:31" x14ac:dyDescent="0.25">
      <c r="A3758" s="16"/>
      <c r="B3758" s="16"/>
      <c r="C3758" s="16"/>
      <c r="D3758" s="66"/>
      <c r="E3758" s="66"/>
      <c r="F3758" s="66"/>
      <c r="G3758" s="67"/>
      <c r="H3758" s="4"/>
      <c r="I3758" s="4"/>
      <c r="J3758" s="4"/>
      <c r="K3758" s="4"/>
      <c r="O3758" s="4"/>
      <c r="P3758" s="4"/>
      <c r="Q3758" s="4"/>
      <c r="R3758" s="16"/>
      <c r="S3758" s="16"/>
      <c r="T3758" s="16"/>
      <c r="AA3758" s="59"/>
      <c r="AB3758" s="59"/>
      <c r="AE3758" s="98"/>
    </row>
    <row r="3759" spans="1:31" x14ac:dyDescent="0.25">
      <c r="A3759" s="16"/>
      <c r="B3759" s="16"/>
      <c r="C3759" s="16"/>
      <c r="D3759" s="66"/>
      <c r="E3759" s="66"/>
      <c r="F3759" s="66"/>
      <c r="G3759" s="67"/>
      <c r="H3759" s="4"/>
      <c r="I3759" s="4"/>
      <c r="J3759" s="4"/>
      <c r="K3759" s="4"/>
      <c r="O3759" s="4"/>
      <c r="P3759" s="4"/>
      <c r="Q3759" s="4"/>
      <c r="R3759" s="16"/>
      <c r="S3759" s="16"/>
      <c r="T3759" s="16"/>
      <c r="AA3759" s="59"/>
      <c r="AB3759" s="59"/>
      <c r="AE3759" s="98"/>
    </row>
    <row r="3760" spans="1:31" x14ac:dyDescent="0.25">
      <c r="A3760" s="16"/>
      <c r="B3760" s="16"/>
      <c r="C3760" s="16"/>
      <c r="D3760" s="66"/>
      <c r="E3760" s="66"/>
      <c r="F3760" s="66"/>
      <c r="G3760" s="67"/>
      <c r="H3760" s="4"/>
      <c r="I3760" s="4"/>
      <c r="J3760" s="4"/>
      <c r="K3760" s="4"/>
      <c r="O3760" s="4"/>
      <c r="P3760" s="4"/>
      <c r="Q3760" s="4"/>
      <c r="R3760" s="16"/>
      <c r="S3760" s="16"/>
      <c r="T3760" s="16"/>
      <c r="AA3760" s="59"/>
      <c r="AB3760" s="59"/>
      <c r="AE3760" s="98"/>
    </row>
    <row r="3761" spans="1:31" x14ac:dyDescent="0.25">
      <c r="A3761" s="16"/>
      <c r="B3761" s="16"/>
      <c r="C3761" s="16"/>
      <c r="D3761" s="66"/>
      <c r="E3761" s="66"/>
      <c r="F3761" s="66"/>
      <c r="G3761" s="67"/>
      <c r="H3761" s="4"/>
      <c r="I3761" s="4"/>
      <c r="J3761" s="4"/>
      <c r="K3761" s="4"/>
      <c r="O3761" s="4"/>
      <c r="P3761" s="4"/>
      <c r="Q3761" s="4"/>
      <c r="R3761" s="16"/>
      <c r="S3761" s="16"/>
      <c r="T3761" s="16"/>
      <c r="AA3761" s="59"/>
      <c r="AB3761" s="59"/>
      <c r="AE3761" s="98"/>
    </row>
    <row r="3762" spans="1:31" x14ac:dyDescent="0.25">
      <c r="A3762" s="16"/>
      <c r="B3762" s="16"/>
      <c r="C3762" s="16"/>
      <c r="D3762" s="66"/>
      <c r="E3762" s="66"/>
      <c r="F3762" s="66"/>
      <c r="G3762" s="67"/>
      <c r="H3762" s="4"/>
      <c r="I3762" s="4"/>
      <c r="J3762" s="4"/>
      <c r="K3762" s="4"/>
      <c r="O3762" s="4"/>
      <c r="P3762" s="4"/>
      <c r="Q3762" s="4"/>
      <c r="R3762" s="16"/>
      <c r="S3762" s="16"/>
      <c r="T3762" s="16"/>
      <c r="AA3762" s="59"/>
      <c r="AB3762" s="59"/>
      <c r="AE3762" s="98"/>
    </row>
    <row r="3763" spans="1:31" x14ac:dyDescent="0.25">
      <c r="A3763" s="16"/>
      <c r="B3763" s="16"/>
      <c r="C3763" s="16"/>
      <c r="D3763" s="66"/>
      <c r="E3763" s="66"/>
      <c r="F3763" s="66"/>
      <c r="G3763" s="67"/>
      <c r="H3763" s="4"/>
      <c r="I3763" s="4"/>
      <c r="J3763" s="4"/>
      <c r="K3763" s="4"/>
      <c r="O3763" s="4"/>
      <c r="P3763" s="4"/>
      <c r="Q3763" s="4"/>
      <c r="R3763" s="16"/>
      <c r="S3763" s="16"/>
      <c r="T3763" s="16"/>
      <c r="AA3763" s="59"/>
      <c r="AB3763" s="59"/>
      <c r="AE3763" s="98"/>
    </row>
    <row r="3764" spans="1:31" x14ac:dyDescent="0.25">
      <c r="A3764" s="16"/>
      <c r="B3764" s="16"/>
      <c r="C3764" s="16"/>
      <c r="D3764" s="66"/>
      <c r="E3764" s="66"/>
      <c r="F3764" s="66"/>
      <c r="G3764" s="67"/>
      <c r="H3764" s="4"/>
      <c r="I3764" s="4"/>
      <c r="J3764" s="4"/>
      <c r="K3764" s="4"/>
      <c r="O3764" s="4"/>
      <c r="P3764" s="4"/>
      <c r="Q3764" s="4"/>
      <c r="R3764" s="16"/>
      <c r="S3764" s="16"/>
      <c r="T3764" s="16"/>
      <c r="AA3764" s="59"/>
      <c r="AB3764" s="59"/>
      <c r="AE3764" s="98"/>
    </row>
    <row r="3765" spans="1:31" x14ac:dyDescent="0.25">
      <c r="A3765" s="16"/>
      <c r="B3765" s="16"/>
      <c r="C3765" s="16"/>
      <c r="D3765" s="66"/>
      <c r="E3765" s="66"/>
      <c r="F3765" s="66"/>
      <c r="G3765" s="67"/>
      <c r="H3765" s="4"/>
      <c r="I3765" s="4"/>
      <c r="J3765" s="4"/>
      <c r="K3765" s="4"/>
      <c r="O3765" s="4"/>
      <c r="P3765" s="4"/>
      <c r="Q3765" s="4"/>
      <c r="R3765" s="16"/>
      <c r="S3765" s="16"/>
      <c r="T3765" s="16"/>
      <c r="AA3765" s="59"/>
      <c r="AB3765" s="59"/>
      <c r="AE3765" s="98"/>
    </row>
    <row r="3766" spans="1:31" x14ac:dyDescent="0.25">
      <c r="A3766" s="16"/>
      <c r="B3766" s="16"/>
      <c r="C3766" s="16"/>
      <c r="D3766" s="66"/>
      <c r="E3766" s="66"/>
      <c r="F3766" s="66"/>
      <c r="G3766" s="67"/>
      <c r="H3766" s="4"/>
      <c r="I3766" s="4"/>
      <c r="J3766" s="4"/>
      <c r="K3766" s="4"/>
      <c r="O3766" s="4"/>
      <c r="P3766" s="4"/>
      <c r="Q3766" s="4"/>
      <c r="R3766" s="16"/>
      <c r="S3766" s="16"/>
      <c r="T3766" s="16"/>
      <c r="AA3766" s="59"/>
      <c r="AB3766" s="59"/>
      <c r="AE3766" s="98"/>
    </row>
    <row r="3767" spans="1:31" x14ac:dyDescent="0.25">
      <c r="A3767" s="16"/>
      <c r="B3767" s="16"/>
      <c r="C3767" s="16"/>
      <c r="D3767" s="66"/>
      <c r="E3767" s="66"/>
      <c r="F3767" s="66"/>
      <c r="G3767" s="67"/>
      <c r="H3767" s="4"/>
      <c r="I3767" s="4"/>
      <c r="J3767" s="4"/>
      <c r="K3767" s="4"/>
      <c r="O3767" s="4"/>
      <c r="P3767" s="4"/>
      <c r="Q3767" s="4"/>
      <c r="R3767" s="16"/>
      <c r="S3767" s="16"/>
      <c r="T3767" s="16"/>
      <c r="AA3767" s="59"/>
      <c r="AB3767" s="59"/>
      <c r="AE3767" s="98"/>
    </row>
    <row r="3768" spans="1:31" x14ac:dyDescent="0.25">
      <c r="A3768" s="16"/>
      <c r="B3768" s="16"/>
      <c r="C3768" s="16"/>
      <c r="D3768" s="66"/>
      <c r="E3768" s="66"/>
      <c r="F3768" s="66"/>
      <c r="G3768" s="67"/>
      <c r="H3768" s="4"/>
      <c r="I3768" s="4"/>
      <c r="J3768" s="4"/>
      <c r="K3768" s="4"/>
      <c r="O3768" s="4"/>
      <c r="P3768" s="4"/>
      <c r="Q3768" s="4"/>
      <c r="R3768" s="16"/>
      <c r="S3768" s="16"/>
      <c r="T3768" s="16"/>
      <c r="AA3768" s="59"/>
      <c r="AB3768" s="59"/>
      <c r="AE3768" s="98"/>
    </row>
    <row r="3769" spans="1:31" x14ac:dyDescent="0.25">
      <c r="A3769" s="16"/>
      <c r="B3769" s="16"/>
      <c r="C3769" s="16"/>
      <c r="D3769" s="66"/>
      <c r="E3769" s="66"/>
      <c r="F3769" s="66"/>
      <c r="G3769" s="67"/>
      <c r="H3769" s="4"/>
      <c r="I3769" s="4"/>
      <c r="J3769" s="4"/>
      <c r="K3769" s="4"/>
      <c r="O3769" s="4"/>
      <c r="P3769" s="4"/>
      <c r="Q3769" s="4"/>
      <c r="R3769" s="16"/>
      <c r="S3769" s="16"/>
      <c r="T3769" s="16"/>
      <c r="AA3769" s="59"/>
      <c r="AB3769" s="59"/>
      <c r="AE3769" s="98"/>
    </row>
    <row r="3770" spans="1:31" x14ac:dyDescent="0.25">
      <c r="A3770" s="16"/>
      <c r="B3770" s="16"/>
      <c r="C3770" s="16"/>
      <c r="D3770" s="66"/>
      <c r="E3770" s="66"/>
      <c r="F3770" s="66"/>
      <c r="G3770" s="67"/>
      <c r="H3770" s="4"/>
      <c r="I3770" s="4"/>
      <c r="J3770" s="4"/>
      <c r="K3770" s="4"/>
      <c r="O3770" s="4"/>
      <c r="P3770" s="4"/>
      <c r="Q3770" s="4"/>
      <c r="R3770" s="16"/>
      <c r="S3770" s="16"/>
      <c r="T3770" s="16"/>
      <c r="AA3770" s="59"/>
      <c r="AB3770" s="59"/>
      <c r="AE3770" s="98"/>
    </row>
    <row r="3771" spans="1:31" x14ac:dyDescent="0.25">
      <c r="A3771" s="16"/>
      <c r="B3771" s="16"/>
      <c r="C3771" s="16"/>
      <c r="D3771" s="66"/>
      <c r="E3771" s="66"/>
      <c r="F3771" s="66"/>
      <c r="G3771" s="67"/>
      <c r="H3771" s="4"/>
      <c r="I3771" s="4"/>
      <c r="J3771" s="4"/>
      <c r="K3771" s="4"/>
      <c r="O3771" s="4"/>
      <c r="P3771" s="4"/>
      <c r="Q3771" s="4"/>
      <c r="R3771" s="16"/>
      <c r="S3771" s="16"/>
      <c r="T3771" s="16"/>
      <c r="AA3771" s="59"/>
      <c r="AB3771" s="59"/>
      <c r="AE3771" s="98"/>
    </row>
    <row r="3772" spans="1:31" x14ac:dyDescent="0.25">
      <c r="A3772" s="16"/>
      <c r="B3772" s="16"/>
      <c r="C3772" s="16"/>
      <c r="D3772" s="66"/>
      <c r="E3772" s="66"/>
      <c r="F3772" s="66"/>
      <c r="G3772" s="67"/>
      <c r="H3772" s="4"/>
      <c r="I3772" s="4"/>
      <c r="J3772" s="4"/>
      <c r="K3772" s="4"/>
      <c r="O3772" s="4"/>
      <c r="P3772" s="4"/>
      <c r="Q3772" s="4"/>
      <c r="R3772" s="16"/>
      <c r="S3772" s="16"/>
      <c r="T3772" s="16"/>
      <c r="AA3772" s="59"/>
      <c r="AB3772" s="59"/>
      <c r="AE3772" s="98"/>
    </row>
    <row r="3773" spans="1:31" x14ac:dyDescent="0.25">
      <c r="A3773" s="16"/>
      <c r="B3773" s="16"/>
      <c r="C3773" s="16"/>
      <c r="D3773" s="66"/>
      <c r="E3773" s="66"/>
      <c r="F3773" s="66"/>
      <c r="G3773" s="67"/>
      <c r="H3773" s="4"/>
      <c r="I3773" s="4"/>
      <c r="J3773" s="4"/>
      <c r="K3773" s="4"/>
      <c r="O3773" s="4"/>
      <c r="P3773" s="4"/>
      <c r="Q3773" s="4"/>
      <c r="R3773" s="16"/>
      <c r="S3773" s="16"/>
      <c r="T3773" s="16"/>
      <c r="AA3773" s="59"/>
      <c r="AB3773" s="59"/>
      <c r="AE3773" s="98"/>
    </row>
    <row r="3774" spans="1:31" x14ac:dyDescent="0.25">
      <c r="A3774" s="16"/>
      <c r="B3774" s="16"/>
      <c r="C3774" s="16"/>
      <c r="D3774" s="66"/>
      <c r="E3774" s="66"/>
      <c r="F3774" s="66"/>
      <c r="G3774" s="67"/>
      <c r="H3774" s="4"/>
      <c r="I3774" s="4"/>
      <c r="J3774" s="4"/>
      <c r="K3774" s="4"/>
      <c r="O3774" s="4"/>
      <c r="P3774" s="4"/>
      <c r="Q3774" s="4"/>
      <c r="R3774" s="16"/>
      <c r="S3774" s="16"/>
      <c r="T3774" s="16"/>
      <c r="AA3774" s="59"/>
      <c r="AB3774" s="59"/>
      <c r="AE3774" s="98"/>
    </row>
    <row r="3775" spans="1:31" x14ac:dyDescent="0.25">
      <c r="A3775" s="16"/>
      <c r="B3775" s="16"/>
      <c r="C3775" s="16"/>
      <c r="D3775" s="66"/>
      <c r="E3775" s="66"/>
      <c r="F3775" s="66"/>
      <c r="G3775" s="67"/>
      <c r="H3775" s="4"/>
      <c r="I3775" s="4"/>
      <c r="J3775" s="4"/>
      <c r="K3775" s="4"/>
      <c r="O3775" s="4"/>
      <c r="P3775" s="4"/>
      <c r="Q3775" s="4"/>
      <c r="R3775" s="16"/>
      <c r="S3775" s="16"/>
      <c r="T3775" s="16"/>
      <c r="AA3775" s="59"/>
      <c r="AB3775" s="59"/>
      <c r="AE3775" s="98"/>
    </row>
    <row r="3776" spans="1:31" x14ac:dyDescent="0.25">
      <c r="A3776" s="16"/>
      <c r="B3776" s="16"/>
      <c r="C3776" s="16"/>
      <c r="D3776" s="66"/>
      <c r="E3776" s="66"/>
      <c r="F3776" s="66"/>
      <c r="G3776" s="67"/>
      <c r="H3776" s="4"/>
      <c r="I3776" s="4"/>
      <c r="J3776" s="4"/>
      <c r="K3776" s="4"/>
      <c r="O3776" s="4"/>
      <c r="P3776" s="4"/>
      <c r="Q3776" s="4"/>
      <c r="R3776" s="16"/>
      <c r="S3776" s="16"/>
      <c r="T3776" s="16"/>
      <c r="AA3776" s="59"/>
      <c r="AB3776" s="59"/>
      <c r="AE3776" s="98"/>
    </row>
    <row r="3777" spans="1:31" x14ac:dyDescent="0.25">
      <c r="A3777" s="16"/>
      <c r="B3777" s="16"/>
      <c r="C3777" s="16"/>
      <c r="D3777" s="66"/>
      <c r="E3777" s="66"/>
      <c r="F3777" s="66"/>
      <c r="G3777" s="67"/>
      <c r="H3777" s="4"/>
      <c r="I3777" s="4"/>
      <c r="J3777" s="4"/>
      <c r="K3777" s="4"/>
      <c r="O3777" s="4"/>
      <c r="P3777" s="4"/>
      <c r="Q3777" s="4"/>
      <c r="R3777" s="16"/>
      <c r="S3777" s="16"/>
      <c r="T3777" s="16"/>
      <c r="AA3777" s="59"/>
      <c r="AB3777" s="59"/>
      <c r="AE3777" s="98"/>
    </row>
    <row r="3778" spans="1:31" x14ac:dyDescent="0.25">
      <c r="A3778" s="16"/>
      <c r="B3778" s="16"/>
      <c r="C3778" s="16"/>
      <c r="D3778" s="66"/>
      <c r="E3778" s="66"/>
      <c r="F3778" s="66"/>
      <c r="G3778" s="67"/>
      <c r="H3778" s="4"/>
      <c r="I3778" s="4"/>
      <c r="J3778" s="4"/>
      <c r="K3778" s="4"/>
      <c r="O3778" s="4"/>
      <c r="P3778" s="4"/>
      <c r="Q3778" s="4"/>
      <c r="R3778" s="16"/>
      <c r="S3778" s="16"/>
      <c r="T3778" s="16"/>
      <c r="AA3778" s="59"/>
      <c r="AB3778" s="59"/>
      <c r="AE3778" s="98"/>
    </row>
    <row r="3779" spans="1:31" x14ac:dyDescent="0.25">
      <c r="A3779" s="16"/>
      <c r="B3779" s="16"/>
      <c r="C3779" s="16"/>
      <c r="D3779" s="66"/>
      <c r="E3779" s="66"/>
      <c r="F3779" s="66"/>
      <c r="G3779" s="67"/>
      <c r="H3779" s="4"/>
      <c r="I3779" s="4"/>
      <c r="J3779" s="4"/>
      <c r="K3779" s="4"/>
      <c r="O3779" s="4"/>
      <c r="P3779" s="4"/>
      <c r="Q3779" s="4"/>
      <c r="R3779" s="16"/>
      <c r="S3779" s="16"/>
      <c r="T3779" s="16"/>
      <c r="AA3779" s="59"/>
      <c r="AB3779" s="59"/>
      <c r="AE3779" s="98"/>
    </row>
    <row r="3780" spans="1:31" x14ac:dyDescent="0.25">
      <c r="A3780" s="16"/>
      <c r="B3780" s="16"/>
      <c r="C3780" s="16"/>
      <c r="D3780" s="66"/>
      <c r="E3780" s="66"/>
      <c r="F3780" s="66"/>
      <c r="G3780" s="67"/>
      <c r="H3780" s="4"/>
      <c r="I3780" s="4"/>
      <c r="J3780" s="4"/>
      <c r="K3780" s="4"/>
      <c r="O3780" s="4"/>
      <c r="P3780" s="4"/>
      <c r="Q3780" s="4"/>
      <c r="R3780" s="16"/>
      <c r="S3780" s="16"/>
      <c r="T3780" s="16"/>
      <c r="AA3780" s="59"/>
      <c r="AB3780" s="59"/>
      <c r="AE3780" s="98"/>
    </row>
    <row r="3781" spans="1:31" x14ac:dyDescent="0.25">
      <c r="A3781" s="16"/>
      <c r="B3781" s="16"/>
      <c r="C3781" s="16"/>
      <c r="D3781" s="66"/>
      <c r="E3781" s="66"/>
      <c r="F3781" s="66"/>
      <c r="G3781" s="67"/>
      <c r="H3781" s="4"/>
      <c r="I3781" s="4"/>
      <c r="J3781" s="4"/>
      <c r="K3781" s="4"/>
      <c r="O3781" s="4"/>
      <c r="P3781" s="4"/>
      <c r="Q3781" s="4"/>
      <c r="R3781" s="16"/>
      <c r="S3781" s="16"/>
      <c r="T3781" s="16"/>
      <c r="AA3781" s="59"/>
      <c r="AB3781" s="59"/>
      <c r="AE3781" s="98"/>
    </row>
    <row r="3782" spans="1:31" x14ac:dyDescent="0.25">
      <c r="A3782" s="16"/>
      <c r="B3782" s="16"/>
      <c r="C3782" s="16"/>
      <c r="D3782" s="66"/>
      <c r="E3782" s="66"/>
      <c r="F3782" s="66"/>
      <c r="G3782" s="67"/>
      <c r="H3782" s="4"/>
      <c r="I3782" s="4"/>
      <c r="J3782" s="4"/>
      <c r="K3782" s="4"/>
      <c r="O3782" s="4"/>
      <c r="P3782" s="4"/>
      <c r="Q3782" s="4"/>
      <c r="R3782" s="16"/>
      <c r="S3782" s="16"/>
      <c r="T3782" s="16"/>
      <c r="AA3782" s="59"/>
      <c r="AB3782" s="59"/>
      <c r="AE3782" s="98"/>
    </row>
    <row r="3783" spans="1:31" x14ac:dyDescent="0.25">
      <c r="A3783" s="16"/>
      <c r="B3783" s="16"/>
      <c r="C3783" s="16"/>
      <c r="D3783" s="66"/>
      <c r="E3783" s="66"/>
      <c r="F3783" s="66"/>
      <c r="G3783" s="67"/>
      <c r="H3783" s="4"/>
      <c r="I3783" s="4"/>
      <c r="J3783" s="4"/>
      <c r="K3783" s="4"/>
      <c r="O3783" s="4"/>
      <c r="P3783" s="4"/>
      <c r="Q3783" s="4"/>
      <c r="R3783" s="16"/>
      <c r="S3783" s="16"/>
      <c r="T3783" s="16"/>
      <c r="AA3783" s="59"/>
      <c r="AB3783" s="59"/>
      <c r="AE3783" s="98"/>
    </row>
    <row r="3784" spans="1:31" x14ac:dyDescent="0.25">
      <c r="A3784" s="16"/>
      <c r="B3784" s="16"/>
      <c r="C3784" s="16"/>
      <c r="D3784" s="66"/>
      <c r="E3784" s="66"/>
      <c r="F3784" s="66"/>
      <c r="G3784" s="67"/>
      <c r="H3784" s="4"/>
      <c r="I3784" s="4"/>
      <c r="J3784" s="4"/>
      <c r="K3784" s="4"/>
      <c r="O3784" s="4"/>
      <c r="P3784" s="4"/>
      <c r="Q3784" s="4"/>
      <c r="R3784" s="16"/>
      <c r="S3784" s="16"/>
      <c r="T3784" s="16"/>
      <c r="AA3784" s="59"/>
      <c r="AB3784" s="59"/>
      <c r="AE3784" s="98"/>
    </row>
    <row r="3785" spans="1:31" x14ac:dyDescent="0.25">
      <c r="A3785" s="16"/>
      <c r="B3785" s="16"/>
      <c r="C3785" s="16"/>
      <c r="D3785" s="66"/>
      <c r="E3785" s="66"/>
      <c r="F3785" s="66"/>
      <c r="G3785" s="67"/>
      <c r="H3785" s="4"/>
      <c r="I3785" s="4"/>
      <c r="J3785" s="4"/>
      <c r="K3785" s="4"/>
      <c r="O3785" s="4"/>
      <c r="P3785" s="4"/>
      <c r="Q3785" s="4"/>
      <c r="R3785" s="16"/>
      <c r="S3785" s="16"/>
      <c r="T3785" s="16"/>
      <c r="AA3785" s="59"/>
      <c r="AB3785" s="59"/>
      <c r="AE3785" s="98"/>
    </row>
    <row r="3786" spans="1:31" x14ac:dyDescent="0.25">
      <c r="A3786" s="16"/>
      <c r="B3786" s="16"/>
      <c r="C3786" s="16"/>
      <c r="D3786" s="66"/>
      <c r="E3786" s="66"/>
      <c r="F3786" s="66"/>
      <c r="G3786" s="67"/>
      <c r="H3786" s="4"/>
      <c r="I3786" s="4"/>
      <c r="J3786" s="4"/>
      <c r="K3786" s="4"/>
      <c r="O3786" s="4"/>
      <c r="P3786" s="4"/>
      <c r="Q3786" s="4"/>
      <c r="R3786" s="16"/>
      <c r="S3786" s="16"/>
      <c r="T3786" s="16"/>
      <c r="AA3786" s="59"/>
      <c r="AB3786" s="59"/>
      <c r="AE3786" s="98"/>
    </row>
    <row r="3787" spans="1:31" x14ac:dyDescent="0.25">
      <c r="A3787" s="16"/>
      <c r="B3787" s="16"/>
      <c r="C3787" s="16"/>
      <c r="D3787" s="66"/>
      <c r="E3787" s="66"/>
      <c r="F3787" s="66"/>
      <c r="G3787" s="67"/>
      <c r="H3787" s="4"/>
      <c r="I3787" s="4"/>
      <c r="J3787" s="4"/>
      <c r="K3787" s="4"/>
      <c r="O3787" s="4"/>
      <c r="P3787" s="4"/>
      <c r="Q3787" s="4"/>
      <c r="R3787" s="16"/>
      <c r="S3787" s="16"/>
      <c r="T3787" s="16"/>
      <c r="AA3787" s="59"/>
      <c r="AB3787" s="59"/>
      <c r="AE3787" s="98"/>
    </row>
    <row r="3788" spans="1:31" x14ac:dyDescent="0.25">
      <c r="A3788" s="16"/>
      <c r="B3788" s="16"/>
      <c r="C3788" s="16"/>
      <c r="D3788" s="66"/>
      <c r="E3788" s="66"/>
      <c r="F3788" s="66"/>
      <c r="G3788" s="67"/>
      <c r="H3788" s="4"/>
      <c r="I3788" s="4"/>
      <c r="J3788" s="4"/>
      <c r="K3788" s="4"/>
      <c r="O3788" s="4"/>
      <c r="P3788" s="4"/>
      <c r="Q3788" s="4"/>
      <c r="R3788" s="16"/>
      <c r="S3788" s="16"/>
      <c r="T3788" s="16"/>
      <c r="AA3788" s="59"/>
      <c r="AB3788" s="59"/>
      <c r="AE3788" s="98"/>
    </row>
    <row r="3789" spans="1:31" x14ac:dyDescent="0.25">
      <c r="A3789" s="16"/>
      <c r="B3789" s="16"/>
      <c r="C3789" s="16"/>
      <c r="D3789" s="66"/>
      <c r="E3789" s="66"/>
      <c r="F3789" s="66"/>
      <c r="G3789" s="67"/>
      <c r="H3789" s="4"/>
      <c r="I3789" s="4"/>
      <c r="J3789" s="4"/>
      <c r="K3789" s="4"/>
      <c r="O3789" s="4"/>
      <c r="P3789" s="4"/>
      <c r="Q3789" s="4"/>
      <c r="R3789" s="16"/>
      <c r="S3789" s="16"/>
      <c r="T3789" s="16"/>
      <c r="AA3789" s="59"/>
      <c r="AB3789" s="59"/>
      <c r="AE3789" s="98"/>
    </row>
    <row r="3790" spans="1:31" x14ac:dyDescent="0.25">
      <c r="A3790" s="16"/>
      <c r="B3790" s="16"/>
      <c r="C3790" s="16"/>
      <c r="D3790" s="66"/>
      <c r="E3790" s="66"/>
      <c r="F3790" s="66"/>
      <c r="G3790" s="67"/>
      <c r="H3790" s="4"/>
      <c r="I3790" s="4"/>
      <c r="J3790" s="4"/>
      <c r="K3790" s="4"/>
      <c r="O3790" s="4"/>
      <c r="P3790" s="4"/>
      <c r="Q3790" s="4"/>
      <c r="R3790" s="16"/>
      <c r="S3790" s="16"/>
      <c r="T3790" s="16"/>
      <c r="AA3790" s="59"/>
      <c r="AB3790" s="59"/>
      <c r="AE3790" s="98"/>
    </row>
    <row r="3791" spans="1:31" x14ac:dyDescent="0.25">
      <c r="A3791" s="16"/>
      <c r="B3791" s="16"/>
      <c r="C3791" s="16"/>
      <c r="D3791" s="66"/>
      <c r="E3791" s="66"/>
      <c r="F3791" s="66"/>
      <c r="G3791" s="67"/>
      <c r="H3791" s="4"/>
      <c r="I3791" s="4"/>
      <c r="J3791" s="4"/>
      <c r="K3791" s="4"/>
      <c r="O3791" s="4"/>
      <c r="P3791" s="4"/>
      <c r="Q3791" s="4"/>
      <c r="R3791" s="16"/>
      <c r="S3791" s="16"/>
      <c r="T3791" s="16"/>
      <c r="AA3791" s="59"/>
      <c r="AB3791" s="59"/>
      <c r="AE3791" s="98"/>
    </row>
    <row r="3792" spans="1:31" x14ac:dyDescent="0.25">
      <c r="A3792" s="16"/>
      <c r="B3792" s="16"/>
      <c r="C3792" s="16"/>
      <c r="D3792" s="66"/>
      <c r="E3792" s="66"/>
      <c r="F3792" s="66"/>
      <c r="G3792" s="67"/>
      <c r="H3792" s="4"/>
      <c r="I3792" s="4"/>
      <c r="J3792" s="4"/>
      <c r="K3792" s="4"/>
      <c r="O3792" s="4"/>
      <c r="P3792" s="4"/>
      <c r="Q3792" s="4"/>
      <c r="R3792" s="16"/>
      <c r="S3792" s="16"/>
      <c r="T3792" s="16"/>
      <c r="AA3792" s="59"/>
      <c r="AB3792" s="59"/>
      <c r="AE3792" s="98"/>
    </row>
    <row r="3793" spans="1:31" x14ac:dyDescent="0.25">
      <c r="A3793" s="16"/>
      <c r="B3793" s="16"/>
      <c r="C3793" s="16"/>
      <c r="D3793" s="66"/>
      <c r="E3793" s="66"/>
      <c r="F3793" s="66"/>
      <c r="G3793" s="67"/>
      <c r="H3793" s="4"/>
      <c r="I3793" s="4"/>
      <c r="J3793" s="4"/>
      <c r="K3793" s="4"/>
      <c r="O3793" s="4"/>
      <c r="P3793" s="4"/>
      <c r="Q3793" s="4"/>
      <c r="R3793" s="16"/>
      <c r="S3793" s="16"/>
      <c r="T3793" s="16"/>
      <c r="AA3793" s="59"/>
      <c r="AB3793" s="59"/>
      <c r="AE3793" s="98"/>
    </row>
    <row r="3794" spans="1:31" x14ac:dyDescent="0.25">
      <c r="A3794" s="16"/>
      <c r="B3794" s="16"/>
      <c r="C3794" s="16"/>
      <c r="D3794" s="66"/>
      <c r="E3794" s="66"/>
      <c r="F3794" s="66"/>
      <c r="G3794" s="67"/>
      <c r="H3794" s="4"/>
      <c r="I3794" s="4"/>
      <c r="J3794" s="4"/>
      <c r="K3794" s="4"/>
      <c r="O3794" s="4"/>
      <c r="P3794" s="4"/>
      <c r="Q3794" s="4"/>
      <c r="R3794" s="16"/>
      <c r="S3794" s="16"/>
      <c r="T3794" s="16"/>
      <c r="AA3794" s="59"/>
      <c r="AB3794" s="59"/>
      <c r="AE3794" s="98"/>
    </row>
    <row r="3795" spans="1:31" x14ac:dyDescent="0.25">
      <c r="A3795" s="16"/>
      <c r="B3795" s="16"/>
      <c r="C3795" s="16"/>
      <c r="D3795" s="66"/>
      <c r="E3795" s="66"/>
      <c r="F3795" s="66"/>
      <c r="G3795" s="67"/>
      <c r="H3795" s="4"/>
      <c r="I3795" s="4"/>
      <c r="J3795" s="4"/>
      <c r="K3795" s="4"/>
      <c r="O3795" s="4"/>
      <c r="P3795" s="4"/>
      <c r="Q3795" s="4"/>
      <c r="R3795" s="16"/>
      <c r="S3795" s="16"/>
      <c r="T3795" s="16"/>
      <c r="AA3795" s="59"/>
      <c r="AB3795" s="59"/>
      <c r="AE3795" s="98"/>
    </row>
    <row r="3796" spans="1:31" x14ac:dyDescent="0.25">
      <c r="A3796" s="16"/>
      <c r="B3796" s="16"/>
      <c r="C3796" s="16"/>
      <c r="D3796" s="66"/>
      <c r="E3796" s="66"/>
      <c r="F3796" s="66"/>
      <c r="G3796" s="67"/>
      <c r="H3796" s="4"/>
      <c r="I3796" s="4"/>
      <c r="J3796" s="4"/>
      <c r="K3796" s="4"/>
      <c r="O3796" s="4"/>
      <c r="P3796" s="4"/>
      <c r="Q3796" s="4"/>
      <c r="R3796" s="16"/>
      <c r="S3796" s="16"/>
      <c r="T3796" s="16"/>
      <c r="AA3796" s="59"/>
      <c r="AB3796" s="59"/>
      <c r="AE3796" s="98"/>
    </row>
    <row r="3797" spans="1:31" x14ac:dyDescent="0.25">
      <c r="A3797" s="16"/>
      <c r="B3797" s="16"/>
      <c r="C3797" s="16"/>
      <c r="D3797" s="66"/>
      <c r="E3797" s="66"/>
      <c r="F3797" s="66"/>
      <c r="G3797" s="67"/>
      <c r="H3797" s="4"/>
      <c r="I3797" s="4"/>
      <c r="J3797" s="4"/>
      <c r="K3797" s="4"/>
      <c r="O3797" s="4"/>
      <c r="P3797" s="4"/>
      <c r="Q3797" s="4"/>
      <c r="R3797" s="16"/>
      <c r="S3797" s="16"/>
      <c r="T3797" s="16"/>
      <c r="AA3797" s="59"/>
      <c r="AB3797" s="59"/>
      <c r="AE3797" s="98"/>
    </row>
    <row r="3798" spans="1:31" x14ac:dyDescent="0.25">
      <c r="A3798" s="16"/>
      <c r="B3798" s="16"/>
      <c r="C3798" s="16"/>
      <c r="D3798" s="66"/>
      <c r="E3798" s="66"/>
      <c r="F3798" s="66"/>
      <c r="G3798" s="67"/>
      <c r="H3798" s="4"/>
      <c r="I3798" s="4"/>
      <c r="J3798" s="4"/>
      <c r="K3798" s="4"/>
      <c r="O3798" s="4"/>
      <c r="P3798" s="4"/>
      <c r="Q3798" s="4"/>
      <c r="R3798" s="16"/>
      <c r="S3798" s="16"/>
      <c r="T3798" s="16"/>
      <c r="AA3798" s="59"/>
      <c r="AB3798" s="59"/>
      <c r="AE3798" s="98"/>
    </row>
    <row r="3799" spans="1:31" x14ac:dyDescent="0.25">
      <c r="A3799" s="16"/>
      <c r="B3799" s="16"/>
      <c r="C3799" s="16"/>
      <c r="D3799" s="66"/>
      <c r="E3799" s="66"/>
      <c r="F3799" s="66"/>
      <c r="G3799" s="67"/>
      <c r="H3799" s="4"/>
      <c r="I3799" s="4"/>
      <c r="J3799" s="4"/>
      <c r="K3799" s="4"/>
      <c r="O3799" s="4"/>
      <c r="P3799" s="4"/>
      <c r="Q3799" s="4"/>
      <c r="R3799" s="16"/>
      <c r="S3799" s="16"/>
      <c r="T3799" s="16"/>
      <c r="AA3799" s="59"/>
      <c r="AB3799" s="59"/>
      <c r="AE3799" s="98"/>
    </row>
    <row r="3800" spans="1:31" x14ac:dyDescent="0.25">
      <c r="A3800" s="16"/>
      <c r="B3800" s="16"/>
      <c r="C3800" s="16"/>
      <c r="D3800" s="66"/>
      <c r="E3800" s="66"/>
      <c r="F3800" s="66"/>
      <c r="G3800" s="67"/>
      <c r="H3800" s="4"/>
      <c r="I3800" s="4"/>
      <c r="J3800" s="4"/>
      <c r="K3800" s="4"/>
      <c r="O3800" s="4"/>
      <c r="P3800" s="4"/>
      <c r="Q3800" s="4"/>
      <c r="R3800" s="16"/>
      <c r="S3800" s="16"/>
      <c r="T3800" s="16"/>
      <c r="AA3800" s="59"/>
      <c r="AB3800" s="59"/>
      <c r="AE3800" s="98"/>
    </row>
    <row r="3801" spans="1:31" x14ac:dyDescent="0.25">
      <c r="A3801" s="16"/>
      <c r="B3801" s="16"/>
      <c r="C3801" s="16"/>
      <c r="D3801" s="66"/>
      <c r="E3801" s="66"/>
      <c r="F3801" s="66"/>
      <c r="G3801" s="67"/>
      <c r="H3801" s="4"/>
      <c r="I3801" s="4"/>
      <c r="J3801" s="4"/>
      <c r="K3801" s="4"/>
      <c r="O3801" s="4"/>
      <c r="P3801" s="4"/>
      <c r="Q3801" s="4"/>
      <c r="R3801" s="16"/>
      <c r="S3801" s="16"/>
      <c r="T3801" s="16"/>
      <c r="AA3801" s="59"/>
      <c r="AB3801" s="59"/>
      <c r="AE3801" s="98"/>
    </row>
    <row r="3802" spans="1:31" x14ac:dyDescent="0.25">
      <c r="A3802" s="16"/>
      <c r="B3802" s="16"/>
      <c r="C3802" s="16"/>
      <c r="D3802" s="66"/>
      <c r="E3802" s="66"/>
      <c r="F3802" s="66"/>
      <c r="G3802" s="67"/>
      <c r="H3802" s="4"/>
      <c r="I3802" s="4"/>
      <c r="J3802" s="4"/>
      <c r="K3802" s="4"/>
      <c r="O3802" s="4"/>
      <c r="P3802" s="4"/>
      <c r="Q3802" s="4"/>
      <c r="R3802" s="16"/>
      <c r="S3802" s="16"/>
      <c r="T3802" s="16"/>
      <c r="AA3802" s="59"/>
      <c r="AB3802" s="59"/>
      <c r="AE3802" s="98"/>
    </row>
    <row r="3803" spans="1:31" x14ac:dyDescent="0.25">
      <c r="A3803" s="16"/>
      <c r="B3803" s="16"/>
      <c r="C3803" s="16"/>
      <c r="D3803" s="66"/>
      <c r="E3803" s="66"/>
      <c r="F3803" s="66"/>
      <c r="G3803" s="67"/>
      <c r="H3803" s="4"/>
      <c r="I3803" s="4"/>
      <c r="J3803" s="4"/>
      <c r="K3803" s="4"/>
      <c r="O3803" s="4"/>
      <c r="P3803" s="4"/>
      <c r="Q3803" s="4"/>
      <c r="R3803" s="16"/>
      <c r="S3803" s="16"/>
      <c r="T3803" s="16"/>
      <c r="AA3803" s="59"/>
      <c r="AB3803" s="59"/>
      <c r="AE3803" s="98"/>
    </row>
    <row r="3804" spans="1:31" x14ac:dyDescent="0.25">
      <c r="A3804" s="16"/>
      <c r="B3804" s="16"/>
      <c r="C3804" s="16"/>
      <c r="D3804" s="66"/>
      <c r="E3804" s="66"/>
      <c r="F3804" s="66"/>
      <c r="G3804" s="67"/>
      <c r="H3804" s="4"/>
      <c r="I3804" s="4"/>
      <c r="J3804" s="4"/>
      <c r="K3804" s="4"/>
      <c r="O3804" s="4"/>
      <c r="P3804" s="4"/>
      <c r="Q3804" s="4"/>
      <c r="R3804" s="16"/>
      <c r="S3804" s="16"/>
      <c r="T3804" s="16"/>
      <c r="AA3804" s="59"/>
      <c r="AB3804" s="59"/>
      <c r="AE3804" s="98"/>
    </row>
    <row r="3805" spans="1:31" x14ac:dyDescent="0.25">
      <c r="A3805" s="16"/>
      <c r="B3805" s="16"/>
      <c r="C3805" s="16"/>
      <c r="D3805" s="66"/>
      <c r="E3805" s="66"/>
      <c r="F3805" s="66"/>
      <c r="G3805" s="67"/>
      <c r="H3805" s="4"/>
      <c r="I3805" s="4"/>
      <c r="J3805" s="4"/>
      <c r="K3805" s="4"/>
      <c r="O3805" s="4"/>
      <c r="P3805" s="4"/>
      <c r="Q3805" s="4"/>
      <c r="R3805" s="16"/>
      <c r="S3805" s="16"/>
      <c r="T3805" s="16"/>
      <c r="AA3805" s="59"/>
      <c r="AB3805" s="59"/>
      <c r="AE3805" s="98"/>
    </row>
    <row r="3806" spans="1:31" x14ac:dyDescent="0.25">
      <c r="A3806" s="16"/>
      <c r="B3806" s="16"/>
      <c r="C3806" s="16"/>
      <c r="D3806" s="66"/>
      <c r="E3806" s="66"/>
      <c r="F3806" s="66"/>
      <c r="G3806" s="67"/>
      <c r="H3806" s="4"/>
      <c r="I3806" s="4"/>
      <c r="J3806" s="4"/>
      <c r="K3806" s="4"/>
      <c r="O3806" s="4"/>
      <c r="P3806" s="4"/>
      <c r="Q3806" s="4"/>
      <c r="R3806" s="16"/>
      <c r="S3806" s="16"/>
      <c r="T3806" s="16"/>
      <c r="AA3806" s="59"/>
      <c r="AB3806" s="59"/>
      <c r="AE3806" s="98"/>
    </row>
    <row r="3807" spans="1:31" x14ac:dyDescent="0.25">
      <c r="A3807" s="16"/>
      <c r="B3807" s="16"/>
      <c r="C3807" s="16"/>
      <c r="D3807" s="66"/>
      <c r="E3807" s="66"/>
      <c r="F3807" s="66"/>
      <c r="G3807" s="67"/>
      <c r="H3807" s="4"/>
      <c r="I3807" s="4"/>
      <c r="J3807" s="4"/>
      <c r="K3807" s="4"/>
      <c r="O3807" s="4"/>
      <c r="P3807" s="4"/>
      <c r="Q3807" s="4"/>
      <c r="R3807" s="16"/>
      <c r="S3807" s="16"/>
      <c r="T3807" s="16"/>
      <c r="AA3807" s="59"/>
      <c r="AB3807" s="59"/>
      <c r="AE3807" s="98"/>
    </row>
    <row r="3808" spans="1:31" x14ac:dyDescent="0.25">
      <c r="A3808" s="16"/>
      <c r="B3808" s="16"/>
      <c r="C3808" s="16"/>
      <c r="D3808" s="66"/>
      <c r="E3808" s="66"/>
      <c r="F3808" s="66"/>
      <c r="G3808" s="67"/>
      <c r="H3808" s="4"/>
      <c r="I3808" s="4"/>
      <c r="J3808" s="4"/>
      <c r="K3808" s="4"/>
      <c r="O3808" s="4"/>
      <c r="P3808" s="4"/>
      <c r="Q3808" s="4"/>
      <c r="R3808" s="16"/>
      <c r="S3808" s="16"/>
      <c r="T3808" s="16"/>
      <c r="AA3808" s="59"/>
      <c r="AB3808" s="59"/>
      <c r="AE3808" s="98"/>
    </row>
    <row r="3809" spans="1:31" x14ac:dyDescent="0.25">
      <c r="A3809" s="16"/>
      <c r="B3809" s="16"/>
      <c r="C3809" s="16"/>
      <c r="D3809" s="66"/>
      <c r="E3809" s="66"/>
      <c r="F3809" s="66"/>
      <c r="G3809" s="67"/>
      <c r="H3809" s="4"/>
      <c r="I3809" s="4"/>
      <c r="J3809" s="4"/>
      <c r="K3809" s="4"/>
      <c r="O3809" s="4"/>
      <c r="P3809" s="4"/>
      <c r="Q3809" s="4"/>
      <c r="R3809" s="16"/>
      <c r="S3809" s="16"/>
      <c r="T3809" s="16"/>
      <c r="AA3809" s="59"/>
      <c r="AB3809" s="59"/>
      <c r="AE3809" s="98"/>
    </row>
    <row r="3810" spans="1:31" x14ac:dyDescent="0.25">
      <c r="A3810" s="16"/>
      <c r="B3810" s="16"/>
      <c r="C3810" s="16"/>
      <c r="D3810" s="66"/>
      <c r="E3810" s="66"/>
      <c r="F3810" s="66"/>
      <c r="G3810" s="67"/>
      <c r="H3810" s="4"/>
      <c r="I3810" s="4"/>
      <c r="J3810" s="4"/>
      <c r="K3810" s="4"/>
      <c r="O3810" s="4"/>
      <c r="P3810" s="4"/>
      <c r="Q3810" s="4"/>
      <c r="R3810" s="16"/>
      <c r="S3810" s="16"/>
      <c r="T3810" s="16"/>
      <c r="AA3810" s="59"/>
      <c r="AB3810" s="59"/>
      <c r="AE3810" s="98"/>
    </row>
    <row r="3811" spans="1:31" x14ac:dyDescent="0.25">
      <c r="A3811" s="16"/>
      <c r="B3811" s="16"/>
      <c r="C3811" s="16"/>
      <c r="D3811" s="66"/>
      <c r="E3811" s="66"/>
      <c r="F3811" s="66"/>
      <c r="G3811" s="67"/>
      <c r="H3811" s="4"/>
      <c r="I3811" s="4"/>
      <c r="J3811" s="4"/>
      <c r="K3811" s="4"/>
      <c r="O3811" s="4"/>
      <c r="P3811" s="4"/>
      <c r="Q3811" s="4"/>
      <c r="R3811" s="16"/>
      <c r="S3811" s="16"/>
      <c r="T3811" s="16"/>
      <c r="AA3811" s="59"/>
      <c r="AB3811" s="59"/>
      <c r="AE3811" s="98"/>
    </row>
    <row r="3812" spans="1:31" x14ac:dyDescent="0.25">
      <c r="A3812" s="16"/>
      <c r="B3812" s="16"/>
      <c r="C3812" s="16"/>
      <c r="D3812" s="66"/>
      <c r="E3812" s="66"/>
      <c r="F3812" s="66"/>
      <c r="G3812" s="67"/>
      <c r="H3812" s="4"/>
      <c r="I3812" s="4"/>
      <c r="J3812" s="4"/>
      <c r="K3812" s="4"/>
      <c r="O3812" s="4"/>
      <c r="P3812" s="4"/>
      <c r="Q3812" s="4"/>
      <c r="R3812" s="16"/>
      <c r="S3812" s="16"/>
      <c r="T3812" s="16"/>
      <c r="AA3812" s="59"/>
      <c r="AB3812" s="59"/>
      <c r="AE3812" s="98"/>
    </row>
    <row r="3813" spans="1:31" x14ac:dyDescent="0.25">
      <c r="A3813" s="16"/>
      <c r="B3813" s="16"/>
      <c r="C3813" s="16"/>
      <c r="D3813" s="66"/>
      <c r="E3813" s="66"/>
      <c r="F3813" s="66"/>
      <c r="G3813" s="67"/>
      <c r="H3813" s="4"/>
      <c r="I3813" s="4"/>
      <c r="J3813" s="4"/>
      <c r="K3813" s="4"/>
      <c r="O3813" s="4"/>
      <c r="P3813" s="4"/>
      <c r="Q3813" s="4"/>
      <c r="R3813" s="16"/>
      <c r="S3813" s="16"/>
      <c r="T3813" s="16"/>
      <c r="AA3813" s="59"/>
      <c r="AB3813" s="59"/>
      <c r="AE3813" s="98"/>
    </row>
    <row r="3814" spans="1:31" x14ac:dyDescent="0.25">
      <c r="A3814" s="16"/>
      <c r="B3814" s="16"/>
      <c r="C3814" s="16"/>
      <c r="D3814" s="66"/>
      <c r="E3814" s="66"/>
      <c r="F3814" s="66"/>
      <c r="G3814" s="67"/>
      <c r="H3814" s="4"/>
      <c r="I3814" s="4"/>
      <c r="J3814" s="4"/>
      <c r="K3814" s="4"/>
      <c r="O3814" s="4"/>
      <c r="P3814" s="4"/>
      <c r="Q3814" s="4"/>
      <c r="R3814" s="16"/>
      <c r="S3814" s="16"/>
      <c r="T3814" s="16"/>
      <c r="AA3814" s="59"/>
      <c r="AB3814" s="59"/>
      <c r="AE3814" s="98"/>
    </row>
    <row r="3815" spans="1:31" x14ac:dyDescent="0.25">
      <c r="A3815" s="16"/>
      <c r="B3815" s="16"/>
      <c r="C3815" s="16"/>
      <c r="D3815" s="66"/>
      <c r="E3815" s="66"/>
      <c r="F3815" s="66"/>
      <c r="G3815" s="67"/>
      <c r="H3815" s="4"/>
      <c r="I3815" s="4"/>
      <c r="J3815" s="4"/>
      <c r="K3815" s="4"/>
      <c r="O3815" s="4"/>
      <c r="P3815" s="4"/>
      <c r="Q3815" s="4"/>
      <c r="R3815" s="16"/>
      <c r="S3815" s="16"/>
      <c r="T3815" s="16"/>
      <c r="AA3815" s="59"/>
      <c r="AB3815" s="59"/>
      <c r="AE3815" s="98"/>
    </row>
    <row r="3816" spans="1:31" x14ac:dyDescent="0.25">
      <c r="A3816" s="16"/>
      <c r="B3816" s="16"/>
      <c r="C3816" s="16"/>
      <c r="D3816" s="66"/>
      <c r="E3816" s="66"/>
      <c r="F3816" s="66"/>
      <c r="G3816" s="67"/>
      <c r="H3816" s="4"/>
      <c r="I3816" s="4"/>
      <c r="J3816" s="4"/>
      <c r="K3816" s="4"/>
      <c r="O3816" s="4"/>
      <c r="P3816" s="4"/>
      <c r="Q3816" s="4"/>
      <c r="R3816" s="16"/>
      <c r="S3816" s="16"/>
      <c r="T3816" s="16"/>
      <c r="AA3816" s="59"/>
      <c r="AB3816" s="59"/>
      <c r="AE3816" s="98"/>
    </row>
    <row r="3817" spans="1:31" x14ac:dyDescent="0.25">
      <c r="A3817" s="16"/>
      <c r="B3817" s="16"/>
      <c r="C3817" s="16"/>
      <c r="D3817" s="66"/>
      <c r="E3817" s="66"/>
      <c r="F3817" s="66"/>
      <c r="G3817" s="67"/>
      <c r="H3817" s="4"/>
      <c r="I3817" s="4"/>
      <c r="J3817" s="4"/>
      <c r="K3817" s="4"/>
      <c r="O3817" s="4"/>
      <c r="P3817" s="4"/>
      <c r="Q3817" s="4"/>
      <c r="R3817" s="16"/>
      <c r="S3817" s="16"/>
      <c r="T3817" s="16"/>
      <c r="AA3817" s="59"/>
      <c r="AB3817" s="59"/>
      <c r="AE3817" s="98"/>
    </row>
    <row r="3818" spans="1:31" x14ac:dyDescent="0.25">
      <c r="A3818" s="16"/>
      <c r="B3818" s="16"/>
      <c r="C3818" s="16"/>
      <c r="D3818" s="66"/>
      <c r="E3818" s="66"/>
      <c r="F3818" s="66"/>
      <c r="G3818" s="67"/>
      <c r="H3818" s="4"/>
      <c r="I3818" s="4"/>
      <c r="J3818" s="4"/>
      <c r="K3818" s="4"/>
      <c r="O3818" s="4"/>
      <c r="P3818" s="4"/>
      <c r="Q3818" s="4"/>
      <c r="R3818" s="16"/>
      <c r="S3818" s="16"/>
      <c r="T3818" s="16"/>
      <c r="AA3818" s="59"/>
      <c r="AB3818" s="59"/>
      <c r="AE3818" s="98"/>
    </row>
    <row r="3819" spans="1:31" x14ac:dyDescent="0.25">
      <c r="A3819" s="16"/>
      <c r="B3819" s="16"/>
      <c r="C3819" s="16"/>
      <c r="D3819" s="66"/>
      <c r="E3819" s="66"/>
      <c r="F3819" s="66"/>
      <c r="G3819" s="67"/>
      <c r="H3819" s="4"/>
      <c r="I3819" s="4"/>
      <c r="J3819" s="4"/>
      <c r="K3819" s="4"/>
      <c r="O3819" s="4"/>
      <c r="P3819" s="4"/>
      <c r="Q3819" s="4"/>
      <c r="R3819" s="16"/>
      <c r="S3819" s="16"/>
      <c r="T3819" s="16"/>
      <c r="AA3819" s="59"/>
      <c r="AB3819" s="59"/>
      <c r="AE3819" s="99"/>
    </row>
    <row r="3820" spans="1:31" x14ac:dyDescent="0.25">
      <c r="A3820" s="16"/>
      <c r="B3820" s="16"/>
      <c r="C3820" s="16"/>
      <c r="D3820" s="66"/>
      <c r="E3820" s="66"/>
      <c r="F3820" s="66"/>
      <c r="G3820" s="67"/>
      <c r="H3820" s="4"/>
      <c r="I3820" s="4"/>
      <c r="J3820" s="4"/>
      <c r="K3820" s="4"/>
      <c r="O3820" s="4"/>
      <c r="P3820" s="4"/>
      <c r="Q3820" s="4"/>
      <c r="R3820" s="16"/>
      <c r="S3820" s="16"/>
      <c r="T3820" s="16"/>
      <c r="AA3820" s="59"/>
      <c r="AB3820" s="59"/>
      <c r="AE3820" s="99"/>
    </row>
    <row r="3821" spans="1:31" x14ac:dyDescent="0.25">
      <c r="A3821" s="16"/>
      <c r="B3821" s="16"/>
      <c r="C3821" s="16"/>
      <c r="D3821" s="66"/>
      <c r="E3821" s="66"/>
      <c r="F3821" s="66"/>
      <c r="G3821" s="67"/>
      <c r="H3821" s="4"/>
      <c r="I3821" s="4"/>
      <c r="J3821" s="4"/>
      <c r="K3821" s="4"/>
      <c r="O3821" s="4"/>
      <c r="P3821" s="4"/>
      <c r="Q3821" s="4"/>
      <c r="R3821" s="16"/>
      <c r="S3821" s="16"/>
      <c r="T3821" s="16"/>
      <c r="AA3821" s="59"/>
      <c r="AB3821" s="59"/>
      <c r="AE3821" s="99"/>
    </row>
    <row r="3822" spans="1:31" x14ac:dyDescent="0.25">
      <c r="A3822" s="16"/>
      <c r="B3822" s="16"/>
      <c r="C3822" s="16"/>
      <c r="D3822" s="66"/>
      <c r="E3822" s="66"/>
      <c r="F3822" s="66"/>
      <c r="G3822" s="67"/>
      <c r="H3822" s="4"/>
      <c r="I3822" s="4"/>
      <c r="J3822" s="4"/>
      <c r="K3822" s="4"/>
      <c r="O3822" s="4"/>
      <c r="P3822" s="4"/>
      <c r="Q3822" s="4"/>
      <c r="R3822" s="16"/>
      <c r="S3822" s="16"/>
      <c r="T3822" s="16"/>
      <c r="AA3822" s="59"/>
      <c r="AB3822" s="59"/>
      <c r="AE3822" s="99"/>
    </row>
    <row r="3823" spans="1:31" x14ac:dyDescent="0.25">
      <c r="A3823" s="16"/>
      <c r="B3823" s="16"/>
      <c r="C3823" s="16"/>
      <c r="D3823" s="66"/>
      <c r="E3823" s="66"/>
      <c r="F3823" s="66"/>
      <c r="G3823" s="67"/>
      <c r="H3823" s="4"/>
      <c r="I3823" s="4"/>
      <c r="J3823" s="4"/>
      <c r="K3823" s="4"/>
      <c r="O3823" s="4"/>
      <c r="P3823" s="4"/>
      <c r="Q3823" s="4"/>
      <c r="R3823" s="16"/>
      <c r="S3823" s="16"/>
      <c r="T3823" s="16"/>
      <c r="AA3823" s="59"/>
      <c r="AB3823" s="59"/>
      <c r="AE3823" s="99"/>
    </row>
    <row r="3824" spans="1:31" x14ac:dyDescent="0.25">
      <c r="A3824" s="16"/>
      <c r="B3824" s="16"/>
      <c r="C3824" s="16"/>
      <c r="D3824" s="66"/>
      <c r="E3824" s="66"/>
      <c r="F3824" s="66"/>
      <c r="G3824" s="67"/>
      <c r="H3824" s="4"/>
      <c r="I3824" s="4"/>
      <c r="J3824" s="4"/>
      <c r="K3824" s="4"/>
      <c r="O3824" s="4"/>
      <c r="P3824" s="4"/>
      <c r="Q3824" s="4"/>
      <c r="R3824" s="16"/>
      <c r="S3824" s="16"/>
      <c r="T3824" s="16"/>
      <c r="AA3824" s="59"/>
      <c r="AB3824" s="59"/>
      <c r="AE3824" s="99"/>
    </row>
    <row r="3825" spans="1:31" x14ac:dyDescent="0.25">
      <c r="A3825" s="16"/>
      <c r="B3825" s="16"/>
      <c r="C3825" s="16"/>
      <c r="D3825" s="66"/>
      <c r="E3825" s="66"/>
      <c r="F3825" s="66"/>
      <c r="G3825" s="67"/>
      <c r="H3825" s="4"/>
      <c r="I3825" s="4"/>
      <c r="J3825" s="4"/>
      <c r="K3825" s="4"/>
      <c r="O3825" s="4"/>
      <c r="P3825" s="4"/>
      <c r="Q3825" s="4"/>
      <c r="R3825" s="16"/>
      <c r="S3825" s="16"/>
      <c r="T3825" s="16"/>
      <c r="AA3825" s="59"/>
      <c r="AB3825" s="59"/>
      <c r="AE3825" s="99"/>
    </row>
    <row r="3826" spans="1:31" x14ac:dyDescent="0.25">
      <c r="A3826" s="16"/>
      <c r="B3826" s="16"/>
      <c r="C3826" s="16"/>
      <c r="D3826" s="66"/>
      <c r="E3826" s="66"/>
      <c r="F3826" s="66"/>
      <c r="G3826" s="67"/>
      <c r="H3826" s="4"/>
      <c r="I3826" s="4"/>
      <c r="J3826" s="4"/>
      <c r="K3826" s="4"/>
      <c r="O3826" s="4"/>
      <c r="P3826" s="4"/>
      <c r="Q3826" s="4"/>
      <c r="R3826" s="16"/>
      <c r="S3826" s="16"/>
      <c r="T3826" s="16"/>
      <c r="AA3826" s="59"/>
      <c r="AB3826" s="59"/>
      <c r="AE3826" s="99"/>
    </row>
    <row r="3827" spans="1:31" x14ac:dyDescent="0.25">
      <c r="A3827" s="16"/>
      <c r="B3827" s="16"/>
      <c r="C3827" s="16"/>
      <c r="D3827" s="66"/>
      <c r="E3827" s="66"/>
      <c r="F3827" s="66"/>
      <c r="G3827" s="67"/>
      <c r="H3827" s="4"/>
      <c r="I3827" s="4"/>
      <c r="J3827" s="4"/>
      <c r="K3827" s="4"/>
      <c r="O3827" s="4"/>
      <c r="P3827" s="4"/>
      <c r="Q3827" s="4"/>
      <c r="R3827" s="16"/>
      <c r="S3827" s="16"/>
      <c r="T3827" s="16"/>
      <c r="AA3827" s="59"/>
      <c r="AB3827" s="59"/>
      <c r="AE3827" s="99"/>
    </row>
    <row r="3828" spans="1:31" x14ac:dyDescent="0.25">
      <c r="A3828" s="16"/>
      <c r="B3828" s="16"/>
      <c r="C3828" s="16"/>
      <c r="D3828" s="66"/>
      <c r="E3828" s="66"/>
      <c r="F3828" s="66"/>
      <c r="G3828" s="67"/>
      <c r="H3828" s="4"/>
      <c r="I3828" s="4"/>
      <c r="J3828" s="4"/>
      <c r="K3828" s="4"/>
      <c r="O3828" s="4"/>
      <c r="P3828" s="4"/>
      <c r="Q3828" s="4"/>
      <c r="R3828" s="16"/>
      <c r="S3828" s="16"/>
      <c r="T3828" s="16"/>
      <c r="AA3828" s="59"/>
      <c r="AB3828" s="59"/>
      <c r="AE3828" s="99"/>
    </row>
    <row r="3829" spans="1:31" x14ac:dyDescent="0.25">
      <c r="A3829" s="16"/>
      <c r="B3829" s="16"/>
      <c r="C3829" s="16"/>
      <c r="D3829" s="66"/>
      <c r="E3829" s="66"/>
      <c r="F3829" s="66"/>
      <c r="G3829" s="67"/>
      <c r="H3829" s="4"/>
      <c r="I3829" s="4"/>
      <c r="J3829" s="4"/>
      <c r="K3829" s="4"/>
      <c r="O3829" s="4"/>
      <c r="P3829" s="4"/>
      <c r="Q3829" s="4"/>
      <c r="R3829" s="16"/>
      <c r="S3829" s="16"/>
      <c r="T3829" s="16"/>
      <c r="AA3829" s="59"/>
      <c r="AB3829" s="59"/>
      <c r="AE3829" s="99"/>
    </row>
    <row r="3830" spans="1:31" x14ac:dyDescent="0.25">
      <c r="A3830" s="16"/>
      <c r="B3830" s="16"/>
      <c r="C3830" s="16"/>
      <c r="D3830" s="66"/>
      <c r="E3830" s="66"/>
      <c r="F3830" s="66"/>
      <c r="G3830" s="67"/>
      <c r="H3830" s="4"/>
      <c r="I3830" s="4"/>
      <c r="J3830" s="4"/>
      <c r="K3830" s="4"/>
      <c r="O3830" s="4"/>
      <c r="P3830" s="4"/>
      <c r="Q3830" s="4"/>
      <c r="R3830" s="16"/>
      <c r="S3830" s="16"/>
      <c r="T3830" s="16"/>
      <c r="AA3830" s="59"/>
      <c r="AB3830" s="59"/>
      <c r="AE3830" s="99"/>
    </row>
    <row r="3831" spans="1:31" x14ac:dyDescent="0.25">
      <c r="A3831" s="16"/>
      <c r="B3831" s="16"/>
      <c r="C3831" s="16"/>
      <c r="D3831" s="66"/>
      <c r="E3831" s="66"/>
      <c r="F3831" s="66"/>
      <c r="G3831" s="67"/>
      <c r="H3831" s="4"/>
      <c r="I3831" s="4"/>
      <c r="J3831" s="4"/>
      <c r="K3831" s="4"/>
      <c r="O3831" s="4"/>
      <c r="P3831" s="4"/>
      <c r="Q3831" s="4"/>
      <c r="R3831" s="16"/>
      <c r="S3831" s="16"/>
      <c r="T3831" s="16"/>
      <c r="AA3831" s="59"/>
      <c r="AB3831" s="59"/>
      <c r="AE3831" s="99"/>
    </row>
    <row r="3832" spans="1:31" x14ac:dyDescent="0.25">
      <c r="A3832" s="16"/>
      <c r="B3832" s="16"/>
      <c r="C3832" s="16"/>
      <c r="D3832" s="66"/>
      <c r="E3832" s="66"/>
      <c r="F3832" s="66"/>
      <c r="G3832" s="67"/>
      <c r="H3832" s="4"/>
      <c r="I3832" s="4"/>
      <c r="J3832" s="4"/>
      <c r="K3832" s="4"/>
      <c r="O3832" s="4"/>
      <c r="P3832" s="4"/>
      <c r="Q3832" s="4"/>
      <c r="R3832" s="16"/>
      <c r="S3832" s="16"/>
      <c r="T3832" s="16"/>
      <c r="AA3832" s="59"/>
      <c r="AB3832" s="59"/>
      <c r="AE3832" s="99"/>
    </row>
    <row r="3833" spans="1:31" x14ac:dyDescent="0.25">
      <c r="A3833" s="16"/>
      <c r="B3833" s="16"/>
      <c r="C3833" s="16"/>
      <c r="D3833" s="66"/>
      <c r="E3833" s="66"/>
      <c r="F3833" s="66"/>
      <c r="G3833" s="67"/>
      <c r="H3833" s="4"/>
      <c r="I3833" s="4"/>
      <c r="J3833" s="4"/>
      <c r="K3833" s="4"/>
      <c r="O3833" s="4"/>
      <c r="P3833" s="4"/>
      <c r="Q3833" s="4"/>
      <c r="R3833" s="16"/>
      <c r="S3833" s="16"/>
      <c r="T3833" s="16"/>
      <c r="AA3833" s="59"/>
      <c r="AB3833" s="59"/>
      <c r="AE3833" s="99"/>
    </row>
    <row r="3834" spans="1:31" x14ac:dyDescent="0.25">
      <c r="A3834" s="16"/>
      <c r="B3834" s="16"/>
      <c r="C3834" s="16"/>
      <c r="D3834" s="66"/>
      <c r="E3834" s="66"/>
      <c r="F3834" s="66"/>
      <c r="G3834" s="67"/>
      <c r="H3834" s="4"/>
      <c r="I3834" s="4"/>
      <c r="J3834" s="4"/>
      <c r="K3834" s="4"/>
      <c r="O3834" s="4"/>
      <c r="P3834" s="4"/>
      <c r="Q3834" s="4"/>
      <c r="R3834" s="16"/>
      <c r="S3834" s="16"/>
      <c r="T3834" s="16"/>
      <c r="AA3834" s="59"/>
      <c r="AB3834" s="59"/>
      <c r="AE3834" s="99"/>
    </row>
    <row r="3835" spans="1:31" x14ac:dyDescent="0.25">
      <c r="A3835" s="16"/>
      <c r="B3835" s="16"/>
      <c r="C3835" s="16"/>
      <c r="D3835" s="66"/>
      <c r="E3835" s="66"/>
      <c r="F3835" s="66"/>
      <c r="G3835" s="67"/>
      <c r="H3835" s="4"/>
      <c r="I3835" s="4"/>
      <c r="J3835" s="4"/>
      <c r="K3835" s="4"/>
      <c r="O3835" s="4"/>
      <c r="P3835" s="4"/>
      <c r="Q3835" s="4"/>
      <c r="R3835" s="16"/>
      <c r="S3835" s="16"/>
      <c r="T3835" s="16"/>
      <c r="AA3835" s="59"/>
      <c r="AB3835" s="59"/>
      <c r="AE3835" s="99"/>
    </row>
    <row r="3836" spans="1:31" x14ac:dyDescent="0.25">
      <c r="A3836" s="16"/>
      <c r="B3836" s="16"/>
      <c r="C3836" s="16"/>
      <c r="D3836" s="66"/>
      <c r="E3836" s="66"/>
      <c r="F3836" s="66"/>
      <c r="G3836" s="67"/>
      <c r="H3836" s="4"/>
      <c r="I3836" s="4"/>
      <c r="J3836" s="4"/>
      <c r="K3836" s="4"/>
      <c r="O3836" s="4"/>
      <c r="P3836" s="4"/>
      <c r="Q3836" s="4"/>
      <c r="R3836" s="16"/>
      <c r="S3836" s="16"/>
      <c r="T3836" s="16"/>
      <c r="AA3836" s="59"/>
      <c r="AB3836" s="59"/>
      <c r="AE3836" s="99"/>
    </row>
    <row r="3837" spans="1:31" x14ac:dyDescent="0.25">
      <c r="A3837" s="16"/>
      <c r="B3837" s="16"/>
      <c r="C3837" s="16"/>
      <c r="D3837" s="66"/>
      <c r="E3837" s="66"/>
      <c r="F3837" s="66"/>
      <c r="G3837" s="67"/>
      <c r="H3837" s="4"/>
      <c r="I3837" s="4"/>
      <c r="J3837" s="4"/>
      <c r="K3837" s="4"/>
      <c r="O3837" s="4"/>
      <c r="P3837" s="4"/>
      <c r="Q3837" s="4"/>
      <c r="R3837" s="16"/>
      <c r="S3837" s="16"/>
      <c r="T3837" s="16"/>
      <c r="AA3837" s="59"/>
      <c r="AB3837" s="59"/>
      <c r="AE3837" s="99"/>
    </row>
    <row r="3838" spans="1:31" x14ac:dyDescent="0.25">
      <c r="A3838" s="16"/>
      <c r="B3838" s="16"/>
      <c r="C3838" s="16"/>
      <c r="D3838" s="66"/>
      <c r="E3838" s="66"/>
      <c r="F3838" s="66"/>
      <c r="G3838" s="67"/>
      <c r="H3838" s="4"/>
      <c r="I3838" s="4"/>
      <c r="J3838" s="4"/>
      <c r="K3838" s="4"/>
      <c r="O3838" s="4"/>
      <c r="P3838" s="4"/>
      <c r="Q3838" s="4"/>
      <c r="R3838" s="16"/>
      <c r="S3838" s="16"/>
      <c r="T3838" s="16"/>
      <c r="AA3838" s="59"/>
      <c r="AB3838" s="59"/>
      <c r="AE3838" s="99"/>
    </row>
    <row r="3839" spans="1:31" x14ac:dyDescent="0.25">
      <c r="A3839" s="16"/>
      <c r="B3839" s="16"/>
      <c r="C3839" s="16"/>
      <c r="D3839" s="66"/>
      <c r="E3839" s="66"/>
      <c r="F3839" s="66"/>
      <c r="G3839" s="67"/>
      <c r="H3839" s="4"/>
      <c r="I3839" s="4"/>
      <c r="J3839" s="4"/>
      <c r="K3839" s="4"/>
      <c r="O3839" s="4"/>
      <c r="P3839" s="4"/>
      <c r="Q3839" s="4"/>
      <c r="R3839" s="16"/>
      <c r="S3839" s="16"/>
      <c r="T3839" s="16"/>
      <c r="AA3839" s="59"/>
      <c r="AB3839" s="59"/>
      <c r="AE3839" s="99"/>
    </row>
    <row r="3840" spans="1:31" x14ac:dyDescent="0.25">
      <c r="A3840" s="16"/>
      <c r="B3840" s="16"/>
      <c r="C3840" s="16"/>
      <c r="D3840" s="66"/>
      <c r="E3840" s="66"/>
      <c r="F3840" s="66"/>
      <c r="G3840" s="67"/>
      <c r="H3840" s="4"/>
      <c r="I3840" s="4"/>
      <c r="J3840" s="4"/>
      <c r="K3840" s="4"/>
      <c r="O3840" s="4"/>
      <c r="P3840" s="4"/>
      <c r="Q3840" s="4"/>
      <c r="R3840" s="16"/>
      <c r="S3840" s="16"/>
      <c r="T3840" s="16"/>
      <c r="AA3840" s="59"/>
      <c r="AB3840" s="59"/>
      <c r="AE3840" s="99"/>
    </row>
    <row r="3841" spans="1:31" x14ac:dyDescent="0.25">
      <c r="A3841" s="16"/>
      <c r="B3841" s="16"/>
      <c r="C3841" s="16"/>
      <c r="D3841" s="66"/>
      <c r="E3841" s="66"/>
      <c r="F3841" s="66"/>
      <c r="G3841" s="67"/>
      <c r="H3841" s="4"/>
      <c r="I3841" s="4"/>
      <c r="J3841" s="4"/>
      <c r="K3841" s="4"/>
      <c r="O3841" s="4"/>
      <c r="P3841" s="4"/>
      <c r="Q3841" s="4"/>
      <c r="R3841" s="16"/>
      <c r="S3841" s="16"/>
      <c r="T3841" s="16"/>
      <c r="AA3841" s="59"/>
      <c r="AB3841" s="59"/>
      <c r="AE3841" s="99"/>
    </row>
    <row r="3842" spans="1:31" x14ac:dyDescent="0.25">
      <c r="A3842" s="16"/>
      <c r="B3842" s="16"/>
      <c r="C3842" s="16"/>
      <c r="D3842" s="66"/>
      <c r="E3842" s="66"/>
      <c r="F3842" s="66"/>
      <c r="G3842" s="67"/>
      <c r="H3842" s="4"/>
      <c r="I3842" s="4"/>
      <c r="J3842" s="4"/>
      <c r="K3842" s="4"/>
      <c r="O3842" s="4"/>
      <c r="P3842" s="4"/>
      <c r="Q3842" s="4"/>
      <c r="R3842" s="16"/>
      <c r="S3842" s="16"/>
      <c r="T3842" s="16"/>
      <c r="AA3842" s="59"/>
      <c r="AB3842" s="59"/>
      <c r="AE3842" s="99"/>
    </row>
    <row r="3843" spans="1:31" x14ac:dyDescent="0.25">
      <c r="A3843" s="16"/>
      <c r="B3843" s="16"/>
      <c r="C3843" s="16"/>
      <c r="D3843" s="66"/>
      <c r="E3843" s="66"/>
      <c r="F3843" s="66"/>
      <c r="G3843" s="67"/>
      <c r="H3843" s="4"/>
      <c r="I3843" s="4"/>
      <c r="J3843" s="4"/>
      <c r="K3843" s="4"/>
      <c r="O3843" s="4"/>
      <c r="P3843" s="4"/>
      <c r="Q3843" s="4"/>
      <c r="R3843" s="16"/>
      <c r="S3843" s="16"/>
      <c r="T3843" s="16"/>
      <c r="AA3843" s="59"/>
      <c r="AB3843" s="59"/>
      <c r="AE3843" s="99"/>
    </row>
    <row r="3844" spans="1:31" x14ac:dyDescent="0.25">
      <c r="A3844" s="16"/>
      <c r="B3844" s="16"/>
      <c r="C3844" s="16"/>
      <c r="D3844" s="66"/>
      <c r="E3844" s="66"/>
      <c r="F3844" s="66"/>
      <c r="G3844" s="67"/>
      <c r="H3844" s="4"/>
      <c r="I3844" s="4"/>
      <c r="J3844" s="4"/>
      <c r="K3844" s="4"/>
      <c r="O3844" s="4"/>
      <c r="P3844" s="4"/>
      <c r="Q3844" s="4"/>
      <c r="R3844" s="16"/>
      <c r="S3844" s="16"/>
      <c r="T3844" s="16"/>
      <c r="AA3844" s="59"/>
      <c r="AB3844" s="59"/>
      <c r="AE3844" s="99"/>
    </row>
    <row r="3845" spans="1:31" x14ac:dyDescent="0.25">
      <c r="A3845" s="16"/>
      <c r="B3845" s="16"/>
      <c r="C3845" s="16"/>
      <c r="D3845" s="66"/>
      <c r="E3845" s="66"/>
      <c r="F3845" s="66"/>
      <c r="G3845" s="67"/>
      <c r="H3845" s="4"/>
      <c r="I3845" s="4"/>
      <c r="J3845" s="4"/>
      <c r="K3845" s="4"/>
      <c r="O3845" s="4"/>
      <c r="P3845" s="4"/>
      <c r="Q3845" s="4"/>
      <c r="R3845" s="16"/>
      <c r="S3845" s="16"/>
      <c r="T3845" s="16"/>
      <c r="AA3845" s="59"/>
      <c r="AB3845" s="59"/>
      <c r="AE3845" s="99"/>
    </row>
    <row r="3846" spans="1:31" x14ac:dyDescent="0.25">
      <c r="A3846" s="16"/>
      <c r="B3846" s="16"/>
      <c r="C3846" s="16"/>
      <c r="D3846" s="66"/>
      <c r="E3846" s="66"/>
      <c r="F3846" s="66"/>
      <c r="G3846" s="67"/>
      <c r="H3846" s="4"/>
      <c r="I3846" s="4"/>
      <c r="J3846" s="4"/>
      <c r="K3846" s="4"/>
      <c r="O3846" s="4"/>
      <c r="P3846" s="4"/>
      <c r="Q3846" s="4"/>
      <c r="R3846" s="16"/>
      <c r="S3846" s="16"/>
      <c r="T3846" s="16"/>
      <c r="AA3846" s="59"/>
      <c r="AB3846" s="59"/>
      <c r="AE3846" s="99"/>
    </row>
    <row r="3847" spans="1:31" x14ac:dyDescent="0.25">
      <c r="A3847" s="16"/>
      <c r="B3847" s="16"/>
      <c r="C3847" s="16"/>
      <c r="D3847" s="66"/>
      <c r="E3847" s="66"/>
      <c r="F3847" s="66"/>
      <c r="G3847" s="67"/>
      <c r="H3847" s="4"/>
      <c r="I3847" s="4"/>
      <c r="J3847" s="4"/>
      <c r="K3847" s="4"/>
      <c r="O3847" s="4"/>
      <c r="P3847" s="4"/>
      <c r="Q3847" s="4"/>
      <c r="R3847" s="16"/>
      <c r="S3847" s="16"/>
      <c r="T3847" s="16"/>
      <c r="AA3847" s="59"/>
      <c r="AB3847" s="59"/>
      <c r="AE3847" s="99"/>
    </row>
    <row r="3848" spans="1:31" x14ac:dyDescent="0.25">
      <c r="A3848" s="16"/>
      <c r="B3848" s="16"/>
      <c r="C3848" s="16"/>
      <c r="D3848" s="66"/>
      <c r="E3848" s="66"/>
      <c r="F3848" s="66"/>
      <c r="G3848" s="67"/>
      <c r="H3848" s="4"/>
      <c r="I3848" s="4"/>
      <c r="J3848" s="4"/>
      <c r="K3848" s="4"/>
      <c r="O3848" s="4"/>
      <c r="P3848" s="4"/>
      <c r="Q3848" s="4"/>
      <c r="R3848" s="16"/>
      <c r="S3848" s="16"/>
      <c r="T3848" s="16"/>
      <c r="AA3848" s="59"/>
      <c r="AB3848" s="59"/>
      <c r="AE3848" s="99"/>
    </row>
    <row r="3849" spans="1:31" x14ac:dyDescent="0.25">
      <c r="A3849" s="16"/>
      <c r="B3849" s="16"/>
      <c r="C3849" s="16"/>
      <c r="D3849" s="66"/>
      <c r="E3849" s="66"/>
      <c r="F3849" s="66"/>
      <c r="G3849" s="67"/>
      <c r="H3849" s="4"/>
      <c r="I3849" s="4"/>
      <c r="J3849" s="4"/>
      <c r="K3849" s="4"/>
      <c r="O3849" s="4"/>
      <c r="P3849" s="4"/>
      <c r="Q3849" s="4"/>
      <c r="R3849" s="16"/>
      <c r="S3849" s="16"/>
      <c r="T3849" s="16"/>
      <c r="AA3849" s="59"/>
      <c r="AB3849" s="59"/>
      <c r="AE3849" s="99"/>
    </row>
    <row r="3850" spans="1:31" x14ac:dyDescent="0.25">
      <c r="A3850" s="16"/>
      <c r="B3850" s="16"/>
      <c r="C3850" s="16"/>
      <c r="D3850" s="66"/>
      <c r="E3850" s="66"/>
      <c r="F3850" s="66"/>
      <c r="G3850" s="67"/>
      <c r="H3850" s="4"/>
      <c r="I3850" s="4"/>
      <c r="J3850" s="4"/>
      <c r="K3850" s="4"/>
      <c r="O3850" s="4"/>
      <c r="P3850" s="4"/>
      <c r="Q3850" s="4"/>
      <c r="R3850" s="16"/>
      <c r="S3850" s="16"/>
      <c r="T3850" s="16"/>
      <c r="AA3850" s="59"/>
      <c r="AB3850" s="59"/>
      <c r="AE3850" s="99"/>
    </row>
    <row r="3851" spans="1:31" x14ac:dyDescent="0.25">
      <c r="A3851" s="16"/>
      <c r="B3851" s="16"/>
      <c r="C3851" s="16"/>
      <c r="D3851" s="66"/>
      <c r="E3851" s="66"/>
      <c r="F3851" s="66"/>
      <c r="G3851" s="67"/>
      <c r="H3851" s="4"/>
      <c r="I3851" s="4"/>
      <c r="J3851" s="4"/>
      <c r="K3851" s="4"/>
      <c r="O3851" s="4"/>
      <c r="P3851" s="4"/>
      <c r="Q3851" s="4"/>
      <c r="R3851" s="16"/>
      <c r="S3851" s="16"/>
      <c r="T3851" s="16"/>
      <c r="AA3851" s="59"/>
      <c r="AB3851" s="59"/>
      <c r="AE3851" s="99"/>
    </row>
    <row r="3852" spans="1:31" x14ac:dyDescent="0.25">
      <c r="A3852" s="16"/>
      <c r="B3852" s="16"/>
      <c r="C3852" s="16"/>
      <c r="D3852" s="66"/>
      <c r="E3852" s="66"/>
      <c r="F3852" s="66"/>
      <c r="G3852" s="67"/>
      <c r="H3852" s="4"/>
      <c r="I3852" s="4"/>
      <c r="J3852" s="4"/>
      <c r="K3852" s="4"/>
      <c r="O3852" s="4"/>
      <c r="P3852" s="4"/>
      <c r="Q3852" s="4"/>
      <c r="R3852" s="16"/>
      <c r="S3852" s="16"/>
      <c r="T3852" s="16"/>
      <c r="AA3852" s="59"/>
      <c r="AB3852" s="59"/>
      <c r="AE3852" s="99"/>
    </row>
    <row r="3853" spans="1:31" x14ac:dyDescent="0.25">
      <c r="A3853" s="16"/>
      <c r="B3853" s="16"/>
      <c r="C3853" s="16"/>
      <c r="D3853" s="66"/>
      <c r="E3853" s="66"/>
      <c r="F3853" s="66"/>
      <c r="G3853" s="67"/>
      <c r="H3853" s="4"/>
      <c r="I3853" s="4"/>
      <c r="J3853" s="4"/>
      <c r="K3853" s="4"/>
      <c r="O3853" s="4"/>
      <c r="P3853" s="4"/>
      <c r="Q3853" s="4"/>
      <c r="R3853" s="16"/>
      <c r="S3853" s="16"/>
      <c r="T3853" s="16"/>
      <c r="AA3853" s="59"/>
      <c r="AB3853" s="59"/>
      <c r="AE3853" s="99"/>
    </row>
    <row r="3854" spans="1:31" x14ac:dyDescent="0.25">
      <c r="A3854" s="16"/>
      <c r="B3854" s="16"/>
      <c r="C3854" s="16"/>
      <c r="D3854" s="66"/>
      <c r="E3854" s="66"/>
      <c r="F3854" s="66"/>
      <c r="G3854" s="67"/>
      <c r="H3854" s="4"/>
      <c r="I3854" s="4"/>
      <c r="J3854" s="4"/>
      <c r="K3854" s="4"/>
      <c r="O3854" s="4"/>
      <c r="P3854" s="4"/>
      <c r="Q3854" s="4"/>
      <c r="R3854" s="16"/>
      <c r="S3854" s="16"/>
      <c r="T3854" s="16"/>
      <c r="AA3854" s="59"/>
      <c r="AB3854" s="59"/>
      <c r="AE3854" s="99"/>
    </row>
    <row r="3855" spans="1:31" x14ac:dyDescent="0.25">
      <c r="A3855" s="16"/>
      <c r="B3855" s="16"/>
      <c r="C3855" s="16"/>
      <c r="D3855" s="66"/>
      <c r="E3855" s="66"/>
      <c r="F3855" s="66"/>
      <c r="G3855" s="67"/>
      <c r="H3855" s="4"/>
      <c r="I3855" s="4"/>
      <c r="J3855" s="4"/>
      <c r="K3855" s="4"/>
      <c r="O3855" s="4"/>
      <c r="P3855" s="4"/>
      <c r="Q3855" s="4"/>
      <c r="R3855" s="16"/>
      <c r="S3855" s="16"/>
      <c r="T3855" s="16"/>
      <c r="AA3855" s="59"/>
      <c r="AB3855" s="59"/>
      <c r="AE3855" s="99"/>
    </row>
    <row r="3856" spans="1:31" x14ac:dyDescent="0.25">
      <c r="A3856" s="16"/>
      <c r="B3856" s="16"/>
      <c r="C3856" s="16"/>
      <c r="D3856" s="66"/>
      <c r="E3856" s="66"/>
      <c r="F3856" s="66"/>
      <c r="G3856" s="67"/>
      <c r="H3856" s="4"/>
      <c r="I3856" s="4"/>
      <c r="J3856" s="4"/>
      <c r="K3856" s="4"/>
      <c r="O3856" s="4"/>
      <c r="P3856" s="4"/>
      <c r="Q3856" s="4"/>
      <c r="R3856" s="16"/>
      <c r="S3856" s="16"/>
      <c r="T3856" s="16"/>
      <c r="AA3856" s="59"/>
      <c r="AB3856" s="59"/>
      <c r="AE3856" s="99"/>
    </row>
    <row r="3857" spans="1:31" x14ac:dyDescent="0.25">
      <c r="A3857" s="16"/>
      <c r="B3857" s="16"/>
      <c r="C3857" s="16"/>
      <c r="D3857" s="66"/>
      <c r="E3857" s="66"/>
      <c r="F3857" s="66"/>
      <c r="G3857" s="67"/>
      <c r="H3857" s="4"/>
      <c r="I3857" s="4"/>
      <c r="J3857" s="4"/>
      <c r="K3857" s="4"/>
      <c r="O3857" s="4"/>
      <c r="P3857" s="4"/>
      <c r="Q3857" s="4"/>
      <c r="R3857" s="16"/>
      <c r="S3857" s="16"/>
      <c r="T3857" s="16"/>
      <c r="AA3857" s="59"/>
      <c r="AB3857" s="59"/>
      <c r="AE3857" s="99"/>
    </row>
    <row r="3858" spans="1:31" x14ac:dyDescent="0.25">
      <c r="A3858" s="16"/>
      <c r="B3858" s="16"/>
      <c r="C3858" s="16"/>
      <c r="D3858" s="66"/>
      <c r="E3858" s="66"/>
      <c r="F3858" s="66"/>
      <c r="G3858" s="67"/>
      <c r="H3858" s="4"/>
      <c r="I3858" s="4"/>
      <c r="J3858" s="4"/>
      <c r="K3858" s="4"/>
      <c r="O3858" s="4"/>
      <c r="P3858" s="4"/>
      <c r="Q3858" s="4"/>
      <c r="R3858" s="16"/>
      <c r="S3858" s="16"/>
      <c r="T3858" s="16"/>
      <c r="AA3858" s="59"/>
      <c r="AB3858" s="59"/>
      <c r="AE3858" s="99"/>
    </row>
    <row r="3859" spans="1:31" x14ac:dyDescent="0.25">
      <c r="A3859" s="16"/>
      <c r="B3859" s="16"/>
      <c r="C3859" s="16"/>
      <c r="D3859" s="66"/>
      <c r="E3859" s="66"/>
      <c r="F3859" s="66"/>
      <c r="G3859" s="67"/>
      <c r="H3859" s="4"/>
      <c r="I3859" s="4"/>
      <c r="J3859" s="4"/>
      <c r="K3859" s="4"/>
      <c r="O3859" s="4"/>
      <c r="P3859" s="4"/>
      <c r="Q3859" s="4"/>
      <c r="R3859" s="16"/>
      <c r="S3859" s="16"/>
      <c r="T3859" s="16"/>
      <c r="AA3859" s="59"/>
      <c r="AB3859" s="59"/>
      <c r="AE3859" s="99"/>
    </row>
    <row r="3860" spans="1:31" x14ac:dyDescent="0.25">
      <c r="A3860" s="16"/>
      <c r="B3860" s="16"/>
      <c r="C3860" s="16"/>
      <c r="D3860" s="66"/>
      <c r="E3860" s="66"/>
      <c r="F3860" s="66"/>
      <c r="G3860" s="67"/>
      <c r="H3860" s="4"/>
      <c r="I3860" s="4"/>
      <c r="J3860" s="4"/>
      <c r="K3860" s="4"/>
      <c r="O3860" s="4"/>
      <c r="P3860" s="4"/>
      <c r="Q3860" s="4"/>
      <c r="R3860" s="16"/>
      <c r="S3860" s="16"/>
      <c r="T3860" s="16"/>
      <c r="AA3860" s="59"/>
      <c r="AB3860" s="59"/>
      <c r="AE3860" s="99"/>
    </row>
    <row r="3861" spans="1:31" x14ac:dyDescent="0.25">
      <c r="A3861" s="16"/>
      <c r="B3861" s="16"/>
      <c r="C3861" s="16"/>
      <c r="D3861" s="66"/>
      <c r="E3861" s="66"/>
      <c r="F3861" s="66"/>
      <c r="G3861" s="67"/>
      <c r="H3861" s="4"/>
      <c r="I3861" s="4"/>
      <c r="J3861" s="4"/>
      <c r="K3861" s="4"/>
      <c r="O3861" s="4"/>
      <c r="P3861" s="4"/>
      <c r="Q3861" s="4"/>
      <c r="R3861" s="16"/>
      <c r="S3861" s="16"/>
      <c r="T3861" s="16"/>
      <c r="AA3861" s="59"/>
      <c r="AB3861" s="59"/>
      <c r="AE3861" s="99"/>
    </row>
    <row r="3862" spans="1:31" x14ac:dyDescent="0.25">
      <c r="A3862" s="16"/>
      <c r="B3862" s="16"/>
      <c r="C3862" s="16"/>
      <c r="D3862" s="66"/>
      <c r="E3862" s="66"/>
      <c r="F3862" s="66"/>
      <c r="G3862" s="67"/>
      <c r="H3862" s="4"/>
      <c r="I3862" s="4"/>
      <c r="J3862" s="4"/>
      <c r="K3862" s="4"/>
      <c r="O3862" s="4"/>
      <c r="P3862" s="4"/>
      <c r="Q3862" s="4"/>
      <c r="R3862" s="16"/>
      <c r="S3862" s="16"/>
      <c r="T3862" s="16"/>
      <c r="AA3862" s="59"/>
      <c r="AB3862" s="59"/>
      <c r="AE3862" s="99"/>
    </row>
    <row r="3863" spans="1:31" x14ac:dyDescent="0.25">
      <c r="A3863" s="16"/>
      <c r="B3863" s="16"/>
      <c r="C3863" s="16"/>
      <c r="D3863" s="66"/>
      <c r="E3863" s="66"/>
      <c r="F3863" s="66"/>
      <c r="G3863" s="67"/>
      <c r="H3863" s="4"/>
      <c r="I3863" s="4"/>
      <c r="J3863" s="4"/>
      <c r="K3863" s="4"/>
      <c r="O3863" s="4"/>
      <c r="P3863" s="4"/>
      <c r="Q3863" s="4"/>
      <c r="R3863" s="16"/>
      <c r="S3863" s="16"/>
      <c r="T3863" s="16"/>
      <c r="AA3863" s="59"/>
      <c r="AB3863" s="59"/>
      <c r="AE3863" s="99"/>
    </row>
    <row r="3864" spans="1:31" x14ac:dyDescent="0.25">
      <c r="A3864" s="16"/>
      <c r="B3864" s="16"/>
      <c r="C3864" s="16"/>
      <c r="D3864" s="66"/>
      <c r="E3864" s="66"/>
      <c r="F3864" s="66"/>
      <c r="G3864" s="67"/>
      <c r="H3864" s="4"/>
      <c r="I3864" s="4"/>
      <c r="J3864" s="4"/>
      <c r="K3864" s="4"/>
      <c r="O3864" s="4"/>
      <c r="P3864" s="4"/>
      <c r="Q3864" s="4"/>
      <c r="R3864" s="16"/>
      <c r="S3864" s="16"/>
      <c r="T3864" s="16"/>
      <c r="AA3864" s="59"/>
      <c r="AB3864" s="59"/>
      <c r="AE3864" s="99"/>
    </row>
    <row r="3865" spans="1:31" x14ac:dyDescent="0.25">
      <c r="A3865" s="16"/>
      <c r="B3865" s="16"/>
      <c r="C3865" s="16"/>
      <c r="D3865" s="66"/>
      <c r="E3865" s="66"/>
      <c r="F3865" s="66"/>
      <c r="G3865" s="67"/>
      <c r="H3865" s="4"/>
      <c r="I3865" s="4"/>
      <c r="J3865" s="4"/>
      <c r="K3865" s="4"/>
      <c r="O3865" s="4"/>
      <c r="P3865" s="4"/>
      <c r="Q3865" s="4"/>
      <c r="R3865" s="16"/>
      <c r="S3865" s="16"/>
      <c r="T3865" s="16"/>
      <c r="AA3865" s="59"/>
      <c r="AB3865" s="59"/>
      <c r="AE3865" s="99"/>
    </row>
    <row r="3866" spans="1:31" x14ac:dyDescent="0.25">
      <c r="A3866" s="16"/>
      <c r="B3866" s="16"/>
      <c r="C3866" s="16"/>
      <c r="D3866" s="66"/>
      <c r="E3866" s="66"/>
      <c r="F3866" s="66"/>
      <c r="G3866" s="67"/>
      <c r="H3866" s="4"/>
      <c r="I3866" s="4"/>
      <c r="J3866" s="4"/>
      <c r="K3866" s="4"/>
      <c r="O3866" s="4"/>
      <c r="P3866" s="4"/>
      <c r="Q3866" s="4"/>
      <c r="R3866" s="16"/>
      <c r="S3866" s="16"/>
      <c r="T3866" s="16"/>
      <c r="AA3866" s="59"/>
      <c r="AB3866" s="59"/>
      <c r="AE3866" s="99"/>
    </row>
    <row r="3867" spans="1:31" x14ac:dyDescent="0.25">
      <c r="A3867" s="16"/>
      <c r="B3867" s="16"/>
      <c r="C3867" s="16"/>
      <c r="D3867" s="66"/>
      <c r="E3867" s="66"/>
      <c r="F3867" s="66"/>
      <c r="G3867" s="67"/>
      <c r="H3867" s="4"/>
      <c r="I3867" s="4"/>
      <c r="J3867" s="4"/>
      <c r="K3867" s="4"/>
      <c r="O3867" s="4"/>
      <c r="P3867" s="4"/>
      <c r="Q3867" s="4"/>
      <c r="R3867" s="16"/>
      <c r="S3867" s="16"/>
      <c r="T3867" s="16"/>
      <c r="AA3867" s="59"/>
      <c r="AB3867" s="59"/>
      <c r="AE3867" s="99"/>
    </row>
    <row r="3868" spans="1:31" x14ac:dyDescent="0.25">
      <c r="A3868" s="16"/>
      <c r="B3868" s="16"/>
      <c r="C3868" s="16"/>
      <c r="D3868" s="66"/>
      <c r="E3868" s="66"/>
      <c r="F3868" s="66"/>
      <c r="G3868" s="67"/>
      <c r="H3868" s="4"/>
      <c r="I3868" s="4"/>
      <c r="J3868" s="4"/>
      <c r="K3868" s="4"/>
      <c r="O3868" s="4"/>
      <c r="P3868" s="4"/>
      <c r="Q3868" s="4"/>
      <c r="R3868" s="16"/>
      <c r="S3868" s="16"/>
      <c r="T3868" s="16"/>
      <c r="AA3868" s="59"/>
      <c r="AB3868" s="59"/>
      <c r="AC3868" s="18"/>
      <c r="AE3868" s="99"/>
    </row>
    <row r="3869" spans="1:31" x14ac:dyDescent="0.25">
      <c r="A3869" s="16"/>
      <c r="B3869" s="16"/>
      <c r="C3869" s="16"/>
      <c r="D3869" s="66"/>
      <c r="E3869" s="66"/>
      <c r="F3869" s="66"/>
      <c r="G3869" s="67"/>
      <c r="H3869" s="4"/>
      <c r="I3869" s="4"/>
      <c r="J3869" s="4"/>
      <c r="K3869" s="4"/>
      <c r="O3869" s="4"/>
      <c r="P3869" s="4"/>
      <c r="Q3869" s="4"/>
      <c r="R3869" s="16"/>
      <c r="S3869" s="16"/>
      <c r="T3869" s="16"/>
      <c r="AA3869" s="59"/>
      <c r="AB3869" s="59"/>
      <c r="AC3869" s="18"/>
      <c r="AE3869" s="99"/>
    </row>
    <row r="3870" spans="1:31" x14ac:dyDescent="0.25">
      <c r="A3870" s="16"/>
      <c r="B3870" s="16"/>
      <c r="C3870" s="16"/>
      <c r="D3870" s="66"/>
      <c r="E3870" s="66"/>
      <c r="F3870" s="66"/>
      <c r="G3870" s="67"/>
      <c r="H3870" s="4"/>
      <c r="I3870" s="4"/>
      <c r="J3870" s="4"/>
      <c r="K3870" s="4"/>
      <c r="O3870" s="4"/>
      <c r="P3870" s="4"/>
      <c r="Q3870" s="4"/>
      <c r="R3870" s="16"/>
      <c r="S3870" s="16"/>
      <c r="T3870" s="16"/>
      <c r="AA3870" s="59"/>
      <c r="AB3870" s="59"/>
      <c r="AC3870" s="18"/>
      <c r="AE3870" s="99"/>
    </row>
    <row r="3871" spans="1:31" x14ac:dyDescent="0.25">
      <c r="A3871" s="16"/>
      <c r="B3871" s="16"/>
      <c r="C3871" s="16"/>
      <c r="D3871" s="66"/>
      <c r="E3871" s="66"/>
      <c r="F3871" s="66"/>
      <c r="G3871" s="67"/>
      <c r="H3871" s="4"/>
      <c r="I3871" s="4"/>
      <c r="J3871" s="4"/>
      <c r="K3871" s="4"/>
      <c r="O3871" s="4"/>
      <c r="P3871" s="4"/>
      <c r="Q3871" s="4"/>
      <c r="R3871" s="16"/>
      <c r="S3871" s="16"/>
      <c r="T3871" s="16"/>
      <c r="AA3871" s="59"/>
      <c r="AB3871" s="59"/>
      <c r="AC3871" s="18"/>
      <c r="AE3871" s="99"/>
    </row>
    <row r="3872" spans="1:31" x14ac:dyDescent="0.25">
      <c r="A3872" s="16"/>
      <c r="B3872" s="16"/>
      <c r="C3872" s="16"/>
      <c r="D3872" s="66"/>
      <c r="E3872" s="66"/>
      <c r="F3872" s="66"/>
      <c r="G3872" s="67"/>
      <c r="H3872" s="4"/>
      <c r="I3872" s="4"/>
      <c r="J3872" s="4"/>
      <c r="K3872" s="4"/>
      <c r="O3872" s="4"/>
      <c r="P3872" s="4"/>
      <c r="Q3872" s="4"/>
      <c r="R3872" s="16"/>
      <c r="S3872" s="16"/>
      <c r="T3872" s="16"/>
      <c r="AA3872" s="59"/>
      <c r="AB3872" s="59"/>
      <c r="AC3872" s="18"/>
      <c r="AE3872" s="99"/>
    </row>
    <row r="3873" spans="1:31" x14ac:dyDescent="0.25">
      <c r="A3873" s="16"/>
      <c r="B3873" s="16"/>
      <c r="C3873" s="16"/>
      <c r="D3873" s="66"/>
      <c r="E3873" s="66"/>
      <c r="F3873" s="66"/>
      <c r="G3873" s="67"/>
      <c r="H3873" s="4"/>
      <c r="I3873" s="4"/>
      <c r="J3873" s="4"/>
      <c r="K3873" s="4"/>
      <c r="O3873" s="4"/>
      <c r="P3873" s="4"/>
      <c r="Q3873" s="4"/>
      <c r="R3873" s="16"/>
      <c r="S3873" s="16"/>
      <c r="T3873" s="16"/>
      <c r="AA3873" s="59"/>
      <c r="AB3873" s="59"/>
      <c r="AC3873" s="18"/>
      <c r="AE3873" s="99"/>
    </row>
    <row r="3874" spans="1:31" x14ac:dyDescent="0.25">
      <c r="A3874" s="16"/>
      <c r="B3874" s="16"/>
      <c r="C3874" s="16"/>
      <c r="D3874" s="66"/>
      <c r="E3874" s="66"/>
      <c r="F3874" s="66"/>
      <c r="G3874" s="67"/>
      <c r="H3874" s="4"/>
      <c r="I3874" s="4"/>
      <c r="J3874" s="4"/>
      <c r="K3874" s="4"/>
      <c r="O3874" s="4"/>
      <c r="P3874" s="4"/>
      <c r="Q3874" s="4"/>
      <c r="R3874" s="16"/>
      <c r="S3874" s="16"/>
      <c r="T3874" s="16"/>
      <c r="AA3874" s="59"/>
      <c r="AB3874" s="59"/>
      <c r="AC3874" s="18"/>
      <c r="AE3874" s="99"/>
    </row>
    <row r="3875" spans="1:31" x14ac:dyDescent="0.25">
      <c r="A3875" s="16"/>
      <c r="B3875" s="16"/>
      <c r="C3875" s="16"/>
      <c r="D3875" s="66"/>
      <c r="E3875" s="66"/>
      <c r="F3875" s="66"/>
      <c r="G3875" s="67"/>
      <c r="H3875" s="4"/>
      <c r="I3875" s="4"/>
      <c r="J3875" s="4"/>
      <c r="K3875" s="4"/>
      <c r="O3875" s="4"/>
      <c r="P3875" s="4"/>
      <c r="Q3875" s="4"/>
      <c r="R3875" s="16"/>
      <c r="S3875" s="16"/>
      <c r="T3875" s="16"/>
      <c r="AA3875" s="59"/>
      <c r="AB3875" s="59"/>
      <c r="AC3875" s="18"/>
      <c r="AE3875" s="99"/>
    </row>
    <row r="3876" spans="1:31" x14ac:dyDescent="0.25">
      <c r="A3876" s="16"/>
      <c r="B3876" s="16"/>
      <c r="C3876" s="16"/>
      <c r="D3876" s="66"/>
      <c r="E3876" s="66"/>
      <c r="F3876" s="66"/>
      <c r="G3876" s="67"/>
      <c r="H3876" s="4"/>
      <c r="I3876" s="4"/>
      <c r="J3876" s="4"/>
      <c r="K3876" s="4"/>
      <c r="O3876" s="4"/>
      <c r="P3876" s="4"/>
      <c r="Q3876" s="4"/>
      <c r="R3876" s="16"/>
      <c r="S3876" s="16"/>
      <c r="T3876" s="16"/>
      <c r="AA3876" s="59"/>
      <c r="AB3876" s="59"/>
      <c r="AC3876" s="18"/>
      <c r="AE3876" s="99"/>
    </row>
    <row r="3877" spans="1:31" x14ac:dyDescent="0.25">
      <c r="A3877" s="16"/>
      <c r="B3877" s="16"/>
      <c r="C3877" s="16"/>
      <c r="D3877" s="66"/>
      <c r="E3877" s="66"/>
      <c r="F3877" s="66"/>
      <c r="G3877" s="67"/>
      <c r="H3877" s="4"/>
      <c r="I3877" s="4"/>
      <c r="J3877" s="4"/>
      <c r="K3877" s="4"/>
      <c r="O3877" s="4"/>
      <c r="P3877" s="4"/>
      <c r="Q3877" s="4"/>
      <c r="R3877" s="16"/>
      <c r="S3877" s="16"/>
      <c r="T3877" s="16"/>
      <c r="AA3877" s="59"/>
      <c r="AB3877" s="59"/>
      <c r="AC3877" s="18"/>
      <c r="AE3877" s="99"/>
    </row>
    <row r="3878" spans="1:31" x14ac:dyDescent="0.25">
      <c r="A3878" s="16"/>
      <c r="B3878" s="16"/>
      <c r="C3878" s="16"/>
      <c r="D3878" s="66"/>
      <c r="E3878" s="66"/>
      <c r="F3878" s="66"/>
      <c r="G3878" s="67"/>
      <c r="H3878" s="4"/>
      <c r="I3878" s="4"/>
      <c r="J3878" s="4"/>
      <c r="K3878" s="4"/>
      <c r="O3878" s="4"/>
      <c r="P3878" s="4"/>
      <c r="Q3878" s="4"/>
      <c r="R3878" s="16"/>
      <c r="S3878" s="16"/>
      <c r="T3878" s="16"/>
      <c r="AA3878" s="59"/>
      <c r="AB3878" s="59"/>
      <c r="AC3878" s="18"/>
      <c r="AE3878" s="99"/>
    </row>
    <row r="3879" spans="1:31" x14ac:dyDescent="0.25">
      <c r="A3879" s="16"/>
      <c r="B3879" s="16"/>
      <c r="C3879" s="16"/>
      <c r="D3879" s="66"/>
      <c r="E3879" s="66"/>
      <c r="F3879" s="66"/>
      <c r="G3879" s="67"/>
      <c r="H3879" s="4"/>
      <c r="I3879" s="4"/>
      <c r="J3879" s="4"/>
      <c r="K3879" s="4"/>
      <c r="O3879" s="4"/>
      <c r="P3879" s="4"/>
      <c r="Q3879" s="4"/>
      <c r="R3879" s="16"/>
      <c r="S3879" s="16"/>
      <c r="T3879" s="16"/>
      <c r="AA3879" s="59"/>
      <c r="AB3879" s="59"/>
      <c r="AC3879" s="18"/>
      <c r="AE3879" s="99"/>
    </row>
    <row r="3880" spans="1:31" x14ac:dyDescent="0.25">
      <c r="A3880" s="16"/>
      <c r="B3880" s="16"/>
      <c r="C3880" s="16"/>
      <c r="D3880" s="66"/>
      <c r="E3880" s="66"/>
      <c r="F3880" s="66"/>
      <c r="G3880" s="67"/>
      <c r="H3880" s="4"/>
      <c r="I3880" s="4"/>
      <c r="J3880" s="4"/>
      <c r="K3880" s="4"/>
      <c r="O3880" s="4"/>
      <c r="P3880" s="4"/>
      <c r="Q3880" s="4"/>
      <c r="R3880" s="16"/>
      <c r="S3880" s="16"/>
      <c r="T3880" s="16"/>
      <c r="AA3880" s="59"/>
      <c r="AB3880" s="59"/>
      <c r="AC3880" s="18"/>
      <c r="AE3880" s="99"/>
    </row>
    <row r="3881" spans="1:31" x14ac:dyDescent="0.25">
      <c r="A3881" s="16"/>
      <c r="B3881" s="16"/>
      <c r="C3881" s="16"/>
      <c r="D3881" s="66"/>
      <c r="E3881" s="66"/>
      <c r="F3881" s="66"/>
      <c r="G3881" s="67"/>
      <c r="H3881" s="4"/>
      <c r="I3881" s="4"/>
      <c r="J3881" s="4"/>
      <c r="K3881" s="4"/>
      <c r="O3881" s="4"/>
      <c r="P3881" s="4"/>
      <c r="Q3881" s="4"/>
      <c r="R3881" s="16"/>
      <c r="S3881" s="16"/>
      <c r="T3881" s="16"/>
      <c r="AA3881" s="59"/>
      <c r="AB3881" s="59"/>
      <c r="AC3881" s="18"/>
      <c r="AE3881" s="99"/>
    </row>
    <row r="3882" spans="1:31" x14ac:dyDescent="0.25">
      <c r="A3882" s="16"/>
      <c r="B3882" s="16"/>
      <c r="C3882" s="16"/>
      <c r="D3882" s="66"/>
      <c r="E3882" s="66"/>
      <c r="F3882" s="66"/>
      <c r="G3882" s="67"/>
      <c r="H3882" s="4"/>
      <c r="I3882" s="4"/>
      <c r="J3882" s="4"/>
      <c r="K3882" s="4"/>
      <c r="O3882" s="4"/>
      <c r="P3882" s="4"/>
      <c r="Q3882" s="4"/>
      <c r="R3882" s="16"/>
      <c r="S3882" s="16"/>
      <c r="T3882" s="16"/>
      <c r="AA3882" s="59"/>
      <c r="AB3882" s="59"/>
      <c r="AC3882" s="18"/>
      <c r="AE3882" s="99"/>
    </row>
    <row r="3883" spans="1:31" x14ac:dyDescent="0.25">
      <c r="A3883" s="16"/>
      <c r="B3883" s="16"/>
      <c r="C3883" s="16"/>
      <c r="D3883" s="66"/>
      <c r="E3883" s="66"/>
      <c r="F3883" s="66"/>
      <c r="G3883" s="67"/>
      <c r="H3883" s="4"/>
      <c r="I3883" s="4"/>
      <c r="J3883" s="4"/>
      <c r="K3883" s="4"/>
      <c r="O3883" s="4"/>
      <c r="P3883" s="4"/>
      <c r="Q3883" s="4"/>
      <c r="R3883" s="16"/>
      <c r="S3883" s="16"/>
      <c r="T3883" s="16"/>
      <c r="AA3883" s="59"/>
      <c r="AB3883" s="59"/>
      <c r="AC3883" s="18"/>
      <c r="AE3883" s="99"/>
    </row>
    <row r="3884" spans="1:31" x14ac:dyDescent="0.25">
      <c r="A3884" s="16"/>
      <c r="B3884" s="16"/>
      <c r="C3884" s="16"/>
      <c r="D3884" s="66"/>
      <c r="E3884" s="66"/>
      <c r="F3884" s="66"/>
      <c r="G3884" s="67"/>
      <c r="H3884" s="4"/>
      <c r="I3884" s="4"/>
      <c r="J3884" s="4"/>
      <c r="K3884" s="4"/>
      <c r="O3884" s="4"/>
      <c r="P3884" s="4"/>
      <c r="Q3884" s="4"/>
      <c r="R3884" s="16"/>
      <c r="S3884" s="16"/>
      <c r="T3884" s="16"/>
      <c r="AA3884" s="59"/>
      <c r="AB3884" s="59"/>
      <c r="AC3884" s="18"/>
      <c r="AE3884" s="99"/>
    </row>
    <row r="3885" spans="1:31" x14ac:dyDescent="0.25">
      <c r="A3885" s="16"/>
      <c r="B3885" s="16"/>
      <c r="C3885" s="16"/>
      <c r="D3885" s="66"/>
      <c r="E3885" s="66"/>
      <c r="F3885" s="66"/>
      <c r="G3885" s="67"/>
      <c r="H3885" s="4"/>
      <c r="I3885" s="4"/>
      <c r="J3885" s="4"/>
      <c r="K3885" s="4"/>
      <c r="O3885" s="4"/>
      <c r="P3885" s="4"/>
      <c r="Q3885" s="4"/>
      <c r="R3885" s="16"/>
      <c r="S3885" s="16"/>
      <c r="T3885" s="16"/>
      <c r="AA3885" s="59"/>
      <c r="AB3885" s="59"/>
      <c r="AC3885" s="18"/>
      <c r="AE3885" s="99"/>
    </row>
    <row r="3886" spans="1:31" x14ac:dyDescent="0.25">
      <c r="A3886" s="16"/>
      <c r="B3886" s="16"/>
      <c r="C3886" s="16"/>
      <c r="D3886" s="66"/>
      <c r="E3886" s="66"/>
      <c r="F3886" s="66"/>
      <c r="G3886" s="67"/>
      <c r="H3886" s="4"/>
      <c r="I3886" s="4"/>
      <c r="J3886" s="4"/>
      <c r="K3886" s="4"/>
      <c r="O3886" s="4"/>
      <c r="P3886" s="4"/>
      <c r="Q3886" s="4"/>
      <c r="R3886" s="16"/>
      <c r="S3886" s="16"/>
      <c r="T3886" s="16"/>
      <c r="AA3886" s="59"/>
      <c r="AB3886" s="59"/>
      <c r="AC3886" s="18"/>
      <c r="AE3886" s="99"/>
    </row>
    <row r="3887" spans="1:31" x14ac:dyDescent="0.25">
      <c r="A3887" s="16"/>
      <c r="B3887" s="16"/>
      <c r="C3887" s="16"/>
      <c r="D3887" s="66"/>
      <c r="E3887" s="66"/>
      <c r="F3887" s="66"/>
      <c r="G3887" s="67"/>
      <c r="H3887" s="4"/>
      <c r="I3887" s="4"/>
      <c r="J3887" s="4"/>
      <c r="K3887" s="4"/>
      <c r="O3887" s="4"/>
      <c r="P3887" s="4"/>
      <c r="Q3887" s="4"/>
      <c r="R3887" s="16"/>
      <c r="S3887" s="16"/>
      <c r="T3887" s="16"/>
      <c r="AA3887" s="59"/>
      <c r="AB3887" s="59"/>
      <c r="AC3887" s="18"/>
      <c r="AE3887" s="99"/>
    </row>
    <row r="3888" spans="1:31" x14ac:dyDescent="0.25">
      <c r="A3888" s="16"/>
      <c r="B3888" s="16"/>
      <c r="C3888" s="16"/>
      <c r="D3888" s="66"/>
      <c r="E3888" s="66"/>
      <c r="F3888" s="66"/>
      <c r="G3888" s="67"/>
      <c r="H3888" s="4"/>
      <c r="I3888" s="4"/>
      <c r="J3888" s="4"/>
      <c r="K3888" s="4"/>
      <c r="O3888" s="4"/>
      <c r="P3888" s="4"/>
      <c r="Q3888" s="4"/>
      <c r="R3888" s="16"/>
      <c r="S3888" s="16"/>
      <c r="T3888" s="16"/>
      <c r="AA3888" s="59"/>
      <c r="AB3888" s="59"/>
      <c r="AC3888" s="18"/>
      <c r="AE3888" s="99"/>
    </row>
    <row r="3889" spans="1:31" x14ac:dyDescent="0.25">
      <c r="A3889" s="16"/>
      <c r="B3889" s="16"/>
      <c r="C3889" s="16"/>
      <c r="D3889" s="66"/>
      <c r="E3889" s="66"/>
      <c r="F3889" s="66"/>
      <c r="G3889" s="67"/>
      <c r="H3889" s="4"/>
      <c r="I3889" s="4"/>
      <c r="J3889" s="4"/>
      <c r="K3889" s="4"/>
      <c r="O3889" s="4"/>
      <c r="P3889" s="4"/>
      <c r="Q3889" s="4"/>
      <c r="R3889" s="16"/>
      <c r="S3889" s="16"/>
      <c r="T3889" s="16"/>
      <c r="AA3889" s="59"/>
      <c r="AB3889" s="59"/>
      <c r="AC3889" s="18"/>
      <c r="AE3889" s="99"/>
    </row>
    <row r="3890" spans="1:31" x14ac:dyDescent="0.25">
      <c r="A3890" s="16"/>
      <c r="B3890" s="16"/>
      <c r="C3890" s="16"/>
      <c r="D3890" s="66"/>
      <c r="E3890" s="66"/>
      <c r="F3890" s="66"/>
      <c r="G3890" s="67"/>
      <c r="H3890" s="4"/>
      <c r="I3890" s="4"/>
      <c r="J3890" s="4"/>
      <c r="K3890" s="4"/>
      <c r="O3890" s="4"/>
      <c r="P3890" s="4"/>
      <c r="Q3890" s="4"/>
      <c r="R3890" s="16"/>
      <c r="S3890" s="16"/>
      <c r="T3890" s="16"/>
      <c r="AA3890" s="59"/>
      <c r="AB3890" s="59"/>
      <c r="AC3890" s="18"/>
      <c r="AE3890" s="99"/>
    </row>
    <row r="3891" spans="1:31" x14ac:dyDescent="0.25">
      <c r="A3891" s="16"/>
      <c r="B3891" s="16"/>
      <c r="C3891" s="16"/>
      <c r="D3891" s="66"/>
      <c r="E3891" s="66"/>
      <c r="F3891" s="66"/>
      <c r="G3891" s="67"/>
      <c r="H3891" s="4"/>
      <c r="I3891" s="4"/>
      <c r="J3891" s="4"/>
      <c r="K3891" s="4"/>
      <c r="O3891" s="4"/>
      <c r="P3891" s="4"/>
      <c r="Q3891" s="4"/>
      <c r="R3891" s="16"/>
      <c r="S3891" s="16"/>
      <c r="T3891" s="16"/>
      <c r="AA3891" s="59"/>
      <c r="AB3891" s="59"/>
      <c r="AC3891" s="18"/>
      <c r="AE3891" s="99"/>
    </row>
    <row r="3892" spans="1:31" x14ac:dyDescent="0.25">
      <c r="A3892" s="16"/>
      <c r="B3892" s="16"/>
      <c r="C3892" s="16"/>
      <c r="D3892" s="66"/>
      <c r="E3892" s="66"/>
      <c r="F3892" s="66"/>
      <c r="G3892" s="67"/>
      <c r="H3892" s="4"/>
      <c r="I3892" s="4"/>
      <c r="J3892" s="4"/>
      <c r="K3892" s="4"/>
      <c r="O3892" s="4"/>
      <c r="P3892" s="4"/>
      <c r="Q3892" s="4"/>
      <c r="R3892" s="16"/>
      <c r="S3892" s="16"/>
      <c r="T3892" s="16"/>
      <c r="AA3892" s="59"/>
      <c r="AB3892" s="59"/>
      <c r="AC3892" s="18"/>
      <c r="AE3892" s="99"/>
    </row>
    <row r="3893" spans="1:31" x14ac:dyDescent="0.25">
      <c r="A3893" s="16"/>
      <c r="B3893" s="16"/>
      <c r="C3893" s="16"/>
      <c r="D3893" s="66"/>
      <c r="E3893" s="66"/>
      <c r="F3893" s="66"/>
      <c r="G3893" s="67"/>
      <c r="H3893" s="4"/>
      <c r="I3893" s="4"/>
      <c r="J3893" s="4"/>
      <c r="K3893" s="4"/>
      <c r="O3893" s="4"/>
      <c r="P3893" s="4"/>
      <c r="Q3893" s="4"/>
      <c r="R3893" s="16"/>
      <c r="S3893" s="16"/>
      <c r="T3893" s="16"/>
      <c r="AA3893" s="59"/>
      <c r="AB3893" s="59"/>
      <c r="AC3893" s="18"/>
      <c r="AE3893" s="99"/>
    </row>
    <row r="3894" spans="1:31" x14ac:dyDescent="0.25">
      <c r="A3894" s="16"/>
      <c r="B3894" s="16"/>
      <c r="C3894" s="16"/>
      <c r="D3894" s="66"/>
      <c r="E3894" s="66"/>
      <c r="F3894" s="66"/>
      <c r="G3894" s="67"/>
      <c r="H3894" s="4"/>
      <c r="I3894" s="4"/>
      <c r="J3894" s="4"/>
      <c r="K3894" s="4"/>
      <c r="O3894" s="4"/>
      <c r="P3894" s="4"/>
      <c r="Q3894" s="4"/>
      <c r="R3894" s="16"/>
      <c r="S3894" s="16"/>
      <c r="T3894" s="16"/>
      <c r="AA3894" s="59"/>
      <c r="AB3894" s="59"/>
      <c r="AC3894" s="18"/>
      <c r="AE3894" s="99"/>
    </row>
    <row r="3895" spans="1:31" x14ac:dyDescent="0.25">
      <c r="A3895" s="16"/>
      <c r="B3895" s="16"/>
      <c r="C3895" s="16"/>
      <c r="D3895" s="66"/>
      <c r="E3895" s="66"/>
      <c r="F3895" s="66"/>
      <c r="G3895" s="67"/>
      <c r="H3895" s="4"/>
      <c r="I3895" s="4"/>
      <c r="J3895" s="4"/>
      <c r="K3895" s="4"/>
      <c r="O3895" s="4"/>
      <c r="P3895" s="4"/>
      <c r="Q3895" s="4"/>
      <c r="R3895" s="16"/>
      <c r="S3895" s="16"/>
      <c r="T3895" s="16"/>
      <c r="AA3895" s="59"/>
      <c r="AB3895" s="59"/>
      <c r="AC3895" s="18"/>
      <c r="AE3895" s="99"/>
    </row>
    <row r="3896" spans="1:31" x14ac:dyDescent="0.25">
      <c r="A3896" s="16"/>
      <c r="B3896" s="16"/>
      <c r="C3896" s="16"/>
      <c r="D3896" s="66"/>
      <c r="E3896" s="66"/>
      <c r="F3896" s="66"/>
      <c r="G3896" s="67"/>
      <c r="H3896" s="4"/>
      <c r="I3896" s="4"/>
      <c r="J3896" s="4"/>
      <c r="K3896" s="4"/>
      <c r="O3896" s="4"/>
      <c r="P3896" s="4"/>
      <c r="Q3896" s="4"/>
      <c r="R3896" s="16"/>
      <c r="S3896" s="16"/>
      <c r="T3896" s="16"/>
      <c r="AA3896" s="59"/>
      <c r="AB3896" s="59"/>
      <c r="AC3896" s="18"/>
      <c r="AE3896" s="99"/>
    </row>
    <row r="3897" spans="1:31" x14ac:dyDescent="0.25">
      <c r="A3897" s="16"/>
      <c r="B3897" s="16"/>
      <c r="C3897" s="16"/>
      <c r="D3897" s="66"/>
      <c r="E3897" s="66"/>
      <c r="F3897" s="66"/>
      <c r="G3897" s="67"/>
      <c r="H3897" s="4"/>
      <c r="I3897" s="4"/>
      <c r="J3897" s="4"/>
      <c r="K3897" s="4"/>
      <c r="O3897" s="4"/>
      <c r="P3897" s="4"/>
      <c r="Q3897" s="4"/>
      <c r="R3897" s="16"/>
      <c r="S3897" s="16"/>
      <c r="T3897" s="16"/>
      <c r="AA3897" s="59"/>
      <c r="AB3897" s="59"/>
      <c r="AC3897" s="18"/>
      <c r="AE3897" s="99"/>
    </row>
    <row r="3898" spans="1:31" x14ac:dyDescent="0.25">
      <c r="A3898" s="16"/>
      <c r="B3898" s="16"/>
      <c r="C3898" s="16"/>
      <c r="D3898" s="66"/>
      <c r="E3898" s="66"/>
      <c r="F3898" s="66"/>
      <c r="G3898" s="67"/>
      <c r="H3898" s="4"/>
      <c r="I3898" s="4"/>
      <c r="J3898" s="4"/>
      <c r="K3898" s="4"/>
      <c r="O3898" s="4"/>
      <c r="P3898" s="4"/>
      <c r="Q3898" s="4"/>
      <c r="R3898" s="16"/>
      <c r="S3898" s="16"/>
      <c r="T3898" s="16"/>
      <c r="AA3898" s="59"/>
      <c r="AB3898" s="59"/>
      <c r="AC3898" s="18"/>
      <c r="AE3898" s="99"/>
    </row>
    <row r="3899" spans="1:31" x14ac:dyDescent="0.25">
      <c r="A3899" s="16"/>
      <c r="B3899" s="16"/>
      <c r="C3899" s="16"/>
      <c r="D3899" s="66"/>
      <c r="E3899" s="66"/>
      <c r="F3899" s="66"/>
      <c r="G3899" s="67"/>
      <c r="H3899" s="4"/>
      <c r="I3899" s="4"/>
      <c r="J3899" s="4"/>
      <c r="K3899" s="4"/>
      <c r="O3899" s="4"/>
      <c r="P3899" s="4"/>
      <c r="Q3899" s="4"/>
      <c r="R3899" s="16"/>
      <c r="S3899" s="16"/>
      <c r="T3899" s="16"/>
      <c r="AA3899" s="59"/>
      <c r="AB3899" s="59"/>
      <c r="AC3899" s="18"/>
      <c r="AE3899" s="99"/>
    </row>
    <row r="3900" spans="1:31" x14ac:dyDescent="0.25">
      <c r="A3900" s="16"/>
      <c r="B3900" s="16"/>
      <c r="C3900" s="16"/>
      <c r="D3900" s="66"/>
      <c r="E3900" s="66"/>
      <c r="F3900" s="66"/>
      <c r="G3900" s="67"/>
      <c r="H3900" s="4"/>
      <c r="I3900" s="4"/>
      <c r="J3900" s="4"/>
      <c r="K3900" s="4"/>
      <c r="O3900" s="4"/>
      <c r="P3900" s="4"/>
      <c r="Q3900" s="4"/>
      <c r="R3900" s="16"/>
      <c r="S3900" s="16"/>
      <c r="T3900" s="16"/>
      <c r="AA3900" s="59"/>
      <c r="AB3900" s="59"/>
      <c r="AC3900" s="18"/>
      <c r="AE3900" s="99"/>
    </row>
    <row r="3901" spans="1:31" x14ac:dyDescent="0.25">
      <c r="A3901" s="16"/>
      <c r="B3901" s="16"/>
      <c r="C3901" s="16"/>
      <c r="D3901" s="66"/>
      <c r="E3901" s="66"/>
      <c r="F3901" s="66"/>
      <c r="G3901" s="67"/>
      <c r="H3901" s="4"/>
      <c r="I3901" s="4"/>
      <c r="J3901" s="4"/>
      <c r="K3901" s="4"/>
      <c r="O3901" s="4"/>
      <c r="P3901" s="4"/>
      <c r="Q3901" s="4"/>
      <c r="R3901" s="16"/>
      <c r="S3901" s="16"/>
      <c r="T3901" s="16"/>
      <c r="AA3901" s="59"/>
      <c r="AB3901" s="59"/>
      <c r="AC3901" s="18"/>
      <c r="AE3901" s="99"/>
    </row>
    <row r="3902" spans="1:31" x14ac:dyDescent="0.25">
      <c r="A3902" s="16"/>
      <c r="B3902" s="16"/>
      <c r="C3902" s="16"/>
      <c r="D3902" s="66"/>
      <c r="E3902" s="66"/>
      <c r="F3902" s="66"/>
      <c r="G3902" s="67"/>
      <c r="H3902" s="4"/>
      <c r="I3902" s="4"/>
      <c r="J3902" s="4"/>
      <c r="K3902" s="4"/>
      <c r="O3902" s="4"/>
      <c r="P3902" s="4"/>
      <c r="Q3902" s="4"/>
      <c r="R3902" s="16"/>
      <c r="S3902" s="16"/>
      <c r="T3902" s="16"/>
      <c r="AA3902" s="59"/>
      <c r="AB3902" s="59"/>
      <c r="AC3902" s="18"/>
      <c r="AE3902" s="99"/>
    </row>
    <row r="3903" spans="1:31" x14ac:dyDescent="0.25">
      <c r="A3903" s="16"/>
      <c r="B3903" s="16"/>
      <c r="C3903" s="16"/>
      <c r="D3903" s="66"/>
      <c r="E3903" s="66"/>
      <c r="F3903" s="66"/>
      <c r="G3903" s="67"/>
      <c r="H3903" s="4"/>
      <c r="I3903" s="4"/>
      <c r="J3903" s="4"/>
      <c r="K3903" s="4"/>
      <c r="O3903" s="4"/>
      <c r="P3903" s="4"/>
      <c r="Q3903" s="4"/>
      <c r="R3903" s="16"/>
      <c r="S3903" s="16"/>
      <c r="T3903" s="16"/>
      <c r="AA3903" s="59"/>
      <c r="AB3903" s="59"/>
      <c r="AC3903" s="18"/>
      <c r="AE3903" s="99"/>
    </row>
    <row r="3904" spans="1:31" x14ac:dyDescent="0.25">
      <c r="A3904" s="16"/>
      <c r="B3904" s="16"/>
      <c r="C3904" s="16"/>
      <c r="D3904" s="66"/>
      <c r="E3904" s="66"/>
      <c r="F3904" s="66"/>
      <c r="G3904" s="67"/>
      <c r="H3904" s="4"/>
      <c r="I3904" s="4"/>
      <c r="J3904" s="4"/>
      <c r="K3904" s="4"/>
      <c r="O3904" s="4"/>
      <c r="P3904" s="4"/>
      <c r="Q3904" s="4"/>
      <c r="R3904" s="16"/>
      <c r="S3904" s="16"/>
      <c r="T3904" s="16"/>
      <c r="AA3904" s="59"/>
      <c r="AB3904" s="59"/>
      <c r="AC3904" s="18"/>
      <c r="AE3904" s="99"/>
    </row>
    <row r="3905" spans="1:31" x14ac:dyDescent="0.25">
      <c r="A3905" s="16"/>
      <c r="B3905" s="16"/>
      <c r="C3905" s="16"/>
      <c r="D3905" s="66"/>
      <c r="E3905" s="66"/>
      <c r="F3905" s="66"/>
      <c r="G3905" s="67"/>
      <c r="H3905" s="4"/>
      <c r="I3905" s="4"/>
      <c r="J3905" s="4"/>
      <c r="K3905" s="4"/>
      <c r="O3905" s="4"/>
      <c r="P3905" s="4"/>
      <c r="Q3905" s="4"/>
      <c r="R3905" s="16"/>
      <c r="S3905" s="16"/>
      <c r="T3905" s="16"/>
      <c r="AA3905" s="59"/>
      <c r="AB3905" s="59"/>
      <c r="AC3905" s="18"/>
      <c r="AE3905" s="99"/>
    </row>
    <row r="3906" spans="1:31" x14ac:dyDescent="0.25">
      <c r="A3906" s="16"/>
      <c r="B3906" s="16"/>
      <c r="C3906" s="16"/>
      <c r="D3906" s="66"/>
      <c r="E3906" s="66"/>
      <c r="F3906" s="66"/>
      <c r="G3906" s="67"/>
      <c r="H3906" s="4"/>
      <c r="I3906" s="4"/>
      <c r="J3906" s="4"/>
      <c r="K3906" s="4"/>
      <c r="O3906" s="4"/>
      <c r="P3906" s="4"/>
      <c r="Q3906" s="4"/>
      <c r="R3906" s="16"/>
      <c r="S3906" s="16"/>
      <c r="T3906" s="16"/>
      <c r="AA3906" s="59"/>
      <c r="AB3906" s="59"/>
      <c r="AC3906" s="18"/>
      <c r="AE3906" s="99"/>
    </row>
    <row r="3907" spans="1:31" x14ac:dyDescent="0.25">
      <c r="A3907" s="16"/>
      <c r="B3907" s="16"/>
      <c r="C3907" s="16"/>
      <c r="D3907" s="66"/>
      <c r="E3907" s="66"/>
      <c r="F3907" s="66"/>
      <c r="G3907" s="67"/>
      <c r="H3907" s="4"/>
      <c r="I3907" s="4"/>
      <c r="J3907" s="4"/>
      <c r="K3907" s="4"/>
      <c r="O3907" s="4"/>
      <c r="P3907" s="4"/>
      <c r="Q3907" s="4"/>
      <c r="R3907" s="16"/>
      <c r="S3907" s="16"/>
      <c r="T3907" s="16"/>
      <c r="AA3907" s="59"/>
      <c r="AB3907" s="59"/>
      <c r="AC3907" s="18"/>
      <c r="AE3907" s="99"/>
    </row>
    <row r="3908" spans="1:31" x14ac:dyDescent="0.25">
      <c r="A3908" s="16"/>
      <c r="B3908" s="16"/>
      <c r="C3908" s="16"/>
      <c r="D3908" s="66"/>
      <c r="E3908" s="66"/>
      <c r="F3908" s="66"/>
      <c r="G3908" s="67"/>
      <c r="H3908" s="4"/>
      <c r="I3908" s="4"/>
      <c r="J3908" s="4"/>
      <c r="K3908" s="4"/>
      <c r="O3908" s="4"/>
      <c r="P3908" s="4"/>
      <c r="Q3908" s="4"/>
      <c r="R3908" s="16"/>
      <c r="S3908" s="16"/>
      <c r="T3908" s="16"/>
      <c r="AA3908" s="59"/>
      <c r="AB3908" s="59"/>
      <c r="AC3908" s="18"/>
      <c r="AE3908" s="99"/>
    </row>
    <row r="3909" spans="1:31" x14ac:dyDescent="0.25">
      <c r="A3909" s="16"/>
      <c r="B3909" s="16"/>
      <c r="C3909" s="16"/>
      <c r="D3909" s="66"/>
      <c r="E3909" s="66"/>
      <c r="F3909" s="66"/>
      <c r="G3909" s="67"/>
      <c r="H3909" s="4"/>
      <c r="I3909" s="4"/>
      <c r="J3909" s="4"/>
      <c r="K3909" s="4"/>
      <c r="O3909" s="4"/>
      <c r="P3909" s="4"/>
      <c r="Q3909" s="4"/>
      <c r="R3909" s="16"/>
      <c r="S3909" s="16"/>
      <c r="T3909" s="16"/>
      <c r="AA3909" s="59"/>
      <c r="AB3909" s="59"/>
      <c r="AC3909" s="18"/>
      <c r="AE3909" s="99"/>
    </row>
    <row r="3910" spans="1:31" x14ac:dyDescent="0.25">
      <c r="A3910" s="16"/>
      <c r="B3910" s="16"/>
      <c r="C3910" s="16"/>
      <c r="D3910" s="66"/>
      <c r="E3910" s="66"/>
      <c r="F3910" s="66"/>
      <c r="G3910" s="67"/>
      <c r="H3910" s="4"/>
      <c r="I3910" s="4"/>
      <c r="J3910" s="4"/>
      <c r="K3910" s="4"/>
      <c r="O3910" s="4"/>
      <c r="P3910" s="4"/>
      <c r="Q3910" s="4"/>
      <c r="R3910" s="16"/>
      <c r="S3910" s="16"/>
      <c r="T3910" s="16"/>
      <c r="AA3910" s="59"/>
      <c r="AB3910" s="59"/>
      <c r="AC3910" s="18"/>
      <c r="AE3910" s="99"/>
    </row>
    <row r="3911" spans="1:31" x14ac:dyDescent="0.25">
      <c r="A3911" s="16"/>
      <c r="B3911" s="16"/>
      <c r="C3911" s="16"/>
      <c r="D3911" s="66"/>
      <c r="E3911" s="66"/>
      <c r="F3911" s="66"/>
      <c r="G3911" s="67"/>
      <c r="H3911" s="4"/>
      <c r="I3911" s="4"/>
      <c r="J3911" s="4"/>
      <c r="K3911" s="4"/>
      <c r="O3911" s="4"/>
      <c r="P3911" s="4"/>
      <c r="Q3911" s="4"/>
      <c r="R3911" s="16"/>
      <c r="S3911" s="16"/>
      <c r="T3911" s="16"/>
      <c r="AA3911" s="59"/>
      <c r="AB3911" s="59"/>
      <c r="AC3911" s="18"/>
      <c r="AE3911" s="99"/>
    </row>
    <row r="3912" spans="1:31" x14ac:dyDescent="0.25">
      <c r="A3912" s="16"/>
      <c r="B3912" s="16"/>
      <c r="C3912" s="16"/>
      <c r="D3912" s="66"/>
      <c r="E3912" s="66"/>
      <c r="F3912" s="66"/>
      <c r="G3912" s="67"/>
      <c r="H3912" s="4"/>
      <c r="I3912" s="4"/>
      <c r="J3912" s="4"/>
      <c r="K3912" s="4"/>
      <c r="O3912" s="4"/>
      <c r="P3912" s="4"/>
      <c r="Q3912" s="4"/>
      <c r="R3912" s="16"/>
      <c r="S3912" s="16"/>
      <c r="T3912" s="16"/>
      <c r="AA3912" s="59"/>
      <c r="AB3912" s="59"/>
      <c r="AC3912" s="18"/>
      <c r="AE3912" s="99"/>
    </row>
    <row r="3913" spans="1:31" x14ac:dyDescent="0.25">
      <c r="A3913" s="16"/>
      <c r="B3913" s="16"/>
      <c r="C3913" s="16"/>
      <c r="D3913" s="66"/>
      <c r="E3913" s="66"/>
      <c r="F3913" s="66"/>
      <c r="G3913" s="67"/>
      <c r="H3913" s="4"/>
      <c r="I3913" s="4"/>
      <c r="J3913" s="4"/>
      <c r="K3913" s="4"/>
      <c r="O3913" s="4"/>
      <c r="P3913" s="4"/>
      <c r="Q3913" s="4"/>
      <c r="R3913" s="16"/>
      <c r="S3913" s="16"/>
      <c r="T3913" s="16"/>
      <c r="AA3913" s="59"/>
      <c r="AB3913" s="59"/>
      <c r="AC3913" s="18"/>
      <c r="AE3913" s="99"/>
    </row>
    <row r="3914" spans="1:31" x14ac:dyDescent="0.25">
      <c r="A3914" s="16"/>
      <c r="B3914" s="16"/>
      <c r="C3914" s="16"/>
      <c r="D3914" s="66"/>
      <c r="E3914" s="66"/>
      <c r="F3914" s="66"/>
      <c r="G3914" s="67"/>
      <c r="H3914" s="4"/>
      <c r="I3914" s="4"/>
      <c r="J3914" s="4"/>
      <c r="K3914" s="4"/>
      <c r="O3914" s="4"/>
      <c r="P3914" s="4"/>
      <c r="Q3914" s="4"/>
      <c r="R3914" s="16"/>
      <c r="S3914" s="16"/>
      <c r="T3914" s="16"/>
      <c r="AA3914" s="59"/>
      <c r="AB3914" s="59"/>
      <c r="AC3914" s="18"/>
      <c r="AE3914" s="99"/>
    </row>
    <row r="3915" spans="1:31" x14ac:dyDescent="0.25">
      <c r="A3915" s="16"/>
      <c r="B3915" s="16"/>
      <c r="C3915" s="16"/>
      <c r="D3915" s="66"/>
      <c r="E3915" s="66"/>
      <c r="F3915" s="66"/>
      <c r="G3915" s="67"/>
      <c r="H3915" s="4"/>
      <c r="I3915" s="4"/>
      <c r="J3915" s="4"/>
      <c r="K3915" s="4"/>
      <c r="O3915" s="4"/>
      <c r="P3915" s="4"/>
      <c r="Q3915" s="4"/>
      <c r="R3915" s="16"/>
      <c r="S3915" s="16"/>
      <c r="T3915" s="16"/>
      <c r="AA3915" s="59"/>
      <c r="AB3915" s="59"/>
      <c r="AC3915" s="18"/>
      <c r="AE3915" s="99"/>
    </row>
    <row r="3916" spans="1:31" x14ac:dyDescent="0.25">
      <c r="A3916" s="16"/>
      <c r="B3916" s="16"/>
      <c r="C3916" s="16"/>
      <c r="D3916" s="66"/>
      <c r="E3916" s="66"/>
      <c r="F3916" s="66"/>
      <c r="G3916" s="67"/>
      <c r="H3916" s="4"/>
      <c r="I3916" s="4"/>
      <c r="J3916" s="4"/>
      <c r="K3916" s="4"/>
      <c r="O3916" s="4"/>
      <c r="P3916" s="4"/>
      <c r="Q3916" s="4"/>
      <c r="R3916" s="16"/>
      <c r="S3916" s="16"/>
      <c r="T3916" s="16"/>
      <c r="AA3916" s="59"/>
      <c r="AB3916" s="59"/>
      <c r="AC3916" s="18"/>
      <c r="AE3916" s="99"/>
    </row>
    <row r="3917" spans="1:31" x14ac:dyDescent="0.25">
      <c r="A3917" s="16"/>
      <c r="B3917" s="16"/>
      <c r="C3917" s="16"/>
      <c r="D3917" s="66"/>
      <c r="E3917" s="66"/>
      <c r="F3917" s="66"/>
      <c r="G3917" s="67"/>
      <c r="H3917" s="4"/>
      <c r="I3917" s="4"/>
      <c r="J3917" s="4"/>
      <c r="K3917" s="4"/>
      <c r="O3917" s="4"/>
      <c r="P3917" s="4"/>
      <c r="Q3917" s="4"/>
      <c r="R3917" s="16"/>
      <c r="S3917" s="16"/>
      <c r="T3917" s="16"/>
      <c r="AA3917" s="59"/>
      <c r="AB3917" s="59"/>
      <c r="AC3917" s="18"/>
      <c r="AE3917" s="99"/>
    </row>
    <row r="3918" spans="1:31" x14ac:dyDescent="0.25">
      <c r="A3918" s="16"/>
      <c r="B3918" s="16"/>
      <c r="C3918" s="16"/>
      <c r="D3918" s="66"/>
      <c r="E3918" s="66"/>
      <c r="F3918" s="66"/>
      <c r="G3918" s="67"/>
      <c r="H3918" s="4"/>
      <c r="I3918" s="4"/>
      <c r="J3918" s="4"/>
      <c r="K3918" s="4"/>
      <c r="O3918" s="4"/>
      <c r="P3918" s="4"/>
      <c r="Q3918" s="4"/>
      <c r="R3918" s="16"/>
      <c r="S3918" s="16"/>
      <c r="T3918" s="16"/>
      <c r="AA3918" s="59"/>
      <c r="AB3918" s="59"/>
      <c r="AC3918" s="18"/>
      <c r="AE3918" s="99"/>
    </row>
    <row r="3919" spans="1:31" x14ac:dyDescent="0.25">
      <c r="A3919" s="16"/>
      <c r="B3919" s="16"/>
      <c r="C3919" s="16"/>
      <c r="D3919" s="66"/>
      <c r="E3919" s="66"/>
      <c r="F3919" s="66"/>
      <c r="G3919" s="67"/>
      <c r="H3919" s="4"/>
      <c r="I3919" s="4"/>
      <c r="J3919" s="4"/>
      <c r="K3919" s="4"/>
      <c r="O3919" s="4"/>
      <c r="P3919" s="4"/>
      <c r="Q3919" s="4"/>
      <c r="R3919" s="16"/>
      <c r="S3919" s="16"/>
      <c r="T3919" s="16"/>
      <c r="AA3919" s="59"/>
      <c r="AB3919" s="59"/>
      <c r="AC3919" s="18"/>
      <c r="AE3919" s="99"/>
    </row>
    <row r="3920" spans="1:31" x14ac:dyDescent="0.25">
      <c r="A3920" s="16"/>
      <c r="B3920" s="16"/>
      <c r="C3920" s="16"/>
      <c r="D3920" s="66"/>
      <c r="E3920" s="66"/>
      <c r="F3920" s="66"/>
      <c r="G3920" s="67"/>
      <c r="H3920" s="4"/>
      <c r="I3920" s="4"/>
      <c r="J3920" s="4"/>
      <c r="K3920" s="4"/>
      <c r="O3920" s="4"/>
      <c r="P3920" s="4"/>
      <c r="Q3920" s="4"/>
      <c r="R3920" s="16"/>
      <c r="S3920" s="16"/>
      <c r="T3920" s="16"/>
      <c r="AA3920" s="59"/>
      <c r="AB3920" s="59"/>
      <c r="AC3920" s="18"/>
      <c r="AE3920" s="99"/>
    </row>
    <row r="3921" spans="1:31" x14ac:dyDescent="0.25">
      <c r="A3921" s="16"/>
      <c r="B3921" s="16"/>
      <c r="C3921" s="16"/>
      <c r="D3921" s="66"/>
      <c r="E3921" s="66"/>
      <c r="F3921" s="66"/>
      <c r="G3921" s="67"/>
      <c r="H3921" s="4"/>
      <c r="I3921" s="4"/>
      <c r="J3921" s="4"/>
      <c r="K3921" s="4"/>
      <c r="O3921" s="4"/>
      <c r="P3921" s="4"/>
      <c r="Q3921" s="4"/>
      <c r="R3921" s="16"/>
      <c r="S3921" s="16"/>
      <c r="T3921" s="16"/>
      <c r="AA3921" s="59"/>
      <c r="AB3921" s="59"/>
      <c r="AC3921" s="18"/>
      <c r="AE3921" s="99"/>
    </row>
    <row r="3922" spans="1:31" x14ac:dyDescent="0.25">
      <c r="A3922" s="16"/>
      <c r="B3922" s="16"/>
      <c r="C3922" s="16"/>
      <c r="D3922" s="66"/>
      <c r="E3922" s="66"/>
      <c r="F3922" s="66"/>
      <c r="G3922" s="67"/>
      <c r="H3922" s="4"/>
      <c r="I3922" s="4"/>
      <c r="J3922" s="4"/>
      <c r="K3922" s="4"/>
      <c r="O3922" s="4"/>
      <c r="P3922" s="4"/>
      <c r="Q3922" s="4"/>
      <c r="R3922" s="16"/>
      <c r="S3922" s="16"/>
      <c r="T3922" s="16"/>
      <c r="AA3922" s="59"/>
      <c r="AB3922" s="59"/>
      <c r="AC3922" s="18"/>
      <c r="AE3922" s="99"/>
    </row>
    <row r="3923" spans="1:31" x14ac:dyDescent="0.25">
      <c r="A3923" s="16"/>
      <c r="B3923" s="16"/>
      <c r="C3923" s="16"/>
      <c r="D3923" s="66"/>
      <c r="E3923" s="66"/>
      <c r="F3923" s="66"/>
      <c r="G3923" s="67"/>
      <c r="H3923" s="4"/>
      <c r="I3923" s="4"/>
      <c r="J3923" s="4"/>
      <c r="K3923" s="4"/>
      <c r="O3923" s="4"/>
      <c r="P3923" s="4"/>
      <c r="Q3923" s="4"/>
      <c r="R3923" s="16"/>
      <c r="S3923" s="16"/>
      <c r="T3923" s="16"/>
      <c r="AA3923" s="59"/>
      <c r="AB3923" s="59"/>
      <c r="AC3923" s="18"/>
      <c r="AE3923" s="99"/>
    </row>
    <row r="3924" spans="1:31" x14ac:dyDescent="0.25">
      <c r="A3924" s="16"/>
      <c r="B3924" s="16"/>
      <c r="C3924" s="16"/>
      <c r="D3924" s="66"/>
      <c r="E3924" s="66"/>
      <c r="F3924" s="66"/>
      <c r="G3924" s="67"/>
      <c r="H3924" s="4"/>
      <c r="I3924" s="4"/>
      <c r="J3924" s="4"/>
      <c r="K3924" s="4"/>
      <c r="O3924" s="4"/>
      <c r="P3924" s="4"/>
      <c r="Q3924" s="4"/>
      <c r="R3924" s="16"/>
      <c r="S3924" s="16"/>
      <c r="T3924" s="16"/>
      <c r="AA3924" s="59"/>
      <c r="AB3924" s="59"/>
      <c r="AC3924" s="18"/>
      <c r="AE3924" s="99"/>
    </row>
    <row r="3925" spans="1:31" x14ac:dyDescent="0.25">
      <c r="A3925" s="16"/>
      <c r="B3925" s="16"/>
      <c r="C3925" s="16"/>
      <c r="D3925" s="66"/>
      <c r="E3925" s="66"/>
      <c r="F3925" s="66"/>
      <c r="G3925" s="67"/>
      <c r="H3925" s="4"/>
      <c r="I3925" s="4"/>
      <c r="J3925" s="4"/>
      <c r="K3925" s="4"/>
      <c r="O3925" s="4"/>
      <c r="P3925" s="4"/>
      <c r="Q3925" s="4"/>
      <c r="R3925" s="16"/>
      <c r="S3925" s="16"/>
      <c r="T3925" s="16"/>
      <c r="AA3925" s="59"/>
      <c r="AB3925" s="59"/>
      <c r="AC3925" s="18"/>
      <c r="AE3925" s="99"/>
    </row>
    <row r="3926" spans="1:31" x14ac:dyDescent="0.25">
      <c r="A3926" s="16"/>
      <c r="B3926" s="16"/>
      <c r="C3926" s="16"/>
      <c r="D3926" s="66"/>
      <c r="E3926" s="66"/>
      <c r="F3926" s="66"/>
      <c r="G3926" s="67"/>
      <c r="H3926" s="4"/>
      <c r="I3926" s="4"/>
      <c r="J3926" s="4"/>
      <c r="K3926" s="4"/>
      <c r="O3926" s="4"/>
      <c r="P3926" s="4"/>
      <c r="Q3926" s="4"/>
      <c r="R3926" s="16"/>
      <c r="S3926" s="16"/>
      <c r="T3926" s="16"/>
      <c r="AA3926" s="59"/>
      <c r="AB3926" s="59"/>
      <c r="AC3926" s="18"/>
      <c r="AE3926" s="99"/>
    </row>
    <row r="3927" spans="1:31" x14ac:dyDescent="0.25">
      <c r="A3927" s="16"/>
      <c r="B3927" s="16"/>
      <c r="C3927" s="16"/>
      <c r="D3927" s="66"/>
      <c r="E3927" s="66"/>
      <c r="F3927" s="66"/>
      <c r="G3927" s="67"/>
      <c r="H3927" s="4"/>
      <c r="I3927" s="4"/>
      <c r="J3927" s="4"/>
      <c r="K3927" s="4"/>
      <c r="O3927" s="4"/>
      <c r="P3927" s="4"/>
      <c r="Q3927" s="4"/>
      <c r="R3927" s="16"/>
      <c r="S3927" s="16"/>
      <c r="T3927" s="16"/>
      <c r="AA3927" s="59"/>
      <c r="AB3927" s="59"/>
      <c r="AC3927" s="18"/>
      <c r="AE3927" s="99"/>
    </row>
    <row r="3928" spans="1:31" x14ac:dyDescent="0.25">
      <c r="A3928" s="16"/>
      <c r="B3928" s="16"/>
      <c r="C3928" s="16"/>
      <c r="D3928" s="66"/>
      <c r="E3928" s="66"/>
      <c r="F3928" s="66"/>
      <c r="G3928" s="67"/>
      <c r="H3928" s="4"/>
      <c r="I3928" s="4"/>
      <c r="J3928" s="4"/>
      <c r="K3928" s="4"/>
      <c r="O3928" s="4"/>
      <c r="P3928" s="4"/>
      <c r="Q3928" s="4"/>
      <c r="R3928" s="16"/>
      <c r="S3928" s="16"/>
      <c r="T3928" s="16"/>
      <c r="AA3928" s="59"/>
      <c r="AB3928" s="59"/>
      <c r="AC3928" s="18"/>
      <c r="AE3928" s="99"/>
    </row>
    <row r="3929" spans="1:31" x14ac:dyDescent="0.25">
      <c r="A3929" s="16"/>
      <c r="B3929" s="16"/>
      <c r="C3929" s="16"/>
      <c r="D3929" s="66"/>
      <c r="E3929" s="66"/>
      <c r="F3929" s="66"/>
      <c r="G3929" s="67"/>
      <c r="H3929" s="4"/>
      <c r="I3929" s="4"/>
      <c r="J3929" s="4"/>
      <c r="K3929" s="4"/>
      <c r="O3929" s="4"/>
      <c r="P3929" s="4"/>
      <c r="Q3929" s="4"/>
      <c r="R3929" s="16"/>
      <c r="S3929" s="16"/>
      <c r="T3929" s="16"/>
      <c r="AA3929" s="59"/>
      <c r="AB3929" s="59"/>
      <c r="AC3929" s="18"/>
      <c r="AE3929" s="99"/>
    </row>
    <row r="3930" spans="1:31" x14ac:dyDescent="0.25">
      <c r="A3930" s="16"/>
      <c r="B3930" s="16"/>
      <c r="C3930" s="16"/>
      <c r="D3930" s="66"/>
      <c r="E3930" s="66"/>
      <c r="F3930" s="66"/>
      <c r="G3930" s="67"/>
      <c r="H3930" s="4"/>
      <c r="I3930" s="4"/>
      <c r="J3930" s="4"/>
      <c r="K3930" s="4"/>
      <c r="O3930" s="4"/>
      <c r="P3930" s="4"/>
      <c r="Q3930" s="4"/>
      <c r="R3930" s="16"/>
      <c r="S3930" s="16"/>
      <c r="T3930" s="16"/>
      <c r="AA3930" s="59"/>
      <c r="AB3930" s="59"/>
      <c r="AC3930" s="18"/>
      <c r="AE3930" s="99"/>
    </row>
    <row r="3931" spans="1:31" x14ac:dyDescent="0.25">
      <c r="A3931" s="16"/>
      <c r="B3931" s="16"/>
      <c r="C3931" s="16"/>
      <c r="D3931" s="66"/>
      <c r="E3931" s="66"/>
      <c r="F3931" s="66"/>
      <c r="G3931" s="67"/>
      <c r="H3931" s="4"/>
      <c r="I3931" s="4"/>
      <c r="J3931" s="4"/>
      <c r="K3931" s="4"/>
      <c r="O3931" s="4"/>
      <c r="P3931" s="4"/>
      <c r="Q3931" s="4"/>
      <c r="R3931" s="16"/>
      <c r="S3931" s="16"/>
      <c r="T3931" s="16"/>
      <c r="AA3931" s="59"/>
      <c r="AB3931" s="59"/>
      <c r="AC3931" s="18"/>
      <c r="AE3931" s="99"/>
    </row>
    <row r="3932" spans="1:31" x14ac:dyDescent="0.25">
      <c r="A3932" s="16"/>
      <c r="B3932" s="16"/>
      <c r="C3932" s="16"/>
      <c r="D3932" s="66"/>
      <c r="E3932" s="66"/>
      <c r="F3932" s="66"/>
      <c r="G3932" s="67"/>
      <c r="H3932" s="4"/>
      <c r="I3932" s="4"/>
      <c r="J3932" s="4"/>
      <c r="K3932" s="4"/>
      <c r="O3932" s="4"/>
      <c r="P3932" s="4"/>
      <c r="Q3932" s="4"/>
      <c r="R3932" s="16"/>
      <c r="S3932" s="16"/>
      <c r="T3932" s="16"/>
      <c r="AA3932" s="59"/>
      <c r="AB3932" s="59"/>
      <c r="AC3932" s="18"/>
      <c r="AE3932" s="99"/>
    </row>
    <row r="3933" spans="1:31" x14ac:dyDescent="0.25">
      <c r="A3933" s="16"/>
      <c r="B3933" s="16"/>
      <c r="C3933" s="16"/>
      <c r="D3933" s="66"/>
      <c r="E3933" s="66"/>
      <c r="F3933" s="66"/>
      <c r="G3933" s="67"/>
      <c r="H3933" s="4"/>
      <c r="I3933" s="4"/>
      <c r="J3933" s="4"/>
      <c r="K3933" s="4"/>
      <c r="O3933" s="4"/>
      <c r="P3933" s="4"/>
      <c r="Q3933" s="4"/>
      <c r="R3933" s="16"/>
      <c r="S3933" s="16"/>
      <c r="T3933" s="16"/>
      <c r="AA3933" s="59"/>
      <c r="AB3933" s="59"/>
      <c r="AC3933" s="18"/>
      <c r="AE3933" s="99"/>
    </row>
    <row r="3934" spans="1:31" x14ac:dyDescent="0.25">
      <c r="A3934" s="16"/>
      <c r="B3934" s="16"/>
      <c r="C3934" s="16"/>
      <c r="D3934" s="66"/>
      <c r="E3934" s="66"/>
      <c r="F3934" s="66"/>
      <c r="G3934" s="67"/>
      <c r="H3934" s="4"/>
      <c r="I3934" s="4"/>
      <c r="J3934" s="4"/>
      <c r="K3934" s="4"/>
      <c r="O3934" s="4"/>
      <c r="P3934" s="4"/>
      <c r="Q3934" s="4"/>
      <c r="R3934" s="16"/>
      <c r="S3934" s="16"/>
      <c r="T3934" s="16"/>
      <c r="AA3934" s="59"/>
      <c r="AB3934" s="59"/>
      <c r="AC3934" s="18"/>
      <c r="AE3934" s="99"/>
    </row>
    <row r="3935" spans="1:31" x14ac:dyDescent="0.25">
      <c r="A3935" s="16"/>
      <c r="B3935" s="16"/>
      <c r="C3935" s="16"/>
      <c r="D3935" s="66"/>
      <c r="E3935" s="66"/>
      <c r="F3935" s="66"/>
      <c r="G3935" s="67"/>
      <c r="H3935" s="4"/>
      <c r="I3935" s="4"/>
      <c r="J3935" s="4"/>
      <c r="K3935" s="4"/>
      <c r="O3935" s="4"/>
      <c r="P3935" s="4"/>
      <c r="Q3935" s="4"/>
      <c r="R3935" s="16"/>
      <c r="S3935" s="16"/>
      <c r="T3935" s="16"/>
      <c r="AA3935" s="59"/>
      <c r="AB3935" s="59"/>
      <c r="AC3935" s="18"/>
      <c r="AE3935" s="99"/>
    </row>
    <row r="3936" spans="1:31" x14ac:dyDescent="0.25">
      <c r="A3936" s="16"/>
      <c r="B3936" s="16"/>
      <c r="C3936" s="16"/>
      <c r="D3936" s="66"/>
      <c r="E3936" s="66"/>
      <c r="F3936" s="66"/>
      <c r="G3936" s="67"/>
      <c r="H3936" s="4"/>
      <c r="I3936" s="4"/>
      <c r="J3936" s="4"/>
      <c r="K3936" s="4"/>
      <c r="O3936" s="4"/>
      <c r="P3936" s="4"/>
      <c r="Q3936" s="4"/>
      <c r="R3936" s="16"/>
      <c r="S3936" s="16"/>
      <c r="T3936" s="16"/>
      <c r="AA3936" s="59"/>
      <c r="AB3936" s="59"/>
      <c r="AC3936" s="18"/>
      <c r="AE3936" s="99"/>
    </row>
    <row r="3937" spans="1:31" x14ac:dyDescent="0.25">
      <c r="A3937" s="16"/>
      <c r="B3937" s="16"/>
      <c r="C3937" s="16"/>
      <c r="D3937" s="66"/>
      <c r="E3937" s="66"/>
      <c r="F3937" s="66"/>
      <c r="G3937" s="67"/>
      <c r="H3937" s="4"/>
      <c r="I3937" s="4"/>
      <c r="J3937" s="4"/>
      <c r="K3937" s="4"/>
      <c r="O3937" s="4"/>
      <c r="P3937" s="4"/>
      <c r="Q3937" s="4"/>
      <c r="R3937" s="16"/>
      <c r="S3937" s="16"/>
      <c r="T3937" s="16"/>
      <c r="AA3937" s="59"/>
      <c r="AB3937" s="59"/>
      <c r="AC3937" s="18"/>
      <c r="AE3937" s="99"/>
    </row>
    <row r="3938" spans="1:31" x14ac:dyDescent="0.25">
      <c r="A3938" s="16"/>
      <c r="B3938" s="16"/>
      <c r="C3938" s="16"/>
      <c r="D3938" s="66"/>
      <c r="E3938" s="66"/>
      <c r="F3938" s="66"/>
      <c r="G3938" s="67"/>
      <c r="H3938" s="4"/>
      <c r="I3938" s="4"/>
      <c r="J3938" s="4"/>
      <c r="K3938" s="4"/>
      <c r="O3938" s="4"/>
      <c r="P3938" s="4"/>
      <c r="Q3938" s="4"/>
      <c r="R3938" s="16"/>
      <c r="S3938" s="16"/>
      <c r="T3938" s="16"/>
      <c r="AA3938" s="59"/>
      <c r="AB3938" s="59"/>
      <c r="AC3938" s="18"/>
      <c r="AE3938" s="99"/>
    </row>
    <row r="3939" spans="1:31" x14ac:dyDescent="0.25">
      <c r="A3939" s="16"/>
      <c r="B3939" s="16"/>
      <c r="C3939" s="16"/>
      <c r="D3939" s="66"/>
      <c r="E3939" s="66"/>
      <c r="F3939" s="66"/>
      <c r="G3939" s="67"/>
      <c r="H3939" s="4"/>
      <c r="I3939" s="4"/>
      <c r="J3939" s="4"/>
      <c r="K3939" s="4"/>
      <c r="O3939" s="4"/>
      <c r="P3939" s="4"/>
      <c r="Q3939" s="4"/>
      <c r="R3939" s="16"/>
      <c r="S3939" s="16"/>
      <c r="T3939" s="16"/>
      <c r="AA3939" s="59"/>
      <c r="AB3939" s="59"/>
      <c r="AC3939" s="18"/>
      <c r="AE3939" s="99"/>
    </row>
    <row r="3940" spans="1:31" x14ac:dyDescent="0.25">
      <c r="A3940" s="16"/>
      <c r="B3940" s="16"/>
      <c r="C3940" s="16"/>
      <c r="D3940" s="66"/>
      <c r="E3940" s="66"/>
      <c r="F3940" s="66"/>
      <c r="G3940" s="67"/>
      <c r="H3940" s="4"/>
      <c r="I3940" s="4"/>
      <c r="J3940" s="4"/>
      <c r="K3940" s="4"/>
      <c r="O3940" s="4"/>
      <c r="P3940" s="4"/>
      <c r="Q3940" s="4"/>
      <c r="R3940" s="16"/>
      <c r="S3940" s="16"/>
      <c r="T3940" s="16"/>
      <c r="AA3940" s="59"/>
      <c r="AB3940" s="59"/>
      <c r="AC3940" s="18"/>
      <c r="AE3940" s="99"/>
    </row>
    <row r="3941" spans="1:31" x14ac:dyDescent="0.25">
      <c r="A3941" s="16"/>
      <c r="B3941" s="16"/>
      <c r="C3941" s="16"/>
      <c r="D3941" s="66"/>
      <c r="E3941" s="66"/>
      <c r="F3941" s="66"/>
      <c r="G3941" s="67"/>
      <c r="H3941" s="4"/>
      <c r="I3941" s="4"/>
      <c r="J3941" s="4"/>
      <c r="K3941" s="4"/>
      <c r="O3941" s="4"/>
      <c r="P3941" s="4"/>
      <c r="Q3941" s="4"/>
      <c r="R3941" s="16"/>
      <c r="S3941" s="16"/>
      <c r="T3941" s="16"/>
      <c r="AA3941" s="59"/>
      <c r="AB3941" s="59"/>
      <c r="AC3941" s="18"/>
      <c r="AE3941" s="99"/>
    </row>
    <row r="3942" spans="1:31" x14ac:dyDescent="0.25">
      <c r="A3942" s="16"/>
      <c r="B3942" s="16"/>
      <c r="C3942" s="16"/>
      <c r="D3942" s="66"/>
      <c r="E3942" s="66"/>
      <c r="F3942" s="66"/>
      <c r="G3942" s="67"/>
      <c r="H3942" s="4"/>
      <c r="I3942" s="4"/>
      <c r="J3942" s="4"/>
      <c r="K3942" s="4"/>
      <c r="O3942" s="4"/>
      <c r="P3942" s="4"/>
      <c r="Q3942" s="4"/>
      <c r="R3942" s="16"/>
      <c r="S3942" s="16"/>
      <c r="T3942" s="16"/>
      <c r="AA3942" s="59"/>
      <c r="AB3942" s="59"/>
      <c r="AC3942" s="18"/>
      <c r="AE3942" s="99"/>
    </row>
    <row r="3943" spans="1:31" x14ac:dyDescent="0.25">
      <c r="A3943" s="16"/>
      <c r="B3943" s="16"/>
      <c r="C3943" s="16"/>
      <c r="D3943" s="66"/>
      <c r="E3943" s="66"/>
      <c r="F3943" s="66"/>
      <c r="G3943" s="67"/>
      <c r="H3943" s="4"/>
      <c r="I3943" s="4"/>
      <c r="J3943" s="4"/>
      <c r="K3943" s="4"/>
      <c r="O3943" s="4"/>
      <c r="P3943" s="4"/>
      <c r="Q3943" s="4"/>
      <c r="R3943" s="16"/>
      <c r="S3943" s="16"/>
      <c r="T3943" s="16"/>
      <c r="AA3943" s="59"/>
      <c r="AB3943" s="59"/>
      <c r="AC3943" s="18"/>
      <c r="AE3943" s="99"/>
    </row>
    <row r="3944" spans="1:31" x14ac:dyDescent="0.25">
      <c r="A3944" s="16"/>
      <c r="B3944" s="16"/>
      <c r="C3944" s="16"/>
      <c r="D3944" s="66"/>
      <c r="E3944" s="66"/>
      <c r="F3944" s="66"/>
      <c r="G3944" s="67"/>
      <c r="H3944" s="4"/>
      <c r="I3944" s="4"/>
      <c r="J3944" s="4"/>
      <c r="K3944" s="4"/>
      <c r="O3944" s="4"/>
      <c r="P3944" s="4"/>
      <c r="Q3944" s="4"/>
      <c r="R3944" s="16"/>
      <c r="S3944" s="16"/>
      <c r="T3944" s="16"/>
      <c r="AA3944" s="59"/>
      <c r="AB3944" s="59"/>
      <c r="AC3944" s="18"/>
      <c r="AE3944" s="99"/>
    </row>
    <row r="3945" spans="1:31" x14ac:dyDescent="0.25">
      <c r="A3945" s="16"/>
      <c r="B3945" s="16"/>
      <c r="C3945" s="16"/>
      <c r="D3945" s="66"/>
      <c r="E3945" s="66"/>
      <c r="F3945" s="66"/>
      <c r="G3945" s="67"/>
      <c r="H3945" s="4"/>
      <c r="I3945" s="4"/>
      <c r="J3945" s="4"/>
      <c r="K3945" s="4"/>
      <c r="O3945" s="4"/>
      <c r="P3945" s="4"/>
      <c r="Q3945" s="4"/>
      <c r="R3945" s="16"/>
      <c r="S3945" s="16"/>
      <c r="T3945" s="16"/>
      <c r="AA3945" s="59"/>
      <c r="AB3945" s="59"/>
      <c r="AC3945" s="18"/>
      <c r="AE3945" s="99"/>
    </row>
    <row r="3946" spans="1:31" x14ac:dyDescent="0.25">
      <c r="A3946" s="16"/>
      <c r="B3946" s="16"/>
      <c r="C3946" s="16"/>
      <c r="D3946" s="66"/>
      <c r="E3946" s="66"/>
      <c r="F3946" s="66"/>
      <c r="G3946" s="67"/>
      <c r="H3946" s="4"/>
      <c r="I3946" s="4"/>
      <c r="J3946" s="4"/>
      <c r="K3946" s="4"/>
      <c r="O3946" s="4"/>
      <c r="P3946" s="4"/>
      <c r="Q3946" s="4"/>
      <c r="R3946" s="16"/>
      <c r="S3946" s="16"/>
      <c r="T3946" s="16"/>
      <c r="AA3946" s="59"/>
      <c r="AB3946" s="59"/>
      <c r="AC3946" s="18"/>
      <c r="AE3946" s="99"/>
    </row>
    <row r="3947" spans="1:31" x14ac:dyDescent="0.25">
      <c r="A3947" s="16"/>
      <c r="B3947" s="16"/>
      <c r="C3947" s="16"/>
      <c r="D3947" s="66"/>
      <c r="E3947" s="66"/>
      <c r="F3947" s="66"/>
      <c r="G3947" s="67"/>
      <c r="H3947" s="4"/>
      <c r="I3947" s="4"/>
      <c r="J3947" s="4"/>
      <c r="K3947" s="4"/>
      <c r="O3947" s="4"/>
      <c r="P3947" s="4"/>
      <c r="Q3947" s="4"/>
      <c r="R3947" s="16"/>
      <c r="S3947" s="16"/>
      <c r="T3947" s="16"/>
      <c r="AA3947" s="59"/>
      <c r="AB3947" s="59"/>
      <c r="AC3947" s="18"/>
      <c r="AE3947" s="99"/>
    </row>
    <row r="3948" spans="1:31" x14ac:dyDescent="0.25">
      <c r="A3948" s="16"/>
      <c r="B3948" s="16"/>
      <c r="C3948" s="16"/>
      <c r="D3948" s="66"/>
      <c r="E3948" s="66"/>
      <c r="F3948" s="66"/>
      <c r="G3948" s="67"/>
      <c r="H3948" s="4"/>
      <c r="I3948" s="4"/>
      <c r="J3948" s="4"/>
      <c r="K3948" s="4"/>
      <c r="O3948" s="4"/>
      <c r="P3948" s="4"/>
      <c r="Q3948" s="4"/>
      <c r="R3948" s="16"/>
      <c r="S3948" s="16"/>
      <c r="T3948" s="16"/>
      <c r="AA3948" s="59"/>
      <c r="AB3948" s="59"/>
      <c r="AC3948" s="18"/>
      <c r="AE3948" s="99"/>
    </row>
    <row r="3949" spans="1:31" x14ac:dyDescent="0.25">
      <c r="A3949" s="16"/>
      <c r="B3949" s="16"/>
      <c r="C3949" s="16"/>
      <c r="D3949" s="66"/>
      <c r="E3949" s="66"/>
      <c r="F3949" s="66"/>
      <c r="G3949" s="67"/>
      <c r="H3949" s="4"/>
      <c r="I3949" s="4"/>
      <c r="J3949" s="4"/>
      <c r="K3949" s="4"/>
      <c r="O3949" s="4"/>
      <c r="P3949" s="4"/>
      <c r="Q3949" s="4"/>
      <c r="R3949" s="16"/>
      <c r="S3949" s="16"/>
      <c r="T3949" s="16"/>
      <c r="AA3949" s="59"/>
      <c r="AB3949" s="59"/>
      <c r="AC3949" s="18"/>
      <c r="AE3949" s="99"/>
    </row>
    <row r="3950" spans="1:31" x14ac:dyDescent="0.25">
      <c r="A3950" s="16"/>
      <c r="B3950" s="16"/>
      <c r="C3950" s="16"/>
      <c r="D3950" s="66"/>
      <c r="E3950" s="66"/>
      <c r="F3950" s="66"/>
      <c r="G3950" s="67"/>
      <c r="H3950" s="4"/>
      <c r="I3950" s="4"/>
      <c r="J3950" s="4"/>
      <c r="K3950" s="4"/>
      <c r="O3950" s="4"/>
      <c r="P3950" s="4"/>
      <c r="Q3950" s="4"/>
      <c r="R3950" s="16"/>
      <c r="S3950" s="16"/>
      <c r="T3950" s="16"/>
      <c r="AA3950" s="59"/>
      <c r="AB3950" s="59"/>
      <c r="AC3950" s="18"/>
      <c r="AE3950" s="99"/>
    </row>
    <row r="3951" spans="1:31" x14ac:dyDescent="0.25">
      <c r="A3951" s="16"/>
      <c r="B3951" s="16"/>
      <c r="C3951" s="16"/>
      <c r="D3951" s="66"/>
      <c r="E3951" s="66"/>
      <c r="F3951" s="66"/>
      <c r="G3951" s="67"/>
      <c r="H3951" s="4"/>
      <c r="I3951" s="4"/>
      <c r="J3951" s="4"/>
      <c r="K3951" s="4"/>
      <c r="O3951" s="4"/>
      <c r="P3951" s="4"/>
      <c r="Q3951" s="4"/>
      <c r="R3951" s="16"/>
      <c r="S3951" s="16"/>
      <c r="T3951" s="16"/>
      <c r="AA3951" s="59"/>
      <c r="AB3951" s="59"/>
      <c r="AC3951" s="18"/>
      <c r="AE3951" s="99"/>
    </row>
    <row r="3952" spans="1:31" x14ac:dyDescent="0.25">
      <c r="A3952" s="16"/>
      <c r="B3952" s="16"/>
      <c r="C3952" s="16"/>
      <c r="D3952" s="66"/>
      <c r="E3952" s="66"/>
      <c r="F3952" s="66"/>
      <c r="G3952" s="67"/>
      <c r="H3952" s="4"/>
      <c r="I3952" s="4"/>
      <c r="J3952" s="4"/>
      <c r="K3952" s="4"/>
      <c r="O3952" s="4"/>
      <c r="P3952" s="4"/>
      <c r="Q3952" s="4"/>
      <c r="R3952" s="16"/>
      <c r="S3952" s="16"/>
      <c r="T3952" s="16"/>
      <c r="AA3952" s="59"/>
      <c r="AB3952" s="59"/>
      <c r="AC3952" s="18"/>
      <c r="AE3952" s="99"/>
    </row>
    <row r="3953" spans="1:31" x14ac:dyDescent="0.25">
      <c r="A3953" s="16"/>
      <c r="B3953" s="16"/>
      <c r="C3953" s="16"/>
      <c r="D3953" s="66"/>
      <c r="E3953" s="66"/>
      <c r="F3953" s="66"/>
      <c r="G3953" s="67"/>
      <c r="H3953" s="4"/>
      <c r="I3953" s="4"/>
      <c r="J3953" s="4"/>
      <c r="K3953" s="4"/>
      <c r="O3953" s="4"/>
      <c r="P3953" s="4"/>
      <c r="Q3953" s="4"/>
      <c r="R3953" s="16"/>
      <c r="S3953" s="16"/>
      <c r="T3953" s="16"/>
      <c r="AA3953" s="59"/>
      <c r="AB3953" s="59"/>
      <c r="AC3953" s="18"/>
      <c r="AE3953" s="99"/>
    </row>
    <row r="3954" spans="1:31" x14ac:dyDescent="0.25">
      <c r="A3954" s="16"/>
      <c r="B3954" s="16"/>
      <c r="C3954" s="16"/>
      <c r="D3954" s="66"/>
      <c r="E3954" s="66"/>
      <c r="F3954" s="66"/>
      <c r="G3954" s="67"/>
      <c r="H3954" s="4"/>
      <c r="I3954" s="4"/>
      <c r="J3954" s="4"/>
      <c r="K3954" s="4"/>
      <c r="O3954" s="4"/>
      <c r="P3954" s="4"/>
      <c r="Q3954" s="4"/>
      <c r="R3954" s="16"/>
      <c r="S3954" s="16"/>
      <c r="T3954" s="16"/>
      <c r="AA3954" s="59"/>
      <c r="AB3954" s="59"/>
      <c r="AC3954" s="18"/>
      <c r="AE3954" s="99"/>
    </row>
    <row r="3955" spans="1:31" x14ac:dyDescent="0.25">
      <c r="A3955" s="16"/>
      <c r="B3955" s="16"/>
      <c r="C3955" s="16"/>
      <c r="D3955" s="66"/>
      <c r="E3955" s="66"/>
      <c r="F3955" s="66"/>
      <c r="G3955" s="67"/>
      <c r="H3955" s="4"/>
      <c r="I3955" s="4"/>
      <c r="J3955" s="4"/>
      <c r="K3955" s="4"/>
      <c r="O3955" s="4"/>
      <c r="P3955" s="4"/>
      <c r="Q3955" s="4"/>
      <c r="R3955" s="16"/>
      <c r="S3955" s="16"/>
      <c r="T3955" s="16"/>
      <c r="AA3955" s="59"/>
      <c r="AB3955" s="59"/>
      <c r="AC3955" s="18"/>
      <c r="AE3955" s="99"/>
    </row>
    <row r="3956" spans="1:31" x14ac:dyDescent="0.25">
      <c r="A3956" s="16"/>
      <c r="B3956" s="16"/>
      <c r="C3956" s="16"/>
      <c r="D3956" s="66"/>
      <c r="E3956" s="66"/>
      <c r="F3956" s="66"/>
      <c r="G3956" s="67"/>
      <c r="H3956" s="4"/>
      <c r="I3956" s="4"/>
      <c r="J3956" s="4"/>
      <c r="K3956" s="4"/>
      <c r="O3956" s="4"/>
      <c r="P3956" s="4"/>
      <c r="Q3956" s="4"/>
      <c r="R3956" s="16"/>
      <c r="S3956" s="16"/>
      <c r="T3956" s="16"/>
      <c r="AA3956" s="59"/>
      <c r="AB3956" s="59"/>
      <c r="AC3956" s="18"/>
      <c r="AE3956" s="99"/>
    </row>
    <row r="3957" spans="1:31" x14ac:dyDescent="0.25">
      <c r="A3957" s="16"/>
      <c r="B3957" s="16"/>
      <c r="C3957" s="16"/>
      <c r="D3957" s="66"/>
      <c r="E3957" s="66"/>
      <c r="F3957" s="66"/>
      <c r="G3957" s="67"/>
      <c r="H3957" s="4"/>
      <c r="I3957" s="4"/>
      <c r="J3957" s="4"/>
      <c r="K3957" s="4"/>
      <c r="O3957" s="4"/>
      <c r="P3957" s="4"/>
      <c r="Q3957" s="4"/>
      <c r="R3957" s="16"/>
      <c r="S3957" s="16"/>
      <c r="T3957" s="16"/>
      <c r="AA3957" s="59"/>
      <c r="AB3957" s="59"/>
      <c r="AC3957" s="18"/>
      <c r="AE3957" s="99"/>
    </row>
    <row r="3958" spans="1:31" x14ac:dyDescent="0.25">
      <c r="A3958" s="16"/>
      <c r="B3958" s="16"/>
      <c r="C3958" s="16"/>
      <c r="D3958" s="66"/>
      <c r="E3958" s="66"/>
      <c r="F3958" s="66"/>
      <c r="G3958" s="67"/>
      <c r="H3958" s="4"/>
      <c r="I3958" s="4"/>
      <c r="J3958" s="4"/>
      <c r="K3958" s="4"/>
      <c r="O3958" s="4"/>
      <c r="P3958" s="4"/>
      <c r="Q3958" s="4"/>
      <c r="R3958" s="16"/>
      <c r="S3958" s="16"/>
      <c r="T3958" s="16"/>
      <c r="AA3958" s="59"/>
      <c r="AB3958" s="59"/>
      <c r="AC3958" s="18"/>
      <c r="AE3958" s="99"/>
    </row>
    <row r="3959" spans="1:31" x14ac:dyDescent="0.25">
      <c r="A3959" s="16"/>
      <c r="B3959" s="16"/>
      <c r="C3959" s="16"/>
      <c r="D3959" s="66"/>
      <c r="E3959" s="66"/>
      <c r="F3959" s="66"/>
      <c r="G3959" s="67"/>
      <c r="H3959" s="4"/>
      <c r="I3959" s="4"/>
      <c r="J3959" s="4"/>
      <c r="K3959" s="4"/>
      <c r="O3959" s="4"/>
      <c r="P3959" s="4"/>
      <c r="Q3959" s="4"/>
      <c r="R3959" s="16"/>
      <c r="S3959" s="16"/>
      <c r="T3959" s="16"/>
      <c r="AA3959" s="59"/>
      <c r="AB3959" s="59"/>
      <c r="AC3959" s="18"/>
      <c r="AE3959" s="99"/>
    </row>
    <row r="3960" spans="1:31" x14ac:dyDescent="0.25">
      <c r="A3960" s="16"/>
      <c r="B3960" s="16"/>
      <c r="C3960" s="16"/>
      <c r="D3960" s="66"/>
      <c r="E3960" s="66"/>
      <c r="F3960" s="66"/>
      <c r="G3960" s="67"/>
      <c r="H3960" s="4"/>
      <c r="I3960" s="4"/>
      <c r="J3960" s="4"/>
      <c r="K3960" s="4"/>
      <c r="O3960" s="4"/>
      <c r="P3960" s="4"/>
      <c r="Q3960" s="4"/>
      <c r="R3960" s="16"/>
      <c r="S3960" s="16"/>
      <c r="T3960" s="16"/>
      <c r="AA3960" s="59"/>
      <c r="AB3960" s="59"/>
      <c r="AC3960" s="18"/>
      <c r="AE3960" s="99"/>
    </row>
    <row r="3961" spans="1:31" x14ac:dyDescent="0.25">
      <c r="A3961" s="16"/>
      <c r="B3961" s="16"/>
      <c r="C3961" s="16"/>
      <c r="D3961" s="66"/>
      <c r="E3961" s="66"/>
      <c r="F3961" s="66"/>
      <c r="G3961" s="67"/>
      <c r="H3961" s="4"/>
      <c r="I3961" s="4"/>
      <c r="J3961" s="4"/>
      <c r="K3961" s="4"/>
      <c r="O3961" s="4"/>
      <c r="P3961" s="4"/>
      <c r="Q3961" s="4"/>
      <c r="R3961" s="16"/>
      <c r="S3961" s="16"/>
      <c r="T3961" s="16"/>
      <c r="AA3961" s="59"/>
      <c r="AB3961" s="59"/>
      <c r="AC3961" s="18"/>
      <c r="AE3961" s="99"/>
    </row>
    <row r="3962" spans="1:31" x14ac:dyDescent="0.25">
      <c r="A3962" s="16"/>
      <c r="B3962" s="16"/>
      <c r="C3962" s="16"/>
      <c r="D3962" s="66"/>
      <c r="E3962" s="66"/>
      <c r="F3962" s="66"/>
      <c r="G3962" s="67"/>
      <c r="H3962" s="4"/>
      <c r="I3962" s="4"/>
      <c r="J3962" s="4"/>
      <c r="K3962" s="4"/>
      <c r="O3962" s="4"/>
      <c r="P3962" s="4"/>
      <c r="Q3962" s="4"/>
      <c r="R3962" s="16"/>
      <c r="S3962" s="16"/>
      <c r="T3962" s="16"/>
      <c r="AA3962" s="59"/>
      <c r="AB3962" s="59"/>
      <c r="AC3962" s="18"/>
      <c r="AE3962" s="99"/>
    </row>
    <row r="3963" spans="1:31" x14ac:dyDescent="0.25">
      <c r="A3963" s="16"/>
      <c r="B3963" s="16"/>
      <c r="C3963" s="16"/>
      <c r="D3963" s="66"/>
      <c r="E3963" s="66"/>
      <c r="F3963" s="66"/>
      <c r="G3963" s="67"/>
      <c r="H3963" s="4"/>
      <c r="I3963" s="4"/>
      <c r="J3963" s="4"/>
      <c r="K3963" s="4"/>
      <c r="O3963" s="4"/>
      <c r="P3963" s="4"/>
      <c r="Q3963" s="4"/>
      <c r="R3963" s="16"/>
      <c r="S3963" s="16"/>
      <c r="T3963" s="16"/>
      <c r="AA3963" s="59"/>
      <c r="AB3963" s="59"/>
      <c r="AC3963" s="18"/>
      <c r="AE3963" s="99"/>
    </row>
    <row r="3964" spans="1:31" x14ac:dyDescent="0.25">
      <c r="A3964" s="16"/>
      <c r="B3964" s="16"/>
      <c r="C3964" s="16"/>
      <c r="D3964" s="66"/>
      <c r="E3964" s="66"/>
      <c r="F3964" s="66"/>
      <c r="G3964" s="67"/>
      <c r="H3964" s="4"/>
      <c r="I3964" s="4"/>
      <c r="J3964" s="4"/>
      <c r="K3964" s="4"/>
      <c r="O3964" s="4"/>
      <c r="P3964" s="4"/>
      <c r="Q3964" s="4"/>
      <c r="R3964" s="16"/>
      <c r="S3964" s="16"/>
      <c r="T3964" s="16"/>
      <c r="AA3964" s="59"/>
      <c r="AB3964" s="59"/>
      <c r="AC3964" s="18"/>
      <c r="AE3964" s="99"/>
    </row>
    <row r="3965" spans="1:31" x14ac:dyDescent="0.25">
      <c r="A3965" s="16"/>
      <c r="B3965" s="16"/>
      <c r="C3965" s="16"/>
      <c r="D3965" s="66"/>
      <c r="E3965" s="66"/>
      <c r="F3965" s="66"/>
      <c r="G3965" s="67"/>
      <c r="H3965" s="4"/>
      <c r="I3965" s="4"/>
      <c r="J3965" s="4"/>
      <c r="K3965" s="4"/>
      <c r="O3965" s="4"/>
      <c r="P3965" s="4"/>
      <c r="Q3965" s="4"/>
      <c r="R3965" s="16"/>
      <c r="S3965" s="16"/>
      <c r="T3965" s="16"/>
      <c r="AA3965" s="59"/>
      <c r="AB3965" s="59"/>
      <c r="AC3965" s="18"/>
      <c r="AE3965" s="99"/>
    </row>
    <row r="3966" spans="1:31" x14ac:dyDescent="0.25">
      <c r="A3966" s="16"/>
      <c r="B3966" s="16"/>
      <c r="C3966" s="16"/>
      <c r="D3966" s="66"/>
      <c r="E3966" s="66"/>
      <c r="F3966" s="66"/>
      <c r="G3966" s="67"/>
      <c r="H3966" s="4"/>
      <c r="I3966" s="4"/>
      <c r="J3966" s="4"/>
      <c r="K3966" s="4"/>
      <c r="O3966" s="4"/>
      <c r="P3966" s="4"/>
      <c r="Q3966" s="4"/>
      <c r="R3966" s="16"/>
      <c r="S3966" s="16"/>
      <c r="T3966" s="16"/>
      <c r="AA3966" s="59"/>
      <c r="AB3966" s="59"/>
      <c r="AC3966" s="18"/>
      <c r="AE3966" s="99"/>
    </row>
    <row r="3967" spans="1:31" x14ac:dyDescent="0.25">
      <c r="A3967" s="16"/>
      <c r="B3967" s="16"/>
      <c r="C3967" s="16"/>
      <c r="D3967" s="66"/>
      <c r="E3967" s="66"/>
      <c r="F3967" s="66"/>
      <c r="G3967" s="67"/>
      <c r="H3967" s="4"/>
      <c r="I3967" s="4"/>
      <c r="J3967" s="4"/>
      <c r="K3967" s="4"/>
      <c r="O3967" s="4"/>
      <c r="P3967" s="4"/>
      <c r="Q3967" s="4"/>
      <c r="R3967" s="16"/>
      <c r="S3967" s="16"/>
      <c r="T3967" s="16"/>
      <c r="AA3967" s="59"/>
      <c r="AB3967" s="59"/>
      <c r="AC3967" s="18"/>
      <c r="AE3967" s="99"/>
    </row>
    <row r="3968" spans="1:31" x14ac:dyDescent="0.25">
      <c r="A3968" s="16"/>
      <c r="B3968" s="16"/>
      <c r="C3968" s="16"/>
      <c r="D3968" s="66"/>
      <c r="E3968" s="66"/>
      <c r="F3968" s="66"/>
      <c r="G3968" s="67"/>
      <c r="H3968" s="4"/>
      <c r="I3968" s="4"/>
      <c r="J3968" s="4"/>
      <c r="K3968" s="4"/>
      <c r="O3968" s="4"/>
      <c r="P3968" s="4"/>
      <c r="Q3968" s="4"/>
      <c r="R3968" s="16"/>
      <c r="S3968" s="16"/>
      <c r="T3968" s="16"/>
      <c r="AA3968" s="59"/>
      <c r="AB3968" s="59"/>
      <c r="AC3968" s="18"/>
      <c r="AE3968" s="99"/>
    </row>
    <row r="3969" spans="1:31" x14ac:dyDescent="0.25">
      <c r="A3969" s="16"/>
      <c r="B3969" s="16"/>
      <c r="C3969" s="16"/>
      <c r="D3969" s="66"/>
      <c r="E3969" s="66"/>
      <c r="F3969" s="66"/>
      <c r="G3969" s="67"/>
      <c r="H3969" s="4"/>
      <c r="I3969" s="4"/>
      <c r="J3969" s="4"/>
      <c r="K3969" s="4"/>
      <c r="O3969" s="4"/>
      <c r="P3969" s="4"/>
      <c r="Q3969" s="4"/>
      <c r="R3969" s="16"/>
      <c r="S3969" s="16"/>
      <c r="T3969" s="16"/>
      <c r="AA3969" s="59"/>
      <c r="AB3969" s="59"/>
      <c r="AC3969" s="18"/>
      <c r="AE3969" s="99"/>
    </row>
    <row r="3970" spans="1:31" x14ac:dyDescent="0.25">
      <c r="A3970" s="16"/>
      <c r="B3970" s="16"/>
      <c r="C3970" s="16"/>
      <c r="D3970" s="66"/>
      <c r="E3970" s="66"/>
      <c r="F3970" s="66"/>
      <c r="G3970" s="67"/>
      <c r="H3970" s="4"/>
      <c r="I3970" s="4"/>
      <c r="J3970" s="4"/>
      <c r="K3970" s="4"/>
      <c r="O3970" s="4"/>
      <c r="P3970" s="4"/>
      <c r="Q3970" s="4"/>
      <c r="R3970" s="16"/>
      <c r="S3970" s="16"/>
      <c r="T3970" s="16"/>
      <c r="AA3970" s="59"/>
      <c r="AB3970" s="59"/>
      <c r="AC3970" s="18"/>
      <c r="AE3970" s="99"/>
    </row>
    <row r="3971" spans="1:31" x14ac:dyDescent="0.25">
      <c r="A3971" s="16"/>
      <c r="B3971" s="16"/>
      <c r="C3971" s="16"/>
      <c r="D3971" s="66"/>
      <c r="E3971" s="66"/>
      <c r="F3971" s="66"/>
      <c r="G3971" s="67"/>
      <c r="H3971" s="4"/>
      <c r="I3971" s="4"/>
      <c r="J3971" s="4"/>
      <c r="K3971" s="4"/>
      <c r="O3971" s="4"/>
      <c r="P3971" s="4"/>
      <c r="Q3971" s="4"/>
      <c r="R3971" s="16"/>
      <c r="S3971" s="16"/>
      <c r="T3971" s="16"/>
      <c r="AA3971" s="59"/>
      <c r="AB3971" s="59"/>
      <c r="AC3971" s="18"/>
      <c r="AE3971" s="99"/>
    </row>
    <row r="3972" spans="1:31" x14ac:dyDescent="0.25">
      <c r="A3972" s="16"/>
      <c r="B3972" s="16"/>
      <c r="C3972" s="16"/>
      <c r="D3972" s="66"/>
      <c r="E3972" s="66"/>
      <c r="F3972" s="66"/>
      <c r="G3972" s="67"/>
      <c r="H3972" s="4"/>
      <c r="I3972" s="4"/>
      <c r="J3972" s="4"/>
      <c r="K3972" s="4"/>
      <c r="O3972" s="4"/>
      <c r="P3972" s="4"/>
      <c r="Q3972" s="4"/>
      <c r="R3972" s="16"/>
      <c r="S3972" s="16"/>
      <c r="T3972" s="16"/>
      <c r="AA3972" s="59"/>
      <c r="AB3972" s="59"/>
      <c r="AC3972" s="18"/>
      <c r="AE3972" s="99"/>
    </row>
    <row r="3973" spans="1:31" x14ac:dyDescent="0.25">
      <c r="A3973" s="16"/>
      <c r="B3973" s="16"/>
      <c r="C3973" s="16"/>
      <c r="D3973" s="66"/>
      <c r="E3973" s="66"/>
      <c r="F3973" s="66"/>
      <c r="G3973" s="67"/>
      <c r="H3973" s="4"/>
      <c r="I3973" s="4"/>
      <c r="J3973" s="4"/>
      <c r="K3973" s="4"/>
      <c r="O3973" s="4"/>
      <c r="P3973" s="4"/>
      <c r="Q3973" s="4"/>
      <c r="R3973" s="16"/>
      <c r="S3973" s="16"/>
      <c r="T3973" s="16"/>
      <c r="AA3973" s="59"/>
      <c r="AB3973" s="59"/>
      <c r="AC3973" s="18"/>
      <c r="AE3973" s="99"/>
    </row>
    <row r="3974" spans="1:31" x14ac:dyDescent="0.25">
      <c r="A3974" s="16"/>
      <c r="B3974" s="16"/>
      <c r="C3974" s="16"/>
      <c r="D3974" s="66"/>
      <c r="E3974" s="66"/>
      <c r="F3974" s="66"/>
      <c r="G3974" s="67"/>
      <c r="H3974" s="4"/>
      <c r="I3974" s="4"/>
      <c r="J3974" s="4"/>
      <c r="K3974" s="4"/>
      <c r="O3974" s="4"/>
      <c r="P3974" s="4"/>
      <c r="Q3974" s="4"/>
      <c r="R3974" s="16"/>
      <c r="S3974" s="16"/>
      <c r="T3974" s="16"/>
      <c r="AA3974" s="59"/>
      <c r="AB3974" s="59"/>
      <c r="AC3974" s="18"/>
      <c r="AE3974" s="99"/>
    </row>
    <row r="3975" spans="1:31" x14ac:dyDescent="0.25">
      <c r="A3975" s="16"/>
      <c r="B3975" s="16"/>
      <c r="C3975" s="16"/>
      <c r="D3975" s="66"/>
      <c r="E3975" s="66"/>
      <c r="F3975" s="66"/>
      <c r="G3975" s="67"/>
      <c r="H3975" s="4"/>
      <c r="I3975" s="4"/>
      <c r="J3975" s="4"/>
      <c r="K3975" s="4"/>
      <c r="O3975" s="4"/>
      <c r="P3975" s="4"/>
      <c r="Q3975" s="4"/>
      <c r="R3975" s="16"/>
      <c r="S3975" s="16"/>
      <c r="T3975" s="16"/>
      <c r="AA3975" s="59"/>
      <c r="AB3975" s="59"/>
      <c r="AC3975" s="18"/>
      <c r="AE3975" s="99"/>
    </row>
    <row r="3976" spans="1:31" x14ac:dyDescent="0.25">
      <c r="A3976" s="16"/>
      <c r="B3976" s="16"/>
      <c r="C3976" s="16"/>
      <c r="D3976" s="66"/>
      <c r="E3976" s="66"/>
      <c r="F3976" s="66"/>
      <c r="G3976" s="67"/>
      <c r="H3976" s="4"/>
      <c r="I3976" s="4"/>
      <c r="J3976" s="4"/>
      <c r="K3976" s="4"/>
      <c r="O3976" s="4"/>
      <c r="P3976" s="4"/>
      <c r="Q3976" s="4"/>
      <c r="R3976" s="16"/>
      <c r="S3976" s="16"/>
      <c r="T3976" s="16"/>
      <c r="AA3976" s="59"/>
      <c r="AB3976" s="59"/>
      <c r="AC3976" s="18"/>
      <c r="AE3976" s="99"/>
    </row>
    <row r="3977" spans="1:31" x14ac:dyDescent="0.25">
      <c r="A3977" s="16"/>
      <c r="B3977" s="16"/>
      <c r="C3977" s="16"/>
      <c r="D3977" s="66"/>
      <c r="E3977" s="66"/>
      <c r="F3977" s="66"/>
      <c r="G3977" s="67"/>
      <c r="H3977" s="4"/>
      <c r="I3977" s="4"/>
      <c r="J3977" s="4"/>
      <c r="K3977" s="4"/>
      <c r="O3977" s="4"/>
      <c r="P3977" s="4"/>
      <c r="Q3977" s="4"/>
      <c r="R3977" s="16"/>
      <c r="S3977" s="16"/>
      <c r="T3977" s="16"/>
      <c r="AA3977" s="59"/>
      <c r="AB3977" s="59"/>
      <c r="AC3977" s="18"/>
      <c r="AE3977" s="99"/>
    </row>
    <row r="3978" spans="1:31" x14ac:dyDescent="0.25">
      <c r="A3978" s="16"/>
      <c r="B3978" s="16"/>
      <c r="C3978" s="16"/>
      <c r="D3978" s="66"/>
      <c r="E3978" s="66"/>
      <c r="F3978" s="66"/>
      <c r="G3978" s="67"/>
      <c r="H3978" s="4"/>
      <c r="I3978" s="4"/>
      <c r="J3978" s="4"/>
      <c r="K3978" s="4"/>
      <c r="O3978" s="4"/>
      <c r="P3978" s="4"/>
      <c r="Q3978" s="4"/>
      <c r="R3978" s="16"/>
      <c r="S3978" s="16"/>
      <c r="T3978" s="16"/>
      <c r="AA3978" s="59"/>
      <c r="AB3978" s="59"/>
      <c r="AC3978" s="18"/>
      <c r="AE3978" s="99"/>
    </row>
    <row r="3979" spans="1:31" x14ac:dyDescent="0.25">
      <c r="A3979" s="16"/>
      <c r="B3979" s="16"/>
      <c r="C3979" s="16"/>
      <c r="D3979" s="66"/>
      <c r="E3979" s="66"/>
      <c r="F3979" s="66"/>
      <c r="G3979" s="67"/>
      <c r="H3979" s="4"/>
      <c r="I3979" s="4"/>
      <c r="J3979" s="4"/>
      <c r="K3979" s="4"/>
      <c r="O3979" s="4"/>
      <c r="P3979" s="4"/>
      <c r="Q3979" s="4"/>
      <c r="R3979" s="16"/>
      <c r="S3979" s="16"/>
      <c r="T3979" s="16"/>
      <c r="AA3979" s="59"/>
      <c r="AB3979" s="59"/>
      <c r="AC3979" s="18"/>
      <c r="AE3979" s="99"/>
    </row>
    <row r="3980" spans="1:31" x14ac:dyDescent="0.25">
      <c r="A3980" s="16"/>
      <c r="B3980" s="16"/>
      <c r="C3980" s="16"/>
      <c r="D3980" s="66"/>
      <c r="E3980" s="66"/>
      <c r="F3980" s="66"/>
      <c r="G3980" s="67"/>
      <c r="H3980" s="4"/>
      <c r="I3980" s="4"/>
      <c r="J3980" s="4"/>
      <c r="K3980" s="4"/>
      <c r="O3980" s="4"/>
      <c r="P3980" s="4"/>
      <c r="Q3980" s="4"/>
      <c r="R3980" s="16"/>
      <c r="S3980" s="16"/>
      <c r="T3980" s="16"/>
      <c r="AA3980" s="59"/>
      <c r="AB3980" s="59"/>
      <c r="AC3980" s="18"/>
      <c r="AE3980" s="99"/>
    </row>
    <row r="3981" spans="1:31" x14ac:dyDescent="0.25">
      <c r="A3981" s="16"/>
      <c r="B3981" s="16"/>
      <c r="C3981" s="16"/>
      <c r="D3981" s="66"/>
      <c r="E3981" s="66"/>
      <c r="F3981" s="66"/>
      <c r="G3981" s="67"/>
      <c r="H3981" s="4"/>
      <c r="I3981" s="4"/>
      <c r="J3981" s="4"/>
      <c r="K3981" s="4"/>
      <c r="O3981" s="4"/>
      <c r="P3981" s="4"/>
      <c r="Q3981" s="4"/>
      <c r="R3981" s="16"/>
      <c r="S3981" s="16"/>
      <c r="T3981" s="16"/>
      <c r="AA3981" s="59"/>
      <c r="AB3981" s="59"/>
      <c r="AC3981" s="18"/>
      <c r="AE3981" s="99"/>
    </row>
    <row r="3982" spans="1:31" x14ac:dyDescent="0.25">
      <c r="A3982" s="16"/>
      <c r="B3982" s="16"/>
      <c r="C3982" s="16"/>
      <c r="D3982" s="66"/>
      <c r="E3982" s="66"/>
      <c r="F3982" s="66"/>
      <c r="G3982" s="67"/>
      <c r="H3982" s="4"/>
      <c r="I3982" s="4"/>
      <c r="J3982" s="4"/>
      <c r="K3982" s="4"/>
      <c r="O3982" s="4"/>
      <c r="P3982" s="4"/>
      <c r="Q3982" s="4"/>
      <c r="R3982" s="16"/>
      <c r="S3982" s="16"/>
      <c r="T3982" s="16"/>
      <c r="AA3982" s="59"/>
      <c r="AB3982" s="59"/>
      <c r="AC3982" s="18"/>
      <c r="AE3982" s="99"/>
    </row>
    <row r="3983" spans="1:31" x14ac:dyDescent="0.25">
      <c r="A3983" s="16"/>
      <c r="B3983" s="16"/>
      <c r="C3983" s="16"/>
      <c r="D3983" s="66"/>
      <c r="E3983" s="66"/>
      <c r="F3983" s="66"/>
      <c r="G3983" s="67"/>
      <c r="H3983" s="4"/>
      <c r="I3983" s="4"/>
      <c r="J3983" s="4"/>
      <c r="K3983" s="4"/>
      <c r="O3983" s="4"/>
      <c r="P3983" s="4"/>
      <c r="Q3983" s="4"/>
      <c r="R3983" s="16"/>
      <c r="S3983" s="16"/>
      <c r="T3983" s="16"/>
      <c r="AA3983" s="59"/>
      <c r="AB3983" s="59"/>
      <c r="AC3983" s="18"/>
      <c r="AE3983" s="99"/>
    </row>
    <row r="3984" spans="1:31" x14ac:dyDescent="0.25">
      <c r="A3984" s="16"/>
      <c r="B3984" s="16"/>
      <c r="C3984" s="16"/>
      <c r="D3984" s="66"/>
      <c r="E3984" s="66"/>
      <c r="F3984" s="66"/>
      <c r="G3984" s="67"/>
      <c r="H3984" s="4"/>
      <c r="I3984" s="4"/>
      <c r="J3984" s="4"/>
      <c r="K3984" s="4"/>
      <c r="O3984" s="4"/>
      <c r="P3984" s="4"/>
      <c r="Q3984" s="4"/>
      <c r="R3984" s="16"/>
      <c r="S3984" s="16"/>
      <c r="T3984" s="16"/>
      <c r="AA3984" s="59"/>
      <c r="AB3984" s="59"/>
      <c r="AC3984" s="18"/>
      <c r="AE3984" s="99"/>
    </row>
    <row r="3985" spans="1:31" x14ac:dyDescent="0.25">
      <c r="A3985" s="16"/>
      <c r="B3985" s="16"/>
      <c r="C3985" s="16"/>
      <c r="D3985" s="66"/>
      <c r="E3985" s="66"/>
      <c r="F3985" s="66"/>
      <c r="G3985" s="67"/>
      <c r="H3985" s="4"/>
      <c r="I3985" s="4"/>
      <c r="J3985" s="4"/>
      <c r="K3985" s="4"/>
      <c r="O3985" s="4"/>
      <c r="P3985" s="4"/>
      <c r="Q3985" s="4"/>
      <c r="R3985" s="16"/>
      <c r="S3985" s="16"/>
      <c r="T3985" s="16"/>
      <c r="AA3985" s="59"/>
      <c r="AB3985" s="59"/>
      <c r="AC3985" s="18"/>
      <c r="AE3985" s="99"/>
    </row>
    <row r="3986" spans="1:31" x14ac:dyDescent="0.25">
      <c r="A3986" s="16"/>
      <c r="B3986" s="16"/>
      <c r="C3986" s="16"/>
      <c r="D3986" s="66"/>
      <c r="E3986" s="66"/>
      <c r="F3986" s="66"/>
      <c r="G3986" s="67"/>
      <c r="H3986" s="4"/>
      <c r="I3986" s="4"/>
      <c r="J3986" s="4"/>
      <c r="K3986" s="4"/>
      <c r="O3986" s="4"/>
      <c r="P3986" s="4"/>
      <c r="Q3986" s="4"/>
      <c r="R3986" s="16"/>
      <c r="S3986" s="16"/>
      <c r="T3986" s="16"/>
      <c r="AA3986" s="59"/>
      <c r="AB3986" s="59"/>
      <c r="AC3986" s="18"/>
      <c r="AE3986" s="99"/>
    </row>
    <row r="3987" spans="1:31" x14ac:dyDescent="0.25">
      <c r="A3987" s="16"/>
      <c r="B3987" s="16"/>
      <c r="C3987" s="16"/>
      <c r="D3987" s="66"/>
      <c r="E3987" s="66"/>
      <c r="F3987" s="66"/>
      <c r="G3987" s="67"/>
      <c r="H3987" s="4"/>
      <c r="I3987" s="4"/>
      <c r="J3987" s="4"/>
      <c r="K3987" s="4"/>
      <c r="O3987" s="4"/>
      <c r="P3987" s="4"/>
      <c r="Q3987" s="4"/>
      <c r="R3987" s="16"/>
      <c r="S3987" s="16"/>
      <c r="T3987" s="16"/>
      <c r="AA3987" s="59"/>
      <c r="AB3987" s="59"/>
      <c r="AC3987" s="18"/>
      <c r="AE3987" s="99"/>
    </row>
    <row r="3988" spans="1:31" x14ac:dyDescent="0.25">
      <c r="A3988" s="16"/>
      <c r="B3988" s="16"/>
      <c r="C3988" s="16"/>
      <c r="D3988" s="66"/>
      <c r="E3988" s="66"/>
      <c r="F3988" s="66"/>
      <c r="G3988" s="67"/>
      <c r="H3988" s="4"/>
      <c r="I3988" s="4"/>
      <c r="J3988" s="4"/>
      <c r="K3988" s="4"/>
      <c r="O3988" s="4"/>
      <c r="P3988" s="4"/>
      <c r="Q3988" s="4"/>
      <c r="R3988" s="16"/>
      <c r="S3988" s="16"/>
      <c r="T3988" s="16"/>
      <c r="AA3988" s="59"/>
      <c r="AB3988" s="59"/>
      <c r="AC3988" s="18"/>
      <c r="AE3988" s="99"/>
    </row>
    <row r="3989" spans="1:31" x14ac:dyDescent="0.25">
      <c r="A3989" s="16"/>
      <c r="B3989" s="16"/>
      <c r="C3989" s="16"/>
      <c r="D3989" s="66"/>
      <c r="E3989" s="66"/>
      <c r="F3989" s="66"/>
      <c r="G3989" s="67"/>
      <c r="H3989" s="4"/>
      <c r="I3989" s="4"/>
      <c r="J3989" s="4"/>
      <c r="K3989" s="4"/>
      <c r="O3989" s="4"/>
      <c r="P3989" s="4"/>
      <c r="Q3989" s="4"/>
      <c r="R3989" s="16"/>
      <c r="S3989" s="16"/>
      <c r="T3989" s="16"/>
      <c r="AA3989" s="59"/>
      <c r="AB3989" s="59"/>
      <c r="AC3989" s="18"/>
      <c r="AE3989" s="99"/>
    </row>
    <row r="3990" spans="1:31" x14ac:dyDescent="0.25">
      <c r="A3990" s="16"/>
      <c r="B3990" s="16"/>
      <c r="C3990" s="16"/>
      <c r="D3990" s="66"/>
      <c r="E3990" s="66"/>
      <c r="F3990" s="66"/>
      <c r="G3990" s="67"/>
      <c r="H3990" s="4"/>
      <c r="I3990" s="4"/>
      <c r="J3990" s="4"/>
      <c r="K3990" s="4"/>
      <c r="O3990" s="4"/>
      <c r="P3990" s="4"/>
      <c r="Q3990" s="4"/>
      <c r="R3990" s="16"/>
      <c r="S3990" s="16"/>
      <c r="T3990" s="16"/>
      <c r="AA3990" s="59"/>
      <c r="AB3990" s="59"/>
      <c r="AC3990" s="18"/>
      <c r="AE3990" s="99"/>
    </row>
    <row r="3991" spans="1:31" x14ac:dyDescent="0.25">
      <c r="A3991" s="16"/>
      <c r="B3991" s="16"/>
      <c r="C3991" s="16"/>
      <c r="D3991" s="66"/>
      <c r="E3991" s="66"/>
      <c r="F3991" s="66"/>
      <c r="G3991" s="67"/>
      <c r="H3991" s="4"/>
      <c r="I3991" s="4"/>
      <c r="J3991" s="4"/>
      <c r="K3991" s="4"/>
      <c r="O3991" s="4"/>
      <c r="P3991" s="4"/>
      <c r="Q3991" s="4"/>
      <c r="R3991" s="16"/>
      <c r="S3991" s="16"/>
      <c r="T3991" s="16"/>
      <c r="AA3991" s="59"/>
      <c r="AB3991" s="59"/>
      <c r="AC3991" s="18"/>
      <c r="AE3991" s="99"/>
    </row>
    <row r="3992" spans="1:31" x14ac:dyDescent="0.25">
      <c r="A3992" s="16"/>
      <c r="B3992" s="16"/>
      <c r="C3992" s="16"/>
      <c r="D3992" s="66"/>
      <c r="E3992" s="66"/>
      <c r="F3992" s="66"/>
      <c r="G3992" s="67"/>
      <c r="H3992" s="4"/>
      <c r="I3992" s="4"/>
      <c r="J3992" s="4"/>
      <c r="K3992" s="4"/>
      <c r="O3992" s="4"/>
      <c r="P3992" s="4"/>
      <c r="Q3992" s="4"/>
      <c r="R3992" s="16"/>
      <c r="S3992" s="16"/>
      <c r="T3992" s="16"/>
      <c r="AA3992" s="59"/>
      <c r="AB3992" s="59"/>
      <c r="AC3992" s="18"/>
      <c r="AE3992" s="99"/>
    </row>
    <row r="3993" spans="1:31" x14ac:dyDescent="0.25">
      <c r="A3993" s="16"/>
      <c r="B3993" s="16"/>
      <c r="C3993" s="16"/>
      <c r="D3993" s="66"/>
      <c r="E3993" s="66"/>
      <c r="F3993" s="66"/>
      <c r="G3993" s="67"/>
      <c r="H3993" s="4"/>
      <c r="I3993" s="4"/>
      <c r="J3993" s="4"/>
      <c r="K3993" s="4"/>
      <c r="O3993" s="4"/>
      <c r="P3993" s="4"/>
      <c r="Q3993" s="4"/>
      <c r="R3993" s="16"/>
      <c r="S3993" s="16"/>
      <c r="T3993" s="16"/>
      <c r="AA3993" s="59"/>
      <c r="AB3993" s="59"/>
      <c r="AC3993" s="18"/>
      <c r="AE3993" s="99"/>
    </row>
    <row r="3994" spans="1:31" x14ac:dyDescent="0.25">
      <c r="A3994" s="16"/>
      <c r="B3994" s="16"/>
      <c r="C3994" s="16"/>
      <c r="D3994" s="66"/>
      <c r="E3994" s="66"/>
      <c r="F3994" s="66"/>
      <c r="G3994" s="67"/>
      <c r="H3994" s="4"/>
      <c r="I3994" s="4"/>
      <c r="J3994" s="4"/>
      <c r="K3994" s="4"/>
      <c r="O3994" s="4"/>
      <c r="P3994" s="4"/>
      <c r="Q3994" s="4"/>
      <c r="R3994" s="16"/>
      <c r="S3994" s="16"/>
      <c r="T3994" s="16"/>
      <c r="AA3994" s="59"/>
      <c r="AB3994" s="59"/>
      <c r="AC3994" s="18"/>
      <c r="AE3994" s="99"/>
    </row>
    <row r="3995" spans="1:31" x14ac:dyDescent="0.25">
      <c r="A3995" s="16"/>
      <c r="B3995" s="16"/>
      <c r="C3995" s="16"/>
      <c r="D3995" s="66"/>
      <c r="E3995" s="66"/>
      <c r="F3995" s="66"/>
      <c r="G3995" s="67"/>
      <c r="H3995" s="4"/>
      <c r="I3995" s="4"/>
      <c r="J3995" s="4"/>
      <c r="K3995" s="4"/>
      <c r="O3995" s="4"/>
      <c r="P3995" s="4"/>
      <c r="Q3995" s="4"/>
      <c r="R3995" s="16"/>
      <c r="S3995" s="16"/>
      <c r="T3995" s="16"/>
      <c r="AA3995" s="59"/>
      <c r="AB3995" s="59"/>
      <c r="AC3995" s="18"/>
      <c r="AE3995" s="99"/>
    </row>
    <row r="3996" spans="1:31" x14ac:dyDescent="0.25">
      <c r="A3996" s="16"/>
      <c r="B3996" s="16"/>
      <c r="C3996" s="16"/>
      <c r="D3996" s="66"/>
      <c r="E3996" s="66"/>
      <c r="F3996" s="66"/>
      <c r="G3996" s="67"/>
      <c r="H3996" s="4"/>
      <c r="I3996" s="4"/>
      <c r="J3996" s="4"/>
      <c r="K3996" s="4"/>
      <c r="O3996" s="4"/>
      <c r="P3996" s="4"/>
      <c r="Q3996" s="4"/>
      <c r="R3996" s="16"/>
      <c r="S3996" s="16"/>
      <c r="T3996" s="16"/>
      <c r="AA3996" s="59"/>
      <c r="AB3996" s="59"/>
      <c r="AC3996" s="18"/>
      <c r="AE3996" s="99"/>
    </row>
    <row r="3997" spans="1:31" x14ac:dyDescent="0.25">
      <c r="A3997" s="16"/>
      <c r="B3997" s="16"/>
      <c r="C3997" s="16"/>
      <c r="D3997" s="66"/>
      <c r="E3997" s="66"/>
      <c r="F3997" s="66"/>
      <c r="G3997" s="67"/>
      <c r="H3997" s="4"/>
      <c r="I3997" s="4"/>
      <c r="J3997" s="4"/>
      <c r="K3997" s="4"/>
      <c r="O3997" s="4"/>
      <c r="P3997" s="4"/>
      <c r="Q3997" s="4"/>
      <c r="R3997" s="16"/>
      <c r="S3997" s="16"/>
      <c r="T3997" s="16"/>
      <c r="AA3997" s="59"/>
      <c r="AB3997" s="59"/>
      <c r="AC3997" s="18"/>
      <c r="AE3997" s="99"/>
    </row>
    <row r="3998" spans="1:31" x14ac:dyDescent="0.25">
      <c r="A3998" s="16"/>
      <c r="B3998" s="16"/>
      <c r="C3998" s="16"/>
      <c r="D3998" s="66"/>
      <c r="E3998" s="66"/>
      <c r="F3998" s="66"/>
      <c r="G3998" s="67"/>
      <c r="H3998" s="4"/>
      <c r="I3998" s="4"/>
      <c r="J3998" s="4"/>
      <c r="K3998" s="4"/>
      <c r="O3998" s="4"/>
      <c r="P3998" s="4"/>
      <c r="Q3998" s="4"/>
      <c r="R3998" s="16"/>
      <c r="S3998" s="16"/>
      <c r="T3998" s="16"/>
      <c r="AA3998" s="59"/>
      <c r="AB3998" s="59"/>
      <c r="AC3998" s="18"/>
      <c r="AE3998" s="99"/>
    </row>
    <row r="3999" spans="1:31" x14ac:dyDescent="0.25">
      <c r="A3999" s="16"/>
      <c r="B3999" s="16"/>
      <c r="C3999" s="16"/>
      <c r="D3999" s="66"/>
      <c r="E3999" s="66"/>
      <c r="F3999" s="66"/>
      <c r="G3999" s="67"/>
      <c r="H3999" s="4"/>
      <c r="I3999" s="4"/>
      <c r="J3999" s="4"/>
      <c r="K3999" s="4"/>
      <c r="O3999" s="4"/>
      <c r="P3999" s="4"/>
      <c r="Q3999" s="4"/>
      <c r="R3999" s="16"/>
      <c r="S3999" s="16"/>
      <c r="T3999" s="16"/>
      <c r="AA3999" s="59"/>
      <c r="AB3999" s="59"/>
      <c r="AC3999" s="18"/>
      <c r="AE3999" s="99"/>
    </row>
    <row r="4000" spans="1:31" x14ac:dyDescent="0.25">
      <c r="A4000" s="16"/>
      <c r="B4000" s="16"/>
      <c r="C4000" s="16"/>
      <c r="D4000" s="66"/>
      <c r="E4000" s="66"/>
      <c r="F4000" s="66"/>
      <c r="G4000" s="67"/>
      <c r="H4000" s="4"/>
      <c r="I4000" s="4"/>
      <c r="J4000" s="4"/>
      <c r="K4000" s="4"/>
      <c r="O4000" s="4"/>
      <c r="P4000" s="4"/>
      <c r="Q4000" s="4"/>
      <c r="R4000" s="16"/>
      <c r="S4000" s="16"/>
      <c r="T4000" s="16"/>
      <c r="AA4000" s="59"/>
      <c r="AB4000" s="59"/>
      <c r="AC4000" s="18"/>
      <c r="AE4000" s="99"/>
    </row>
    <row r="4001" spans="1:31" x14ac:dyDescent="0.25">
      <c r="A4001" s="16"/>
      <c r="B4001" s="16"/>
      <c r="C4001" s="16"/>
      <c r="D4001" s="66"/>
      <c r="E4001" s="66"/>
      <c r="F4001" s="66"/>
      <c r="G4001" s="67"/>
      <c r="H4001" s="4"/>
      <c r="I4001" s="4"/>
      <c r="J4001" s="4"/>
      <c r="K4001" s="4"/>
      <c r="O4001" s="4"/>
      <c r="P4001" s="4"/>
      <c r="Q4001" s="4"/>
      <c r="R4001" s="16"/>
      <c r="S4001" s="16"/>
      <c r="T4001" s="16"/>
      <c r="AA4001" s="59"/>
      <c r="AB4001" s="59"/>
      <c r="AC4001" s="18"/>
      <c r="AE4001" s="99"/>
    </row>
    <row r="4002" spans="1:31" x14ac:dyDescent="0.25">
      <c r="A4002" s="16"/>
      <c r="B4002" s="16"/>
      <c r="C4002" s="16"/>
      <c r="D4002" s="66"/>
      <c r="E4002" s="66"/>
      <c r="F4002" s="66"/>
      <c r="G4002" s="67"/>
      <c r="H4002" s="4"/>
      <c r="I4002" s="4"/>
      <c r="J4002" s="4"/>
      <c r="K4002" s="4"/>
      <c r="O4002" s="4"/>
      <c r="P4002" s="4"/>
      <c r="Q4002" s="4"/>
      <c r="R4002" s="16"/>
      <c r="S4002" s="16"/>
      <c r="T4002" s="16"/>
      <c r="AA4002" s="59"/>
      <c r="AB4002" s="59"/>
      <c r="AC4002" s="18"/>
      <c r="AE4002" s="99"/>
    </row>
    <row r="4003" spans="1:31" x14ac:dyDescent="0.25">
      <c r="A4003" s="16"/>
      <c r="B4003" s="16"/>
      <c r="C4003" s="16"/>
      <c r="D4003" s="66"/>
      <c r="E4003" s="66"/>
      <c r="F4003" s="66"/>
      <c r="G4003" s="67"/>
      <c r="H4003" s="4"/>
      <c r="I4003" s="4"/>
      <c r="J4003" s="4"/>
      <c r="K4003" s="4"/>
      <c r="O4003" s="4"/>
      <c r="P4003" s="4"/>
      <c r="Q4003" s="4"/>
      <c r="R4003" s="16"/>
      <c r="S4003" s="16"/>
      <c r="T4003" s="16"/>
      <c r="AA4003" s="59"/>
      <c r="AB4003" s="59"/>
      <c r="AC4003" s="18"/>
      <c r="AE4003" s="99"/>
    </row>
    <row r="4004" spans="1:31" x14ac:dyDescent="0.25">
      <c r="A4004" s="16"/>
      <c r="B4004" s="16"/>
      <c r="C4004" s="16"/>
      <c r="D4004" s="66"/>
      <c r="E4004" s="66"/>
      <c r="F4004" s="66"/>
      <c r="G4004" s="67"/>
      <c r="H4004" s="4"/>
      <c r="I4004" s="4"/>
      <c r="J4004" s="4"/>
      <c r="K4004" s="4"/>
      <c r="O4004" s="4"/>
      <c r="P4004" s="4"/>
      <c r="Q4004" s="4"/>
      <c r="R4004" s="16"/>
      <c r="S4004" s="16"/>
      <c r="T4004" s="16"/>
      <c r="AA4004" s="59"/>
      <c r="AB4004" s="59"/>
      <c r="AC4004" s="18"/>
      <c r="AE4004" s="99"/>
    </row>
    <row r="4005" spans="1:31" x14ac:dyDescent="0.25">
      <c r="A4005" s="16"/>
      <c r="B4005" s="16"/>
      <c r="C4005" s="16"/>
      <c r="D4005" s="66"/>
      <c r="E4005" s="66"/>
      <c r="F4005" s="66"/>
      <c r="G4005" s="67"/>
      <c r="H4005" s="4"/>
      <c r="I4005" s="4"/>
      <c r="J4005" s="4"/>
      <c r="K4005" s="4"/>
      <c r="O4005" s="4"/>
      <c r="P4005" s="4"/>
      <c r="Q4005" s="4"/>
      <c r="R4005" s="16"/>
      <c r="S4005" s="16"/>
      <c r="T4005" s="16"/>
      <c r="AA4005" s="59"/>
      <c r="AB4005" s="59"/>
      <c r="AC4005" s="18"/>
      <c r="AE4005" s="99"/>
    </row>
    <row r="4006" spans="1:31" x14ac:dyDescent="0.25">
      <c r="A4006" s="16"/>
      <c r="B4006" s="16"/>
      <c r="C4006" s="16"/>
      <c r="D4006" s="66"/>
      <c r="E4006" s="66"/>
      <c r="F4006" s="66"/>
      <c r="G4006" s="67"/>
      <c r="H4006" s="4"/>
      <c r="I4006" s="4"/>
      <c r="J4006" s="4"/>
      <c r="K4006" s="4"/>
      <c r="O4006" s="4"/>
      <c r="P4006" s="4"/>
      <c r="Q4006" s="4"/>
      <c r="R4006" s="16"/>
      <c r="S4006" s="16"/>
      <c r="T4006" s="16"/>
      <c r="AA4006" s="59"/>
      <c r="AB4006" s="59"/>
      <c r="AC4006" s="18"/>
      <c r="AE4006" s="99"/>
    </row>
    <row r="4007" spans="1:31" x14ac:dyDescent="0.25">
      <c r="A4007" s="16"/>
      <c r="B4007" s="16"/>
      <c r="C4007" s="16"/>
      <c r="D4007" s="66"/>
      <c r="E4007" s="66"/>
      <c r="F4007" s="66"/>
      <c r="G4007" s="67"/>
      <c r="H4007" s="4"/>
      <c r="I4007" s="4"/>
      <c r="J4007" s="4"/>
      <c r="K4007" s="4"/>
      <c r="O4007" s="4"/>
      <c r="P4007" s="4"/>
      <c r="Q4007" s="4"/>
      <c r="R4007" s="16"/>
      <c r="S4007" s="16"/>
      <c r="T4007" s="16"/>
      <c r="AA4007" s="59"/>
      <c r="AB4007" s="59"/>
      <c r="AC4007" s="18"/>
      <c r="AE4007" s="99"/>
    </row>
    <row r="4008" spans="1:31" x14ac:dyDescent="0.25">
      <c r="A4008" s="16"/>
      <c r="B4008" s="16"/>
      <c r="C4008" s="16"/>
      <c r="D4008" s="66"/>
      <c r="E4008" s="66"/>
      <c r="F4008" s="66"/>
      <c r="G4008" s="67"/>
      <c r="H4008" s="4"/>
      <c r="I4008" s="4"/>
      <c r="J4008" s="4"/>
      <c r="K4008" s="4"/>
      <c r="O4008" s="4"/>
      <c r="P4008" s="4"/>
      <c r="Q4008" s="4"/>
      <c r="R4008" s="16"/>
      <c r="S4008" s="16"/>
      <c r="T4008" s="16"/>
      <c r="AA4008" s="59"/>
      <c r="AB4008" s="59"/>
      <c r="AC4008" s="18"/>
      <c r="AE4008" s="99"/>
    </row>
    <row r="4009" spans="1:31" x14ac:dyDescent="0.25">
      <c r="A4009" s="16"/>
      <c r="B4009" s="16"/>
      <c r="C4009" s="16"/>
      <c r="D4009" s="66"/>
      <c r="E4009" s="66"/>
      <c r="F4009" s="66"/>
      <c r="G4009" s="67"/>
      <c r="H4009" s="4"/>
      <c r="I4009" s="4"/>
      <c r="J4009" s="4"/>
      <c r="K4009" s="4"/>
      <c r="O4009" s="4"/>
      <c r="P4009" s="4"/>
      <c r="Q4009" s="4"/>
      <c r="R4009" s="16"/>
      <c r="S4009" s="16"/>
      <c r="T4009" s="16"/>
      <c r="AA4009" s="59"/>
      <c r="AB4009" s="59"/>
      <c r="AC4009" s="18"/>
      <c r="AE4009" s="99"/>
    </row>
    <row r="4010" spans="1:31" x14ac:dyDescent="0.25">
      <c r="A4010" s="16"/>
      <c r="B4010" s="16"/>
      <c r="C4010" s="16"/>
      <c r="D4010" s="66"/>
      <c r="E4010" s="66"/>
      <c r="F4010" s="66"/>
      <c r="G4010" s="67"/>
      <c r="H4010" s="4"/>
      <c r="I4010" s="4"/>
      <c r="J4010" s="4"/>
      <c r="K4010" s="4"/>
      <c r="O4010" s="4"/>
      <c r="P4010" s="4"/>
      <c r="Q4010" s="4"/>
      <c r="R4010" s="16"/>
      <c r="S4010" s="16"/>
      <c r="T4010" s="16"/>
      <c r="AA4010" s="59"/>
      <c r="AB4010" s="59"/>
      <c r="AC4010" s="18"/>
      <c r="AE4010" s="99"/>
    </row>
    <row r="4011" spans="1:31" x14ac:dyDescent="0.25">
      <c r="A4011" s="16"/>
      <c r="B4011" s="16"/>
      <c r="C4011" s="16"/>
      <c r="D4011" s="66"/>
      <c r="E4011" s="66"/>
      <c r="F4011" s="66"/>
      <c r="G4011" s="67"/>
      <c r="H4011" s="4"/>
      <c r="I4011" s="4"/>
      <c r="J4011" s="4"/>
      <c r="K4011" s="4"/>
      <c r="O4011" s="4"/>
      <c r="P4011" s="4"/>
      <c r="Q4011" s="4"/>
      <c r="R4011" s="16"/>
      <c r="S4011" s="16"/>
      <c r="T4011" s="16"/>
      <c r="AA4011" s="59"/>
      <c r="AB4011" s="59"/>
      <c r="AE4011" s="99"/>
    </row>
    <row r="4012" spans="1:31" x14ac:dyDescent="0.25">
      <c r="A4012" s="16"/>
      <c r="B4012" s="16"/>
      <c r="C4012" s="16"/>
      <c r="D4012" s="66"/>
      <c r="E4012" s="66"/>
      <c r="F4012" s="66"/>
      <c r="G4012" s="67"/>
      <c r="H4012" s="4"/>
      <c r="I4012" s="4"/>
      <c r="J4012" s="4"/>
      <c r="K4012" s="4"/>
      <c r="O4012" s="4"/>
      <c r="P4012" s="4"/>
      <c r="Q4012" s="4"/>
      <c r="R4012" s="16"/>
      <c r="S4012" s="16"/>
      <c r="T4012" s="16"/>
      <c r="AA4012" s="59"/>
      <c r="AB4012" s="59"/>
      <c r="AE4012" s="99"/>
    </row>
    <row r="4013" spans="1:31" x14ac:dyDescent="0.25">
      <c r="A4013" s="16"/>
      <c r="B4013" s="16"/>
      <c r="C4013" s="16"/>
      <c r="D4013" s="66"/>
      <c r="E4013" s="66"/>
      <c r="F4013" s="66"/>
      <c r="G4013" s="67"/>
      <c r="H4013" s="4"/>
      <c r="I4013" s="4"/>
      <c r="J4013" s="4"/>
      <c r="K4013" s="4"/>
      <c r="O4013" s="4"/>
      <c r="P4013" s="4"/>
      <c r="Q4013" s="4"/>
      <c r="R4013" s="16"/>
      <c r="S4013" s="16"/>
      <c r="T4013" s="16"/>
      <c r="AA4013" s="59"/>
      <c r="AB4013" s="59"/>
      <c r="AE4013" s="99"/>
    </row>
    <row r="4014" spans="1:31" x14ac:dyDescent="0.25">
      <c r="A4014" s="16"/>
      <c r="B4014" s="16"/>
      <c r="C4014" s="16"/>
      <c r="D4014" s="66"/>
      <c r="E4014" s="66"/>
      <c r="F4014" s="66"/>
      <c r="G4014" s="67"/>
      <c r="H4014" s="4"/>
      <c r="I4014" s="4"/>
      <c r="J4014" s="4"/>
      <c r="K4014" s="4"/>
      <c r="O4014" s="4"/>
      <c r="P4014" s="4"/>
      <c r="Q4014" s="4"/>
      <c r="R4014" s="16"/>
      <c r="S4014" s="16"/>
      <c r="T4014" s="16"/>
      <c r="AA4014" s="59"/>
      <c r="AB4014" s="59"/>
      <c r="AE4014" s="99"/>
    </row>
    <row r="4015" spans="1:31" x14ac:dyDescent="0.25">
      <c r="A4015" s="16"/>
      <c r="B4015" s="16"/>
      <c r="C4015" s="16"/>
      <c r="D4015" s="66"/>
      <c r="E4015" s="66"/>
      <c r="F4015" s="66"/>
      <c r="G4015" s="67"/>
      <c r="H4015" s="4"/>
      <c r="I4015" s="4"/>
      <c r="J4015" s="4"/>
      <c r="K4015" s="4"/>
      <c r="O4015" s="4"/>
      <c r="P4015" s="4"/>
      <c r="Q4015" s="4"/>
      <c r="R4015" s="16"/>
      <c r="S4015" s="16"/>
      <c r="T4015" s="16"/>
      <c r="AA4015" s="59"/>
      <c r="AB4015" s="59"/>
      <c r="AE4015" s="99"/>
    </row>
    <row r="4016" spans="1:31" x14ac:dyDescent="0.25">
      <c r="A4016" s="16"/>
      <c r="B4016" s="16"/>
      <c r="C4016" s="16"/>
      <c r="D4016" s="66"/>
      <c r="E4016" s="66"/>
      <c r="F4016" s="66"/>
      <c r="G4016" s="67"/>
      <c r="H4016" s="4"/>
      <c r="I4016" s="4"/>
      <c r="J4016" s="4"/>
      <c r="K4016" s="4"/>
      <c r="O4016" s="4"/>
      <c r="P4016" s="4"/>
      <c r="Q4016" s="4"/>
      <c r="R4016" s="16"/>
      <c r="S4016" s="16"/>
      <c r="T4016" s="16"/>
      <c r="AA4016" s="59"/>
      <c r="AB4016" s="59"/>
      <c r="AE4016" s="99"/>
    </row>
    <row r="4017" spans="1:31" x14ac:dyDescent="0.25">
      <c r="A4017" s="16"/>
      <c r="B4017" s="16"/>
      <c r="C4017" s="16"/>
      <c r="D4017" s="66"/>
      <c r="E4017" s="66"/>
      <c r="F4017" s="66"/>
      <c r="G4017" s="67"/>
      <c r="H4017" s="4"/>
      <c r="I4017" s="4"/>
      <c r="J4017" s="4"/>
      <c r="K4017" s="4"/>
      <c r="O4017" s="4"/>
      <c r="P4017" s="4"/>
      <c r="Q4017" s="4"/>
      <c r="R4017" s="16"/>
      <c r="S4017" s="16"/>
      <c r="T4017" s="16"/>
      <c r="AA4017" s="59"/>
      <c r="AB4017" s="59"/>
      <c r="AE4017" s="99"/>
    </row>
    <row r="4018" spans="1:31" x14ac:dyDescent="0.25">
      <c r="A4018" s="16"/>
      <c r="B4018" s="16"/>
      <c r="C4018" s="16"/>
      <c r="D4018" s="66"/>
      <c r="E4018" s="66"/>
      <c r="F4018" s="66"/>
      <c r="G4018" s="67"/>
      <c r="H4018" s="4"/>
      <c r="I4018" s="4"/>
      <c r="J4018" s="4"/>
      <c r="K4018" s="4"/>
      <c r="O4018" s="4"/>
      <c r="P4018" s="4"/>
      <c r="Q4018" s="4"/>
      <c r="R4018" s="16"/>
      <c r="S4018" s="16"/>
      <c r="T4018" s="16"/>
      <c r="AA4018" s="59"/>
      <c r="AB4018" s="59"/>
      <c r="AE4018" s="99"/>
    </row>
    <row r="4019" spans="1:31" x14ac:dyDescent="0.25">
      <c r="A4019" s="16"/>
      <c r="B4019" s="16"/>
      <c r="C4019" s="16"/>
      <c r="D4019" s="66"/>
      <c r="E4019" s="66"/>
      <c r="F4019" s="66"/>
      <c r="G4019" s="67"/>
      <c r="H4019" s="4"/>
      <c r="I4019" s="4"/>
      <c r="J4019" s="4"/>
      <c r="K4019" s="4"/>
      <c r="O4019" s="4"/>
      <c r="P4019" s="4"/>
      <c r="Q4019" s="4"/>
      <c r="R4019" s="16"/>
      <c r="S4019" s="16"/>
      <c r="T4019" s="16"/>
      <c r="AA4019" s="59"/>
      <c r="AB4019" s="59"/>
      <c r="AE4019" s="99"/>
    </row>
    <row r="4020" spans="1:31" x14ac:dyDescent="0.25">
      <c r="A4020" s="16"/>
      <c r="B4020" s="16"/>
      <c r="C4020" s="16"/>
      <c r="D4020" s="66"/>
      <c r="E4020" s="66"/>
      <c r="F4020" s="66"/>
      <c r="G4020" s="67"/>
      <c r="H4020" s="4"/>
      <c r="I4020" s="4"/>
      <c r="J4020" s="4"/>
      <c r="K4020" s="4"/>
      <c r="O4020" s="4"/>
      <c r="P4020" s="4"/>
      <c r="Q4020" s="4"/>
      <c r="R4020" s="16"/>
      <c r="S4020" s="16"/>
      <c r="T4020" s="16"/>
      <c r="AA4020" s="59"/>
      <c r="AB4020" s="59"/>
      <c r="AE4020" s="99"/>
    </row>
    <row r="4021" spans="1:31" x14ac:dyDescent="0.25">
      <c r="A4021" s="16"/>
      <c r="B4021" s="16"/>
      <c r="C4021" s="16"/>
      <c r="D4021" s="66"/>
      <c r="E4021" s="66"/>
      <c r="F4021" s="66"/>
      <c r="G4021" s="67"/>
      <c r="H4021" s="4"/>
      <c r="I4021" s="4"/>
      <c r="J4021" s="4"/>
      <c r="K4021" s="4"/>
      <c r="O4021" s="4"/>
      <c r="P4021" s="4"/>
      <c r="Q4021" s="4"/>
      <c r="R4021" s="16"/>
      <c r="S4021" s="16"/>
      <c r="T4021" s="16"/>
      <c r="AA4021" s="59"/>
      <c r="AB4021" s="59"/>
      <c r="AE4021" s="99"/>
    </row>
    <row r="4022" spans="1:31" x14ac:dyDescent="0.25">
      <c r="A4022" s="16"/>
      <c r="B4022" s="16"/>
      <c r="C4022" s="16"/>
      <c r="D4022" s="66"/>
      <c r="E4022" s="66"/>
      <c r="F4022" s="66"/>
      <c r="G4022" s="67"/>
      <c r="H4022" s="4"/>
      <c r="I4022" s="4"/>
      <c r="J4022" s="4"/>
      <c r="K4022" s="4"/>
      <c r="O4022" s="4"/>
      <c r="P4022" s="4"/>
      <c r="Q4022" s="4"/>
      <c r="R4022" s="16"/>
      <c r="S4022" s="16"/>
      <c r="T4022" s="16"/>
      <c r="AA4022" s="59"/>
      <c r="AB4022" s="59"/>
      <c r="AE4022" s="99"/>
    </row>
    <row r="4023" spans="1:31" x14ac:dyDescent="0.25">
      <c r="A4023" s="16"/>
      <c r="B4023" s="16"/>
      <c r="C4023" s="16"/>
      <c r="D4023" s="66"/>
      <c r="E4023" s="66"/>
      <c r="F4023" s="66"/>
      <c r="G4023" s="67"/>
      <c r="H4023" s="4"/>
      <c r="I4023" s="4"/>
      <c r="J4023" s="4"/>
      <c r="K4023" s="4"/>
      <c r="O4023" s="4"/>
      <c r="P4023" s="4"/>
      <c r="Q4023" s="4"/>
      <c r="R4023" s="16"/>
      <c r="S4023" s="16"/>
      <c r="T4023" s="16"/>
      <c r="AA4023" s="59"/>
      <c r="AB4023" s="59"/>
      <c r="AE4023" s="99"/>
    </row>
    <row r="4024" spans="1:31" x14ac:dyDescent="0.25">
      <c r="A4024" s="16"/>
      <c r="B4024" s="16"/>
      <c r="C4024" s="16"/>
      <c r="D4024" s="66"/>
      <c r="E4024" s="66"/>
      <c r="F4024" s="66"/>
      <c r="G4024" s="67"/>
      <c r="H4024" s="4"/>
      <c r="I4024" s="4"/>
      <c r="J4024" s="4"/>
      <c r="K4024" s="4"/>
      <c r="O4024" s="4"/>
      <c r="P4024" s="4"/>
      <c r="Q4024" s="4"/>
      <c r="R4024" s="16"/>
      <c r="S4024" s="16"/>
      <c r="T4024" s="16"/>
      <c r="AA4024" s="59"/>
      <c r="AB4024" s="59"/>
      <c r="AE4024" s="99"/>
    </row>
    <row r="4025" spans="1:31" x14ac:dyDescent="0.25">
      <c r="A4025" s="16"/>
      <c r="B4025" s="16"/>
      <c r="C4025" s="16"/>
      <c r="D4025" s="66"/>
      <c r="E4025" s="66"/>
      <c r="F4025" s="66"/>
      <c r="G4025" s="67"/>
      <c r="H4025" s="4"/>
      <c r="I4025" s="4"/>
      <c r="J4025" s="4"/>
      <c r="K4025" s="4"/>
      <c r="O4025" s="4"/>
      <c r="P4025" s="4"/>
      <c r="Q4025" s="4"/>
      <c r="R4025" s="16"/>
      <c r="S4025" s="16"/>
      <c r="T4025" s="16"/>
      <c r="AA4025" s="59"/>
      <c r="AB4025" s="59"/>
      <c r="AC4025" s="18"/>
      <c r="AE4025" s="100"/>
    </row>
    <row r="4026" spans="1:31" x14ac:dyDescent="0.25">
      <c r="A4026" s="16"/>
      <c r="B4026" s="16"/>
      <c r="C4026" s="16"/>
      <c r="D4026" s="66"/>
      <c r="E4026" s="66"/>
      <c r="F4026" s="66"/>
      <c r="G4026" s="67"/>
      <c r="H4026" s="4"/>
      <c r="I4026" s="4"/>
      <c r="J4026" s="4"/>
      <c r="K4026" s="4"/>
      <c r="O4026" s="4"/>
      <c r="P4026" s="4"/>
      <c r="Q4026" s="4"/>
      <c r="R4026" s="16"/>
      <c r="S4026" s="16"/>
      <c r="T4026" s="16"/>
      <c r="AA4026" s="59"/>
      <c r="AB4026" s="59"/>
      <c r="AC4026" s="18"/>
      <c r="AE4026" s="100"/>
    </row>
    <row r="4027" spans="1:31" x14ac:dyDescent="0.25">
      <c r="A4027" s="16"/>
      <c r="B4027" s="16"/>
      <c r="C4027" s="16"/>
      <c r="D4027" s="66"/>
      <c r="E4027" s="66"/>
      <c r="F4027" s="66"/>
      <c r="G4027" s="67"/>
      <c r="H4027" s="4"/>
      <c r="I4027" s="4"/>
      <c r="J4027" s="4"/>
      <c r="K4027" s="4"/>
      <c r="O4027" s="4"/>
      <c r="P4027" s="4"/>
      <c r="Q4027" s="4"/>
      <c r="R4027" s="16"/>
      <c r="S4027" s="16"/>
      <c r="T4027" s="16"/>
      <c r="AA4027" s="59"/>
      <c r="AB4027" s="59"/>
      <c r="AC4027" s="18"/>
      <c r="AE4027" s="100"/>
    </row>
    <row r="4028" spans="1:31" x14ac:dyDescent="0.25">
      <c r="A4028" s="16"/>
      <c r="B4028" s="16"/>
      <c r="C4028" s="16"/>
      <c r="D4028" s="66"/>
      <c r="E4028" s="66"/>
      <c r="F4028" s="66"/>
      <c r="G4028" s="67"/>
      <c r="H4028" s="4"/>
      <c r="I4028" s="4"/>
      <c r="J4028" s="4"/>
      <c r="K4028" s="4"/>
      <c r="O4028" s="4"/>
      <c r="P4028" s="4"/>
      <c r="Q4028" s="4"/>
      <c r="R4028" s="16"/>
      <c r="S4028" s="16"/>
      <c r="T4028" s="16"/>
      <c r="AA4028" s="59"/>
      <c r="AB4028" s="59"/>
      <c r="AC4028" s="18"/>
      <c r="AE4028" s="100"/>
    </row>
    <row r="4029" spans="1:31" x14ac:dyDescent="0.25">
      <c r="A4029" s="16"/>
      <c r="B4029" s="16"/>
      <c r="C4029" s="16"/>
      <c r="D4029" s="66"/>
      <c r="E4029" s="66"/>
      <c r="F4029" s="66"/>
      <c r="G4029" s="67"/>
      <c r="H4029" s="4"/>
      <c r="I4029" s="4"/>
      <c r="J4029" s="4"/>
      <c r="K4029" s="4"/>
      <c r="O4029" s="4"/>
      <c r="P4029" s="4"/>
      <c r="Q4029" s="4"/>
      <c r="R4029" s="16"/>
      <c r="S4029" s="16"/>
      <c r="T4029" s="16"/>
      <c r="AA4029" s="59"/>
      <c r="AB4029" s="59"/>
      <c r="AC4029" s="18"/>
      <c r="AE4029" s="100"/>
    </row>
    <row r="4030" spans="1:31" x14ac:dyDescent="0.25">
      <c r="A4030" s="16"/>
      <c r="B4030" s="16"/>
      <c r="C4030" s="16"/>
      <c r="D4030" s="66"/>
      <c r="E4030" s="66"/>
      <c r="F4030" s="66"/>
      <c r="G4030" s="67"/>
      <c r="H4030" s="4"/>
      <c r="I4030" s="4"/>
      <c r="J4030" s="4"/>
      <c r="K4030" s="4"/>
      <c r="O4030" s="4"/>
      <c r="P4030" s="4"/>
      <c r="Q4030" s="4"/>
      <c r="R4030" s="16"/>
      <c r="S4030" s="16"/>
      <c r="T4030" s="16"/>
      <c r="AA4030" s="59"/>
      <c r="AB4030" s="59"/>
      <c r="AC4030" s="18"/>
      <c r="AE4030" s="100"/>
    </row>
    <row r="4031" spans="1:31" x14ac:dyDescent="0.25">
      <c r="A4031" s="16"/>
      <c r="B4031" s="16"/>
      <c r="C4031" s="16"/>
      <c r="D4031" s="66"/>
      <c r="E4031" s="66"/>
      <c r="F4031" s="66"/>
      <c r="G4031" s="67"/>
      <c r="H4031" s="4"/>
      <c r="I4031" s="4"/>
      <c r="J4031" s="4"/>
      <c r="K4031" s="4"/>
      <c r="O4031" s="4"/>
      <c r="P4031" s="4"/>
      <c r="Q4031" s="4"/>
      <c r="R4031" s="16"/>
      <c r="S4031" s="16"/>
      <c r="T4031" s="16"/>
      <c r="AA4031" s="59"/>
      <c r="AB4031" s="59"/>
      <c r="AC4031" s="18"/>
      <c r="AE4031" s="100"/>
    </row>
    <row r="4032" spans="1:31" x14ac:dyDescent="0.25">
      <c r="A4032" s="16"/>
      <c r="B4032" s="16"/>
      <c r="C4032" s="16"/>
      <c r="D4032" s="66"/>
      <c r="E4032" s="66"/>
      <c r="F4032" s="66"/>
      <c r="G4032" s="67"/>
      <c r="H4032" s="4"/>
      <c r="I4032" s="4"/>
      <c r="J4032" s="4"/>
      <c r="K4032" s="4"/>
      <c r="O4032" s="4"/>
      <c r="P4032" s="4"/>
      <c r="Q4032" s="4"/>
      <c r="R4032" s="16"/>
      <c r="S4032" s="16"/>
      <c r="T4032" s="16"/>
      <c r="AA4032" s="59"/>
      <c r="AB4032" s="59"/>
      <c r="AC4032" s="18"/>
      <c r="AE4032" s="100"/>
    </row>
    <row r="4033" spans="1:31" x14ac:dyDescent="0.25">
      <c r="A4033" s="16"/>
      <c r="B4033" s="16"/>
      <c r="C4033" s="16"/>
      <c r="D4033" s="66"/>
      <c r="E4033" s="66"/>
      <c r="F4033" s="66"/>
      <c r="G4033" s="67"/>
      <c r="H4033" s="4"/>
      <c r="I4033" s="4"/>
      <c r="J4033" s="4"/>
      <c r="K4033" s="4"/>
      <c r="O4033" s="4"/>
      <c r="P4033" s="4"/>
      <c r="Q4033" s="4"/>
      <c r="R4033" s="16"/>
      <c r="S4033" s="16"/>
      <c r="T4033" s="16"/>
      <c r="AA4033" s="59"/>
      <c r="AB4033" s="59"/>
      <c r="AC4033" s="18"/>
      <c r="AE4033" s="100"/>
    </row>
    <row r="4034" spans="1:31" x14ac:dyDescent="0.25">
      <c r="A4034" s="16"/>
      <c r="B4034" s="16"/>
      <c r="C4034" s="16"/>
      <c r="D4034" s="66"/>
      <c r="E4034" s="66"/>
      <c r="F4034" s="66"/>
      <c r="G4034" s="67"/>
      <c r="H4034" s="4"/>
      <c r="I4034" s="4"/>
      <c r="J4034" s="4"/>
      <c r="K4034" s="4"/>
      <c r="O4034" s="4"/>
      <c r="P4034" s="4"/>
      <c r="Q4034" s="4"/>
      <c r="R4034" s="16"/>
      <c r="S4034" s="16"/>
      <c r="T4034" s="16"/>
      <c r="AA4034" s="59"/>
      <c r="AB4034" s="59"/>
      <c r="AC4034" s="18"/>
      <c r="AE4034" s="100"/>
    </row>
    <row r="4035" spans="1:31" x14ac:dyDescent="0.25">
      <c r="A4035" s="16"/>
      <c r="B4035" s="16"/>
      <c r="C4035" s="16"/>
      <c r="D4035" s="66"/>
      <c r="E4035" s="66"/>
      <c r="F4035" s="66"/>
      <c r="G4035" s="67"/>
      <c r="H4035" s="4"/>
      <c r="I4035" s="4"/>
      <c r="J4035" s="4"/>
      <c r="K4035" s="4"/>
      <c r="O4035" s="4"/>
      <c r="P4035" s="4"/>
      <c r="Q4035" s="4"/>
      <c r="R4035" s="16"/>
      <c r="S4035" s="16"/>
      <c r="T4035" s="16"/>
      <c r="AA4035" s="59"/>
      <c r="AB4035" s="59"/>
      <c r="AC4035" s="18"/>
      <c r="AE4035" s="100"/>
    </row>
    <row r="4036" spans="1:31" x14ac:dyDescent="0.25">
      <c r="A4036" s="16"/>
      <c r="B4036" s="16"/>
      <c r="C4036" s="16"/>
      <c r="D4036" s="66"/>
      <c r="E4036" s="66"/>
      <c r="F4036" s="66"/>
      <c r="G4036" s="67"/>
      <c r="H4036" s="4"/>
      <c r="I4036" s="4"/>
      <c r="J4036" s="4"/>
      <c r="K4036" s="4"/>
      <c r="O4036" s="4"/>
      <c r="P4036" s="4"/>
      <c r="Q4036" s="4"/>
      <c r="R4036" s="16"/>
      <c r="S4036" s="16"/>
      <c r="T4036" s="16"/>
      <c r="AA4036" s="59"/>
      <c r="AB4036" s="59"/>
      <c r="AC4036" s="18"/>
      <c r="AE4036" s="100"/>
    </row>
    <row r="4037" spans="1:31" x14ac:dyDescent="0.25">
      <c r="A4037" s="16"/>
      <c r="B4037" s="16"/>
      <c r="C4037" s="16"/>
      <c r="D4037" s="66"/>
      <c r="E4037" s="66"/>
      <c r="F4037" s="66"/>
      <c r="G4037" s="67"/>
      <c r="H4037" s="4"/>
      <c r="I4037" s="4"/>
      <c r="J4037" s="4"/>
      <c r="K4037" s="4"/>
      <c r="O4037" s="4"/>
      <c r="P4037" s="4"/>
      <c r="Q4037" s="4"/>
      <c r="R4037" s="16"/>
      <c r="S4037" s="16"/>
      <c r="T4037" s="16"/>
      <c r="AA4037" s="59"/>
      <c r="AB4037" s="59"/>
      <c r="AC4037" s="18"/>
      <c r="AE4037" s="100"/>
    </row>
    <row r="4038" spans="1:31" x14ac:dyDescent="0.25">
      <c r="A4038" s="16"/>
      <c r="B4038" s="16"/>
      <c r="C4038" s="16"/>
      <c r="D4038" s="66"/>
      <c r="E4038" s="66"/>
      <c r="F4038" s="66"/>
      <c r="G4038" s="67"/>
      <c r="H4038" s="4"/>
      <c r="I4038" s="4"/>
      <c r="J4038" s="4"/>
      <c r="K4038" s="4"/>
      <c r="O4038" s="4"/>
      <c r="P4038" s="4"/>
      <c r="Q4038" s="4"/>
      <c r="R4038" s="16"/>
      <c r="S4038" s="16"/>
      <c r="T4038" s="16"/>
      <c r="AA4038" s="59"/>
      <c r="AB4038" s="59"/>
      <c r="AC4038" s="18"/>
      <c r="AE4038" s="100"/>
    </row>
    <row r="4039" spans="1:31" x14ac:dyDescent="0.25">
      <c r="A4039" s="16"/>
      <c r="B4039" s="16"/>
      <c r="C4039" s="16"/>
      <c r="D4039" s="66"/>
      <c r="E4039" s="66"/>
      <c r="F4039" s="66"/>
      <c r="G4039" s="67"/>
      <c r="H4039" s="4"/>
      <c r="I4039" s="4"/>
      <c r="J4039" s="4"/>
      <c r="K4039" s="4"/>
      <c r="O4039" s="4"/>
      <c r="P4039" s="4"/>
      <c r="Q4039" s="4"/>
      <c r="R4039" s="16"/>
      <c r="S4039" s="16"/>
      <c r="T4039" s="16"/>
      <c r="AA4039" s="59"/>
      <c r="AB4039" s="59"/>
      <c r="AC4039" s="18"/>
      <c r="AE4039" s="100"/>
    </row>
    <row r="4040" spans="1:31" x14ac:dyDescent="0.25">
      <c r="A4040" s="16"/>
      <c r="B4040" s="16"/>
      <c r="C4040" s="16"/>
      <c r="D4040" s="66"/>
      <c r="E4040" s="66"/>
      <c r="F4040" s="66"/>
      <c r="G4040" s="67"/>
      <c r="H4040" s="4"/>
      <c r="I4040" s="4"/>
      <c r="J4040" s="4"/>
      <c r="K4040" s="4"/>
      <c r="O4040" s="4"/>
      <c r="P4040" s="4"/>
      <c r="Q4040" s="4"/>
      <c r="R4040" s="16"/>
      <c r="S4040" s="16"/>
      <c r="T4040" s="16"/>
      <c r="AA4040" s="59"/>
      <c r="AB4040" s="59"/>
      <c r="AC4040" s="18"/>
      <c r="AE4040" s="100"/>
    </row>
    <row r="4041" spans="1:31" x14ac:dyDescent="0.25">
      <c r="A4041" s="16"/>
      <c r="B4041" s="16"/>
      <c r="C4041" s="16"/>
      <c r="D4041" s="66"/>
      <c r="E4041" s="66"/>
      <c r="F4041" s="66"/>
      <c r="G4041" s="67"/>
      <c r="H4041" s="4"/>
      <c r="I4041" s="4"/>
      <c r="J4041" s="4"/>
      <c r="K4041" s="4"/>
      <c r="O4041" s="4"/>
      <c r="P4041" s="4"/>
      <c r="Q4041" s="4"/>
      <c r="R4041" s="16"/>
      <c r="S4041" s="16"/>
      <c r="T4041" s="16"/>
      <c r="AA4041" s="59"/>
      <c r="AB4041" s="59"/>
      <c r="AC4041" s="18"/>
      <c r="AE4041" s="100"/>
    </row>
    <row r="4042" spans="1:31" x14ac:dyDescent="0.25">
      <c r="A4042" s="16"/>
      <c r="B4042" s="16"/>
      <c r="C4042" s="16"/>
      <c r="D4042" s="66"/>
      <c r="E4042" s="66"/>
      <c r="F4042" s="66"/>
      <c r="G4042" s="67"/>
      <c r="H4042" s="4"/>
      <c r="I4042" s="4"/>
      <c r="J4042" s="4"/>
      <c r="K4042" s="4"/>
      <c r="O4042" s="4"/>
      <c r="P4042" s="4"/>
      <c r="Q4042" s="4"/>
      <c r="R4042" s="16"/>
      <c r="S4042" s="16"/>
      <c r="T4042" s="16"/>
      <c r="AA4042" s="59"/>
      <c r="AB4042" s="59"/>
      <c r="AC4042" s="18"/>
      <c r="AE4042" s="100"/>
    </row>
    <row r="4043" spans="1:31" x14ac:dyDescent="0.25">
      <c r="A4043" s="16"/>
      <c r="B4043" s="16"/>
      <c r="C4043" s="16"/>
      <c r="D4043" s="66"/>
      <c r="E4043" s="66"/>
      <c r="F4043" s="66"/>
      <c r="G4043" s="67"/>
      <c r="H4043" s="4"/>
      <c r="I4043" s="4"/>
      <c r="J4043" s="4"/>
      <c r="K4043" s="4"/>
      <c r="O4043" s="4"/>
      <c r="P4043" s="4"/>
      <c r="Q4043" s="4"/>
      <c r="R4043" s="16"/>
      <c r="S4043" s="16"/>
      <c r="T4043" s="16"/>
      <c r="AA4043" s="59"/>
      <c r="AB4043" s="59"/>
      <c r="AC4043" s="18"/>
      <c r="AE4043" s="100"/>
    </row>
    <row r="4044" spans="1:31" x14ac:dyDescent="0.25">
      <c r="A4044" s="16"/>
      <c r="B4044" s="16"/>
      <c r="C4044" s="16"/>
      <c r="D4044" s="66"/>
      <c r="E4044" s="66"/>
      <c r="F4044" s="66"/>
      <c r="G4044" s="67"/>
      <c r="H4044" s="4"/>
      <c r="I4044" s="4"/>
      <c r="J4044" s="4"/>
      <c r="K4044" s="4"/>
      <c r="O4044" s="4"/>
      <c r="P4044" s="4"/>
      <c r="Q4044" s="4"/>
      <c r="R4044" s="16"/>
      <c r="S4044" s="16"/>
      <c r="T4044" s="16"/>
      <c r="AA4044" s="59"/>
      <c r="AB4044" s="59"/>
      <c r="AC4044" s="18"/>
      <c r="AE4044" s="100"/>
    </row>
    <row r="4045" spans="1:31" x14ac:dyDescent="0.25">
      <c r="A4045" s="16"/>
      <c r="B4045" s="16"/>
      <c r="C4045" s="16"/>
      <c r="D4045" s="66"/>
      <c r="E4045" s="66"/>
      <c r="F4045" s="66"/>
      <c r="G4045" s="67"/>
      <c r="H4045" s="4"/>
      <c r="I4045" s="4"/>
      <c r="J4045" s="4"/>
      <c r="K4045" s="4"/>
      <c r="O4045" s="4"/>
      <c r="P4045" s="4"/>
      <c r="Q4045" s="4"/>
      <c r="R4045" s="16"/>
      <c r="S4045" s="16"/>
      <c r="T4045" s="16"/>
      <c r="AA4045" s="59"/>
      <c r="AB4045" s="59"/>
      <c r="AC4045" s="18"/>
      <c r="AE4045" s="100"/>
    </row>
    <row r="4046" spans="1:31" x14ac:dyDescent="0.25">
      <c r="A4046" s="16"/>
      <c r="B4046" s="16"/>
      <c r="C4046" s="16"/>
      <c r="D4046" s="66"/>
      <c r="E4046" s="66"/>
      <c r="F4046" s="66"/>
      <c r="G4046" s="67"/>
      <c r="H4046" s="4"/>
      <c r="I4046" s="4"/>
      <c r="J4046" s="4"/>
      <c r="K4046" s="4"/>
      <c r="O4046" s="4"/>
      <c r="P4046" s="4"/>
      <c r="Q4046" s="4"/>
      <c r="R4046" s="16"/>
      <c r="S4046" s="16"/>
      <c r="T4046" s="16"/>
      <c r="AA4046" s="59"/>
      <c r="AB4046" s="59"/>
      <c r="AC4046" s="18"/>
      <c r="AE4046" s="100"/>
    </row>
    <row r="4047" spans="1:31" x14ac:dyDescent="0.25">
      <c r="A4047" s="16"/>
      <c r="B4047" s="16"/>
      <c r="C4047" s="16"/>
      <c r="D4047" s="66"/>
      <c r="E4047" s="66"/>
      <c r="F4047" s="66"/>
      <c r="G4047" s="67"/>
      <c r="H4047" s="4"/>
      <c r="I4047" s="4"/>
      <c r="J4047" s="4"/>
      <c r="K4047" s="4"/>
      <c r="O4047" s="4"/>
      <c r="P4047" s="4"/>
      <c r="Q4047" s="4"/>
      <c r="R4047" s="16"/>
      <c r="S4047" s="16"/>
      <c r="T4047" s="16"/>
      <c r="AA4047" s="59"/>
      <c r="AB4047" s="59"/>
      <c r="AC4047" s="18"/>
      <c r="AE4047" s="100"/>
    </row>
    <row r="4048" spans="1:31" x14ac:dyDescent="0.25">
      <c r="A4048" s="16"/>
      <c r="B4048" s="16"/>
      <c r="C4048" s="16"/>
      <c r="D4048" s="66"/>
      <c r="E4048" s="66"/>
      <c r="F4048" s="66"/>
      <c r="G4048" s="67"/>
      <c r="H4048" s="4"/>
      <c r="I4048" s="4"/>
      <c r="J4048" s="4"/>
      <c r="K4048" s="4"/>
      <c r="O4048" s="4"/>
      <c r="P4048" s="4"/>
      <c r="Q4048" s="4"/>
      <c r="R4048" s="16"/>
      <c r="S4048" s="16"/>
      <c r="T4048" s="16"/>
      <c r="AA4048" s="59"/>
      <c r="AB4048" s="59"/>
      <c r="AC4048" s="18"/>
      <c r="AE4048" s="100"/>
    </row>
    <row r="4049" spans="1:31" x14ac:dyDescent="0.25">
      <c r="A4049" s="16"/>
      <c r="B4049" s="16"/>
      <c r="C4049" s="16"/>
      <c r="D4049" s="66"/>
      <c r="E4049" s="66"/>
      <c r="F4049" s="66"/>
      <c r="G4049" s="67"/>
      <c r="H4049" s="4"/>
      <c r="I4049" s="4"/>
      <c r="J4049" s="4"/>
      <c r="K4049" s="4"/>
      <c r="O4049" s="4"/>
      <c r="P4049" s="4"/>
      <c r="Q4049" s="4"/>
      <c r="R4049" s="16"/>
      <c r="S4049" s="16"/>
      <c r="T4049" s="16"/>
      <c r="AA4049" s="59"/>
      <c r="AB4049" s="59"/>
      <c r="AC4049" s="18"/>
      <c r="AE4049" s="100"/>
    </row>
    <row r="4050" spans="1:31" x14ac:dyDescent="0.25">
      <c r="A4050" s="16"/>
      <c r="B4050" s="16"/>
      <c r="C4050" s="16"/>
      <c r="D4050" s="66"/>
      <c r="E4050" s="66"/>
      <c r="F4050" s="66"/>
      <c r="G4050" s="67"/>
      <c r="H4050" s="4"/>
      <c r="I4050" s="4"/>
      <c r="J4050" s="4"/>
      <c r="K4050" s="4"/>
      <c r="O4050" s="4"/>
      <c r="P4050" s="4"/>
      <c r="Q4050" s="4"/>
      <c r="R4050" s="16"/>
      <c r="S4050" s="16"/>
      <c r="T4050" s="16"/>
      <c r="AA4050" s="59"/>
      <c r="AB4050" s="59"/>
      <c r="AC4050" s="18"/>
      <c r="AE4050" s="100"/>
    </row>
    <row r="4051" spans="1:31" x14ac:dyDescent="0.25">
      <c r="A4051" s="16"/>
      <c r="B4051" s="16"/>
      <c r="C4051" s="16"/>
      <c r="D4051" s="66"/>
      <c r="E4051" s="66"/>
      <c r="F4051" s="66"/>
      <c r="G4051" s="67"/>
      <c r="H4051" s="4"/>
      <c r="I4051" s="4"/>
      <c r="J4051" s="4"/>
      <c r="K4051" s="4"/>
      <c r="O4051" s="4"/>
      <c r="P4051" s="4"/>
      <c r="Q4051" s="4"/>
      <c r="R4051" s="16"/>
      <c r="S4051" s="16"/>
      <c r="T4051" s="16"/>
      <c r="AA4051" s="59"/>
      <c r="AB4051" s="59"/>
      <c r="AC4051" s="18"/>
      <c r="AE4051" s="100"/>
    </row>
    <row r="4052" spans="1:31" x14ac:dyDescent="0.25">
      <c r="A4052" s="16"/>
      <c r="B4052" s="16"/>
      <c r="C4052" s="16"/>
      <c r="D4052" s="66"/>
      <c r="E4052" s="66"/>
      <c r="F4052" s="66"/>
      <c r="G4052" s="67"/>
      <c r="H4052" s="4"/>
      <c r="I4052" s="4"/>
      <c r="J4052" s="4"/>
      <c r="K4052" s="4"/>
      <c r="O4052" s="4"/>
      <c r="P4052" s="4"/>
      <c r="Q4052" s="4"/>
      <c r="R4052" s="16"/>
      <c r="S4052" s="16"/>
      <c r="T4052" s="16"/>
      <c r="AA4052" s="59"/>
      <c r="AB4052" s="59"/>
      <c r="AC4052" s="18"/>
      <c r="AE4052" s="100"/>
    </row>
    <row r="4053" spans="1:31" x14ac:dyDescent="0.25">
      <c r="A4053" s="16"/>
      <c r="B4053" s="16"/>
      <c r="C4053" s="16"/>
      <c r="D4053" s="66"/>
      <c r="E4053" s="66"/>
      <c r="F4053" s="66"/>
      <c r="G4053" s="67"/>
      <c r="H4053" s="4"/>
      <c r="I4053" s="4"/>
      <c r="J4053" s="4"/>
      <c r="K4053" s="4"/>
      <c r="O4053" s="4"/>
      <c r="P4053" s="4"/>
      <c r="Q4053" s="4"/>
      <c r="R4053" s="16"/>
      <c r="S4053" s="16"/>
      <c r="T4053" s="16"/>
      <c r="AA4053" s="59"/>
      <c r="AB4053" s="59"/>
      <c r="AC4053" s="18"/>
      <c r="AE4053" s="100"/>
    </row>
    <row r="4054" spans="1:31" x14ac:dyDescent="0.25">
      <c r="A4054" s="16"/>
      <c r="B4054" s="16"/>
      <c r="C4054" s="16"/>
      <c r="D4054" s="66"/>
      <c r="E4054" s="66"/>
      <c r="F4054" s="66"/>
      <c r="G4054" s="67"/>
      <c r="H4054" s="4"/>
      <c r="I4054" s="4"/>
      <c r="J4054" s="4"/>
      <c r="K4054" s="4"/>
      <c r="O4054" s="4"/>
      <c r="P4054" s="4"/>
      <c r="Q4054" s="4"/>
      <c r="R4054" s="16"/>
      <c r="S4054" s="16"/>
      <c r="T4054" s="16"/>
      <c r="AA4054" s="59"/>
      <c r="AB4054" s="59"/>
      <c r="AC4054" s="18"/>
      <c r="AE4054" s="100"/>
    </row>
    <row r="4055" spans="1:31" x14ac:dyDescent="0.25">
      <c r="A4055" s="16"/>
      <c r="B4055" s="16"/>
      <c r="C4055" s="16"/>
      <c r="D4055" s="66"/>
      <c r="E4055" s="66"/>
      <c r="F4055" s="66"/>
      <c r="G4055" s="67"/>
      <c r="H4055" s="4"/>
      <c r="I4055" s="4"/>
      <c r="J4055" s="4"/>
      <c r="K4055" s="4"/>
      <c r="O4055" s="4"/>
      <c r="P4055" s="4"/>
      <c r="Q4055" s="4"/>
      <c r="R4055" s="16"/>
      <c r="S4055" s="16"/>
      <c r="T4055" s="16"/>
      <c r="AA4055" s="59"/>
      <c r="AB4055" s="59"/>
      <c r="AC4055" s="18"/>
      <c r="AE4055" s="100"/>
    </row>
    <row r="4056" spans="1:31" x14ac:dyDescent="0.25">
      <c r="A4056" s="16"/>
      <c r="B4056" s="16"/>
      <c r="C4056" s="16"/>
      <c r="D4056" s="66"/>
      <c r="E4056" s="66"/>
      <c r="F4056" s="66"/>
      <c r="G4056" s="67"/>
      <c r="H4056" s="4"/>
      <c r="I4056" s="4"/>
      <c r="J4056" s="4"/>
      <c r="K4056" s="4"/>
      <c r="O4056" s="4"/>
      <c r="P4056" s="4"/>
      <c r="Q4056" s="4"/>
      <c r="R4056" s="16"/>
      <c r="S4056" s="16"/>
      <c r="T4056" s="16"/>
      <c r="AA4056" s="59"/>
      <c r="AB4056" s="59"/>
      <c r="AC4056" s="18"/>
      <c r="AE4056" s="100"/>
    </row>
    <row r="4057" spans="1:31" x14ac:dyDescent="0.25">
      <c r="A4057" s="16"/>
      <c r="B4057" s="16"/>
      <c r="C4057" s="16"/>
      <c r="D4057" s="66"/>
      <c r="E4057" s="66"/>
      <c r="F4057" s="66"/>
      <c r="G4057" s="67"/>
      <c r="H4057" s="4"/>
      <c r="I4057" s="4"/>
      <c r="J4057" s="4"/>
      <c r="K4057" s="4"/>
      <c r="O4057" s="4"/>
      <c r="P4057" s="4"/>
      <c r="Q4057" s="4"/>
      <c r="R4057" s="16"/>
      <c r="S4057" s="16"/>
      <c r="T4057" s="16"/>
      <c r="AA4057" s="59"/>
      <c r="AB4057" s="59"/>
      <c r="AC4057" s="18"/>
      <c r="AE4057" s="100"/>
    </row>
    <row r="4058" spans="1:31" x14ac:dyDescent="0.25">
      <c r="A4058" s="16"/>
      <c r="B4058" s="16"/>
      <c r="C4058" s="16"/>
      <c r="D4058" s="66"/>
      <c r="E4058" s="66"/>
      <c r="F4058" s="66"/>
      <c r="G4058" s="67"/>
      <c r="H4058" s="4"/>
      <c r="I4058" s="4"/>
      <c r="J4058" s="4"/>
      <c r="K4058" s="4"/>
      <c r="O4058" s="4"/>
      <c r="P4058" s="4"/>
      <c r="Q4058" s="4"/>
      <c r="R4058" s="16"/>
      <c r="S4058" s="16"/>
      <c r="T4058" s="16"/>
      <c r="AA4058" s="59"/>
      <c r="AB4058" s="59"/>
      <c r="AC4058" s="18"/>
      <c r="AE4058" s="100"/>
    </row>
    <row r="4059" spans="1:31" x14ac:dyDescent="0.25">
      <c r="A4059" s="16"/>
      <c r="B4059" s="16"/>
      <c r="C4059" s="16"/>
      <c r="D4059" s="66"/>
      <c r="E4059" s="66"/>
      <c r="F4059" s="66"/>
      <c r="G4059" s="67"/>
      <c r="H4059" s="4"/>
      <c r="I4059" s="4"/>
      <c r="J4059" s="4"/>
      <c r="K4059" s="4"/>
      <c r="O4059" s="4"/>
      <c r="P4059" s="4"/>
      <c r="Q4059" s="4"/>
      <c r="R4059" s="16"/>
      <c r="S4059" s="16"/>
      <c r="T4059" s="16"/>
      <c r="AA4059" s="59"/>
      <c r="AB4059" s="59"/>
      <c r="AC4059" s="18"/>
      <c r="AE4059" s="100"/>
    </row>
    <row r="4060" spans="1:31" x14ac:dyDescent="0.25">
      <c r="A4060" s="16"/>
      <c r="B4060" s="16"/>
      <c r="C4060" s="16"/>
      <c r="D4060" s="66"/>
      <c r="E4060" s="66"/>
      <c r="F4060" s="66"/>
      <c r="G4060" s="67"/>
      <c r="H4060" s="4"/>
      <c r="I4060" s="4"/>
      <c r="J4060" s="4"/>
      <c r="K4060" s="4"/>
      <c r="O4060" s="4"/>
      <c r="P4060" s="4"/>
      <c r="Q4060" s="4"/>
      <c r="R4060" s="16"/>
      <c r="S4060" s="16"/>
      <c r="T4060" s="16"/>
      <c r="AA4060" s="59"/>
      <c r="AB4060" s="59"/>
      <c r="AC4060" s="18"/>
      <c r="AE4060" s="100"/>
    </row>
    <row r="4061" spans="1:31" x14ac:dyDescent="0.25">
      <c r="A4061" s="16"/>
      <c r="B4061" s="16"/>
      <c r="C4061" s="16"/>
      <c r="D4061" s="66"/>
      <c r="E4061" s="66"/>
      <c r="F4061" s="66"/>
      <c r="G4061" s="67"/>
      <c r="H4061" s="4"/>
      <c r="I4061" s="4"/>
      <c r="J4061" s="4"/>
      <c r="K4061" s="4"/>
      <c r="O4061" s="4"/>
      <c r="P4061" s="4"/>
      <c r="Q4061" s="4"/>
      <c r="R4061" s="16"/>
      <c r="S4061" s="16"/>
      <c r="T4061" s="16"/>
      <c r="AA4061" s="59"/>
      <c r="AB4061" s="59"/>
      <c r="AC4061" s="18"/>
      <c r="AE4061" s="100"/>
    </row>
    <row r="4062" spans="1:31" x14ac:dyDescent="0.25">
      <c r="A4062" s="16"/>
      <c r="B4062" s="16"/>
      <c r="C4062" s="16"/>
      <c r="D4062" s="66"/>
      <c r="E4062" s="66"/>
      <c r="F4062" s="66"/>
      <c r="G4062" s="67"/>
      <c r="H4062" s="4"/>
      <c r="I4062" s="4"/>
      <c r="J4062" s="4"/>
      <c r="K4062" s="4"/>
      <c r="O4062" s="4"/>
      <c r="P4062" s="4"/>
      <c r="Q4062" s="4"/>
      <c r="R4062" s="16"/>
      <c r="S4062" s="16"/>
      <c r="T4062" s="16"/>
      <c r="AA4062" s="59"/>
      <c r="AB4062" s="59"/>
      <c r="AC4062" s="18"/>
      <c r="AE4062" s="100"/>
    </row>
    <row r="4063" spans="1:31" x14ac:dyDescent="0.25">
      <c r="A4063" s="16"/>
      <c r="B4063" s="16"/>
      <c r="C4063" s="16"/>
      <c r="D4063" s="66"/>
      <c r="E4063" s="66"/>
      <c r="F4063" s="66"/>
      <c r="G4063" s="67"/>
      <c r="H4063" s="4"/>
      <c r="I4063" s="4"/>
      <c r="J4063" s="4"/>
      <c r="K4063" s="4"/>
      <c r="O4063" s="4"/>
      <c r="P4063" s="4"/>
      <c r="Q4063" s="4"/>
      <c r="R4063" s="16"/>
      <c r="S4063" s="16"/>
      <c r="T4063" s="16"/>
      <c r="AA4063" s="59"/>
      <c r="AB4063" s="59"/>
      <c r="AC4063" s="18"/>
      <c r="AE4063" s="100"/>
    </row>
    <row r="4064" spans="1:31" x14ac:dyDescent="0.25">
      <c r="A4064" s="16"/>
      <c r="B4064" s="16"/>
      <c r="C4064" s="16"/>
      <c r="D4064" s="66"/>
      <c r="E4064" s="66"/>
      <c r="F4064" s="66"/>
      <c r="G4064" s="67"/>
      <c r="H4064" s="4"/>
      <c r="I4064" s="4"/>
      <c r="J4064" s="4"/>
      <c r="K4064" s="4"/>
      <c r="O4064" s="4"/>
      <c r="P4064" s="4"/>
      <c r="Q4064" s="4"/>
      <c r="R4064" s="16"/>
      <c r="S4064" s="16"/>
      <c r="T4064" s="16"/>
      <c r="AA4064" s="59"/>
      <c r="AB4064" s="59"/>
      <c r="AC4064" s="18"/>
      <c r="AE4064" s="100"/>
    </row>
    <row r="4065" spans="1:31" x14ac:dyDescent="0.25">
      <c r="A4065" s="16"/>
      <c r="B4065" s="16"/>
      <c r="C4065" s="16"/>
      <c r="D4065" s="66"/>
      <c r="E4065" s="66"/>
      <c r="F4065" s="66"/>
      <c r="G4065" s="67"/>
      <c r="H4065" s="4"/>
      <c r="I4065" s="4"/>
      <c r="J4065" s="4"/>
      <c r="K4065" s="4"/>
      <c r="O4065" s="4"/>
      <c r="P4065" s="4"/>
      <c r="Q4065" s="4"/>
      <c r="R4065" s="16"/>
      <c r="S4065" s="16"/>
      <c r="T4065" s="16"/>
      <c r="AA4065" s="59"/>
      <c r="AB4065" s="59"/>
      <c r="AC4065" s="18"/>
      <c r="AE4065" s="100"/>
    </row>
    <row r="4066" spans="1:31" x14ac:dyDescent="0.25">
      <c r="A4066" s="16"/>
      <c r="B4066" s="16"/>
      <c r="C4066" s="16"/>
      <c r="D4066" s="66"/>
      <c r="E4066" s="66"/>
      <c r="F4066" s="66"/>
      <c r="G4066" s="67"/>
      <c r="H4066" s="4"/>
      <c r="I4066" s="4"/>
      <c r="J4066" s="4"/>
      <c r="K4066" s="4"/>
      <c r="O4066" s="4"/>
      <c r="P4066" s="4"/>
      <c r="Q4066" s="4"/>
      <c r="R4066" s="16"/>
      <c r="S4066" s="16"/>
      <c r="T4066" s="16"/>
      <c r="AA4066" s="59"/>
      <c r="AB4066" s="59"/>
      <c r="AC4066" s="18"/>
      <c r="AE4066" s="100"/>
    </row>
    <row r="4067" spans="1:31" x14ac:dyDescent="0.25">
      <c r="A4067" s="16"/>
      <c r="B4067" s="16"/>
      <c r="C4067" s="16"/>
      <c r="D4067" s="66"/>
      <c r="E4067" s="66"/>
      <c r="F4067" s="66"/>
      <c r="G4067" s="67"/>
      <c r="H4067" s="4"/>
      <c r="I4067" s="4"/>
      <c r="J4067" s="4"/>
      <c r="K4067" s="4"/>
      <c r="O4067" s="4"/>
      <c r="P4067" s="4"/>
      <c r="Q4067" s="4"/>
      <c r="R4067" s="16"/>
      <c r="S4067" s="16"/>
      <c r="T4067" s="16"/>
      <c r="AA4067" s="59"/>
      <c r="AB4067" s="59"/>
      <c r="AC4067" s="18"/>
      <c r="AE4067" s="100"/>
    </row>
    <row r="4068" spans="1:31" x14ac:dyDescent="0.25">
      <c r="A4068" s="16"/>
      <c r="B4068" s="16"/>
      <c r="C4068" s="16"/>
      <c r="D4068" s="66"/>
      <c r="E4068" s="66"/>
      <c r="F4068" s="66"/>
      <c r="G4068" s="67"/>
      <c r="H4068" s="4"/>
      <c r="I4068" s="4"/>
      <c r="J4068" s="4"/>
      <c r="K4068" s="4"/>
      <c r="O4068" s="4"/>
      <c r="P4068" s="4"/>
      <c r="Q4068" s="4"/>
      <c r="R4068" s="16"/>
      <c r="S4068" s="16"/>
      <c r="T4068" s="16"/>
      <c r="AA4068" s="59"/>
      <c r="AB4068" s="59"/>
      <c r="AC4068" s="18"/>
      <c r="AE4068" s="100"/>
    </row>
    <row r="4069" spans="1:31" x14ac:dyDescent="0.25">
      <c r="A4069" s="16"/>
      <c r="B4069" s="16"/>
      <c r="C4069" s="16"/>
      <c r="D4069" s="66"/>
      <c r="E4069" s="66"/>
      <c r="F4069" s="66"/>
      <c r="G4069" s="67"/>
      <c r="H4069" s="4"/>
      <c r="I4069" s="4"/>
      <c r="J4069" s="4"/>
      <c r="K4069" s="4"/>
      <c r="O4069" s="4"/>
      <c r="P4069" s="4"/>
      <c r="Q4069" s="4"/>
      <c r="R4069" s="16"/>
      <c r="S4069" s="16"/>
      <c r="T4069" s="16"/>
      <c r="AA4069" s="59"/>
      <c r="AB4069" s="59"/>
      <c r="AC4069" s="18"/>
      <c r="AE4069" s="100"/>
    </row>
    <row r="4070" spans="1:31" x14ac:dyDescent="0.25">
      <c r="A4070" s="16"/>
      <c r="B4070" s="16"/>
      <c r="C4070" s="16"/>
      <c r="D4070" s="66"/>
      <c r="E4070" s="66"/>
      <c r="F4070" s="66"/>
      <c r="G4070" s="67"/>
      <c r="H4070" s="4"/>
      <c r="I4070" s="4"/>
      <c r="J4070" s="4"/>
      <c r="K4070" s="4"/>
      <c r="O4070" s="4"/>
      <c r="P4070" s="4"/>
      <c r="Q4070" s="4"/>
      <c r="R4070" s="16"/>
      <c r="S4070" s="16"/>
      <c r="T4070" s="16"/>
      <c r="AA4070" s="59"/>
      <c r="AB4070" s="59"/>
      <c r="AC4070" s="18"/>
      <c r="AE4070" s="100"/>
    </row>
    <row r="4071" spans="1:31" x14ac:dyDescent="0.25">
      <c r="A4071" s="16"/>
      <c r="B4071" s="16"/>
      <c r="C4071" s="16"/>
      <c r="D4071" s="66"/>
      <c r="E4071" s="66"/>
      <c r="F4071" s="66"/>
      <c r="G4071" s="67"/>
      <c r="H4071" s="4"/>
      <c r="I4071" s="4"/>
      <c r="J4071" s="4"/>
      <c r="K4071" s="4"/>
      <c r="O4071" s="4"/>
      <c r="P4071" s="4"/>
      <c r="Q4071" s="4"/>
      <c r="R4071" s="16"/>
      <c r="S4071" s="16"/>
      <c r="T4071" s="16"/>
      <c r="AA4071" s="59"/>
      <c r="AB4071" s="59"/>
      <c r="AC4071" s="18"/>
      <c r="AE4071" s="100"/>
    </row>
    <row r="4072" spans="1:31" x14ac:dyDescent="0.25">
      <c r="A4072" s="16"/>
      <c r="B4072" s="16"/>
      <c r="C4072" s="16"/>
      <c r="D4072" s="66"/>
      <c r="E4072" s="66"/>
      <c r="F4072" s="66"/>
      <c r="G4072" s="67"/>
      <c r="H4072" s="4"/>
      <c r="I4072" s="4"/>
      <c r="J4072" s="4"/>
      <c r="K4072" s="4"/>
      <c r="O4072" s="4"/>
      <c r="P4072" s="4"/>
      <c r="Q4072" s="4"/>
      <c r="R4072" s="16"/>
      <c r="S4072" s="16"/>
      <c r="T4072" s="16"/>
      <c r="AA4072" s="59"/>
      <c r="AB4072" s="59"/>
      <c r="AC4072" s="18"/>
      <c r="AE4072" s="100"/>
    </row>
    <row r="4073" spans="1:31" x14ac:dyDescent="0.25">
      <c r="A4073" s="16"/>
      <c r="B4073" s="16"/>
      <c r="C4073" s="16"/>
      <c r="D4073" s="66"/>
      <c r="E4073" s="66"/>
      <c r="F4073" s="66"/>
      <c r="G4073" s="67"/>
      <c r="H4073" s="4"/>
      <c r="I4073" s="4"/>
      <c r="J4073" s="4"/>
      <c r="K4073" s="4"/>
      <c r="O4073" s="4"/>
      <c r="P4073" s="4"/>
      <c r="Q4073" s="4"/>
      <c r="R4073" s="16"/>
      <c r="S4073" s="16"/>
      <c r="T4073" s="16"/>
      <c r="AA4073" s="59"/>
      <c r="AB4073" s="59"/>
      <c r="AC4073" s="18"/>
      <c r="AE4073" s="100"/>
    </row>
    <row r="4074" spans="1:31" x14ac:dyDescent="0.25">
      <c r="A4074" s="16"/>
      <c r="B4074" s="16"/>
      <c r="C4074" s="16"/>
      <c r="D4074" s="66"/>
      <c r="E4074" s="66"/>
      <c r="F4074" s="66"/>
      <c r="G4074" s="67"/>
      <c r="H4074" s="4"/>
      <c r="I4074" s="4"/>
      <c r="J4074" s="4"/>
      <c r="K4074" s="4"/>
      <c r="O4074" s="4"/>
      <c r="P4074" s="4"/>
      <c r="Q4074" s="4"/>
      <c r="R4074" s="16"/>
      <c r="S4074" s="16"/>
      <c r="T4074" s="16"/>
      <c r="AA4074" s="59"/>
      <c r="AB4074" s="59"/>
      <c r="AC4074" s="18"/>
      <c r="AE4074" s="100"/>
    </row>
    <row r="4075" spans="1:31" x14ac:dyDescent="0.25">
      <c r="A4075" s="16"/>
      <c r="B4075" s="16"/>
      <c r="C4075" s="16"/>
      <c r="D4075" s="66"/>
      <c r="E4075" s="66"/>
      <c r="F4075" s="66"/>
      <c r="G4075" s="67"/>
      <c r="H4075" s="4"/>
      <c r="I4075" s="4"/>
      <c r="J4075" s="4"/>
      <c r="K4075" s="4"/>
      <c r="O4075" s="4"/>
      <c r="P4075" s="4"/>
      <c r="Q4075" s="4"/>
      <c r="R4075" s="16"/>
      <c r="S4075" s="16"/>
      <c r="T4075" s="16"/>
      <c r="AA4075" s="59"/>
      <c r="AB4075" s="59"/>
      <c r="AC4075" s="18"/>
      <c r="AE4075" s="100"/>
    </row>
    <row r="4076" spans="1:31" x14ac:dyDescent="0.25">
      <c r="A4076" s="16"/>
      <c r="B4076" s="16"/>
      <c r="C4076" s="16"/>
      <c r="D4076" s="66"/>
      <c r="E4076" s="66"/>
      <c r="F4076" s="66"/>
      <c r="G4076" s="67"/>
      <c r="H4076" s="4"/>
      <c r="I4076" s="4"/>
      <c r="J4076" s="4"/>
      <c r="K4076" s="4"/>
      <c r="O4076" s="4"/>
      <c r="P4076" s="4"/>
      <c r="Q4076" s="4"/>
      <c r="R4076" s="16"/>
      <c r="S4076" s="16"/>
      <c r="T4076" s="16"/>
      <c r="AA4076" s="59"/>
      <c r="AB4076" s="59"/>
      <c r="AC4076" s="18"/>
      <c r="AE4076" s="100"/>
    </row>
    <row r="4077" spans="1:31" x14ac:dyDescent="0.25">
      <c r="A4077" s="16"/>
      <c r="B4077" s="16"/>
      <c r="C4077" s="16"/>
      <c r="D4077" s="66"/>
      <c r="E4077" s="66"/>
      <c r="F4077" s="66"/>
      <c r="G4077" s="67"/>
      <c r="H4077" s="4"/>
      <c r="I4077" s="4"/>
      <c r="J4077" s="4"/>
      <c r="K4077" s="4"/>
      <c r="O4077" s="4"/>
      <c r="P4077" s="4"/>
      <c r="Q4077" s="4"/>
      <c r="R4077" s="16"/>
      <c r="S4077" s="16"/>
      <c r="T4077" s="16"/>
      <c r="AA4077" s="59"/>
      <c r="AB4077" s="59"/>
      <c r="AC4077" s="18"/>
      <c r="AE4077" s="100"/>
    </row>
    <row r="4078" spans="1:31" x14ac:dyDescent="0.25">
      <c r="A4078" s="16"/>
      <c r="B4078" s="16"/>
      <c r="C4078" s="16"/>
      <c r="D4078" s="66"/>
      <c r="E4078" s="66"/>
      <c r="F4078" s="66"/>
      <c r="G4078" s="67"/>
      <c r="H4078" s="4"/>
      <c r="I4078" s="4"/>
      <c r="J4078" s="4"/>
      <c r="K4078" s="4"/>
      <c r="O4078" s="4"/>
      <c r="P4078" s="4"/>
      <c r="Q4078" s="4"/>
      <c r="R4078" s="16"/>
      <c r="S4078" s="16"/>
      <c r="T4078" s="16"/>
      <c r="AA4078" s="59"/>
      <c r="AB4078" s="59"/>
      <c r="AC4078" s="18"/>
      <c r="AE4078" s="100"/>
    </row>
    <row r="4079" spans="1:31" x14ac:dyDescent="0.25">
      <c r="A4079" s="16"/>
      <c r="B4079" s="16"/>
      <c r="C4079" s="16"/>
      <c r="D4079" s="66"/>
      <c r="E4079" s="66"/>
      <c r="F4079" s="66"/>
      <c r="G4079" s="67"/>
      <c r="H4079" s="4"/>
      <c r="I4079" s="4"/>
      <c r="J4079" s="4"/>
      <c r="K4079" s="4"/>
      <c r="O4079" s="4"/>
      <c r="P4079" s="4"/>
      <c r="Q4079" s="4"/>
      <c r="R4079" s="16"/>
      <c r="S4079" s="16"/>
      <c r="T4079" s="16"/>
      <c r="AA4079" s="59"/>
      <c r="AB4079" s="59"/>
      <c r="AC4079" s="18"/>
      <c r="AE4079" s="100"/>
    </row>
    <row r="4080" spans="1:31" x14ac:dyDescent="0.25">
      <c r="A4080" s="16"/>
      <c r="B4080" s="16"/>
      <c r="C4080" s="16"/>
      <c r="D4080" s="66"/>
      <c r="E4080" s="66"/>
      <c r="F4080" s="66"/>
      <c r="G4080" s="67"/>
      <c r="H4080" s="4"/>
      <c r="I4080" s="4"/>
      <c r="J4080" s="4"/>
      <c r="K4080" s="4"/>
      <c r="O4080" s="4"/>
      <c r="P4080" s="4"/>
      <c r="Q4080" s="4"/>
      <c r="R4080" s="16"/>
      <c r="S4080" s="16"/>
      <c r="T4080" s="16"/>
      <c r="AA4080" s="59"/>
      <c r="AB4080" s="59"/>
      <c r="AC4080" s="18"/>
      <c r="AE4080" s="100"/>
    </row>
    <row r="4081" spans="1:31" x14ac:dyDescent="0.25">
      <c r="A4081" s="16"/>
      <c r="B4081" s="16"/>
      <c r="C4081" s="16"/>
      <c r="D4081" s="66"/>
      <c r="E4081" s="66"/>
      <c r="F4081" s="66"/>
      <c r="G4081" s="67"/>
      <c r="H4081" s="4"/>
      <c r="I4081" s="4"/>
      <c r="J4081" s="4"/>
      <c r="K4081" s="4"/>
      <c r="O4081" s="4"/>
      <c r="P4081" s="4"/>
      <c r="Q4081" s="4"/>
      <c r="R4081" s="16"/>
      <c r="S4081" s="16"/>
      <c r="T4081" s="16"/>
      <c r="AA4081" s="59"/>
      <c r="AB4081" s="59"/>
      <c r="AC4081" s="18"/>
      <c r="AE4081" s="100"/>
    </row>
    <row r="4082" spans="1:31" x14ac:dyDescent="0.25">
      <c r="A4082" s="16"/>
      <c r="B4082" s="16"/>
      <c r="C4082" s="16"/>
      <c r="D4082" s="66"/>
      <c r="E4082" s="66"/>
      <c r="F4082" s="66"/>
      <c r="G4082" s="67"/>
      <c r="H4082" s="4"/>
      <c r="I4082" s="4"/>
      <c r="J4082" s="4"/>
      <c r="K4082" s="4"/>
      <c r="O4082" s="4"/>
      <c r="P4082" s="4"/>
      <c r="Q4082" s="4"/>
      <c r="R4082" s="16"/>
      <c r="S4082" s="16"/>
      <c r="T4082" s="16"/>
      <c r="AA4082" s="59"/>
      <c r="AB4082" s="59"/>
      <c r="AC4082" s="18"/>
      <c r="AE4082" s="100"/>
    </row>
    <row r="4083" spans="1:31" x14ac:dyDescent="0.25">
      <c r="A4083" s="16"/>
      <c r="B4083" s="16"/>
      <c r="C4083" s="16"/>
      <c r="D4083" s="66"/>
      <c r="E4083" s="66"/>
      <c r="F4083" s="66"/>
      <c r="G4083" s="67"/>
      <c r="H4083" s="4"/>
      <c r="I4083" s="4"/>
      <c r="J4083" s="4"/>
      <c r="K4083" s="4"/>
      <c r="O4083" s="4"/>
      <c r="P4083" s="4"/>
      <c r="Q4083" s="4"/>
      <c r="R4083" s="16"/>
      <c r="S4083" s="16"/>
      <c r="T4083" s="16"/>
      <c r="AA4083" s="59"/>
      <c r="AB4083" s="59"/>
      <c r="AC4083" s="18"/>
      <c r="AE4083" s="100"/>
    </row>
    <row r="4084" spans="1:31" x14ac:dyDescent="0.25">
      <c r="A4084" s="16"/>
      <c r="B4084" s="16"/>
      <c r="C4084" s="16"/>
      <c r="D4084" s="66"/>
      <c r="E4084" s="66"/>
      <c r="F4084" s="66"/>
      <c r="G4084" s="67"/>
      <c r="H4084" s="4"/>
      <c r="I4084" s="4"/>
      <c r="J4084" s="4"/>
      <c r="K4084" s="4"/>
      <c r="O4084" s="4"/>
      <c r="P4084" s="4"/>
      <c r="Q4084" s="4"/>
      <c r="R4084" s="16"/>
      <c r="S4084" s="16"/>
      <c r="T4084" s="16"/>
      <c r="AA4084" s="59"/>
      <c r="AB4084" s="59"/>
      <c r="AC4084" s="18"/>
      <c r="AE4084" s="100"/>
    </row>
    <row r="4085" spans="1:31" x14ac:dyDescent="0.25">
      <c r="A4085" s="16"/>
      <c r="B4085" s="16"/>
      <c r="C4085" s="16"/>
      <c r="D4085" s="66"/>
      <c r="E4085" s="66"/>
      <c r="F4085" s="66"/>
      <c r="G4085" s="67"/>
      <c r="H4085" s="4"/>
      <c r="I4085" s="4"/>
      <c r="J4085" s="4"/>
      <c r="K4085" s="4"/>
      <c r="O4085" s="4"/>
      <c r="P4085" s="4"/>
      <c r="Q4085" s="4"/>
      <c r="R4085" s="16"/>
      <c r="S4085" s="16"/>
      <c r="T4085" s="16"/>
      <c r="AA4085" s="59"/>
      <c r="AB4085" s="59"/>
      <c r="AC4085" s="18"/>
      <c r="AE4085" s="100"/>
    </row>
    <row r="4086" spans="1:31" x14ac:dyDescent="0.25">
      <c r="A4086" s="16"/>
      <c r="B4086" s="16"/>
      <c r="C4086" s="16"/>
      <c r="D4086" s="66"/>
      <c r="E4086" s="66"/>
      <c r="F4086" s="66"/>
      <c r="G4086" s="67"/>
      <c r="H4086" s="4"/>
      <c r="I4086" s="4"/>
      <c r="J4086" s="4"/>
      <c r="K4086" s="4"/>
      <c r="O4086" s="4"/>
      <c r="P4086" s="4"/>
      <c r="Q4086" s="4"/>
      <c r="R4086" s="16"/>
      <c r="S4086" s="16"/>
      <c r="T4086" s="16"/>
      <c r="AA4086" s="59"/>
      <c r="AB4086" s="59"/>
      <c r="AC4086" s="18"/>
      <c r="AE4086" s="100"/>
    </row>
    <row r="4087" spans="1:31" x14ac:dyDescent="0.25">
      <c r="A4087" s="16"/>
      <c r="B4087" s="16"/>
      <c r="C4087" s="16"/>
      <c r="D4087" s="66"/>
      <c r="E4087" s="66"/>
      <c r="F4087" s="66"/>
      <c r="G4087" s="67"/>
      <c r="H4087" s="4"/>
      <c r="I4087" s="4"/>
      <c r="J4087" s="4"/>
      <c r="K4087" s="4"/>
      <c r="O4087" s="4"/>
      <c r="P4087" s="4"/>
      <c r="Q4087" s="4"/>
      <c r="R4087" s="16"/>
      <c r="S4087" s="16"/>
      <c r="T4087" s="16"/>
      <c r="AA4087" s="59"/>
      <c r="AB4087" s="59"/>
      <c r="AC4087" s="18"/>
      <c r="AE4087" s="100"/>
    </row>
    <row r="4088" spans="1:31" x14ac:dyDescent="0.25">
      <c r="A4088" s="16"/>
      <c r="B4088" s="16"/>
      <c r="C4088" s="16"/>
      <c r="D4088" s="66"/>
      <c r="E4088" s="66"/>
      <c r="F4088" s="66"/>
      <c r="G4088" s="67"/>
      <c r="H4088" s="4"/>
      <c r="I4088" s="4"/>
      <c r="J4088" s="4"/>
      <c r="K4088" s="4"/>
      <c r="O4088" s="4"/>
      <c r="P4088" s="4"/>
      <c r="Q4088" s="4"/>
      <c r="R4088" s="16"/>
      <c r="S4088" s="16"/>
      <c r="T4088" s="16"/>
      <c r="AA4088" s="59"/>
      <c r="AB4088" s="59"/>
      <c r="AC4088" s="18"/>
      <c r="AE4088" s="100"/>
    </row>
    <row r="4089" spans="1:31" x14ac:dyDescent="0.25">
      <c r="A4089" s="16"/>
      <c r="B4089" s="16"/>
      <c r="C4089" s="16"/>
      <c r="D4089" s="66"/>
      <c r="E4089" s="66"/>
      <c r="F4089" s="66"/>
      <c r="G4089" s="67"/>
      <c r="H4089" s="4"/>
      <c r="I4089" s="4"/>
      <c r="J4089" s="4"/>
      <c r="K4089" s="4"/>
      <c r="O4089" s="4"/>
      <c r="P4089" s="4"/>
      <c r="Q4089" s="4"/>
      <c r="R4089" s="16"/>
      <c r="S4089" s="16"/>
      <c r="T4089" s="16"/>
      <c r="AA4089" s="59"/>
      <c r="AB4089" s="59"/>
      <c r="AC4089" s="18"/>
      <c r="AE4089" s="100"/>
    </row>
    <row r="4090" spans="1:31" x14ac:dyDescent="0.25">
      <c r="A4090" s="16"/>
      <c r="B4090" s="16"/>
      <c r="C4090" s="16"/>
      <c r="D4090" s="66"/>
      <c r="E4090" s="66"/>
      <c r="F4090" s="66"/>
      <c r="G4090" s="67"/>
      <c r="H4090" s="4"/>
      <c r="I4090" s="4"/>
      <c r="J4090" s="4"/>
      <c r="K4090" s="4"/>
      <c r="O4090" s="4"/>
      <c r="P4090" s="4"/>
      <c r="Q4090" s="4"/>
      <c r="R4090" s="16"/>
      <c r="S4090" s="16"/>
      <c r="T4090" s="16"/>
      <c r="AA4090" s="59"/>
      <c r="AB4090" s="59"/>
      <c r="AC4090" s="18"/>
      <c r="AE4090" s="100"/>
    </row>
    <row r="4091" spans="1:31" x14ac:dyDescent="0.25">
      <c r="A4091" s="16"/>
      <c r="B4091" s="16"/>
      <c r="C4091" s="16"/>
      <c r="D4091" s="66"/>
      <c r="E4091" s="66"/>
      <c r="F4091" s="66"/>
      <c r="G4091" s="67"/>
      <c r="H4091" s="4"/>
      <c r="I4091" s="4"/>
      <c r="J4091" s="4"/>
      <c r="K4091" s="4"/>
      <c r="O4091" s="4"/>
      <c r="P4091" s="4"/>
      <c r="Q4091" s="4"/>
      <c r="R4091" s="16"/>
      <c r="S4091" s="16"/>
      <c r="T4091" s="16"/>
      <c r="AA4091" s="59"/>
      <c r="AB4091" s="59"/>
      <c r="AC4091" s="18"/>
      <c r="AE4091" s="100"/>
    </row>
    <row r="4092" spans="1:31" x14ac:dyDescent="0.25">
      <c r="A4092" s="16"/>
      <c r="B4092" s="16"/>
      <c r="C4092" s="16"/>
      <c r="D4092" s="66"/>
      <c r="E4092" s="66"/>
      <c r="F4092" s="66"/>
      <c r="G4092" s="67"/>
      <c r="H4092" s="4"/>
      <c r="I4092" s="4"/>
      <c r="J4092" s="4"/>
      <c r="K4092" s="4"/>
      <c r="O4092" s="4"/>
      <c r="P4092" s="4"/>
      <c r="Q4092" s="4"/>
      <c r="R4092" s="16"/>
      <c r="S4092" s="16"/>
      <c r="T4092" s="16"/>
      <c r="AA4092" s="59"/>
      <c r="AB4092" s="59"/>
      <c r="AC4092" s="18"/>
      <c r="AE4092" s="100"/>
    </row>
    <row r="4093" spans="1:31" x14ac:dyDescent="0.25">
      <c r="A4093" s="16"/>
      <c r="B4093" s="16"/>
      <c r="C4093" s="16"/>
      <c r="D4093" s="66"/>
      <c r="E4093" s="66"/>
      <c r="F4093" s="66"/>
      <c r="G4093" s="67"/>
      <c r="H4093" s="4"/>
      <c r="I4093" s="4"/>
      <c r="J4093" s="4"/>
      <c r="K4093" s="4"/>
      <c r="O4093" s="4"/>
      <c r="P4093" s="4"/>
      <c r="Q4093" s="4"/>
      <c r="R4093" s="16"/>
      <c r="S4093" s="16"/>
      <c r="T4093" s="16"/>
      <c r="AA4093" s="59"/>
      <c r="AB4093" s="59"/>
      <c r="AC4093" s="18"/>
      <c r="AE4093" s="100"/>
    </row>
    <row r="4094" spans="1:31" x14ac:dyDescent="0.25">
      <c r="A4094" s="16"/>
      <c r="B4094" s="16"/>
      <c r="C4094" s="16"/>
      <c r="D4094" s="66"/>
      <c r="E4094" s="66"/>
      <c r="F4094" s="66"/>
      <c r="G4094" s="67"/>
      <c r="H4094" s="4"/>
      <c r="I4094" s="4"/>
      <c r="J4094" s="4"/>
      <c r="K4094" s="4"/>
      <c r="O4094" s="4"/>
      <c r="P4094" s="4"/>
      <c r="Q4094" s="4"/>
      <c r="R4094" s="16"/>
      <c r="S4094" s="16"/>
      <c r="T4094" s="16"/>
      <c r="AA4094" s="59"/>
      <c r="AB4094" s="59"/>
      <c r="AC4094" s="18"/>
      <c r="AE4094" s="100"/>
    </row>
    <row r="4095" spans="1:31" x14ac:dyDescent="0.25">
      <c r="A4095" s="16"/>
      <c r="B4095" s="16"/>
      <c r="C4095" s="16"/>
      <c r="D4095" s="66"/>
      <c r="E4095" s="66"/>
      <c r="F4095" s="66"/>
      <c r="G4095" s="67"/>
      <c r="H4095" s="4"/>
      <c r="I4095" s="4"/>
      <c r="J4095" s="4"/>
      <c r="K4095" s="4"/>
      <c r="O4095" s="4"/>
      <c r="P4095" s="4"/>
      <c r="Q4095" s="4"/>
      <c r="R4095" s="16"/>
      <c r="S4095" s="16"/>
      <c r="T4095" s="16"/>
      <c r="AA4095" s="59"/>
      <c r="AB4095" s="59"/>
      <c r="AC4095" s="18"/>
      <c r="AE4095" s="100"/>
    </row>
    <row r="4096" spans="1:31" x14ac:dyDescent="0.25">
      <c r="A4096" s="16"/>
      <c r="B4096" s="16"/>
      <c r="C4096" s="16"/>
      <c r="D4096" s="66"/>
      <c r="E4096" s="66"/>
      <c r="F4096" s="66"/>
      <c r="G4096" s="67"/>
      <c r="H4096" s="4"/>
      <c r="I4096" s="4"/>
      <c r="J4096" s="4"/>
      <c r="K4096" s="4"/>
      <c r="O4096" s="4"/>
      <c r="P4096" s="4"/>
      <c r="Q4096" s="4"/>
      <c r="R4096" s="16"/>
      <c r="S4096" s="16"/>
      <c r="T4096" s="16"/>
      <c r="AA4096" s="59"/>
      <c r="AB4096" s="59"/>
      <c r="AC4096" s="18"/>
      <c r="AE4096" s="100"/>
    </row>
    <row r="4097" spans="1:31" x14ac:dyDescent="0.25">
      <c r="A4097" s="16"/>
      <c r="B4097" s="16"/>
      <c r="C4097" s="16"/>
      <c r="D4097" s="66"/>
      <c r="E4097" s="66"/>
      <c r="F4097" s="66"/>
      <c r="G4097" s="67"/>
      <c r="H4097" s="4"/>
      <c r="I4097" s="4"/>
      <c r="J4097" s="4"/>
      <c r="K4097" s="4"/>
      <c r="O4097" s="4"/>
      <c r="P4097" s="4"/>
      <c r="Q4097" s="4"/>
      <c r="R4097" s="16"/>
      <c r="S4097" s="16"/>
      <c r="T4097" s="16"/>
      <c r="AA4097" s="59"/>
      <c r="AB4097" s="59"/>
      <c r="AC4097" s="18"/>
      <c r="AE4097" s="100"/>
    </row>
    <row r="4098" spans="1:31" x14ac:dyDescent="0.25">
      <c r="A4098" s="16"/>
      <c r="B4098" s="16"/>
      <c r="C4098" s="16"/>
      <c r="D4098" s="66"/>
      <c r="E4098" s="66"/>
      <c r="F4098" s="66"/>
      <c r="G4098" s="67"/>
      <c r="H4098" s="4"/>
      <c r="I4098" s="4"/>
      <c r="J4098" s="4"/>
      <c r="K4098" s="4"/>
      <c r="O4098" s="4"/>
      <c r="P4098" s="4"/>
      <c r="Q4098" s="4"/>
      <c r="R4098" s="16"/>
      <c r="S4098" s="16"/>
      <c r="T4098" s="16"/>
      <c r="AA4098" s="59"/>
      <c r="AB4098" s="59"/>
      <c r="AC4098" s="18"/>
      <c r="AE4098" s="100"/>
    </row>
    <row r="4099" spans="1:31" x14ac:dyDescent="0.25">
      <c r="A4099" s="16"/>
      <c r="B4099" s="16"/>
      <c r="C4099" s="16"/>
      <c r="D4099" s="66"/>
      <c r="E4099" s="66"/>
      <c r="F4099" s="66"/>
      <c r="G4099" s="67"/>
      <c r="H4099" s="4"/>
      <c r="I4099" s="4"/>
      <c r="J4099" s="4"/>
      <c r="K4099" s="4"/>
      <c r="O4099" s="4"/>
      <c r="P4099" s="4"/>
      <c r="Q4099" s="4"/>
      <c r="R4099" s="16"/>
      <c r="S4099" s="16"/>
      <c r="T4099" s="16"/>
      <c r="AA4099" s="59"/>
      <c r="AB4099" s="59"/>
      <c r="AC4099" s="18"/>
      <c r="AE4099" s="100"/>
    </row>
    <row r="4100" spans="1:31" x14ac:dyDescent="0.25">
      <c r="A4100" s="16"/>
      <c r="B4100" s="16"/>
      <c r="C4100" s="16"/>
      <c r="D4100" s="66"/>
      <c r="E4100" s="66"/>
      <c r="F4100" s="66"/>
      <c r="G4100" s="67"/>
      <c r="H4100" s="4"/>
      <c r="I4100" s="4"/>
      <c r="J4100" s="4"/>
      <c r="K4100" s="4"/>
      <c r="O4100" s="4"/>
      <c r="P4100" s="4"/>
      <c r="Q4100" s="4"/>
      <c r="R4100" s="16"/>
      <c r="S4100" s="16"/>
      <c r="T4100" s="16"/>
      <c r="AA4100" s="59"/>
      <c r="AB4100" s="59"/>
      <c r="AC4100" s="18"/>
      <c r="AE4100" s="100"/>
    </row>
    <row r="4101" spans="1:31" x14ac:dyDescent="0.25">
      <c r="A4101" s="16"/>
      <c r="B4101" s="16"/>
      <c r="C4101" s="16"/>
      <c r="D4101" s="66"/>
      <c r="E4101" s="66"/>
      <c r="F4101" s="66"/>
      <c r="G4101" s="67"/>
      <c r="H4101" s="4"/>
      <c r="I4101" s="4"/>
      <c r="J4101" s="4"/>
      <c r="K4101" s="4"/>
      <c r="O4101" s="4"/>
      <c r="P4101" s="4"/>
      <c r="Q4101" s="4"/>
      <c r="R4101" s="16"/>
      <c r="S4101" s="16"/>
      <c r="T4101" s="16"/>
      <c r="AA4101" s="59"/>
      <c r="AB4101" s="59"/>
      <c r="AC4101" s="18"/>
      <c r="AE4101" s="100"/>
    </row>
    <row r="4102" spans="1:31" x14ac:dyDescent="0.25">
      <c r="A4102" s="16"/>
      <c r="B4102" s="16"/>
      <c r="C4102" s="16"/>
      <c r="D4102" s="66"/>
      <c r="E4102" s="66"/>
      <c r="F4102" s="66"/>
      <c r="G4102" s="67"/>
      <c r="H4102" s="4"/>
      <c r="I4102" s="4"/>
      <c r="J4102" s="4"/>
      <c r="K4102" s="4"/>
      <c r="O4102" s="4"/>
      <c r="P4102" s="4"/>
      <c r="Q4102" s="4"/>
      <c r="R4102" s="16"/>
      <c r="S4102" s="16"/>
      <c r="T4102" s="16"/>
      <c r="AA4102" s="59"/>
      <c r="AB4102" s="59"/>
      <c r="AC4102" s="18"/>
      <c r="AE4102" s="100"/>
    </row>
    <row r="4103" spans="1:31" x14ac:dyDescent="0.25">
      <c r="A4103" s="16"/>
      <c r="B4103" s="16"/>
      <c r="C4103" s="16"/>
      <c r="D4103" s="66"/>
      <c r="E4103" s="66"/>
      <c r="F4103" s="66"/>
      <c r="G4103" s="67"/>
      <c r="H4103" s="4"/>
      <c r="I4103" s="4"/>
      <c r="J4103" s="4"/>
      <c r="K4103" s="4"/>
      <c r="O4103" s="4"/>
      <c r="P4103" s="4"/>
      <c r="Q4103" s="4"/>
      <c r="R4103" s="16"/>
      <c r="S4103" s="16"/>
      <c r="T4103" s="16"/>
      <c r="AA4103" s="59"/>
      <c r="AB4103" s="59"/>
      <c r="AC4103" s="18"/>
      <c r="AE4103" s="100"/>
    </row>
    <row r="4104" spans="1:31" x14ac:dyDescent="0.25">
      <c r="A4104" s="16"/>
      <c r="B4104" s="16"/>
      <c r="C4104" s="16"/>
      <c r="D4104" s="66"/>
      <c r="E4104" s="66"/>
      <c r="F4104" s="66"/>
      <c r="G4104" s="67"/>
      <c r="H4104" s="4"/>
      <c r="I4104" s="4"/>
      <c r="J4104" s="4"/>
      <c r="K4104" s="4"/>
      <c r="O4104" s="4"/>
      <c r="P4104" s="4"/>
      <c r="Q4104" s="4"/>
      <c r="R4104" s="16"/>
      <c r="S4104" s="16"/>
      <c r="T4104" s="16"/>
      <c r="AA4104" s="59"/>
      <c r="AB4104" s="59"/>
      <c r="AC4104" s="18"/>
      <c r="AE4104" s="100"/>
    </row>
    <row r="4105" spans="1:31" x14ac:dyDescent="0.25">
      <c r="A4105" s="16"/>
      <c r="B4105" s="16"/>
      <c r="C4105" s="16"/>
      <c r="D4105" s="66"/>
      <c r="E4105" s="66"/>
      <c r="F4105" s="66"/>
      <c r="G4105" s="67"/>
      <c r="H4105" s="4"/>
      <c r="I4105" s="4"/>
      <c r="J4105" s="4"/>
      <c r="K4105" s="4"/>
      <c r="O4105" s="4"/>
      <c r="P4105" s="4"/>
      <c r="Q4105" s="4"/>
      <c r="R4105" s="16"/>
      <c r="S4105" s="16"/>
      <c r="T4105" s="16"/>
      <c r="AA4105" s="59"/>
      <c r="AB4105" s="59"/>
      <c r="AC4105" s="18"/>
      <c r="AE4105" s="100"/>
    </row>
    <row r="4106" spans="1:31" x14ac:dyDescent="0.25">
      <c r="A4106" s="16"/>
      <c r="B4106" s="16"/>
      <c r="C4106" s="16"/>
      <c r="D4106" s="66"/>
      <c r="E4106" s="66"/>
      <c r="F4106" s="66"/>
      <c r="G4106" s="67"/>
      <c r="H4106" s="4"/>
      <c r="I4106" s="4"/>
      <c r="J4106" s="4"/>
      <c r="K4106" s="4"/>
      <c r="O4106" s="4"/>
      <c r="P4106" s="4"/>
      <c r="Q4106" s="4"/>
      <c r="R4106" s="16"/>
      <c r="S4106" s="16"/>
      <c r="T4106" s="16"/>
      <c r="AA4106" s="59"/>
      <c r="AB4106" s="59"/>
      <c r="AC4106" s="18"/>
      <c r="AE4106" s="100"/>
    </row>
    <row r="4107" spans="1:31" x14ac:dyDescent="0.25">
      <c r="A4107" s="16"/>
      <c r="B4107" s="16"/>
      <c r="C4107" s="16"/>
      <c r="D4107" s="66"/>
      <c r="E4107" s="66"/>
      <c r="F4107" s="66"/>
      <c r="G4107" s="67"/>
      <c r="H4107" s="4"/>
      <c r="I4107" s="4"/>
      <c r="J4107" s="4"/>
      <c r="K4107" s="4"/>
      <c r="O4107" s="4"/>
      <c r="P4107" s="4"/>
      <c r="Q4107" s="4"/>
      <c r="R4107" s="16"/>
      <c r="S4107" s="16"/>
      <c r="T4107" s="16"/>
      <c r="AA4107" s="59"/>
      <c r="AB4107" s="59"/>
      <c r="AC4107" s="18"/>
      <c r="AE4107" s="100"/>
    </row>
    <row r="4108" spans="1:31" x14ac:dyDescent="0.25">
      <c r="A4108" s="16"/>
      <c r="B4108" s="16"/>
      <c r="C4108" s="16"/>
      <c r="D4108" s="66"/>
      <c r="E4108" s="66"/>
      <c r="F4108" s="66"/>
      <c r="G4108" s="67"/>
      <c r="H4108" s="4"/>
      <c r="I4108" s="4"/>
      <c r="J4108" s="4"/>
      <c r="K4108" s="4"/>
      <c r="O4108" s="4"/>
      <c r="P4108" s="4"/>
      <c r="Q4108" s="4"/>
      <c r="R4108" s="16"/>
      <c r="S4108" s="16"/>
      <c r="T4108" s="16"/>
      <c r="AA4108" s="59"/>
      <c r="AB4108" s="59"/>
      <c r="AC4108" s="18"/>
      <c r="AE4108" s="100"/>
    </row>
    <row r="4109" spans="1:31" x14ac:dyDescent="0.25">
      <c r="A4109" s="16"/>
      <c r="B4109" s="16"/>
      <c r="C4109" s="16"/>
      <c r="D4109" s="66"/>
      <c r="E4109" s="66"/>
      <c r="F4109" s="66"/>
      <c r="G4109" s="67"/>
      <c r="H4109" s="4"/>
      <c r="I4109" s="4"/>
      <c r="J4109" s="4"/>
      <c r="K4109" s="4"/>
      <c r="O4109" s="4"/>
      <c r="P4109" s="4"/>
      <c r="Q4109" s="4"/>
      <c r="R4109" s="16"/>
      <c r="S4109" s="16"/>
      <c r="T4109" s="16"/>
      <c r="AA4109" s="59"/>
      <c r="AB4109" s="59"/>
      <c r="AC4109" s="18"/>
      <c r="AE4109" s="100"/>
    </row>
    <row r="4110" spans="1:31" x14ac:dyDescent="0.25">
      <c r="A4110" s="16"/>
      <c r="B4110" s="16"/>
      <c r="C4110" s="16"/>
      <c r="D4110" s="66"/>
      <c r="E4110" s="66"/>
      <c r="F4110" s="66"/>
      <c r="G4110" s="67"/>
      <c r="H4110" s="4"/>
      <c r="I4110" s="4"/>
      <c r="J4110" s="4"/>
      <c r="K4110" s="4"/>
      <c r="O4110" s="4"/>
      <c r="P4110" s="4"/>
      <c r="Q4110" s="4"/>
      <c r="R4110" s="16"/>
      <c r="S4110" s="16"/>
      <c r="T4110" s="16"/>
      <c r="AA4110" s="59"/>
      <c r="AB4110" s="59"/>
      <c r="AC4110" s="18"/>
      <c r="AE4110" s="100"/>
    </row>
    <row r="4111" spans="1:31" x14ac:dyDescent="0.25">
      <c r="A4111" s="16"/>
      <c r="B4111" s="16"/>
      <c r="C4111" s="16"/>
      <c r="D4111" s="66"/>
      <c r="E4111" s="66"/>
      <c r="F4111" s="66"/>
      <c r="G4111" s="67"/>
      <c r="H4111" s="4"/>
      <c r="I4111" s="4"/>
      <c r="J4111" s="4"/>
      <c r="K4111" s="4"/>
      <c r="O4111" s="4"/>
      <c r="P4111" s="4"/>
      <c r="Q4111" s="4"/>
      <c r="R4111" s="16"/>
      <c r="S4111" s="16"/>
      <c r="T4111" s="16"/>
      <c r="AA4111" s="59"/>
      <c r="AB4111" s="59"/>
      <c r="AC4111" s="18"/>
      <c r="AE4111" s="100"/>
    </row>
    <row r="4112" spans="1:31" x14ac:dyDescent="0.25">
      <c r="A4112" s="16"/>
      <c r="B4112" s="16"/>
      <c r="C4112" s="16"/>
      <c r="D4112" s="66"/>
      <c r="E4112" s="66"/>
      <c r="F4112" s="66"/>
      <c r="G4112" s="67"/>
      <c r="H4112" s="4"/>
      <c r="I4112" s="4"/>
      <c r="J4112" s="4"/>
      <c r="K4112" s="4"/>
      <c r="O4112" s="4"/>
      <c r="P4112" s="4"/>
      <c r="Q4112" s="4"/>
      <c r="R4112" s="16"/>
      <c r="S4112" s="16"/>
      <c r="T4112" s="16"/>
      <c r="AA4112" s="59"/>
      <c r="AB4112" s="59"/>
      <c r="AC4112" s="18"/>
      <c r="AE4112" s="100"/>
    </row>
    <row r="4113" spans="1:31" x14ac:dyDescent="0.25">
      <c r="A4113" s="16"/>
      <c r="B4113" s="16"/>
      <c r="C4113" s="16"/>
      <c r="D4113" s="66"/>
      <c r="E4113" s="66"/>
      <c r="F4113" s="66"/>
      <c r="G4113" s="67"/>
      <c r="H4113" s="4"/>
      <c r="I4113" s="4"/>
      <c r="J4113" s="4"/>
      <c r="K4113" s="4"/>
      <c r="O4113" s="4"/>
      <c r="P4113" s="4"/>
      <c r="Q4113" s="4"/>
      <c r="R4113" s="16"/>
      <c r="S4113" s="16"/>
      <c r="T4113" s="16"/>
      <c r="AA4113" s="59"/>
      <c r="AB4113" s="59"/>
      <c r="AC4113" s="18"/>
      <c r="AE4113" s="100"/>
    </row>
    <row r="4114" spans="1:31" x14ac:dyDescent="0.25">
      <c r="A4114" s="16"/>
      <c r="B4114" s="16"/>
      <c r="C4114" s="16"/>
      <c r="D4114" s="66"/>
      <c r="E4114" s="66"/>
      <c r="F4114" s="66"/>
      <c r="G4114" s="67"/>
      <c r="H4114" s="4"/>
      <c r="I4114" s="4"/>
      <c r="J4114" s="4"/>
      <c r="K4114" s="4"/>
      <c r="O4114" s="4"/>
      <c r="P4114" s="4"/>
      <c r="Q4114" s="4"/>
      <c r="R4114" s="16"/>
      <c r="S4114" s="16"/>
      <c r="T4114" s="16"/>
      <c r="AA4114" s="59"/>
      <c r="AB4114" s="59"/>
      <c r="AC4114" s="18"/>
      <c r="AE4114" s="100"/>
    </row>
    <row r="4115" spans="1:31" x14ac:dyDescent="0.25">
      <c r="A4115" s="16"/>
      <c r="B4115" s="16"/>
      <c r="C4115" s="16"/>
      <c r="D4115" s="66"/>
      <c r="E4115" s="66"/>
      <c r="F4115" s="66"/>
      <c r="G4115" s="67"/>
      <c r="H4115" s="4"/>
      <c r="I4115" s="4"/>
      <c r="J4115" s="4"/>
      <c r="K4115" s="4"/>
      <c r="O4115" s="4"/>
      <c r="P4115" s="4"/>
      <c r="Q4115" s="4"/>
      <c r="R4115" s="16"/>
      <c r="S4115" s="16"/>
      <c r="T4115" s="16"/>
      <c r="AA4115" s="59"/>
      <c r="AB4115" s="59"/>
      <c r="AC4115" s="18"/>
      <c r="AE4115" s="100"/>
    </row>
    <row r="4116" spans="1:31" x14ac:dyDescent="0.25">
      <c r="A4116" s="16"/>
      <c r="B4116" s="16"/>
      <c r="C4116" s="16"/>
      <c r="D4116" s="66"/>
      <c r="E4116" s="66"/>
      <c r="F4116" s="66"/>
      <c r="G4116" s="67"/>
      <c r="H4116" s="4"/>
      <c r="I4116" s="4"/>
      <c r="J4116" s="4"/>
      <c r="K4116" s="4"/>
      <c r="O4116" s="4"/>
      <c r="P4116" s="4"/>
      <c r="Q4116" s="4"/>
      <c r="R4116" s="16"/>
      <c r="S4116" s="16"/>
      <c r="T4116" s="16"/>
      <c r="AA4116" s="59"/>
      <c r="AB4116" s="59"/>
      <c r="AC4116" s="18"/>
      <c r="AE4116" s="100"/>
    </row>
    <row r="4117" spans="1:31" x14ac:dyDescent="0.25">
      <c r="A4117" s="16"/>
      <c r="B4117" s="16"/>
      <c r="C4117" s="16"/>
      <c r="D4117" s="66"/>
      <c r="E4117" s="66"/>
      <c r="F4117" s="66"/>
      <c r="G4117" s="67"/>
      <c r="H4117" s="4"/>
      <c r="I4117" s="4"/>
      <c r="J4117" s="4"/>
      <c r="K4117" s="4"/>
      <c r="O4117" s="4"/>
      <c r="P4117" s="4"/>
      <c r="Q4117" s="4"/>
      <c r="R4117" s="16"/>
      <c r="S4117" s="16"/>
      <c r="T4117" s="16"/>
      <c r="AA4117" s="59"/>
      <c r="AB4117" s="59"/>
      <c r="AC4117" s="18"/>
      <c r="AE4117" s="100"/>
    </row>
    <row r="4118" spans="1:31" x14ac:dyDescent="0.25">
      <c r="A4118" s="16"/>
      <c r="B4118" s="16"/>
      <c r="C4118" s="16"/>
      <c r="D4118" s="66"/>
      <c r="E4118" s="66"/>
      <c r="F4118" s="66"/>
      <c r="G4118" s="67"/>
      <c r="H4118" s="4"/>
      <c r="I4118" s="4"/>
      <c r="J4118" s="4"/>
      <c r="K4118" s="4"/>
      <c r="O4118" s="4"/>
      <c r="P4118" s="4"/>
      <c r="Q4118" s="4"/>
      <c r="R4118" s="16"/>
      <c r="S4118" s="16"/>
      <c r="T4118" s="16"/>
      <c r="AA4118" s="59"/>
      <c r="AB4118" s="59"/>
      <c r="AC4118" s="18"/>
      <c r="AE4118" s="100"/>
    </row>
    <row r="4119" spans="1:31" x14ac:dyDescent="0.25">
      <c r="A4119" s="16"/>
      <c r="B4119" s="16"/>
      <c r="C4119" s="16"/>
      <c r="D4119" s="66"/>
      <c r="E4119" s="66"/>
      <c r="F4119" s="66"/>
      <c r="G4119" s="67"/>
      <c r="H4119" s="4"/>
      <c r="I4119" s="4"/>
      <c r="J4119" s="4"/>
      <c r="K4119" s="4"/>
      <c r="O4119" s="4"/>
      <c r="P4119" s="4"/>
      <c r="Q4119" s="4"/>
      <c r="R4119" s="16"/>
      <c r="S4119" s="16"/>
      <c r="T4119" s="16"/>
      <c r="AA4119" s="59"/>
      <c r="AB4119" s="59"/>
      <c r="AC4119" s="18"/>
      <c r="AE4119" s="100"/>
    </row>
    <row r="4120" spans="1:31" x14ac:dyDescent="0.25">
      <c r="A4120" s="16"/>
      <c r="B4120" s="16"/>
      <c r="C4120" s="16"/>
      <c r="D4120" s="66"/>
      <c r="E4120" s="66"/>
      <c r="F4120" s="66"/>
      <c r="G4120" s="67"/>
      <c r="H4120" s="4"/>
      <c r="I4120" s="4"/>
      <c r="J4120" s="4"/>
      <c r="K4120" s="4"/>
      <c r="O4120" s="4"/>
      <c r="P4120" s="4"/>
      <c r="Q4120" s="4"/>
      <c r="R4120" s="16"/>
      <c r="S4120" s="16"/>
      <c r="T4120" s="16"/>
      <c r="AA4120" s="59"/>
      <c r="AB4120" s="59"/>
      <c r="AC4120" s="18"/>
      <c r="AE4120" s="100"/>
    </row>
    <row r="4121" spans="1:31" x14ac:dyDescent="0.25">
      <c r="A4121" s="16"/>
      <c r="B4121" s="16"/>
      <c r="C4121" s="16"/>
      <c r="D4121" s="66"/>
      <c r="E4121" s="66"/>
      <c r="F4121" s="66"/>
      <c r="G4121" s="67"/>
      <c r="H4121" s="4"/>
      <c r="I4121" s="4"/>
      <c r="J4121" s="4"/>
      <c r="K4121" s="4"/>
      <c r="O4121" s="4"/>
      <c r="P4121" s="4"/>
      <c r="Q4121" s="4"/>
      <c r="R4121" s="16"/>
      <c r="S4121" s="16"/>
      <c r="T4121" s="16"/>
      <c r="AA4121" s="59"/>
      <c r="AB4121" s="59"/>
      <c r="AC4121" s="18"/>
      <c r="AE4121" s="100"/>
    </row>
    <row r="4122" spans="1:31" x14ac:dyDescent="0.25">
      <c r="A4122" s="16"/>
      <c r="B4122" s="16"/>
      <c r="C4122" s="16"/>
      <c r="D4122" s="66"/>
      <c r="E4122" s="66"/>
      <c r="F4122" s="66"/>
      <c r="G4122" s="67"/>
      <c r="H4122" s="4"/>
      <c r="I4122" s="4"/>
      <c r="J4122" s="4"/>
      <c r="K4122" s="4"/>
      <c r="O4122" s="4"/>
      <c r="P4122" s="4"/>
      <c r="Q4122" s="4"/>
      <c r="R4122" s="16"/>
      <c r="S4122" s="16"/>
      <c r="T4122" s="16"/>
      <c r="AA4122" s="59"/>
      <c r="AB4122" s="59"/>
      <c r="AC4122" s="18"/>
      <c r="AE4122" s="100"/>
    </row>
    <row r="4123" spans="1:31" x14ac:dyDescent="0.25">
      <c r="A4123" s="16"/>
      <c r="B4123" s="16"/>
      <c r="C4123" s="16"/>
      <c r="D4123" s="66"/>
      <c r="E4123" s="66"/>
      <c r="F4123" s="66"/>
      <c r="G4123" s="67"/>
      <c r="H4123" s="4"/>
      <c r="I4123" s="4"/>
      <c r="J4123" s="4"/>
      <c r="K4123" s="4"/>
      <c r="O4123" s="4"/>
      <c r="P4123" s="4"/>
      <c r="Q4123" s="4"/>
      <c r="R4123" s="16"/>
      <c r="S4123" s="16"/>
      <c r="T4123" s="16"/>
      <c r="AA4123" s="59"/>
      <c r="AB4123" s="59"/>
      <c r="AC4123" s="18"/>
      <c r="AE4123" s="100"/>
    </row>
    <row r="4124" spans="1:31" x14ac:dyDescent="0.25">
      <c r="A4124" s="16"/>
      <c r="B4124" s="16"/>
      <c r="C4124" s="16"/>
      <c r="D4124" s="66"/>
      <c r="E4124" s="66"/>
      <c r="F4124" s="66"/>
      <c r="G4124" s="67"/>
      <c r="H4124" s="4"/>
      <c r="I4124" s="4"/>
      <c r="J4124" s="4"/>
      <c r="K4124" s="4"/>
      <c r="O4124" s="4"/>
      <c r="P4124" s="4"/>
      <c r="Q4124" s="4"/>
      <c r="R4124" s="16"/>
      <c r="S4124" s="16"/>
      <c r="T4124" s="16"/>
      <c r="AA4124" s="59"/>
      <c r="AB4124" s="59"/>
      <c r="AC4124" s="18"/>
      <c r="AE4124" s="100"/>
    </row>
    <row r="4125" spans="1:31" x14ac:dyDescent="0.25">
      <c r="A4125" s="16"/>
      <c r="B4125" s="16"/>
      <c r="C4125" s="16"/>
      <c r="D4125" s="66"/>
      <c r="E4125" s="66"/>
      <c r="F4125" s="66"/>
      <c r="G4125" s="67"/>
      <c r="H4125" s="4"/>
      <c r="I4125" s="4"/>
      <c r="J4125" s="4"/>
      <c r="K4125" s="4"/>
      <c r="O4125" s="4"/>
      <c r="P4125" s="4"/>
      <c r="Q4125" s="4"/>
      <c r="R4125" s="16"/>
      <c r="S4125" s="16"/>
      <c r="T4125" s="16"/>
      <c r="AA4125" s="59"/>
      <c r="AB4125" s="59"/>
      <c r="AC4125" s="18"/>
      <c r="AE4125" s="100"/>
    </row>
    <row r="4126" spans="1:31" x14ac:dyDescent="0.25">
      <c r="A4126" s="16"/>
      <c r="B4126" s="16"/>
      <c r="C4126" s="16"/>
      <c r="D4126" s="66"/>
      <c r="E4126" s="66"/>
      <c r="F4126" s="66"/>
      <c r="G4126" s="67"/>
      <c r="H4126" s="4"/>
      <c r="I4126" s="4"/>
      <c r="J4126" s="4"/>
      <c r="K4126" s="4"/>
      <c r="O4126" s="4"/>
      <c r="P4126" s="4"/>
      <c r="Q4126" s="4"/>
      <c r="R4126" s="16"/>
      <c r="S4126" s="16"/>
      <c r="T4126" s="16"/>
      <c r="AA4126" s="59"/>
      <c r="AB4126" s="59"/>
      <c r="AC4126" s="18"/>
      <c r="AE4126" s="100"/>
    </row>
    <row r="4127" spans="1:31" x14ac:dyDescent="0.25">
      <c r="A4127" s="16"/>
      <c r="B4127" s="16"/>
      <c r="C4127" s="16"/>
      <c r="D4127" s="66"/>
      <c r="E4127" s="66"/>
      <c r="F4127" s="66"/>
      <c r="G4127" s="67"/>
      <c r="H4127" s="4"/>
      <c r="I4127" s="4"/>
      <c r="J4127" s="4"/>
      <c r="K4127" s="4"/>
      <c r="O4127" s="4"/>
      <c r="P4127" s="4"/>
      <c r="Q4127" s="4"/>
      <c r="R4127" s="16"/>
      <c r="S4127" s="16"/>
      <c r="T4127" s="16"/>
      <c r="AA4127" s="59"/>
      <c r="AB4127" s="59"/>
      <c r="AC4127" s="18"/>
      <c r="AE4127" s="100"/>
    </row>
    <row r="4128" spans="1:31" x14ac:dyDescent="0.25">
      <c r="A4128" s="16"/>
      <c r="B4128" s="16"/>
      <c r="C4128" s="16"/>
      <c r="D4128" s="66"/>
      <c r="E4128" s="66"/>
      <c r="F4128" s="66"/>
      <c r="G4128" s="67"/>
      <c r="H4128" s="4"/>
      <c r="I4128" s="4"/>
      <c r="J4128" s="4"/>
      <c r="K4128" s="4"/>
      <c r="O4128" s="4"/>
      <c r="P4128" s="4"/>
      <c r="Q4128" s="4"/>
      <c r="R4128" s="16"/>
      <c r="S4128" s="16"/>
      <c r="T4128" s="16"/>
      <c r="AA4128" s="59"/>
      <c r="AB4128" s="59"/>
      <c r="AC4128" s="18"/>
      <c r="AE4128" s="100"/>
    </row>
    <row r="4129" spans="1:31" x14ac:dyDescent="0.25">
      <c r="A4129" s="16"/>
      <c r="B4129" s="16"/>
      <c r="C4129" s="16"/>
      <c r="D4129" s="66"/>
      <c r="E4129" s="66"/>
      <c r="F4129" s="66"/>
      <c r="G4129" s="67"/>
      <c r="H4129" s="4"/>
      <c r="I4129" s="4"/>
      <c r="J4129" s="4"/>
      <c r="K4129" s="4"/>
      <c r="O4129" s="4"/>
      <c r="P4129" s="4"/>
      <c r="Q4129" s="4"/>
      <c r="R4129" s="16"/>
      <c r="S4129" s="16"/>
      <c r="T4129" s="16"/>
      <c r="AA4129" s="59"/>
      <c r="AB4129" s="59"/>
      <c r="AC4129" s="18"/>
      <c r="AE4129" s="100"/>
    </row>
    <row r="4130" spans="1:31" x14ac:dyDescent="0.25">
      <c r="A4130" s="16"/>
      <c r="B4130" s="16"/>
      <c r="C4130" s="16"/>
      <c r="D4130" s="66"/>
      <c r="E4130" s="66"/>
      <c r="F4130" s="66"/>
      <c r="G4130" s="67"/>
      <c r="H4130" s="4"/>
      <c r="I4130" s="4"/>
      <c r="J4130" s="4"/>
      <c r="K4130" s="4"/>
      <c r="O4130" s="4"/>
      <c r="P4130" s="4"/>
      <c r="Q4130" s="4"/>
      <c r="R4130" s="16"/>
      <c r="S4130" s="16"/>
      <c r="T4130" s="16"/>
      <c r="AA4130" s="59"/>
      <c r="AB4130" s="59"/>
      <c r="AC4130" s="18"/>
      <c r="AE4130" s="100"/>
    </row>
    <row r="4131" spans="1:31" x14ac:dyDescent="0.25">
      <c r="A4131" s="16"/>
      <c r="B4131" s="16"/>
      <c r="C4131" s="16"/>
      <c r="D4131" s="66"/>
      <c r="E4131" s="66"/>
      <c r="F4131" s="66"/>
      <c r="G4131" s="67"/>
      <c r="H4131" s="4"/>
      <c r="I4131" s="4"/>
      <c r="J4131" s="4"/>
      <c r="K4131" s="4"/>
      <c r="O4131" s="4"/>
      <c r="P4131" s="4"/>
      <c r="Q4131" s="4"/>
      <c r="R4131" s="16"/>
      <c r="S4131" s="16"/>
      <c r="T4131" s="16"/>
      <c r="AA4131" s="59"/>
      <c r="AB4131" s="59"/>
      <c r="AC4131" s="18"/>
      <c r="AE4131" s="100"/>
    </row>
    <row r="4132" spans="1:31" x14ac:dyDescent="0.25">
      <c r="A4132" s="16"/>
      <c r="B4132" s="16"/>
      <c r="C4132" s="16"/>
      <c r="D4132" s="66"/>
      <c r="E4132" s="66"/>
      <c r="F4132" s="66"/>
      <c r="G4132" s="67"/>
      <c r="H4132" s="4"/>
      <c r="I4132" s="4"/>
      <c r="J4132" s="4"/>
      <c r="K4132" s="4"/>
      <c r="O4132" s="4"/>
      <c r="P4132" s="4"/>
      <c r="Q4132" s="4"/>
      <c r="R4132" s="16"/>
      <c r="S4132" s="16"/>
      <c r="T4132" s="16"/>
      <c r="AA4132" s="59"/>
      <c r="AB4132" s="59"/>
      <c r="AC4132" s="18"/>
      <c r="AE4132" s="100"/>
    </row>
    <row r="4133" spans="1:31" x14ac:dyDescent="0.25">
      <c r="A4133" s="16"/>
      <c r="B4133" s="16"/>
      <c r="C4133" s="16"/>
      <c r="D4133" s="66"/>
      <c r="E4133" s="66"/>
      <c r="F4133" s="66"/>
      <c r="G4133" s="67"/>
      <c r="H4133" s="4"/>
      <c r="I4133" s="4"/>
      <c r="J4133" s="4"/>
      <c r="K4133" s="4"/>
      <c r="O4133" s="4"/>
      <c r="P4133" s="4"/>
      <c r="Q4133" s="4"/>
      <c r="R4133" s="16"/>
      <c r="S4133" s="16"/>
      <c r="T4133" s="16"/>
      <c r="AA4133" s="59"/>
      <c r="AB4133" s="59"/>
      <c r="AC4133" s="18"/>
      <c r="AE4133" s="100"/>
    </row>
    <row r="4134" spans="1:31" x14ac:dyDescent="0.25">
      <c r="A4134" s="16"/>
      <c r="B4134" s="16"/>
      <c r="C4134" s="16"/>
      <c r="D4134" s="66"/>
      <c r="E4134" s="66"/>
      <c r="F4134" s="66"/>
      <c r="G4134" s="67"/>
      <c r="H4134" s="4"/>
      <c r="I4134" s="4"/>
      <c r="J4134" s="4"/>
      <c r="K4134" s="4"/>
      <c r="O4134" s="4"/>
      <c r="P4134" s="4"/>
      <c r="Q4134" s="4"/>
      <c r="R4134" s="16"/>
      <c r="S4134" s="16"/>
      <c r="T4134" s="16"/>
      <c r="AA4134" s="59"/>
      <c r="AB4134" s="59"/>
      <c r="AC4134" s="18"/>
      <c r="AE4134" s="100"/>
    </row>
    <row r="4135" spans="1:31" x14ac:dyDescent="0.25">
      <c r="A4135" s="16"/>
      <c r="B4135" s="16"/>
      <c r="C4135" s="16"/>
      <c r="D4135" s="66"/>
      <c r="E4135" s="66"/>
      <c r="F4135" s="66"/>
      <c r="G4135" s="67"/>
      <c r="H4135" s="4"/>
      <c r="I4135" s="4"/>
      <c r="J4135" s="4"/>
      <c r="K4135" s="4"/>
      <c r="O4135" s="4"/>
      <c r="P4135" s="4"/>
      <c r="Q4135" s="4"/>
      <c r="R4135" s="16"/>
      <c r="S4135" s="16"/>
      <c r="T4135" s="16"/>
      <c r="AA4135" s="59"/>
      <c r="AB4135" s="59"/>
      <c r="AC4135" s="18"/>
      <c r="AE4135" s="100"/>
    </row>
    <row r="4136" spans="1:31" x14ac:dyDescent="0.25">
      <c r="A4136" s="16"/>
      <c r="B4136" s="16"/>
      <c r="C4136" s="16"/>
      <c r="D4136" s="66"/>
      <c r="E4136" s="66"/>
      <c r="F4136" s="66"/>
      <c r="G4136" s="67"/>
      <c r="H4136" s="4"/>
      <c r="I4136" s="4"/>
      <c r="J4136" s="4"/>
      <c r="K4136" s="4"/>
      <c r="O4136" s="4"/>
      <c r="P4136" s="4"/>
      <c r="Q4136" s="4"/>
      <c r="R4136" s="16"/>
      <c r="S4136" s="16"/>
      <c r="T4136" s="16"/>
      <c r="AA4136" s="59"/>
      <c r="AB4136" s="59"/>
      <c r="AC4136" s="18"/>
      <c r="AE4136" s="100"/>
    </row>
    <row r="4137" spans="1:31" x14ac:dyDescent="0.25">
      <c r="A4137" s="16"/>
      <c r="B4137" s="16"/>
      <c r="C4137" s="16"/>
      <c r="D4137" s="66"/>
      <c r="E4137" s="66"/>
      <c r="F4137" s="66"/>
      <c r="G4137" s="67"/>
      <c r="H4137" s="4"/>
      <c r="I4137" s="4"/>
      <c r="J4137" s="4"/>
      <c r="K4137" s="4"/>
      <c r="O4137" s="4"/>
      <c r="P4137" s="4"/>
      <c r="Q4137" s="4"/>
      <c r="R4137" s="16"/>
      <c r="S4137" s="16"/>
      <c r="T4137" s="16"/>
      <c r="AA4137" s="59"/>
      <c r="AB4137" s="59"/>
      <c r="AC4137" s="18"/>
      <c r="AE4137" s="100"/>
    </row>
    <row r="4138" spans="1:31" x14ac:dyDescent="0.25">
      <c r="A4138" s="16"/>
      <c r="B4138" s="16"/>
      <c r="C4138" s="16"/>
      <c r="D4138" s="66"/>
      <c r="E4138" s="66"/>
      <c r="F4138" s="66"/>
      <c r="G4138" s="67"/>
      <c r="H4138" s="4"/>
      <c r="I4138" s="4"/>
      <c r="J4138" s="4"/>
      <c r="K4138" s="4"/>
      <c r="O4138" s="4"/>
      <c r="P4138" s="4"/>
      <c r="Q4138" s="4"/>
      <c r="R4138" s="16"/>
      <c r="S4138" s="16"/>
      <c r="T4138" s="16"/>
      <c r="AA4138" s="59"/>
      <c r="AB4138" s="59"/>
      <c r="AC4138" s="18"/>
      <c r="AE4138" s="100"/>
    </row>
    <row r="4139" spans="1:31" x14ac:dyDescent="0.25">
      <c r="A4139" s="16"/>
      <c r="B4139" s="16"/>
      <c r="C4139" s="16"/>
      <c r="D4139" s="66"/>
      <c r="E4139" s="66"/>
      <c r="F4139" s="66"/>
      <c r="G4139" s="67"/>
      <c r="H4139" s="4"/>
      <c r="I4139" s="4"/>
      <c r="J4139" s="4"/>
      <c r="K4139" s="4"/>
      <c r="O4139" s="4"/>
      <c r="P4139" s="4"/>
      <c r="Q4139" s="4"/>
      <c r="R4139" s="16"/>
      <c r="S4139" s="16"/>
      <c r="T4139" s="16"/>
      <c r="AA4139" s="59"/>
      <c r="AB4139" s="59"/>
      <c r="AC4139" s="18"/>
      <c r="AE4139" s="100"/>
    </row>
    <row r="4140" spans="1:31" x14ac:dyDescent="0.25">
      <c r="A4140" s="16"/>
      <c r="B4140" s="16"/>
      <c r="C4140" s="16"/>
      <c r="D4140" s="66"/>
      <c r="E4140" s="66"/>
      <c r="F4140" s="66"/>
      <c r="G4140" s="67"/>
      <c r="H4140" s="4"/>
      <c r="I4140" s="4"/>
      <c r="J4140" s="4"/>
      <c r="K4140" s="4"/>
      <c r="O4140" s="4"/>
      <c r="P4140" s="4"/>
      <c r="Q4140" s="4"/>
      <c r="R4140" s="16"/>
      <c r="S4140" s="16"/>
      <c r="T4140" s="16"/>
      <c r="AA4140" s="59"/>
      <c r="AB4140" s="59"/>
      <c r="AC4140" s="18"/>
      <c r="AE4140" s="100"/>
    </row>
    <row r="4141" spans="1:31" x14ac:dyDescent="0.25">
      <c r="A4141" s="16"/>
      <c r="B4141" s="16"/>
      <c r="C4141" s="16"/>
      <c r="D4141" s="66"/>
      <c r="E4141" s="66"/>
      <c r="F4141" s="66"/>
      <c r="G4141" s="67"/>
      <c r="H4141" s="4"/>
      <c r="I4141" s="4"/>
      <c r="J4141" s="4"/>
      <c r="K4141" s="4"/>
      <c r="O4141" s="4"/>
      <c r="P4141" s="4"/>
      <c r="Q4141" s="4"/>
      <c r="R4141" s="16"/>
      <c r="S4141" s="16"/>
      <c r="T4141" s="16"/>
      <c r="AA4141" s="59"/>
      <c r="AB4141" s="59"/>
      <c r="AC4141" s="18"/>
      <c r="AE4141" s="100"/>
    </row>
    <row r="4142" spans="1:31" x14ac:dyDescent="0.25">
      <c r="A4142" s="16"/>
      <c r="B4142" s="16"/>
      <c r="C4142" s="16"/>
      <c r="D4142" s="66"/>
      <c r="E4142" s="66"/>
      <c r="F4142" s="66"/>
      <c r="G4142" s="67"/>
      <c r="H4142" s="4"/>
      <c r="I4142" s="4"/>
      <c r="J4142" s="4"/>
      <c r="K4142" s="4"/>
      <c r="O4142" s="4"/>
      <c r="P4142" s="4"/>
      <c r="Q4142" s="4"/>
      <c r="R4142" s="16"/>
      <c r="S4142" s="16"/>
      <c r="T4142" s="16"/>
      <c r="AA4142" s="59"/>
      <c r="AB4142" s="59"/>
      <c r="AC4142" s="18"/>
      <c r="AE4142" s="100"/>
    </row>
    <row r="4143" spans="1:31" x14ac:dyDescent="0.25">
      <c r="A4143" s="16"/>
      <c r="B4143" s="16"/>
      <c r="C4143" s="16"/>
      <c r="D4143" s="66"/>
      <c r="E4143" s="66"/>
      <c r="F4143" s="66"/>
      <c r="G4143" s="67"/>
      <c r="H4143" s="4"/>
      <c r="I4143" s="4"/>
      <c r="J4143" s="4"/>
      <c r="K4143" s="4"/>
      <c r="O4143" s="4"/>
      <c r="P4143" s="4"/>
      <c r="Q4143" s="4"/>
      <c r="R4143" s="16"/>
      <c r="S4143" s="16"/>
      <c r="T4143" s="16"/>
      <c r="AA4143" s="59"/>
      <c r="AB4143" s="59"/>
      <c r="AC4143" s="18"/>
      <c r="AE4143" s="100"/>
    </row>
    <row r="4144" spans="1:31" x14ac:dyDescent="0.25">
      <c r="A4144" s="16"/>
      <c r="B4144" s="16"/>
      <c r="C4144" s="16"/>
      <c r="D4144" s="66"/>
      <c r="E4144" s="66"/>
      <c r="F4144" s="66"/>
      <c r="G4144" s="67"/>
      <c r="H4144" s="4"/>
      <c r="I4144" s="4"/>
      <c r="J4144" s="4"/>
      <c r="K4144" s="4"/>
      <c r="O4144" s="4"/>
      <c r="P4144" s="4"/>
      <c r="Q4144" s="4"/>
      <c r="R4144" s="16"/>
      <c r="S4144" s="16"/>
      <c r="T4144" s="16"/>
      <c r="AA4144" s="59"/>
      <c r="AB4144" s="59"/>
      <c r="AC4144" s="18"/>
      <c r="AE4144" s="100"/>
    </row>
    <row r="4145" spans="1:31" x14ac:dyDescent="0.25">
      <c r="A4145" s="16"/>
      <c r="B4145" s="16"/>
      <c r="C4145" s="16"/>
      <c r="D4145" s="66"/>
      <c r="E4145" s="66"/>
      <c r="F4145" s="66"/>
      <c r="G4145" s="67"/>
      <c r="H4145" s="4"/>
      <c r="I4145" s="4"/>
      <c r="J4145" s="4"/>
      <c r="K4145" s="4"/>
      <c r="O4145" s="4"/>
      <c r="P4145" s="4"/>
      <c r="Q4145" s="4"/>
      <c r="R4145" s="16"/>
      <c r="S4145" s="16"/>
      <c r="T4145" s="16"/>
      <c r="AA4145" s="59"/>
      <c r="AB4145" s="59"/>
      <c r="AC4145" s="18"/>
      <c r="AE4145" s="100"/>
    </row>
    <row r="4146" spans="1:31" x14ac:dyDescent="0.25">
      <c r="A4146" s="16"/>
      <c r="B4146" s="16"/>
      <c r="C4146" s="16"/>
      <c r="D4146" s="66"/>
      <c r="E4146" s="66"/>
      <c r="F4146" s="66"/>
      <c r="G4146" s="67"/>
      <c r="H4146" s="4"/>
      <c r="I4146" s="4"/>
      <c r="J4146" s="4"/>
      <c r="K4146" s="4"/>
      <c r="O4146" s="4"/>
      <c r="P4146" s="4"/>
      <c r="Q4146" s="4"/>
      <c r="R4146" s="16"/>
      <c r="S4146" s="16"/>
      <c r="T4146" s="16"/>
      <c r="AA4146" s="59"/>
      <c r="AB4146" s="59"/>
      <c r="AC4146" s="18"/>
      <c r="AE4146" s="100"/>
    </row>
    <row r="4147" spans="1:31" x14ac:dyDescent="0.25">
      <c r="A4147" s="16"/>
      <c r="B4147" s="16"/>
      <c r="C4147" s="16"/>
      <c r="D4147" s="66"/>
      <c r="E4147" s="66"/>
      <c r="F4147" s="66"/>
      <c r="G4147" s="67"/>
      <c r="H4147" s="4"/>
      <c r="I4147" s="4"/>
      <c r="J4147" s="4"/>
      <c r="K4147" s="4"/>
      <c r="O4147" s="4"/>
      <c r="P4147" s="4"/>
      <c r="Q4147" s="4"/>
      <c r="R4147" s="16"/>
      <c r="S4147" s="16"/>
      <c r="T4147" s="16"/>
      <c r="AA4147" s="59"/>
      <c r="AB4147" s="59"/>
      <c r="AC4147" s="18"/>
      <c r="AE4147" s="100"/>
    </row>
    <row r="4148" spans="1:31" x14ac:dyDescent="0.25">
      <c r="A4148" s="16"/>
      <c r="B4148" s="16"/>
      <c r="C4148" s="16"/>
      <c r="D4148" s="66"/>
      <c r="E4148" s="66"/>
      <c r="F4148" s="66"/>
      <c r="G4148" s="67"/>
      <c r="H4148" s="4"/>
      <c r="I4148" s="4"/>
      <c r="J4148" s="4"/>
      <c r="K4148" s="4"/>
      <c r="O4148" s="4"/>
      <c r="P4148" s="4"/>
      <c r="Q4148" s="4"/>
      <c r="R4148" s="16"/>
      <c r="S4148" s="16"/>
      <c r="T4148" s="16"/>
      <c r="AA4148" s="59"/>
      <c r="AB4148" s="59"/>
      <c r="AC4148" s="18"/>
      <c r="AE4148" s="100"/>
    </row>
    <row r="4149" spans="1:31" x14ac:dyDescent="0.25">
      <c r="A4149" s="16"/>
      <c r="B4149" s="16"/>
      <c r="C4149" s="16"/>
      <c r="D4149" s="66"/>
      <c r="E4149" s="66"/>
      <c r="F4149" s="66"/>
      <c r="G4149" s="67"/>
      <c r="H4149" s="4"/>
      <c r="I4149" s="4"/>
      <c r="J4149" s="4"/>
      <c r="K4149" s="4"/>
      <c r="O4149" s="4"/>
      <c r="P4149" s="4"/>
      <c r="Q4149" s="4"/>
      <c r="R4149" s="16"/>
      <c r="S4149" s="16"/>
      <c r="T4149" s="16"/>
      <c r="AA4149" s="59"/>
      <c r="AB4149" s="59"/>
      <c r="AC4149" s="18"/>
      <c r="AE4149" s="100"/>
    </row>
    <row r="4150" spans="1:31" x14ac:dyDescent="0.25">
      <c r="A4150" s="16"/>
      <c r="B4150" s="16"/>
      <c r="C4150" s="16"/>
      <c r="D4150" s="66"/>
      <c r="E4150" s="66"/>
      <c r="F4150" s="66"/>
      <c r="G4150" s="67"/>
      <c r="H4150" s="4"/>
      <c r="I4150" s="4"/>
      <c r="J4150" s="4"/>
      <c r="K4150" s="4"/>
      <c r="O4150" s="4"/>
      <c r="P4150" s="4"/>
      <c r="Q4150" s="4"/>
      <c r="R4150" s="16"/>
      <c r="S4150" s="16"/>
      <c r="T4150" s="16"/>
      <c r="AA4150" s="59"/>
      <c r="AB4150" s="59"/>
      <c r="AC4150" s="18"/>
      <c r="AE4150" s="100"/>
    </row>
    <row r="4151" spans="1:31" x14ac:dyDescent="0.25">
      <c r="A4151" s="16"/>
      <c r="B4151" s="16"/>
      <c r="C4151" s="16"/>
      <c r="D4151" s="66"/>
      <c r="E4151" s="66"/>
      <c r="F4151" s="66"/>
      <c r="G4151" s="67"/>
      <c r="H4151" s="4"/>
      <c r="I4151" s="4"/>
      <c r="J4151" s="4"/>
      <c r="K4151" s="4"/>
      <c r="O4151" s="4"/>
      <c r="P4151" s="4"/>
      <c r="Q4151" s="4"/>
      <c r="R4151" s="16"/>
      <c r="S4151" s="16"/>
      <c r="T4151" s="16"/>
      <c r="AA4151" s="59"/>
      <c r="AB4151" s="59"/>
      <c r="AC4151" s="18"/>
      <c r="AE4151" s="100"/>
    </row>
    <row r="4152" spans="1:31" x14ac:dyDescent="0.25">
      <c r="A4152" s="16"/>
      <c r="B4152" s="16"/>
      <c r="C4152" s="16"/>
      <c r="D4152" s="66"/>
      <c r="E4152" s="66"/>
      <c r="F4152" s="66"/>
      <c r="G4152" s="67"/>
      <c r="H4152" s="4"/>
      <c r="I4152" s="4"/>
      <c r="J4152" s="4"/>
      <c r="K4152" s="4"/>
      <c r="O4152" s="4"/>
      <c r="P4152" s="4"/>
      <c r="Q4152" s="4"/>
      <c r="R4152" s="16"/>
      <c r="S4152" s="16"/>
      <c r="T4152" s="16"/>
      <c r="AA4152" s="59"/>
      <c r="AB4152" s="59"/>
      <c r="AC4152" s="18"/>
      <c r="AE4152" s="100"/>
    </row>
    <row r="4153" spans="1:31" x14ac:dyDescent="0.25">
      <c r="A4153" s="16"/>
      <c r="B4153" s="16"/>
      <c r="C4153" s="16"/>
      <c r="D4153" s="66"/>
      <c r="E4153" s="66"/>
      <c r="F4153" s="66"/>
      <c r="G4153" s="67"/>
      <c r="H4153" s="4"/>
      <c r="I4153" s="4"/>
      <c r="J4153" s="4"/>
      <c r="K4153" s="4"/>
      <c r="O4153" s="4"/>
      <c r="P4153" s="4"/>
      <c r="Q4153" s="4"/>
      <c r="R4153" s="16"/>
      <c r="S4153" s="16"/>
      <c r="T4153" s="16"/>
      <c r="AA4153" s="59"/>
      <c r="AB4153" s="59"/>
      <c r="AC4153" s="18"/>
      <c r="AE4153" s="100"/>
    </row>
    <row r="4154" spans="1:31" x14ac:dyDescent="0.25">
      <c r="A4154" s="16"/>
      <c r="B4154" s="16"/>
      <c r="C4154" s="16"/>
      <c r="D4154" s="66"/>
      <c r="E4154" s="66"/>
      <c r="F4154" s="66"/>
      <c r="G4154" s="67"/>
      <c r="H4154" s="4"/>
      <c r="I4154" s="4"/>
      <c r="J4154" s="4"/>
      <c r="K4154" s="4"/>
      <c r="O4154" s="4"/>
      <c r="P4154" s="4"/>
      <c r="Q4154" s="4"/>
      <c r="R4154" s="16"/>
      <c r="S4154" s="16"/>
      <c r="T4154" s="16"/>
      <c r="AA4154" s="59"/>
      <c r="AB4154" s="59"/>
      <c r="AC4154" s="18"/>
      <c r="AE4154" s="100"/>
    </row>
    <row r="4155" spans="1:31" x14ac:dyDescent="0.25">
      <c r="A4155" s="16"/>
      <c r="B4155" s="16"/>
      <c r="C4155" s="16"/>
      <c r="D4155" s="66"/>
      <c r="E4155" s="66"/>
      <c r="F4155" s="66"/>
      <c r="G4155" s="67"/>
      <c r="H4155" s="4"/>
      <c r="I4155" s="4"/>
      <c r="J4155" s="4"/>
      <c r="K4155" s="4"/>
      <c r="O4155" s="4"/>
      <c r="P4155" s="4"/>
      <c r="Q4155" s="4"/>
      <c r="R4155" s="16"/>
      <c r="S4155" s="16"/>
      <c r="T4155" s="16"/>
      <c r="AA4155" s="59"/>
      <c r="AB4155" s="59"/>
      <c r="AC4155" s="18"/>
      <c r="AE4155" s="100"/>
    </row>
    <row r="4156" spans="1:31" x14ac:dyDescent="0.25">
      <c r="A4156" s="16"/>
      <c r="B4156" s="16"/>
      <c r="C4156" s="16"/>
      <c r="D4156" s="66"/>
      <c r="E4156" s="66"/>
      <c r="F4156" s="66"/>
      <c r="G4156" s="67"/>
      <c r="H4156" s="4"/>
      <c r="I4156" s="4"/>
      <c r="J4156" s="4"/>
      <c r="K4156" s="4"/>
      <c r="O4156" s="4"/>
      <c r="P4156" s="4"/>
      <c r="Q4156" s="4"/>
      <c r="R4156" s="16"/>
      <c r="S4156" s="16"/>
      <c r="T4156" s="16"/>
      <c r="AA4156" s="59"/>
      <c r="AB4156" s="59"/>
      <c r="AC4156" s="18"/>
      <c r="AE4156" s="100"/>
    </row>
    <row r="4157" spans="1:31" x14ac:dyDescent="0.25">
      <c r="A4157" s="16"/>
      <c r="B4157" s="16"/>
      <c r="C4157" s="16"/>
      <c r="D4157" s="66"/>
      <c r="E4157" s="66"/>
      <c r="F4157" s="66"/>
      <c r="G4157" s="67"/>
      <c r="H4157" s="4"/>
      <c r="I4157" s="4"/>
      <c r="J4157" s="4"/>
      <c r="K4157" s="4"/>
      <c r="O4157" s="4"/>
      <c r="P4157" s="4"/>
      <c r="Q4157" s="4"/>
      <c r="R4157" s="16"/>
      <c r="S4157" s="16"/>
      <c r="T4157" s="16"/>
      <c r="AA4157" s="59"/>
      <c r="AB4157" s="59"/>
      <c r="AC4157" s="18"/>
      <c r="AE4157" s="100"/>
    </row>
    <row r="4158" spans="1:31" x14ac:dyDescent="0.25">
      <c r="A4158" s="16"/>
      <c r="B4158" s="16"/>
      <c r="C4158" s="16"/>
      <c r="D4158" s="66"/>
      <c r="E4158" s="66"/>
      <c r="F4158" s="66"/>
      <c r="G4158" s="67"/>
      <c r="H4158" s="4"/>
      <c r="I4158" s="4"/>
      <c r="J4158" s="4"/>
      <c r="K4158" s="4"/>
      <c r="O4158" s="4"/>
      <c r="P4158" s="4"/>
      <c r="Q4158" s="4"/>
      <c r="R4158" s="16"/>
      <c r="S4158" s="16"/>
      <c r="T4158" s="16"/>
      <c r="AA4158" s="59"/>
      <c r="AB4158" s="59"/>
      <c r="AC4158" s="18"/>
      <c r="AE4158" s="100"/>
    </row>
    <row r="4159" spans="1:31" x14ac:dyDescent="0.25">
      <c r="A4159" s="16"/>
      <c r="B4159" s="16"/>
      <c r="C4159" s="16"/>
      <c r="D4159" s="66"/>
      <c r="E4159" s="66"/>
      <c r="F4159" s="66"/>
      <c r="G4159" s="67"/>
      <c r="H4159" s="4"/>
      <c r="I4159" s="4"/>
      <c r="J4159" s="4"/>
      <c r="K4159" s="4"/>
      <c r="O4159" s="4"/>
      <c r="P4159" s="4"/>
      <c r="Q4159" s="4"/>
      <c r="R4159" s="16"/>
      <c r="S4159" s="16"/>
      <c r="T4159" s="16"/>
      <c r="AA4159" s="59"/>
      <c r="AB4159" s="59"/>
      <c r="AC4159" s="18"/>
      <c r="AE4159" s="100"/>
    </row>
    <row r="4160" spans="1:31" x14ac:dyDescent="0.25">
      <c r="A4160" s="16"/>
      <c r="B4160" s="16"/>
      <c r="C4160" s="16"/>
      <c r="D4160" s="66"/>
      <c r="E4160" s="66"/>
      <c r="F4160" s="66"/>
      <c r="G4160" s="67"/>
      <c r="H4160" s="4"/>
      <c r="I4160" s="4"/>
      <c r="J4160" s="4"/>
      <c r="K4160" s="4"/>
      <c r="O4160" s="4"/>
      <c r="P4160" s="4"/>
      <c r="Q4160" s="4"/>
      <c r="R4160" s="16"/>
      <c r="S4160" s="16"/>
      <c r="T4160" s="16"/>
      <c r="AA4160" s="59"/>
      <c r="AB4160" s="59"/>
      <c r="AC4160" s="18"/>
      <c r="AE4160" s="100"/>
    </row>
    <row r="4161" spans="1:31" x14ac:dyDescent="0.25">
      <c r="A4161" s="16"/>
      <c r="B4161" s="16"/>
      <c r="C4161" s="16"/>
      <c r="D4161" s="66"/>
      <c r="E4161" s="66"/>
      <c r="F4161" s="66"/>
      <c r="G4161" s="67"/>
      <c r="H4161" s="4"/>
      <c r="I4161" s="4"/>
      <c r="J4161" s="4"/>
      <c r="K4161" s="4"/>
      <c r="O4161" s="4"/>
      <c r="P4161" s="4"/>
      <c r="Q4161" s="4"/>
      <c r="R4161" s="16"/>
      <c r="S4161" s="16"/>
      <c r="T4161" s="16"/>
      <c r="AA4161" s="59"/>
      <c r="AB4161" s="59"/>
      <c r="AC4161" s="18"/>
      <c r="AE4161" s="100"/>
    </row>
    <row r="4162" spans="1:31" x14ac:dyDescent="0.25">
      <c r="A4162" s="16"/>
      <c r="B4162" s="16"/>
      <c r="C4162" s="16"/>
      <c r="D4162" s="66"/>
      <c r="E4162" s="66"/>
      <c r="F4162" s="66"/>
      <c r="G4162" s="67"/>
      <c r="H4162" s="4"/>
      <c r="I4162" s="4"/>
      <c r="J4162" s="4"/>
      <c r="K4162" s="4"/>
      <c r="O4162" s="4"/>
      <c r="P4162" s="4"/>
      <c r="Q4162" s="4"/>
      <c r="R4162" s="16"/>
      <c r="S4162" s="16"/>
      <c r="T4162" s="16"/>
      <c r="AA4162" s="59"/>
      <c r="AB4162" s="59"/>
      <c r="AC4162" s="18"/>
      <c r="AE4162" s="100"/>
    </row>
    <row r="4163" spans="1:31" x14ac:dyDescent="0.25">
      <c r="A4163" s="16"/>
      <c r="B4163" s="16"/>
      <c r="C4163" s="16"/>
      <c r="D4163" s="66"/>
      <c r="E4163" s="66"/>
      <c r="F4163" s="66"/>
      <c r="G4163" s="67"/>
      <c r="H4163" s="4"/>
      <c r="I4163" s="4"/>
      <c r="J4163" s="4"/>
      <c r="K4163" s="4"/>
      <c r="O4163" s="4"/>
      <c r="P4163" s="4"/>
      <c r="Q4163" s="4"/>
      <c r="R4163" s="16"/>
      <c r="S4163" s="16"/>
      <c r="T4163" s="16"/>
      <c r="AA4163" s="59"/>
      <c r="AB4163" s="59"/>
      <c r="AC4163" s="18"/>
      <c r="AE4163" s="100"/>
    </row>
    <row r="4164" spans="1:31" x14ac:dyDescent="0.25">
      <c r="A4164" s="16"/>
      <c r="B4164" s="16"/>
      <c r="C4164" s="16"/>
      <c r="D4164" s="66"/>
      <c r="E4164" s="66"/>
      <c r="F4164" s="66"/>
      <c r="G4164" s="67"/>
      <c r="H4164" s="4"/>
      <c r="I4164" s="4"/>
      <c r="J4164" s="4"/>
      <c r="K4164" s="4"/>
      <c r="O4164" s="4"/>
      <c r="P4164" s="4"/>
      <c r="Q4164" s="4"/>
      <c r="R4164" s="16"/>
      <c r="S4164" s="16"/>
      <c r="T4164" s="16"/>
      <c r="AA4164" s="59"/>
      <c r="AB4164" s="59"/>
      <c r="AC4164" s="18"/>
      <c r="AE4164" s="100"/>
    </row>
    <row r="4165" spans="1:31" x14ac:dyDescent="0.25">
      <c r="A4165" s="16"/>
      <c r="B4165" s="16"/>
      <c r="C4165" s="16"/>
      <c r="D4165" s="66"/>
      <c r="E4165" s="66"/>
      <c r="F4165" s="66"/>
      <c r="G4165" s="67"/>
      <c r="H4165" s="4"/>
      <c r="I4165" s="4"/>
      <c r="J4165" s="4"/>
      <c r="K4165" s="4"/>
      <c r="O4165" s="4"/>
      <c r="P4165" s="4"/>
      <c r="Q4165" s="4"/>
      <c r="R4165" s="16"/>
      <c r="S4165" s="16"/>
      <c r="T4165" s="16"/>
      <c r="AA4165" s="59"/>
      <c r="AB4165" s="59"/>
      <c r="AC4165" s="18"/>
      <c r="AE4165" s="100"/>
    </row>
    <row r="4166" spans="1:31" x14ac:dyDescent="0.25">
      <c r="A4166" s="16"/>
      <c r="B4166" s="16"/>
      <c r="C4166" s="16"/>
      <c r="D4166" s="66"/>
      <c r="E4166" s="66"/>
      <c r="F4166" s="66"/>
      <c r="G4166" s="67"/>
      <c r="H4166" s="4"/>
      <c r="I4166" s="4"/>
      <c r="J4166" s="4"/>
      <c r="K4166" s="4"/>
      <c r="O4166" s="4"/>
      <c r="P4166" s="4"/>
      <c r="Q4166" s="4"/>
      <c r="R4166" s="16"/>
      <c r="S4166" s="16"/>
      <c r="T4166" s="16"/>
      <c r="AA4166" s="59"/>
      <c r="AB4166" s="59"/>
      <c r="AC4166" s="18"/>
      <c r="AE4166" s="100"/>
    </row>
    <row r="4167" spans="1:31" x14ac:dyDescent="0.25">
      <c r="A4167" s="16"/>
      <c r="B4167" s="16"/>
      <c r="C4167" s="16"/>
      <c r="D4167" s="66"/>
      <c r="E4167" s="66"/>
      <c r="F4167" s="66"/>
      <c r="G4167" s="67"/>
      <c r="H4167" s="4"/>
      <c r="I4167" s="4"/>
      <c r="J4167" s="4"/>
      <c r="K4167" s="4"/>
      <c r="O4167" s="4"/>
      <c r="P4167" s="4"/>
      <c r="Q4167" s="4"/>
      <c r="R4167" s="16"/>
      <c r="S4167" s="16"/>
      <c r="T4167" s="16"/>
      <c r="AA4167" s="59"/>
      <c r="AB4167" s="59"/>
      <c r="AC4167" s="18"/>
      <c r="AE4167" s="100"/>
    </row>
    <row r="4168" spans="1:31" x14ac:dyDescent="0.25">
      <c r="A4168" s="16"/>
      <c r="B4168" s="16"/>
      <c r="C4168" s="16"/>
      <c r="D4168" s="66"/>
      <c r="E4168" s="66"/>
      <c r="F4168" s="66"/>
      <c r="G4168" s="67"/>
      <c r="H4168" s="4"/>
      <c r="I4168" s="4"/>
      <c r="J4168" s="4"/>
      <c r="K4168" s="4"/>
      <c r="O4168" s="4"/>
      <c r="P4168" s="4"/>
      <c r="Q4168" s="4"/>
      <c r="R4168" s="16"/>
      <c r="S4168" s="16"/>
      <c r="T4168" s="16"/>
      <c r="AA4168" s="59"/>
      <c r="AB4168" s="59"/>
      <c r="AC4168" s="18"/>
      <c r="AE4168" s="100"/>
    </row>
    <row r="4169" spans="1:31" x14ac:dyDescent="0.25">
      <c r="A4169" s="16"/>
      <c r="B4169" s="16"/>
      <c r="C4169" s="16"/>
      <c r="D4169" s="66"/>
      <c r="E4169" s="66"/>
      <c r="F4169" s="66"/>
      <c r="G4169" s="67"/>
      <c r="H4169" s="4"/>
      <c r="I4169" s="4"/>
      <c r="J4169" s="4"/>
      <c r="K4169" s="4"/>
      <c r="O4169" s="4"/>
      <c r="P4169" s="4"/>
      <c r="Q4169" s="4"/>
      <c r="R4169" s="16"/>
      <c r="S4169" s="16"/>
      <c r="T4169" s="16"/>
      <c r="AA4169" s="59"/>
      <c r="AB4169" s="59"/>
      <c r="AC4169" s="18"/>
      <c r="AE4169" s="100"/>
    </row>
    <row r="4170" spans="1:31" x14ac:dyDescent="0.25">
      <c r="A4170" s="16"/>
      <c r="B4170" s="16"/>
      <c r="C4170" s="16"/>
      <c r="D4170" s="66"/>
      <c r="E4170" s="66"/>
      <c r="F4170" s="66"/>
      <c r="G4170" s="67"/>
      <c r="H4170" s="4"/>
      <c r="I4170" s="4"/>
      <c r="J4170" s="4"/>
      <c r="K4170" s="4"/>
      <c r="O4170" s="4"/>
      <c r="P4170" s="4"/>
      <c r="Q4170" s="4"/>
      <c r="R4170" s="16"/>
      <c r="S4170" s="16"/>
      <c r="T4170" s="16"/>
      <c r="AA4170" s="59"/>
      <c r="AB4170" s="59"/>
      <c r="AC4170" s="18"/>
      <c r="AE4170" s="100"/>
    </row>
    <row r="4171" spans="1:31" x14ac:dyDescent="0.25">
      <c r="A4171" s="16"/>
      <c r="B4171" s="16"/>
      <c r="C4171" s="16"/>
      <c r="D4171" s="66"/>
      <c r="E4171" s="66"/>
      <c r="F4171" s="66"/>
      <c r="G4171" s="67"/>
      <c r="H4171" s="4"/>
      <c r="I4171" s="4"/>
      <c r="J4171" s="4"/>
      <c r="K4171" s="4"/>
      <c r="O4171" s="4"/>
      <c r="P4171" s="4"/>
      <c r="Q4171" s="4"/>
      <c r="R4171" s="16"/>
      <c r="S4171" s="16"/>
      <c r="T4171" s="16"/>
      <c r="AA4171" s="59"/>
      <c r="AB4171" s="59"/>
      <c r="AC4171" s="18"/>
      <c r="AE4171" s="100"/>
    </row>
    <row r="4172" spans="1:31" x14ac:dyDescent="0.25">
      <c r="A4172" s="16"/>
      <c r="B4172" s="16"/>
      <c r="C4172" s="16"/>
      <c r="D4172" s="66"/>
      <c r="E4172" s="66"/>
      <c r="F4172" s="66"/>
      <c r="G4172" s="67"/>
      <c r="H4172" s="4"/>
      <c r="I4172" s="4"/>
      <c r="J4172" s="4"/>
      <c r="K4172" s="4"/>
      <c r="O4172" s="4"/>
      <c r="P4172" s="4"/>
      <c r="Q4172" s="4"/>
      <c r="R4172" s="16"/>
      <c r="S4172" s="16"/>
      <c r="T4172" s="16"/>
      <c r="AA4172" s="59"/>
      <c r="AB4172" s="59"/>
      <c r="AC4172" s="18"/>
      <c r="AE4172" s="100"/>
    </row>
    <row r="4173" spans="1:31" x14ac:dyDescent="0.25">
      <c r="A4173" s="16"/>
      <c r="B4173" s="16"/>
      <c r="C4173" s="16"/>
      <c r="D4173" s="66"/>
      <c r="E4173" s="66"/>
      <c r="F4173" s="66"/>
      <c r="G4173" s="67"/>
      <c r="H4173" s="4"/>
      <c r="I4173" s="4"/>
      <c r="J4173" s="4"/>
      <c r="K4173" s="4"/>
      <c r="O4173" s="4"/>
      <c r="P4173" s="4"/>
      <c r="Q4173" s="4"/>
      <c r="R4173" s="16"/>
      <c r="S4173" s="16"/>
      <c r="T4173" s="16"/>
      <c r="AA4173" s="59"/>
      <c r="AB4173" s="59"/>
      <c r="AC4173" s="18"/>
      <c r="AE4173" s="100"/>
    </row>
    <row r="4174" spans="1:31" x14ac:dyDescent="0.25">
      <c r="A4174" s="16"/>
      <c r="B4174" s="16"/>
      <c r="C4174" s="16"/>
      <c r="D4174" s="66"/>
      <c r="E4174" s="66"/>
      <c r="F4174" s="66"/>
      <c r="G4174" s="67"/>
      <c r="H4174" s="4"/>
      <c r="I4174" s="4"/>
      <c r="J4174" s="4"/>
      <c r="K4174" s="4"/>
      <c r="O4174" s="4"/>
      <c r="P4174" s="4"/>
      <c r="Q4174" s="4"/>
      <c r="R4174" s="16"/>
      <c r="S4174" s="16"/>
      <c r="T4174" s="16"/>
      <c r="AA4174" s="59"/>
      <c r="AB4174" s="59"/>
      <c r="AC4174" s="18"/>
      <c r="AE4174" s="100"/>
    </row>
    <row r="4175" spans="1:31" x14ac:dyDescent="0.25">
      <c r="A4175" s="16"/>
      <c r="B4175" s="16"/>
      <c r="C4175" s="16"/>
      <c r="D4175" s="66"/>
      <c r="E4175" s="66"/>
      <c r="F4175" s="66"/>
      <c r="G4175" s="67"/>
      <c r="H4175" s="4"/>
      <c r="I4175" s="4"/>
      <c r="J4175" s="4"/>
      <c r="K4175" s="4"/>
      <c r="O4175" s="4"/>
      <c r="P4175" s="4"/>
      <c r="Q4175" s="4"/>
      <c r="R4175" s="16"/>
      <c r="S4175" s="16"/>
      <c r="T4175" s="16"/>
      <c r="AA4175" s="59"/>
      <c r="AB4175" s="59"/>
      <c r="AC4175" s="18"/>
      <c r="AE4175" s="100"/>
    </row>
    <row r="4176" spans="1:31" x14ac:dyDescent="0.25">
      <c r="A4176" s="16"/>
      <c r="B4176" s="16"/>
      <c r="C4176" s="16"/>
      <c r="D4176" s="66"/>
      <c r="E4176" s="66"/>
      <c r="F4176" s="66"/>
      <c r="G4176" s="67"/>
      <c r="H4176" s="4"/>
      <c r="I4176" s="4"/>
      <c r="J4176" s="4"/>
      <c r="K4176" s="4"/>
      <c r="O4176" s="4"/>
      <c r="P4176" s="4"/>
      <c r="Q4176" s="4"/>
      <c r="R4176" s="16"/>
      <c r="S4176" s="16"/>
      <c r="T4176" s="16"/>
      <c r="AA4176" s="59"/>
      <c r="AB4176" s="59"/>
      <c r="AC4176" s="18"/>
      <c r="AE4176" s="100"/>
    </row>
    <row r="4177" spans="1:31" x14ac:dyDescent="0.25">
      <c r="A4177" s="16"/>
      <c r="B4177" s="16"/>
      <c r="C4177" s="16"/>
      <c r="D4177" s="66"/>
      <c r="E4177" s="66"/>
      <c r="F4177" s="66"/>
      <c r="G4177" s="67"/>
      <c r="H4177" s="4"/>
      <c r="I4177" s="4"/>
      <c r="J4177" s="4"/>
      <c r="K4177" s="4"/>
      <c r="O4177" s="4"/>
      <c r="P4177" s="4"/>
      <c r="Q4177" s="4"/>
      <c r="R4177" s="16"/>
      <c r="S4177" s="16"/>
      <c r="T4177" s="16"/>
      <c r="AA4177" s="59"/>
      <c r="AB4177" s="59"/>
      <c r="AC4177" s="18"/>
      <c r="AE4177" s="100"/>
    </row>
    <row r="4178" spans="1:31" x14ac:dyDescent="0.25">
      <c r="A4178" s="16"/>
      <c r="B4178" s="16"/>
      <c r="C4178" s="16"/>
      <c r="D4178" s="66"/>
      <c r="E4178" s="66"/>
      <c r="F4178" s="66"/>
      <c r="G4178" s="67"/>
      <c r="H4178" s="4"/>
      <c r="I4178" s="4"/>
      <c r="J4178" s="4"/>
      <c r="K4178" s="4"/>
      <c r="O4178" s="4"/>
      <c r="P4178" s="4"/>
      <c r="Q4178" s="4"/>
      <c r="R4178" s="16"/>
      <c r="S4178" s="16"/>
      <c r="T4178" s="16"/>
      <c r="AA4178" s="59"/>
      <c r="AB4178" s="59"/>
      <c r="AC4178" s="18"/>
      <c r="AE4178" s="100"/>
    </row>
    <row r="4179" spans="1:31" x14ac:dyDescent="0.25">
      <c r="A4179" s="16"/>
      <c r="B4179" s="16"/>
      <c r="C4179" s="16"/>
      <c r="D4179" s="66"/>
      <c r="E4179" s="66"/>
      <c r="F4179" s="66"/>
      <c r="G4179" s="67"/>
      <c r="H4179" s="4"/>
      <c r="I4179" s="4"/>
      <c r="J4179" s="4"/>
      <c r="K4179" s="4"/>
      <c r="O4179" s="4"/>
      <c r="P4179" s="4"/>
      <c r="Q4179" s="4"/>
      <c r="R4179" s="16"/>
      <c r="S4179" s="16"/>
      <c r="T4179" s="16"/>
      <c r="AA4179" s="59"/>
      <c r="AB4179" s="59"/>
      <c r="AC4179" s="18"/>
      <c r="AE4179" s="100"/>
    </row>
    <row r="4180" spans="1:31" x14ac:dyDescent="0.25">
      <c r="A4180" s="16"/>
      <c r="B4180" s="16"/>
      <c r="C4180" s="16"/>
      <c r="D4180" s="66"/>
      <c r="E4180" s="66"/>
      <c r="F4180" s="66"/>
      <c r="G4180" s="67"/>
      <c r="H4180" s="4"/>
      <c r="I4180" s="4"/>
      <c r="J4180" s="4"/>
      <c r="K4180" s="4"/>
      <c r="O4180" s="4"/>
      <c r="P4180" s="4"/>
      <c r="Q4180" s="4"/>
      <c r="R4180" s="16"/>
      <c r="S4180" s="16"/>
      <c r="T4180" s="16"/>
      <c r="AA4180" s="59"/>
      <c r="AB4180" s="59"/>
      <c r="AC4180" s="18"/>
      <c r="AE4180" s="100"/>
    </row>
    <row r="4181" spans="1:31" x14ac:dyDescent="0.25">
      <c r="A4181" s="16"/>
      <c r="B4181" s="16"/>
      <c r="C4181" s="16"/>
      <c r="D4181" s="66"/>
      <c r="E4181" s="66"/>
      <c r="F4181" s="66"/>
      <c r="G4181" s="67"/>
      <c r="H4181" s="4"/>
      <c r="I4181" s="4"/>
      <c r="J4181" s="4"/>
      <c r="K4181" s="4"/>
      <c r="O4181" s="4"/>
      <c r="P4181" s="4"/>
      <c r="Q4181" s="4"/>
      <c r="R4181" s="16"/>
      <c r="S4181" s="16"/>
      <c r="T4181" s="16"/>
      <c r="AA4181" s="59"/>
      <c r="AB4181" s="59"/>
      <c r="AC4181" s="18"/>
      <c r="AE4181" s="100"/>
    </row>
    <row r="4182" spans="1:31" x14ac:dyDescent="0.25">
      <c r="A4182" s="16"/>
      <c r="B4182" s="16"/>
      <c r="C4182" s="16"/>
      <c r="D4182" s="66"/>
      <c r="E4182" s="66"/>
      <c r="F4182" s="66"/>
      <c r="G4182" s="67"/>
      <c r="H4182" s="4"/>
      <c r="I4182" s="4"/>
      <c r="J4182" s="4"/>
      <c r="K4182" s="4"/>
      <c r="O4182" s="4"/>
      <c r="P4182" s="4"/>
      <c r="Q4182" s="4"/>
      <c r="R4182" s="16"/>
      <c r="S4182" s="16"/>
      <c r="T4182" s="16"/>
      <c r="AA4182" s="59"/>
      <c r="AB4182" s="59"/>
      <c r="AC4182" s="18"/>
      <c r="AE4182" s="100"/>
    </row>
    <row r="4183" spans="1:31" x14ac:dyDescent="0.25">
      <c r="A4183" s="16"/>
      <c r="B4183" s="16"/>
      <c r="C4183" s="16"/>
      <c r="D4183" s="66"/>
      <c r="E4183" s="66"/>
      <c r="F4183" s="66"/>
      <c r="G4183" s="67"/>
      <c r="H4183" s="4"/>
      <c r="I4183" s="4"/>
      <c r="J4183" s="4"/>
      <c r="K4183" s="4"/>
      <c r="O4183" s="4"/>
      <c r="P4183" s="4"/>
      <c r="Q4183" s="4"/>
      <c r="R4183" s="16"/>
      <c r="S4183" s="16"/>
      <c r="T4183" s="16"/>
      <c r="AA4183" s="59"/>
      <c r="AB4183" s="59"/>
      <c r="AC4183" s="18"/>
      <c r="AE4183" s="100"/>
    </row>
    <row r="4184" spans="1:31" x14ac:dyDescent="0.25">
      <c r="A4184" s="16"/>
      <c r="B4184" s="16"/>
      <c r="C4184" s="16"/>
      <c r="D4184" s="66"/>
      <c r="E4184" s="66"/>
      <c r="F4184" s="66"/>
      <c r="G4184" s="67"/>
      <c r="H4184" s="4"/>
      <c r="I4184" s="4"/>
      <c r="J4184" s="4"/>
      <c r="K4184" s="4"/>
      <c r="O4184" s="4"/>
      <c r="P4184" s="4"/>
      <c r="Q4184" s="4"/>
      <c r="R4184" s="16"/>
      <c r="S4184" s="16"/>
      <c r="T4184" s="16"/>
      <c r="AA4184" s="59"/>
      <c r="AB4184" s="59"/>
      <c r="AC4184" s="18"/>
      <c r="AE4184" s="100"/>
    </row>
    <row r="4185" spans="1:31" x14ac:dyDescent="0.25">
      <c r="A4185" s="16"/>
      <c r="B4185" s="16"/>
      <c r="C4185" s="16"/>
      <c r="D4185" s="66"/>
      <c r="E4185" s="66"/>
      <c r="F4185" s="66"/>
      <c r="G4185" s="67"/>
      <c r="H4185" s="4"/>
      <c r="I4185" s="4"/>
      <c r="J4185" s="4"/>
      <c r="K4185" s="4"/>
      <c r="O4185" s="4"/>
      <c r="P4185" s="4"/>
      <c r="Q4185" s="4"/>
      <c r="R4185" s="16"/>
      <c r="S4185" s="16"/>
      <c r="T4185" s="16"/>
      <c r="AA4185" s="59"/>
      <c r="AB4185" s="59"/>
      <c r="AC4185" s="18"/>
      <c r="AE4185" s="100"/>
    </row>
    <row r="4186" spans="1:31" x14ac:dyDescent="0.25">
      <c r="A4186" s="16"/>
      <c r="B4186" s="16"/>
      <c r="C4186" s="16"/>
      <c r="D4186" s="66"/>
      <c r="E4186" s="66"/>
      <c r="F4186" s="66"/>
      <c r="G4186" s="67"/>
      <c r="H4186" s="4"/>
      <c r="I4186" s="4"/>
      <c r="J4186" s="4"/>
      <c r="K4186" s="4"/>
      <c r="O4186" s="4"/>
      <c r="P4186" s="4"/>
      <c r="Q4186" s="4"/>
      <c r="R4186" s="16"/>
      <c r="S4186" s="16"/>
      <c r="T4186" s="16"/>
      <c r="AA4186" s="59"/>
      <c r="AB4186" s="59"/>
      <c r="AC4186" s="18"/>
      <c r="AE4186" s="100"/>
    </row>
    <row r="4187" spans="1:31" x14ac:dyDescent="0.25">
      <c r="A4187" s="16"/>
      <c r="B4187" s="16"/>
      <c r="C4187" s="16"/>
      <c r="D4187" s="66"/>
      <c r="E4187" s="66"/>
      <c r="F4187" s="66"/>
      <c r="G4187" s="67"/>
      <c r="H4187" s="4"/>
      <c r="I4187" s="4"/>
      <c r="J4187" s="4"/>
      <c r="K4187" s="4"/>
      <c r="O4187" s="4"/>
      <c r="P4187" s="4"/>
      <c r="Q4187" s="4"/>
      <c r="R4187" s="16"/>
      <c r="S4187" s="16"/>
      <c r="T4187" s="16"/>
      <c r="AA4187" s="59"/>
      <c r="AB4187" s="59"/>
      <c r="AC4187" s="18"/>
      <c r="AE4187" s="100"/>
    </row>
    <row r="4188" spans="1:31" x14ac:dyDescent="0.25">
      <c r="A4188" s="16"/>
      <c r="B4188" s="16"/>
      <c r="C4188" s="16"/>
      <c r="D4188" s="66"/>
      <c r="E4188" s="66"/>
      <c r="F4188" s="66"/>
      <c r="G4188" s="67"/>
      <c r="H4188" s="4"/>
      <c r="I4188" s="4"/>
      <c r="J4188" s="4"/>
      <c r="K4188" s="4"/>
      <c r="O4188" s="4"/>
      <c r="P4188" s="4"/>
      <c r="Q4188" s="4"/>
      <c r="R4188" s="16"/>
      <c r="S4188" s="16"/>
      <c r="T4188" s="16"/>
      <c r="AA4188" s="59"/>
      <c r="AB4188" s="59"/>
      <c r="AC4188" s="18"/>
      <c r="AE4188" s="100"/>
    </row>
    <row r="4189" spans="1:31" x14ac:dyDescent="0.25">
      <c r="A4189" s="16"/>
      <c r="B4189" s="16"/>
      <c r="C4189" s="16"/>
      <c r="D4189" s="66"/>
      <c r="E4189" s="66"/>
      <c r="F4189" s="66"/>
      <c r="G4189" s="67"/>
      <c r="H4189" s="4"/>
      <c r="I4189" s="4"/>
      <c r="J4189" s="4"/>
      <c r="K4189" s="4"/>
      <c r="O4189" s="4"/>
      <c r="P4189" s="4"/>
      <c r="Q4189" s="4"/>
      <c r="R4189" s="16"/>
      <c r="S4189" s="16"/>
      <c r="T4189" s="16"/>
      <c r="AA4189" s="59"/>
      <c r="AB4189" s="59"/>
      <c r="AC4189" s="18"/>
      <c r="AE4189" s="100"/>
    </row>
    <row r="4190" spans="1:31" x14ac:dyDescent="0.25">
      <c r="A4190" s="16"/>
      <c r="B4190" s="16"/>
      <c r="C4190" s="16"/>
      <c r="D4190" s="66"/>
      <c r="E4190" s="66"/>
      <c r="F4190" s="66"/>
      <c r="G4190" s="67"/>
      <c r="H4190" s="4"/>
      <c r="I4190" s="4"/>
      <c r="J4190" s="4"/>
      <c r="K4190" s="4"/>
      <c r="O4190" s="4"/>
      <c r="P4190" s="4"/>
      <c r="Q4190" s="4"/>
      <c r="R4190" s="16"/>
      <c r="S4190" s="16"/>
      <c r="T4190" s="16"/>
      <c r="AA4190" s="59"/>
      <c r="AB4190" s="59"/>
      <c r="AC4190" s="18"/>
      <c r="AE4190" s="100"/>
    </row>
    <row r="4191" spans="1:31" x14ac:dyDescent="0.25">
      <c r="A4191" s="16"/>
      <c r="B4191" s="16"/>
      <c r="C4191" s="16"/>
      <c r="D4191" s="66"/>
      <c r="E4191" s="66"/>
      <c r="F4191" s="66"/>
      <c r="G4191" s="67"/>
      <c r="H4191" s="4"/>
      <c r="I4191" s="4"/>
      <c r="J4191" s="4"/>
      <c r="K4191" s="4"/>
      <c r="O4191" s="4"/>
      <c r="P4191" s="4"/>
      <c r="Q4191" s="4"/>
      <c r="R4191" s="16"/>
      <c r="S4191" s="16"/>
      <c r="T4191" s="16"/>
      <c r="AA4191" s="59"/>
      <c r="AB4191" s="59"/>
      <c r="AC4191" s="18"/>
      <c r="AE4191" s="100"/>
    </row>
    <row r="4192" spans="1:31" x14ac:dyDescent="0.25">
      <c r="A4192" s="16"/>
      <c r="B4192" s="16"/>
      <c r="C4192" s="16"/>
      <c r="D4192" s="66"/>
      <c r="E4192" s="66"/>
      <c r="F4192" s="66"/>
      <c r="G4192" s="67"/>
      <c r="H4192" s="4"/>
      <c r="I4192" s="4"/>
      <c r="J4192" s="4"/>
      <c r="K4192" s="4"/>
      <c r="O4192" s="4"/>
      <c r="P4192" s="4"/>
      <c r="Q4192" s="4"/>
      <c r="R4192" s="16"/>
      <c r="S4192" s="16"/>
      <c r="T4192" s="16"/>
      <c r="AA4192" s="59"/>
      <c r="AB4192" s="59"/>
      <c r="AC4192" s="18"/>
      <c r="AE4192" s="100"/>
    </row>
    <row r="4193" spans="1:31" x14ac:dyDescent="0.25">
      <c r="A4193" s="16"/>
      <c r="B4193" s="16"/>
      <c r="C4193" s="16"/>
      <c r="D4193" s="66"/>
      <c r="E4193" s="66"/>
      <c r="F4193" s="66"/>
      <c r="G4193" s="67"/>
      <c r="H4193" s="4"/>
      <c r="I4193" s="4"/>
      <c r="J4193" s="4"/>
      <c r="K4193" s="4"/>
      <c r="O4193" s="4"/>
      <c r="P4193" s="4"/>
      <c r="Q4193" s="4"/>
      <c r="R4193" s="16"/>
      <c r="S4193" s="16"/>
      <c r="T4193" s="16"/>
      <c r="AA4193" s="59"/>
      <c r="AB4193" s="59"/>
      <c r="AC4193" s="18"/>
      <c r="AE4193" s="100"/>
    </row>
    <row r="4194" spans="1:31" x14ac:dyDescent="0.25">
      <c r="A4194" s="16"/>
      <c r="B4194" s="16"/>
      <c r="C4194" s="16"/>
      <c r="D4194" s="66"/>
      <c r="E4194" s="66"/>
      <c r="F4194" s="66"/>
      <c r="G4194" s="67"/>
      <c r="H4194" s="4"/>
      <c r="I4194" s="4"/>
      <c r="J4194" s="4"/>
      <c r="K4194" s="4"/>
      <c r="O4194" s="4"/>
      <c r="P4194" s="4"/>
      <c r="Q4194" s="4"/>
      <c r="R4194" s="16"/>
      <c r="S4194" s="16"/>
      <c r="T4194" s="16"/>
      <c r="AA4194" s="59"/>
      <c r="AB4194" s="59"/>
      <c r="AC4194" s="18"/>
      <c r="AE4194" s="100"/>
    </row>
    <row r="4195" spans="1:31" x14ac:dyDescent="0.25">
      <c r="A4195" s="16"/>
      <c r="B4195" s="16"/>
      <c r="C4195" s="16"/>
      <c r="D4195" s="66"/>
      <c r="E4195" s="66"/>
      <c r="F4195" s="66"/>
      <c r="G4195" s="67"/>
      <c r="H4195" s="4"/>
      <c r="I4195" s="4"/>
      <c r="J4195" s="4"/>
      <c r="K4195" s="4"/>
      <c r="O4195" s="4"/>
      <c r="P4195" s="4"/>
      <c r="Q4195" s="4"/>
      <c r="R4195" s="16"/>
      <c r="S4195" s="16"/>
      <c r="T4195" s="16"/>
      <c r="AA4195" s="59"/>
      <c r="AB4195" s="59"/>
      <c r="AC4195" s="18"/>
      <c r="AE4195" s="100"/>
    </row>
    <row r="4196" spans="1:31" x14ac:dyDescent="0.25">
      <c r="A4196" s="16"/>
      <c r="B4196" s="16"/>
      <c r="C4196" s="16"/>
      <c r="D4196" s="66"/>
      <c r="E4196" s="66"/>
      <c r="F4196" s="66"/>
      <c r="G4196" s="67"/>
      <c r="H4196" s="4"/>
      <c r="I4196" s="4"/>
      <c r="J4196" s="4"/>
      <c r="K4196" s="4"/>
      <c r="O4196" s="4"/>
      <c r="P4196" s="4"/>
      <c r="Q4196" s="4"/>
      <c r="R4196" s="16"/>
      <c r="S4196" s="16"/>
      <c r="T4196" s="16"/>
      <c r="AA4196" s="59"/>
      <c r="AB4196" s="59"/>
      <c r="AC4196" s="18"/>
      <c r="AE4196" s="100"/>
    </row>
    <row r="4197" spans="1:31" x14ac:dyDescent="0.25">
      <c r="A4197" s="16"/>
      <c r="B4197" s="16"/>
      <c r="C4197" s="16"/>
      <c r="D4197" s="66"/>
      <c r="E4197" s="66"/>
      <c r="F4197" s="66"/>
      <c r="G4197" s="67"/>
      <c r="H4197" s="4"/>
      <c r="I4197" s="4"/>
      <c r="J4197" s="4"/>
      <c r="K4197" s="4"/>
      <c r="O4197" s="4"/>
      <c r="P4197" s="4"/>
      <c r="Q4197" s="4"/>
      <c r="R4197" s="16"/>
      <c r="S4197" s="16"/>
      <c r="T4197" s="16"/>
      <c r="AA4197" s="59"/>
      <c r="AB4197" s="59"/>
      <c r="AC4197" s="18"/>
      <c r="AE4197" s="100"/>
    </row>
    <row r="4198" spans="1:31" x14ac:dyDescent="0.25">
      <c r="A4198" s="16"/>
      <c r="B4198" s="16"/>
      <c r="C4198" s="16"/>
      <c r="D4198" s="66"/>
      <c r="E4198" s="66"/>
      <c r="F4198" s="66"/>
      <c r="G4198" s="67"/>
      <c r="H4198" s="4"/>
      <c r="I4198" s="4"/>
      <c r="J4198" s="4"/>
      <c r="K4198" s="4"/>
      <c r="O4198" s="4"/>
      <c r="P4198" s="4"/>
      <c r="Q4198" s="4"/>
      <c r="R4198" s="16"/>
      <c r="S4198" s="16"/>
      <c r="T4198" s="16"/>
      <c r="AA4198" s="59"/>
      <c r="AB4198" s="59"/>
      <c r="AC4198" s="18"/>
      <c r="AE4198" s="100"/>
    </row>
    <row r="4199" spans="1:31" x14ac:dyDescent="0.25">
      <c r="A4199" s="16"/>
      <c r="B4199" s="16"/>
      <c r="C4199" s="16"/>
      <c r="D4199" s="66"/>
      <c r="E4199" s="66"/>
      <c r="F4199" s="66"/>
      <c r="G4199" s="67"/>
      <c r="H4199" s="4"/>
      <c r="I4199" s="4"/>
      <c r="J4199" s="4"/>
      <c r="K4199" s="4"/>
      <c r="O4199" s="4"/>
      <c r="P4199" s="4"/>
      <c r="Q4199" s="4"/>
      <c r="R4199" s="16"/>
      <c r="S4199" s="16"/>
      <c r="T4199" s="16"/>
      <c r="AA4199" s="59"/>
      <c r="AB4199" s="59"/>
      <c r="AC4199" s="18"/>
      <c r="AE4199" s="100"/>
    </row>
    <row r="4200" spans="1:31" x14ac:dyDescent="0.25">
      <c r="A4200" s="16"/>
      <c r="B4200" s="16"/>
      <c r="C4200" s="16"/>
      <c r="D4200" s="66"/>
      <c r="E4200" s="66"/>
      <c r="F4200" s="66"/>
      <c r="G4200" s="67"/>
      <c r="H4200" s="4"/>
      <c r="I4200" s="4"/>
      <c r="J4200" s="4"/>
      <c r="K4200" s="4"/>
      <c r="O4200" s="4"/>
      <c r="P4200" s="4"/>
      <c r="Q4200" s="4"/>
      <c r="R4200" s="16"/>
      <c r="S4200" s="16"/>
      <c r="T4200" s="16"/>
      <c r="AA4200" s="59"/>
      <c r="AB4200" s="59"/>
      <c r="AC4200" s="18"/>
      <c r="AE4200" s="100"/>
    </row>
    <row r="4201" spans="1:31" x14ac:dyDescent="0.25">
      <c r="A4201" s="16"/>
      <c r="B4201" s="16"/>
      <c r="C4201" s="16"/>
      <c r="D4201" s="66"/>
      <c r="E4201" s="66"/>
      <c r="F4201" s="66"/>
      <c r="G4201" s="67"/>
      <c r="H4201" s="4"/>
      <c r="I4201" s="4"/>
      <c r="J4201" s="4"/>
      <c r="K4201" s="4"/>
      <c r="O4201" s="4"/>
      <c r="P4201" s="4"/>
      <c r="Q4201" s="4"/>
      <c r="R4201" s="16"/>
      <c r="S4201" s="16"/>
      <c r="T4201" s="16"/>
      <c r="AA4201" s="59"/>
      <c r="AB4201" s="59"/>
      <c r="AC4201" s="18"/>
      <c r="AE4201" s="100"/>
    </row>
    <row r="4202" spans="1:31" x14ac:dyDescent="0.25">
      <c r="A4202" s="16"/>
      <c r="B4202" s="16"/>
      <c r="C4202" s="16"/>
      <c r="D4202" s="66"/>
      <c r="E4202" s="66"/>
      <c r="F4202" s="66"/>
      <c r="G4202" s="67"/>
      <c r="H4202" s="4"/>
      <c r="I4202" s="4"/>
      <c r="J4202" s="4"/>
      <c r="K4202" s="4"/>
      <c r="O4202" s="4"/>
      <c r="P4202" s="4"/>
      <c r="Q4202" s="4"/>
      <c r="R4202" s="16"/>
      <c r="S4202" s="16"/>
      <c r="T4202" s="16"/>
      <c r="AA4202" s="59"/>
      <c r="AB4202" s="59"/>
      <c r="AC4202" s="18"/>
      <c r="AE4202" s="100"/>
    </row>
    <row r="4203" spans="1:31" x14ac:dyDescent="0.25">
      <c r="A4203" s="16"/>
      <c r="B4203" s="16"/>
      <c r="C4203" s="16"/>
      <c r="D4203" s="66"/>
      <c r="E4203" s="66"/>
      <c r="F4203" s="66"/>
      <c r="G4203" s="67"/>
      <c r="H4203" s="4"/>
      <c r="I4203" s="4"/>
      <c r="J4203" s="4"/>
      <c r="K4203" s="4"/>
      <c r="O4203" s="4"/>
      <c r="P4203" s="4"/>
      <c r="Q4203" s="4"/>
      <c r="R4203" s="16"/>
      <c r="S4203" s="16"/>
      <c r="T4203" s="16"/>
      <c r="AA4203" s="59"/>
      <c r="AB4203" s="59"/>
      <c r="AC4203" s="18"/>
      <c r="AE4203" s="100"/>
    </row>
    <row r="4204" spans="1:31" x14ac:dyDescent="0.25">
      <c r="A4204" s="16"/>
      <c r="B4204" s="16"/>
      <c r="C4204" s="16"/>
      <c r="D4204" s="66"/>
      <c r="E4204" s="66"/>
      <c r="F4204" s="66"/>
      <c r="G4204" s="67"/>
      <c r="H4204" s="4"/>
      <c r="I4204" s="4"/>
      <c r="J4204" s="4"/>
      <c r="K4204" s="4"/>
      <c r="O4204" s="4"/>
      <c r="P4204" s="4"/>
      <c r="Q4204" s="4"/>
      <c r="R4204" s="16"/>
      <c r="S4204" s="16"/>
      <c r="T4204" s="16"/>
      <c r="AA4204" s="59"/>
      <c r="AB4204" s="59"/>
      <c r="AC4204" s="18"/>
      <c r="AE4204" s="100"/>
    </row>
    <row r="4205" spans="1:31" x14ac:dyDescent="0.25">
      <c r="A4205" s="16"/>
      <c r="B4205" s="16"/>
      <c r="C4205" s="16"/>
      <c r="D4205" s="66"/>
      <c r="E4205" s="66"/>
      <c r="F4205" s="66"/>
      <c r="G4205" s="67"/>
      <c r="H4205" s="4"/>
      <c r="I4205" s="4"/>
      <c r="J4205" s="4"/>
      <c r="K4205" s="4"/>
      <c r="O4205" s="4"/>
      <c r="P4205" s="4"/>
      <c r="Q4205" s="4"/>
      <c r="R4205" s="16"/>
      <c r="S4205" s="16"/>
      <c r="T4205" s="16"/>
      <c r="AA4205" s="59"/>
      <c r="AB4205" s="59"/>
      <c r="AC4205" s="18"/>
      <c r="AE4205" s="100"/>
    </row>
    <row r="4206" spans="1:31" x14ac:dyDescent="0.25">
      <c r="A4206" s="16"/>
      <c r="B4206" s="16"/>
      <c r="C4206" s="16"/>
      <c r="D4206" s="66"/>
      <c r="E4206" s="66"/>
      <c r="F4206" s="66"/>
      <c r="G4206" s="67"/>
      <c r="H4206" s="4"/>
      <c r="I4206" s="4"/>
      <c r="J4206" s="4"/>
      <c r="K4206" s="4"/>
      <c r="O4206" s="4"/>
      <c r="P4206" s="4"/>
      <c r="Q4206" s="4"/>
      <c r="R4206" s="16"/>
      <c r="S4206" s="16"/>
      <c r="T4206" s="16"/>
      <c r="AA4206" s="59"/>
      <c r="AB4206" s="59"/>
      <c r="AC4206" s="18"/>
      <c r="AE4206" s="100"/>
    </row>
    <row r="4207" spans="1:31" x14ac:dyDescent="0.25">
      <c r="A4207" s="16"/>
      <c r="B4207" s="16"/>
      <c r="C4207" s="16"/>
      <c r="D4207" s="66"/>
      <c r="E4207" s="66"/>
      <c r="F4207" s="66"/>
      <c r="G4207" s="67"/>
      <c r="H4207" s="4"/>
      <c r="I4207" s="4"/>
      <c r="J4207" s="4"/>
      <c r="K4207" s="4"/>
      <c r="O4207" s="4"/>
      <c r="P4207" s="4"/>
      <c r="Q4207" s="4"/>
      <c r="R4207" s="16"/>
      <c r="S4207" s="16"/>
      <c r="T4207" s="16"/>
      <c r="AA4207" s="59"/>
      <c r="AB4207" s="59"/>
      <c r="AC4207" s="18"/>
      <c r="AE4207" s="100"/>
    </row>
    <row r="4208" spans="1:31" x14ac:dyDescent="0.25">
      <c r="A4208" s="16"/>
      <c r="B4208" s="16"/>
      <c r="C4208" s="16"/>
      <c r="D4208" s="66"/>
      <c r="E4208" s="66"/>
      <c r="F4208" s="66"/>
      <c r="G4208" s="67"/>
      <c r="H4208" s="4"/>
      <c r="I4208" s="4"/>
      <c r="J4208" s="4"/>
      <c r="K4208" s="4"/>
      <c r="O4208" s="4"/>
      <c r="P4208" s="4"/>
      <c r="Q4208" s="4"/>
      <c r="R4208" s="16"/>
      <c r="S4208" s="16"/>
      <c r="T4208" s="16"/>
      <c r="AA4208" s="59"/>
      <c r="AB4208" s="59"/>
      <c r="AC4208" s="18"/>
      <c r="AE4208" s="100"/>
    </row>
    <row r="4209" spans="1:31" x14ac:dyDescent="0.25">
      <c r="A4209" s="16"/>
      <c r="B4209" s="16"/>
      <c r="C4209" s="16"/>
      <c r="D4209" s="66"/>
      <c r="E4209" s="66"/>
      <c r="F4209" s="66"/>
      <c r="G4209" s="67"/>
      <c r="H4209" s="4"/>
      <c r="I4209" s="4"/>
      <c r="J4209" s="4"/>
      <c r="K4209" s="4"/>
      <c r="O4209" s="4"/>
      <c r="P4209" s="4"/>
      <c r="Q4209" s="4"/>
      <c r="R4209" s="16"/>
      <c r="S4209" s="16"/>
      <c r="T4209" s="16"/>
      <c r="AA4209" s="59"/>
      <c r="AB4209" s="59"/>
      <c r="AC4209" s="18"/>
      <c r="AE4209" s="100"/>
    </row>
    <row r="4210" spans="1:31" x14ac:dyDescent="0.25">
      <c r="A4210" s="16"/>
      <c r="B4210" s="16"/>
      <c r="C4210" s="16"/>
      <c r="D4210" s="66"/>
      <c r="E4210" s="66"/>
      <c r="F4210" s="66"/>
      <c r="G4210" s="67"/>
      <c r="H4210" s="4"/>
      <c r="I4210" s="4"/>
      <c r="J4210" s="4"/>
      <c r="K4210" s="4"/>
      <c r="O4210" s="4"/>
      <c r="P4210" s="4"/>
      <c r="Q4210" s="4"/>
      <c r="R4210" s="16"/>
      <c r="S4210" s="16"/>
      <c r="T4210" s="16"/>
      <c r="AA4210" s="59"/>
      <c r="AB4210" s="59"/>
      <c r="AC4210" s="18"/>
      <c r="AE4210" s="100"/>
    </row>
    <row r="4211" spans="1:31" x14ac:dyDescent="0.25">
      <c r="A4211" s="16"/>
      <c r="B4211" s="16"/>
      <c r="C4211" s="16"/>
      <c r="D4211" s="66"/>
      <c r="E4211" s="66"/>
      <c r="F4211" s="66"/>
      <c r="G4211" s="67"/>
      <c r="H4211" s="4"/>
      <c r="I4211" s="4"/>
      <c r="J4211" s="4"/>
      <c r="K4211" s="4"/>
      <c r="O4211" s="4"/>
      <c r="P4211" s="4"/>
      <c r="Q4211" s="4"/>
      <c r="R4211" s="16"/>
      <c r="S4211" s="16"/>
      <c r="T4211" s="16"/>
      <c r="AA4211" s="59"/>
      <c r="AB4211" s="59"/>
      <c r="AC4211" s="18"/>
      <c r="AE4211" s="100"/>
    </row>
    <row r="4212" spans="1:31" x14ac:dyDescent="0.25">
      <c r="A4212" s="16"/>
      <c r="B4212" s="16"/>
      <c r="C4212" s="16"/>
      <c r="D4212" s="66"/>
      <c r="E4212" s="66"/>
      <c r="F4212" s="66"/>
      <c r="G4212" s="67"/>
      <c r="H4212" s="4"/>
      <c r="I4212" s="4"/>
      <c r="J4212" s="4"/>
      <c r="K4212" s="4"/>
      <c r="O4212" s="4"/>
      <c r="P4212" s="4"/>
      <c r="Q4212" s="4"/>
      <c r="R4212" s="16"/>
      <c r="S4212" s="16"/>
      <c r="T4212" s="16"/>
      <c r="AA4212" s="59"/>
      <c r="AB4212" s="59"/>
      <c r="AC4212" s="18"/>
      <c r="AE4212" s="100"/>
    </row>
    <row r="4213" spans="1:31" x14ac:dyDescent="0.25">
      <c r="A4213" s="16"/>
      <c r="B4213" s="16"/>
      <c r="C4213" s="16"/>
      <c r="D4213" s="66"/>
      <c r="E4213" s="66"/>
      <c r="F4213" s="66"/>
      <c r="G4213" s="67"/>
      <c r="H4213" s="4"/>
      <c r="I4213" s="4"/>
      <c r="J4213" s="4"/>
      <c r="K4213" s="4"/>
      <c r="O4213" s="4"/>
      <c r="P4213" s="4"/>
      <c r="Q4213" s="4"/>
      <c r="R4213" s="16"/>
      <c r="S4213" s="16"/>
      <c r="T4213" s="16"/>
      <c r="AA4213" s="59"/>
      <c r="AB4213" s="59"/>
      <c r="AC4213" s="18"/>
      <c r="AE4213" s="100"/>
    </row>
    <row r="4214" spans="1:31" x14ac:dyDescent="0.25">
      <c r="A4214" s="16"/>
      <c r="B4214" s="16"/>
      <c r="C4214" s="16"/>
      <c r="D4214" s="66"/>
      <c r="E4214" s="66"/>
      <c r="F4214" s="66"/>
      <c r="G4214" s="67"/>
      <c r="H4214" s="4"/>
      <c r="I4214" s="4"/>
      <c r="J4214" s="4"/>
      <c r="K4214" s="4"/>
      <c r="O4214" s="4"/>
      <c r="P4214" s="4"/>
      <c r="Q4214" s="4"/>
      <c r="R4214" s="16"/>
      <c r="S4214" s="16"/>
      <c r="T4214" s="16"/>
      <c r="AA4214" s="59"/>
      <c r="AB4214" s="59"/>
      <c r="AC4214" s="18"/>
      <c r="AE4214" s="100"/>
    </row>
    <row r="4215" spans="1:31" x14ac:dyDescent="0.25">
      <c r="A4215" s="16"/>
      <c r="B4215" s="16"/>
      <c r="C4215" s="16"/>
      <c r="D4215" s="66"/>
      <c r="E4215" s="66"/>
      <c r="F4215" s="66"/>
      <c r="G4215" s="67"/>
      <c r="H4215" s="4"/>
      <c r="I4215" s="4"/>
      <c r="J4215" s="4"/>
      <c r="K4215" s="4"/>
      <c r="O4215" s="4"/>
      <c r="P4215" s="4"/>
      <c r="Q4215" s="4"/>
      <c r="R4215" s="16"/>
      <c r="S4215" s="16"/>
      <c r="T4215" s="16"/>
      <c r="AA4215" s="59"/>
      <c r="AB4215" s="59"/>
      <c r="AC4215" s="18"/>
      <c r="AE4215" s="100"/>
    </row>
    <row r="4216" spans="1:31" x14ac:dyDescent="0.25">
      <c r="A4216" s="16"/>
      <c r="B4216" s="16"/>
      <c r="C4216" s="16"/>
      <c r="D4216" s="66"/>
      <c r="E4216" s="66"/>
      <c r="F4216" s="66"/>
      <c r="G4216" s="67"/>
      <c r="H4216" s="4"/>
      <c r="I4216" s="4"/>
      <c r="J4216" s="4"/>
      <c r="K4216" s="4"/>
      <c r="O4216" s="4"/>
      <c r="P4216" s="4"/>
      <c r="Q4216" s="4"/>
      <c r="R4216" s="16"/>
      <c r="S4216" s="16"/>
      <c r="T4216" s="16"/>
      <c r="AA4216" s="59"/>
      <c r="AB4216" s="59"/>
      <c r="AC4216" s="18"/>
      <c r="AE4216" s="100"/>
    </row>
    <row r="4217" spans="1:31" x14ac:dyDescent="0.25">
      <c r="A4217" s="16"/>
      <c r="B4217" s="16"/>
      <c r="C4217" s="16"/>
      <c r="D4217" s="66"/>
      <c r="E4217" s="66"/>
      <c r="F4217" s="66"/>
      <c r="G4217" s="67"/>
      <c r="H4217" s="4"/>
      <c r="I4217" s="4"/>
      <c r="J4217" s="4"/>
      <c r="K4217" s="4"/>
      <c r="O4217" s="4"/>
      <c r="P4217" s="4"/>
      <c r="Q4217" s="4"/>
      <c r="R4217" s="16"/>
      <c r="S4217" s="16"/>
      <c r="T4217" s="16"/>
      <c r="AA4217" s="59"/>
      <c r="AB4217" s="59"/>
      <c r="AC4217" s="18"/>
      <c r="AE4217" s="100"/>
    </row>
    <row r="4218" spans="1:31" x14ac:dyDescent="0.25">
      <c r="A4218" s="16"/>
      <c r="B4218" s="16"/>
      <c r="C4218" s="16"/>
      <c r="D4218" s="66"/>
      <c r="E4218" s="66"/>
      <c r="F4218" s="66"/>
      <c r="G4218" s="67"/>
      <c r="H4218" s="4"/>
      <c r="I4218" s="4"/>
      <c r="J4218" s="4"/>
      <c r="K4218" s="4"/>
      <c r="O4218" s="4"/>
      <c r="P4218" s="4"/>
      <c r="Q4218" s="4"/>
      <c r="R4218" s="16"/>
      <c r="S4218" s="16"/>
      <c r="T4218" s="16"/>
      <c r="AA4218" s="59"/>
      <c r="AB4218" s="59"/>
      <c r="AC4218" s="18"/>
      <c r="AE4218" s="100"/>
    </row>
    <row r="4219" spans="1:31" x14ac:dyDescent="0.25">
      <c r="A4219" s="16"/>
      <c r="B4219" s="16"/>
      <c r="C4219" s="16"/>
      <c r="D4219" s="66"/>
      <c r="E4219" s="66"/>
      <c r="F4219" s="66"/>
      <c r="G4219" s="67"/>
      <c r="H4219" s="4"/>
      <c r="I4219" s="4"/>
      <c r="J4219" s="4"/>
      <c r="K4219" s="4"/>
      <c r="O4219" s="4"/>
      <c r="P4219" s="4"/>
      <c r="Q4219" s="4"/>
      <c r="R4219" s="16"/>
      <c r="S4219" s="16"/>
      <c r="T4219" s="16"/>
      <c r="AA4219" s="59"/>
      <c r="AB4219" s="59"/>
      <c r="AC4219" s="18"/>
      <c r="AE4219" s="100"/>
    </row>
    <row r="4220" spans="1:31" x14ac:dyDescent="0.25">
      <c r="A4220" s="16"/>
      <c r="B4220" s="16"/>
      <c r="C4220" s="16"/>
      <c r="D4220" s="66"/>
      <c r="E4220" s="66"/>
      <c r="F4220" s="66"/>
      <c r="G4220" s="67"/>
      <c r="H4220" s="4"/>
      <c r="I4220" s="4"/>
      <c r="J4220" s="4"/>
      <c r="K4220" s="4"/>
      <c r="O4220" s="4"/>
      <c r="P4220" s="4"/>
      <c r="Q4220" s="4"/>
      <c r="R4220" s="16"/>
      <c r="S4220" s="16"/>
      <c r="T4220" s="16"/>
      <c r="AA4220" s="59"/>
      <c r="AB4220" s="59"/>
      <c r="AC4220" s="18"/>
      <c r="AE4220" s="100"/>
    </row>
    <row r="4221" spans="1:31" x14ac:dyDescent="0.25">
      <c r="A4221" s="16"/>
      <c r="B4221" s="16"/>
      <c r="C4221" s="16"/>
      <c r="D4221" s="66"/>
      <c r="E4221" s="66"/>
      <c r="F4221" s="66"/>
      <c r="G4221" s="67"/>
      <c r="H4221" s="4"/>
      <c r="I4221" s="4"/>
      <c r="J4221" s="4"/>
      <c r="K4221" s="4"/>
      <c r="O4221" s="4"/>
      <c r="P4221" s="4"/>
      <c r="Q4221" s="4"/>
      <c r="R4221" s="16"/>
      <c r="S4221" s="16"/>
      <c r="T4221" s="16"/>
      <c r="AA4221" s="59"/>
      <c r="AB4221" s="59"/>
      <c r="AC4221" s="18"/>
      <c r="AE4221" s="100"/>
    </row>
    <row r="4222" spans="1:31" x14ac:dyDescent="0.25">
      <c r="A4222" s="16"/>
      <c r="B4222" s="16"/>
      <c r="C4222" s="16"/>
      <c r="D4222" s="66"/>
      <c r="E4222" s="66"/>
      <c r="F4222" s="66"/>
      <c r="G4222" s="67"/>
      <c r="H4222" s="4"/>
      <c r="I4222" s="4"/>
      <c r="J4222" s="4"/>
      <c r="K4222" s="4"/>
      <c r="O4222" s="4"/>
      <c r="P4222" s="4"/>
      <c r="Q4222" s="4"/>
      <c r="R4222" s="16"/>
      <c r="S4222" s="16"/>
      <c r="T4222" s="16"/>
      <c r="AA4222" s="59"/>
      <c r="AB4222" s="59"/>
      <c r="AC4222" s="18"/>
      <c r="AE4222" s="100"/>
    </row>
    <row r="4223" spans="1:31" x14ac:dyDescent="0.25">
      <c r="A4223" s="16"/>
      <c r="B4223" s="16"/>
      <c r="C4223" s="16"/>
      <c r="D4223" s="66"/>
      <c r="E4223" s="66"/>
      <c r="F4223" s="66"/>
      <c r="G4223" s="67"/>
      <c r="H4223" s="4"/>
      <c r="I4223" s="4"/>
      <c r="J4223" s="4"/>
      <c r="K4223" s="4"/>
      <c r="O4223" s="4"/>
      <c r="P4223" s="4"/>
      <c r="Q4223" s="4"/>
      <c r="R4223" s="16"/>
      <c r="S4223" s="16"/>
      <c r="T4223" s="16"/>
      <c r="AA4223" s="59"/>
      <c r="AB4223" s="59"/>
      <c r="AC4223" s="18"/>
      <c r="AE4223" s="100"/>
    </row>
    <row r="4224" spans="1:31" x14ac:dyDescent="0.25">
      <c r="A4224" s="16"/>
      <c r="B4224" s="16"/>
      <c r="C4224" s="16"/>
      <c r="D4224" s="66"/>
      <c r="E4224" s="66"/>
      <c r="F4224" s="66"/>
      <c r="G4224" s="67"/>
      <c r="H4224" s="4"/>
      <c r="I4224" s="4"/>
      <c r="J4224" s="4"/>
      <c r="K4224" s="4"/>
      <c r="O4224" s="4"/>
      <c r="P4224" s="4"/>
      <c r="Q4224" s="4"/>
      <c r="R4224" s="16"/>
      <c r="S4224" s="16"/>
      <c r="T4224" s="16"/>
      <c r="AA4224" s="59"/>
      <c r="AB4224" s="59"/>
      <c r="AC4224" s="18"/>
      <c r="AE4224" s="100"/>
    </row>
    <row r="4225" spans="1:31" x14ac:dyDescent="0.25">
      <c r="A4225" s="16"/>
      <c r="B4225" s="16"/>
      <c r="C4225" s="16"/>
      <c r="D4225" s="66"/>
      <c r="E4225" s="66"/>
      <c r="F4225" s="66"/>
      <c r="G4225" s="67"/>
      <c r="H4225" s="4"/>
      <c r="I4225" s="4"/>
      <c r="J4225" s="4"/>
      <c r="K4225" s="4"/>
      <c r="O4225" s="4"/>
      <c r="P4225" s="4"/>
      <c r="Q4225" s="4"/>
      <c r="R4225" s="16"/>
      <c r="S4225" s="16"/>
      <c r="T4225" s="16"/>
      <c r="AA4225" s="59"/>
      <c r="AB4225" s="59"/>
      <c r="AC4225" s="18"/>
      <c r="AE4225" s="100"/>
    </row>
    <row r="4226" spans="1:31" x14ac:dyDescent="0.25">
      <c r="A4226" s="16"/>
      <c r="B4226" s="16"/>
      <c r="C4226" s="16"/>
      <c r="D4226" s="66"/>
      <c r="E4226" s="66"/>
      <c r="F4226" s="66"/>
      <c r="G4226" s="67"/>
      <c r="H4226" s="4"/>
      <c r="I4226" s="4"/>
      <c r="J4226" s="4"/>
      <c r="K4226" s="4"/>
      <c r="O4226" s="4"/>
      <c r="P4226" s="4"/>
      <c r="Q4226" s="4"/>
      <c r="R4226" s="16"/>
      <c r="S4226" s="16"/>
      <c r="T4226" s="16"/>
      <c r="AA4226" s="59"/>
      <c r="AB4226" s="59"/>
      <c r="AC4226" s="18"/>
      <c r="AE4226" s="100"/>
    </row>
    <row r="4227" spans="1:31" x14ac:dyDescent="0.25">
      <c r="A4227" s="16"/>
      <c r="B4227" s="16"/>
      <c r="C4227" s="16"/>
      <c r="D4227" s="66"/>
      <c r="E4227" s="66"/>
      <c r="F4227" s="66"/>
      <c r="G4227" s="67"/>
      <c r="H4227" s="4"/>
      <c r="I4227" s="4"/>
      <c r="J4227" s="4"/>
      <c r="K4227" s="4"/>
      <c r="O4227" s="4"/>
      <c r="P4227" s="4"/>
      <c r="Q4227" s="4"/>
      <c r="R4227" s="16"/>
      <c r="S4227" s="16"/>
      <c r="T4227" s="16"/>
      <c r="AA4227" s="59"/>
      <c r="AB4227" s="59"/>
      <c r="AC4227" s="18"/>
      <c r="AE4227" s="100"/>
    </row>
    <row r="4228" spans="1:31" x14ac:dyDescent="0.25">
      <c r="A4228" s="16"/>
      <c r="B4228" s="16"/>
      <c r="C4228" s="16"/>
      <c r="D4228" s="66"/>
      <c r="E4228" s="66"/>
      <c r="F4228" s="66"/>
      <c r="G4228" s="67"/>
      <c r="H4228" s="4"/>
      <c r="I4228" s="4"/>
      <c r="J4228" s="4"/>
      <c r="K4228" s="4"/>
      <c r="O4228" s="4"/>
      <c r="P4228" s="4"/>
      <c r="Q4228" s="4"/>
      <c r="R4228" s="16"/>
      <c r="S4228" s="16"/>
      <c r="T4228" s="16"/>
      <c r="AA4228" s="59"/>
      <c r="AB4228" s="59"/>
      <c r="AC4228" s="18"/>
      <c r="AE4228" s="100"/>
    </row>
    <row r="4229" spans="1:31" x14ac:dyDescent="0.25">
      <c r="A4229" s="16"/>
      <c r="B4229" s="16"/>
      <c r="C4229" s="16"/>
      <c r="D4229" s="66"/>
      <c r="E4229" s="66"/>
      <c r="F4229" s="66"/>
      <c r="G4229" s="67"/>
      <c r="H4229" s="4"/>
      <c r="I4229" s="4"/>
      <c r="J4229" s="4"/>
      <c r="K4229" s="4"/>
      <c r="O4229" s="4"/>
      <c r="P4229" s="4"/>
      <c r="Q4229" s="4"/>
      <c r="R4229" s="16"/>
      <c r="S4229" s="16"/>
      <c r="T4229" s="16"/>
      <c r="AA4229" s="59"/>
      <c r="AB4229" s="59"/>
      <c r="AC4229" s="18"/>
      <c r="AE4229" s="100"/>
    </row>
    <row r="4230" spans="1:31" x14ac:dyDescent="0.25">
      <c r="A4230" s="16"/>
      <c r="B4230" s="16"/>
      <c r="C4230" s="16"/>
      <c r="D4230" s="66"/>
      <c r="E4230" s="66"/>
      <c r="F4230" s="66"/>
      <c r="G4230" s="67"/>
      <c r="H4230" s="4"/>
      <c r="I4230" s="4"/>
      <c r="J4230" s="4"/>
      <c r="K4230" s="4"/>
      <c r="O4230" s="4"/>
      <c r="P4230" s="4"/>
      <c r="Q4230" s="4"/>
      <c r="R4230" s="16"/>
      <c r="S4230" s="16"/>
      <c r="T4230" s="16"/>
      <c r="AA4230" s="59"/>
      <c r="AB4230" s="59"/>
      <c r="AC4230" s="18"/>
      <c r="AE4230" s="100"/>
    </row>
    <row r="4231" spans="1:31" x14ac:dyDescent="0.25">
      <c r="A4231" s="16"/>
      <c r="B4231" s="16"/>
      <c r="C4231" s="16"/>
      <c r="D4231" s="66"/>
      <c r="E4231" s="66"/>
      <c r="F4231" s="66"/>
      <c r="G4231" s="67"/>
      <c r="H4231" s="4"/>
      <c r="I4231" s="4"/>
      <c r="J4231" s="4"/>
      <c r="K4231" s="4"/>
      <c r="O4231" s="4"/>
      <c r="P4231" s="4"/>
      <c r="Q4231" s="4"/>
      <c r="R4231" s="16"/>
      <c r="S4231" s="16"/>
      <c r="T4231" s="16"/>
      <c r="AA4231" s="59"/>
      <c r="AB4231" s="59"/>
      <c r="AC4231" s="18"/>
      <c r="AE4231" s="100"/>
    </row>
    <row r="4232" spans="1:31" x14ac:dyDescent="0.25">
      <c r="A4232" s="16"/>
      <c r="B4232" s="16"/>
      <c r="C4232" s="16"/>
      <c r="D4232" s="66"/>
      <c r="E4232" s="66"/>
      <c r="F4232" s="66"/>
      <c r="G4232" s="67"/>
      <c r="H4232" s="4"/>
      <c r="I4232" s="4"/>
      <c r="J4232" s="4"/>
      <c r="K4232" s="4"/>
      <c r="O4232" s="4"/>
      <c r="P4232" s="4"/>
      <c r="Q4232" s="4"/>
      <c r="R4232" s="16"/>
      <c r="S4232" s="16"/>
      <c r="T4232" s="16"/>
      <c r="AA4232" s="59"/>
      <c r="AB4232" s="59"/>
      <c r="AC4232" s="18"/>
      <c r="AE4232" s="100"/>
    </row>
    <row r="4233" spans="1:31" x14ac:dyDescent="0.25">
      <c r="A4233" s="16"/>
      <c r="B4233" s="16"/>
      <c r="C4233" s="16"/>
      <c r="D4233" s="66"/>
      <c r="E4233" s="66"/>
      <c r="F4233" s="66"/>
      <c r="G4233" s="67"/>
      <c r="H4233" s="4"/>
      <c r="I4233" s="4"/>
      <c r="J4233" s="4"/>
      <c r="K4233" s="4"/>
      <c r="O4233" s="4"/>
      <c r="P4233" s="4"/>
      <c r="Q4233" s="4"/>
      <c r="R4233" s="16"/>
      <c r="S4233" s="16"/>
      <c r="T4233" s="16"/>
      <c r="AA4233" s="59"/>
      <c r="AB4233" s="59"/>
      <c r="AC4233" s="18"/>
      <c r="AE4233" s="100"/>
    </row>
    <row r="4234" spans="1:31" x14ac:dyDescent="0.25">
      <c r="A4234" s="16"/>
      <c r="B4234" s="16"/>
      <c r="C4234" s="16"/>
      <c r="D4234" s="66"/>
      <c r="E4234" s="66"/>
      <c r="F4234" s="66"/>
      <c r="G4234" s="67"/>
      <c r="H4234" s="4"/>
      <c r="I4234" s="4"/>
      <c r="J4234" s="4"/>
      <c r="K4234" s="4"/>
      <c r="O4234" s="4"/>
      <c r="P4234" s="4"/>
      <c r="Q4234" s="4"/>
      <c r="R4234" s="16"/>
      <c r="S4234" s="16"/>
      <c r="T4234" s="16"/>
      <c r="AA4234" s="59"/>
      <c r="AB4234" s="59"/>
      <c r="AC4234" s="18"/>
      <c r="AE4234" s="100"/>
    </row>
    <row r="4235" spans="1:31" x14ac:dyDescent="0.25">
      <c r="A4235" s="16"/>
      <c r="B4235" s="16"/>
      <c r="C4235" s="16"/>
      <c r="D4235" s="66"/>
      <c r="E4235" s="66"/>
      <c r="F4235" s="66"/>
      <c r="G4235" s="67"/>
      <c r="H4235" s="4"/>
      <c r="I4235" s="4"/>
      <c r="J4235" s="4"/>
      <c r="K4235" s="4"/>
      <c r="O4235" s="4"/>
      <c r="P4235" s="4"/>
      <c r="Q4235" s="4"/>
      <c r="R4235" s="16"/>
      <c r="S4235" s="16"/>
      <c r="T4235" s="16"/>
      <c r="AA4235" s="59"/>
      <c r="AB4235" s="59"/>
      <c r="AC4235" s="18"/>
      <c r="AE4235" s="100"/>
    </row>
    <row r="4236" spans="1:31" x14ac:dyDescent="0.25">
      <c r="A4236" s="16"/>
      <c r="B4236" s="16"/>
      <c r="C4236" s="16"/>
      <c r="D4236" s="66"/>
      <c r="E4236" s="66"/>
      <c r="F4236" s="66"/>
      <c r="G4236" s="67"/>
      <c r="H4236" s="4"/>
      <c r="I4236" s="4"/>
      <c r="J4236" s="4"/>
      <c r="K4236" s="4"/>
      <c r="O4236" s="4"/>
      <c r="P4236" s="4"/>
      <c r="Q4236" s="4"/>
      <c r="R4236" s="16"/>
      <c r="S4236" s="16"/>
      <c r="T4236" s="16"/>
      <c r="AA4236" s="59"/>
      <c r="AB4236" s="59"/>
      <c r="AC4236" s="18"/>
      <c r="AE4236" s="100"/>
    </row>
    <row r="4237" spans="1:31" x14ac:dyDescent="0.25">
      <c r="A4237" s="16"/>
      <c r="B4237" s="16"/>
      <c r="C4237" s="16"/>
      <c r="D4237" s="66"/>
      <c r="E4237" s="66"/>
      <c r="F4237" s="66"/>
      <c r="G4237" s="67"/>
      <c r="H4237" s="4"/>
      <c r="I4237" s="4"/>
      <c r="J4237" s="4"/>
      <c r="K4237" s="4"/>
      <c r="O4237" s="4"/>
      <c r="P4237" s="4"/>
      <c r="Q4237" s="4"/>
      <c r="R4237" s="16"/>
      <c r="S4237" s="16"/>
      <c r="T4237" s="16"/>
      <c r="AA4237" s="59"/>
      <c r="AB4237" s="59"/>
      <c r="AC4237" s="18"/>
      <c r="AE4237" s="100"/>
    </row>
    <row r="4238" spans="1:31" x14ac:dyDescent="0.25">
      <c r="A4238" s="16"/>
      <c r="B4238" s="16"/>
      <c r="C4238" s="16"/>
      <c r="D4238" s="66"/>
      <c r="E4238" s="66"/>
      <c r="F4238" s="66"/>
      <c r="G4238" s="67"/>
      <c r="H4238" s="4"/>
      <c r="I4238" s="4"/>
      <c r="J4238" s="4"/>
      <c r="K4238" s="4"/>
      <c r="O4238" s="4"/>
      <c r="P4238" s="4"/>
      <c r="Q4238" s="4"/>
      <c r="R4238" s="16"/>
      <c r="S4238" s="16"/>
      <c r="T4238" s="16"/>
      <c r="AA4238" s="59"/>
      <c r="AB4238" s="59"/>
      <c r="AC4238" s="18"/>
      <c r="AE4238" s="100"/>
    </row>
    <row r="4239" spans="1:31" x14ac:dyDescent="0.25">
      <c r="A4239" s="16"/>
      <c r="B4239" s="16"/>
      <c r="C4239" s="16"/>
      <c r="D4239" s="66"/>
      <c r="E4239" s="66"/>
      <c r="F4239" s="66"/>
      <c r="G4239" s="67"/>
      <c r="H4239" s="4"/>
      <c r="I4239" s="4"/>
      <c r="J4239" s="4"/>
      <c r="K4239" s="4"/>
      <c r="O4239" s="4"/>
      <c r="P4239" s="4"/>
      <c r="Q4239" s="4"/>
      <c r="R4239" s="16"/>
      <c r="S4239" s="16"/>
      <c r="T4239" s="16"/>
      <c r="AA4239" s="59"/>
      <c r="AB4239" s="59"/>
      <c r="AC4239" s="18"/>
      <c r="AE4239" s="100"/>
    </row>
    <row r="4240" spans="1:31" x14ac:dyDescent="0.25">
      <c r="A4240" s="16"/>
      <c r="B4240" s="16"/>
      <c r="C4240" s="16"/>
      <c r="D4240" s="66"/>
      <c r="E4240" s="66"/>
      <c r="F4240" s="66"/>
      <c r="G4240" s="67"/>
      <c r="H4240" s="4"/>
      <c r="I4240" s="4"/>
      <c r="J4240" s="4"/>
      <c r="K4240" s="4"/>
      <c r="O4240" s="4"/>
      <c r="P4240" s="4"/>
      <c r="Q4240" s="4"/>
      <c r="R4240" s="16"/>
      <c r="S4240" s="16"/>
      <c r="T4240" s="16"/>
      <c r="AA4240" s="59"/>
      <c r="AB4240" s="59"/>
      <c r="AC4240" s="18"/>
      <c r="AE4240" s="100"/>
    </row>
    <row r="4241" spans="1:31" x14ac:dyDescent="0.25">
      <c r="A4241" s="16"/>
      <c r="B4241" s="16"/>
      <c r="C4241" s="16"/>
      <c r="D4241" s="66"/>
      <c r="E4241" s="66"/>
      <c r="F4241" s="66"/>
      <c r="G4241" s="67"/>
      <c r="H4241" s="4"/>
      <c r="I4241" s="4"/>
      <c r="J4241" s="4"/>
      <c r="K4241" s="4"/>
      <c r="O4241" s="4"/>
      <c r="P4241" s="4"/>
      <c r="Q4241" s="4"/>
      <c r="R4241" s="16"/>
      <c r="S4241" s="16"/>
      <c r="T4241" s="16"/>
      <c r="AA4241" s="59"/>
      <c r="AB4241" s="59"/>
      <c r="AC4241" s="18"/>
      <c r="AE4241" s="100"/>
    </row>
    <row r="4242" spans="1:31" x14ac:dyDescent="0.25">
      <c r="A4242" s="16"/>
      <c r="B4242" s="16"/>
      <c r="C4242" s="16"/>
      <c r="D4242" s="66"/>
      <c r="E4242" s="66"/>
      <c r="F4242" s="66"/>
      <c r="G4242" s="67"/>
      <c r="H4242" s="4"/>
      <c r="I4242" s="4"/>
      <c r="J4242" s="4"/>
      <c r="K4242" s="4"/>
      <c r="O4242" s="4"/>
      <c r="P4242" s="4"/>
      <c r="Q4242" s="4"/>
      <c r="R4242" s="16"/>
      <c r="S4242" s="16"/>
      <c r="T4242" s="16"/>
      <c r="AA4242" s="59"/>
      <c r="AB4242" s="59"/>
      <c r="AC4242" s="18"/>
      <c r="AE4242" s="100"/>
    </row>
    <row r="4243" spans="1:31" x14ac:dyDescent="0.25">
      <c r="A4243" s="16"/>
      <c r="B4243" s="16"/>
      <c r="C4243" s="16"/>
      <c r="D4243" s="66"/>
      <c r="E4243" s="66"/>
      <c r="F4243" s="66"/>
      <c r="G4243" s="67"/>
      <c r="H4243" s="4"/>
      <c r="I4243" s="4"/>
      <c r="J4243" s="4"/>
      <c r="K4243" s="4"/>
      <c r="O4243" s="4"/>
      <c r="P4243" s="4"/>
      <c r="Q4243" s="4"/>
      <c r="R4243" s="16"/>
      <c r="S4243" s="16"/>
      <c r="T4243" s="16"/>
      <c r="AA4243" s="59"/>
      <c r="AB4243" s="59"/>
      <c r="AC4243" s="18"/>
      <c r="AE4243" s="100"/>
    </row>
    <row r="4244" spans="1:31" x14ac:dyDescent="0.25">
      <c r="A4244" s="16"/>
      <c r="B4244" s="16"/>
      <c r="C4244" s="16"/>
      <c r="D4244" s="66"/>
      <c r="E4244" s="66"/>
      <c r="F4244" s="66"/>
      <c r="G4244" s="67"/>
      <c r="H4244" s="4"/>
      <c r="I4244" s="4"/>
      <c r="J4244" s="4"/>
      <c r="K4244" s="4"/>
      <c r="O4244" s="4"/>
      <c r="P4244" s="4"/>
      <c r="Q4244" s="4"/>
      <c r="R4244" s="16"/>
      <c r="S4244" s="16"/>
      <c r="T4244" s="16"/>
      <c r="AA4244" s="59"/>
      <c r="AB4244" s="59"/>
      <c r="AC4244" s="18"/>
      <c r="AE4244" s="100"/>
    </row>
    <row r="4245" spans="1:31" x14ac:dyDescent="0.25">
      <c r="A4245" s="16"/>
      <c r="B4245" s="16"/>
      <c r="C4245" s="16"/>
      <c r="D4245" s="66"/>
      <c r="E4245" s="66"/>
      <c r="F4245" s="66"/>
      <c r="G4245" s="67"/>
      <c r="H4245" s="4"/>
      <c r="I4245" s="4"/>
      <c r="J4245" s="4"/>
      <c r="K4245" s="4"/>
      <c r="O4245" s="4"/>
      <c r="P4245" s="4"/>
      <c r="Q4245" s="4"/>
      <c r="R4245" s="16"/>
      <c r="S4245" s="16"/>
      <c r="T4245" s="16"/>
      <c r="AA4245" s="59"/>
      <c r="AB4245" s="59"/>
      <c r="AC4245" s="18"/>
      <c r="AE4245" s="100"/>
    </row>
    <row r="4246" spans="1:31" x14ac:dyDescent="0.25">
      <c r="A4246" s="16"/>
      <c r="B4246" s="16"/>
      <c r="C4246" s="16"/>
      <c r="D4246" s="66"/>
      <c r="E4246" s="66"/>
      <c r="F4246" s="66"/>
      <c r="G4246" s="67"/>
      <c r="H4246" s="4"/>
      <c r="I4246" s="4"/>
      <c r="J4246" s="4"/>
      <c r="K4246" s="4"/>
      <c r="O4246" s="4"/>
      <c r="P4246" s="4"/>
      <c r="Q4246" s="4"/>
      <c r="R4246" s="16"/>
      <c r="S4246" s="16"/>
      <c r="T4246" s="16"/>
      <c r="AA4246" s="59"/>
      <c r="AB4246" s="59"/>
      <c r="AC4246" s="18"/>
      <c r="AE4246" s="100"/>
    </row>
    <row r="4247" spans="1:31" x14ac:dyDescent="0.25">
      <c r="A4247" s="16"/>
      <c r="B4247" s="16"/>
      <c r="C4247" s="16"/>
      <c r="D4247" s="66"/>
      <c r="E4247" s="66"/>
      <c r="F4247" s="66"/>
      <c r="G4247" s="67"/>
      <c r="H4247" s="4"/>
      <c r="I4247" s="4"/>
      <c r="J4247" s="4"/>
      <c r="K4247" s="4"/>
      <c r="O4247" s="4"/>
      <c r="P4247" s="4"/>
      <c r="Q4247" s="4"/>
      <c r="R4247" s="16"/>
      <c r="S4247" s="16"/>
      <c r="T4247" s="16"/>
      <c r="AA4247" s="59"/>
      <c r="AB4247" s="59"/>
      <c r="AC4247" s="18"/>
      <c r="AE4247" s="100"/>
    </row>
    <row r="4248" spans="1:31" x14ac:dyDescent="0.25">
      <c r="A4248" s="16"/>
      <c r="B4248" s="16"/>
      <c r="C4248" s="16"/>
      <c r="D4248" s="66"/>
      <c r="E4248" s="66"/>
      <c r="F4248" s="66"/>
      <c r="G4248" s="67"/>
      <c r="H4248" s="4"/>
      <c r="I4248" s="4"/>
      <c r="J4248" s="4"/>
      <c r="K4248" s="4"/>
      <c r="O4248" s="4"/>
      <c r="P4248" s="4"/>
      <c r="Q4248" s="4"/>
      <c r="R4248" s="16"/>
      <c r="S4248" s="16"/>
      <c r="T4248" s="16"/>
      <c r="AA4248" s="59"/>
      <c r="AB4248" s="59"/>
      <c r="AC4248" s="18"/>
      <c r="AE4248" s="100"/>
    </row>
    <row r="4249" spans="1:31" x14ac:dyDescent="0.25">
      <c r="A4249" s="16"/>
      <c r="B4249" s="16"/>
      <c r="C4249" s="16"/>
      <c r="D4249" s="66"/>
      <c r="E4249" s="66"/>
      <c r="F4249" s="66"/>
      <c r="G4249" s="67"/>
      <c r="H4249" s="4"/>
      <c r="I4249" s="4"/>
      <c r="J4249" s="4"/>
      <c r="K4249" s="4"/>
      <c r="O4249" s="4"/>
      <c r="P4249" s="4"/>
      <c r="Q4249" s="4"/>
      <c r="R4249" s="16"/>
      <c r="S4249" s="16"/>
      <c r="T4249" s="16"/>
      <c r="AA4249" s="59"/>
      <c r="AB4249" s="59"/>
      <c r="AC4249" s="18"/>
      <c r="AE4249" s="100"/>
    </row>
    <row r="4250" spans="1:31" x14ac:dyDescent="0.25">
      <c r="A4250" s="16"/>
      <c r="B4250" s="16"/>
      <c r="C4250" s="16"/>
      <c r="D4250" s="66"/>
      <c r="E4250" s="66"/>
      <c r="F4250" s="66"/>
      <c r="G4250" s="67"/>
      <c r="H4250" s="4"/>
      <c r="I4250" s="4"/>
      <c r="J4250" s="4"/>
      <c r="K4250" s="4"/>
      <c r="O4250" s="4"/>
      <c r="P4250" s="4"/>
      <c r="Q4250" s="4"/>
      <c r="R4250" s="16"/>
      <c r="S4250" s="16"/>
      <c r="T4250" s="16"/>
      <c r="AA4250" s="59"/>
      <c r="AB4250" s="59"/>
      <c r="AC4250" s="18"/>
      <c r="AE4250" s="100"/>
    </row>
    <row r="4251" spans="1:31" x14ac:dyDescent="0.25">
      <c r="A4251" s="16"/>
      <c r="B4251" s="16"/>
      <c r="C4251" s="16"/>
      <c r="D4251" s="66"/>
      <c r="E4251" s="66"/>
      <c r="F4251" s="66"/>
      <c r="G4251" s="67"/>
      <c r="H4251" s="4"/>
      <c r="I4251" s="4"/>
      <c r="J4251" s="4"/>
      <c r="K4251" s="4"/>
      <c r="O4251" s="4"/>
      <c r="P4251" s="4"/>
      <c r="Q4251" s="4"/>
      <c r="R4251" s="16"/>
      <c r="S4251" s="16"/>
      <c r="T4251" s="16"/>
      <c r="AA4251" s="59"/>
      <c r="AB4251" s="59"/>
      <c r="AC4251" s="18"/>
      <c r="AE4251" s="100"/>
    </row>
    <row r="4252" spans="1:31" x14ac:dyDescent="0.25">
      <c r="A4252" s="16"/>
      <c r="B4252" s="16"/>
      <c r="C4252" s="16"/>
      <c r="D4252" s="66"/>
      <c r="E4252" s="66"/>
      <c r="F4252" s="66"/>
      <c r="G4252" s="67"/>
      <c r="H4252" s="4"/>
      <c r="I4252" s="4"/>
      <c r="J4252" s="4"/>
      <c r="K4252" s="4"/>
      <c r="O4252" s="4"/>
      <c r="P4252" s="4"/>
      <c r="Q4252" s="4"/>
      <c r="R4252" s="16"/>
      <c r="S4252" s="16"/>
      <c r="T4252" s="16"/>
      <c r="AA4252" s="59"/>
      <c r="AB4252" s="59"/>
      <c r="AC4252" s="18"/>
      <c r="AE4252" s="100"/>
    </row>
    <row r="4253" spans="1:31" x14ac:dyDescent="0.25">
      <c r="A4253" s="16"/>
      <c r="B4253" s="16"/>
      <c r="C4253" s="16"/>
      <c r="D4253" s="66"/>
      <c r="E4253" s="66"/>
      <c r="F4253" s="66"/>
      <c r="G4253" s="67"/>
      <c r="H4253" s="4"/>
      <c r="I4253" s="4"/>
      <c r="J4253" s="4"/>
      <c r="K4253" s="4"/>
      <c r="O4253" s="4"/>
      <c r="P4253" s="4"/>
      <c r="Q4253" s="4"/>
      <c r="R4253" s="16"/>
      <c r="S4253" s="16"/>
      <c r="T4253" s="16"/>
      <c r="AA4253" s="59"/>
      <c r="AB4253" s="59"/>
      <c r="AC4253" s="18"/>
      <c r="AE4253" s="100"/>
    </row>
    <row r="4254" spans="1:31" x14ac:dyDescent="0.25">
      <c r="A4254" s="16"/>
      <c r="B4254" s="16"/>
      <c r="C4254" s="16"/>
      <c r="D4254" s="66"/>
      <c r="E4254" s="66"/>
      <c r="F4254" s="66"/>
      <c r="G4254" s="67"/>
      <c r="H4254" s="4"/>
      <c r="I4254" s="4"/>
      <c r="J4254" s="4"/>
      <c r="K4254" s="4"/>
      <c r="O4254" s="4"/>
      <c r="P4254" s="4"/>
      <c r="Q4254" s="4"/>
      <c r="R4254" s="16"/>
      <c r="S4254" s="16"/>
      <c r="T4254" s="16"/>
      <c r="AA4254" s="59"/>
      <c r="AB4254" s="59"/>
      <c r="AC4254" s="18"/>
      <c r="AE4254" s="100"/>
    </row>
    <row r="4255" spans="1:31" x14ac:dyDescent="0.25">
      <c r="A4255" s="16"/>
      <c r="B4255" s="16"/>
      <c r="C4255" s="16"/>
      <c r="D4255" s="66"/>
      <c r="E4255" s="66"/>
      <c r="F4255" s="66"/>
      <c r="G4255" s="67"/>
      <c r="H4255" s="4"/>
      <c r="I4255" s="4"/>
      <c r="J4255" s="4"/>
      <c r="K4255" s="4"/>
      <c r="O4255" s="4"/>
      <c r="P4255" s="4"/>
      <c r="Q4255" s="4"/>
      <c r="R4255" s="16"/>
      <c r="S4255" s="16"/>
      <c r="T4255" s="16"/>
      <c r="AA4255" s="59"/>
      <c r="AB4255" s="59"/>
      <c r="AC4255" s="18"/>
      <c r="AE4255" s="100"/>
    </row>
    <row r="4256" spans="1:31" x14ac:dyDescent="0.25">
      <c r="A4256" s="16"/>
      <c r="B4256" s="16"/>
      <c r="C4256" s="16"/>
      <c r="D4256" s="66"/>
      <c r="E4256" s="66"/>
      <c r="F4256" s="66"/>
      <c r="G4256" s="67"/>
      <c r="H4256" s="4"/>
      <c r="I4256" s="4"/>
      <c r="J4256" s="4"/>
      <c r="K4256" s="4"/>
      <c r="O4256" s="4"/>
      <c r="P4256" s="4"/>
      <c r="Q4256" s="4"/>
      <c r="R4256" s="16"/>
      <c r="S4256" s="16"/>
      <c r="T4256" s="16"/>
      <c r="AA4256" s="59"/>
      <c r="AB4256" s="59"/>
      <c r="AC4256" s="18"/>
      <c r="AE4256" s="100"/>
    </row>
  </sheetData>
  <mergeCells count="7">
    <mergeCell ref="U1:W1"/>
    <mergeCell ref="A1:C1"/>
    <mergeCell ref="D1:F1"/>
    <mergeCell ref="I1:K1"/>
    <mergeCell ref="L1:N1"/>
    <mergeCell ref="O1:Q1"/>
    <mergeCell ref="R1: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4"/>
  <sheetViews>
    <sheetView topLeftCell="A40" zoomScale="77" zoomScaleNormal="77" workbookViewId="0">
      <selection activeCell="D56" sqref="D56"/>
    </sheetView>
  </sheetViews>
  <sheetFormatPr defaultRowHeight="15" x14ac:dyDescent="0.25"/>
  <cols>
    <col min="1" max="1" width="11.42578125" style="59" customWidth="1"/>
    <col min="2" max="2" width="11.5703125" style="59" customWidth="1"/>
  </cols>
  <sheetData>
    <row r="1" spans="1:2" s="1" customFormat="1" x14ac:dyDescent="0.25">
      <c r="A1" s="63" t="s">
        <v>72</v>
      </c>
      <c r="B1" s="63" t="s">
        <v>226</v>
      </c>
    </row>
    <row r="2" spans="1:2" x14ac:dyDescent="0.25">
      <c r="A2" s="59" t="s">
        <v>78</v>
      </c>
      <c r="B2" s="59" t="s">
        <v>84</v>
      </c>
    </row>
    <row r="3" spans="1:2" x14ac:dyDescent="0.25">
      <c r="A3" s="59" t="s">
        <v>94</v>
      </c>
      <c r="B3" s="59" t="s">
        <v>84</v>
      </c>
    </row>
    <row r="4" spans="1:2" x14ac:dyDescent="0.25">
      <c r="A4" s="59" t="s">
        <v>86</v>
      </c>
      <c r="B4" s="59" t="s">
        <v>84</v>
      </c>
    </row>
    <row r="5" spans="1:2" x14ac:dyDescent="0.25">
      <c r="A5" s="59" t="s">
        <v>100</v>
      </c>
      <c r="B5" s="59" t="s">
        <v>84</v>
      </c>
    </row>
    <row r="6" spans="1:2" x14ac:dyDescent="0.25">
      <c r="A6" s="59" t="s">
        <v>89</v>
      </c>
      <c r="B6" s="59" t="s">
        <v>84</v>
      </c>
    </row>
    <row r="7" spans="1:2" x14ac:dyDescent="0.25">
      <c r="A7" s="59" t="s">
        <v>92</v>
      </c>
      <c r="B7" s="59" t="s">
        <v>84</v>
      </c>
    </row>
    <row r="8" spans="1:2" x14ac:dyDescent="0.25">
      <c r="A8" s="59" t="s">
        <v>88</v>
      </c>
      <c r="B8" s="59" t="s">
        <v>84</v>
      </c>
    </row>
    <row r="9" spans="1:2" x14ac:dyDescent="0.25">
      <c r="A9" s="59" t="s">
        <v>99</v>
      </c>
      <c r="B9" s="59" t="s">
        <v>84</v>
      </c>
    </row>
    <row r="10" spans="1:2" x14ac:dyDescent="0.25">
      <c r="A10" s="59" t="s">
        <v>203</v>
      </c>
      <c r="B10" s="59" t="s">
        <v>84</v>
      </c>
    </row>
    <row r="11" spans="1:2" x14ac:dyDescent="0.25">
      <c r="A11" s="59" t="s">
        <v>181</v>
      </c>
      <c r="B11" s="59" t="s">
        <v>84</v>
      </c>
    </row>
    <row r="12" spans="1:2" x14ac:dyDescent="0.25">
      <c r="A12" s="59" t="s">
        <v>164</v>
      </c>
      <c r="B12" s="59" t="s">
        <v>84</v>
      </c>
    </row>
    <row r="13" spans="1:2" x14ac:dyDescent="0.25">
      <c r="A13" s="59" t="s">
        <v>109</v>
      </c>
      <c r="B13" s="59" t="s">
        <v>84</v>
      </c>
    </row>
    <row r="14" spans="1:2" x14ac:dyDescent="0.25">
      <c r="A14" s="59" t="s">
        <v>165</v>
      </c>
      <c r="B14" s="59" t="s">
        <v>84</v>
      </c>
    </row>
    <row r="15" spans="1:2" x14ac:dyDescent="0.25">
      <c r="A15" s="59" t="s">
        <v>227</v>
      </c>
      <c r="B15" s="59" t="s">
        <v>84</v>
      </c>
    </row>
    <row r="16" spans="1:2" x14ac:dyDescent="0.25">
      <c r="A16" s="59" t="s">
        <v>228</v>
      </c>
      <c r="B16" s="59" t="s">
        <v>84</v>
      </c>
    </row>
    <row r="17" spans="1:2" x14ac:dyDescent="0.25">
      <c r="A17" s="59" t="s">
        <v>182</v>
      </c>
      <c r="B17" s="59" t="s">
        <v>84</v>
      </c>
    </row>
    <row r="18" spans="1:2" x14ac:dyDescent="0.25">
      <c r="A18" s="59" t="s">
        <v>202</v>
      </c>
      <c r="B18" s="59" t="s">
        <v>84</v>
      </c>
    </row>
    <row r="19" spans="1:2" x14ac:dyDescent="0.25">
      <c r="A19" s="59" t="s">
        <v>166</v>
      </c>
      <c r="B19" s="59" t="s">
        <v>84</v>
      </c>
    </row>
    <row r="20" spans="1:2" x14ac:dyDescent="0.25">
      <c r="A20" s="59" t="s">
        <v>229</v>
      </c>
      <c r="B20" s="59" t="s">
        <v>84</v>
      </c>
    </row>
    <row r="21" spans="1:2" x14ac:dyDescent="0.25">
      <c r="A21" s="59" t="s">
        <v>230</v>
      </c>
      <c r="B21" s="59" t="s">
        <v>84</v>
      </c>
    </row>
    <row r="22" spans="1:2" x14ac:dyDescent="0.25">
      <c r="A22" s="59" t="s">
        <v>231</v>
      </c>
      <c r="B22" s="59" t="s">
        <v>84</v>
      </c>
    </row>
    <row r="23" spans="1:2" x14ac:dyDescent="0.25">
      <c r="A23" s="59" t="s">
        <v>254</v>
      </c>
      <c r="B23" s="59" t="s">
        <v>84</v>
      </c>
    </row>
    <row r="24" spans="1:2" x14ac:dyDescent="0.25">
      <c r="A24" s="59" t="s">
        <v>220</v>
      </c>
      <c r="B24" s="59" t="s">
        <v>84</v>
      </c>
    </row>
    <row r="25" spans="1:2" x14ac:dyDescent="0.25">
      <c r="A25" s="59" t="s">
        <v>222</v>
      </c>
      <c r="B25" s="59" t="s">
        <v>84</v>
      </c>
    </row>
    <row r="26" spans="1:2" x14ac:dyDescent="0.25">
      <c r="A26" s="59" t="s">
        <v>73</v>
      </c>
      <c r="B26" s="59" t="s">
        <v>90</v>
      </c>
    </row>
    <row r="27" spans="1:2" x14ac:dyDescent="0.25">
      <c r="A27" s="59" t="s">
        <v>75</v>
      </c>
      <c r="B27" s="59" t="s">
        <v>90</v>
      </c>
    </row>
    <row r="28" spans="1:2" x14ac:dyDescent="0.25">
      <c r="A28" s="59" t="s">
        <v>74</v>
      </c>
      <c r="B28" s="59" t="s">
        <v>90</v>
      </c>
    </row>
    <row r="29" spans="1:2" x14ac:dyDescent="0.25">
      <c r="A29" s="59" t="s">
        <v>93</v>
      </c>
      <c r="B29" s="59" t="s">
        <v>90</v>
      </c>
    </row>
    <row r="30" spans="1:2" x14ac:dyDescent="0.25">
      <c r="A30" s="59" t="s">
        <v>200</v>
      </c>
      <c r="B30" s="59" t="s">
        <v>90</v>
      </c>
    </row>
    <row r="31" spans="1:2" x14ac:dyDescent="0.25">
      <c r="A31" s="59" t="s">
        <v>232</v>
      </c>
      <c r="B31" s="59" t="s">
        <v>90</v>
      </c>
    </row>
    <row r="32" spans="1:2" x14ac:dyDescent="0.25">
      <c r="A32" s="59" t="s">
        <v>76</v>
      </c>
      <c r="B32" s="59" t="s">
        <v>85</v>
      </c>
    </row>
    <row r="33" spans="1:2" x14ac:dyDescent="0.25">
      <c r="A33" s="59" t="s">
        <v>77</v>
      </c>
      <c r="B33" s="59" t="s">
        <v>85</v>
      </c>
    </row>
    <row r="34" spans="1:2" x14ac:dyDescent="0.25">
      <c r="A34" s="59" t="s">
        <v>79</v>
      </c>
      <c r="B34" s="59" t="s">
        <v>85</v>
      </c>
    </row>
    <row r="35" spans="1:2" x14ac:dyDescent="0.25">
      <c r="A35" s="59" t="s">
        <v>87</v>
      </c>
      <c r="B35" s="59" t="s">
        <v>85</v>
      </c>
    </row>
    <row r="36" spans="1:2" x14ac:dyDescent="0.25">
      <c r="A36" s="59" t="s">
        <v>102</v>
      </c>
      <c r="B36" s="59" t="s">
        <v>85</v>
      </c>
    </row>
    <row r="37" spans="1:2" x14ac:dyDescent="0.25">
      <c r="A37" s="59" t="s">
        <v>96</v>
      </c>
      <c r="B37" s="59" t="s">
        <v>85</v>
      </c>
    </row>
    <row r="38" spans="1:2" x14ac:dyDescent="0.25">
      <c r="A38" s="59" t="s">
        <v>103</v>
      </c>
      <c r="B38" s="59" t="s">
        <v>85</v>
      </c>
    </row>
    <row r="39" spans="1:2" x14ac:dyDescent="0.25">
      <c r="A39" s="59" t="s">
        <v>91</v>
      </c>
      <c r="B39" s="59" t="s">
        <v>85</v>
      </c>
    </row>
    <row r="40" spans="1:2" x14ac:dyDescent="0.25">
      <c r="A40" s="59" t="s">
        <v>125</v>
      </c>
      <c r="B40" s="59" t="s">
        <v>85</v>
      </c>
    </row>
    <row r="41" spans="1:2" x14ac:dyDescent="0.25">
      <c r="A41" s="59" t="s">
        <v>204</v>
      </c>
      <c r="B41" s="59" t="s">
        <v>85</v>
      </c>
    </row>
    <row r="42" spans="1:2" x14ac:dyDescent="0.25">
      <c r="A42" s="59" t="s">
        <v>205</v>
      </c>
      <c r="B42" s="59" t="s">
        <v>85</v>
      </c>
    </row>
    <row r="43" spans="1:2" x14ac:dyDescent="0.25">
      <c r="A43" s="59" t="s">
        <v>146</v>
      </c>
      <c r="B43" s="59" t="s">
        <v>85</v>
      </c>
    </row>
    <row r="44" spans="1:2" x14ac:dyDescent="0.25">
      <c r="A44" s="59" t="s">
        <v>113</v>
      </c>
      <c r="B44" s="59" t="s">
        <v>85</v>
      </c>
    </row>
    <row r="45" spans="1:2" x14ac:dyDescent="0.25">
      <c r="A45" s="59" t="s">
        <v>201</v>
      </c>
      <c r="B45" s="59" t="s">
        <v>85</v>
      </c>
    </row>
    <row r="46" spans="1:2" x14ac:dyDescent="0.25">
      <c r="A46" s="59" t="s">
        <v>233</v>
      </c>
      <c r="B46" s="59" t="s">
        <v>85</v>
      </c>
    </row>
    <row r="47" spans="1:2" x14ac:dyDescent="0.25">
      <c r="A47" s="59" t="s">
        <v>234</v>
      </c>
      <c r="B47" s="59" t="s">
        <v>85</v>
      </c>
    </row>
    <row r="48" spans="1:2" x14ac:dyDescent="0.25">
      <c r="A48" s="59" t="s">
        <v>235</v>
      </c>
      <c r="B48" s="59" t="s">
        <v>85</v>
      </c>
    </row>
    <row r="49" spans="1:2" x14ac:dyDescent="0.25">
      <c r="A49" s="59" t="s">
        <v>236</v>
      </c>
      <c r="B49" s="59" t="s">
        <v>85</v>
      </c>
    </row>
    <row r="50" spans="1:2" x14ac:dyDescent="0.25">
      <c r="A50" s="59" t="s">
        <v>237</v>
      </c>
      <c r="B50" s="59" t="s">
        <v>85</v>
      </c>
    </row>
    <row r="51" spans="1:2" x14ac:dyDescent="0.25">
      <c r="A51" s="59" t="s">
        <v>238</v>
      </c>
      <c r="B51" s="59" t="s">
        <v>85</v>
      </c>
    </row>
    <row r="52" spans="1:2" x14ac:dyDescent="0.25">
      <c r="A52" s="59" t="s">
        <v>256</v>
      </c>
      <c r="B52" s="59" t="s">
        <v>85</v>
      </c>
    </row>
    <row r="53" spans="1:2" x14ac:dyDescent="0.25">
      <c r="A53" s="59" t="s">
        <v>239</v>
      </c>
      <c r="B53" s="59" t="s">
        <v>85</v>
      </c>
    </row>
    <row r="54" spans="1:2" x14ac:dyDescent="0.25">
      <c r="A54" s="59" t="s">
        <v>95</v>
      </c>
      <c r="B54" s="59" t="s">
        <v>95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20"/>
  <sheetViews>
    <sheetView zoomScale="76" zoomScaleNormal="76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U26" sqref="U26"/>
    </sheetView>
  </sheetViews>
  <sheetFormatPr defaultRowHeight="15" x14ac:dyDescent="0.25"/>
  <cols>
    <col min="1" max="1" width="22.28515625" customWidth="1"/>
    <col min="6" max="6" width="11.7109375" customWidth="1"/>
    <col min="15" max="15" width="11.85546875" customWidth="1"/>
  </cols>
  <sheetData>
    <row r="1" spans="1:35" s="1" customFormat="1" x14ac:dyDescent="0.25">
      <c r="B1" s="140" t="s">
        <v>209</v>
      </c>
      <c r="C1" s="140"/>
      <c r="D1" s="140"/>
      <c r="E1" s="140"/>
      <c r="F1" s="140"/>
      <c r="G1" s="140" t="s">
        <v>207</v>
      </c>
      <c r="H1" s="140"/>
      <c r="I1" s="140" t="s">
        <v>208</v>
      </c>
      <c r="J1" s="140"/>
      <c r="K1" s="140" t="s">
        <v>210</v>
      </c>
      <c r="L1" s="140"/>
      <c r="M1" s="140"/>
      <c r="N1" s="140"/>
      <c r="O1" s="140"/>
      <c r="P1" s="140" t="s">
        <v>207</v>
      </c>
      <c r="Q1" s="140"/>
      <c r="R1" s="140" t="s">
        <v>208</v>
      </c>
      <c r="S1" s="140"/>
      <c r="T1" s="140" t="s">
        <v>217</v>
      </c>
      <c r="U1" s="140"/>
      <c r="V1" s="140"/>
      <c r="W1" s="140"/>
      <c r="X1" s="140" t="s">
        <v>219</v>
      </c>
      <c r="Y1" s="140"/>
      <c r="Z1" s="140"/>
      <c r="AA1" s="140"/>
      <c r="AB1" s="140" t="s">
        <v>253</v>
      </c>
      <c r="AC1" s="140"/>
      <c r="AD1" s="140"/>
      <c r="AE1" s="140"/>
      <c r="AF1" s="140" t="s">
        <v>255</v>
      </c>
      <c r="AG1" s="140"/>
      <c r="AH1" s="140"/>
      <c r="AI1" s="140"/>
    </row>
    <row r="2" spans="1:35" s="1" customFormat="1" x14ac:dyDescent="0.25">
      <c r="B2" s="140" t="s">
        <v>207</v>
      </c>
      <c r="C2" s="140"/>
      <c r="D2" s="140" t="s">
        <v>208</v>
      </c>
      <c r="E2" s="140"/>
      <c r="F2" s="1" t="s">
        <v>213</v>
      </c>
      <c r="G2" s="1" t="s">
        <v>214</v>
      </c>
      <c r="H2" s="1" t="s">
        <v>215</v>
      </c>
      <c r="I2" s="1" t="s">
        <v>214</v>
      </c>
      <c r="J2" s="1" t="s">
        <v>215</v>
      </c>
      <c r="K2" s="140" t="s">
        <v>207</v>
      </c>
      <c r="L2" s="140"/>
      <c r="M2" s="140" t="s">
        <v>208</v>
      </c>
      <c r="N2" s="140"/>
      <c r="O2" s="1" t="s">
        <v>213</v>
      </c>
      <c r="P2" s="1" t="s">
        <v>214</v>
      </c>
      <c r="Q2" s="1" t="s">
        <v>215</v>
      </c>
      <c r="R2" s="1" t="s">
        <v>214</v>
      </c>
      <c r="S2" s="1" t="s">
        <v>215</v>
      </c>
      <c r="T2" s="140" t="s">
        <v>209</v>
      </c>
      <c r="U2" s="140"/>
      <c r="V2" s="140" t="s">
        <v>218</v>
      </c>
      <c r="W2" s="140"/>
      <c r="X2" s="140" t="s">
        <v>209</v>
      </c>
      <c r="Y2" s="140"/>
      <c r="Z2" s="140" t="s">
        <v>218</v>
      </c>
      <c r="AA2" s="140"/>
      <c r="AB2" s="140" t="s">
        <v>209</v>
      </c>
      <c r="AC2" s="140"/>
      <c r="AD2" s="140" t="s">
        <v>218</v>
      </c>
      <c r="AE2" s="140"/>
      <c r="AF2" s="140" t="s">
        <v>209</v>
      </c>
      <c r="AG2" s="140"/>
      <c r="AH2" s="140" t="s">
        <v>218</v>
      </c>
      <c r="AI2" s="140"/>
    </row>
    <row r="3" spans="1:35" s="56" customFormat="1" x14ac:dyDescent="0.25">
      <c r="B3" s="56" t="s">
        <v>211</v>
      </c>
      <c r="C3" s="56" t="s">
        <v>212</v>
      </c>
      <c r="D3" s="56" t="s">
        <v>211</v>
      </c>
      <c r="E3" s="56" t="s">
        <v>212</v>
      </c>
      <c r="K3" s="56" t="s">
        <v>211</v>
      </c>
      <c r="L3" s="56" t="s">
        <v>212</v>
      </c>
      <c r="M3" s="56" t="s">
        <v>211</v>
      </c>
      <c r="N3" s="56" t="s">
        <v>212</v>
      </c>
      <c r="AB3" s="56" t="s">
        <v>207</v>
      </c>
      <c r="AC3" s="56" t="s">
        <v>208</v>
      </c>
      <c r="AD3" s="56" t="s">
        <v>207</v>
      </c>
      <c r="AE3" s="56" t="s">
        <v>208</v>
      </c>
      <c r="AF3" s="56" t="s">
        <v>207</v>
      </c>
      <c r="AG3" s="56" t="s">
        <v>208</v>
      </c>
      <c r="AH3" s="56" t="s">
        <v>207</v>
      </c>
      <c r="AI3" s="56" t="s">
        <v>208</v>
      </c>
    </row>
    <row r="4" spans="1:35" x14ac:dyDescent="0.25">
      <c r="A4" s="50" t="s">
        <v>257</v>
      </c>
      <c r="B4" s="50">
        <f>COUNTIFS('2way'!$A$3:$A$7690,"&gt;  50% ",'2way'!$Y$3:$Y$7690,"Y",'2way'!$S$3:$S$7690,"Admiral Bundesliga")</f>
        <v>8</v>
      </c>
      <c r="C4">
        <f>COUNTIFS('2way'!$A$3:$A$7690,"&gt;  50% ",'2way'!$Y$3:$Y$7690,"N",'2way'!$S$3:$S$7690,"Admiral Bundesliga")</f>
        <v>8</v>
      </c>
      <c r="D4">
        <f>COUNTIFS('2way'!$B$3:$B$7690,"&gt;  50% ",'2way'!$Y$3:$Y$7690,"N",'2way'!$S$3:$S$7690,"Admiral Bundesliga")</f>
        <v>1</v>
      </c>
      <c r="E4">
        <f>COUNTIFS('2way'!$B$3:$B$7690,"&gt;  50% ",'2way'!$Y$3:$Y$7690,"Y",'2way'!$S$3:$S$7690,"Admiral Bundesliga")</f>
        <v>7</v>
      </c>
      <c r="F4">
        <f>COUNTIF('2way'!S3:S7690,"Admiral Bundesliga")</f>
        <v>26</v>
      </c>
      <c r="G4" s="5">
        <f>((B4/(SUM(B4,E4))))</f>
        <v>0.53333333333333333</v>
      </c>
      <c r="H4" s="5">
        <f>((C4/(SUM(B4,E4))))</f>
        <v>0.53333333333333333</v>
      </c>
      <c r="I4" s="5">
        <f>((D4/(SUM(C4,D4))))</f>
        <v>0.1111111111111111</v>
      </c>
      <c r="J4" s="5">
        <f>((E4/(SUM(C4,D4))))</f>
        <v>0.77777777777777779</v>
      </c>
      <c r="K4">
        <f>COUNTIFS('2way'!M3:M7690,"&gt;  50% ",'2way'!Y3:Y7690,"Y",'2way'!S3:S7690,"B1")</f>
        <v>0</v>
      </c>
      <c r="L4">
        <f>COUNTIFS('2way'!M3:M7690,"&gt;  50% ",'2way'!Y3:Y7690,"N",'2way'!S3:S7690,"B1")</f>
        <v>0</v>
      </c>
      <c r="M4">
        <f>COUNTIFS('2way'!N3:N7690,"&gt;  50% ",'2way'!Y3:Y7690,"N",'2way'!S3:S7690,"B1")</f>
        <v>0</v>
      </c>
      <c r="N4">
        <f>COUNTIFS('2way'!N3:N7690,"&gt;  50% ",'2way'!Y3:Y7690,"Y",'2way'!S3:S7690,"B1")</f>
        <v>0</v>
      </c>
      <c r="O4">
        <f>COUNTIF('2way'!S3:S7690,"B1")</f>
        <v>0</v>
      </c>
      <c r="P4" s="5" t="e">
        <f t="shared" ref="P4:P20" si="0">K4/O4</f>
        <v>#DIV/0!</v>
      </c>
      <c r="Q4" s="5" t="e">
        <f t="shared" ref="Q4:Q20" si="1">L4/O4</f>
        <v>#DIV/0!</v>
      </c>
      <c r="R4" s="5" t="e">
        <f t="shared" ref="R4:R20" si="2">M4/O4</f>
        <v>#DIV/0!</v>
      </c>
      <c r="S4" s="5" t="e">
        <f t="shared" ref="S4:S20" si="3">N4/O4</f>
        <v>#DIV/0!</v>
      </c>
      <c r="T4">
        <f t="shared" ref="T4:T20" si="4">B4+D4</f>
        <v>9</v>
      </c>
      <c r="U4" s="5">
        <f t="shared" ref="U4:U20" si="5">T4/F4</f>
        <v>0.34615384615384615</v>
      </c>
      <c r="V4">
        <f t="shared" ref="V4:V20" si="6">K4+M4</f>
        <v>0</v>
      </c>
      <c r="W4" s="5" t="e">
        <f t="shared" ref="W4:W20" si="7">V4/O4</f>
        <v>#DIV/0!</v>
      </c>
      <c r="X4">
        <f t="shared" ref="X4:X20" si="8">C4+E4</f>
        <v>15</v>
      </c>
      <c r="Y4" s="5">
        <f t="shared" ref="Y4:Y19" si="9">X4/F4</f>
        <v>0.57692307692307687</v>
      </c>
      <c r="Z4">
        <f t="shared" ref="Z4:Z20" si="10">L4+N4</f>
        <v>0</v>
      </c>
      <c r="AA4" s="5" t="e">
        <f t="shared" ref="AA4:AA20" si="11">Z4/O4</f>
        <v>#DIV/0!</v>
      </c>
      <c r="AB4" s="5">
        <f>(B4/SUM(B4,E4))</f>
        <v>0.53333333333333333</v>
      </c>
      <c r="AC4" s="5">
        <f>(D4/SUM(D4,C4))</f>
        <v>0.1111111111111111</v>
      </c>
      <c r="AD4" s="5" t="e">
        <f>(K4/SUM(N4,K4))</f>
        <v>#DIV/0!</v>
      </c>
      <c r="AE4" s="5" t="e">
        <f>(M4/SUM(M4,L4))</f>
        <v>#DIV/0!</v>
      </c>
      <c r="AF4" s="5" t="e">
        <f>AB4-AD4</f>
        <v>#DIV/0!</v>
      </c>
      <c r="AG4" s="5" t="e">
        <f>AC4-AE4</f>
        <v>#DIV/0!</v>
      </c>
      <c r="AH4" s="5" t="e">
        <f>AD4-AB4</f>
        <v>#DIV/0!</v>
      </c>
      <c r="AI4" s="5" t="e">
        <f>AE4-AC4</f>
        <v>#DIV/0!</v>
      </c>
    </row>
    <row r="5" spans="1:35" x14ac:dyDescent="0.25">
      <c r="A5" s="50" t="s">
        <v>258</v>
      </c>
      <c r="B5" s="51">
        <f>COUNTIFS('2way'!$A$3:$A$7690,"&gt;50%",'2way'!$Y$3:$Y$7690,"Y",'2way'!$S$3:$S$7690,"=" &amp;A5)</f>
        <v>8</v>
      </c>
      <c r="C5">
        <f>COUNTIFS('2way'!$A$3:$A$7690,"&gt;  50% ",'2way'!$Y$3:$Y$7690,"N",'2way'!$S$3:$S$7690,"=" &amp; A5)</f>
        <v>1</v>
      </c>
      <c r="D5">
        <f>COUNTIFS('2way'!$B$3:$B$7690,"&gt;  50% ",'2way'!$Y$3:$Y$7690,"N",'2way'!$S$3:$S$7690,"=" &amp;A5)</f>
        <v>9</v>
      </c>
      <c r="E5">
        <f>COUNTIFS('2way'!$B$3:$B$7690,"&gt;  50% ",'2way'!$Y$3:$Y$7690,"Y",'2way'!$S$3:$S$7690,"=" &amp;A5)</f>
        <v>6</v>
      </c>
      <c r="F5">
        <f>COUNTIF('2way'!S3:S7690,"=" &amp;A5)</f>
        <v>26</v>
      </c>
      <c r="G5" s="5">
        <f t="shared" ref="G5:G19" si="12">((B5/(SUM(B5,E5))))</f>
        <v>0.5714285714285714</v>
      </c>
      <c r="H5" s="5">
        <f t="shared" ref="H5:H19" si="13">((C5/(SUM(B5,E5))))</f>
        <v>7.1428571428571425E-2</v>
      </c>
      <c r="I5" s="5">
        <f t="shared" ref="I5:I19" si="14">((D5/(SUM(C5,D5))))</f>
        <v>0.9</v>
      </c>
      <c r="J5" s="5">
        <f t="shared" ref="J5:J19" si="15">((E5/(SUM(C5,D5))))</f>
        <v>0.6</v>
      </c>
      <c r="K5">
        <f>COUNTIFS('2way'!$M$3:$M$7690,"&gt;  50% ",'2way'!$Y$3:$Y$7690,"Y",'2way'!$S$3:$S$7690,"=" &amp;A5)</f>
        <v>0</v>
      </c>
      <c r="L5">
        <f>COUNTIFS('2way'!$M$3:$M$7690,"&gt;  50% ",'2way'!$Y$3:$Y$7690,"N",'2way'!$S$3:$S$7690,"=" &amp;A5)</f>
        <v>0</v>
      </c>
      <c r="M5">
        <f>COUNTIFS('2way'!$N$3:$N$7690,"&gt;  50% ",'2way'!$Y$3:$Y$7690,"N",'2way'!$S$3:$S$7690,"=" &amp;A5)</f>
        <v>0</v>
      </c>
      <c r="N5">
        <f>COUNTIFS('2way'!$N$3:$N$7690,"&gt;  50% ",'2way'!$Y$3:$Y$7690,"Y",'2way'!$S$3:$S$7690,"=" &amp;A5)</f>
        <v>0</v>
      </c>
      <c r="O5">
        <f>COUNTIF('2way'!S3:S7690,"=" &amp;A5)</f>
        <v>26</v>
      </c>
      <c r="P5" s="5">
        <f t="shared" si="0"/>
        <v>0</v>
      </c>
      <c r="Q5" s="5">
        <f t="shared" si="1"/>
        <v>0</v>
      </c>
      <c r="R5" s="5">
        <f t="shared" si="2"/>
        <v>0</v>
      </c>
      <c r="S5" s="5">
        <f t="shared" si="3"/>
        <v>0</v>
      </c>
      <c r="T5">
        <f t="shared" si="4"/>
        <v>17</v>
      </c>
      <c r="U5" s="5">
        <f t="shared" si="5"/>
        <v>0.65384615384615385</v>
      </c>
      <c r="V5">
        <f t="shared" si="6"/>
        <v>0</v>
      </c>
      <c r="W5" s="5">
        <f t="shared" si="7"/>
        <v>0</v>
      </c>
      <c r="X5">
        <f t="shared" si="8"/>
        <v>7</v>
      </c>
      <c r="Y5" s="5">
        <f t="shared" si="9"/>
        <v>0.26923076923076922</v>
      </c>
      <c r="Z5">
        <f t="shared" si="10"/>
        <v>0</v>
      </c>
      <c r="AA5" s="5">
        <f t="shared" si="11"/>
        <v>0</v>
      </c>
      <c r="AB5" s="5">
        <f t="shared" ref="AB5:AB19" si="16">(B5/SUM(B5,E5))</f>
        <v>0.5714285714285714</v>
      </c>
      <c r="AC5" s="5">
        <f t="shared" ref="AC5:AC19" si="17">(D5/SUM(D5,C5))</f>
        <v>0.9</v>
      </c>
      <c r="AD5" s="5" t="e">
        <f t="shared" ref="AD5:AD19" si="18">(K5/SUM(N5,K5))</f>
        <v>#DIV/0!</v>
      </c>
      <c r="AE5" s="5" t="e">
        <f t="shared" ref="AE5:AE19" si="19">(M5/SUM(M5,L5))</f>
        <v>#DIV/0!</v>
      </c>
      <c r="AF5" s="5" t="e">
        <f t="shared" ref="AF5:AF19" si="20">AB5-AD5</f>
        <v>#DIV/0!</v>
      </c>
      <c r="AG5" s="5" t="e">
        <f t="shared" ref="AG5:AG19" si="21">AC5-AE5</f>
        <v>#DIV/0!</v>
      </c>
      <c r="AH5" s="5" t="e">
        <f t="shared" ref="AH5:AH19" si="22">AD5-AB5</f>
        <v>#DIV/0!</v>
      </c>
      <c r="AI5" s="5" t="e">
        <f t="shared" ref="AI5:AI19" si="23">AE5-AC5</f>
        <v>#DIV/0!</v>
      </c>
    </row>
    <row r="6" spans="1:35" x14ac:dyDescent="0.25">
      <c r="A6" s="50" t="s">
        <v>259</v>
      </c>
      <c r="B6" s="51">
        <f>COUNTIFS('2way'!$A$3:$A$7690,"&gt;50%",'2way'!$Y$3:$Y$7690,"Y",'2way'!$S$3:$S$7690,"=" &amp;A6)</f>
        <v>13</v>
      </c>
      <c r="C6">
        <f>COUNTIFS('2way'!$A$3:$A$7690,"&gt;  50% ",'2way'!$Y$3:$Y$7690,"N",'2way'!$S$3:$S$7690,"=" &amp; A6)</f>
        <v>7</v>
      </c>
      <c r="D6">
        <f>COUNTIFS('2way'!$B$3:$B$7690,"&gt;  50% ",'2way'!$Y$3:$Y$7690,"N",'2way'!$S$3:$S$7690,"=" &amp;A6)</f>
        <v>10</v>
      </c>
      <c r="E6">
        <f>COUNTIFS('2way'!$B$3:$B$7690,"&gt;  50% ",'2way'!$Y$3:$Y$7690,"Y",'2way'!$S$3:$S$7690,"=" &amp;A6)</f>
        <v>17</v>
      </c>
      <c r="F6">
        <f>COUNTIF('2way'!S4:S7691,"=" &amp;A6)</f>
        <v>47</v>
      </c>
      <c r="G6" s="5">
        <f t="shared" si="12"/>
        <v>0.43333333333333335</v>
      </c>
      <c r="H6" s="5">
        <f t="shared" si="13"/>
        <v>0.23333333333333334</v>
      </c>
      <c r="I6" s="5">
        <f t="shared" si="14"/>
        <v>0.58823529411764708</v>
      </c>
      <c r="J6" s="5">
        <f t="shared" si="15"/>
        <v>1</v>
      </c>
      <c r="K6">
        <f>COUNTIFS('2way'!$M$3:$M$7690,"&gt;  50% ",'2way'!$Y$3:$Y$7690,"Y",'2way'!$S$3:$S$7690,"=" &amp;A6)</f>
        <v>0</v>
      </c>
      <c r="L6">
        <f>COUNTIFS('2way'!$M$3:$M$7690,"&gt;  50% ",'2way'!$Y$3:$Y$7690,"N",'2way'!$S$3:$S$7690,"=" &amp;A6)</f>
        <v>0</v>
      </c>
      <c r="M6">
        <f>COUNTIFS('2way'!$N$3:$N$7690,"&gt;  50% ",'2way'!$Y$3:$Y$7690,"N",'2way'!$S$3:$S$7690,"=" &amp;A6)</f>
        <v>0</v>
      </c>
      <c r="N6">
        <f>COUNTIFS('2way'!$N$3:$N$7690,"&gt;  50% ",'2way'!$Y$3:$Y$7690,"Y",'2way'!$S$3:$S$7690,"=" &amp;A6)</f>
        <v>0</v>
      </c>
      <c r="O6">
        <f>COUNTIF('2way'!S4:S7691,"=" &amp;A6)</f>
        <v>47</v>
      </c>
      <c r="P6" s="5">
        <f t="shared" si="0"/>
        <v>0</v>
      </c>
      <c r="Q6" s="5">
        <f t="shared" si="1"/>
        <v>0</v>
      </c>
      <c r="R6" s="5">
        <f t="shared" si="2"/>
        <v>0</v>
      </c>
      <c r="S6" s="5">
        <f t="shared" si="3"/>
        <v>0</v>
      </c>
      <c r="T6">
        <f t="shared" si="4"/>
        <v>23</v>
      </c>
      <c r="U6" s="5">
        <f t="shared" si="5"/>
        <v>0.48936170212765956</v>
      </c>
      <c r="V6">
        <f t="shared" si="6"/>
        <v>0</v>
      </c>
      <c r="W6" s="5">
        <f t="shared" si="7"/>
        <v>0</v>
      </c>
      <c r="X6">
        <f t="shared" si="8"/>
        <v>24</v>
      </c>
      <c r="Y6" s="5">
        <f t="shared" si="9"/>
        <v>0.51063829787234039</v>
      </c>
      <c r="Z6">
        <f t="shared" si="10"/>
        <v>0</v>
      </c>
      <c r="AA6" s="5">
        <f t="shared" si="11"/>
        <v>0</v>
      </c>
      <c r="AB6" s="5">
        <f t="shared" si="16"/>
        <v>0.43333333333333335</v>
      </c>
      <c r="AC6" s="5">
        <f t="shared" si="17"/>
        <v>0.58823529411764708</v>
      </c>
      <c r="AD6" s="5" t="e">
        <f t="shared" si="18"/>
        <v>#DIV/0!</v>
      </c>
      <c r="AE6" s="5" t="e">
        <f t="shared" si="19"/>
        <v>#DIV/0!</v>
      </c>
      <c r="AF6" s="5" t="e">
        <f t="shared" si="20"/>
        <v>#DIV/0!</v>
      </c>
      <c r="AG6" s="5" t="e">
        <f t="shared" si="21"/>
        <v>#DIV/0!</v>
      </c>
      <c r="AH6" s="5" t="e">
        <f t="shared" si="22"/>
        <v>#DIV/0!</v>
      </c>
      <c r="AI6" s="5" t="e">
        <f t="shared" si="23"/>
        <v>#DIV/0!</v>
      </c>
    </row>
    <row r="7" spans="1:35" x14ac:dyDescent="0.25">
      <c r="A7" s="50" t="s">
        <v>260</v>
      </c>
      <c r="B7" s="51">
        <f>COUNTIFS('2way'!$A$3:$A$7690,"&gt;50%",'2way'!$Y$3:$Y$7690,"Y",'2way'!$S$3:$S$7690,"=" &amp;A7)</f>
        <v>13</v>
      </c>
      <c r="C7">
        <f>COUNTIFS('2way'!$A$3:$A$7690,"&gt;  50% ",'2way'!$Y$3:$Y$7690,"N",'2way'!$S$3:$S$7690,"=" &amp; A7)</f>
        <v>10</v>
      </c>
      <c r="D7">
        <f>COUNTIFS('2way'!$B$3:$B$7690,"&gt;  50% ",'2way'!$Y$3:$Y$7690,"N",'2way'!$S$3:$S$7690,"=" &amp;A7)</f>
        <v>2</v>
      </c>
      <c r="E7">
        <f>COUNTIFS('2way'!$B$3:$B$7690,"&gt;  50% ",'2way'!$Y$3:$Y$7690,"Y",'2way'!$S$3:$S$7690,"=" &amp;A7)</f>
        <v>7</v>
      </c>
      <c r="F7">
        <f>COUNTIF('2way'!S5:S7692,"=" &amp;A7)</f>
        <v>33</v>
      </c>
      <c r="G7" s="5">
        <f t="shared" si="12"/>
        <v>0.65</v>
      </c>
      <c r="H7" s="5">
        <f t="shared" si="13"/>
        <v>0.5</v>
      </c>
      <c r="I7" s="5">
        <f t="shared" si="14"/>
        <v>0.16666666666666666</v>
      </c>
      <c r="J7" s="5">
        <f t="shared" si="15"/>
        <v>0.58333333333333337</v>
      </c>
      <c r="K7">
        <f>COUNTIFS('2way'!$M$3:$M$7690,"&gt;  50% ",'2way'!$Y$3:$Y$7690,"Y",'2way'!$S$3:$S$7690,"=" &amp;A7)</f>
        <v>0</v>
      </c>
      <c r="L7">
        <f>COUNTIFS('2way'!$M$3:$M$7690,"&gt;  50% ",'2way'!$Y$3:$Y$7690,"N",'2way'!$S$3:$S$7690,"=" &amp;A7)</f>
        <v>0</v>
      </c>
      <c r="M7">
        <f>COUNTIFS('2way'!$N$3:$N$7690,"&gt;  50% ",'2way'!$Y$3:$Y$7690,"N",'2way'!$S$3:$S$7690,"=" &amp;A7)</f>
        <v>0</v>
      </c>
      <c r="N7">
        <f>COUNTIFS('2way'!$N$3:$N$7690,"&gt;  50% ",'2way'!$Y$3:$Y$7690,"Y",'2way'!$S$3:$S$7690,"=" &amp;A7)</f>
        <v>0</v>
      </c>
      <c r="O7">
        <f>COUNTIF('2way'!S5:S7692,"=" &amp;A7)</f>
        <v>33</v>
      </c>
      <c r="P7" s="5">
        <f t="shared" si="0"/>
        <v>0</v>
      </c>
      <c r="Q7" s="5">
        <f t="shared" si="1"/>
        <v>0</v>
      </c>
      <c r="R7" s="5">
        <f t="shared" si="2"/>
        <v>0</v>
      </c>
      <c r="S7" s="5">
        <f t="shared" si="3"/>
        <v>0</v>
      </c>
      <c r="T7">
        <f t="shared" si="4"/>
        <v>15</v>
      </c>
      <c r="U7" s="5">
        <f t="shared" si="5"/>
        <v>0.45454545454545453</v>
      </c>
      <c r="V7">
        <f t="shared" si="6"/>
        <v>0</v>
      </c>
      <c r="W7" s="5">
        <f t="shared" si="7"/>
        <v>0</v>
      </c>
      <c r="X7">
        <f t="shared" si="8"/>
        <v>17</v>
      </c>
      <c r="Y7" s="5">
        <f t="shared" si="9"/>
        <v>0.51515151515151514</v>
      </c>
      <c r="Z7">
        <f t="shared" si="10"/>
        <v>0</v>
      </c>
      <c r="AA7" s="5">
        <f t="shared" si="11"/>
        <v>0</v>
      </c>
      <c r="AB7" s="5">
        <f t="shared" si="16"/>
        <v>0.65</v>
      </c>
      <c r="AC7" s="5">
        <f t="shared" si="17"/>
        <v>0.16666666666666666</v>
      </c>
      <c r="AD7" s="5" t="e">
        <f t="shared" si="18"/>
        <v>#DIV/0!</v>
      </c>
      <c r="AE7" s="5" t="e">
        <f t="shared" si="19"/>
        <v>#DIV/0!</v>
      </c>
      <c r="AF7" s="5" t="e">
        <f t="shared" si="20"/>
        <v>#DIV/0!</v>
      </c>
      <c r="AG7" s="5" t="e">
        <f t="shared" si="21"/>
        <v>#DIV/0!</v>
      </c>
      <c r="AH7" s="5" t="e">
        <f t="shared" si="22"/>
        <v>#DIV/0!</v>
      </c>
      <c r="AI7" s="5" t="e">
        <f t="shared" si="23"/>
        <v>#DIV/0!</v>
      </c>
    </row>
    <row r="8" spans="1:35" x14ac:dyDescent="0.25">
      <c r="A8" s="50" t="s">
        <v>261</v>
      </c>
      <c r="B8" s="51">
        <f>COUNTIFS('2way'!$A$3:$A$7690,"&gt;50%",'2way'!$Y$3:$Y$7690,"Y",'2way'!$S$3:$S$7690,"=" &amp;A8)</f>
        <v>3</v>
      </c>
      <c r="C8">
        <f>COUNTIFS('2way'!$A$3:$A$7690,"&gt;  50% ",'2way'!$Y$3:$Y$7690,"N",'2way'!$S$3:$S$7690,"=" &amp; A8)</f>
        <v>6</v>
      </c>
      <c r="D8">
        <f>COUNTIFS('2way'!$B$3:$B$7690,"&gt;  50% ",'2way'!$Y$3:$Y$7690,"N",'2way'!$S$3:$S$7690,"=" &amp;A8)</f>
        <v>13</v>
      </c>
      <c r="E8">
        <f>COUNTIFS('2way'!$B$3:$B$7690,"&gt;  50% ",'2way'!$Y$3:$Y$7690,"Y",'2way'!$S$3:$S$7690,"=" &amp;A8)</f>
        <v>8</v>
      </c>
      <c r="F8">
        <f>COUNTIF('2way'!S6:S7693,"=" &amp;A8)</f>
        <v>30</v>
      </c>
      <c r="G8" s="5">
        <f t="shared" si="12"/>
        <v>0.27272727272727271</v>
      </c>
      <c r="H8" s="5">
        <f t="shared" si="13"/>
        <v>0.54545454545454541</v>
      </c>
      <c r="I8" s="5">
        <f t="shared" si="14"/>
        <v>0.68421052631578949</v>
      </c>
      <c r="J8" s="5">
        <f t="shared" si="15"/>
        <v>0.42105263157894735</v>
      </c>
      <c r="K8">
        <f>COUNTIFS('2way'!$M$3:$M$7690,"&gt;  50% ",'2way'!$Y$3:$Y$7690,"Y",'2way'!$S$3:$S$7690,"=" &amp;A8)</f>
        <v>0</v>
      </c>
      <c r="L8">
        <f>COUNTIFS('2way'!$M$3:$M$7690,"&gt;  50% ",'2way'!$Y$3:$Y$7690,"N",'2way'!$S$3:$S$7690,"=" &amp;A8)</f>
        <v>0</v>
      </c>
      <c r="M8">
        <f>COUNTIFS('2way'!$N$3:$N$7690,"&gt;  50% ",'2way'!$Y$3:$Y$7690,"N",'2way'!$S$3:$S$7690,"=" &amp;A8)</f>
        <v>0</v>
      </c>
      <c r="N8">
        <f>COUNTIFS('2way'!$N$3:$N$7690,"&gt;  50% ",'2way'!$Y$3:$Y$7690,"Y",'2way'!$S$3:$S$7690,"=" &amp;A8)</f>
        <v>0</v>
      </c>
      <c r="O8">
        <f>COUNTIF('2way'!S6:S7693,"=" &amp;A8)</f>
        <v>30</v>
      </c>
      <c r="P8" s="5">
        <f t="shared" si="0"/>
        <v>0</v>
      </c>
      <c r="Q8" s="5">
        <f t="shared" si="1"/>
        <v>0</v>
      </c>
      <c r="R8" s="5">
        <f t="shared" si="2"/>
        <v>0</v>
      </c>
      <c r="S8" s="5">
        <f t="shared" si="3"/>
        <v>0</v>
      </c>
      <c r="T8">
        <f t="shared" si="4"/>
        <v>16</v>
      </c>
      <c r="U8" s="5">
        <f t="shared" si="5"/>
        <v>0.53333333333333333</v>
      </c>
      <c r="V8">
        <f t="shared" si="6"/>
        <v>0</v>
      </c>
      <c r="W8" s="5">
        <f t="shared" si="7"/>
        <v>0</v>
      </c>
      <c r="X8">
        <f t="shared" si="8"/>
        <v>14</v>
      </c>
      <c r="Y8" s="5">
        <f t="shared" si="9"/>
        <v>0.46666666666666667</v>
      </c>
      <c r="Z8">
        <f t="shared" si="10"/>
        <v>0</v>
      </c>
      <c r="AA8" s="5">
        <f t="shared" si="11"/>
        <v>0</v>
      </c>
      <c r="AB8" s="5">
        <f t="shared" si="16"/>
        <v>0.27272727272727271</v>
      </c>
      <c r="AC8" s="5">
        <f t="shared" si="17"/>
        <v>0.68421052631578949</v>
      </c>
      <c r="AD8" s="5" t="e">
        <f t="shared" si="18"/>
        <v>#DIV/0!</v>
      </c>
      <c r="AE8" s="5" t="e">
        <f t="shared" si="19"/>
        <v>#DIV/0!</v>
      </c>
      <c r="AF8" s="5" t="e">
        <f t="shared" si="20"/>
        <v>#DIV/0!</v>
      </c>
      <c r="AG8" s="5" t="e">
        <f t="shared" si="21"/>
        <v>#DIV/0!</v>
      </c>
      <c r="AH8" s="5" t="e">
        <f t="shared" si="22"/>
        <v>#DIV/0!</v>
      </c>
      <c r="AI8" s="5" t="e">
        <f t="shared" si="23"/>
        <v>#DIV/0!</v>
      </c>
    </row>
    <row r="9" spans="1:35" x14ac:dyDescent="0.25">
      <c r="A9" s="50" t="s">
        <v>262</v>
      </c>
      <c r="B9" s="51">
        <f>COUNTIFS('2way'!$A$3:$A$7690,"&gt;50%",'2way'!$Y$3:$Y$7690,"Y",'2way'!$S$3:$S$7690,"=" &amp;A9)</f>
        <v>3</v>
      </c>
      <c r="C9">
        <f>COUNTIFS('2way'!$A$3:$A$7690,"&gt;  50% ",'2way'!$Y$3:$Y$7690,"N",'2way'!$S$3:$S$7690,"=" &amp; A9)</f>
        <v>4</v>
      </c>
      <c r="D9">
        <f>COUNTIFS('2way'!$B$3:$B$7690,"&gt;  50% ",'2way'!$Y$3:$Y$7690,"N",'2way'!$S$3:$S$7690,"=" &amp;A9)</f>
        <v>30</v>
      </c>
      <c r="E9">
        <f>COUNTIFS('2way'!$B$3:$B$7690,"&gt;  50% ",'2way'!$Y$3:$Y$7690,"Y",'2way'!$S$3:$S$7690,"=" &amp;A9)</f>
        <v>11</v>
      </c>
      <c r="F9">
        <f>COUNTIF('2way'!S7:S7694,"=" &amp;A9)</f>
        <v>48</v>
      </c>
      <c r="G9" s="5">
        <f t="shared" si="12"/>
        <v>0.21428571428571427</v>
      </c>
      <c r="H9" s="5">
        <f t="shared" si="13"/>
        <v>0.2857142857142857</v>
      </c>
      <c r="I9" s="5">
        <f t="shared" si="14"/>
        <v>0.88235294117647056</v>
      </c>
      <c r="J9" s="5">
        <f t="shared" si="15"/>
        <v>0.3235294117647059</v>
      </c>
      <c r="K9">
        <f>COUNTIFS('2way'!$M$3:$M$7690,"&gt;  50% ",'2way'!$Y$3:$Y$7690,"Y",'2way'!$S$3:$S$7690,"=" &amp;A9)</f>
        <v>0</v>
      </c>
      <c r="L9">
        <f>COUNTIFS('2way'!$M$3:$M$7690,"&gt;  50% ",'2way'!$Y$3:$Y$7690,"N",'2way'!$S$3:$S$7690,"=" &amp;A9)</f>
        <v>0</v>
      </c>
      <c r="M9">
        <f>COUNTIFS('2way'!$N$3:$N$7690,"&gt;  50% ",'2way'!$Y$3:$Y$7690,"N",'2way'!$S$3:$S$7690,"=" &amp;A9)</f>
        <v>0</v>
      </c>
      <c r="N9">
        <f>COUNTIFS('2way'!$N$3:$N$7690,"&gt;  50% ",'2way'!$Y$3:$Y$7690,"Y",'2way'!$S$3:$S$7690,"=" &amp;A9)</f>
        <v>0</v>
      </c>
      <c r="O9">
        <f>COUNTIF('2way'!S7:S7694,"=" &amp;A9)</f>
        <v>48</v>
      </c>
      <c r="P9" s="5">
        <f t="shared" si="0"/>
        <v>0</v>
      </c>
      <c r="Q9" s="5">
        <f t="shared" si="1"/>
        <v>0</v>
      </c>
      <c r="R9" s="5">
        <f t="shared" si="2"/>
        <v>0</v>
      </c>
      <c r="S9" s="5">
        <f t="shared" si="3"/>
        <v>0</v>
      </c>
      <c r="T9">
        <f t="shared" si="4"/>
        <v>33</v>
      </c>
      <c r="U9" s="5">
        <f t="shared" si="5"/>
        <v>0.6875</v>
      </c>
      <c r="V9">
        <f t="shared" si="6"/>
        <v>0</v>
      </c>
      <c r="W9" s="5">
        <f t="shared" si="7"/>
        <v>0</v>
      </c>
      <c r="X9">
        <f t="shared" si="8"/>
        <v>15</v>
      </c>
      <c r="Y9" s="5">
        <f t="shared" si="9"/>
        <v>0.3125</v>
      </c>
      <c r="Z9">
        <f t="shared" si="10"/>
        <v>0</v>
      </c>
      <c r="AA9" s="5">
        <f t="shared" si="11"/>
        <v>0</v>
      </c>
      <c r="AB9" s="5">
        <f t="shared" si="16"/>
        <v>0.21428571428571427</v>
      </c>
      <c r="AC9" s="5">
        <f t="shared" si="17"/>
        <v>0.88235294117647056</v>
      </c>
      <c r="AD9" s="5" t="e">
        <f t="shared" si="18"/>
        <v>#DIV/0!</v>
      </c>
      <c r="AE9" s="5" t="e">
        <f t="shared" si="19"/>
        <v>#DIV/0!</v>
      </c>
      <c r="AF9" s="5" t="e">
        <f t="shared" si="20"/>
        <v>#DIV/0!</v>
      </c>
      <c r="AG9" s="5" t="e">
        <f t="shared" si="21"/>
        <v>#DIV/0!</v>
      </c>
      <c r="AH9" s="5" t="e">
        <f t="shared" si="22"/>
        <v>#DIV/0!</v>
      </c>
      <c r="AI9" s="5" t="e">
        <f t="shared" si="23"/>
        <v>#DIV/0!</v>
      </c>
    </row>
    <row r="10" spans="1:35" x14ac:dyDescent="0.25">
      <c r="A10" s="50" t="s">
        <v>263</v>
      </c>
      <c r="B10" s="51">
        <f>COUNTIFS('2way'!$A$3:$A$7690,"&gt;50%",'2way'!$Y$3:$Y$7690,"Y",'2way'!$S$3:$S$7690,"=" &amp;A10)</f>
        <v>0</v>
      </c>
      <c r="C10">
        <f>COUNTIFS('2way'!$A$3:$A$7690,"&gt;  50% ",'2way'!$Y$3:$Y$7690,"N",'2way'!$S$3:$S$7690,"=" &amp; A10)</f>
        <v>2</v>
      </c>
      <c r="D10">
        <f>COUNTIFS('2way'!$B$3:$B$7690,"&gt;  50% ",'2way'!$Y$3:$Y$7690,"N",'2way'!$S$3:$S$7690,"=" &amp;A10)</f>
        <v>6</v>
      </c>
      <c r="E10">
        <f>COUNTIFS('2way'!$B$3:$B$7690,"&gt;  50% ",'2way'!$Y$3:$Y$7690,"Y",'2way'!$S$3:$S$7690,"=" &amp;A10)</f>
        <v>7</v>
      </c>
      <c r="F10">
        <f>COUNTIF('2way'!S8:S7695,"=" &amp;A10)</f>
        <v>15</v>
      </c>
      <c r="G10" s="5">
        <f t="shared" si="12"/>
        <v>0</v>
      </c>
      <c r="H10" s="5">
        <f t="shared" si="13"/>
        <v>0.2857142857142857</v>
      </c>
      <c r="I10" s="5">
        <f t="shared" si="14"/>
        <v>0.75</v>
      </c>
      <c r="J10" s="5">
        <f t="shared" si="15"/>
        <v>0.875</v>
      </c>
      <c r="K10">
        <f>COUNTIFS('2way'!$M$3:$M$7690,"&gt;  50% ",'2way'!$Y$3:$Y$7690,"Y",'2way'!$S$3:$S$7690,"=" &amp;A10)</f>
        <v>0</v>
      </c>
      <c r="L10">
        <f>COUNTIFS('2way'!$M$3:$M$7690,"&gt;  50% ",'2way'!$Y$3:$Y$7690,"N",'2way'!$S$3:$S$7690,"=" &amp;A10)</f>
        <v>0</v>
      </c>
      <c r="M10">
        <f>COUNTIFS('2way'!$N$3:$N$7690,"&gt;  50% ",'2way'!$Y$3:$Y$7690,"N",'2way'!$S$3:$S$7690,"=" &amp;A10)</f>
        <v>0</v>
      </c>
      <c r="N10">
        <f>COUNTIFS('2way'!$N$3:$N$7690,"&gt;  50% ",'2way'!$Y$3:$Y$7690,"Y",'2way'!$S$3:$S$7690,"=" &amp;A10)</f>
        <v>0</v>
      </c>
      <c r="O10">
        <f>COUNTIF('2way'!S8:S7695,"=" &amp;A10)</f>
        <v>15</v>
      </c>
      <c r="P10" s="5">
        <f t="shared" si="0"/>
        <v>0</v>
      </c>
      <c r="Q10" s="5">
        <f t="shared" si="1"/>
        <v>0</v>
      </c>
      <c r="R10" s="5">
        <f t="shared" si="2"/>
        <v>0</v>
      </c>
      <c r="S10" s="5">
        <f t="shared" si="3"/>
        <v>0</v>
      </c>
      <c r="T10">
        <f t="shared" si="4"/>
        <v>6</v>
      </c>
      <c r="U10" s="5">
        <f t="shared" si="5"/>
        <v>0.4</v>
      </c>
      <c r="V10">
        <f t="shared" si="6"/>
        <v>0</v>
      </c>
      <c r="W10" s="5">
        <f t="shared" si="7"/>
        <v>0</v>
      </c>
      <c r="X10">
        <f t="shared" si="8"/>
        <v>9</v>
      </c>
      <c r="Y10" s="5">
        <f t="shared" si="9"/>
        <v>0.6</v>
      </c>
      <c r="Z10">
        <f t="shared" si="10"/>
        <v>0</v>
      </c>
      <c r="AA10" s="5">
        <f t="shared" si="11"/>
        <v>0</v>
      </c>
      <c r="AB10" s="5">
        <f t="shared" si="16"/>
        <v>0</v>
      </c>
      <c r="AC10" s="5">
        <f t="shared" si="17"/>
        <v>0.75</v>
      </c>
      <c r="AD10" s="5" t="e">
        <f t="shared" si="18"/>
        <v>#DIV/0!</v>
      </c>
      <c r="AE10" s="5" t="e">
        <f t="shared" si="19"/>
        <v>#DIV/0!</v>
      </c>
      <c r="AF10" s="5" t="e">
        <f t="shared" si="20"/>
        <v>#DIV/0!</v>
      </c>
      <c r="AG10" s="5" t="e">
        <f t="shared" si="21"/>
        <v>#DIV/0!</v>
      </c>
      <c r="AH10" s="5" t="e">
        <f t="shared" si="22"/>
        <v>#DIV/0!</v>
      </c>
      <c r="AI10" s="5" t="e">
        <f t="shared" si="23"/>
        <v>#DIV/0!</v>
      </c>
    </row>
    <row r="11" spans="1:35" x14ac:dyDescent="0.25">
      <c r="A11" s="50" t="s">
        <v>264</v>
      </c>
      <c r="B11" s="51">
        <f>COUNTIFS('2way'!$A$3:$A$7690,"&gt;50%",'2way'!$Y$3:$Y$7690,"Y",'2way'!$S$3:$S$7690,"=" &amp;A11)</f>
        <v>11</v>
      </c>
      <c r="C11">
        <f>COUNTIFS('2way'!$A$3:$A$7690,"&gt;  50% ",'2way'!$Y$3:$Y$7690,"N",'2way'!$S$3:$S$7690,"=" &amp; A11)</f>
        <v>6</v>
      </c>
      <c r="D11">
        <f>COUNTIFS('2way'!$B$3:$B$7690,"&gt;  50% ",'2way'!$Y$3:$Y$7690,"N",'2way'!$S$3:$S$7690,"=" &amp;A11)</f>
        <v>23</v>
      </c>
      <c r="E11">
        <f>COUNTIFS('2way'!$B$3:$B$7690,"&gt;  50% ",'2way'!$Y$3:$Y$7690,"Y",'2way'!$S$3:$S$7690,"=" &amp;A11)</f>
        <v>22</v>
      </c>
      <c r="F11">
        <f>COUNTIF('2way'!S9:S7696,"=" &amp;A11)</f>
        <v>61</v>
      </c>
      <c r="G11" s="5">
        <f t="shared" si="12"/>
        <v>0.33333333333333331</v>
      </c>
      <c r="H11" s="5">
        <f t="shared" si="13"/>
        <v>0.18181818181818182</v>
      </c>
      <c r="I11" s="5">
        <f t="shared" si="14"/>
        <v>0.7931034482758621</v>
      </c>
      <c r="J11" s="5">
        <f t="shared" si="15"/>
        <v>0.75862068965517238</v>
      </c>
      <c r="K11">
        <f>COUNTIFS('2way'!$M$3:$M$7690,"&gt;  50% ",'2way'!$Y$3:$Y$7690,"Y",'2way'!$S$3:$S$7690,"=" &amp;A11)</f>
        <v>0</v>
      </c>
      <c r="L11">
        <f>COUNTIFS('2way'!$M$3:$M$7690,"&gt;  50% ",'2way'!$Y$3:$Y$7690,"N",'2way'!$S$3:$S$7690,"=" &amp;A11)</f>
        <v>0</v>
      </c>
      <c r="M11">
        <f>COUNTIFS('2way'!$N$3:$N$7690,"&gt;  50% ",'2way'!$Y$3:$Y$7690,"N",'2way'!$S$3:$S$7690,"=" &amp;A11)</f>
        <v>0</v>
      </c>
      <c r="N11">
        <f>COUNTIFS('2way'!$N$3:$N$7690,"&gt;  50% ",'2way'!$Y$3:$Y$7690,"Y",'2way'!$S$3:$S$7690,"=" &amp;A11)</f>
        <v>0</v>
      </c>
      <c r="O11">
        <f>COUNTIF('2way'!S9:S7696,"=" &amp;A11)</f>
        <v>61</v>
      </c>
      <c r="P11" s="5">
        <f t="shared" si="0"/>
        <v>0</v>
      </c>
      <c r="Q11" s="5">
        <f t="shared" si="1"/>
        <v>0</v>
      </c>
      <c r="R11" s="5">
        <f t="shared" si="2"/>
        <v>0</v>
      </c>
      <c r="S11" s="5">
        <f t="shared" si="3"/>
        <v>0</v>
      </c>
      <c r="T11">
        <f t="shared" si="4"/>
        <v>34</v>
      </c>
      <c r="U11" s="5">
        <f t="shared" si="5"/>
        <v>0.55737704918032782</v>
      </c>
      <c r="V11">
        <f t="shared" si="6"/>
        <v>0</v>
      </c>
      <c r="W11" s="5">
        <f t="shared" si="7"/>
        <v>0</v>
      </c>
      <c r="X11">
        <f t="shared" si="8"/>
        <v>28</v>
      </c>
      <c r="Y11" s="5">
        <f t="shared" si="9"/>
        <v>0.45901639344262296</v>
      </c>
      <c r="Z11">
        <f t="shared" si="10"/>
        <v>0</v>
      </c>
      <c r="AA11" s="5">
        <f t="shared" si="11"/>
        <v>0</v>
      </c>
      <c r="AB11" s="5">
        <f t="shared" si="16"/>
        <v>0.33333333333333331</v>
      </c>
      <c r="AC11" s="5">
        <f t="shared" si="17"/>
        <v>0.7931034482758621</v>
      </c>
      <c r="AD11" s="5" t="e">
        <f t="shared" si="18"/>
        <v>#DIV/0!</v>
      </c>
      <c r="AE11" s="5" t="e">
        <f t="shared" si="19"/>
        <v>#DIV/0!</v>
      </c>
      <c r="AF11" s="5" t="e">
        <f t="shared" si="20"/>
        <v>#DIV/0!</v>
      </c>
      <c r="AG11" s="5" t="e">
        <f t="shared" si="21"/>
        <v>#DIV/0!</v>
      </c>
      <c r="AH11" s="5" t="e">
        <f t="shared" si="22"/>
        <v>#DIV/0!</v>
      </c>
      <c r="AI11" s="5" t="e">
        <f t="shared" si="23"/>
        <v>#DIV/0!</v>
      </c>
    </row>
    <row r="12" spans="1:35" x14ac:dyDescent="0.25">
      <c r="A12" s="50" t="s">
        <v>265</v>
      </c>
      <c r="B12" s="51">
        <f>COUNTIFS('2way'!$A$3:$A$7690,"&gt;50%",'2way'!$Y$3:$Y$7690,"Y",'2way'!$S$3:$S$7690,"=" &amp;A12)</f>
        <v>4</v>
      </c>
      <c r="C12">
        <f>COUNTIFS('2way'!$A$3:$A$7690,"&gt;  50% ",'2way'!$Y$3:$Y$7690,"N",'2way'!$S$3:$S$7690,"=" &amp; A12)</f>
        <v>5</v>
      </c>
      <c r="D12">
        <f>COUNTIFS('2way'!$B$3:$B$7690,"&gt;  50% ",'2way'!$Y$3:$Y$7690,"N",'2way'!$S$3:$S$7690,"=" &amp;A12)</f>
        <v>4</v>
      </c>
      <c r="E12">
        <f>COUNTIFS('2way'!$B$3:$B$7690,"&gt;  50% ",'2way'!$Y$3:$Y$7690,"Y",'2way'!$S$3:$S$7690,"=" &amp;A12)</f>
        <v>1</v>
      </c>
      <c r="F12">
        <f>COUNTIF('2way'!S10:S7697,"=" &amp;A12)</f>
        <v>14</v>
      </c>
      <c r="G12" s="5">
        <f t="shared" si="12"/>
        <v>0.8</v>
      </c>
      <c r="H12" s="5">
        <f t="shared" si="13"/>
        <v>1</v>
      </c>
      <c r="I12" s="5">
        <f t="shared" si="14"/>
        <v>0.44444444444444442</v>
      </c>
      <c r="J12" s="5">
        <f t="shared" si="15"/>
        <v>0.1111111111111111</v>
      </c>
      <c r="K12">
        <f>COUNTIFS('2way'!$M$3:$M$7690,"&gt;  50% ",'2way'!$Y$3:$Y$7690,"Y",'2way'!$S$3:$S$7690,"=" &amp;A12)</f>
        <v>0</v>
      </c>
      <c r="L12">
        <f>COUNTIFS('2way'!$M$3:$M$7690,"&gt;  50% ",'2way'!$Y$3:$Y$7690,"N",'2way'!$S$3:$S$7690,"=" &amp;A12)</f>
        <v>0</v>
      </c>
      <c r="M12">
        <f>COUNTIFS('2way'!$N$3:$N$7690,"&gt;  50% ",'2way'!$Y$3:$Y$7690,"N",'2way'!$S$3:$S$7690,"=" &amp;A12)</f>
        <v>0</v>
      </c>
      <c r="N12">
        <f>COUNTIFS('2way'!$N$3:$N$7690,"&gt;  50% ",'2way'!$Y$3:$Y$7690,"Y",'2way'!$S$3:$S$7690,"=" &amp;A12)</f>
        <v>0</v>
      </c>
      <c r="O12">
        <f>COUNTIF('2way'!S10:S7697,"=" &amp;A12)</f>
        <v>14</v>
      </c>
      <c r="P12" s="5">
        <f t="shared" si="0"/>
        <v>0</v>
      </c>
      <c r="Q12" s="5">
        <f t="shared" si="1"/>
        <v>0</v>
      </c>
      <c r="R12" s="5">
        <f t="shared" si="2"/>
        <v>0</v>
      </c>
      <c r="S12" s="5">
        <f t="shared" si="3"/>
        <v>0</v>
      </c>
      <c r="T12">
        <f t="shared" si="4"/>
        <v>8</v>
      </c>
      <c r="U12" s="5">
        <f t="shared" si="5"/>
        <v>0.5714285714285714</v>
      </c>
      <c r="V12">
        <f t="shared" si="6"/>
        <v>0</v>
      </c>
      <c r="W12" s="5">
        <f t="shared" si="7"/>
        <v>0</v>
      </c>
      <c r="X12">
        <f t="shared" si="8"/>
        <v>6</v>
      </c>
      <c r="Y12" s="5">
        <f t="shared" si="9"/>
        <v>0.42857142857142855</v>
      </c>
      <c r="Z12">
        <f t="shared" si="10"/>
        <v>0</v>
      </c>
      <c r="AA12" s="5">
        <f t="shared" si="11"/>
        <v>0</v>
      </c>
      <c r="AB12" s="5">
        <f t="shared" si="16"/>
        <v>0.8</v>
      </c>
      <c r="AC12" s="5">
        <f t="shared" si="17"/>
        <v>0.44444444444444442</v>
      </c>
      <c r="AD12" s="5" t="e">
        <f t="shared" si="18"/>
        <v>#DIV/0!</v>
      </c>
      <c r="AE12" s="5" t="e">
        <f t="shared" si="19"/>
        <v>#DIV/0!</v>
      </c>
      <c r="AF12" s="5" t="e">
        <f t="shared" si="20"/>
        <v>#DIV/0!</v>
      </c>
      <c r="AG12" s="5" t="e">
        <f t="shared" si="21"/>
        <v>#DIV/0!</v>
      </c>
      <c r="AH12" s="5" t="e">
        <f t="shared" si="22"/>
        <v>#DIV/0!</v>
      </c>
      <c r="AI12" s="5" t="e">
        <f t="shared" si="23"/>
        <v>#DIV/0!</v>
      </c>
    </row>
    <row r="13" spans="1:35" x14ac:dyDescent="0.25">
      <c r="A13" s="50" t="s">
        <v>266</v>
      </c>
      <c r="B13" s="51">
        <f>COUNTIFS('2way'!$A$3:$A$7690,"&gt;50%",'2way'!$Y$3:$Y$7690,"Y",'2way'!$S$3:$S$7690,"=" &amp;A13)</f>
        <v>2</v>
      </c>
      <c r="C13">
        <f>COUNTIFS('2way'!$A$3:$A$7690,"&gt;  50% ",'2way'!$Y$3:$Y$7690,"N",'2way'!$S$3:$S$7690,"=" &amp; A13)</f>
        <v>1</v>
      </c>
      <c r="D13">
        <f>COUNTIFS('2way'!$B$3:$B$7690,"&gt;  50% ",'2way'!$Y$3:$Y$7690,"N",'2way'!$S$3:$S$7690,"=" &amp;A13)</f>
        <v>1</v>
      </c>
      <c r="E13">
        <f>COUNTIFS('2way'!$B$3:$B$7690,"&gt;  50% ",'2way'!$Y$3:$Y$7690,"Y",'2way'!$S$3:$S$7690,"=" &amp;A13)</f>
        <v>2</v>
      </c>
      <c r="F13">
        <f>COUNTIF('2way'!S11:S7698,"=" &amp;A13)</f>
        <v>4</v>
      </c>
      <c r="G13" s="5">
        <f t="shared" si="12"/>
        <v>0.5</v>
      </c>
      <c r="H13" s="5">
        <f t="shared" si="13"/>
        <v>0.25</v>
      </c>
      <c r="I13" s="5">
        <f t="shared" si="14"/>
        <v>0.5</v>
      </c>
      <c r="J13" s="5">
        <f t="shared" si="15"/>
        <v>1</v>
      </c>
      <c r="K13">
        <f>COUNTIFS('2way'!$M$3:$M$7690,"&gt;  50% ",'2way'!$Y$3:$Y$7690,"Y",'2way'!$S$3:$S$7690,"=" &amp;A13)</f>
        <v>0</v>
      </c>
      <c r="L13">
        <f>COUNTIFS('2way'!$M$3:$M$7690,"&gt;  50% ",'2way'!$Y$3:$Y$7690,"N",'2way'!$S$3:$S$7690,"=" &amp;A13)</f>
        <v>0</v>
      </c>
      <c r="M13">
        <f>COUNTIFS('2way'!$N$3:$N$7690,"&gt;  50% ",'2way'!$Y$3:$Y$7690,"N",'2way'!$S$3:$S$7690,"=" &amp;A13)</f>
        <v>0</v>
      </c>
      <c r="N13">
        <f>COUNTIFS('2way'!$N$3:$N$7690,"&gt;  50% ",'2way'!$Y$3:$Y$7690,"Y",'2way'!$S$3:$S$7690,"=" &amp;A13)</f>
        <v>0</v>
      </c>
      <c r="O13">
        <f>COUNTIF('2way'!S11:S7698,"=" &amp;A13)</f>
        <v>4</v>
      </c>
      <c r="P13" s="5">
        <f t="shared" si="0"/>
        <v>0</v>
      </c>
      <c r="Q13" s="5">
        <f t="shared" si="1"/>
        <v>0</v>
      </c>
      <c r="R13" s="5">
        <f t="shared" si="2"/>
        <v>0</v>
      </c>
      <c r="S13" s="5">
        <f t="shared" si="3"/>
        <v>0</v>
      </c>
      <c r="T13">
        <f t="shared" si="4"/>
        <v>3</v>
      </c>
      <c r="U13" s="5">
        <f t="shared" si="5"/>
        <v>0.75</v>
      </c>
      <c r="V13">
        <f t="shared" si="6"/>
        <v>0</v>
      </c>
      <c r="W13" s="5">
        <f t="shared" si="7"/>
        <v>0</v>
      </c>
      <c r="X13">
        <f t="shared" si="8"/>
        <v>3</v>
      </c>
      <c r="Y13" s="5">
        <f t="shared" si="9"/>
        <v>0.75</v>
      </c>
      <c r="Z13">
        <f t="shared" si="10"/>
        <v>0</v>
      </c>
      <c r="AA13" s="5">
        <f t="shared" si="11"/>
        <v>0</v>
      </c>
      <c r="AB13" s="5">
        <f t="shared" si="16"/>
        <v>0.5</v>
      </c>
      <c r="AC13" s="5">
        <f t="shared" si="17"/>
        <v>0.5</v>
      </c>
      <c r="AD13" s="5" t="e">
        <f t="shared" si="18"/>
        <v>#DIV/0!</v>
      </c>
      <c r="AE13" s="5" t="e">
        <f t="shared" si="19"/>
        <v>#DIV/0!</v>
      </c>
      <c r="AF13" s="5" t="e">
        <f t="shared" si="20"/>
        <v>#DIV/0!</v>
      </c>
      <c r="AG13" s="5" t="e">
        <f t="shared" si="21"/>
        <v>#DIV/0!</v>
      </c>
      <c r="AH13" s="5" t="e">
        <f t="shared" si="22"/>
        <v>#DIV/0!</v>
      </c>
      <c r="AI13" s="5" t="e">
        <f t="shared" si="23"/>
        <v>#DIV/0!</v>
      </c>
    </row>
    <row r="14" spans="1:35" x14ac:dyDescent="0.25">
      <c r="A14" s="50" t="s">
        <v>267</v>
      </c>
      <c r="B14" s="51">
        <f>COUNTIFS('2way'!$A$3:$A$7690,"&gt;50%",'2way'!$Y$3:$Y$7690,"Y",'2way'!$S$3:$S$7690,"=" &amp;A14)</f>
        <v>6</v>
      </c>
      <c r="C14">
        <f>COUNTIFS('2way'!$A$3:$A$7690,"&gt;  50% ",'2way'!$Y$3:$Y$7690,"N",'2way'!$S$3:$S$7690,"=" &amp; A14)</f>
        <v>2</v>
      </c>
      <c r="D14">
        <f>COUNTIFS('2way'!$B$3:$B$7690,"&gt;  50% ",'2way'!$Y$3:$Y$7690,"N",'2way'!$S$3:$S$7690,"=" &amp;A14)</f>
        <v>10</v>
      </c>
      <c r="E14">
        <f>COUNTIFS('2way'!$B$3:$B$7690,"&gt;  50% ",'2way'!$Y$3:$Y$7690,"Y",'2way'!$S$3:$S$7690,"=" &amp;A14)</f>
        <v>6</v>
      </c>
      <c r="F14">
        <f>COUNTIF('2way'!S12:S7699,"=" &amp;A14)</f>
        <v>24</v>
      </c>
      <c r="G14" s="5">
        <f t="shared" si="12"/>
        <v>0.5</v>
      </c>
      <c r="H14" s="5">
        <f t="shared" si="13"/>
        <v>0.16666666666666666</v>
      </c>
      <c r="I14" s="5">
        <f t="shared" si="14"/>
        <v>0.83333333333333337</v>
      </c>
      <c r="J14" s="5">
        <f t="shared" si="15"/>
        <v>0.5</v>
      </c>
      <c r="K14">
        <f>COUNTIFS('2way'!$M$3:$M$7690,"&gt;  50% ",'2way'!$Y$3:$Y$7690,"Y",'2way'!$S$3:$S$7690,"=" &amp;A14)</f>
        <v>0</v>
      </c>
      <c r="L14">
        <f>COUNTIFS('2way'!$M$3:$M$7690,"&gt;  50% ",'2way'!$Y$3:$Y$7690,"N",'2way'!$S$3:$S$7690,"=" &amp;A14)</f>
        <v>0</v>
      </c>
      <c r="M14">
        <f>COUNTIFS('2way'!$N$3:$N$7690,"&gt;  50% ",'2way'!$Y$3:$Y$7690,"N",'2way'!$S$3:$S$7690,"=" &amp;A14)</f>
        <v>0</v>
      </c>
      <c r="N14">
        <f>COUNTIFS('2way'!$N$3:$N$7690,"&gt;  50% ",'2way'!$Y$3:$Y$7690,"Y",'2way'!$S$3:$S$7690,"=" &amp;A14)</f>
        <v>0</v>
      </c>
      <c r="O14">
        <f>COUNTIF('2way'!S12:S7699,"=" &amp;A14)</f>
        <v>24</v>
      </c>
      <c r="P14" s="5">
        <f t="shared" si="0"/>
        <v>0</v>
      </c>
      <c r="Q14" s="5">
        <f t="shared" si="1"/>
        <v>0</v>
      </c>
      <c r="R14" s="5">
        <f t="shared" si="2"/>
        <v>0</v>
      </c>
      <c r="S14" s="5">
        <f t="shared" si="3"/>
        <v>0</v>
      </c>
      <c r="T14">
        <f t="shared" si="4"/>
        <v>16</v>
      </c>
      <c r="U14" s="5">
        <f t="shared" si="5"/>
        <v>0.66666666666666663</v>
      </c>
      <c r="V14">
        <f t="shared" si="6"/>
        <v>0</v>
      </c>
      <c r="W14" s="5">
        <f t="shared" si="7"/>
        <v>0</v>
      </c>
      <c r="X14">
        <f t="shared" si="8"/>
        <v>8</v>
      </c>
      <c r="Y14" s="5">
        <f t="shared" si="9"/>
        <v>0.33333333333333331</v>
      </c>
      <c r="Z14">
        <f t="shared" si="10"/>
        <v>0</v>
      </c>
      <c r="AA14" s="5">
        <f t="shared" si="11"/>
        <v>0</v>
      </c>
      <c r="AB14" s="5">
        <f t="shared" si="16"/>
        <v>0.5</v>
      </c>
      <c r="AC14" s="5">
        <f t="shared" si="17"/>
        <v>0.83333333333333337</v>
      </c>
      <c r="AD14" s="5" t="e">
        <f t="shared" si="18"/>
        <v>#DIV/0!</v>
      </c>
      <c r="AE14" s="5" t="e">
        <f t="shared" si="19"/>
        <v>#DIV/0!</v>
      </c>
      <c r="AF14" s="5" t="e">
        <f t="shared" si="20"/>
        <v>#DIV/0!</v>
      </c>
      <c r="AG14" s="5" t="e">
        <f t="shared" si="21"/>
        <v>#DIV/0!</v>
      </c>
      <c r="AH14" s="5" t="e">
        <f t="shared" si="22"/>
        <v>#DIV/0!</v>
      </c>
      <c r="AI14" s="5" t="e">
        <f t="shared" si="23"/>
        <v>#DIV/0!</v>
      </c>
    </row>
    <row r="15" spans="1:35" x14ac:dyDescent="0.25">
      <c r="A15" s="50" t="s">
        <v>268</v>
      </c>
      <c r="B15" s="51">
        <f>COUNTIFS('2way'!$A$3:$A$7690,"&gt;50%",'2way'!$Y$3:$Y$7690,"Y",'2way'!$S$3:$S$7690,"=" &amp;A15)</f>
        <v>3</v>
      </c>
      <c r="C15">
        <f>COUNTIFS('2way'!$A$3:$A$7690,"&gt;  50% ",'2way'!$Y$3:$Y$7690,"N",'2way'!$S$3:$S$7690,"=" &amp; A15)</f>
        <v>4</v>
      </c>
      <c r="D15">
        <f>COUNTIFS('2way'!$B$3:$B$7690,"&gt;  50% ",'2way'!$Y$3:$Y$7690,"N",'2way'!$S$3:$S$7690,"=" &amp;A15)</f>
        <v>15</v>
      </c>
      <c r="E15">
        <f>COUNTIFS('2way'!$B$3:$B$7690,"&gt;  50% ",'2way'!$Y$3:$Y$7690,"Y",'2way'!$S$3:$S$7690,"=" &amp;A15)</f>
        <v>11</v>
      </c>
      <c r="F15">
        <f>COUNTIF('2way'!S13:S7700,"=" &amp;A15)</f>
        <v>33</v>
      </c>
      <c r="G15" s="5">
        <f t="shared" si="12"/>
        <v>0.21428571428571427</v>
      </c>
      <c r="H15" s="5">
        <f t="shared" si="13"/>
        <v>0.2857142857142857</v>
      </c>
      <c r="I15" s="5">
        <f t="shared" si="14"/>
        <v>0.78947368421052633</v>
      </c>
      <c r="J15" s="5">
        <f t="shared" si="15"/>
        <v>0.57894736842105265</v>
      </c>
      <c r="K15">
        <f>COUNTIFS('2way'!$M$3:$M$7690,"&gt;  50% ",'2way'!$Y$3:$Y$7690,"Y",'2way'!$S$3:$S$7690,"=" &amp;A15)</f>
        <v>0</v>
      </c>
      <c r="L15">
        <f>COUNTIFS('2way'!$M$3:$M$7690,"&gt;  50% ",'2way'!$Y$3:$Y$7690,"N",'2way'!$S$3:$S$7690,"=" &amp;A15)</f>
        <v>0</v>
      </c>
      <c r="M15">
        <f>COUNTIFS('2way'!$N$3:$N$7690,"&gt;  50% ",'2way'!$Y$3:$Y$7690,"N",'2way'!$S$3:$S$7690,"=" &amp;A15)</f>
        <v>0</v>
      </c>
      <c r="N15">
        <f>COUNTIFS('2way'!$N$3:$N$7690,"&gt;  50% ",'2way'!$Y$3:$Y$7690,"Y",'2way'!$S$3:$S$7690,"=" &amp;A15)</f>
        <v>0</v>
      </c>
      <c r="O15">
        <f>COUNTIF('2way'!S13:S7700,"=" &amp;A15)</f>
        <v>33</v>
      </c>
      <c r="P15" s="5">
        <f t="shared" si="0"/>
        <v>0</v>
      </c>
      <c r="Q15" s="5">
        <f t="shared" si="1"/>
        <v>0</v>
      </c>
      <c r="R15" s="5">
        <f t="shared" si="2"/>
        <v>0</v>
      </c>
      <c r="S15" s="5">
        <f t="shared" si="3"/>
        <v>0</v>
      </c>
      <c r="T15">
        <f t="shared" si="4"/>
        <v>18</v>
      </c>
      <c r="U15" s="5">
        <f t="shared" si="5"/>
        <v>0.54545454545454541</v>
      </c>
      <c r="V15">
        <f t="shared" si="6"/>
        <v>0</v>
      </c>
      <c r="W15" s="5">
        <f t="shared" si="7"/>
        <v>0</v>
      </c>
      <c r="X15">
        <f t="shared" si="8"/>
        <v>15</v>
      </c>
      <c r="Y15" s="5">
        <f t="shared" si="9"/>
        <v>0.45454545454545453</v>
      </c>
      <c r="Z15">
        <f t="shared" si="10"/>
        <v>0</v>
      </c>
      <c r="AA15" s="5">
        <f t="shared" si="11"/>
        <v>0</v>
      </c>
      <c r="AB15" s="5">
        <f t="shared" si="16"/>
        <v>0.21428571428571427</v>
      </c>
      <c r="AC15" s="5">
        <f t="shared" si="17"/>
        <v>0.78947368421052633</v>
      </c>
      <c r="AD15" s="5" t="e">
        <f t="shared" si="18"/>
        <v>#DIV/0!</v>
      </c>
      <c r="AE15" s="5" t="e">
        <f t="shared" si="19"/>
        <v>#DIV/0!</v>
      </c>
      <c r="AF15" s="5" t="e">
        <f t="shared" si="20"/>
        <v>#DIV/0!</v>
      </c>
      <c r="AG15" s="5" t="e">
        <f t="shared" si="21"/>
        <v>#DIV/0!</v>
      </c>
      <c r="AH15" s="5" t="e">
        <f t="shared" si="22"/>
        <v>#DIV/0!</v>
      </c>
      <c r="AI15" s="5" t="e">
        <f t="shared" si="23"/>
        <v>#DIV/0!</v>
      </c>
    </row>
    <row r="16" spans="1:35" x14ac:dyDescent="0.25">
      <c r="A16" s="50" t="s">
        <v>269</v>
      </c>
      <c r="B16" s="51">
        <f>COUNTIFS('2way'!$A$3:$A$7690,"&gt;50%",'2way'!$Y$3:$Y$7690,"Y",'2way'!$S$3:$S$7690,"=" &amp;A16)</f>
        <v>4</v>
      </c>
      <c r="C16">
        <f>COUNTIFS('2way'!$A$3:$A$7690,"&gt;  50% ",'2way'!$Y$3:$Y$7690,"N",'2way'!$S$3:$S$7690,"=" &amp; A16)</f>
        <v>4</v>
      </c>
      <c r="D16">
        <f>COUNTIFS('2way'!$B$3:$B$7690,"&gt;  50% ",'2way'!$Y$3:$Y$7690,"N",'2way'!$S$3:$S$7690,"=" &amp;A16)</f>
        <v>11</v>
      </c>
      <c r="E16">
        <f>COUNTIFS('2way'!$B$3:$B$7690,"&gt;  50% ",'2way'!$Y$3:$Y$7690,"Y",'2way'!$S$3:$S$7690,"=" &amp;A16)</f>
        <v>7</v>
      </c>
      <c r="F16">
        <f>COUNTIF('2way'!S14:S7701,"=" &amp;A16)</f>
        <v>26</v>
      </c>
      <c r="G16" s="5">
        <f t="shared" si="12"/>
        <v>0.36363636363636365</v>
      </c>
      <c r="H16" s="5">
        <f t="shared" si="13"/>
        <v>0.36363636363636365</v>
      </c>
      <c r="I16" s="5">
        <f t="shared" si="14"/>
        <v>0.73333333333333328</v>
      </c>
      <c r="J16" s="5">
        <f t="shared" si="15"/>
        <v>0.46666666666666667</v>
      </c>
      <c r="K16">
        <f>COUNTIFS('2way'!$M$3:$M$7690,"&gt;  50% ",'2way'!$Y$3:$Y$7690,"Y",'2way'!$S$3:$S$7690,"=" &amp;A16)</f>
        <v>0</v>
      </c>
      <c r="L16">
        <f>COUNTIFS('2way'!$M$3:$M$7690,"&gt;  50% ",'2way'!$Y$3:$Y$7690,"N",'2way'!$S$3:$S$7690,"=" &amp;A16)</f>
        <v>0</v>
      </c>
      <c r="M16">
        <f>COUNTIFS('2way'!$N$3:$N$7690,"&gt;  50% ",'2way'!$Y$3:$Y$7690,"N",'2way'!$S$3:$S$7690,"=" &amp;A16)</f>
        <v>0</v>
      </c>
      <c r="N16">
        <f>COUNTIFS('2way'!$N$3:$N$7690,"&gt;  50% ",'2way'!$Y$3:$Y$7690,"Y",'2way'!$S$3:$S$7690,"=" &amp;A16)</f>
        <v>0</v>
      </c>
      <c r="O16">
        <f>COUNTIF('2way'!S14:S7701,"=" &amp;A16)</f>
        <v>26</v>
      </c>
      <c r="P16" s="5">
        <f t="shared" si="0"/>
        <v>0</v>
      </c>
      <c r="Q16" s="5">
        <f t="shared" si="1"/>
        <v>0</v>
      </c>
      <c r="R16" s="5">
        <f t="shared" si="2"/>
        <v>0</v>
      </c>
      <c r="S16" s="5">
        <f t="shared" si="3"/>
        <v>0</v>
      </c>
      <c r="T16">
        <f t="shared" si="4"/>
        <v>15</v>
      </c>
      <c r="U16" s="5">
        <f t="shared" si="5"/>
        <v>0.57692307692307687</v>
      </c>
      <c r="V16">
        <f t="shared" si="6"/>
        <v>0</v>
      </c>
      <c r="W16" s="5">
        <f t="shared" si="7"/>
        <v>0</v>
      </c>
      <c r="X16">
        <f t="shared" si="8"/>
        <v>11</v>
      </c>
      <c r="Y16" s="5">
        <f t="shared" si="9"/>
        <v>0.42307692307692307</v>
      </c>
      <c r="Z16">
        <f t="shared" si="10"/>
        <v>0</v>
      </c>
      <c r="AA16" s="5">
        <f t="shared" si="11"/>
        <v>0</v>
      </c>
      <c r="AB16" s="5">
        <f t="shared" si="16"/>
        <v>0.36363636363636365</v>
      </c>
      <c r="AC16" s="5">
        <f t="shared" si="17"/>
        <v>0.73333333333333328</v>
      </c>
      <c r="AD16" s="5" t="e">
        <f t="shared" si="18"/>
        <v>#DIV/0!</v>
      </c>
      <c r="AE16" s="5" t="e">
        <f t="shared" si="19"/>
        <v>#DIV/0!</v>
      </c>
      <c r="AF16" s="5" t="e">
        <f t="shared" si="20"/>
        <v>#DIV/0!</v>
      </c>
      <c r="AG16" s="5" t="e">
        <f t="shared" si="21"/>
        <v>#DIV/0!</v>
      </c>
      <c r="AH16" s="5" t="e">
        <f t="shared" si="22"/>
        <v>#DIV/0!</v>
      </c>
      <c r="AI16" s="5" t="e">
        <f t="shared" si="23"/>
        <v>#DIV/0!</v>
      </c>
    </row>
    <row r="17" spans="1:35" x14ac:dyDescent="0.25">
      <c r="A17" s="50" t="s">
        <v>270</v>
      </c>
      <c r="B17" s="51">
        <f>COUNTIFS('2way'!$A$3:$A$7690,"&gt;50%",'2way'!$Y$3:$Y$7690,"Y",'2way'!$S$3:$S$7690,"=" &amp;A17)</f>
        <v>4</v>
      </c>
      <c r="C17">
        <f>COUNTIFS('2way'!$A$3:$A$7690,"&gt;  50% ",'2way'!$Y$3:$Y$7690,"N",'2way'!$S$3:$S$7690,"=" &amp; A17)</f>
        <v>3</v>
      </c>
      <c r="D17">
        <f>COUNTIFS('2way'!$B$3:$B$7690,"&gt;  50% ",'2way'!$Y$3:$Y$7690,"N",'2way'!$S$3:$S$7690,"=" &amp;A17)</f>
        <v>4</v>
      </c>
      <c r="E17">
        <f>COUNTIFS('2way'!$B$3:$B$7690,"&gt;  50% ",'2way'!$Y$3:$Y$7690,"Y",'2way'!$S$3:$S$7690,"=" &amp;A17)</f>
        <v>1</v>
      </c>
      <c r="F17">
        <f>COUNTIF('2way'!S15:S7702,"=" &amp;A17)</f>
        <v>11</v>
      </c>
      <c r="G17" s="5">
        <f t="shared" si="12"/>
        <v>0.8</v>
      </c>
      <c r="H17" s="5">
        <f t="shared" si="13"/>
        <v>0.6</v>
      </c>
      <c r="I17" s="5">
        <f t="shared" si="14"/>
        <v>0.5714285714285714</v>
      </c>
      <c r="J17" s="5">
        <f t="shared" si="15"/>
        <v>0.14285714285714285</v>
      </c>
      <c r="K17">
        <f>COUNTIFS('2way'!$M$3:$M$7690,"&gt;  50% ",'2way'!$Y$3:$Y$7690,"Y",'2way'!$S$3:$S$7690,"=" &amp;A17)</f>
        <v>0</v>
      </c>
      <c r="L17">
        <f>COUNTIFS('2way'!$M$3:$M$7690,"&gt;  50% ",'2way'!$Y$3:$Y$7690,"N",'2way'!$S$3:$S$7690,"=" &amp;A17)</f>
        <v>0</v>
      </c>
      <c r="M17">
        <f>COUNTIFS('2way'!$N$3:$N$7690,"&gt;  50% ",'2way'!$Y$3:$Y$7690,"N",'2way'!$S$3:$S$7690,"=" &amp;A17)</f>
        <v>0</v>
      </c>
      <c r="N17">
        <f>COUNTIFS('2way'!$N$3:$N$7690,"&gt;  50% ",'2way'!$Y$3:$Y$7690,"Y",'2way'!$S$3:$S$7690,"=" &amp;A17)</f>
        <v>0</v>
      </c>
      <c r="O17">
        <f>COUNTIF('2way'!S15:S7702,"=" &amp;A17)</f>
        <v>11</v>
      </c>
      <c r="P17" s="5">
        <f t="shared" si="0"/>
        <v>0</v>
      </c>
      <c r="Q17" s="5">
        <f t="shared" si="1"/>
        <v>0</v>
      </c>
      <c r="R17" s="5">
        <f t="shared" si="2"/>
        <v>0</v>
      </c>
      <c r="S17" s="5">
        <f t="shared" si="3"/>
        <v>0</v>
      </c>
      <c r="T17">
        <f t="shared" si="4"/>
        <v>8</v>
      </c>
      <c r="U17" s="5">
        <f t="shared" si="5"/>
        <v>0.72727272727272729</v>
      </c>
      <c r="V17">
        <f t="shared" si="6"/>
        <v>0</v>
      </c>
      <c r="W17" s="5">
        <f t="shared" si="7"/>
        <v>0</v>
      </c>
      <c r="X17">
        <f t="shared" si="8"/>
        <v>4</v>
      </c>
      <c r="Y17" s="5">
        <f t="shared" si="9"/>
        <v>0.36363636363636365</v>
      </c>
      <c r="Z17">
        <f t="shared" si="10"/>
        <v>0</v>
      </c>
      <c r="AA17" s="5">
        <f t="shared" si="11"/>
        <v>0</v>
      </c>
      <c r="AB17" s="5">
        <f t="shared" si="16"/>
        <v>0.8</v>
      </c>
      <c r="AC17" s="5">
        <f t="shared" si="17"/>
        <v>0.5714285714285714</v>
      </c>
      <c r="AD17" s="5" t="e">
        <f t="shared" si="18"/>
        <v>#DIV/0!</v>
      </c>
      <c r="AE17" s="5" t="e">
        <f t="shared" si="19"/>
        <v>#DIV/0!</v>
      </c>
      <c r="AF17" s="5" t="e">
        <f t="shared" si="20"/>
        <v>#DIV/0!</v>
      </c>
      <c r="AG17" s="5" t="e">
        <f t="shared" si="21"/>
        <v>#DIV/0!</v>
      </c>
      <c r="AH17" s="5" t="e">
        <f t="shared" si="22"/>
        <v>#DIV/0!</v>
      </c>
      <c r="AI17" s="5" t="e">
        <f t="shared" si="23"/>
        <v>#DIV/0!</v>
      </c>
    </row>
    <row r="18" spans="1:35" x14ac:dyDescent="0.25">
      <c r="A18" s="50" t="s">
        <v>271</v>
      </c>
      <c r="B18" s="51">
        <f>COUNTIFS('2way'!$A$3:$A$7690,"&gt;50%",'2way'!$Y$3:$Y$7690,"Y",'2way'!$S$3:$S$7690,"=" &amp;A18)</f>
        <v>10</v>
      </c>
      <c r="C18">
        <f>COUNTIFS('2way'!$A$3:$A$7690,"&gt;  50% ",'2way'!$Y$3:$Y$7690,"N",'2way'!$S$3:$S$7690,"=" &amp; A18)</f>
        <v>9</v>
      </c>
      <c r="D18">
        <f>COUNTIFS('2way'!$B$3:$B$7690,"&gt;  50% ",'2way'!$Y$3:$Y$7690,"N",'2way'!$S$3:$S$7690,"=" &amp;A18)</f>
        <v>2</v>
      </c>
      <c r="E18">
        <f>COUNTIFS('2way'!$B$3:$B$7690,"&gt;  50% ",'2way'!$Y$3:$Y$7690,"Y",'2way'!$S$3:$S$7690,"=" &amp;A18)</f>
        <v>5</v>
      </c>
      <c r="F18">
        <f>COUNTIF('2way'!S16:S7703,"=" &amp;A18)</f>
        <v>26</v>
      </c>
      <c r="G18" s="5">
        <f t="shared" si="12"/>
        <v>0.66666666666666663</v>
      </c>
      <c r="H18" s="5">
        <f t="shared" si="13"/>
        <v>0.6</v>
      </c>
      <c r="I18" s="5">
        <f t="shared" si="14"/>
        <v>0.18181818181818182</v>
      </c>
      <c r="J18" s="5">
        <f t="shared" si="15"/>
        <v>0.45454545454545453</v>
      </c>
      <c r="K18">
        <f>COUNTIFS('2way'!$M$3:$M$7690,"&gt;  50% ",'2way'!$Y$3:$Y$7690,"Y",'2way'!$S$3:$S$7690,"=" &amp;A18)</f>
        <v>0</v>
      </c>
      <c r="L18">
        <f>COUNTIFS('2way'!$M$3:$M$7690,"&gt;  50% ",'2way'!$Y$3:$Y$7690,"N",'2way'!$S$3:$S$7690,"=" &amp;A18)</f>
        <v>0</v>
      </c>
      <c r="M18">
        <f>COUNTIFS('2way'!$N$3:$N$7690,"&gt;  50% ",'2way'!$Y$3:$Y$7690,"N",'2way'!$S$3:$S$7690,"=" &amp;A18)</f>
        <v>0</v>
      </c>
      <c r="N18">
        <f>COUNTIFS('2way'!$N$3:$N$7690,"&gt;  50% ",'2way'!$Y$3:$Y$7690,"Y",'2way'!$S$3:$S$7690,"=" &amp;A18)</f>
        <v>0</v>
      </c>
      <c r="O18">
        <f>COUNTIF('2way'!S16:S7703,"=" &amp;A18)</f>
        <v>26</v>
      </c>
      <c r="P18" s="5">
        <f t="shared" si="0"/>
        <v>0</v>
      </c>
      <c r="Q18" s="5">
        <f t="shared" si="1"/>
        <v>0</v>
      </c>
      <c r="R18" s="5">
        <f t="shared" si="2"/>
        <v>0</v>
      </c>
      <c r="S18" s="5">
        <f t="shared" si="3"/>
        <v>0</v>
      </c>
      <c r="T18">
        <f t="shared" si="4"/>
        <v>12</v>
      </c>
      <c r="U18" s="5">
        <f t="shared" si="5"/>
        <v>0.46153846153846156</v>
      </c>
      <c r="V18">
        <f t="shared" si="6"/>
        <v>0</v>
      </c>
      <c r="W18" s="5">
        <f t="shared" si="7"/>
        <v>0</v>
      </c>
      <c r="X18">
        <f t="shared" si="8"/>
        <v>14</v>
      </c>
      <c r="Y18" s="5">
        <f t="shared" si="9"/>
        <v>0.53846153846153844</v>
      </c>
      <c r="Z18">
        <f t="shared" si="10"/>
        <v>0</v>
      </c>
      <c r="AA18" s="5">
        <f t="shared" si="11"/>
        <v>0</v>
      </c>
      <c r="AB18" s="5">
        <f t="shared" si="16"/>
        <v>0.66666666666666663</v>
      </c>
      <c r="AC18" s="5">
        <f t="shared" si="17"/>
        <v>0.18181818181818182</v>
      </c>
      <c r="AD18" s="5" t="e">
        <f t="shared" si="18"/>
        <v>#DIV/0!</v>
      </c>
      <c r="AE18" s="5" t="e">
        <f t="shared" si="19"/>
        <v>#DIV/0!</v>
      </c>
      <c r="AF18" s="5" t="e">
        <f t="shared" si="20"/>
        <v>#DIV/0!</v>
      </c>
      <c r="AG18" s="5" t="e">
        <f t="shared" si="21"/>
        <v>#DIV/0!</v>
      </c>
      <c r="AH18" s="5" t="e">
        <f t="shared" si="22"/>
        <v>#DIV/0!</v>
      </c>
      <c r="AI18" s="5" t="e">
        <f t="shared" si="23"/>
        <v>#DIV/0!</v>
      </c>
    </row>
    <row r="19" spans="1:35" x14ac:dyDescent="0.25">
      <c r="A19" s="50" t="s">
        <v>272</v>
      </c>
      <c r="B19" s="51">
        <f>COUNTIFS('2way'!$A$3:$A$7690,"&gt;50%",'2way'!$Y$3:$Y$7690,"Y",'2way'!$S$3:$S$7690,"=" &amp;A19)</f>
        <v>0</v>
      </c>
      <c r="C19">
        <f>COUNTIFS('2way'!$A$3:$A$7690,"&gt;  50% ",'2way'!$Y$3:$Y$7690,"N",'2way'!$S$3:$S$7690,"=" &amp; A19)</f>
        <v>0</v>
      </c>
      <c r="D19">
        <f>COUNTIFS('2way'!$B$3:$B$7690,"&gt;  50% ",'2way'!$Y$3:$Y$7690,"N",'2way'!$S$3:$S$7690,"=" &amp;A19)</f>
        <v>0</v>
      </c>
      <c r="E19">
        <f>COUNTIFS('2way'!$B$3:$B$7690,"&gt;  50% ",'2way'!$Y$3:$Y$7690,"Y",'2way'!$S$3:$S$7690,"=" &amp;A19)</f>
        <v>0</v>
      </c>
      <c r="F19">
        <f>COUNTIF('2way'!S17:S7704,"=" &amp;A19)</f>
        <v>0</v>
      </c>
      <c r="G19" s="5" t="e">
        <f t="shared" si="12"/>
        <v>#DIV/0!</v>
      </c>
      <c r="H19" s="5" t="e">
        <f t="shared" si="13"/>
        <v>#DIV/0!</v>
      </c>
      <c r="I19" s="5" t="e">
        <f t="shared" si="14"/>
        <v>#DIV/0!</v>
      </c>
      <c r="J19" s="5" t="e">
        <f t="shared" si="15"/>
        <v>#DIV/0!</v>
      </c>
      <c r="K19">
        <f>COUNTIFS('2way'!$M$3:$M$7690,"&gt;  50% ",'2way'!$Y$3:$Y$7690,"Y",'2way'!$S$3:$S$7690,"=" &amp;A19)</f>
        <v>0</v>
      </c>
      <c r="L19">
        <f>COUNTIFS('2way'!$M$3:$M$7690,"&gt;  50% ",'2way'!$Y$3:$Y$7690,"N",'2way'!$S$3:$S$7690,"=" &amp;A19)</f>
        <v>0</v>
      </c>
      <c r="M19">
        <f>COUNTIFS('2way'!$N$3:$N$7690,"&gt;  50% ",'2way'!$Y$3:$Y$7690,"N",'2way'!$S$3:$S$7690,"=" &amp;A19)</f>
        <v>0</v>
      </c>
      <c r="N19">
        <f>COUNTIFS('2way'!$N$3:$N$7690,"&gt;  50% ",'2way'!$Y$3:$Y$7690,"Y",'2way'!$S$3:$S$7690,"=" &amp;A19)</f>
        <v>0</v>
      </c>
      <c r="O19">
        <f>COUNTIF('2way'!S17:S7704,"=" &amp;A19)</f>
        <v>0</v>
      </c>
      <c r="P19" s="5" t="e">
        <f t="shared" si="0"/>
        <v>#DIV/0!</v>
      </c>
      <c r="Q19" s="5" t="e">
        <f t="shared" si="1"/>
        <v>#DIV/0!</v>
      </c>
      <c r="R19" s="5" t="e">
        <f t="shared" si="2"/>
        <v>#DIV/0!</v>
      </c>
      <c r="S19" s="5" t="e">
        <f t="shared" si="3"/>
        <v>#DIV/0!</v>
      </c>
      <c r="T19">
        <f t="shared" si="4"/>
        <v>0</v>
      </c>
      <c r="U19" s="5" t="e">
        <f t="shared" si="5"/>
        <v>#DIV/0!</v>
      </c>
      <c r="V19">
        <f t="shared" si="6"/>
        <v>0</v>
      </c>
      <c r="W19" s="5" t="e">
        <f t="shared" si="7"/>
        <v>#DIV/0!</v>
      </c>
      <c r="X19">
        <f t="shared" si="8"/>
        <v>0</v>
      </c>
      <c r="Y19" s="5" t="e">
        <f t="shared" si="9"/>
        <v>#DIV/0!</v>
      </c>
      <c r="Z19">
        <f t="shared" si="10"/>
        <v>0</v>
      </c>
      <c r="AA19" s="5" t="e">
        <f t="shared" si="11"/>
        <v>#DIV/0!</v>
      </c>
      <c r="AB19" s="5" t="e">
        <f t="shared" si="16"/>
        <v>#DIV/0!</v>
      </c>
      <c r="AC19" s="5" t="e">
        <f t="shared" si="17"/>
        <v>#DIV/0!</v>
      </c>
      <c r="AD19" s="5" t="e">
        <f t="shared" si="18"/>
        <v>#DIV/0!</v>
      </c>
      <c r="AE19" s="5" t="e">
        <f t="shared" si="19"/>
        <v>#DIV/0!</v>
      </c>
      <c r="AF19" s="5" t="e">
        <f t="shared" si="20"/>
        <v>#DIV/0!</v>
      </c>
      <c r="AG19" s="5" t="e">
        <f t="shared" si="21"/>
        <v>#DIV/0!</v>
      </c>
      <c r="AH19" s="5" t="e">
        <f t="shared" si="22"/>
        <v>#DIV/0!</v>
      </c>
      <c r="AI19" s="5" t="e">
        <f t="shared" si="23"/>
        <v>#DIV/0!</v>
      </c>
    </row>
    <row r="20" spans="1:35" s="1" customFormat="1" x14ac:dyDescent="0.25">
      <c r="A20" s="52" t="s">
        <v>221</v>
      </c>
      <c r="B20" s="1">
        <f>SUM(B4:B19)</f>
        <v>92</v>
      </c>
      <c r="C20" s="1">
        <f>SUM(C4:C19)</f>
        <v>72</v>
      </c>
      <c r="D20" s="1">
        <f>SUM(D4:D19)</f>
        <v>141</v>
      </c>
      <c r="E20" s="1">
        <f>SUM(E4:E19)</f>
        <v>118</v>
      </c>
      <c r="F20" s="1">
        <f>SUM(F4:F19)</f>
        <v>424</v>
      </c>
      <c r="G20" s="53">
        <f t="shared" ref="G20" si="24">B20/F20</f>
        <v>0.21698113207547171</v>
      </c>
      <c r="H20" s="53">
        <f t="shared" ref="H20" si="25">C20/F20</f>
        <v>0.16981132075471697</v>
      </c>
      <c r="I20" s="53">
        <f t="shared" ref="I20" si="26">D20/F20</f>
        <v>0.33254716981132076</v>
      </c>
      <c r="J20" s="53">
        <f t="shared" ref="J20" si="27">E20/F20</f>
        <v>0.27830188679245282</v>
      </c>
      <c r="K20" s="54">
        <f>SUM(K4:K19)</f>
        <v>0</v>
      </c>
      <c r="L20" s="54">
        <f>SUM(L4:L19)</f>
        <v>0</v>
      </c>
      <c r="M20" s="54">
        <f>SUM(M4:M19)</f>
        <v>0</v>
      </c>
      <c r="N20" s="54">
        <f>SUM(N4:N19)</f>
        <v>0</v>
      </c>
      <c r="O20" s="54">
        <f>SUM(O4:O19)</f>
        <v>398</v>
      </c>
      <c r="P20" s="53">
        <f t="shared" si="0"/>
        <v>0</v>
      </c>
      <c r="Q20" s="53">
        <f t="shared" si="1"/>
        <v>0</v>
      </c>
      <c r="R20" s="53">
        <f t="shared" si="2"/>
        <v>0</v>
      </c>
      <c r="S20" s="53">
        <f t="shared" si="3"/>
        <v>0</v>
      </c>
      <c r="T20" s="55">
        <f t="shared" si="4"/>
        <v>233</v>
      </c>
      <c r="U20" s="53">
        <f t="shared" si="5"/>
        <v>0.54952830188679247</v>
      </c>
      <c r="V20" s="1">
        <f t="shared" si="6"/>
        <v>0</v>
      </c>
      <c r="W20" s="53">
        <f t="shared" si="7"/>
        <v>0</v>
      </c>
      <c r="X20" s="1">
        <f t="shared" si="8"/>
        <v>190</v>
      </c>
      <c r="Y20" s="53">
        <f>X20/O20</f>
        <v>0.47738693467336685</v>
      </c>
      <c r="Z20" s="1">
        <f t="shared" si="10"/>
        <v>0</v>
      </c>
      <c r="AA20" s="53">
        <f t="shared" si="11"/>
        <v>0</v>
      </c>
      <c r="AB20" s="53">
        <f>(B20/SUM(B20,E20))</f>
        <v>0.43809523809523809</v>
      </c>
      <c r="AC20" s="53">
        <f>(D20/SUM(D20,C20))</f>
        <v>0.6619718309859155</v>
      </c>
      <c r="AD20" s="53" t="e">
        <f>(K20/SUM(K20,N20))</f>
        <v>#DIV/0!</v>
      </c>
      <c r="AE20" s="53" t="e">
        <f>(M20/SUM(M20,L20))</f>
        <v>#DIV/0!</v>
      </c>
      <c r="AF20" s="5" t="e">
        <f t="shared" ref="AF20" si="28">AB20-AD20</f>
        <v>#DIV/0!</v>
      </c>
      <c r="AG20" s="5" t="e">
        <f t="shared" ref="AG20" si="29">AC20-AE20</f>
        <v>#DIV/0!</v>
      </c>
      <c r="AH20" s="5" t="e">
        <f t="shared" ref="AH20" si="30">AD20-AB20</f>
        <v>#DIV/0!</v>
      </c>
      <c r="AI20" s="5" t="e">
        <f t="shared" ref="AI20" si="31">AE20-AC20</f>
        <v>#DIV/0!</v>
      </c>
    </row>
  </sheetData>
  <sortState ref="A4:AA25">
    <sortCondition ref="A4:A25"/>
  </sortState>
  <mergeCells count="22">
    <mergeCell ref="AF1:AI1"/>
    <mergeCell ref="AF2:AG2"/>
    <mergeCell ref="AH2:AI2"/>
    <mergeCell ref="AB1:AE1"/>
    <mergeCell ref="AB2:AC2"/>
    <mergeCell ref="AD2:AE2"/>
    <mergeCell ref="T1:W1"/>
    <mergeCell ref="T2:U2"/>
    <mergeCell ref="V2:W2"/>
    <mergeCell ref="X1:AA1"/>
    <mergeCell ref="X2:Y2"/>
    <mergeCell ref="Z2:AA2"/>
    <mergeCell ref="K1:O1"/>
    <mergeCell ref="P1:Q1"/>
    <mergeCell ref="R1:S1"/>
    <mergeCell ref="K2:L2"/>
    <mergeCell ref="M2:N2"/>
    <mergeCell ref="B2:C2"/>
    <mergeCell ref="D2:E2"/>
    <mergeCell ref="B1:F1"/>
    <mergeCell ref="G1:H1"/>
    <mergeCell ref="I1:J1"/>
  </mergeCells>
  <conditionalFormatting sqref="G4:J20">
    <cfRule type="colorScale" priority="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:S20">
    <cfRule type="colorScale" priority="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4:U20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4:W20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4:Y20">
    <cfRule type="colorScale" priority="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4:AA20">
    <cfRule type="colorScale" priority="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4:AG20">
    <cfRule type="colorScale" priority="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4:AI20">
    <cfRule type="colorScale" priority="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407"/>
  <sheetViews>
    <sheetView zoomScale="73" zoomScaleNormal="73" workbookViewId="0">
      <pane xSplit="2" ySplit="3" topLeftCell="C10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5" x14ac:dyDescent="0.25"/>
  <cols>
    <col min="2" max="2" width="17.42578125" customWidth="1"/>
    <col min="3" max="3" width="12.28515625" customWidth="1"/>
    <col min="7" max="7" width="11.7109375" customWidth="1"/>
    <col min="16" max="16" width="11.85546875" customWidth="1"/>
  </cols>
  <sheetData>
    <row r="1" spans="1:28" s="1" customFormat="1" x14ac:dyDescent="0.25">
      <c r="A1" s="56" t="s">
        <v>65</v>
      </c>
      <c r="B1" s="56" t="s">
        <v>246</v>
      </c>
      <c r="C1" s="140" t="s">
        <v>209</v>
      </c>
      <c r="D1" s="140"/>
      <c r="E1" s="140"/>
      <c r="F1" s="140"/>
      <c r="G1" s="140"/>
      <c r="H1" s="140" t="s">
        <v>207</v>
      </c>
      <c r="I1" s="140"/>
      <c r="J1" s="140" t="s">
        <v>208</v>
      </c>
      <c r="K1" s="140"/>
      <c r="L1" s="140" t="s">
        <v>210</v>
      </c>
      <c r="M1" s="140"/>
      <c r="N1" s="140"/>
      <c r="O1" s="140"/>
      <c r="P1" s="140"/>
      <c r="Q1" s="140" t="s">
        <v>207</v>
      </c>
      <c r="R1" s="140"/>
      <c r="S1" s="140" t="s">
        <v>208</v>
      </c>
      <c r="T1" s="140"/>
      <c r="U1" s="140" t="s">
        <v>217</v>
      </c>
      <c r="V1" s="140"/>
      <c r="W1" s="140"/>
      <c r="X1" s="140"/>
      <c r="Y1" s="140" t="s">
        <v>219</v>
      </c>
      <c r="Z1" s="140"/>
      <c r="AA1" s="140"/>
      <c r="AB1" s="140"/>
    </row>
    <row r="2" spans="1:28" s="1" customFormat="1" x14ac:dyDescent="0.25">
      <c r="C2" s="140" t="s">
        <v>207</v>
      </c>
      <c r="D2" s="140"/>
      <c r="E2" s="140" t="s">
        <v>208</v>
      </c>
      <c r="F2" s="140"/>
      <c r="G2" s="1" t="s">
        <v>213</v>
      </c>
      <c r="H2" s="1" t="s">
        <v>214</v>
      </c>
      <c r="I2" s="1" t="s">
        <v>215</v>
      </c>
      <c r="J2" s="1" t="s">
        <v>214</v>
      </c>
      <c r="K2" s="1" t="s">
        <v>215</v>
      </c>
      <c r="L2" s="140" t="s">
        <v>207</v>
      </c>
      <c r="M2" s="140"/>
      <c r="N2" s="140" t="s">
        <v>208</v>
      </c>
      <c r="O2" s="140"/>
      <c r="P2" s="1" t="s">
        <v>213</v>
      </c>
      <c r="Q2" s="1" t="s">
        <v>214</v>
      </c>
      <c r="R2" s="1" t="s">
        <v>215</v>
      </c>
      <c r="S2" s="1" t="s">
        <v>214</v>
      </c>
      <c r="T2" s="1" t="s">
        <v>215</v>
      </c>
      <c r="U2" s="140" t="s">
        <v>209</v>
      </c>
      <c r="V2" s="140"/>
      <c r="W2" s="140" t="s">
        <v>218</v>
      </c>
      <c r="X2" s="140"/>
      <c r="Y2" s="140" t="s">
        <v>209</v>
      </c>
      <c r="Z2" s="140"/>
      <c r="AA2" s="140" t="s">
        <v>218</v>
      </c>
      <c r="AB2" s="140"/>
    </row>
    <row r="3" spans="1:28" s="56" customFormat="1" x14ac:dyDescent="0.25">
      <c r="C3" s="56" t="s">
        <v>211</v>
      </c>
      <c r="D3" s="56" t="s">
        <v>212</v>
      </c>
      <c r="E3" s="56" t="s">
        <v>211</v>
      </c>
      <c r="F3" s="56" t="s">
        <v>212</v>
      </c>
      <c r="L3" s="56" t="s">
        <v>211</v>
      </c>
      <c r="M3" s="56" t="s">
        <v>212</v>
      </c>
      <c r="N3" s="56" t="s">
        <v>211</v>
      </c>
      <c r="O3" s="56" t="s">
        <v>212</v>
      </c>
    </row>
    <row r="4" spans="1:28" x14ac:dyDescent="0.25">
      <c r="A4" t="s">
        <v>264</v>
      </c>
      <c r="B4" t="s">
        <v>290</v>
      </c>
      <c r="C4" s="50">
        <f>COUNTIFS('2way'!$A$3:$A$7690,"&gt;50%",'2way'!$Y$3:$Y$7690,"Y",'2way'!$Q$3:$Q$7690,"=" &amp;B4) +  COUNTIFS('2way'!$A$3:$A$7690,"&gt;50%",'2way'!$Y$3:$Y$7690,"Y",'2way'!$R$3:$R$7690,"=" &amp;B4)</f>
        <v>0</v>
      </c>
      <c r="D4" s="51">
        <f>COUNTIFS('2way'!$A$3:$A$7690,"&gt;50%",'2way'!$Y$3:$Y$7690,"N",'2way'!$Q$3:$Q$7690,"=" &amp;B4) +  COUNTIFS('2way'!$A$3:$A$7690,"&gt;50%",'2way'!$Y$3:$Y$7690,"N",'2way'!$R$3:$R$7690,"=" &amp;B4)</f>
        <v>0</v>
      </c>
      <c r="E4" s="51">
        <f>COUNTIFS('2way'!$B$3:$B$7690,"&gt;50%",'2way'!$Y$3:$Y$7690,"N",'2way'!$Q$3:$Q$7690,"=" &amp;B4) +  COUNTIFS('2way'!$B$3:$B$7690,"&gt;50%",'2way'!$Y$3:$Y$7690,"N",'2way'!$R$3:$R$7690,"=" &amp;B4)</f>
        <v>3</v>
      </c>
      <c r="F4" s="51">
        <f>COUNTIFS('2way'!$B$3:$B$7690,"&gt;50%",'2way'!$Y$3:$Y$7690,"Y",'2way'!$Q$3:$Q$7690,"=" &amp;B4) +  COUNTIFS('2way'!$B$3:$B$7690,"&gt;50%",'2way'!$Y$3:$Y$7690,"Y",'2way'!$R$3:$R$7690,"=" &amp;B4)</f>
        <v>2</v>
      </c>
      <c r="G4">
        <f>COUNTIF('2way'!$Q$3:$Q$7690,"=" &amp;B4) + COUNTIF('2way'!$R$3:$R$7690,"=" &amp;B4)</f>
        <v>5</v>
      </c>
      <c r="H4" s="5">
        <f t="shared" ref="H4:H9" si="0">C4/G4</f>
        <v>0</v>
      </c>
      <c r="I4" s="5">
        <f>D4/G4</f>
        <v>0</v>
      </c>
      <c r="J4" s="5">
        <f>E4/G4</f>
        <v>0.6</v>
      </c>
      <c r="K4" s="5">
        <f>F4/G4</f>
        <v>0.4</v>
      </c>
      <c r="L4" s="51">
        <f>COUNTIFS('2way'!$M$3:$M$7690,"&gt;50%",'2way'!$Y$3:$Y$7690,"Y",'2way'!$Q$3:$Q$7690,"=" &amp;B4) +  COUNTIFS('2way'!$M$3:$M$7690,"&gt;50%",'2way'!$Y$3:$Y$7690,"Y",'2way'!$R$3:$R$7690,"=" &amp;B4)</f>
        <v>0</v>
      </c>
      <c r="M4" s="51">
        <f>COUNTIFS('2way'!$M$3:$M$7690,"&gt;50%",'2way'!$Y$3:$Y$7690,"N",'2way'!$Q$3:$Q$7690,"=" &amp;B4) +  COUNTIFS('2way'!$M$3:$M$7690,"&gt;50%",'2way'!$Y$3:$Y$7690,"N",'2way'!$R$3:$R$7690,"=" &amp;B4)</f>
        <v>0</v>
      </c>
      <c r="N4" s="51">
        <f>COUNTIFS('2way'!$N$3:$N$7690,"&gt;50%",'2way'!$Y$3:$Y$7690,"N",'2way'!$Q$3:$Q$7690,"=" &amp;B4) +  COUNTIFS('2way'!$N$3:$N$7690,"&gt;50%",'2way'!$Y$3:$Y$7690,"N",'2way'!$R$3:$R$7690,"=" &amp;B4)</f>
        <v>0</v>
      </c>
      <c r="O4" s="51">
        <f>COUNTIFS('2way'!$N$3:$N$7690,"&gt;50%",'2way'!$Y$3:$Y$7690,"Y",'2way'!$Q$3:$Q$7690,"=" &amp;B4) +  COUNTIFS('2way'!$N$3:$N$7690,"&gt;50%",'2way'!$Y$3:$Y$7690,"Y",'2way'!$R$3:$R$7690,"=" &amp;B4)</f>
        <v>0</v>
      </c>
      <c r="P4">
        <f>COUNTIF('2way'!$Q$3:$Q$7690,"=" &amp;B4) + COUNTIF('2way'!$R$3:$R$7690,"=" &amp;B4)</f>
        <v>5</v>
      </c>
      <c r="Q4" s="5">
        <f>L4/P4</f>
        <v>0</v>
      </c>
      <c r="R4" s="5">
        <f>M4/P4</f>
        <v>0</v>
      </c>
      <c r="S4" s="5">
        <f>N4/P4</f>
        <v>0</v>
      </c>
      <c r="T4" s="5">
        <f>O4/P4</f>
        <v>0</v>
      </c>
      <c r="U4">
        <f>C4+E4</f>
        <v>3</v>
      </c>
      <c r="V4" s="5">
        <f>U4/G4</f>
        <v>0.6</v>
      </c>
      <c r="W4">
        <f>L4+N4</f>
        <v>0</v>
      </c>
      <c r="X4" s="5">
        <f>W4/P4</f>
        <v>0</v>
      </c>
      <c r="Y4">
        <f>D4+F4</f>
        <v>2</v>
      </c>
      <c r="Z4" s="5">
        <f>Y4/G4</f>
        <v>0.4</v>
      </c>
      <c r="AA4">
        <f>M4+O4</f>
        <v>0</v>
      </c>
      <c r="AB4" s="5">
        <f>AA4/P4</f>
        <v>0</v>
      </c>
    </row>
    <row r="5" spans="1:28" x14ac:dyDescent="0.25">
      <c r="A5" t="s">
        <v>264</v>
      </c>
      <c r="B5" t="s">
        <v>485</v>
      </c>
      <c r="C5" s="50">
        <f>COUNTIFS('2way'!$A$3:$A$7690,"&gt;50%",'2way'!$Y$3:$Y$7690,"Y",'2way'!$Q$3:$Q$7690,"=" &amp;B5) +  COUNTIFS('2way'!$A$3:$A$7690,"&gt;50%",'2way'!$Y$3:$Y$7690,"Y",'2way'!$R$3:$R$7690,"=" &amp;B5)</f>
        <v>0</v>
      </c>
      <c r="D5" s="51">
        <f>COUNTIFS('2way'!$A$3:$A$7690,"&gt;50%",'2way'!$Y$3:$Y$7690,"N",'2way'!$Q$3:$Q$7690,"=" &amp;B5) +  COUNTIFS('2way'!$A$3:$A$7690,"&gt;50%",'2way'!$Y$3:$Y$7690,"N",'2way'!$R$3:$R$7690,"=" &amp;B5)</f>
        <v>1</v>
      </c>
      <c r="E5" s="51">
        <f>COUNTIFS('2way'!$B$3:$B$7690,"&gt;50%",'2way'!$Y$3:$Y$7690,"N",'2way'!$Q$3:$Q$7690,"=" &amp;B5) +  COUNTIFS('2way'!$B$3:$B$7690,"&gt;50%",'2way'!$Y$3:$Y$7690,"N",'2way'!$R$3:$R$7690,"=" &amp;B5)</f>
        <v>2</v>
      </c>
      <c r="F5" s="51">
        <f>COUNTIFS('2way'!$B$3:$B$7690,"&gt;50%",'2way'!$Y$3:$Y$7690,"Y",'2way'!$Q$3:$Q$7690,"=" &amp;B5) +  COUNTIFS('2way'!$B$3:$B$7690,"&gt;50%",'2way'!$Y$3:$Y$7690,"Y",'2way'!$R$3:$R$7690,"=" &amp;B5)</f>
        <v>2</v>
      </c>
      <c r="G5">
        <f>COUNTIF('2way'!$Q$3:$Q$7690,"=" &amp;B5) + COUNTIF('2way'!$R$3:$R$7690,"=" &amp;B5)</f>
        <v>5</v>
      </c>
      <c r="H5" s="5">
        <f t="shared" si="0"/>
        <v>0</v>
      </c>
      <c r="I5" s="5">
        <f t="shared" ref="I5:I68" si="1">D5/G5</f>
        <v>0.2</v>
      </c>
      <c r="J5" s="5">
        <f t="shared" ref="J5:J68" si="2">E5/G5</f>
        <v>0.4</v>
      </c>
      <c r="K5" s="5">
        <f t="shared" ref="K5:K68" si="3">F5/G5</f>
        <v>0.4</v>
      </c>
      <c r="L5" s="51">
        <f>COUNTIFS('2way'!$M$3:$M$7690,"&gt;50%",'2way'!$Y$3:$Y$7690,"Y",'2way'!$Q$3:$Q$7690,"=" &amp;B5) +  COUNTIFS('2way'!$M$3:$M$7690,"&gt;50%",'2way'!$Y$3:$Y$7690,"Y",'2way'!$R$3:$R$7690,"=" &amp;B5)</f>
        <v>0</v>
      </c>
      <c r="M5" s="51">
        <f>COUNTIFS('2way'!$M$3:$M$7690,"&gt;50%",'2way'!$Y$3:$Y$7690,"N",'2way'!$Q$3:$Q$7690,"=" &amp;B5) +  COUNTIFS('2way'!$M$3:$M$7690,"&gt;50%",'2way'!$Y$3:$Y$7690,"N",'2way'!$R$3:$R$7690,"=" &amp;B5)</f>
        <v>0</v>
      </c>
      <c r="N5" s="51">
        <f>COUNTIFS('2way'!$N$3:$N$7690,"&gt;50%",'2way'!$Y$3:$Y$7690,"N",'2way'!$Q$3:$Q$7690,"=" &amp;B5) +  COUNTIFS('2way'!$N$3:$N$7690,"&gt;50%",'2way'!$Y$3:$Y$7690,"N",'2way'!$R$3:$R$7690,"=" &amp;B5)</f>
        <v>0</v>
      </c>
      <c r="O5" s="51">
        <f>COUNTIFS('2way'!$N$3:$N$7690,"&gt;50%",'2way'!$Y$3:$Y$7690,"Y",'2way'!$Q$3:$Q$7690,"=" &amp;B5) +  COUNTIFS('2way'!$N$3:$N$7690,"&gt;50%",'2way'!$Y$3:$Y$7690,"Y",'2way'!$R$3:$R$7690,"=" &amp;B5)</f>
        <v>0</v>
      </c>
      <c r="P5">
        <f>COUNTIF('2way'!$Q$3:$Q$7690,"=" &amp;B5) + COUNTIF('2way'!$R$3:$R$7690,"=" &amp;B5)</f>
        <v>5</v>
      </c>
      <c r="Q5" s="5">
        <f t="shared" ref="Q5:Q68" si="4">L5/P5</f>
        <v>0</v>
      </c>
      <c r="R5" s="5">
        <f t="shared" ref="R5:R68" si="5">M5/P5</f>
        <v>0</v>
      </c>
      <c r="S5" s="5">
        <f t="shared" ref="S5:S68" si="6">N5/P5</f>
        <v>0</v>
      </c>
      <c r="T5" s="5">
        <f t="shared" ref="T5:T68" si="7">O5/P5</f>
        <v>0</v>
      </c>
      <c r="U5">
        <f t="shared" ref="U5:U68" si="8">C5+E5</f>
        <v>2</v>
      </c>
      <c r="V5" s="5">
        <f t="shared" ref="V5:V68" si="9">U5/G5</f>
        <v>0.4</v>
      </c>
      <c r="W5">
        <f t="shared" ref="W5:W68" si="10">L5+N5</f>
        <v>0</v>
      </c>
      <c r="X5" s="5">
        <f t="shared" ref="X5:X68" si="11">W5/P5</f>
        <v>0</v>
      </c>
      <c r="Y5">
        <f t="shared" ref="Y5:Y68" si="12">D5+F5</f>
        <v>3</v>
      </c>
      <c r="Z5" s="5">
        <f t="shared" ref="Z5:Z68" si="13">Y5/G5</f>
        <v>0.6</v>
      </c>
      <c r="AA5">
        <f t="shared" ref="AA5:AA68" si="14">M5+O5</f>
        <v>0</v>
      </c>
      <c r="AB5" s="5">
        <f t="shared" ref="AB5:AB68" si="15">AA5/P5</f>
        <v>0</v>
      </c>
    </row>
    <row r="6" spans="1:28" x14ac:dyDescent="0.25">
      <c r="A6" t="s">
        <v>264</v>
      </c>
      <c r="B6" t="s">
        <v>454</v>
      </c>
      <c r="C6" s="50">
        <f>COUNTIFS('2way'!$A$3:$A$7690,"&gt;50%",'2way'!$Y$3:$Y$7690,"Y",'2way'!$Q$3:$Q$7690,"=" &amp;B6) +  COUNTIFS('2way'!$A$3:$A$7690,"&gt;50%",'2way'!$Y$3:$Y$7690,"Y",'2way'!$R$3:$R$7690,"=" &amp;B6)</f>
        <v>0</v>
      </c>
      <c r="D6" s="51">
        <f>COUNTIFS('2way'!$A$3:$A$7690,"&gt;50%",'2way'!$Y$3:$Y$7690,"N",'2way'!$Q$3:$Q$7690,"=" &amp;B6) +  COUNTIFS('2way'!$A$3:$A$7690,"&gt;50%",'2way'!$Y$3:$Y$7690,"N",'2way'!$R$3:$R$7690,"=" &amp;B6)</f>
        <v>0</v>
      </c>
      <c r="E6" s="51">
        <f>COUNTIFS('2way'!$B$3:$B$7690,"&gt;50%",'2way'!$Y$3:$Y$7690,"N",'2way'!$Q$3:$Q$7690,"=" &amp;B6) +  COUNTIFS('2way'!$B$3:$B$7690,"&gt;50%",'2way'!$Y$3:$Y$7690,"N",'2way'!$R$3:$R$7690,"=" &amp;B6)</f>
        <v>3</v>
      </c>
      <c r="F6" s="51">
        <f>COUNTIFS('2way'!$B$3:$B$7690,"&gt;50%",'2way'!$Y$3:$Y$7690,"Y",'2way'!$Q$3:$Q$7690,"=" &amp;B6) +  COUNTIFS('2way'!$B$3:$B$7690,"&gt;50%",'2way'!$Y$3:$Y$7690,"Y",'2way'!$R$3:$R$7690,"=" &amp;B6)</f>
        <v>2</v>
      </c>
      <c r="G6">
        <f>COUNTIF('2way'!$Q$3:$Q$7690,"=" &amp;B6) + COUNTIF('2way'!$R$3:$R$7690,"=" &amp;B6)</f>
        <v>5</v>
      </c>
      <c r="H6" s="5">
        <f t="shared" si="0"/>
        <v>0</v>
      </c>
      <c r="I6" s="5">
        <f t="shared" si="1"/>
        <v>0</v>
      </c>
      <c r="J6" s="5">
        <f t="shared" si="2"/>
        <v>0.6</v>
      </c>
      <c r="K6" s="5">
        <f t="shared" si="3"/>
        <v>0.4</v>
      </c>
      <c r="L6" s="51">
        <f>COUNTIFS('2way'!$M$3:$M$7690,"&gt;50%",'2way'!$Y$3:$Y$7690,"Y",'2way'!$Q$3:$Q$7690,"=" &amp;B6) +  COUNTIFS('2way'!$M$3:$M$7690,"&gt;50%",'2way'!$Y$3:$Y$7690,"Y",'2way'!$R$3:$R$7690,"=" &amp;B6)</f>
        <v>0</v>
      </c>
      <c r="M6" s="51">
        <f>COUNTIFS('2way'!$M$3:$M$7690,"&gt;50%",'2way'!$Y$3:$Y$7690,"N",'2way'!$Q$3:$Q$7690,"=" &amp;B6) +  COUNTIFS('2way'!$M$3:$M$7690,"&gt;50%",'2way'!$Y$3:$Y$7690,"N",'2way'!$R$3:$R$7690,"=" &amp;B6)</f>
        <v>0</v>
      </c>
      <c r="N6" s="51">
        <f>COUNTIFS('2way'!$N$3:$N$7690,"&gt;50%",'2way'!$Y$3:$Y$7690,"N",'2way'!$Q$3:$Q$7690,"=" &amp;B6) +  COUNTIFS('2way'!$N$3:$N$7690,"&gt;50%",'2way'!$Y$3:$Y$7690,"N",'2way'!$R$3:$R$7690,"=" &amp;B6)</f>
        <v>0</v>
      </c>
      <c r="O6" s="51">
        <f>COUNTIFS('2way'!$N$3:$N$7690,"&gt;50%",'2way'!$Y$3:$Y$7690,"Y",'2way'!$Q$3:$Q$7690,"=" &amp;B6) +  COUNTIFS('2way'!$N$3:$N$7690,"&gt;50%",'2way'!$Y$3:$Y$7690,"Y",'2way'!$R$3:$R$7690,"=" &amp;B6)</f>
        <v>0</v>
      </c>
      <c r="P6">
        <f>COUNTIF('2way'!$Q$3:$Q$7690,"=" &amp;B6) + COUNTIF('2way'!$R$3:$R$7690,"=" &amp;B6)</f>
        <v>5</v>
      </c>
      <c r="Q6" s="5">
        <f t="shared" si="4"/>
        <v>0</v>
      </c>
      <c r="R6" s="5">
        <f t="shared" si="5"/>
        <v>0</v>
      </c>
      <c r="S6" s="5">
        <f t="shared" si="6"/>
        <v>0</v>
      </c>
      <c r="T6" s="5">
        <f t="shared" si="7"/>
        <v>0</v>
      </c>
      <c r="U6">
        <f t="shared" si="8"/>
        <v>3</v>
      </c>
      <c r="V6" s="5">
        <f t="shared" si="9"/>
        <v>0.6</v>
      </c>
      <c r="W6">
        <f t="shared" si="10"/>
        <v>0</v>
      </c>
      <c r="X6" s="5">
        <f t="shared" si="11"/>
        <v>0</v>
      </c>
      <c r="Y6">
        <f t="shared" si="12"/>
        <v>2</v>
      </c>
      <c r="Z6" s="5">
        <f t="shared" si="13"/>
        <v>0.4</v>
      </c>
      <c r="AA6">
        <f t="shared" si="14"/>
        <v>0</v>
      </c>
      <c r="AB6" s="5">
        <f t="shared" si="15"/>
        <v>0</v>
      </c>
    </row>
    <row r="7" spans="1:28" x14ac:dyDescent="0.25">
      <c r="A7" t="s">
        <v>264</v>
      </c>
      <c r="B7" t="s">
        <v>273</v>
      </c>
      <c r="C7" s="50">
        <f>COUNTIFS('2way'!$A$3:$A$7690,"&gt;50%",'2way'!$Y$3:$Y$7690,"Y",'2way'!$Q$3:$Q$7690,"=" &amp;B7) +  COUNTIFS('2way'!$A$3:$A$7690,"&gt;50%",'2way'!$Y$3:$Y$7690,"Y",'2way'!$R$3:$R$7690,"=" &amp;B7)</f>
        <v>2</v>
      </c>
      <c r="D7" s="51">
        <f>COUNTIFS('2way'!$A$3:$A$7690,"&gt;50%",'2way'!$Y$3:$Y$7690,"N",'2way'!$Q$3:$Q$7690,"=" &amp;B7) +  COUNTIFS('2way'!$A$3:$A$7690,"&gt;50%",'2way'!$Y$3:$Y$7690,"N",'2way'!$R$3:$R$7690,"=" &amp;B7)</f>
        <v>1</v>
      </c>
      <c r="E7" s="51">
        <f>COUNTIFS('2way'!$B$3:$B$7690,"&gt;50%",'2way'!$Y$3:$Y$7690,"N",'2way'!$Q$3:$Q$7690,"=" &amp;B7) +  COUNTIFS('2way'!$B$3:$B$7690,"&gt;50%",'2way'!$Y$3:$Y$7690,"N",'2way'!$R$3:$R$7690,"=" &amp;B7)</f>
        <v>0</v>
      </c>
      <c r="F7" s="51">
        <f>COUNTIFS('2way'!$B$3:$B$7690,"&gt;50%",'2way'!$Y$3:$Y$7690,"Y",'2way'!$Q$3:$Q$7690,"=" &amp;B7) +  COUNTIFS('2way'!$B$3:$B$7690,"&gt;50%",'2way'!$Y$3:$Y$7690,"Y",'2way'!$R$3:$R$7690,"=" &amp;B7)</f>
        <v>1</v>
      </c>
      <c r="G7">
        <f>COUNTIF('2way'!$Q$3:$Q$7690,"=" &amp;B7) + COUNTIF('2way'!$R$3:$R$7690,"=" &amp;B7)</f>
        <v>5</v>
      </c>
      <c r="H7" s="5">
        <f t="shared" si="0"/>
        <v>0.4</v>
      </c>
      <c r="I7" s="5">
        <f t="shared" si="1"/>
        <v>0.2</v>
      </c>
      <c r="J7" s="5">
        <f t="shared" si="2"/>
        <v>0</v>
      </c>
      <c r="K7" s="5">
        <f t="shared" si="3"/>
        <v>0.2</v>
      </c>
      <c r="L7" s="51">
        <f>COUNTIFS('2way'!$M$3:$M$7690,"&gt;50%",'2way'!$Y$3:$Y$7690,"Y",'2way'!$Q$3:$Q$7690,"=" &amp;B7) +  COUNTIFS('2way'!$M$3:$M$7690,"&gt;50%",'2way'!$Y$3:$Y$7690,"Y",'2way'!$R$3:$R$7690,"=" &amp;B7)</f>
        <v>0</v>
      </c>
      <c r="M7" s="51">
        <f>COUNTIFS('2way'!$M$3:$M$7690,"&gt;50%",'2way'!$Y$3:$Y$7690,"N",'2way'!$Q$3:$Q$7690,"=" &amp;B7) +  COUNTIFS('2way'!$M$3:$M$7690,"&gt;50%",'2way'!$Y$3:$Y$7690,"N",'2way'!$R$3:$R$7690,"=" &amp;B7)</f>
        <v>0</v>
      </c>
      <c r="N7" s="51">
        <f>COUNTIFS('2way'!$N$3:$N$7690,"&gt;50%",'2way'!$Y$3:$Y$7690,"N",'2way'!$Q$3:$Q$7690,"=" &amp;B7) +  COUNTIFS('2way'!$N$3:$N$7690,"&gt;50%",'2way'!$Y$3:$Y$7690,"N",'2way'!$R$3:$R$7690,"=" &amp;B7)</f>
        <v>0</v>
      </c>
      <c r="O7" s="51">
        <f>COUNTIFS('2way'!$N$3:$N$7690,"&gt;50%",'2way'!$Y$3:$Y$7690,"Y",'2way'!$Q$3:$Q$7690,"=" &amp;B7) +  COUNTIFS('2way'!$N$3:$N$7690,"&gt;50%",'2way'!$Y$3:$Y$7690,"Y",'2way'!$R$3:$R$7690,"=" &amp;B7)</f>
        <v>0</v>
      </c>
      <c r="P7">
        <f>COUNTIF('2way'!$Q$3:$Q$7690,"=" &amp;B7) + COUNTIF('2way'!$R$3:$R$7690,"=" &amp;B7)</f>
        <v>5</v>
      </c>
      <c r="Q7" s="5">
        <f t="shared" si="4"/>
        <v>0</v>
      </c>
      <c r="R7" s="5">
        <f t="shared" si="5"/>
        <v>0</v>
      </c>
      <c r="S7" s="5">
        <f t="shared" si="6"/>
        <v>0</v>
      </c>
      <c r="T7" s="5">
        <f t="shared" si="7"/>
        <v>0</v>
      </c>
      <c r="U7">
        <f t="shared" si="8"/>
        <v>2</v>
      </c>
      <c r="V7" s="5">
        <f t="shared" si="9"/>
        <v>0.4</v>
      </c>
      <c r="W7">
        <f t="shared" si="10"/>
        <v>0</v>
      </c>
      <c r="X7" s="5">
        <f t="shared" si="11"/>
        <v>0</v>
      </c>
      <c r="Y7">
        <f t="shared" si="12"/>
        <v>2</v>
      </c>
      <c r="Z7" s="5">
        <f t="shared" si="13"/>
        <v>0.4</v>
      </c>
      <c r="AA7">
        <f t="shared" si="14"/>
        <v>0</v>
      </c>
      <c r="AB7" s="5">
        <f t="shared" si="15"/>
        <v>0</v>
      </c>
    </row>
    <row r="8" spans="1:28" x14ac:dyDescent="0.25">
      <c r="A8" t="s">
        <v>264</v>
      </c>
      <c r="B8" t="s">
        <v>357</v>
      </c>
      <c r="C8" s="50">
        <f>COUNTIFS('2way'!$A$3:$A$7690,"&gt;50%",'2way'!$Y$3:$Y$7690,"Y",'2way'!$Q$3:$Q$7690,"=" &amp;B8) +  COUNTIFS('2way'!$A$3:$A$7690,"&gt;50%",'2way'!$Y$3:$Y$7690,"Y",'2way'!$R$3:$R$7690,"=" &amp;B8)</f>
        <v>0</v>
      </c>
      <c r="D8" s="51">
        <f>COUNTIFS('2way'!$A$3:$A$7690,"&gt;50%",'2way'!$Y$3:$Y$7690,"N",'2way'!$Q$3:$Q$7690,"=" &amp;B8) +  COUNTIFS('2way'!$A$3:$A$7690,"&gt;50%",'2way'!$Y$3:$Y$7690,"N",'2way'!$R$3:$R$7690,"=" &amp;B8)</f>
        <v>0</v>
      </c>
      <c r="E8" s="51">
        <f>COUNTIFS('2way'!$B$3:$B$7690,"&gt;50%",'2way'!$Y$3:$Y$7690,"N",'2way'!$Q$3:$Q$7690,"=" &amp;B8) +  COUNTIFS('2way'!$B$3:$B$7690,"&gt;50%",'2way'!$Y$3:$Y$7690,"N",'2way'!$R$3:$R$7690,"=" &amp;B8)</f>
        <v>4</v>
      </c>
      <c r="F8" s="51">
        <f>COUNTIFS('2way'!$B$3:$B$7690,"&gt;50%",'2way'!$Y$3:$Y$7690,"Y",'2way'!$Q$3:$Q$7690,"=" &amp;B8) +  COUNTIFS('2way'!$B$3:$B$7690,"&gt;50%",'2way'!$Y$3:$Y$7690,"Y",'2way'!$R$3:$R$7690,"=" &amp;B8)</f>
        <v>1</v>
      </c>
      <c r="G8">
        <f>COUNTIF('2way'!$Q$3:$Q$7690,"=" &amp;B8) + COUNTIF('2way'!$R$3:$R$7690,"=" &amp;B8)</f>
        <v>5</v>
      </c>
      <c r="H8" s="5">
        <f t="shared" si="0"/>
        <v>0</v>
      </c>
      <c r="I8" s="5">
        <f t="shared" si="1"/>
        <v>0</v>
      </c>
      <c r="J8" s="5">
        <f t="shared" si="2"/>
        <v>0.8</v>
      </c>
      <c r="K8" s="5">
        <f t="shared" si="3"/>
        <v>0.2</v>
      </c>
      <c r="L8" s="51">
        <f>COUNTIFS('2way'!$M$3:$M$7690,"&gt;50%",'2way'!$Y$3:$Y$7690,"Y",'2way'!$Q$3:$Q$7690,"=" &amp;B8) +  COUNTIFS('2way'!$M$3:$M$7690,"&gt;50%",'2way'!$Y$3:$Y$7690,"Y",'2way'!$R$3:$R$7690,"=" &amp;B8)</f>
        <v>0</v>
      </c>
      <c r="M8" s="51">
        <f>COUNTIFS('2way'!$M$3:$M$7690,"&gt;50%",'2way'!$Y$3:$Y$7690,"N",'2way'!$Q$3:$Q$7690,"=" &amp;B8) +  COUNTIFS('2way'!$M$3:$M$7690,"&gt;50%",'2way'!$Y$3:$Y$7690,"N",'2way'!$R$3:$R$7690,"=" &amp;B8)</f>
        <v>0</v>
      </c>
      <c r="N8" s="51">
        <f>COUNTIFS('2way'!$N$3:$N$7690,"&gt;50%",'2way'!$Y$3:$Y$7690,"N",'2way'!$Q$3:$Q$7690,"=" &amp;B8) +  COUNTIFS('2way'!$N$3:$N$7690,"&gt;50%",'2way'!$Y$3:$Y$7690,"N",'2way'!$R$3:$R$7690,"=" &amp;B8)</f>
        <v>0</v>
      </c>
      <c r="O8" s="51">
        <f>COUNTIFS('2way'!$N$3:$N$7690,"&gt;50%",'2way'!$Y$3:$Y$7690,"Y",'2way'!$Q$3:$Q$7690,"=" &amp;B8) +  COUNTIFS('2way'!$N$3:$N$7690,"&gt;50%",'2way'!$Y$3:$Y$7690,"Y",'2way'!$R$3:$R$7690,"=" &amp;B8)</f>
        <v>0</v>
      </c>
      <c r="P8">
        <f>COUNTIF('2way'!$Q$3:$Q$7690,"=" &amp;B8) + COUNTIF('2way'!$R$3:$R$7690,"=" &amp;B8)</f>
        <v>5</v>
      </c>
      <c r="Q8" s="5">
        <f t="shared" si="4"/>
        <v>0</v>
      </c>
      <c r="R8" s="5">
        <f t="shared" si="5"/>
        <v>0</v>
      </c>
      <c r="S8" s="5">
        <f t="shared" si="6"/>
        <v>0</v>
      </c>
      <c r="T8" s="5">
        <f t="shared" si="7"/>
        <v>0</v>
      </c>
      <c r="U8">
        <f t="shared" si="8"/>
        <v>4</v>
      </c>
      <c r="V8" s="5">
        <f t="shared" si="9"/>
        <v>0.8</v>
      </c>
      <c r="W8">
        <f t="shared" si="10"/>
        <v>0</v>
      </c>
      <c r="X8" s="5">
        <f t="shared" si="11"/>
        <v>0</v>
      </c>
      <c r="Y8">
        <f t="shared" si="12"/>
        <v>1</v>
      </c>
      <c r="Z8" s="5">
        <f t="shared" si="13"/>
        <v>0.2</v>
      </c>
      <c r="AA8">
        <f t="shared" si="14"/>
        <v>0</v>
      </c>
      <c r="AB8" s="5">
        <f t="shared" si="15"/>
        <v>0</v>
      </c>
    </row>
    <row r="9" spans="1:28" x14ac:dyDescent="0.25">
      <c r="A9" t="s">
        <v>264</v>
      </c>
      <c r="B9" t="s">
        <v>358</v>
      </c>
      <c r="C9" s="50">
        <f>COUNTIFS('2way'!$A$3:$A$7690,"&gt;50%",'2way'!$Y$3:$Y$7690,"Y",'2way'!$Q$3:$Q$7690,"=" &amp;B9) +  COUNTIFS('2way'!$A$3:$A$7690,"&gt;50%",'2way'!$Y$3:$Y$7690,"Y",'2way'!$R$3:$R$7690,"=" &amp;B9)</f>
        <v>0</v>
      </c>
      <c r="D9" s="51">
        <f>COUNTIFS('2way'!$A$3:$A$7690,"&gt;50%",'2way'!$Y$3:$Y$7690,"N",'2way'!$Q$3:$Q$7690,"=" &amp;B9) +  COUNTIFS('2way'!$A$3:$A$7690,"&gt;50%",'2way'!$Y$3:$Y$7690,"N",'2way'!$R$3:$R$7690,"=" &amp;B9)</f>
        <v>0</v>
      </c>
      <c r="E9" s="51">
        <f>COUNTIFS('2way'!$B$3:$B$7690,"&gt;50%",'2way'!$Y$3:$Y$7690,"N",'2way'!$Q$3:$Q$7690,"=" &amp;B9) +  COUNTIFS('2way'!$B$3:$B$7690,"&gt;50%",'2way'!$Y$3:$Y$7690,"N",'2way'!$R$3:$R$7690,"=" &amp;B9)</f>
        <v>5</v>
      </c>
      <c r="F9" s="51">
        <f>COUNTIFS('2way'!$B$3:$B$7690,"&gt;50%",'2way'!$Y$3:$Y$7690,"Y",'2way'!$Q$3:$Q$7690,"=" &amp;B9) +  COUNTIFS('2way'!$B$3:$B$7690,"&gt;50%",'2way'!$Y$3:$Y$7690,"Y",'2way'!$R$3:$R$7690,"=" &amp;B9)</f>
        <v>1</v>
      </c>
      <c r="G9">
        <f>COUNTIF('2way'!$Q$3:$Q$7690,"=" &amp;B9) + COUNTIF('2way'!$R$3:$R$7690,"=" &amp;B9)</f>
        <v>6</v>
      </c>
      <c r="H9" s="5">
        <f t="shared" si="0"/>
        <v>0</v>
      </c>
      <c r="I9" s="5">
        <f t="shared" si="1"/>
        <v>0</v>
      </c>
      <c r="J9" s="5">
        <f t="shared" si="2"/>
        <v>0.83333333333333337</v>
      </c>
      <c r="K9" s="5">
        <f t="shared" si="3"/>
        <v>0.16666666666666666</v>
      </c>
      <c r="L9" s="51">
        <f>COUNTIFS('2way'!$M$3:$M$7690,"&gt;50%",'2way'!$Y$3:$Y$7690,"Y",'2way'!$Q$3:$Q$7690,"=" &amp;B9) +  COUNTIFS('2way'!$M$3:$M$7690,"&gt;50%",'2way'!$Y$3:$Y$7690,"Y",'2way'!$R$3:$R$7690,"=" &amp;B9)</f>
        <v>0</v>
      </c>
      <c r="M9" s="51">
        <f>COUNTIFS('2way'!$M$3:$M$7690,"&gt;50%",'2way'!$Y$3:$Y$7690,"N",'2way'!$Q$3:$Q$7690,"=" &amp;B9) +  COUNTIFS('2way'!$M$3:$M$7690,"&gt;50%",'2way'!$Y$3:$Y$7690,"N",'2way'!$R$3:$R$7690,"=" &amp;B9)</f>
        <v>0</v>
      </c>
      <c r="N9" s="51">
        <f>COUNTIFS('2way'!$N$3:$N$7690,"&gt;50%",'2way'!$Y$3:$Y$7690,"N",'2way'!$Q$3:$Q$7690,"=" &amp;B9) +  COUNTIFS('2way'!$N$3:$N$7690,"&gt;50%",'2way'!$Y$3:$Y$7690,"N",'2way'!$R$3:$R$7690,"=" &amp;B9)</f>
        <v>0</v>
      </c>
      <c r="O9" s="51">
        <f>COUNTIFS('2way'!$N$3:$N$7690,"&gt;50%",'2way'!$Y$3:$Y$7690,"Y",'2way'!$Q$3:$Q$7690,"=" &amp;B9) +  COUNTIFS('2way'!$N$3:$N$7690,"&gt;50%",'2way'!$Y$3:$Y$7690,"Y",'2way'!$R$3:$R$7690,"=" &amp;B9)</f>
        <v>0</v>
      </c>
      <c r="P9">
        <f>COUNTIF('2way'!$Q$3:$Q$7690,"=" &amp;B9) + COUNTIF('2way'!$R$3:$R$7690,"=" &amp;B9)</f>
        <v>6</v>
      </c>
      <c r="Q9" s="5">
        <f t="shared" si="4"/>
        <v>0</v>
      </c>
      <c r="R9" s="5">
        <f t="shared" si="5"/>
        <v>0</v>
      </c>
      <c r="S9" s="5">
        <f t="shared" si="6"/>
        <v>0</v>
      </c>
      <c r="T9" s="5">
        <f t="shared" si="7"/>
        <v>0</v>
      </c>
      <c r="U9">
        <f t="shared" si="8"/>
        <v>5</v>
      </c>
      <c r="V9" s="5">
        <f t="shared" si="9"/>
        <v>0.83333333333333337</v>
      </c>
      <c r="W9">
        <f t="shared" si="10"/>
        <v>0</v>
      </c>
      <c r="X9" s="5">
        <f t="shared" si="11"/>
        <v>0</v>
      </c>
      <c r="Y9">
        <f t="shared" si="12"/>
        <v>1</v>
      </c>
      <c r="Z9" s="5">
        <f t="shared" si="13"/>
        <v>0.16666666666666666</v>
      </c>
      <c r="AA9">
        <f t="shared" si="14"/>
        <v>0</v>
      </c>
      <c r="AB9" s="5">
        <f t="shared" si="15"/>
        <v>0</v>
      </c>
    </row>
    <row r="10" spans="1:28" x14ac:dyDescent="0.25">
      <c r="A10" t="s">
        <v>264</v>
      </c>
      <c r="B10" t="s">
        <v>294</v>
      </c>
      <c r="C10" s="50">
        <f>COUNTIFS('2way'!$A$3:$A$7690,"&gt;50%",'2way'!$Y$3:$Y$7690,"Y",'2way'!$Q$3:$Q$7690,"=" &amp;B10) +  COUNTIFS('2way'!$A$3:$A$7690,"&gt;50%",'2way'!$Y$3:$Y$7690,"Y",'2way'!$R$3:$R$7690,"=" &amp;B10)</f>
        <v>0</v>
      </c>
      <c r="D10" s="51">
        <f>COUNTIFS('2way'!$A$3:$A$7690,"&gt;50%",'2way'!$Y$3:$Y$7690,"N",'2way'!$Q$3:$Q$7690,"=" &amp;B10) +  COUNTIFS('2way'!$A$3:$A$7690,"&gt;50%",'2way'!$Y$3:$Y$7690,"N",'2way'!$R$3:$R$7690,"=" &amp;B10)</f>
        <v>2</v>
      </c>
      <c r="E10" s="51">
        <f>COUNTIFS('2way'!$B$3:$B$7690,"&gt;50%",'2way'!$Y$3:$Y$7690,"N",'2way'!$Q$3:$Q$7690,"=" &amp;B10) +  COUNTIFS('2way'!$B$3:$B$7690,"&gt;50%",'2way'!$Y$3:$Y$7690,"N",'2way'!$R$3:$R$7690,"=" &amp;B10)</f>
        <v>1</v>
      </c>
      <c r="F10" s="51">
        <f>COUNTIFS('2way'!$B$3:$B$7690,"&gt;50%",'2way'!$Y$3:$Y$7690,"Y",'2way'!$Q$3:$Q$7690,"=" &amp;B10) +  COUNTIFS('2way'!$B$3:$B$7690,"&gt;50%",'2way'!$Y$3:$Y$7690,"Y",'2way'!$R$3:$R$7690,"=" &amp;B10)</f>
        <v>2</v>
      </c>
      <c r="G10">
        <f>COUNTIF('2way'!$Q$3:$Q$7690,"=" &amp;B10) + COUNTIF('2way'!$R$3:$R$7690,"=" &amp;B10)</f>
        <v>5</v>
      </c>
      <c r="H10" s="5">
        <f t="shared" ref="H10:H24" si="16">C10/G10</f>
        <v>0</v>
      </c>
      <c r="I10" s="5">
        <f t="shared" si="1"/>
        <v>0.4</v>
      </c>
      <c r="J10" s="5">
        <f t="shared" si="2"/>
        <v>0.2</v>
      </c>
      <c r="K10" s="5">
        <f t="shared" si="3"/>
        <v>0.4</v>
      </c>
      <c r="L10" s="51">
        <f>COUNTIFS('2way'!$M$3:$M$7690,"&gt;50%",'2way'!$Y$3:$Y$7690,"Y",'2way'!$Q$3:$Q$7690,"=" &amp;B10) +  COUNTIFS('2way'!$M$3:$M$7690,"&gt;50%",'2way'!$Y$3:$Y$7690,"Y",'2way'!$R$3:$R$7690,"=" &amp;B10)</f>
        <v>0</v>
      </c>
      <c r="M10" s="51">
        <f>COUNTIFS('2way'!$M$3:$M$7690,"&gt;50%",'2way'!$Y$3:$Y$7690,"N",'2way'!$Q$3:$Q$7690,"=" &amp;B10) +  COUNTIFS('2way'!$M$3:$M$7690,"&gt;50%",'2way'!$Y$3:$Y$7690,"N",'2way'!$R$3:$R$7690,"=" &amp;B10)</f>
        <v>0</v>
      </c>
      <c r="N10" s="51">
        <f>COUNTIFS('2way'!$N$3:$N$7690,"&gt;50%",'2way'!$Y$3:$Y$7690,"N",'2way'!$Q$3:$Q$7690,"=" &amp;B10) +  COUNTIFS('2way'!$N$3:$N$7690,"&gt;50%",'2way'!$Y$3:$Y$7690,"N",'2way'!$R$3:$R$7690,"=" &amp;B10)</f>
        <v>0</v>
      </c>
      <c r="O10" s="51">
        <f>COUNTIFS('2way'!$N$3:$N$7690,"&gt;50%",'2way'!$Y$3:$Y$7690,"Y",'2way'!$Q$3:$Q$7690,"=" &amp;B10) +  COUNTIFS('2way'!$N$3:$N$7690,"&gt;50%",'2way'!$Y$3:$Y$7690,"Y",'2way'!$R$3:$R$7690,"=" &amp;B10)</f>
        <v>0</v>
      </c>
      <c r="P10">
        <f>COUNTIF('2way'!$Q$3:$Q$7690,"=" &amp;B10) + COUNTIF('2way'!$R$3:$R$7690,"=" &amp;B10)</f>
        <v>5</v>
      </c>
      <c r="Q10" s="5">
        <f t="shared" si="4"/>
        <v>0</v>
      </c>
      <c r="R10" s="5">
        <f t="shared" si="5"/>
        <v>0</v>
      </c>
      <c r="S10" s="5">
        <f t="shared" si="6"/>
        <v>0</v>
      </c>
      <c r="T10" s="5">
        <f t="shared" si="7"/>
        <v>0</v>
      </c>
      <c r="U10">
        <f t="shared" si="8"/>
        <v>1</v>
      </c>
      <c r="V10" s="5">
        <f t="shared" si="9"/>
        <v>0.2</v>
      </c>
      <c r="W10">
        <f t="shared" si="10"/>
        <v>0</v>
      </c>
      <c r="X10" s="5">
        <f t="shared" si="11"/>
        <v>0</v>
      </c>
      <c r="Y10">
        <f t="shared" si="12"/>
        <v>4</v>
      </c>
      <c r="Z10" s="5">
        <f t="shared" si="13"/>
        <v>0.8</v>
      </c>
      <c r="AA10">
        <f t="shared" si="14"/>
        <v>0</v>
      </c>
      <c r="AB10" s="5">
        <f t="shared" si="15"/>
        <v>0</v>
      </c>
    </row>
    <row r="11" spans="1:28" x14ac:dyDescent="0.25">
      <c r="A11" t="s">
        <v>264</v>
      </c>
      <c r="B11" t="s">
        <v>291</v>
      </c>
      <c r="C11" s="50">
        <f>COUNTIFS('2way'!$A$3:$A$7690,"&gt;50%",'2way'!$Y$3:$Y$7690,"Y",'2way'!$Q$3:$Q$7690,"=" &amp;B11) +  COUNTIFS('2way'!$A$3:$A$7690,"&gt;50%",'2way'!$Y$3:$Y$7690,"Y",'2way'!$R$3:$R$7690,"=" &amp;B11)</f>
        <v>0</v>
      </c>
      <c r="D11" s="51">
        <f>COUNTIFS('2way'!$A$3:$A$7690,"&gt;50%",'2way'!$Y$3:$Y$7690,"N",'2way'!$Q$3:$Q$7690,"=" &amp;B11) +  COUNTIFS('2way'!$A$3:$A$7690,"&gt;50%",'2way'!$Y$3:$Y$7690,"N",'2way'!$R$3:$R$7690,"=" &amp;B11)</f>
        <v>1</v>
      </c>
      <c r="E11" s="51">
        <f>COUNTIFS('2way'!$B$3:$B$7690,"&gt;50%",'2way'!$Y$3:$Y$7690,"N",'2way'!$Q$3:$Q$7690,"=" &amp;B11) +  COUNTIFS('2way'!$B$3:$B$7690,"&gt;50%",'2way'!$Y$3:$Y$7690,"N",'2way'!$R$3:$R$7690,"=" &amp;B11)</f>
        <v>0</v>
      </c>
      <c r="F11" s="51">
        <f>COUNTIFS('2way'!$B$3:$B$7690,"&gt;50%",'2way'!$Y$3:$Y$7690,"Y",'2way'!$Q$3:$Q$7690,"=" &amp;B11) +  COUNTIFS('2way'!$B$3:$B$7690,"&gt;50%",'2way'!$Y$3:$Y$7690,"Y",'2way'!$R$3:$R$7690,"=" &amp;B11)</f>
        <v>3</v>
      </c>
      <c r="G11">
        <f>COUNTIF('2way'!$Q$3:$Q$7690,"=" &amp;B11) + COUNTIF('2way'!$R$3:$R$7690,"=" &amp;B11)</f>
        <v>5</v>
      </c>
      <c r="H11" s="5">
        <f t="shared" si="16"/>
        <v>0</v>
      </c>
      <c r="I11" s="5">
        <f t="shared" si="1"/>
        <v>0.2</v>
      </c>
      <c r="J11" s="5">
        <f t="shared" si="2"/>
        <v>0</v>
      </c>
      <c r="K11" s="5">
        <f t="shared" si="3"/>
        <v>0.6</v>
      </c>
      <c r="L11" s="51">
        <f>COUNTIFS('2way'!$M$3:$M$7690,"&gt;50%",'2way'!$Y$3:$Y$7690,"Y",'2way'!$Q$3:$Q$7690,"=" &amp;B11) +  COUNTIFS('2way'!$M$3:$M$7690,"&gt;50%",'2way'!$Y$3:$Y$7690,"Y",'2way'!$R$3:$R$7690,"=" &amp;B11)</f>
        <v>0</v>
      </c>
      <c r="M11" s="51">
        <f>COUNTIFS('2way'!$M$3:$M$7690,"&gt;50%",'2way'!$Y$3:$Y$7690,"N",'2way'!$Q$3:$Q$7690,"=" &amp;B11) +  COUNTIFS('2way'!$M$3:$M$7690,"&gt;50%",'2way'!$Y$3:$Y$7690,"N",'2way'!$R$3:$R$7690,"=" &amp;B11)</f>
        <v>0</v>
      </c>
      <c r="N11" s="51">
        <f>COUNTIFS('2way'!$N$3:$N$7690,"&gt;50%",'2way'!$Y$3:$Y$7690,"N",'2way'!$Q$3:$Q$7690,"=" &amp;B11) +  COUNTIFS('2way'!$N$3:$N$7690,"&gt;50%",'2way'!$Y$3:$Y$7690,"N",'2way'!$R$3:$R$7690,"=" &amp;B11)</f>
        <v>0</v>
      </c>
      <c r="O11" s="51">
        <f>COUNTIFS('2way'!$N$3:$N$7690,"&gt;50%",'2way'!$Y$3:$Y$7690,"Y",'2way'!$Q$3:$Q$7690,"=" &amp;B11) +  COUNTIFS('2way'!$N$3:$N$7690,"&gt;50%",'2way'!$Y$3:$Y$7690,"Y",'2way'!$R$3:$R$7690,"=" &amp;B11)</f>
        <v>0</v>
      </c>
      <c r="P11">
        <f>COUNTIF('2way'!$Q$3:$Q$7690,"=" &amp;B11) + COUNTIF('2way'!$R$3:$R$7690,"=" &amp;B11)</f>
        <v>5</v>
      </c>
      <c r="Q11" s="5">
        <f t="shared" si="4"/>
        <v>0</v>
      </c>
      <c r="R11" s="5">
        <f t="shared" si="5"/>
        <v>0</v>
      </c>
      <c r="S11" s="5">
        <f t="shared" si="6"/>
        <v>0</v>
      </c>
      <c r="T11" s="5">
        <f t="shared" si="7"/>
        <v>0</v>
      </c>
      <c r="U11">
        <f t="shared" si="8"/>
        <v>0</v>
      </c>
      <c r="V11" s="5">
        <f t="shared" si="9"/>
        <v>0</v>
      </c>
      <c r="W11">
        <f t="shared" si="10"/>
        <v>0</v>
      </c>
      <c r="X11" s="5">
        <f t="shared" si="11"/>
        <v>0</v>
      </c>
      <c r="Y11">
        <f t="shared" si="12"/>
        <v>4</v>
      </c>
      <c r="Z11" s="5">
        <f t="shared" si="13"/>
        <v>0.8</v>
      </c>
      <c r="AA11">
        <f t="shared" si="14"/>
        <v>0</v>
      </c>
      <c r="AB11" s="5">
        <f t="shared" si="15"/>
        <v>0</v>
      </c>
    </row>
    <row r="12" spans="1:28" x14ac:dyDescent="0.25">
      <c r="A12" t="s">
        <v>264</v>
      </c>
      <c r="B12" t="s">
        <v>359</v>
      </c>
      <c r="C12" s="50">
        <f>COUNTIFS('2way'!$A$3:$A$7690,"&gt;50%",'2way'!$Y$3:$Y$7690,"Y",'2way'!$Q$3:$Q$7690,"=" &amp;B12) +  COUNTIFS('2way'!$A$3:$A$7690,"&gt;50%",'2way'!$Y$3:$Y$7690,"Y",'2way'!$R$3:$R$7690,"=" &amp;B12)</f>
        <v>1</v>
      </c>
      <c r="D12" s="51">
        <f>COUNTIFS('2way'!$A$3:$A$7690,"&gt;50%",'2way'!$Y$3:$Y$7690,"N",'2way'!$Q$3:$Q$7690,"=" &amp;B12) +  COUNTIFS('2way'!$A$3:$A$7690,"&gt;50%",'2way'!$Y$3:$Y$7690,"N",'2way'!$R$3:$R$7690,"=" &amp;B12)</f>
        <v>1</v>
      </c>
      <c r="E12" s="51">
        <f>COUNTIFS('2way'!$B$3:$B$7690,"&gt;50%",'2way'!$Y$3:$Y$7690,"N",'2way'!$Q$3:$Q$7690,"=" &amp;B12) +  COUNTIFS('2way'!$B$3:$B$7690,"&gt;50%",'2way'!$Y$3:$Y$7690,"N",'2way'!$R$3:$R$7690,"=" &amp;B12)</f>
        <v>0</v>
      </c>
      <c r="F12" s="51">
        <f>COUNTIFS('2way'!$B$3:$B$7690,"&gt;50%",'2way'!$Y$3:$Y$7690,"Y",'2way'!$Q$3:$Q$7690,"=" &amp;B12) +  COUNTIFS('2way'!$B$3:$B$7690,"&gt;50%",'2way'!$Y$3:$Y$7690,"Y",'2way'!$R$3:$R$7690,"=" &amp;B12)</f>
        <v>2</v>
      </c>
      <c r="G12">
        <f>COUNTIF('2way'!$Q$3:$Q$7690,"=" &amp;B12) + COUNTIF('2way'!$R$3:$R$7690,"=" &amp;B12)</f>
        <v>4</v>
      </c>
      <c r="H12" s="5">
        <f t="shared" si="16"/>
        <v>0.25</v>
      </c>
      <c r="I12" s="5">
        <f t="shared" si="1"/>
        <v>0.25</v>
      </c>
      <c r="J12" s="5">
        <f t="shared" si="2"/>
        <v>0</v>
      </c>
      <c r="K12" s="5">
        <f t="shared" si="3"/>
        <v>0.5</v>
      </c>
      <c r="L12" s="51">
        <f>COUNTIFS('2way'!$M$3:$M$7690,"&gt;50%",'2way'!$Y$3:$Y$7690,"Y",'2way'!$Q$3:$Q$7690,"=" &amp;B12) +  COUNTIFS('2way'!$M$3:$M$7690,"&gt;50%",'2way'!$Y$3:$Y$7690,"Y",'2way'!$R$3:$R$7690,"=" &amp;B12)</f>
        <v>0</v>
      </c>
      <c r="M12" s="51">
        <f>COUNTIFS('2way'!$M$3:$M$7690,"&gt;50%",'2way'!$Y$3:$Y$7690,"N",'2way'!$Q$3:$Q$7690,"=" &amp;B12) +  COUNTIFS('2way'!$M$3:$M$7690,"&gt;50%",'2way'!$Y$3:$Y$7690,"N",'2way'!$R$3:$R$7690,"=" &amp;B12)</f>
        <v>0</v>
      </c>
      <c r="N12" s="51">
        <f>COUNTIFS('2way'!$N$3:$N$7690,"&gt;50%",'2way'!$Y$3:$Y$7690,"N",'2way'!$Q$3:$Q$7690,"=" &amp;B12) +  COUNTIFS('2way'!$N$3:$N$7690,"&gt;50%",'2way'!$Y$3:$Y$7690,"N",'2way'!$R$3:$R$7690,"=" &amp;B12)</f>
        <v>0</v>
      </c>
      <c r="O12" s="51">
        <f>COUNTIFS('2way'!$N$3:$N$7690,"&gt;50%",'2way'!$Y$3:$Y$7690,"Y",'2way'!$Q$3:$Q$7690,"=" &amp;B12) +  COUNTIFS('2way'!$N$3:$N$7690,"&gt;50%",'2way'!$Y$3:$Y$7690,"Y",'2way'!$R$3:$R$7690,"=" &amp;B12)</f>
        <v>0</v>
      </c>
      <c r="P12">
        <f>COUNTIF('2way'!$Q$3:$Q$7690,"=" &amp;B12) + COUNTIF('2way'!$R$3:$R$7690,"=" &amp;B12)</f>
        <v>4</v>
      </c>
      <c r="Q12" s="5">
        <f t="shared" si="4"/>
        <v>0</v>
      </c>
      <c r="R12" s="5">
        <f t="shared" si="5"/>
        <v>0</v>
      </c>
      <c r="S12" s="5">
        <f t="shared" si="6"/>
        <v>0</v>
      </c>
      <c r="T12" s="5">
        <f t="shared" si="7"/>
        <v>0</v>
      </c>
      <c r="U12">
        <f t="shared" si="8"/>
        <v>1</v>
      </c>
      <c r="V12" s="5">
        <f t="shared" si="9"/>
        <v>0.25</v>
      </c>
      <c r="W12">
        <f t="shared" si="10"/>
        <v>0</v>
      </c>
      <c r="X12" s="5">
        <f t="shared" si="11"/>
        <v>0</v>
      </c>
      <c r="Y12">
        <f t="shared" si="12"/>
        <v>3</v>
      </c>
      <c r="Z12" s="5">
        <f t="shared" si="13"/>
        <v>0.75</v>
      </c>
      <c r="AA12">
        <f t="shared" si="14"/>
        <v>0</v>
      </c>
      <c r="AB12" s="5">
        <f t="shared" si="15"/>
        <v>0</v>
      </c>
    </row>
    <row r="13" spans="1:28" x14ac:dyDescent="0.25">
      <c r="A13" t="s">
        <v>264</v>
      </c>
      <c r="B13" t="s">
        <v>451</v>
      </c>
      <c r="C13" s="50">
        <f>COUNTIFS('2way'!$A$3:$A$7690,"&gt;50%",'2way'!$Y$3:$Y$7690,"Y",'2way'!$Q$3:$Q$7690,"=" &amp;B13) +  COUNTIFS('2way'!$A$3:$A$7690,"&gt;50%",'2way'!$Y$3:$Y$7690,"Y",'2way'!$R$3:$R$7690,"=" &amp;B13)</f>
        <v>1</v>
      </c>
      <c r="D13" s="51">
        <f>COUNTIFS('2way'!$A$3:$A$7690,"&gt;50%",'2way'!$Y$3:$Y$7690,"N",'2way'!$Q$3:$Q$7690,"=" &amp;B13) +  COUNTIFS('2way'!$A$3:$A$7690,"&gt;50%",'2way'!$Y$3:$Y$7690,"N",'2way'!$R$3:$R$7690,"=" &amp;B13)</f>
        <v>0</v>
      </c>
      <c r="E13" s="51">
        <f>COUNTIFS('2way'!$B$3:$B$7690,"&gt;50%",'2way'!$Y$3:$Y$7690,"N",'2way'!$Q$3:$Q$7690,"=" &amp;B13) +  COUNTIFS('2way'!$B$3:$B$7690,"&gt;50%",'2way'!$Y$3:$Y$7690,"N",'2way'!$R$3:$R$7690,"=" &amp;B13)</f>
        <v>1</v>
      </c>
      <c r="F13" s="51">
        <f>COUNTIFS('2way'!$B$3:$B$7690,"&gt;50%",'2way'!$Y$3:$Y$7690,"Y",'2way'!$Q$3:$Q$7690,"=" &amp;B13) +  COUNTIFS('2way'!$B$3:$B$7690,"&gt;50%",'2way'!$Y$3:$Y$7690,"Y",'2way'!$R$3:$R$7690,"=" &amp;B13)</f>
        <v>3</v>
      </c>
      <c r="G13">
        <f>COUNTIF('2way'!$Q$3:$Q$7690,"=" &amp;B13) + COUNTIF('2way'!$R$3:$R$7690,"=" &amp;B13)</f>
        <v>5</v>
      </c>
      <c r="H13" s="5">
        <f t="shared" si="16"/>
        <v>0.2</v>
      </c>
      <c r="I13" s="5">
        <f t="shared" si="1"/>
        <v>0</v>
      </c>
      <c r="J13" s="5">
        <f t="shared" si="2"/>
        <v>0.2</v>
      </c>
      <c r="K13" s="5">
        <f t="shared" si="3"/>
        <v>0.6</v>
      </c>
      <c r="L13" s="51">
        <f>COUNTIFS('2way'!$M$3:$M$7690,"&gt;50%",'2way'!$Y$3:$Y$7690,"Y",'2way'!$Q$3:$Q$7690,"=" &amp;B13) +  COUNTIFS('2way'!$M$3:$M$7690,"&gt;50%",'2way'!$Y$3:$Y$7690,"Y",'2way'!$R$3:$R$7690,"=" &amp;B13)</f>
        <v>0</v>
      </c>
      <c r="M13" s="51">
        <f>COUNTIFS('2way'!$M$3:$M$7690,"&gt;50%",'2way'!$Y$3:$Y$7690,"N",'2way'!$Q$3:$Q$7690,"=" &amp;B13) +  COUNTIFS('2way'!$M$3:$M$7690,"&gt;50%",'2way'!$Y$3:$Y$7690,"N",'2way'!$R$3:$R$7690,"=" &amp;B13)</f>
        <v>0</v>
      </c>
      <c r="N13" s="51">
        <f>COUNTIFS('2way'!$N$3:$N$7690,"&gt;50%",'2way'!$Y$3:$Y$7690,"N",'2way'!$Q$3:$Q$7690,"=" &amp;B13) +  COUNTIFS('2way'!$N$3:$N$7690,"&gt;50%",'2way'!$Y$3:$Y$7690,"N",'2way'!$R$3:$R$7690,"=" &amp;B13)</f>
        <v>0</v>
      </c>
      <c r="O13" s="51">
        <f>COUNTIFS('2way'!$N$3:$N$7690,"&gt;50%",'2way'!$Y$3:$Y$7690,"Y",'2way'!$Q$3:$Q$7690,"=" &amp;B13) +  COUNTIFS('2way'!$N$3:$N$7690,"&gt;50%",'2way'!$Y$3:$Y$7690,"Y",'2way'!$R$3:$R$7690,"=" &amp;B13)</f>
        <v>0</v>
      </c>
      <c r="P13">
        <f>COUNTIF('2way'!$Q$3:$Q$7690,"=" &amp;B13) + COUNTIF('2way'!$R$3:$R$7690,"=" &amp;B13)</f>
        <v>5</v>
      </c>
      <c r="Q13" s="5">
        <f t="shared" si="4"/>
        <v>0</v>
      </c>
      <c r="R13" s="5">
        <f t="shared" si="5"/>
        <v>0</v>
      </c>
      <c r="S13" s="5">
        <f t="shared" si="6"/>
        <v>0</v>
      </c>
      <c r="T13" s="5">
        <f t="shared" si="7"/>
        <v>0</v>
      </c>
      <c r="U13">
        <f t="shared" si="8"/>
        <v>2</v>
      </c>
      <c r="V13" s="5">
        <f t="shared" si="9"/>
        <v>0.4</v>
      </c>
      <c r="W13">
        <f t="shared" si="10"/>
        <v>0</v>
      </c>
      <c r="X13" s="5">
        <f t="shared" si="11"/>
        <v>0</v>
      </c>
      <c r="Y13">
        <f t="shared" si="12"/>
        <v>3</v>
      </c>
      <c r="Z13" s="5">
        <f t="shared" si="13"/>
        <v>0.6</v>
      </c>
      <c r="AA13">
        <f t="shared" si="14"/>
        <v>0</v>
      </c>
      <c r="AB13" s="5">
        <f t="shared" si="15"/>
        <v>0</v>
      </c>
    </row>
    <row r="14" spans="1:28" x14ac:dyDescent="0.25">
      <c r="A14" t="s">
        <v>264</v>
      </c>
      <c r="B14" t="s">
        <v>296</v>
      </c>
      <c r="C14" s="50">
        <f>COUNTIFS('2way'!$A$3:$A$7690,"&gt;50%",'2way'!$Y$3:$Y$7690,"Y",'2way'!$Q$3:$Q$7690,"=" &amp;B14) +  COUNTIFS('2way'!$A$3:$A$7690,"&gt;50%",'2way'!$Y$3:$Y$7690,"Y",'2way'!$R$3:$R$7690,"=" &amp;B14)</f>
        <v>0</v>
      </c>
      <c r="D14" s="51">
        <f>COUNTIFS('2way'!$A$3:$A$7690,"&gt;50%",'2way'!$Y$3:$Y$7690,"N",'2way'!$Q$3:$Q$7690,"=" &amp;B14) +  COUNTIFS('2way'!$A$3:$A$7690,"&gt;50%",'2way'!$Y$3:$Y$7690,"N",'2way'!$R$3:$R$7690,"=" &amp;B14)</f>
        <v>0</v>
      </c>
      <c r="E14" s="51">
        <f>COUNTIFS('2way'!$B$3:$B$7690,"&gt;50%",'2way'!$Y$3:$Y$7690,"N",'2way'!$Q$3:$Q$7690,"=" &amp;B14) +  COUNTIFS('2way'!$B$3:$B$7690,"&gt;50%",'2way'!$Y$3:$Y$7690,"N",'2way'!$R$3:$R$7690,"=" &amp;B14)</f>
        <v>2</v>
      </c>
      <c r="F14" s="51">
        <f>COUNTIFS('2way'!$B$3:$B$7690,"&gt;50%",'2way'!$Y$3:$Y$7690,"Y",'2way'!$Q$3:$Q$7690,"=" &amp;B14) +  COUNTIFS('2way'!$B$3:$B$7690,"&gt;50%",'2way'!$Y$3:$Y$7690,"Y",'2way'!$R$3:$R$7690,"=" &amp;B14)</f>
        <v>3</v>
      </c>
      <c r="G14">
        <f>COUNTIF('2way'!$Q$3:$Q$7690,"=" &amp;B14) + COUNTIF('2way'!$R$3:$R$7690,"=" &amp;B14)</f>
        <v>5</v>
      </c>
      <c r="H14" s="5">
        <f t="shared" si="16"/>
        <v>0</v>
      </c>
      <c r="I14" s="5">
        <f t="shared" si="1"/>
        <v>0</v>
      </c>
      <c r="J14" s="5">
        <f t="shared" si="2"/>
        <v>0.4</v>
      </c>
      <c r="K14" s="5">
        <f t="shared" si="3"/>
        <v>0.6</v>
      </c>
      <c r="L14" s="51">
        <f>COUNTIFS('2way'!$M$3:$M$7690,"&gt;50%",'2way'!$Y$3:$Y$7690,"Y",'2way'!$Q$3:$Q$7690,"=" &amp;B14) +  COUNTIFS('2way'!$M$3:$M$7690,"&gt;50%",'2way'!$Y$3:$Y$7690,"Y",'2way'!$R$3:$R$7690,"=" &amp;B14)</f>
        <v>0</v>
      </c>
      <c r="M14" s="51">
        <f>COUNTIFS('2way'!$M$3:$M$7690,"&gt;50%",'2way'!$Y$3:$Y$7690,"N",'2way'!$Q$3:$Q$7690,"=" &amp;B14) +  COUNTIFS('2way'!$M$3:$M$7690,"&gt;50%",'2way'!$Y$3:$Y$7690,"N",'2way'!$R$3:$R$7690,"=" &amp;B14)</f>
        <v>0</v>
      </c>
      <c r="N14" s="51">
        <f>COUNTIFS('2way'!$N$3:$N$7690,"&gt;50%",'2way'!$Y$3:$Y$7690,"N",'2way'!$Q$3:$Q$7690,"=" &amp;B14) +  COUNTIFS('2way'!$N$3:$N$7690,"&gt;50%",'2way'!$Y$3:$Y$7690,"N",'2way'!$R$3:$R$7690,"=" &amp;B14)</f>
        <v>0</v>
      </c>
      <c r="O14" s="51">
        <f>COUNTIFS('2way'!$N$3:$N$7690,"&gt;50%",'2way'!$Y$3:$Y$7690,"Y",'2way'!$Q$3:$Q$7690,"=" &amp;B14) +  COUNTIFS('2way'!$N$3:$N$7690,"&gt;50%",'2way'!$Y$3:$Y$7690,"Y",'2way'!$R$3:$R$7690,"=" &amp;B14)</f>
        <v>0</v>
      </c>
      <c r="P14">
        <f>COUNTIF('2way'!$Q$3:$Q$7690,"=" &amp;B14) + COUNTIF('2way'!$R$3:$R$7690,"=" &amp;B14)</f>
        <v>5</v>
      </c>
      <c r="Q14" s="5">
        <f t="shared" si="4"/>
        <v>0</v>
      </c>
      <c r="R14" s="5">
        <f t="shared" si="5"/>
        <v>0</v>
      </c>
      <c r="S14" s="5">
        <f t="shared" si="6"/>
        <v>0</v>
      </c>
      <c r="T14" s="5">
        <f t="shared" si="7"/>
        <v>0</v>
      </c>
      <c r="U14">
        <f t="shared" si="8"/>
        <v>2</v>
      </c>
      <c r="V14" s="5">
        <f t="shared" si="9"/>
        <v>0.4</v>
      </c>
      <c r="W14">
        <f t="shared" si="10"/>
        <v>0</v>
      </c>
      <c r="X14" s="5">
        <f t="shared" si="11"/>
        <v>0</v>
      </c>
      <c r="Y14">
        <f t="shared" si="12"/>
        <v>3</v>
      </c>
      <c r="Z14" s="5">
        <f t="shared" si="13"/>
        <v>0.6</v>
      </c>
      <c r="AA14">
        <f t="shared" si="14"/>
        <v>0</v>
      </c>
      <c r="AB14" s="5">
        <f t="shared" si="15"/>
        <v>0</v>
      </c>
    </row>
    <row r="15" spans="1:28" x14ac:dyDescent="0.25">
      <c r="A15" t="s">
        <v>264</v>
      </c>
      <c r="B15" t="s">
        <v>360</v>
      </c>
      <c r="C15" s="50">
        <f>COUNTIFS('2way'!$A$3:$A$7690,"&gt;50%",'2way'!$Y$3:$Y$7690,"Y",'2way'!$Q$3:$Q$7690,"=" &amp;B15) +  COUNTIFS('2way'!$A$3:$A$7690,"&gt;50%",'2way'!$Y$3:$Y$7690,"Y",'2way'!$R$3:$R$7690,"=" &amp;B15)</f>
        <v>3</v>
      </c>
      <c r="D15" s="51">
        <f>COUNTIFS('2way'!$A$3:$A$7690,"&gt;50%",'2way'!$Y$3:$Y$7690,"N",'2way'!$Q$3:$Q$7690,"=" &amp;B15) +  COUNTIFS('2way'!$A$3:$A$7690,"&gt;50%",'2way'!$Y$3:$Y$7690,"N",'2way'!$R$3:$R$7690,"=" &amp;B15)</f>
        <v>1</v>
      </c>
      <c r="E15" s="51">
        <f>COUNTIFS('2way'!$B$3:$B$7690,"&gt;50%",'2way'!$Y$3:$Y$7690,"N",'2way'!$Q$3:$Q$7690,"=" &amp;B15) +  COUNTIFS('2way'!$B$3:$B$7690,"&gt;50%",'2way'!$Y$3:$Y$7690,"N",'2way'!$R$3:$R$7690,"=" &amp;B15)</f>
        <v>0</v>
      </c>
      <c r="F15" s="51">
        <f>COUNTIFS('2way'!$B$3:$B$7690,"&gt;50%",'2way'!$Y$3:$Y$7690,"Y",'2way'!$Q$3:$Q$7690,"=" &amp;B15) +  COUNTIFS('2way'!$B$3:$B$7690,"&gt;50%",'2way'!$Y$3:$Y$7690,"Y",'2way'!$R$3:$R$7690,"=" &amp;B15)</f>
        <v>1</v>
      </c>
      <c r="G15">
        <f>COUNTIF('2way'!$Q$3:$Q$7690,"=" &amp;B15) + COUNTIF('2way'!$R$3:$R$7690,"=" &amp;B15)</f>
        <v>5</v>
      </c>
      <c r="H15" s="5">
        <f t="shared" si="16"/>
        <v>0.6</v>
      </c>
      <c r="I15" s="5">
        <f t="shared" si="1"/>
        <v>0.2</v>
      </c>
      <c r="J15" s="5">
        <f t="shared" si="2"/>
        <v>0</v>
      </c>
      <c r="K15" s="5">
        <f t="shared" si="3"/>
        <v>0.2</v>
      </c>
      <c r="L15" s="51">
        <f>COUNTIFS('2way'!$M$3:$M$7690,"&gt;50%",'2way'!$Y$3:$Y$7690,"Y",'2way'!$Q$3:$Q$7690,"=" &amp;B15) +  COUNTIFS('2way'!$M$3:$M$7690,"&gt;50%",'2way'!$Y$3:$Y$7690,"Y",'2way'!$R$3:$R$7690,"=" &amp;B15)</f>
        <v>0</v>
      </c>
      <c r="M15" s="51">
        <f>COUNTIFS('2way'!$M$3:$M$7690,"&gt;50%",'2way'!$Y$3:$Y$7690,"N",'2way'!$Q$3:$Q$7690,"=" &amp;B15) +  COUNTIFS('2way'!$M$3:$M$7690,"&gt;50%",'2way'!$Y$3:$Y$7690,"N",'2way'!$R$3:$R$7690,"=" &amp;B15)</f>
        <v>0</v>
      </c>
      <c r="N15" s="51">
        <f>COUNTIFS('2way'!$N$3:$N$7690,"&gt;50%",'2way'!$Y$3:$Y$7690,"N",'2way'!$Q$3:$Q$7690,"=" &amp;B15) +  COUNTIFS('2way'!$N$3:$N$7690,"&gt;50%",'2way'!$Y$3:$Y$7690,"N",'2way'!$R$3:$R$7690,"=" &amp;B15)</f>
        <v>0</v>
      </c>
      <c r="O15" s="51">
        <f>COUNTIFS('2way'!$N$3:$N$7690,"&gt;50%",'2way'!$Y$3:$Y$7690,"Y",'2way'!$Q$3:$Q$7690,"=" &amp;B15) +  COUNTIFS('2way'!$N$3:$N$7690,"&gt;50%",'2way'!$Y$3:$Y$7690,"Y",'2way'!$R$3:$R$7690,"=" &amp;B15)</f>
        <v>0</v>
      </c>
      <c r="P15">
        <f>COUNTIF('2way'!$Q$3:$Q$7690,"=" &amp;B15) + COUNTIF('2way'!$R$3:$R$7690,"=" &amp;B15)</f>
        <v>5</v>
      </c>
      <c r="Q15" s="5">
        <f t="shared" si="4"/>
        <v>0</v>
      </c>
      <c r="R15" s="5">
        <f t="shared" si="5"/>
        <v>0</v>
      </c>
      <c r="S15" s="5">
        <f t="shared" si="6"/>
        <v>0</v>
      </c>
      <c r="T15" s="5">
        <f t="shared" si="7"/>
        <v>0</v>
      </c>
      <c r="U15">
        <f t="shared" si="8"/>
        <v>3</v>
      </c>
      <c r="V15" s="5">
        <f t="shared" si="9"/>
        <v>0.6</v>
      </c>
      <c r="W15">
        <f t="shared" si="10"/>
        <v>0</v>
      </c>
      <c r="X15" s="5">
        <f t="shared" si="11"/>
        <v>0</v>
      </c>
      <c r="Y15">
        <f t="shared" si="12"/>
        <v>2</v>
      </c>
      <c r="Z15" s="5">
        <f t="shared" si="13"/>
        <v>0.4</v>
      </c>
      <c r="AA15">
        <f t="shared" si="14"/>
        <v>0</v>
      </c>
      <c r="AB15" s="5">
        <f t="shared" si="15"/>
        <v>0</v>
      </c>
    </row>
    <row r="16" spans="1:28" x14ac:dyDescent="0.25">
      <c r="A16" t="s">
        <v>264</v>
      </c>
      <c r="B16" t="s">
        <v>274</v>
      </c>
      <c r="C16" s="50">
        <f>COUNTIFS('2way'!$A$3:$A$7690,"&gt;50%",'2way'!$Y$3:$Y$7690,"Y",'2way'!$Q$3:$Q$7690,"=" &amp;B16) +  COUNTIFS('2way'!$A$3:$A$7690,"&gt;50%",'2way'!$Y$3:$Y$7690,"Y",'2way'!$R$3:$R$7690,"=" &amp;B16)</f>
        <v>1</v>
      </c>
      <c r="D16" s="51">
        <f>COUNTIFS('2way'!$A$3:$A$7690,"&gt;50%",'2way'!$Y$3:$Y$7690,"N",'2way'!$Q$3:$Q$7690,"=" &amp;B16) +  COUNTIFS('2way'!$A$3:$A$7690,"&gt;50%",'2way'!$Y$3:$Y$7690,"N",'2way'!$R$3:$R$7690,"=" &amp;B16)</f>
        <v>0</v>
      </c>
      <c r="E16" s="51">
        <f>COUNTIFS('2way'!$B$3:$B$7690,"&gt;50%",'2way'!$Y$3:$Y$7690,"N",'2way'!$Q$3:$Q$7690,"=" &amp;B16) +  COUNTIFS('2way'!$B$3:$B$7690,"&gt;50%",'2way'!$Y$3:$Y$7690,"N",'2way'!$R$3:$R$7690,"=" &amp;B16)</f>
        <v>2</v>
      </c>
      <c r="F16" s="51">
        <f>COUNTIFS('2way'!$B$3:$B$7690,"&gt;50%",'2way'!$Y$3:$Y$7690,"Y",'2way'!$Q$3:$Q$7690,"=" &amp;B16) +  COUNTIFS('2way'!$B$3:$B$7690,"&gt;50%",'2way'!$Y$3:$Y$7690,"Y",'2way'!$R$3:$R$7690,"=" &amp;B16)</f>
        <v>2</v>
      </c>
      <c r="G16">
        <f>COUNTIF('2way'!$Q$3:$Q$7690,"=" &amp;B16) + COUNTIF('2way'!$R$3:$R$7690,"=" &amp;B16)</f>
        <v>5</v>
      </c>
      <c r="H16" s="5">
        <f t="shared" si="16"/>
        <v>0.2</v>
      </c>
      <c r="I16" s="5">
        <f t="shared" si="1"/>
        <v>0</v>
      </c>
      <c r="J16" s="5">
        <f t="shared" si="2"/>
        <v>0.4</v>
      </c>
      <c r="K16" s="5">
        <f t="shared" si="3"/>
        <v>0.4</v>
      </c>
      <c r="L16" s="51">
        <f>COUNTIFS('2way'!$M$3:$M$7690,"&gt;50%",'2way'!$Y$3:$Y$7690,"Y",'2way'!$Q$3:$Q$7690,"=" &amp;B16) +  COUNTIFS('2way'!$M$3:$M$7690,"&gt;50%",'2way'!$Y$3:$Y$7690,"Y",'2way'!$R$3:$R$7690,"=" &amp;B16)</f>
        <v>0</v>
      </c>
      <c r="M16" s="51">
        <f>COUNTIFS('2way'!$M$3:$M$7690,"&gt;50%",'2way'!$Y$3:$Y$7690,"N",'2way'!$Q$3:$Q$7690,"=" &amp;B16) +  COUNTIFS('2way'!$M$3:$M$7690,"&gt;50%",'2way'!$Y$3:$Y$7690,"N",'2way'!$R$3:$R$7690,"=" &amp;B16)</f>
        <v>0</v>
      </c>
      <c r="N16" s="51">
        <f>COUNTIFS('2way'!$N$3:$N$7690,"&gt;50%",'2way'!$Y$3:$Y$7690,"N",'2way'!$Q$3:$Q$7690,"=" &amp;B16) +  COUNTIFS('2way'!$N$3:$N$7690,"&gt;50%",'2way'!$Y$3:$Y$7690,"N",'2way'!$R$3:$R$7690,"=" &amp;B16)</f>
        <v>0</v>
      </c>
      <c r="O16" s="51">
        <f>COUNTIFS('2way'!$N$3:$N$7690,"&gt;50%",'2way'!$Y$3:$Y$7690,"Y",'2way'!$Q$3:$Q$7690,"=" &amp;B16) +  COUNTIFS('2way'!$N$3:$N$7690,"&gt;50%",'2way'!$Y$3:$Y$7690,"Y",'2way'!$R$3:$R$7690,"=" &amp;B16)</f>
        <v>0</v>
      </c>
      <c r="P16">
        <f>COUNTIF('2way'!$Q$3:$Q$7690,"=" &amp;B16) + COUNTIF('2way'!$R$3:$R$7690,"=" &amp;B16)</f>
        <v>5</v>
      </c>
      <c r="Q16" s="5">
        <f t="shared" si="4"/>
        <v>0</v>
      </c>
      <c r="R16" s="5">
        <f t="shared" si="5"/>
        <v>0</v>
      </c>
      <c r="S16" s="5">
        <f t="shared" si="6"/>
        <v>0</v>
      </c>
      <c r="T16" s="5">
        <f>O16/P16</f>
        <v>0</v>
      </c>
      <c r="U16">
        <f t="shared" si="8"/>
        <v>3</v>
      </c>
      <c r="V16" s="5">
        <f t="shared" si="9"/>
        <v>0.6</v>
      </c>
      <c r="W16">
        <f t="shared" si="10"/>
        <v>0</v>
      </c>
      <c r="X16" s="5">
        <f t="shared" si="11"/>
        <v>0</v>
      </c>
      <c r="Y16">
        <f t="shared" si="12"/>
        <v>2</v>
      </c>
      <c r="Z16" s="5">
        <f t="shared" si="13"/>
        <v>0.4</v>
      </c>
      <c r="AA16">
        <f t="shared" si="14"/>
        <v>0</v>
      </c>
      <c r="AB16" s="5">
        <f t="shared" si="15"/>
        <v>0</v>
      </c>
    </row>
    <row r="17" spans="1:28" x14ac:dyDescent="0.25">
      <c r="A17" t="s">
        <v>264</v>
      </c>
      <c r="B17" t="s">
        <v>452</v>
      </c>
      <c r="C17" s="50">
        <f>COUNTIFS('2way'!$A$3:$A$7690,"&gt;50%",'2way'!$Y$3:$Y$7690,"Y",'2way'!$Q$3:$Q$7690,"=" &amp;B17) +  COUNTIFS('2way'!$A$3:$A$7690,"&gt;50%",'2way'!$Y$3:$Y$7690,"Y",'2way'!$R$3:$R$7690,"=" &amp;B17)</f>
        <v>0</v>
      </c>
      <c r="D17" s="51">
        <f>COUNTIFS('2way'!$A$3:$A$7690,"&gt;50%",'2way'!$Y$3:$Y$7690,"N",'2way'!$Q$3:$Q$7690,"=" &amp;B17) +  COUNTIFS('2way'!$A$3:$A$7690,"&gt;50%",'2way'!$Y$3:$Y$7690,"N",'2way'!$R$3:$R$7690,"=" &amp;B17)</f>
        <v>1</v>
      </c>
      <c r="E17" s="51">
        <f>COUNTIFS('2way'!$B$3:$B$7690,"&gt;50%",'2way'!$Y$3:$Y$7690,"N",'2way'!$Q$3:$Q$7690,"=" &amp;B17) +  COUNTIFS('2way'!$B$3:$B$7690,"&gt;50%",'2way'!$Y$3:$Y$7690,"N",'2way'!$R$3:$R$7690,"=" &amp;B17)</f>
        <v>2</v>
      </c>
      <c r="F17" s="51">
        <f>COUNTIFS('2way'!$B$3:$B$7690,"&gt;50%",'2way'!$Y$3:$Y$7690,"Y",'2way'!$Q$3:$Q$7690,"=" &amp;B17) +  COUNTIFS('2way'!$B$3:$B$7690,"&gt;50%",'2way'!$Y$3:$Y$7690,"Y",'2way'!$R$3:$R$7690,"=" &amp;B17)</f>
        <v>2</v>
      </c>
      <c r="G17">
        <f>COUNTIF('2way'!$Q$3:$Q$7690,"=" &amp;B17) + COUNTIF('2way'!$R$3:$R$7690,"=" &amp;B17)</f>
        <v>5</v>
      </c>
      <c r="H17" s="5">
        <f t="shared" si="16"/>
        <v>0</v>
      </c>
      <c r="I17" s="5">
        <f t="shared" si="1"/>
        <v>0.2</v>
      </c>
      <c r="J17" s="5">
        <f t="shared" si="2"/>
        <v>0.4</v>
      </c>
      <c r="K17" s="5">
        <f t="shared" si="3"/>
        <v>0.4</v>
      </c>
      <c r="L17" s="51">
        <f>COUNTIFS('2way'!$M$3:$M$7690,"&gt;50%",'2way'!$Y$3:$Y$7690,"Y",'2way'!$Q$3:$Q$7690,"=" &amp;B17) +  COUNTIFS('2way'!$M$3:$M$7690,"&gt;50%",'2way'!$Y$3:$Y$7690,"Y",'2way'!$R$3:$R$7690,"=" &amp;B17)</f>
        <v>0</v>
      </c>
      <c r="M17" s="51">
        <f>COUNTIFS('2way'!$M$3:$M$7690,"&gt;50%",'2way'!$Y$3:$Y$7690,"N",'2way'!$Q$3:$Q$7690,"=" &amp;B17) +  COUNTIFS('2way'!$M$3:$M$7690,"&gt;50%",'2way'!$Y$3:$Y$7690,"N",'2way'!$R$3:$R$7690,"=" &amp;B17)</f>
        <v>0</v>
      </c>
      <c r="N17" s="51">
        <f>COUNTIFS('2way'!$N$3:$N$7690,"&gt;50%",'2way'!$Y$3:$Y$7690,"N",'2way'!$Q$3:$Q$7690,"=" &amp;B17) +  COUNTIFS('2way'!$N$3:$N$7690,"&gt;50%",'2way'!$Y$3:$Y$7690,"N",'2way'!$R$3:$R$7690,"=" &amp;B17)</f>
        <v>0</v>
      </c>
      <c r="O17" s="51">
        <f>COUNTIFS('2way'!$N$3:$N$7690,"&gt;50%",'2way'!$Y$3:$Y$7690,"Y",'2way'!$Q$3:$Q$7690,"=" &amp;B17) +  COUNTIFS('2way'!$N$3:$N$7690,"&gt;50%",'2way'!$Y$3:$Y$7690,"Y",'2way'!$R$3:$R$7690,"=" &amp;B17)</f>
        <v>0</v>
      </c>
      <c r="P17">
        <f>COUNTIF('2way'!$Q$3:$Q$7690,"=" &amp;B17) + COUNTIF('2way'!$R$3:$R$7690,"=" &amp;B17)</f>
        <v>5</v>
      </c>
      <c r="Q17" s="5">
        <f t="shared" si="4"/>
        <v>0</v>
      </c>
      <c r="R17" s="5">
        <f t="shared" si="5"/>
        <v>0</v>
      </c>
      <c r="S17" s="5">
        <f>N17/P17</f>
        <v>0</v>
      </c>
      <c r="T17" s="5">
        <f t="shared" si="7"/>
        <v>0</v>
      </c>
      <c r="U17">
        <f t="shared" si="8"/>
        <v>2</v>
      </c>
      <c r="V17" s="5">
        <f t="shared" si="9"/>
        <v>0.4</v>
      </c>
      <c r="W17">
        <f t="shared" si="10"/>
        <v>0</v>
      </c>
      <c r="X17" s="5">
        <f t="shared" si="11"/>
        <v>0</v>
      </c>
      <c r="Y17">
        <f t="shared" si="12"/>
        <v>3</v>
      </c>
      <c r="Z17" s="5">
        <f t="shared" si="13"/>
        <v>0.6</v>
      </c>
      <c r="AA17">
        <f t="shared" si="14"/>
        <v>0</v>
      </c>
      <c r="AB17" s="5">
        <f t="shared" si="15"/>
        <v>0</v>
      </c>
    </row>
    <row r="18" spans="1:28" x14ac:dyDescent="0.25">
      <c r="A18" t="s">
        <v>264</v>
      </c>
      <c r="B18" t="s">
        <v>292</v>
      </c>
      <c r="C18" s="50">
        <f>COUNTIFS('2way'!$A$3:$A$7690,"&gt;50%",'2way'!$Y$3:$Y$7690,"Y",'2way'!$Q$3:$Q$7690,"=" &amp;B18) +  COUNTIFS('2way'!$A$3:$A$7690,"&gt;50%",'2way'!$Y$3:$Y$7690,"Y",'2way'!$R$3:$R$7690,"=" &amp;B18)</f>
        <v>3</v>
      </c>
      <c r="D18" s="51">
        <f>COUNTIFS('2way'!$A$3:$A$7690,"&gt;50%",'2way'!$Y$3:$Y$7690,"N",'2way'!$Q$3:$Q$7690,"=" &amp;B18) +  COUNTIFS('2way'!$A$3:$A$7690,"&gt;50%",'2way'!$Y$3:$Y$7690,"N",'2way'!$R$3:$R$7690,"=" &amp;B18)</f>
        <v>0</v>
      </c>
      <c r="E18" s="51">
        <f>COUNTIFS('2way'!$B$3:$B$7690,"&gt;50%",'2way'!$Y$3:$Y$7690,"N",'2way'!$Q$3:$Q$7690,"=" &amp;B18) +  COUNTIFS('2way'!$B$3:$B$7690,"&gt;50%",'2way'!$Y$3:$Y$7690,"N",'2way'!$R$3:$R$7690,"=" &amp;B18)</f>
        <v>0</v>
      </c>
      <c r="F18" s="51">
        <f>COUNTIFS('2way'!$B$3:$B$7690,"&gt;50%",'2way'!$Y$3:$Y$7690,"Y",'2way'!$Q$3:$Q$7690,"=" &amp;B18) +  COUNTIFS('2way'!$B$3:$B$7690,"&gt;50%",'2way'!$Y$3:$Y$7690,"Y",'2way'!$R$3:$R$7690,"=" &amp;B18)</f>
        <v>1</v>
      </c>
      <c r="G18">
        <f>COUNTIF('2way'!$Q$3:$Q$7690,"=" &amp;B18) + COUNTIF('2way'!$R$3:$R$7690,"=" &amp;B18)</f>
        <v>4</v>
      </c>
      <c r="H18" s="5">
        <f t="shared" si="16"/>
        <v>0.75</v>
      </c>
      <c r="I18" s="5">
        <f t="shared" si="1"/>
        <v>0</v>
      </c>
      <c r="J18" s="5">
        <f t="shared" si="2"/>
        <v>0</v>
      </c>
      <c r="K18" s="5">
        <f t="shared" si="3"/>
        <v>0.25</v>
      </c>
      <c r="L18" s="51">
        <f>COUNTIFS('2way'!$M$3:$M$7690,"&gt;50%",'2way'!$Y$3:$Y$7690,"Y",'2way'!$Q$3:$Q$7690,"=" &amp;B18) +  COUNTIFS('2way'!$M$3:$M$7690,"&gt;50%",'2way'!$Y$3:$Y$7690,"Y",'2way'!$R$3:$R$7690,"=" &amp;B18)</f>
        <v>0</v>
      </c>
      <c r="M18" s="51">
        <f>COUNTIFS('2way'!$M$3:$M$7690,"&gt;50%",'2way'!$Y$3:$Y$7690,"N",'2way'!$Q$3:$Q$7690,"=" &amp;B18) +  COUNTIFS('2way'!$M$3:$M$7690,"&gt;50%",'2way'!$Y$3:$Y$7690,"N",'2way'!$R$3:$R$7690,"=" &amp;B18)</f>
        <v>0</v>
      </c>
      <c r="N18" s="51">
        <f>COUNTIFS('2way'!$N$3:$N$7690,"&gt;50%",'2way'!$Y$3:$Y$7690,"N",'2way'!$Q$3:$Q$7690,"=" &amp;B18) +  COUNTIFS('2way'!$N$3:$N$7690,"&gt;50%",'2way'!$Y$3:$Y$7690,"N",'2way'!$R$3:$R$7690,"=" &amp;B18)</f>
        <v>0</v>
      </c>
      <c r="O18" s="51">
        <f>COUNTIFS('2way'!$N$3:$N$7690,"&gt;50%",'2way'!$Y$3:$Y$7690,"Y",'2way'!$Q$3:$Q$7690,"=" &amp;B18) +  COUNTIFS('2way'!$N$3:$N$7690,"&gt;50%",'2way'!$Y$3:$Y$7690,"Y",'2way'!$R$3:$R$7690,"=" &amp;B18)</f>
        <v>0</v>
      </c>
      <c r="P18">
        <f>COUNTIF('2way'!$Q$3:$Q$7690,"=" &amp;B18) + COUNTIF('2way'!$R$3:$R$7690,"=" &amp;B18)</f>
        <v>4</v>
      </c>
      <c r="Q18" s="5">
        <f t="shared" si="4"/>
        <v>0</v>
      </c>
      <c r="R18" s="5">
        <f t="shared" si="5"/>
        <v>0</v>
      </c>
      <c r="S18" s="5">
        <f t="shared" si="6"/>
        <v>0</v>
      </c>
      <c r="T18" s="5">
        <f t="shared" si="7"/>
        <v>0</v>
      </c>
      <c r="U18">
        <f t="shared" si="8"/>
        <v>3</v>
      </c>
      <c r="V18" s="5">
        <f t="shared" si="9"/>
        <v>0.75</v>
      </c>
      <c r="W18">
        <f t="shared" si="10"/>
        <v>0</v>
      </c>
      <c r="X18" s="5">
        <f t="shared" si="11"/>
        <v>0</v>
      </c>
      <c r="Y18">
        <f t="shared" si="12"/>
        <v>1</v>
      </c>
      <c r="Z18" s="5">
        <f t="shared" si="13"/>
        <v>0.25</v>
      </c>
      <c r="AA18">
        <f t="shared" si="14"/>
        <v>0</v>
      </c>
      <c r="AB18" s="5">
        <f t="shared" si="15"/>
        <v>0</v>
      </c>
    </row>
    <row r="19" spans="1:28" x14ac:dyDescent="0.25">
      <c r="A19" t="s">
        <v>264</v>
      </c>
      <c r="B19" t="s">
        <v>486</v>
      </c>
      <c r="C19" s="50">
        <f>COUNTIFS('2way'!$A$3:$A$7690,"&gt;50%",'2way'!$Y$3:$Y$7690,"Y",'2way'!$Q$3:$Q$7690,"=" &amp;B19) +  COUNTIFS('2way'!$A$3:$A$7690,"&gt;50%",'2way'!$Y$3:$Y$7690,"Y",'2way'!$R$3:$R$7690,"=" &amp;B19)</f>
        <v>0</v>
      </c>
      <c r="D19" s="51">
        <f>COUNTIFS('2way'!$A$3:$A$7690,"&gt;50%",'2way'!$Y$3:$Y$7690,"N",'2way'!$Q$3:$Q$7690,"=" &amp;B19) +  COUNTIFS('2way'!$A$3:$A$7690,"&gt;50%",'2way'!$Y$3:$Y$7690,"N",'2way'!$R$3:$R$7690,"=" &amp;B19)</f>
        <v>0</v>
      </c>
      <c r="E19" s="51">
        <f>COUNTIFS('2way'!$B$3:$B$7690,"&gt;50%",'2way'!$Y$3:$Y$7690,"N",'2way'!$Q$3:$Q$7690,"=" &amp;B19) +  COUNTIFS('2way'!$B$3:$B$7690,"&gt;50%",'2way'!$Y$3:$Y$7690,"N",'2way'!$R$3:$R$7690,"=" &amp;B19)</f>
        <v>4</v>
      </c>
      <c r="F19" s="51">
        <f>COUNTIFS('2way'!$B$3:$B$7690,"&gt;50%",'2way'!$Y$3:$Y$7690,"Y",'2way'!$Q$3:$Q$7690,"=" &amp;B19) +  COUNTIFS('2way'!$B$3:$B$7690,"&gt;50%",'2way'!$Y$3:$Y$7690,"Y",'2way'!$R$3:$R$7690,"=" &amp;B19)</f>
        <v>2</v>
      </c>
      <c r="G19">
        <f>COUNTIF('2way'!$Q$3:$Q$7690,"=" &amp;B19) + COUNTIF('2way'!$R$3:$R$7690,"=" &amp;B19)</f>
        <v>6</v>
      </c>
      <c r="H19" s="5">
        <f t="shared" si="16"/>
        <v>0</v>
      </c>
      <c r="I19" s="5">
        <f t="shared" si="1"/>
        <v>0</v>
      </c>
      <c r="J19" s="5">
        <f t="shared" si="2"/>
        <v>0.66666666666666663</v>
      </c>
      <c r="K19" s="5">
        <f t="shared" si="3"/>
        <v>0.33333333333333331</v>
      </c>
      <c r="L19" s="51">
        <f>COUNTIFS('2way'!$M$3:$M$7690,"&gt;50%",'2way'!$Y$3:$Y$7690,"Y",'2way'!$Q$3:$Q$7690,"=" &amp;B19) +  COUNTIFS('2way'!$M$3:$M$7690,"&gt;50%",'2way'!$Y$3:$Y$7690,"Y",'2way'!$R$3:$R$7690,"=" &amp;B19)</f>
        <v>0</v>
      </c>
      <c r="M19" s="51">
        <f>COUNTIFS('2way'!$M$3:$M$7690,"&gt;50%",'2way'!$Y$3:$Y$7690,"N",'2way'!$Q$3:$Q$7690,"=" &amp;B19) +  COUNTIFS('2way'!$M$3:$M$7690,"&gt;50%",'2way'!$Y$3:$Y$7690,"N",'2way'!$R$3:$R$7690,"=" &amp;B19)</f>
        <v>0</v>
      </c>
      <c r="N19" s="51">
        <f>COUNTIFS('2way'!$N$3:$N$7690,"&gt;50%",'2way'!$Y$3:$Y$7690,"N",'2way'!$Q$3:$Q$7690,"=" &amp;B19) +  COUNTIFS('2way'!$N$3:$N$7690,"&gt;50%",'2way'!$Y$3:$Y$7690,"N",'2way'!$R$3:$R$7690,"=" &amp;B19)</f>
        <v>0</v>
      </c>
      <c r="O19" s="51">
        <f>COUNTIFS('2way'!$N$3:$N$7690,"&gt;50%",'2way'!$Y$3:$Y$7690,"Y",'2way'!$Q$3:$Q$7690,"=" &amp;B19) +  COUNTIFS('2way'!$N$3:$N$7690,"&gt;50%",'2way'!$Y$3:$Y$7690,"Y",'2way'!$R$3:$R$7690,"=" &amp;B19)</f>
        <v>0</v>
      </c>
      <c r="P19">
        <f>COUNTIF('2way'!$Q$3:$Q$7690,"=" &amp;B19) + COUNTIF('2way'!$R$3:$R$7690,"=" &amp;B19)</f>
        <v>6</v>
      </c>
      <c r="Q19" s="5">
        <f t="shared" si="4"/>
        <v>0</v>
      </c>
      <c r="R19" s="5">
        <f t="shared" si="5"/>
        <v>0</v>
      </c>
      <c r="S19" s="5">
        <f t="shared" si="6"/>
        <v>0</v>
      </c>
      <c r="T19" s="5">
        <f t="shared" si="7"/>
        <v>0</v>
      </c>
      <c r="U19">
        <f t="shared" si="8"/>
        <v>4</v>
      </c>
      <c r="V19" s="5">
        <f>U19/G19</f>
        <v>0.66666666666666663</v>
      </c>
      <c r="W19">
        <f t="shared" si="10"/>
        <v>0</v>
      </c>
      <c r="X19" s="5">
        <f t="shared" si="11"/>
        <v>0</v>
      </c>
      <c r="Y19">
        <f t="shared" si="12"/>
        <v>2</v>
      </c>
      <c r="Z19" s="5">
        <f t="shared" si="13"/>
        <v>0.33333333333333331</v>
      </c>
      <c r="AA19">
        <f t="shared" si="14"/>
        <v>0</v>
      </c>
      <c r="AB19" s="5">
        <f t="shared" si="15"/>
        <v>0</v>
      </c>
    </row>
    <row r="20" spans="1:28" x14ac:dyDescent="0.25">
      <c r="A20" t="s">
        <v>264</v>
      </c>
      <c r="B20" t="s">
        <v>361</v>
      </c>
      <c r="C20" s="50">
        <f>COUNTIFS('2way'!$A$3:$A$7690,"&gt;50%",'2way'!$Y$3:$Y$7690,"Y",'2way'!$Q$3:$Q$7690,"=" &amp;B20) +  COUNTIFS('2way'!$A$3:$A$7690,"&gt;50%",'2way'!$Y$3:$Y$7690,"Y",'2way'!$R$3:$R$7690,"=" &amp;B20)</f>
        <v>1</v>
      </c>
      <c r="D20" s="51">
        <f>COUNTIFS('2way'!$A$3:$A$7690,"&gt;50%",'2way'!$Y$3:$Y$7690,"N",'2way'!$Q$3:$Q$7690,"=" &amp;B20) +  COUNTIFS('2way'!$A$3:$A$7690,"&gt;50%",'2way'!$Y$3:$Y$7690,"N",'2way'!$R$3:$R$7690,"=" &amp;B20)</f>
        <v>1</v>
      </c>
      <c r="E20" s="51">
        <f>COUNTIFS('2way'!$B$3:$B$7690,"&gt;50%",'2way'!$Y$3:$Y$7690,"N",'2way'!$Q$3:$Q$7690,"=" &amp;B20) +  COUNTIFS('2way'!$B$3:$B$7690,"&gt;50%",'2way'!$Y$3:$Y$7690,"N",'2way'!$R$3:$R$7690,"=" &amp;B20)</f>
        <v>2</v>
      </c>
      <c r="F20" s="51">
        <f>COUNTIFS('2way'!$B$3:$B$7690,"&gt;50%",'2way'!$Y$3:$Y$7690,"Y",'2way'!$Q$3:$Q$7690,"=" &amp;B20) +  COUNTIFS('2way'!$B$3:$B$7690,"&gt;50%",'2way'!$Y$3:$Y$7690,"Y",'2way'!$R$3:$R$7690,"=" &amp;B20)</f>
        <v>0</v>
      </c>
      <c r="G20">
        <f>COUNTIF('2way'!$Q$3:$Q$7690,"=" &amp;B20) + COUNTIF('2way'!$R$3:$R$7690,"=" &amp;B20)</f>
        <v>4</v>
      </c>
      <c r="H20" s="5">
        <f t="shared" si="16"/>
        <v>0.25</v>
      </c>
      <c r="I20" s="5">
        <f t="shared" si="1"/>
        <v>0.25</v>
      </c>
      <c r="J20" s="5">
        <f t="shared" si="2"/>
        <v>0.5</v>
      </c>
      <c r="K20" s="5">
        <f t="shared" si="3"/>
        <v>0</v>
      </c>
      <c r="L20" s="51">
        <f>COUNTIFS('2way'!$M$3:$M$7690,"&gt;50%",'2way'!$Y$3:$Y$7690,"Y",'2way'!$Q$3:$Q$7690,"=" &amp;B20) +  COUNTIFS('2way'!$M$3:$M$7690,"&gt;50%",'2way'!$Y$3:$Y$7690,"Y",'2way'!$R$3:$R$7690,"=" &amp;B20)</f>
        <v>0</v>
      </c>
      <c r="M20" s="51">
        <f>COUNTIFS('2way'!$M$3:$M$7690,"&gt;50%",'2way'!$Y$3:$Y$7690,"N",'2way'!$Q$3:$Q$7690,"=" &amp;B20) +  COUNTIFS('2way'!$M$3:$M$7690,"&gt;50%",'2way'!$Y$3:$Y$7690,"N",'2way'!$R$3:$R$7690,"=" &amp;B20)</f>
        <v>0</v>
      </c>
      <c r="N20" s="51">
        <f>COUNTIFS('2way'!$N$3:$N$7690,"&gt;50%",'2way'!$Y$3:$Y$7690,"N",'2way'!$Q$3:$Q$7690,"=" &amp;B20) +  COUNTIFS('2way'!$N$3:$N$7690,"&gt;50%",'2way'!$Y$3:$Y$7690,"N",'2way'!$R$3:$R$7690,"=" &amp;B20)</f>
        <v>0</v>
      </c>
      <c r="O20" s="51">
        <f>COUNTIFS('2way'!$N$3:$N$7690,"&gt;50%",'2way'!$Y$3:$Y$7690,"Y",'2way'!$Q$3:$Q$7690,"=" &amp;B20) +  COUNTIFS('2way'!$N$3:$N$7690,"&gt;50%",'2way'!$Y$3:$Y$7690,"Y",'2way'!$R$3:$R$7690,"=" &amp;B20)</f>
        <v>0</v>
      </c>
      <c r="P20">
        <f>COUNTIF('2way'!$Q$3:$Q$7690,"=" &amp;B20) + COUNTIF('2way'!$R$3:$R$7690,"=" &amp;B20)</f>
        <v>4</v>
      </c>
      <c r="Q20" s="5">
        <f t="shared" si="4"/>
        <v>0</v>
      </c>
      <c r="R20" s="5">
        <f t="shared" si="5"/>
        <v>0</v>
      </c>
      <c r="S20" s="5">
        <f t="shared" si="6"/>
        <v>0</v>
      </c>
      <c r="T20" s="5">
        <f t="shared" si="7"/>
        <v>0</v>
      </c>
      <c r="U20">
        <f t="shared" si="8"/>
        <v>3</v>
      </c>
      <c r="V20" s="5">
        <f t="shared" si="9"/>
        <v>0.75</v>
      </c>
      <c r="W20">
        <f t="shared" si="10"/>
        <v>0</v>
      </c>
      <c r="X20" s="5">
        <f t="shared" si="11"/>
        <v>0</v>
      </c>
      <c r="Y20">
        <f t="shared" si="12"/>
        <v>1</v>
      </c>
      <c r="Z20" s="5">
        <f t="shared" si="13"/>
        <v>0.25</v>
      </c>
      <c r="AA20">
        <f t="shared" si="14"/>
        <v>0</v>
      </c>
      <c r="AB20" s="5">
        <f t="shared" si="15"/>
        <v>0</v>
      </c>
    </row>
    <row r="21" spans="1:28" x14ac:dyDescent="0.25">
      <c r="A21" t="s">
        <v>264</v>
      </c>
      <c r="B21" t="s">
        <v>289</v>
      </c>
      <c r="C21" s="50">
        <f>COUNTIFS('2way'!$A$3:$A$7690,"&gt;50%",'2way'!$Y$3:$Y$7690,"Y",'2way'!$Q$3:$Q$7690,"=" &amp;B21) +  COUNTIFS('2way'!$A$3:$A$7690,"&gt;50%",'2way'!$Y$3:$Y$7690,"Y",'2way'!$R$3:$R$7690,"=" &amp;B21)</f>
        <v>2</v>
      </c>
      <c r="D21" s="51">
        <f>COUNTIFS('2way'!$A$3:$A$7690,"&gt;50%",'2way'!$Y$3:$Y$7690,"N",'2way'!$Q$3:$Q$7690,"=" &amp;B21) +  COUNTIFS('2way'!$A$3:$A$7690,"&gt;50%",'2way'!$Y$3:$Y$7690,"N",'2way'!$R$3:$R$7690,"=" &amp;B21)</f>
        <v>0</v>
      </c>
      <c r="E21" s="51">
        <f>COUNTIFS('2way'!$B$3:$B$7690,"&gt;50%",'2way'!$Y$3:$Y$7690,"N",'2way'!$Q$3:$Q$7690,"=" &amp;B21) +  COUNTIFS('2way'!$B$3:$B$7690,"&gt;50%",'2way'!$Y$3:$Y$7690,"N",'2way'!$R$3:$R$7690,"=" &amp;B21)</f>
        <v>1</v>
      </c>
      <c r="F21" s="51">
        <f>COUNTIFS('2way'!$B$3:$B$7690,"&gt;50%",'2way'!$Y$3:$Y$7690,"Y",'2way'!$Q$3:$Q$7690,"=" &amp;B21) +  COUNTIFS('2way'!$B$3:$B$7690,"&gt;50%",'2way'!$Y$3:$Y$7690,"Y",'2way'!$R$3:$R$7690,"=" &amp;B21)</f>
        <v>2</v>
      </c>
      <c r="G21">
        <f>COUNTIF('2way'!$Q$3:$Q$7690,"=" &amp;B21) + COUNTIF('2way'!$R$3:$R$7690,"=" &amp;B21)</f>
        <v>5</v>
      </c>
      <c r="H21" s="5">
        <f t="shared" si="16"/>
        <v>0.4</v>
      </c>
      <c r="I21" s="5">
        <f t="shared" si="1"/>
        <v>0</v>
      </c>
      <c r="J21" s="5">
        <f t="shared" si="2"/>
        <v>0.2</v>
      </c>
      <c r="K21" s="5">
        <f t="shared" si="3"/>
        <v>0.4</v>
      </c>
      <c r="L21" s="51">
        <f>COUNTIFS('2way'!$M$3:$M$7690,"&gt;50%",'2way'!$Y$3:$Y$7690,"Y",'2way'!$Q$3:$Q$7690,"=" &amp;B21) +  COUNTIFS('2way'!$M$3:$M$7690,"&gt;50%",'2way'!$Y$3:$Y$7690,"Y",'2way'!$R$3:$R$7690,"=" &amp;B21)</f>
        <v>0</v>
      </c>
      <c r="M21" s="51">
        <f>COUNTIFS('2way'!$M$3:$M$7690,"&gt;50%",'2way'!$Y$3:$Y$7690,"N",'2way'!$Q$3:$Q$7690,"=" &amp;B21) +  COUNTIFS('2way'!$M$3:$M$7690,"&gt;50%",'2way'!$Y$3:$Y$7690,"N",'2way'!$R$3:$R$7690,"=" &amp;B21)</f>
        <v>0</v>
      </c>
      <c r="N21" s="51">
        <f>COUNTIFS('2way'!$N$3:$N$7690,"&gt;50%",'2way'!$Y$3:$Y$7690,"N",'2way'!$Q$3:$Q$7690,"=" &amp;B21) +  COUNTIFS('2way'!$N$3:$N$7690,"&gt;50%",'2way'!$Y$3:$Y$7690,"N",'2way'!$R$3:$R$7690,"=" &amp;B21)</f>
        <v>0</v>
      </c>
      <c r="O21" s="51">
        <f>COUNTIFS('2way'!$N$3:$N$7690,"&gt;50%",'2way'!$Y$3:$Y$7690,"Y",'2way'!$Q$3:$Q$7690,"=" &amp;B21) +  COUNTIFS('2way'!$N$3:$N$7690,"&gt;50%",'2way'!$Y$3:$Y$7690,"Y",'2way'!$R$3:$R$7690,"=" &amp;B21)</f>
        <v>0</v>
      </c>
      <c r="P21">
        <f>COUNTIF('2way'!$Q$3:$Q$7690,"=" &amp;B21) + COUNTIF('2way'!$R$3:$R$7690,"=" &amp;B21)</f>
        <v>5</v>
      </c>
      <c r="Q21" s="5">
        <f t="shared" si="4"/>
        <v>0</v>
      </c>
      <c r="R21" s="5">
        <f t="shared" si="5"/>
        <v>0</v>
      </c>
      <c r="S21" s="5">
        <f t="shared" si="6"/>
        <v>0</v>
      </c>
      <c r="T21" s="5">
        <f t="shared" si="7"/>
        <v>0</v>
      </c>
      <c r="U21">
        <f t="shared" si="8"/>
        <v>3</v>
      </c>
      <c r="V21" s="5">
        <f t="shared" si="9"/>
        <v>0.6</v>
      </c>
      <c r="W21">
        <f t="shared" si="10"/>
        <v>0</v>
      </c>
      <c r="X21" s="5">
        <f t="shared" si="11"/>
        <v>0</v>
      </c>
      <c r="Y21">
        <f t="shared" si="12"/>
        <v>2</v>
      </c>
      <c r="Z21" s="5">
        <f t="shared" si="13"/>
        <v>0.4</v>
      </c>
      <c r="AA21">
        <f t="shared" si="14"/>
        <v>0</v>
      </c>
      <c r="AB21" s="5">
        <f>AA21/P21</f>
        <v>0</v>
      </c>
    </row>
    <row r="22" spans="1:28" x14ac:dyDescent="0.25">
      <c r="A22" t="s">
        <v>264</v>
      </c>
      <c r="B22" t="s">
        <v>295</v>
      </c>
      <c r="C22" s="50">
        <f>COUNTIFS('2way'!$A$3:$A$7690,"&gt;50%",'2way'!$Y$3:$Y$7690,"Y",'2way'!$Q$3:$Q$7690,"=" &amp;B22) +  COUNTIFS('2way'!$A$3:$A$7690,"&gt;50%",'2way'!$Y$3:$Y$7690,"Y",'2way'!$R$3:$R$7690,"=" &amp;B22)</f>
        <v>0</v>
      </c>
      <c r="D22" s="51">
        <f>COUNTIFS('2way'!$A$3:$A$7690,"&gt;50%",'2way'!$Y$3:$Y$7690,"N",'2way'!$Q$3:$Q$7690,"=" &amp;B22) +  COUNTIFS('2way'!$A$3:$A$7690,"&gt;50%",'2way'!$Y$3:$Y$7690,"N",'2way'!$R$3:$R$7690,"=" &amp;B22)</f>
        <v>0</v>
      </c>
      <c r="E22" s="51">
        <f>COUNTIFS('2way'!$B$3:$B$7690,"&gt;50%",'2way'!$Y$3:$Y$7690,"N",'2way'!$Q$3:$Q$7690,"=" &amp;B22) +  COUNTIFS('2way'!$B$3:$B$7690,"&gt;50%",'2way'!$Y$3:$Y$7690,"N",'2way'!$R$3:$R$7690,"=" &amp;B22)</f>
        <v>1</v>
      </c>
      <c r="F22" s="51">
        <f>COUNTIFS('2way'!$B$3:$B$7690,"&gt;50%",'2way'!$Y$3:$Y$7690,"Y",'2way'!$Q$3:$Q$7690,"=" &amp;B22) +  COUNTIFS('2way'!$B$3:$B$7690,"&gt;50%",'2way'!$Y$3:$Y$7690,"Y",'2way'!$R$3:$R$7690,"=" &amp;B22)</f>
        <v>4</v>
      </c>
      <c r="G22">
        <f>COUNTIF('2way'!$Q$3:$Q$7690,"=" &amp;B22) + COUNTIF('2way'!$R$3:$R$7690,"=" &amp;B22)</f>
        <v>5</v>
      </c>
      <c r="H22" s="5">
        <f t="shared" si="16"/>
        <v>0</v>
      </c>
      <c r="I22" s="5">
        <f t="shared" si="1"/>
        <v>0</v>
      </c>
      <c r="J22" s="5">
        <f t="shared" si="2"/>
        <v>0.2</v>
      </c>
      <c r="K22" s="5">
        <f t="shared" si="3"/>
        <v>0.8</v>
      </c>
      <c r="L22" s="51">
        <f>COUNTIFS('2way'!$M$3:$M$7690,"&gt;50%",'2way'!$Y$3:$Y$7690,"Y",'2way'!$Q$3:$Q$7690,"=" &amp;B22) +  COUNTIFS('2way'!$M$3:$M$7690,"&gt;50%",'2way'!$Y$3:$Y$7690,"Y",'2way'!$R$3:$R$7690,"=" &amp;B22)</f>
        <v>0</v>
      </c>
      <c r="M22" s="51">
        <f>COUNTIFS('2way'!$M$3:$M$7690,"&gt;50%",'2way'!$Y$3:$Y$7690,"N",'2way'!$Q$3:$Q$7690,"=" &amp;B22) +  COUNTIFS('2way'!$M$3:$M$7690,"&gt;50%",'2way'!$Y$3:$Y$7690,"N",'2way'!$R$3:$R$7690,"=" &amp;B22)</f>
        <v>0</v>
      </c>
      <c r="N22" s="51">
        <f>COUNTIFS('2way'!$N$3:$N$7690,"&gt;50%",'2way'!$Y$3:$Y$7690,"N",'2way'!$Q$3:$Q$7690,"=" &amp;B22) +  COUNTIFS('2way'!$N$3:$N$7690,"&gt;50%",'2way'!$Y$3:$Y$7690,"N",'2way'!$R$3:$R$7690,"=" &amp;B22)</f>
        <v>0</v>
      </c>
      <c r="O22" s="51">
        <f>COUNTIFS('2way'!$N$3:$N$7690,"&gt;50%",'2way'!$Y$3:$Y$7690,"Y",'2way'!$Q$3:$Q$7690,"=" &amp;B22) +  COUNTIFS('2way'!$N$3:$N$7690,"&gt;50%",'2way'!$Y$3:$Y$7690,"Y",'2way'!$R$3:$R$7690,"=" &amp;B22)</f>
        <v>0</v>
      </c>
      <c r="P22">
        <f>COUNTIF('2way'!$Q$3:$Q$7690,"=" &amp;B22) + COUNTIF('2way'!$R$3:$R$7690,"=" &amp;B22)</f>
        <v>5</v>
      </c>
      <c r="Q22" s="5">
        <f t="shared" si="4"/>
        <v>0</v>
      </c>
      <c r="R22" s="5">
        <f t="shared" si="5"/>
        <v>0</v>
      </c>
      <c r="S22" s="5">
        <f t="shared" si="6"/>
        <v>0</v>
      </c>
      <c r="T22" s="5">
        <f t="shared" si="7"/>
        <v>0</v>
      </c>
      <c r="U22">
        <f t="shared" si="8"/>
        <v>1</v>
      </c>
      <c r="V22" s="5">
        <f t="shared" si="9"/>
        <v>0.2</v>
      </c>
      <c r="W22">
        <f t="shared" si="10"/>
        <v>0</v>
      </c>
      <c r="X22" s="5">
        <f t="shared" si="11"/>
        <v>0</v>
      </c>
      <c r="Y22">
        <f t="shared" si="12"/>
        <v>4</v>
      </c>
      <c r="Z22" s="5">
        <f t="shared" si="13"/>
        <v>0.8</v>
      </c>
      <c r="AA22">
        <f t="shared" si="14"/>
        <v>0</v>
      </c>
      <c r="AB22" s="5">
        <f t="shared" si="15"/>
        <v>0</v>
      </c>
    </row>
    <row r="23" spans="1:28" x14ac:dyDescent="0.25">
      <c r="A23" t="s">
        <v>264</v>
      </c>
      <c r="B23" t="s">
        <v>365</v>
      </c>
      <c r="C23" s="50">
        <f>COUNTIFS('2way'!$A$3:$A$7690,"&gt;50%",'2way'!$Y$3:$Y$7690,"Y",'2way'!$Q$3:$Q$7690,"=" &amp;B23) +  COUNTIFS('2way'!$A$3:$A$7690,"&gt;50%",'2way'!$Y$3:$Y$7690,"Y",'2way'!$R$3:$R$7690,"=" &amp;B23)</f>
        <v>1</v>
      </c>
      <c r="D23" s="51">
        <f>COUNTIFS('2way'!$A$3:$A$7690,"&gt;50%",'2way'!$Y$3:$Y$7690,"N",'2way'!$Q$3:$Q$7690,"=" &amp;B23) +  COUNTIFS('2way'!$A$3:$A$7690,"&gt;50%",'2way'!$Y$3:$Y$7690,"N",'2way'!$R$3:$R$7690,"=" &amp;B23)</f>
        <v>1</v>
      </c>
      <c r="E23" s="51">
        <f>COUNTIFS('2way'!$B$3:$B$7690,"&gt;50%",'2way'!$Y$3:$Y$7690,"N",'2way'!$Q$3:$Q$7690,"=" &amp;B23) +  COUNTIFS('2way'!$B$3:$B$7690,"&gt;50%",'2way'!$Y$3:$Y$7690,"N",'2way'!$R$3:$R$7690,"=" &amp;B23)</f>
        <v>1</v>
      </c>
      <c r="F23" s="51">
        <f>COUNTIFS('2way'!$B$3:$B$7690,"&gt;50%",'2way'!$Y$3:$Y$7690,"Y",'2way'!$Q$3:$Q$7690,"=" &amp;B23) +  COUNTIFS('2way'!$B$3:$B$7690,"&gt;50%",'2way'!$Y$3:$Y$7690,"Y",'2way'!$R$3:$R$7690,"=" &amp;B23)</f>
        <v>2</v>
      </c>
      <c r="G23">
        <f>COUNTIF('2way'!$Q$3:$Q$7690,"=" &amp;B23) + COUNTIF('2way'!$R$3:$R$7690,"=" &amp;B23)</f>
        <v>5</v>
      </c>
      <c r="H23" s="5">
        <f t="shared" si="16"/>
        <v>0.2</v>
      </c>
      <c r="I23" s="5">
        <f t="shared" si="1"/>
        <v>0.2</v>
      </c>
      <c r="J23" s="5">
        <f t="shared" si="2"/>
        <v>0.2</v>
      </c>
      <c r="K23" s="5">
        <f t="shared" si="3"/>
        <v>0.4</v>
      </c>
      <c r="L23" s="51">
        <f>COUNTIFS('2way'!$M$3:$M$7690,"&gt;50%",'2way'!$Y$3:$Y$7690,"Y",'2way'!$Q$3:$Q$7690,"=" &amp;B23) +  COUNTIFS('2way'!$M$3:$M$7690,"&gt;50%",'2way'!$Y$3:$Y$7690,"Y",'2way'!$R$3:$R$7690,"=" &amp;B23)</f>
        <v>0</v>
      </c>
      <c r="M23" s="51">
        <f>COUNTIFS('2way'!$M$3:$M$7690,"&gt;50%",'2way'!$Y$3:$Y$7690,"N",'2way'!$Q$3:$Q$7690,"=" &amp;B23) +  COUNTIFS('2way'!$M$3:$M$7690,"&gt;50%",'2way'!$Y$3:$Y$7690,"N",'2way'!$R$3:$R$7690,"=" &amp;B23)</f>
        <v>0</v>
      </c>
      <c r="N23" s="51">
        <f>COUNTIFS('2way'!$N$3:$N$7690,"&gt;50%",'2way'!$Y$3:$Y$7690,"N",'2way'!$Q$3:$Q$7690,"=" &amp;B23) +  COUNTIFS('2way'!$N$3:$N$7690,"&gt;50%",'2way'!$Y$3:$Y$7690,"N",'2way'!$R$3:$R$7690,"=" &amp;B23)</f>
        <v>0</v>
      </c>
      <c r="O23" s="51">
        <f>COUNTIFS('2way'!$N$3:$N$7690,"&gt;50%",'2way'!$Y$3:$Y$7690,"Y",'2way'!$Q$3:$Q$7690,"=" &amp;B23) +  COUNTIFS('2way'!$N$3:$N$7690,"&gt;50%",'2way'!$Y$3:$Y$7690,"Y",'2way'!$R$3:$R$7690,"=" &amp;B23)</f>
        <v>0</v>
      </c>
      <c r="P23">
        <f>COUNTIF('2way'!$Q$3:$Q$7690,"=" &amp;B23) + COUNTIF('2way'!$R$3:$R$7690,"=" &amp;B23)</f>
        <v>5</v>
      </c>
      <c r="Q23" s="5">
        <f t="shared" si="4"/>
        <v>0</v>
      </c>
      <c r="R23" s="5">
        <f t="shared" si="5"/>
        <v>0</v>
      </c>
      <c r="S23" s="5">
        <f t="shared" si="6"/>
        <v>0</v>
      </c>
      <c r="T23" s="5">
        <f t="shared" si="7"/>
        <v>0</v>
      </c>
      <c r="U23">
        <f t="shared" si="8"/>
        <v>2</v>
      </c>
      <c r="V23" s="5">
        <f t="shared" si="9"/>
        <v>0.4</v>
      </c>
      <c r="W23">
        <f t="shared" si="10"/>
        <v>0</v>
      </c>
      <c r="X23" s="5">
        <f t="shared" si="11"/>
        <v>0</v>
      </c>
      <c r="Y23">
        <f t="shared" si="12"/>
        <v>3</v>
      </c>
      <c r="Z23" s="5">
        <f t="shared" si="13"/>
        <v>0.6</v>
      </c>
      <c r="AA23">
        <f t="shared" si="14"/>
        <v>0</v>
      </c>
      <c r="AB23" s="5">
        <f t="shared" si="15"/>
        <v>0</v>
      </c>
    </row>
    <row r="24" spans="1:28" x14ac:dyDescent="0.25">
      <c r="A24" t="s">
        <v>264</v>
      </c>
      <c r="B24" t="s">
        <v>363</v>
      </c>
      <c r="C24" s="50">
        <f>COUNTIFS('2way'!$A$3:$A$7690,"&gt;50%",'2way'!$Y$3:$Y$7690,"Y",'2way'!$Q$3:$Q$7690,"=" &amp;B24) +  COUNTIFS('2way'!$A$3:$A$7690,"&gt;50%",'2way'!$Y$3:$Y$7690,"Y",'2way'!$R$3:$R$7690,"=" &amp;B24)</f>
        <v>4</v>
      </c>
      <c r="D24" s="51">
        <f>COUNTIFS('2way'!$A$3:$A$7690,"&gt;50%",'2way'!$Y$3:$Y$7690,"N",'2way'!$Q$3:$Q$7690,"=" &amp;B24) +  COUNTIFS('2way'!$A$3:$A$7690,"&gt;50%",'2way'!$Y$3:$Y$7690,"N",'2way'!$R$3:$R$7690,"=" &amp;B24)</f>
        <v>0</v>
      </c>
      <c r="E24" s="51">
        <f>COUNTIFS('2way'!$B$3:$B$7690,"&gt;50%",'2way'!$Y$3:$Y$7690,"N",'2way'!$Q$3:$Q$7690,"=" &amp;B24) +  COUNTIFS('2way'!$B$3:$B$7690,"&gt;50%",'2way'!$Y$3:$Y$7690,"N",'2way'!$R$3:$R$7690,"=" &amp;B24)</f>
        <v>0</v>
      </c>
      <c r="F24" s="51">
        <f>COUNTIFS('2way'!$B$3:$B$7690,"&gt;50%",'2way'!$Y$3:$Y$7690,"Y",'2way'!$Q$3:$Q$7690,"=" &amp;B24) +  COUNTIFS('2way'!$B$3:$B$7690,"&gt;50%",'2way'!$Y$3:$Y$7690,"Y",'2way'!$R$3:$R$7690,"=" &amp;B24)</f>
        <v>1</v>
      </c>
      <c r="G24">
        <f>COUNTIF('2way'!$Q$3:$Q$7690,"=" &amp;B24) + COUNTIF('2way'!$R$3:$R$7690,"=" &amp;B24)</f>
        <v>5</v>
      </c>
      <c r="H24" s="5">
        <f t="shared" si="16"/>
        <v>0.8</v>
      </c>
      <c r="I24" s="5">
        <f t="shared" si="1"/>
        <v>0</v>
      </c>
      <c r="J24" s="5">
        <f t="shared" si="2"/>
        <v>0</v>
      </c>
      <c r="K24" s="5">
        <f t="shared" si="3"/>
        <v>0.2</v>
      </c>
      <c r="L24" s="51">
        <f>COUNTIFS('2way'!$M$3:$M$7690,"&gt;50%",'2way'!$Y$3:$Y$7690,"Y",'2way'!$Q$3:$Q$7690,"=" &amp;B24) +  COUNTIFS('2way'!$M$3:$M$7690,"&gt;50%",'2way'!$Y$3:$Y$7690,"Y",'2way'!$R$3:$R$7690,"=" &amp;B24)</f>
        <v>0</v>
      </c>
      <c r="M24" s="51">
        <f>COUNTIFS('2way'!$M$3:$M$7690,"&gt;50%",'2way'!$Y$3:$Y$7690,"N",'2way'!$Q$3:$Q$7690,"=" &amp;B24) +  COUNTIFS('2way'!$M$3:$M$7690,"&gt;50%",'2way'!$Y$3:$Y$7690,"N",'2way'!$R$3:$R$7690,"=" &amp;B24)</f>
        <v>0</v>
      </c>
      <c r="N24" s="51">
        <f>COUNTIFS('2way'!$N$3:$N$7690,"&gt;50%",'2way'!$Y$3:$Y$7690,"N",'2way'!$Q$3:$Q$7690,"=" &amp;B24) +  COUNTIFS('2way'!$N$3:$N$7690,"&gt;50%",'2way'!$Y$3:$Y$7690,"N",'2way'!$R$3:$R$7690,"=" &amp;B24)</f>
        <v>0</v>
      </c>
      <c r="O24" s="51">
        <f>COUNTIFS('2way'!$N$3:$N$7690,"&gt;50%",'2way'!$Y$3:$Y$7690,"Y",'2way'!$Q$3:$Q$7690,"=" &amp;B24) +  COUNTIFS('2way'!$N$3:$N$7690,"&gt;50%",'2way'!$Y$3:$Y$7690,"Y",'2way'!$R$3:$R$7690,"=" &amp;B24)</f>
        <v>0</v>
      </c>
      <c r="P24">
        <f>COUNTIF('2way'!$Q$3:$Q$7690,"=" &amp;B24) + COUNTIF('2way'!$R$3:$R$7690,"=" &amp;B24)</f>
        <v>5</v>
      </c>
      <c r="Q24" s="5">
        <f t="shared" si="4"/>
        <v>0</v>
      </c>
      <c r="R24" s="5">
        <f t="shared" si="5"/>
        <v>0</v>
      </c>
      <c r="S24" s="5">
        <f t="shared" si="6"/>
        <v>0</v>
      </c>
      <c r="T24" s="5">
        <f t="shared" si="7"/>
        <v>0</v>
      </c>
      <c r="U24">
        <f t="shared" si="8"/>
        <v>4</v>
      </c>
      <c r="V24" s="5">
        <f t="shared" si="9"/>
        <v>0.8</v>
      </c>
      <c r="W24">
        <f t="shared" si="10"/>
        <v>0</v>
      </c>
      <c r="X24" s="5">
        <f t="shared" si="11"/>
        <v>0</v>
      </c>
      <c r="Y24">
        <f t="shared" si="12"/>
        <v>1</v>
      </c>
      <c r="Z24" s="5">
        <f t="shared" si="13"/>
        <v>0.2</v>
      </c>
      <c r="AA24">
        <f t="shared" si="14"/>
        <v>0</v>
      </c>
      <c r="AB24" s="5">
        <f t="shared" si="15"/>
        <v>0</v>
      </c>
    </row>
    <row r="25" spans="1:28" x14ac:dyDescent="0.25">
      <c r="A25" t="s">
        <v>264</v>
      </c>
      <c r="B25" t="s">
        <v>293</v>
      </c>
      <c r="C25" s="50">
        <f>COUNTIFS('2way'!$A$3:$A$7690,"&gt;50%",'2way'!$Y$3:$Y$7690,"Y",'2way'!$Q$3:$Q$7690,"=" &amp;B25) +  COUNTIFS('2way'!$A$3:$A$7690,"&gt;50%",'2way'!$Y$3:$Y$7690,"Y",'2way'!$R$3:$R$7690,"=" &amp;B25)</f>
        <v>0</v>
      </c>
      <c r="D25" s="51">
        <f>COUNTIFS('2way'!$A$3:$A$7690,"&gt;50%",'2way'!$Y$3:$Y$7690,"N",'2way'!$Q$3:$Q$7690,"=" &amp;B25) +  COUNTIFS('2way'!$A$3:$A$7690,"&gt;50%",'2way'!$Y$3:$Y$7690,"N",'2way'!$R$3:$R$7690,"=" &amp;B25)</f>
        <v>0</v>
      </c>
      <c r="E25" s="51">
        <f>COUNTIFS('2way'!$B$3:$B$7690,"&gt;50%",'2way'!$Y$3:$Y$7690,"N",'2way'!$Q$3:$Q$7690,"=" &amp;B25) +  COUNTIFS('2way'!$B$3:$B$7690,"&gt;50%",'2way'!$Y$3:$Y$7690,"N",'2way'!$R$3:$R$7690,"=" &amp;B25)</f>
        <v>4</v>
      </c>
      <c r="F25" s="51">
        <f>COUNTIFS('2way'!$B$3:$B$7690,"&gt;50%",'2way'!$Y$3:$Y$7690,"Y",'2way'!$Q$3:$Q$7690,"=" &amp;B25) +  COUNTIFS('2way'!$B$3:$B$7690,"&gt;50%",'2way'!$Y$3:$Y$7690,"Y",'2way'!$R$3:$R$7690,"=" &amp;B25)</f>
        <v>1</v>
      </c>
      <c r="G25">
        <f>COUNTIF('2way'!$Q$3:$Q$7690,"=" &amp;B25) + COUNTIF('2way'!$R$3:$R$7690,"=" &amp;B25)</f>
        <v>5</v>
      </c>
      <c r="H25" s="5">
        <f t="shared" ref="H25:H67" si="17">C25/G25</f>
        <v>0</v>
      </c>
      <c r="I25" s="5">
        <f t="shared" si="1"/>
        <v>0</v>
      </c>
      <c r="J25" s="5">
        <f t="shared" si="2"/>
        <v>0.8</v>
      </c>
      <c r="K25" s="5">
        <f t="shared" si="3"/>
        <v>0.2</v>
      </c>
      <c r="L25" s="51">
        <f>COUNTIFS('2way'!$M$3:$M$7690,"&gt;50%",'2way'!$Y$3:$Y$7690,"Y",'2way'!$Q$3:$Q$7690,"=" &amp;B25) +  COUNTIFS('2way'!$M$3:$M$7690,"&gt;50%",'2way'!$Y$3:$Y$7690,"Y",'2way'!$R$3:$R$7690,"=" &amp;B25)</f>
        <v>0</v>
      </c>
      <c r="M25" s="51">
        <f>COUNTIFS('2way'!$M$3:$M$7690,"&gt;50%",'2way'!$Y$3:$Y$7690,"N",'2way'!$Q$3:$Q$7690,"=" &amp;B25) +  COUNTIFS('2way'!$M$3:$M$7690,"&gt;50%",'2way'!$Y$3:$Y$7690,"N",'2way'!$R$3:$R$7690,"=" &amp;B25)</f>
        <v>0</v>
      </c>
      <c r="N25" s="51">
        <f>COUNTIFS('2way'!$N$3:$N$7690,"&gt;50%",'2way'!$Y$3:$Y$7690,"N",'2way'!$Q$3:$Q$7690,"=" &amp;B25) +  COUNTIFS('2way'!$N$3:$N$7690,"&gt;50%",'2way'!$Y$3:$Y$7690,"N",'2way'!$R$3:$R$7690,"=" &amp;B25)</f>
        <v>0</v>
      </c>
      <c r="O25" s="51">
        <f>COUNTIFS('2way'!$N$3:$N$7690,"&gt;50%",'2way'!$Y$3:$Y$7690,"Y",'2way'!$Q$3:$Q$7690,"=" &amp;B25) +  COUNTIFS('2way'!$N$3:$N$7690,"&gt;50%",'2way'!$Y$3:$Y$7690,"Y",'2way'!$R$3:$R$7690,"=" &amp;B25)</f>
        <v>0</v>
      </c>
      <c r="P25">
        <f>COUNTIF('2way'!$Q$3:$Q$7690,"=" &amp;B25) + COUNTIF('2way'!$R$3:$R$7690,"=" &amp;B25)</f>
        <v>5</v>
      </c>
      <c r="Q25" s="5">
        <f t="shared" si="4"/>
        <v>0</v>
      </c>
      <c r="R25" s="5">
        <f t="shared" si="5"/>
        <v>0</v>
      </c>
      <c r="S25" s="5">
        <f t="shared" si="6"/>
        <v>0</v>
      </c>
      <c r="T25" s="5">
        <f t="shared" si="7"/>
        <v>0</v>
      </c>
      <c r="U25">
        <f t="shared" si="8"/>
        <v>4</v>
      </c>
      <c r="V25" s="5">
        <f t="shared" si="9"/>
        <v>0.8</v>
      </c>
      <c r="W25">
        <f t="shared" si="10"/>
        <v>0</v>
      </c>
      <c r="X25" s="5">
        <f t="shared" si="11"/>
        <v>0</v>
      </c>
      <c r="Y25">
        <f t="shared" si="12"/>
        <v>1</v>
      </c>
      <c r="Z25" s="5">
        <f t="shared" si="13"/>
        <v>0.2</v>
      </c>
      <c r="AA25">
        <f t="shared" si="14"/>
        <v>0</v>
      </c>
      <c r="AB25" s="5">
        <f t="shared" si="15"/>
        <v>0</v>
      </c>
    </row>
    <row r="26" spans="1:28" s="1" customFormat="1" x14ac:dyDescent="0.25">
      <c r="A26" t="s">
        <v>264</v>
      </c>
      <c r="B26" t="s">
        <v>362</v>
      </c>
      <c r="C26" s="50">
        <f>COUNTIFS('2way'!$A$3:$A$7690,"&gt;50%",'2way'!$Y$3:$Y$7690,"Y",'2way'!$Q$3:$Q$7690,"=" &amp;B26) +  COUNTIFS('2way'!$A$3:$A$7690,"&gt;50%",'2way'!$Y$3:$Y$7690,"Y",'2way'!$R$3:$R$7690,"=" &amp;B26)</f>
        <v>1</v>
      </c>
      <c r="D26" s="51">
        <f>COUNTIFS('2way'!$A$3:$A$7690,"&gt;50%",'2way'!$Y$3:$Y$7690,"N",'2way'!$Q$3:$Q$7690,"=" &amp;B26) +  COUNTIFS('2way'!$A$3:$A$7690,"&gt;50%",'2way'!$Y$3:$Y$7690,"N",'2way'!$R$3:$R$7690,"=" &amp;B26)</f>
        <v>0</v>
      </c>
      <c r="E26" s="51">
        <f>COUNTIFS('2way'!$B$3:$B$7690,"&gt;50%",'2way'!$Y$3:$Y$7690,"N",'2way'!$Q$3:$Q$7690,"=" &amp;B26) +  COUNTIFS('2way'!$B$3:$B$7690,"&gt;50%",'2way'!$Y$3:$Y$7690,"N",'2way'!$R$3:$R$7690,"=" &amp;B26)</f>
        <v>4</v>
      </c>
      <c r="F26" s="51">
        <f>COUNTIFS('2way'!$B$3:$B$7690,"&gt;50%",'2way'!$Y$3:$Y$7690,"Y",'2way'!$Q$3:$Q$7690,"=" &amp;B26) +  COUNTIFS('2way'!$B$3:$B$7690,"&gt;50%",'2way'!$Y$3:$Y$7690,"Y",'2way'!$R$3:$R$7690,"=" &amp;B26)</f>
        <v>0</v>
      </c>
      <c r="G26">
        <f>COUNTIF('2way'!$Q$3:$Q$7690,"=" &amp;B26) + COUNTIF('2way'!$R$3:$R$7690,"=" &amp;B26)</f>
        <v>5</v>
      </c>
      <c r="H26" s="5">
        <f t="shared" si="17"/>
        <v>0.2</v>
      </c>
      <c r="I26" s="5">
        <f>D26/G26</f>
        <v>0</v>
      </c>
      <c r="J26" s="5">
        <f t="shared" si="2"/>
        <v>0.8</v>
      </c>
      <c r="K26" s="5">
        <f t="shared" si="3"/>
        <v>0</v>
      </c>
      <c r="L26" s="51">
        <f>COUNTIFS('2way'!$M$3:$M$7690,"&gt;50%",'2way'!$Y$3:$Y$7690,"Y",'2way'!$Q$3:$Q$7690,"=" &amp;B26) +  COUNTIFS('2way'!$M$3:$M$7690,"&gt;50%",'2way'!$Y$3:$Y$7690,"Y",'2way'!$R$3:$R$7690,"=" &amp;B26)</f>
        <v>0</v>
      </c>
      <c r="M26" s="51">
        <f>COUNTIFS('2way'!$M$3:$M$7690,"&gt;50%",'2way'!$Y$3:$Y$7690,"N",'2way'!$Q$3:$Q$7690,"=" &amp;B26) +  COUNTIFS('2way'!$M$3:$M$7690,"&gt;50%",'2way'!$Y$3:$Y$7690,"N",'2way'!$R$3:$R$7690,"=" &amp;B26)</f>
        <v>0</v>
      </c>
      <c r="N26" s="51">
        <f>COUNTIFS('2way'!$N$3:$N$7690,"&gt;50%",'2way'!$Y$3:$Y$7690,"N",'2way'!$Q$3:$Q$7690,"=" &amp;B26) +  COUNTIFS('2way'!$N$3:$N$7690,"&gt;50%",'2way'!$Y$3:$Y$7690,"N",'2way'!$R$3:$R$7690,"=" &amp;B26)</f>
        <v>0</v>
      </c>
      <c r="O26" s="51">
        <f>COUNTIFS('2way'!$N$3:$N$7690,"&gt;50%",'2way'!$Y$3:$Y$7690,"Y",'2way'!$Q$3:$Q$7690,"=" &amp;B26) +  COUNTIFS('2way'!$N$3:$N$7690,"&gt;50%",'2way'!$Y$3:$Y$7690,"Y",'2way'!$R$3:$R$7690,"=" &amp;B26)</f>
        <v>0</v>
      </c>
      <c r="P26">
        <f>COUNTIF('2way'!$Q$3:$Q$7690,"=" &amp;B26) + COUNTIF('2way'!$R$3:$R$7690,"=" &amp;B26)</f>
        <v>5</v>
      </c>
      <c r="Q26" s="5">
        <f t="shared" si="4"/>
        <v>0</v>
      </c>
      <c r="R26" s="5">
        <f t="shared" si="5"/>
        <v>0</v>
      </c>
      <c r="S26" s="5">
        <f t="shared" si="6"/>
        <v>0</v>
      </c>
      <c r="T26" s="5">
        <f t="shared" si="7"/>
        <v>0</v>
      </c>
      <c r="U26">
        <f t="shared" si="8"/>
        <v>5</v>
      </c>
      <c r="V26" s="5">
        <f t="shared" si="9"/>
        <v>1</v>
      </c>
      <c r="W26">
        <f t="shared" si="10"/>
        <v>0</v>
      </c>
      <c r="X26" s="5">
        <f t="shared" si="11"/>
        <v>0</v>
      </c>
      <c r="Y26">
        <f t="shared" si="12"/>
        <v>0</v>
      </c>
      <c r="Z26" s="5">
        <f>Y26/G26</f>
        <v>0</v>
      </c>
      <c r="AA26">
        <f t="shared" si="14"/>
        <v>0</v>
      </c>
      <c r="AB26" s="5">
        <f t="shared" si="15"/>
        <v>0</v>
      </c>
    </row>
    <row r="27" spans="1:28" x14ac:dyDescent="0.25">
      <c r="A27" t="s">
        <v>264</v>
      </c>
      <c r="B27" t="s">
        <v>453</v>
      </c>
      <c r="C27" s="50">
        <f>COUNTIFS('2way'!$A$3:$A$7690,"&gt;50%",'2way'!$Y$3:$Y$7690,"Y",'2way'!$Q$3:$Q$7690,"=" &amp;B27) +  COUNTIFS('2way'!$A$3:$A$7690,"&gt;50%",'2way'!$Y$3:$Y$7690,"Y",'2way'!$R$3:$R$7690,"=" &amp;B27)</f>
        <v>1</v>
      </c>
      <c r="D27" s="51">
        <f>COUNTIFS('2way'!$A$3:$A$7690,"&gt;50%",'2way'!$Y$3:$Y$7690,"N",'2way'!$Q$3:$Q$7690,"=" &amp;B27) +  COUNTIFS('2way'!$A$3:$A$7690,"&gt;50%",'2way'!$Y$3:$Y$7690,"N",'2way'!$R$3:$R$7690,"=" &amp;B27)</f>
        <v>0</v>
      </c>
      <c r="E27" s="51">
        <f>COUNTIFS('2way'!$B$3:$B$7690,"&gt;50%",'2way'!$Y$3:$Y$7690,"N",'2way'!$Q$3:$Q$7690,"=" &amp;B27) +  COUNTIFS('2way'!$B$3:$B$7690,"&gt;50%",'2way'!$Y$3:$Y$7690,"N",'2way'!$R$3:$R$7690,"=" &amp;B27)</f>
        <v>2</v>
      </c>
      <c r="F27" s="51">
        <f>COUNTIFS('2way'!$B$3:$B$7690,"&gt;50%",'2way'!$Y$3:$Y$7690,"Y",'2way'!$Q$3:$Q$7690,"=" &amp;B27) +  COUNTIFS('2way'!$B$3:$B$7690,"&gt;50%",'2way'!$Y$3:$Y$7690,"Y",'2way'!$R$3:$R$7690,"=" &amp;B27)</f>
        <v>2</v>
      </c>
      <c r="G27">
        <f>COUNTIF('2way'!$Q$3:$Q$7690,"=" &amp;B27) + COUNTIF('2way'!$R$3:$R$7690,"=" &amp;B27)</f>
        <v>5</v>
      </c>
      <c r="H27" s="5">
        <f t="shared" si="17"/>
        <v>0.2</v>
      </c>
      <c r="I27" s="5">
        <f t="shared" si="1"/>
        <v>0</v>
      </c>
      <c r="J27" s="5">
        <f t="shared" si="2"/>
        <v>0.4</v>
      </c>
      <c r="K27" s="5">
        <f t="shared" si="3"/>
        <v>0.4</v>
      </c>
      <c r="L27" s="51">
        <f>COUNTIFS('2way'!$M$3:$M$7690,"&gt;50%",'2way'!$Y$3:$Y$7690,"Y",'2way'!$Q$3:$Q$7690,"=" &amp;B27) +  COUNTIFS('2way'!$M$3:$M$7690,"&gt;50%",'2way'!$Y$3:$Y$7690,"Y",'2way'!$R$3:$R$7690,"=" &amp;B27)</f>
        <v>0</v>
      </c>
      <c r="M27" s="51">
        <f>COUNTIFS('2way'!$M$3:$M$7690,"&gt;50%",'2way'!$Y$3:$Y$7690,"N",'2way'!$Q$3:$Q$7690,"=" &amp;B27) +  COUNTIFS('2way'!$M$3:$M$7690,"&gt;50%",'2way'!$Y$3:$Y$7690,"N",'2way'!$R$3:$R$7690,"=" &amp;B27)</f>
        <v>0</v>
      </c>
      <c r="N27" s="51">
        <f>COUNTIFS('2way'!$N$3:$N$7690,"&gt;50%",'2way'!$Y$3:$Y$7690,"N",'2way'!$Q$3:$Q$7690,"=" &amp;B27) +  COUNTIFS('2way'!$N$3:$N$7690,"&gt;50%",'2way'!$Y$3:$Y$7690,"N",'2way'!$R$3:$R$7690,"=" &amp;B27)</f>
        <v>0</v>
      </c>
      <c r="O27" s="51">
        <f>COUNTIFS('2way'!$N$3:$N$7690,"&gt;50%",'2way'!$Y$3:$Y$7690,"Y",'2way'!$Q$3:$Q$7690,"=" &amp;B27) +  COUNTIFS('2way'!$N$3:$N$7690,"&gt;50%",'2way'!$Y$3:$Y$7690,"Y",'2way'!$R$3:$R$7690,"=" &amp;B27)</f>
        <v>0</v>
      </c>
      <c r="P27">
        <f>COUNTIF('2way'!$Q$3:$Q$7690,"=" &amp;B27) + COUNTIF('2way'!$R$3:$R$7690,"=" &amp;B27)</f>
        <v>5</v>
      </c>
      <c r="Q27" s="5">
        <f>L27/P27</f>
        <v>0</v>
      </c>
      <c r="R27" s="5">
        <f t="shared" si="5"/>
        <v>0</v>
      </c>
      <c r="S27" s="5">
        <f t="shared" si="6"/>
        <v>0</v>
      </c>
      <c r="T27" s="5">
        <f t="shared" si="7"/>
        <v>0</v>
      </c>
      <c r="U27">
        <f t="shared" si="8"/>
        <v>3</v>
      </c>
      <c r="V27" s="5">
        <f t="shared" si="9"/>
        <v>0.6</v>
      </c>
      <c r="W27">
        <f t="shared" si="10"/>
        <v>0</v>
      </c>
      <c r="X27" s="5">
        <f t="shared" si="11"/>
        <v>0</v>
      </c>
      <c r="Y27">
        <f t="shared" si="12"/>
        <v>2</v>
      </c>
      <c r="Z27" s="5">
        <f t="shared" si="13"/>
        <v>0.4</v>
      </c>
      <c r="AA27">
        <f t="shared" si="14"/>
        <v>0</v>
      </c>
      <c r="AB27" s="5">
        <f t="shared" si="15"/>
        <v>0</v>
      </c>
    </row>
    <row r="28" spans="1:28" x14ac:dyDescent="0.25">
      <c r="A28" t="s">
        <v>264</v>
      </c>
      <c r="B28" t="s">
        <v>366</v>
      </c>
      <c r="C28" s="50">
        <f>COUNTIFS('2way'!$A$3:$A$7690,"&gt;50%",'2way'!$Y$3:$Y$7690,"Y",'2way'!$Q$3:$Q$7690,"=" &amp;B28) +  COUNTIFS('2way'!$A$3:$A$7690,"&gt;50%",'2way'!$Y$3:$Y$7690,"Y",'2way'!$R$3:$R$7690,"=" &amp;B28)</f>
        <v>1</v>
      </c>
      <c r="D28" s="51">
        <f>COUNTIFS('2way'!$A$3:$A$7690,"&gt;50%",'2way'!$Y$3:$Y$7690,"N",'2way'!$Q$3:$Q$7690,"=" &amp;B28) +  COUNTIFS('2way'!$A$3:$A$7690,"&gt;50%",'2way'!$Y$3:$Y$7690,"N",'2way'!$R$3:$R$7690,"=" &amp;B28)</f>
        <v>1</v>
      </c>
      <c r="E28" s="51">
        <f>COUNTIFS('2way'!$B$3:$B$7690,"&gt;50%",'2way'!$Y$3:$Y$7690,"N",'2way'!$Q$3:$Q$7690,"=" &amp;B28) +  COUNTIFS('2way'!$B$3:$B$7690,"&gt;50%",'2way'!$Y$3:$Y$7690,"N",'2way'!$R$3:$R$7690,"=" &amp;B28)</f>
        <v>1</v>
      </c>
      <c r="F28" s="51">
        <f>COUNTIFS('2way'!$B$3:$B$7690,"&gt;50%",'2way'!$Y$3:$Y$7690,"Y",'2way'!$Q$3:$Q$7690,"=" &amp;B28) +  COUNTIFS('2way'!$B$3:$B$7690,"&gt;50%",'2way'!$Y$3:$Y$7690,"Y",'2way'!$R$3:$R$7690,"=" &amp;B28)</f>
        <v>1</v>
      </c>
      <c r="G28">
        <f>COUNTIF('2way'!$Q$3:$Q$7690,"=" &amp;B28) + COUNTIF('2way'!$R$3:$R$7690,"=" &amp;B28)</f>
        <v>4</v>
      </c>
      <c r="H28" s="5">
        <f t="shared" si="17"/>
        <v>0.25</v>
      </c>
      <c r="I28" s="5">
        <f t="shared" si="1"/>
        <v>0.25</v>
      </c>
      <c r="J28" s="5">
        <f t="shared" si="2"/>
        <v>0.25</v>
      </c>
      <c r="K28" s="5">
        <f t="shared" si="3"/>
        <v>0.25</v>
      </c>
      <c r="L28" s="51">
        <f>COUNTIFS('2way'!$M$3:$M$7690,"&gt;50%",'2way'!$Y$3:$Y$7690,"Y",'2way'!$Q$3:$Q$7690,"=" &amp;B28) +  COUNTIFS('2way'!$M$3:$M$7690,"&gt;50%",'2way'!$Y$3:$Y$7690,"Y",'2way'!$R$3:$R$7690,"=" &amp;B28)</f>
        <v>0</v>
      </c>
      <c r="M28" s="51">
        <f>COUNTIFS('2way'!$M$3:$M$7690,"&gt;50%",'2way'!$Y$3:$Y$7690,"N",'2way'!$Q$3:$Q$7690,"=" &amp;B28) +  COUNTIFS('2way'!$M$3:$M$7690,"&gt;50%",'2way'!$Y$3:$Y$7690,"N",'2way'!$R$3:$R$7690,"=" &amp;B28)</f>
        <v>0</v>
      </c>
      <c r="N28" s="51">
        <f>COUNTIFS('2way'!$N$3:$N$7690,"&gt;50%",'2way'!$Y$3:$Y$7690,"N",'2way'!$Q$3:$Q$7690,"=" &amp;B28) +  COUNTIFS('2way'!$N$3:$N$7690,"&gt;50%",'2way'!$Y$3:$Y$7690,"N",'2way'!$R$3:$R$7690,"=" &amp;B28)</f>
        <v>0</v>
      </c>
      <c r="O28" s="51">
        <f>COUNTIFS('2way'!$N$3:$N$7690,"&gt;50%",'2way'!$Y$3:$Y$7690,"Y",'2way'!$Q$3:$Q$7690,"=" &amp;B28) +  COUNTIFS('2way'!$N$3:$N$7690,"&gt;50%",'2way'!$Y$3:$Y$7690,"Y",'2way'!$R$3:$R$7690,"=" &amp;B28)</f>
        <v>0</v>
      </c>
      <c r="P28">
        <f>COUNTIF('2way'!$Q$3:$Q$7690,"=" &amp;B28) + COUNTIF('2way'!$R$3:$R$7690,"=" &amp;B28)</f>
        <v>4</v>
      </c>
      <c r="Q28" s="5">
        <f t="shared" si="4"/>
        <v>0</v>
      </c>
      <c r="R28" s="5">
        <f t="shared" si="5"/>
        <v>0</v>
      </c>
      <c r="S28" s="5">
        <f t="shared" si="6"/>
        <v>0</v>
      </c>
      <c r="T28" s="5">
        <f t="shared" si="7"/>
        <v>0</v>
      </c>
      <c r="U28">
        <f t="shared" si="8"/>
        <v>2</v>
      </c>
      <c r="V28" s="5">
        <f t="shared" si="9"/>
        <v>0.5</v>
      </c>
      <c r="W28">
        <f t="shared" si="10"/>
        <v>0</v>
      </c>
      <c r="X28" s="5">
        <f t="shared" si="11"/>
        <v>0</v>
      </c>
      <c r="Y28">
        <f t="shared" si="12"/>
        <v>2</v>
      </c>
      <c r="Z28" s="5">
        <f t="shared" si="13"/>
        <v>0.5</v>
      </c>
      <c r="AA28">
        <f t="shared" si="14"/>
        <v>0</v>
      </c>
      <c r="AB28" s="5">
        <f t="shared" si="15"/>
        <v>0</v>
      </c>
    </row>
    <row r="29" spans="1:28" x14ac:dyDescent="0.25">
      <c r="A29" t="s">
        <v>264</v>
      </c>
      <c r="B29" t="s">
        <v>364</v>
      </c>
      <c r="C29" s="50">
        <f>COUNTIFS('2way'!$A$3:$A$7690,"&gt;50%",'2way'!$Y$3:$Y$7690,"Y",'2way'!$Q$3:$Q$7690,"=" &amp;B29) +  COUNTIFS('2way'!$A$3:$A$7690,"&gt;50%",'2way'!$Y$3:$Y$7690,"Y",'2way'!$R$3:$R$7690,"=" &amp;B29)</f>
        <v>0</v>
      </c>
      <c r="D29" s="51">
        <f>COUNTIFS('2way'!$A$3:$A$7690,"&gt;50%",'2way'!$Y$3:$Y$7690,"N",'2way'!$Q$3:$Q$7690,"=" &amp;B29) +  COUNTIFS('2way'!$A$3:$A$7690,"&gt;50%",'2way'!$Y$3:$Y$7690,"N",'2way'!$R$3:$R$7690,"=" &amp;B29)</f>
        <v>1</v>
      </c>
      <c r="E29" s="51">
        <f>COUNTIFS('2way'!$B$3:$B$7690,"&gt;50%",'2way'!$Y$3:$Y$7690,"N",'2way'!$Q$3:$Q$7690,"=" &amp;B29) +  COUNTIFS('2way'!$B$3:$B$7690,"&gt;50%",'2way'!$Y$3:$Y$7690,"N",'2way'!$R$3:$R$7690,"=" &amp;B29)</f>
        <v>3</v>
      </c>
      <c r="F29" s="51">
        <f>COUNTIFS('2way'!$B$3:$B$7690,"&gt;50%",'2way'!$Y$3:$Y$7690,"Y",'2way'!$Q$3:$Q$7690,"=" &amp;B29) +  COUNTIFS('2way'!$B$3:$B$7690,"&gt;50%",'2way'!$Y$3:$Y$7690,"Y",'2way'!$R$3:$R$7690,"=" &amp;B29)</f>
        <v>1</v>
      </c>
      <c r="G29">
        <f>COUNTIF('2way'!$Q$3:$Q$7690,"=" &amp;B29) + COUNTIF('2way'!$R$3:$R$7690,"=" &amp;B29)</f>
        <v>5</v>
      </c>
      <c r="H29" s="5">
        <f t="shared" si="17"/>
        <v>0</v>
      </c>
      <c r="I29" s="5">
        <f t="shared" si="1"/>
        <v>0.2</v>
      </c>
      <c r="J29" s="5">
        <f t="shared" si="2"/>
        <v>0.6</v>
      </c>
      <c r="K29" s="5">
        <f t="shared" si="3"/>
        <v>0.2</v>
      </c>
      <c r="L29" s="51">
        <f>COUNTIFS('2way'!$M$3:$M$7690,"&gt;50%",'2way'!$Y$3:$Y$7690,"Y",'2way'!$Q$3:$Q$7690,"=" &amp;B29) +  COUNTIFS('2way'!$M$3:$M$7690,"&gt;50%",'2way'!$Y$3:$Y$7690,"Y",'2way'!$R$3:$R$7690,"=" &amp;B29)</f>
        <v>0</v>
      </c>
      <c r="M29" s="51">
        <f>COUNTIFS('2way'!$M$3:$M$7690,"&gt;50%",'2way'!$Y$3:$Y$7690,"N",'2way'!$Q$3:$Q$7690,"=" &amp;B29) +  COUNTIFS('2way'!$M$3:$M$7690,"&gt;50%",'2way'!$Y$3:$Y$7690,"N",'2way'!$R$3:$R$7690,"=" &amp;B29)</f>
        <v>0</v>
      </c>
      <c r="N29" s="51">
        <f>COUNTIFS('2way'!$N$3:$N$7690,"&gt;50%",'2way'!$Y$3:$Y$7690,"N",'2way'!$Q$3:$Q$7690,"=" &amp;B29) +  COUNTIFS('2way'!$N$3:$N$7690,"&gt;50%",'2way'!$Y$3:$Y$7690,"N",'2way'!$R$3:$R$7690,"=" &amp;B29)</f>
        <v>0</v>
      </c>
      <c r="O29" s="51">
        <f>COUNTIFS('2way'!$N$3:$N$7690,"&gt;50%",'2way'!$Y$3:$Y$7690,"Y",'2way'!$Q$3:$Q$7690,"=" &amp;B29) +  COUNTIFS('2way'!$N$3:$N$7690,"&gt;50%",'2way'!$Y$3:$Y$7690,"Y",'2way'!$R$3:$R$7690,"=" &amp;B29)</f>
        <v>0</v>
      </c>
      <c r="P29">
        <f>COUNTIF('2way'!$Q$3:$Q$7690,"=" &amp;B29) + COUNTIF('2way'!$R$3:$R$7690,"=" &amp;B29)</f>
        <v>5</v>
      </c>
      <c r="Q29" s="5">
        <f t="shared" si="4"/>
        <v>0</v>
      </c>
      <c r="R29" s="5">
        <f t="shared" si="5"/>
        <v>0</v>
      </c>
      <c r="S29" s="5">
        <f t="shared" si="6"/>
        <v>0</v>
      </c>
      <c r="T29" s="5">
        <f t="shared" si="7"/>
        <v>0</v>
      </c>
      <c r="U29">
        <f t="shared" si="8"/>
        <v>3</v>
      </c>
      <c r="V29" s="5">
        <f t="shared" si="9"/>
        <v>0.6</v>
      </c>
      <c r="W29">
        <f t="shared" si="10"/>
        <v>0</v>
      </c>
      <c r="X29" s="5">
        <f t="shared" si="11"/>
        <v>0</v>
      </c>
      <c r="Y29">
        <f t="shared" si="12"/>
        <v>2</v>
      </c>
      <c r="Z29" s="5">
        <f t="shared" si="13"/>
        <v>0.4</v>
      </c>
      <c r="AA29">
        <f t="shared" si="14"/>
        <v>0</v>
      </c>
      <c r="AB29" s="5">
        <f t="shared" si="15"/>
        <v>0</v>
      </c>
    </row>
    <row r="30" spans="1:28" x14ac:dyDescent="0.25">
      <c r="A30" t="s">
        <v>257</v>
      </c>
      <c r="B30" t="s">
        <v>367</v>
      </c>
      <c r="C30" s="50">
        <f>COUNTIFS('2way'!$A$3:$A$7690,"&gt;50%",'2way'!$Y$3:$Y$7690,"Y",'2way'!$Q$3:$Q$7690,"=" &amp;B30) +  COUNTIFS('2way'!$A$3:$A$7690,"&gt;50%",'2way'!$Y$3:$Y$7690,"Y",'2way'!$R$3:$R$7690,"=" &amp;B30)</f>
        <v>2</v>
      </c>
      <c r="D30" s="51">
        <f>COUNTIFS('2way'!$A$3:$A$7690,"&gt;50%",'2way'!$Y$3:$Y$7690,"N",'2way'!$Q$3:$Q$7690,"=" &amp;B30) +  COUNTIFS('2way'!$A$3:$A$7690,"&gt;50%",'2way'!$Y$3:$Y$7690,"N",'2way'!$R$3:$R$7690,"=" &amp;B30)</f>
        <v>2</v>
      </c>
      <c r="E30" s="51">
        <f>COUNTIFS('2way'!$B$3:$B$7690,"&gt;50%",'2way'!$Y$3:$Y$7690,"N",'2way'!$Q$3:$Q$7690,"=" &amp;B30) +  COUNTIFS('2way'!$B$3:$B$7690,"&gt;50%",'2way'!$Y$3:$Y$7690,"N",'2way'!$R$3:$R$7690,"=" &amp;B30)</f>
        <v>0</v>
      </c>
      <c r="F30" s="51">
        <f>COUNTIFS('2way'!$B$3:$B$7690,"&gt;50%",'2way'!$Y$3:$Y$7690,"Y",'2way'!$Q$3:$Q$7690,"=" &amp;B30) +  COUNTIFS('2way'!$B$3:$B$7690,"&gt;50%",'2way'!$Y$3:$Y$7690,"Y",'2way'!$R$3:$R$7690,"=" &amp;B30)</f>
        <v>0</v>
      </c>
      <c r="G30">
        <f>COUNTIF('2way'!$Q$3:$Q$7690,"=" &amp;B30) + COUNTIF('2way'!$R$3:$R$7690,"=" &amp;B30)</f>
        <v>4</v>
      </c>
      <c r="H30" s="5">
        <f t="shared" si="17"/>
        <v>0.5</v>
      </c>
      <c r="I30" s="5">
        <f t="shared" si="1"/>
        <v>0.5</v>
      </c>
      <c r="J30" s="5">
        <f t="shared" si="2"/>
        <v>0</v>
      </c>
      <c r="K30" s="5">
        <f t="shared" si="3"/>
        <v>0</v>
      </c>
      <c r="L30" s="51">
        <f>COUNTIFS('2way'!$M$3:$M$7690,"&gt;50%",'2way'!$Y$3:$Y$7690,"Y",'2way'!$Q$3:$Q$7690,"=" &amp;B30) +  COUNTIFS('2way'!$M$3:$M$7690,"&gt;50%",'2way'!$Y$3:$Y$7690,"Y",'2way'!$R$3:$R$7690,"=" &amp;B30)</f>
        <v>0</v>
      </c>
      <c r="M30" s="51">
        <f>COUNTIFS('2way'!$M$3:$M$7690,"&gt;50%",'2way'!$Y$3:$Y$7690,"N",'2way'!$Q$3:$Q$7690,"=" &amp;B30) +  COUNTIFS('2way'!$M$3:$M$7690,"&gt;50%",'2way'!$Y$3:$Y$7690,"N",'2way'!$R$3:$R$7690,"=" &amp;B30)</f>
        <v>0</v>
      </c>
      <c r="N30" s="51">
        <f>COUNTIFS('2way'!$N$3:$N$7690,"&gt;50%",'2way'!$Y$3:$Y$7690,"N",'2way'!$Q$3:$Q$7690,"=" &amp;B30) +  COUNTIFS('2way'!$N$3:$N$7690,"&gt;50%",'2way'!$Y$3:$Y$7690,"N",'2way'!$R$3:$R$7690,"=" &amp;B30)</f>
        <v>0</v>
      </c>
      <c r="O30" s="51">
        <f>COUNTIFS('2way'!$N$3:$N$7690,"&gt;50%",'2way'!$Y$3:$Y$7690,"Y",'2way'!$Q$3:$Q$7690,"=" &amp;B30) +  COUNTIFS('2way'!$N$3:$N$7690,"&gt;50%",'2way'!$Y$3:$Y$7690,"Y",'2way'!$R$3:$R$7690,"=" &amp;B30)</f>
        <v>0</v>
      </c>
      <c r="P30">
        <f>COUNTIF('2way'!$Q$3:$Q$7690,"=" &amp;B30) + COUNTIF('2way'!$R$3:$R$7690,"=" &amp;B30)</f>
        <v>4</v>
      </c>
      <c r="Q30" s="5">
        <f t="shared" si="4"/>
        <v>0</v>
      </c>
      <c r="R30" s="5">
        <f t="shared" si="5"/>
        <v>0</v>
      </c>
      <c r="S30" s="5">
        <f t="shared" si="6"/>
        <v>0</v>
      </c>
      <c r="T30" s="5">
        <f t="shared" si="7"/>
        <v>0</v>
      </c>
      <c r="U30">
        <f t="shared" si="8"/>
        <v>2</v>
      </c>
      <c r="V30" s="5">
        <f t="shared" si="9"/>
        <v>0.5</v>
      </c>
      <c r="W30">
        <f t="shared" si="10"/>
        <v>0</v>
      </c>
      <c r="X30" s="5">
        <f t="shared" si="11"/>
        <v>0</v>
      </c>
      <c r="Y30">
        <f>D30+F30</f>
        <v>2</v>
      </c>
      <c r="Z30" s="5">
        <f t="shared" si="13"/>
        <v>0.5</v>
      </c>
      <c r="AA30">
        <f t="shared" si="14"/>
        <v>0</v>
      </c>
      <c r="AB30" s="5">
        <f t="shared" si="15"/>
        <v>0</v>
      </c>
    </row>
    <row r="31" spans="1:28" x14ac:dyDescent="0.25">
      <c r="A31" t="s">
        <v>257</v>
      </c>
      <c r="B31" t="s">
        <v>302</v>
      </c>
      <c r="C31" s="50">
        <f>COUNTIFS('2way'!$A$3:$A$7690,"&gt;50%",'2way'!$Y$3:$Y$7690,"Y",'2way'!$Q$3:$Q$7690,"=" &amp;B31) +  COUNTIFS('2way'!$A$3:$A$7690,"&gt;50%",'2way'!$Y$3:$Y$7690,"Y",'2way'!$R$3:$R$7690,"=" &amp;B31)</f>
        <v>0</v>
      </c>
      <c r="D31" s="51">
        <f>COUNTIFS('2way'!$A$3:$A$7690,"&gt;50%",'2way'!$Y$3:$Y$7690,"N",'2way'!$Q$3:$Q$7690,"=" &amp;B31) +  COUNTIFS('2way'!$A$3:$A$7690,"&gt;50%",'2way'!$Y$3:$Y$7690,"N",'2way'!$R$3:$R$7690,"=" &amp;B31)</f>
        <v>2</v>
      </c>
      <c r="E31" s="51">
        <f>COUNTIFS('2way'!$B$3:$B$7690,"&gt;50%",'2way'!$Y$3:$Y$7690,"N",'2way'!$Q$3:$Q$7690,"=" &amp;B31) +  COUNTIFS('2way'!$B$3:$B$7690,"&gt;50%",'2way'!$Y$3:$Y$7690,"N",'2way'!$R$3:$R$7690,"=" &amp;B31)</f>
        <v>0</v>
      </c>
      <c r="F31" s="51">
        <f>COUNTIFS('2way'!$B$3:$B$7690,"&gt;50%",'2way'!$Y$3:$Y$7690,"Y",'2way'!$Q$3:$Q$7690,"=" &amp;B31) +  COUNTIFS('2way'!$B$3:$B$7690,"&gt;50%",'2way'!$Y$3:$Y$7690,"Y",'2way'!$R$3:$R$7690,"=" &amp;B31)</f>
        <v>1</v>
      </c>
      <c r="G31">
        <f>COUNTIF('2way'!$Q$3:$Q$7690,"=" &amp;B31) + COUNTIF('2way'!$R$3:$R$7690,"=" &amp;B31)</f>
        <v>4</v>
      </c>
      <c r="H31" s="5">
        <f t="shared" si="17"/>
        <v>0</v>
      </c>
      <c r="I31" s="5">
        <f t="shared" si="1"/>
        <v>0.5</v>
      </c>
      <c r="J31" s="5">
        <f t="shared" si="2"/>
        <v>0</v>
      </c>
      <c r="K31" s="5">
        <f t="shared" si="3"/>
        <v>0.25</v>
      </c>
      <c r="L31" s="51">
        <f>COUNTIFS('2way'!$M$3:$M$7690,"&gt;50%",'2way'!$Y$3:$Y$7690,"Y",'2way'!$Q$3:$Q$7690,"=" &amp;B31) +  COUNTIFS('2way'!$M$3:$M$7690,"&gt;50%",'2way'!$Y$3:$Y$7690,"Y",'2way'!$R$3:$R$7690,"=" &amp;B31)</f>
        <v>0</v>
      </c>
      <c r="M31" s="51">
        <f>COUNTIFS('2way'!$M$3:$M$7690,"&gt;50%",'2way'!$Y$3:$Y$7690,"N",'2way'!$Q$3:$Q$7690,"=" &amp;B31) +  COUNTIFS('2way'!$M$3:$M$7690,"&gt;50%",'2way'!$Y$3:$Y$7690,"N",'2way'!$R$3:$R$7690,"=" &amp;B31)</f>
        <v>0</v>
      </c>
      <c r="N31" s="51">
        <f>COUNTIFS('2way'!$N$3:$N$7690,"&gt;50%",'2way'!$Y$3:$Y$7690,"N",'2way'!$Q$3:$Q$7690,"=" &amp;B31) +  COUNTIFS('2way'!$N$3:$N$7690,"&gt;50%",'2way'!$Y$3:$Y$7690,"N",'2way'!$R$3:$R$7690,"=" &amp;B31)</f>
        <v>0</v>
      </c>
      <c r="O31" s="51">
        <f>COUNTIFS('2way'!$N$3:$N$7690,"&gt;50%",'2way'!$Y$3:$Y$7690,"Y",'2way'!$Q$3:$Q$7690,"=" &amp;B31) +  COUNTIFS('2way'!$N$3:$N$7690,"&gt;50%",'2way'!$Y$3:$Y$7690,"Y",'2way'!$R$3:$R$7690,"=" &amp;B31)</f>
        <v>0</v>
      </c>
      <c r="P31">
        <f>COUNTIF('2way'!$Q$3:$Q$7690,"=" &amp;B31) + COUNTIF('2way'!$R$3:$R$7690,"=" &amp;B31)</f>
        <v>4</v>
      </c>
      <c r="Q31" s="5">
        <f t="shared" si="4"/>
        <v>0</v>
      </c>
      <c r="R31" s="5">
        <f t="shared" si="5"/>
        <v>0</v>
      </c>
      <c r="S31" s="5">
        <f t="shared" si="6"/>
        <v>0</v>
      </c>
      <c r="T31" s="5">
        <f t="shared" si="7"/>
        <v>0</v>
      </c>
      <c r="U31">
        <f t="shared" si="8"/>
        <v>0</v>
      </c>
      <c r="V31" s="5">
        <f t="shared" si="9"/>
        <v>0</v>
      </c>
      <c r="W31">
        <f t="shared" si="10"/>
        <v>0</v>
      </c>
      <c r="X31" s="5">
        <f t="shared" si="11"/>
        <v>0</v>
      </c>
      <c r="Y31">
        <f t="shared" si="12"/>
        <v>3</v>
      </c>
      <c r="Z31" s="5">
        <f t="shared" si="13"/>
        <v>0.75</v>
      </c>
      <c r="AA31">
        <f t="shared" si="14"/>
        <v>0</v>
      </c>
      <c r="AB31" s="5">
        <f t="shared" si="15"/>
        <v>0</v>
      </c>
    </row>
    <row r="32" spans="1:28" x14ac:dyDescent="0.25">
      <c r="A32" t="s">
        <v>257</v>
      </c>
      <c r="B32" t="s">
        <v>297</v>
      </c>
      <c r="C32" s="50">
        <f>COUNTIFS('2way'!$A$3:$A$7690,"&gt;50%",'2way'!$Y$3:$Y$7690,"Y",'2way'!$Q$3:$Q$7690,"=" &amp;B32) +  COUNTIFS('2way'!$A$3:$A$7690,"&gt;50%",'2way'!$Y$3:$Y$7690,"Y",'2way'!$R$3:$R$7690,"=" &amp;B32)</f>
        <v>1</v>
      </c>
      <c r="D32" s="51">
        <f>COUNTIFS('2way'!$A$3:$A$7690,"&gt;50%",'2way'!$Y$3:$Y$7690,"N",'2way'!$Q$3:$Q$7690,"=" &amp;B32) +  COUNTIFS('2way'!$A$3:$A$7690,"&gt;50%",'2way'!$Y$3:$Y$7690,"N",'2way'!$R$3:$R$7690,"=" &amp;B32)</f>
        <v>1</v>
      </c>
      <c r="E32" s="51">
        <f>COUNTIFS('2way'!$B$3:$B$7690,"&gt;50%",'2way'!$Y$3:$Y$7690,"N",'2way'!$Q$3:$Q$7690,"=" &amp;B32) +  COUNTIFS('2way'!$B$3:$B$7690,"&gt;50%",'2way'!$Y$3:$Y$7690,"N",'2way'!$R$3:$R$7690,"=" &amp;B32)</f>
        <v>1</v>
      </c>
      <c r="F32" s="51">
        <f>COUNTIFS('2way'!$B$3:$B$7690,"&gt;50%",'2way'!$Y$3:$Y$7690,"Y",'2way'!$Q$3:$Q$7690,"=" &amp;B32) +  COUNTIFS('2way'!$B$3:$B$7690,"&gt;50%",'2way'!$Y$3:$Y$7690,"Y",'2way'!$R$3:$R$7690,"=" &amp;B32)</f>
        <v>2</v>
      </c>
      <c r="G32">
        <f>COUNTIF('2way'!$Q$3:$Q$7690,"=" &amp;B32) + COUNTIF('2way'!$R$3:$R$7690,"=" &amp;B32)</f>
        <v>5</v>
      </c>
      <c r="H32" s="5">
        <f t="shared" si="17"/>
        <v>0.2</v>
      </c>
      <c r="I32" s="5">
        <f t="shared" si="1"/>
        <v>0.2</v>
      </c>
      <c r="J32" s="5">
        <f t="shared" si="2"/>
        <v>0.2</v>
      </c>
      <c r="K32" s="5">
        <f t="shared" si="3"/>
        <v>0.4</v>
      </c>
      <c r="L32" s="51">
        <f>COUNTIFS('2way'!$M$3:$M$7690,"&gt;50%",'2way'!$Y$3:$Y$7690,"Y",'2way'!$Q$3:$Q$7690,"=" &amp;B32) +  COUNTIFS('2way'!$M$3:$M$7690,"&gt;50%",'2way'!$Y$3:$Y$7690,"Y",'2way'!$R$3:$R$7690,"=" &amp;B32)</f>
        <v>0</v>
      </c>
      <c r="M32" s="51">
        <f>COUNTIFS('2way'!$M$3:$M$7690,"&gt;50%",'2way'!$Y$3:$Y$7690,"N",'2way'!$Q$3:$Q$7690,"=" &amp;B32) +  COUNTIFS('2way'!$M$3:$M$7690,"&gt;50%",'2way'!$Y$3:$Y$7690,"N",'2way'!$R$3:$R$7690,"=" &amp;B32)</f>
        <v>0</v>
      </c>
      <c r="N32" s="51">
        <f>COUNTIFS('2way'!$N$3:$N$7690,"&gt;50%",'2way'!$Y$3:$Y$7690,"N",'2way'!$Q$3:$Q$7690,"=" &amp;B32) +  COUNTIFS('2way'!$N$3:$N$7690,"&gt;50%",'2way'!$Y$3:$Y$7690,"N",'2way'!$R$3:$R$7690,"=" &amp;B32)</f>
        <v>0</v>
      </c>
      <c r="O32" s="51">
        <f>COUNTIFS('2way'!$N$3:$N$7690,"&gt;50%",'2way'!$Y$3:$Y$7690,"Y",'2way'!$Q$3:$Q$7690,"=" &amp;B32) +  COUNTIFS('2way'!$N$3:$N$7690,"&gt;50%",'2way'!$Y$3:$Y$7690,"Y",'2way'!$R$3:$R$7690,"=" &amp;B32)</f>
        <v>0</v>
      </c>
      <c r="P32">
        <f>COUNTIF('2way'!$Q$3:$Q$7690,"=" &amp;B32) + COUNTIF('2way'!$R$3:$R$7690,"=" &amp;B32)</f>
        <v>5</v>
      </c>
      <c r="Q32" s="5">
        <f t="shared" si="4"/>
        <v>0</v>
      </c>
      <c r="R32" s="5">
        <f t="shared" si="5"/>
        <v>0</v>
      </c>
      <c r="S32" s="5">
        <f t="shared" si="6"/>
        <v>0</v>
      </c>
      <c r="T32" s="5">
        <f t="shared" si="7"/>
        <v>0</v>
      </c>
      <c r="U32">
        <f t="shared" si="8"/>
        <v>2</v>
      </c>
      <c r="V32" s="5">
        <f t="shared" si="9"/>
        <v>0.4</v>
      </c>
      <c r="W32">
        <f t="shared" si="10"/>
        <v>0</v>
      </c>
      <c r="X32" s="5">
        <f t="shared" si="11"/>
        <v>0</v>
      </c>
      <c r="Y32">
        <f t="shared" si="12"/>
        <v>3</v>
      </c>
      <c r="Z32" s="5">
        <f t="shared" si="13"/>
        <v>0.6</v>
      </c>
      <c r="AA32">
        <f t="shared" si="14"/>
        <v>0</v>
      </c>
      <c r="AB32" s="5">
        <f t="shared" si="15"/>
        <v>0</v>
      </c>
    </row>
    <row r="33" spans="1:28" x14ac:dyDescent="0.25">
      <c r="A33" t="s">
        <v>257</v>
      </c>
      <c r="B33" t="s">
        <v>370</v>
      </c>
      <c r="C33" s="50">
        <f>COUNTIFS('2way'!$A$3:$A$7690,"&gt;50%",'2way'!$Y$3:$Y$7690,"Y",'2way'!$Q$3:$Q$7690,"=" &amp;B33) +  COUNTIFS('2way'!$A$3:$A$7690,"&gt;50%",'2way'!$Y$3:$Y$7690,"Y",'2way'!$R$3:$R$7690,"=" &amp;B33)</f>
        <v>1</v>
      </c>
      <c r="D33" s="51">
        <f>COUNTIFS('2way'!$A$3:$A$7690,"&gt;50%",'2way'!$Y$3:$Y$7690,"N",'2way'!$Q$3:$Q$7690,"=" &amp;B33) +  COUNTIFS('2way'!$A$3:$A$7690,"&gt;50%",'2way'!$Y$3:$Y$7690,"N",'2way'!$R$3:$R$7690,"=" &amp;B33)</f>
        <v>2</v>
      </c>
      <c r="E33" s="51">
        <f>COUNTIFS('2way'!$B$3:$B$7690,"&gt;50%",'2way'!$Y$3:$Y$7690,"N",'2way'!$Q$3:$Q$7690,"=" &amp;B33) +  COUNTIFS('2way'!$B$3:$B$7690,"&gt;50%",'2way'!$Y$3:$Y$7690,"N",'2way'!$R$3:$R$7690,"=" &amp;B33)</f>
        <v>0</v>
      </c>
      <c r="F33" s="51">
        <f>COUNTIFS('2way'!$B$3:$B$7690,"&gt;50%",'2way'!$Y$3:$Y$7690,"Y",'2way'!$Q$3:$Q$7690,"=" &amp;B33) +  COUNTIFS('2way'!$B$3:$B$7690,"&gt;50%",'2way'!$Y$3:$Y$7690,"Y",'2way'!$R$3:$R$7690,"=" &amp;B33)</f>
        <v>1</v>
      </c>
      <c r="G33">
        <f>COUNTIF('2way'!$Q$3:$Q$7690,"=" &amp;B33) + COUNTIF('2way'!$R$3:$R$7690,"=" &amp;B33)</f>
        <v>4</v>
      </c>
      <c r="H33" s="5">
        <f t="shared" si="17"/>
        <v>0.25</v>
      </c>
      <c r="I33" s="5">
        <f t="shared" si="1"/>
        <v>0.5</v>
      </c>
      <c r="J33" s="5">
        <f t="shared" si="2"/>
        <v>0</v>
      </c>
      <c r="K33" s="5">
        <f t="shared" si="3"/>
        <v>0.25</v>
      </c>
      <c r="L33" s="51">
        <f>COUNTIFS('2way'!$M$3:$M$7690,"&gt;50%",'2way'!$Y$3:$Y$7690,"Y",'2way'!$Q$3:$Q$7690,"=" &amp;B33) +  COUNTIFS('2way'!$M$3:$M$7690,"&gt;50%",'2way'!$Y$3:$Y$7690,"Y",'2way'!$R$3:$R$7690,"=" &amp;B33)</f>
        <v>0</v>
      </c>
      <c r="M33" s="51">
        <f>COUNTIFS('2way'!$M$3:$M$7690,"&gt;50%",'2way'!$Y$3:$Y$7690,"N",'2way'!$Q$3:$Q$7690,"=" &amp;B33) +  COUNTIFS('2way'!$M$3:$M$7690,"&gt;50%",'2way'!$Y$3:$Y$7690,"N",'2way'!$R$3:$R$7690,"=" &amp;B33)</f>
        <v>0</v>
      </c>
      <c r="N33" s="51">
        <f>COUNTIFS('2way'!$N$3:$N$7690,"&gt;50%",'2way'!$Y$3:$Y$7690,"N",'2way'!$Q$3:$Q$7690,"=" &amp;B33) +  COUNTIFS('2way'!$N$3:$N$7690,"&gt;50%",'2way'!$Y$3:$Y$7690,"N",'2way'!$R$3:$R$7690,"=" &amp;B33)</f>
        <v>0</v>
      </c>
      <c r="O33" s="51">
        <f>COUNTIFS('2way'!$N$3:$N$7690,"&gt;50%",'2way'!$Y$3:$Y$7690,"Y",'2way'!$Q$3:$Q$7690,"=" &amp;B33) +  COUNTIFS('2way'!$N$3:$N$7690,"&gt;50%",'2way'!$Y$3:$Y$7690,"Y",'2way'!$R$3:$R$7690,"=" &amp;B33)</f>
        <v>0</v>
      </c>
      <c r="P33">
        <f>COUNTIF('2way'!$Q$3:$Q$7690,"=" &amp;B33) + COUNTIF('2way'!$R$3:$R$7690,"=" &amp;B33)</f>
        <v>4</v>
      </c>
      <c r="Q33" s="5">
        <f t="shared" si="4"/>
        <v>0</v>
      </c>
      <c r="R33" s="5">
        <f t="shared" si="5"/>
        <v>0</v>
      </c>
      <c r="S33" s="5">
        <f t="shared" si="6"/>
        <v>0</v>
      </c>
      <c r="T33" s="5">
        <f t="shared" si="7"/>
        <v>0</v>
      </c>
      <c r="U33">
        <f t="shared" si="8"/>
        <v>1</v>
      </c>
      <c r="V33" s="5">
        <f t="shared" si="9"/>
        <v>0.25</v>
      </c>
      <c r="W33">
        <f t="shared" si="10"/>
        <v>0</v>
      </c>
      <c r="X33" s="5">
        <f t="shared" si="11"/>
        <v>0</v>
      </c>
      <c r="Y33">
        <f t="shared" si="12"/>
        <v>3</v>
      </c>
      <c r="Z33" s="5">
        <f t="shared" si="13"/>
        <v>0.75</v>
      </c>
      <c r="AA33">
        <f t="shared" si="14"/>
        <v>0</v>
      </c>
      <c r="AB33" s="5">
        <f t="shared" si="15"/>
        <v>0</v>
      </c>
    </row>
    <row r="34" spans="1:28" x14ac:dyDescent="0.25">
      <c r="A34" t="s">
        <v>257</v>
      </c>
      <c r="B34" t="s">
        <v>300</v>
      </c>
      <c r="C34" s="50">
        <f>COUNTIFS('2way'!$A$3:$A$7690,"&gt;50%",'2way'!$Y$3:$Y$7690,"Y",'2way'!$Q$3:$Q$7690,"=" &amp;B34) +  COUNTIFS('2way'!$A$3:$A$7690,"&gt;50%",'2way'!$Y$3:$Y$7690,"Y",'2way'!$R$3:$R$7690,"=" &amp;B34)</f>
        <v>2</v>
      </c>
      <c r="D34" s="51">
        <f>COUNTIFS('2way'!$A$3:$A$7690,"&gt;50%",'2way'!$Y$3:$Y$7690,"N",'2way'!$Q$3:$Q$7690,"=" &amp;B34) +  COUNTIFS('2way'!$A$3:$A$7690,"&gt;50%",'2way'!$Y$3:$Y$7690,"N",'2way'!$R$3:$R$7690,"=" &amp;B34)</f>
        <v>1</v>
      </c>
      <c r="E34" s="51">
        <f>COUNTIFS('2way'!$B$3:$B$7690,"&gt;50%",'2way'!$Y$3:$Y$7690,"N",'2way'!$Q$3:$Q$7690,"=" &amp;B34) +  COUNTIFS('2way'!$B$3:$B$7690,"&gt;50%",'2way'!$Y$3:$Y$7690,"N",'2way'!$R$3:$R$7690,"=" &amp;B34)</f>
        <v>0</v>
      </c>
      <c r="F34" s="51">
        <f>COUNTIFS('2way'!$B$3:$B$7690,"&gt;50%",'2way'!$Y$3:$Y$7690,"Y",'2way'!$Q$3:$Q$7690,"=" &amp;B34) +  COUNTIFS('2way'!$B$3:$B$7690,"&gt;50%",'2way'!$Y$3:$Y$7690,"Y",'2way'!$R$3:$R$7690,"=" &amp;B34)</f>
        <v>1</v>
      </c>
      <c r="G34">
        <f>COUNTIF('2way'!$Q$3:$Q$7690,"=" &amp;B34) + COUNTIF('2way'!$R$3:$R$7690,"=" &amp;B34)</f>
        <v>4</v>
      </c>
      <c r="H34" s="5">
        <f t="shared" si="17"/>
        <v>0.5</v>
      </c>
      <c r="I34" s="5">
        <f t="shared" si="1"/>
        <v>0.25</v>
      </c>
      <c r="J34" s="5">
        <f t="shared" si="2"/>
        <v>0</v>
      </c>
      <c r="K34" s="5">
        <f t="shared" si="3"/>
        <v>0.25</v>
      </c>
      <c r="L34" s="51">
        <f>COUNTIFS('2way'!$M$3:$M$7690,"&gt;50%",'2way'!$Y$3:$Y$7690,"Y",'2way'!$Q$3:$Q$7690,"=" &amp;B34) +  COUNTIFS('2way'!$M$3:$M$7690,"&gt;50%",'2way'!$Y$3:$Y$7690,"Y",'2way'!$R$3:$R$7690,"=" &amp;B34)</f>
        <v>0</v>
      </c>
      <c r="M34" s="51">
        <f>COUNTIFS('2way'!$M$3:$M$7690,"&gt;50%",'2way'!$Y$3:$Y$7690,"N",'2way'!$Q$3:$Q$7690,"=" &amp;B34) +  COUNTIFS('2way'!$M$3:$M$7690,"&gt;50%",'2way'!$Y$3:$Y$7690,"N",'2way'!$R$3:$R$7690,"=" &amp;B34)</f>
        <v>0</v>
      </c>
      <c r="N34" s="51">
        <f>COUNTIFS('2way'!$N$3:$N$7690,"&gt;50%",'2way'!$Y$3:$Y$7690,"N",'2way'!$Q$3:$Q$7690,"=" &amp;B34) +  COUNTIFS('2way'!$N$3:$N$7690,"&gt;50%",'2way'!$Y$3:$Y$7690,"N",'2way'!$R$3:$R$7690,"=" &amp;B34)</f>
        <v>0</v>
      </c>
      <c r="O34" s="51">
        <f>COUNTIFS('2way'!$N$3:$N$7690,"&gt;50%",'2way'!$Y$3:$Y$7690,"Y",'2way'!$Q$3:$Q$7690,"=" &amp;B34) +  COUNTIFS('2way'!$N$3:$N$7690,"&gt;50%",'2way'!$Y$3:$Y$7690,"Y",'2way'!$R$3:$R$7690,"=" &amp;B34)</f>
        <v>0</v>
      </c>
      <c r="P34">
        <f>COUNTIF('2way'!$Q$3:$Q$7690,"=" &amp;B34) + COUNTIF('2way'!$R$3:$R$7690,"=" &amp;B34)</f>
        <v>4</v>
      </c>
      <c r="Q34" s="5">
        <f t="shared" si="4"/>
        <v>0</v>
      </c>
      <c r="R34" s="5">
        <f t="shared" si="5"/>
        <v>0</v>
      </c>
      <c r="S34" s="5">
        <f t="shared" si="6"/>
        <v>0</v>
      </c>
      <c r="T34" s="5">
        <f t="shared" si="7"/>
        <v>0</v>
      </c>
      <c r="U34">
        <f t="shared" si="8"/>
        <v>2</v>
      </c>
      <c r="V34" s="5">
        <f t="shared" si="9"/>
        <v>0.5</v>
      </c>
      <c r="W34">
        <f t="shared" si="10"/>
        <v>0</v>
      </c>
      <c r="X34" s="5">
        <f t="shared" si="11"/>
        <v>0</v>
      </c>
      <c r="Y34">
        <f t="shared" si="12"/>
        <v>2</v>
      </c>
      <c r="Z34" s="5">
        <f t="shared" si="13"/>
        <v>0.5</v>
      </c>
      <c r="AA34">
        <f t="shared" si="14"/>
        <v>0</v>
      </c>
      <c r="AB34" s="5">
        <f t="shared" si="15"/>
        <v>0</v>
      </c>
    </row>
    <row r="35" spans="1:28" x14ac:dyDescent="0.25">
      <c r="A35" t="s">
        <v>257</v>
      </c>
      <c r="B35" t="s">
        <v>298</v>
      </c>
      <c r="C35" s="50">
        <f>COUNTIFS('2way'!$A$3:$A$7690,"&gt;50%",'2way'!$Y$3:$Y$7690,"Y",'2way'!$Q$3:$Q$7690,"=" &amp;B35) +  COUNTIFS('2way'!$A$3:$A$7690,"&gt;50%",'2way'!$Y$3:$Y$7690,"Y",'2way'!$R$3:$R$7690,"=" &amp;B35)</f>
        <v>0</v>
      </c>
      <c r="D35" s="51">
        <f>COUNTIFS('2way'!$A$3:$A$7690,"&gt;50%",'2way'!$Y$3:$Y$7690,"N",'2way'!$Q$3:$Q$7690,"=" &amp;B35) +  COUNTIFS('2way'!$A$3:$A$7690,"&gt;50%",'2way'!$Y$3:$Y$7690,"N",'2way'!$R$3:$R$7690,"=" &amp;B35)</f>
        <v>1</v>
      </c>
      <c r="E35" s="51">
        <f>COUNTIFS('2way'!$B$3:$B$7690,"&gt;50%",'2way'!$Y$3:$Y$7690,"N",'2way'!$Q$3:$Q$7690,"=" &amp;B35) +  COUNTIFS('2way'!$B$3:$B$7690,"&gt;50%",'2way'!$Y$3:$Y$7690,"N",'2way'!$R$3:$R$7690,"=" &amp;B35)</f>
        <v>0</v>
      </c>
      <c r="F35" s="51">
        <f>COUNTIFS('2way'!$B$3:$B$7690,"&gt;50%",'2way'!$Y$3:$Y$7690,"Y",'2way'!$Q$3:$Q$7690,"=" &amp;B35) +  COUNTIFS('2way'!$B$3:$B$7690,"&gt;50%",'2way'!$Y$3:$Y$7690,"Y",'2way'!$R$3:$R$7690,"=" &amp;B35)</f>
        <v>4</v>
      </c>
      <c r="G35">
        <f>COUNTIF('2way'!$Q$3:$Q$7690,"=" &amp;B35) + COUNTIF('2way'!$R$3:$R$7690,"=" &amp;B35)</f>
        <v>5</v>
      </c>
      <c r="H35" s="5">
        <f t="shared" si="17"/>
        <v>0</v>
      </c>
      <c r="I35" s="5">
        <f t="shared" si="1"/>
        <v>0.2</v>
      </c>
      <c r="J35" s="5">
        <f t="shared" si="2"/>
        <v>0</v>
      </c>
      <c r="K35" s="5">
        <f t="shared" si="3"/>
        <v>0.8</v>
      </c>
      <c r="L35" s="51">
        <f>COUNTIFS('2way'!$M$3:$M$7690,"&gt;50%",'2way'!$Y$3:$Y$7690,"Y",'2way'!$Q$3:$Q$7690,"=" &amp;B35) +  COUNTIFS('2way'!$M$3:$M$7690,"&gt;50%",'2way'!$Y$3:$Y$7690,"Y",'2way'!$R$3:$R$7690,"=" &amp;B35)</f>
        <v>0</v>
      </c>
      <c r="M35" s="51">
        <f>COUNTIFS('2way'!$M$3:$M$7690,"&gt;50%",'2way'!$Y$3:$Y$7690,"N",'2way'!$Q$3:$Q$7690,"=" &amp;B35) +  COUNTIFS('2way'!$M$3:$M$7690,"&gt;50%",'2way'!$Y$3:$Y$7690,"N",'2way'!$R$3:$R$7690,"=" &amp;B35)</f>
        <v>0</v>
      </c>
      <c r="N35" s="51">
        <f>COUNTIFS('2way'!$N$3:$N$7690,"&gt;50%",'2way'!$Y$3:$Y$7690,"N",'2way'!$Q$3:$Q$7690,"=" &amp;B35) +  COUNTIFS('2way'!$N$3:$N$7690,"&gt;50%",'2way'!$Y$3:$Y$7690,"N",'2way'!$R$3:$R$7690,"=" &amp;B35)</f>
        <v>0</v>
      </c>
      <c r="O35" s="51">
        <f>COUNTIFS('2way'!$N$3:$N$7690,"&gt;50%",'2way'!$Y$3:$Y$7690,"Y",'2way'!$Q$3:$Q$7690,"=" &amp;B35) +  COUNTIFS('2way'!$N$3:$N$7690,"&gt;50%",'2way'!$Y$3:$Y$7690,"Y",'2way'!$R$3:$R$7690,"=" &amp;B35)</f>
        <v>0</v>
      </c>
      <c r="P35">
        <f>COUNTIF('2way'!$Q$3:$Q$7690,"=" &amp;B35) + COUNTIF('2way'!$R$3:$R$7690,"=" &amp;B35)</f>
        <v>5</v>
      </c>
      <c r="Q35" s="5">
        <f t="shared" si="4"/>
        <v>0</v>
      </c>
      <c r="R35" s="5">
        <f t="shared" si="5"/>
        <v>0</v>
      </c>
      <c r="S35" s="5">
        <f t="shared" si="6"/>
        <v>0</v>
      </c>
      <c r="T35" s="5">
        <f t="shared" si="7"/>
        <v>0</v>
      </c>
      <c r="U35">
        <f t="shared" si="8"/>
        <v>0</v>
      </c>
      <c r="V35" s="5">
        <f t="shared" si="9"/>
        <v>0</v>
      </c>
      <c r="W35">
        <f t="shared" si="10"/>
        <v>0</v>
      </c>
      <c r="X35" s="5">
        <f t="shared" si="11"/>
        <v>0</v>
      </c>
      <c r="Y35">
        <f t="shared" si="12"/>
        <v>5</v>
      </c>
      <c r="Z35" s="5">
        <f t="shared" si="13"/>
        <v>1</v>
      </c>
      <c r="AA35">
        <f t="shared" si="14"/>
        <v>0</v>
      </c>
      <c r="AB35" s="5">
        <f t="shared" si="15"/>
        <v>0</v>
      </c>
    </row>
    <row r="36" spans="1:28" x14ac:dyDescent="0.25">
      <c r="A36" t="s">
        <v>257</v>
      </c>
      <c r="B36" t="s">
        <v>299</v>
      </c>
      <c r="C36" s="50">
        <f>COUNTIFS('2way'!$A$3:$A$7690,"&gt;50%",'2way'!$Y$3:$Y$7690,"Y",'2way'!$Q$3:$Q$7690,"=" &amp;B36) +  COUNTIFS('2way'!$A$3:$A$7690,"&gt;50%",'2way'!$Y$3:$Y$7690,"Y",'2way'!$R$3:$R$7690,"=" &amp;B36)</f>
        <v>1</v>
      </c>
      <c r="D36" s="51">
        <f>COUNTIFS('2way'!$A$3:$A$7690,"&gt;50%",'2way'!$Y$3:$Y$7690,"N",'2way'!$Q$3:$Q$7690,"=" &amp;B36) +  COUNTIFS('2way'!$A$3:$A$7690,"&gt;50%",'2way'!$Y$3:$Y$7690,"N",'2way'!$R$3:$R$7690,"=" &amp;B36)</f>
        <v>1</v>
      </c>
      <c r="E36" s="51">
        <f>COUNTIFS('2way'!$B$3:$B$7690,"&gt;50%",'2way'!$Y$3:$Y$7690,"N",'2way'!$Q$3:$Q$7690,"=" &amp;B36) +  COUNTIFS('2way'!$B$3:$B$7690,"&gt;50%",'2way'!$Y$3:$Y$7690,"N",'2way'!$R$3:$R$7690,"=" &amp;B36)</f>
        <v>1</v>
      </c>
      <c r="F36" s="51">
        <f>COUNTIFS('2way'!$B$3:$B$7690,"&gt;50%",'2way'!$Y$3:$Y$7690,"Y",'2way'!$Q$3:$Q$7690,"=" &amp;B36) +  COUNTIFS('2way'!$B$3:$B$7690,"&gt;50%",'2way'!$Y$3:$Y$7690,"Y",'2way'!$R$3:$R$7690,"=" &amp;B36)</f>
        <v>1</v>
      </c>
      <c r="G36">
        <f>COUNTIF('2way'!$Q$3:$Q$7690,"=" &amp;B36) + COUNTIF('2way'!$R$3:$R$7690,"=" &amp;B36)</f>
        <v>4</v>
      </c>
      <c r="H36" s="5">
        <f t="shared" si="17"/>
        <v>0.25</v>
      </c>
      <c r="I36" s="5">
        <f t="shared" si="1"/>
        <v>0.25</v>
      </c>
      <c r="J36" s="5">
        <f t="shared" si="2"/>
        <v>0.25</v>
      </c>
      <c r="K36" s="5">
        <f t="shared" si="3"/>
        <v>0.25</v>
      </c>
      <c r="L36" s="51">
        <f>COUNTIFS('2way'!$M$3:$M$7690,"&gt;50%",'2way'!$Y$3:$Y$7690,"Y",'2way'!$Q$3:$Q$7690,"=" &amp;B36) +  COUNTIFS('2way'!$M$3:$M$7690,"&gt;50%",'2way'!$Y$3:$Y$7690,"Y",'2way'!$R$3:$R$7690,"=" &amp;B36)</f>
        <v>0</v>
      </c>
      <c r="M36" s="51">
        <f>COUNTIFS('2way'!$M$3:$M$7690,"&gt;50%",'2way'!$Y$3:$Y$7690,"N",'2way'!$Q$3:$Q$7690,"=" &amp;B36) +  COUNTIFS('2way'!$M$3:$M$7690,"&gt;50%",'2way'!$Y$3:$Y$7690,"N",'2way'!$R$3:$R$7690,"=" &amp;B36)</f>
        <v>0</v>
      </c>
      <c r="N36" s="51">
        <f>COUNTIFS('2way'!$N$3:$N$7690,"&gt;50%",'2way'!$Y$3:$Y$7690,"N",'2way'!$Q$3:$Q$7690,"=" &amp;B36) +  COUNTIFS('2way'!$N$3:$N$7690,"&gt;50%",'2way'!$Y$3:$Y$7690,"N",'2way'!$R$3:$R$7690,"=" &amp;B36)</f>
        <v>0</v>
      </c>
      <c r="O36" s="51">
        <f>COUNTIFS('2way'!$N$3:$N$7690,"&gt;50%",'2way'!$Y$3:$Y$7690,"Y",'2way'!$Q$3:$Q$7690,"=" &amp;B36) +  COUNTIFS('2way'!$N$3:$N$7690,"&gt;50%",'2way'!$Y$3:$Y$7690,"Y",'2way'!$R$3:$R$7690,"=" &amp;B36)</f>
        <v>0</v>
      </c>
      <c r="P36">
        <f>COUNTIF('2way'!$Q$3:$Q$7690,"=" &amp;B36) + COUNTIF('2way'!$R$3:$R$7690,"=" &amp;B36)</f>
        <v>4</v>
      </c>
      <c r="Q36" s="5">
        <f t="shared" si="4"/>
        <v>0</v>
      </c>
      <c r="R36" s="5">
        <f t="shared" si="5"/>
        <v>0</v>
      </c>
      <c r="S36" s="5">
        <f t="shared" si="6"/>
        <v>0</v>
      </c>
      <c r="T36" s="5">
        <f t="shared" si="7"/>
        <v>0</v>
      </c>
      <c r="U36">
        <f t="shared" si="8"/>
        <v>2</v>
      </c>
      <c r="V36" s="5">
        <f t="shared" si="9"/>
        <v>0.5</v>
      </c>
      <c r="W36">
        <f t="shared" si="10"/>
        <v>0</v>
      </c>
      <c r="X36" s="5">
        <f t="shared" si="11"/>
        <v>0</v>
      </c>
      <c r="Y36">
        <f t="shared" si="12"/>
        <v>2</v>
      </c>
      <c r="Z36" s="5">
        <f t="shared" si="13"/>
        <v>0.5</v>
      </c>
      <c r="AA36">
        <f t="shared" si="14"/>
        <v>0</v>
      </c>
      <c r="AB36" s="5">
        <f t="shared" si="15"/>
        <v>0</v>
      </c>
    </row>
    <row r="37" spans="1:28" x14ac:dyDescent="0.25">
      <c r="A37" t="s">
        <v>257</v>
      </c>
      <c r="B37" t="s">
        <v>369</v>
      </c>
      <c r="C37" s="50">
        <f>COUNTIFS('2way'!$A$3:$A$7690,"&gt;50%",'2way'!$Y$3:$Y$7690,"Y",'2way'!$Q$3:$Q$7690,"=" &amp;B37) +  COUNTIFS('2way'!$A$3:$A$7690,"&gt;50%",'2way'!$Y$3:$Y$7690,"Y",'2way'!$R$3:$R$7690,"=" &amp;B37)</f>
        <v>1</v>
      </c>
      <c r="D37" s="51">
        <f>COUNTIFS('2way'!$A$3:$A$7690,"&gt;50%",'2way'!$Y$3:$Y$7690,"N",'2way'!$Q$3:$Q$7690,"=" &amp;B37) +  COUNTIFS('2way'!$A$3:$A$7690,"&gt;50%",'2way'!$Y$3:$Y$7690,"N",'2way'!$R$3:$R$7690,"=" &amp;B37)</f>
        <v>2</v>
      </c>
      <c r="E37" s="51">
        <f>COUNTIFS('2way'!$B$3:$B$7690,"&gt;50%",'2way'!$Y$3:$Y$7690,"N",'2way'!$Q$3:$Q$7690,"=" &amp;B37) +  COUNTIFS('2way'!$B$3:$B$7690,"&gt;50%",'2way'!$Y$3:$Y$7690,"N",'2way'!$R$3:$R$7690,"=" &amp;B37)</f>
        <v>0</v>
      </c>
      <c r="F37" s="51">
        <f>COUNTIFS('2way'!$B$3:$B$7690,"&gt;50%",'2way'!$Y$3:$Y$7690,"Y",'2way'!$Q$3:$Q$7690,"=" &amp;B37) +  COUNTIFS('2way'!$B$3:$B$7690,"&gt;50%",'2way'!$Y$3:$Y$7690,"Y",'2way'!$R$3:$R$7690,"=" &amp;B37)</f>
        <v>1</v>
      </c>
      <c r="G37">
        <f>COUNTIF('2way'!$Q$3:$Q$7690,"=" &amp;B37) + COUNTIF('2way'!$R$3:$R$7690,"=" &amp;B37)</f>
        <v>4</v>
      </c>
      <c r="H37" s="5">
        <f t="shared" si="17"/>
        <v>0.25</v>
      </c>
      <c r="I37" s="5">
        <f t="shared" si="1"/>
        <v>0.5</v>
      </c>
      <c r="J37" s="5">
        <f t="shared" si="2"/>
        <v>0</v>
      </c>
      <c r="K37" s="5">
        <f t="shared" si="3"/>
        <v>0.25</v>
      </c>
      <c r="L37" s="51">
        <f>COUNTIFS('2way'!$M$3:$M$7690,"&gt;50%",'2way'!$Y$3:$Y$7690,"Y",'2way'!$Q$3:$Q$7690,"=" &amp;B37) +  COUNTIFS('2way'!$M$3:$M$7690,"&gt;50%",'2way'!$Y$3:$Y$7690,"Y",'2way'!$R$3:$R$7690,"=" &amp;B37)</f>
        <v>0</v>
      </c>
      <c r="M37" s="51">
        <f>COUNTIFS('2way'!$M$3:$M$7690,"&gt;50%",'2way'!$Y$3:$Y$7690,"N",'2way'!$Q$3:$Q$7690,"=" &amp;B37) +  COUNTIFS('2way'!$M$3:$M$7690,"&gt;50%",'2way'!$Y$3:$Y$7690,"N",'2way'!$R$3:$R$7690,"=" &amp;B37)</f>
        <v>0</v>
      </c>
      <c r="N37" s="51">
        <f>COUNTIFS('2way'!$N$3:$N$7690,"&gt;50%",'2way'!$Y$3:$Y$7690,"N",'2way'!$Q$3:$Q$7690,"=" &amp;B37) +  COUNTIFS('2way'!$N$3:$N$7690,"&gt;50%",'2way'!$Y$3:$Y$7690,"N",'2way'!$R$3:$R$7690,"=" &amp;B37)</f>
        <v>0</v>
      </c>
      <c r="O37" s="51">
        <f>COUNTIFS('2way'!$N$3:$N$7690,"&gt;50%",'2way'!$Y$3:$Y$7690,"Y",'2way'!$Q$3:$Q$7690,"=" &amp;B37) +  COUNTIFS('2way'!$N$3:$N$7690,"&gt;50%",'2way'!$Y$3:$Y$7690,"Y",'2way'!$R$3:$R$7690,"=" &amp;B37)</f>
        <v>0</v>
      </c>
      <c r="P37">
        <f>COUNTIF('2way'!$Q$3:$Q$7690,"=" &amp;B37) + COUNTIF('2way'!$R$3:$R$7690,"=" &amp;B37)</f>
        <v>4</v>
      </c>
      <c r="Q37" s="5">
        <f t="shared" si="4"/>
        <v>0</v>
      </c>
      <c r="R37" s="5">
        <f t="shared" si="5"/>
        <v>0</v>
      </c>
      <c r="S37" s="5">
        <f t="shared" si="6"/>
        <v>0</v>
      </c>
      <c r="T37" s="5">
        <f t="shared" si="7"/>
        <v>0</v>
      </c>
      <c r="U37">
        <f t="shared" si="8"/>
        <v>1</v>
      </c>
      <c r="V37" s="5">
        <f t="shared" si="9"/>
        <v>0.25</v>
      </c>
      <c r="W37">
        <f t="shared" si="10"/>
        <v>0</v>
      </c>
      <c r="X37" s="5">
        <f t="shared" si="11"/>
        <v>0</v>
      </c>
      <c r="Y37">
        <f t="shared" si="12"/>
        <v>3</v>
      </c>
      <c r="Z37" s="5">
        <f t="shared" si="13"/>
        <v>0.75</v>
      </c>
      <c r="AA37">
        <f t="shared" si="14"/>
        <v>0</v>
      </c>
      <c r="AB37" s="5">
        <f t="shared" si="15"/>
        <v>0</v>
      </c>
    </row>
    <row r="38" spans="1:28" x14ac:dyDescent="0.25">
      <c r="A38" t="s">
        <v>257</v>
      </c>
      <c r="B38" t="s">
        <v>276</v>
      </c>
      <c r="C38" s="50">
        <f>COUNTIFS('2way'!$A$3:$A$7690,"&gt;50%",'2way'!$Y$3:$Y$7690,"Y",'2way'!$Q$3:$Q$7690,"=" &amp;B38) +  COUNTIFS('2way'!$A$3:$A$7690,"&gt;50%",'2way'!$Y$3:$Y$7690,"Y",'2way'!$R$3:$R$7690,"=" &amp;B38)</f>
        <v>3</v>
      </c>
      <c r="D38" s="51">
        <f>COUNTIFS('2way'!$A$3:$A$7690,"&gt;50%",'2way'!$Y$3:$Y$7690,"N",'2way'!$Q$3:$Q$7690,"=" &amp;B38) +  COUNTIFS('2way'!$A$3:$A$7690,"&gt;50%",'2way'!$Y$3:$Y$7690,"N",'2way'!$R$3:$R$7690,"=" &amp;B38)</f>
        <v>1</v>
      </c>
      <c r="E38" s="51">
        <f>COUNTIFS('2way'!$B$3:$B$7690,"&gt;50%",'2way'!$Y$3:$Y$7690,"N",'2way'!$Q$3:$Q$7690,"=" &amp;B38) +  COUNTIFS('2way'!$B$3:$B$7690,"&gt;50%",'2way'!$Y$3:$Y$7690,"N",'2way'!$R$3:$R$7690,"=" &amp;B38)</f>
        <v>0</v>
      </c>
      <c r="F38" s="51">
        <f>COUNTIFS('2way'!$B$3:$B$7690,"&gt;50%",'2way'!$Y$3:$Y$7690,"Y",'2way'!$Q$3:$Q$7690,"=" &amp;B38) +  COUNTIFS('2way'!$B$3:$B$7690,"&gt;50%",'2way'!$Y$3:$Y$7690,"Y",'2way'!$R$3:$R$7690,"=" &amp;B38)</f>
        <v>0</v>
      </c>
      <c r="G38">
        <f>COUNTIF('2way'!$Q$3:$Q$7690,"=" &amp;B38) + COUNTIF('2way'!$R$3:$R$7690,"=" &amp;B38)</f>
        <v>4</v>
      </c>
      <c r="H38" s="5">
        <f t="shared" si="17"/>
        <v>0.75</v>
      </c>
      <c r="I38" s="5">
        <f t="shared" si="1"/>
        <v>0.25</v>
      </c>
      <c r="J38" s="5">
        <f t="shared" si="2"/>
        <v>0</v>
      </c>
      <c r="K38" s="5">
        <f t="shared" si="3"/>
        <v>0</v>
      </c>
      <c r="L38" s="51">
        <f>COUNTIFS('2way'!$M$3:$M$7690,"&gt;50%",'2way'!$Y$3:$Y$7690,"Y",'2way'!$Q$3:$Q$7690,"=" &amp;B38) +  COUNTIFS('2way'!$M$3:$M$7690,"&gt;50%",'2way'!$Y$3:$Y$7690,"Y",'2way'!$R$3:$R$7690,"=" &amp;B38)</f>
        <v>0</v>
      </c>
      <c r="M38" s="51">
        <f>COUNTIFS('2way'!$M$3:$M$7690,"&gt;50%",'2way'!$Y$3:$Y$7690,"N",'2way'!$Q$3:$Q$7690,"=" &amp;B38) +  COUNTIFS('2way'!$M$3:$M$7690,"&gt;50%",'2way'!$Y$3:$Y$7690,"N",'2way'!$R$3:$R$7690,"=" &amp;B38)</f>
        <v>0</v>
      </c>
      <c r="N38" s="51">
        <f>COUNTIFS('2way'!$N$3:$N$7690,"&gt;50%",'2way'!$Y$3:$Y$7690,"N",'2way'!$Q$3:$Q$7690,"=" &amp;B38) +  COUNTIFS('2way'!$N$3:$N$7690,"&gt;50%",'2way'!$Y$3:$Y$7690,"N",'2way'!$R$3:$R$7690,"=" &amp;B38)</f>
        <v>0</v>
      </c>
      <c r="O38" s="51">
        <f>COUNTIFS('2way'!$N$3:$N$7690,"&gt;50%",'2way'!$Y$3:$Y$7690,"Y",'2way'!$Q$3:$Q$7690,"=" &amp;B38) +  COUNTIFS('2way'!$N$3:$N$7690,"&gt;50%",'2way'!$Y$3:$Y$7690,"Y",'2way'!$R$3:$R$7690,"=" &amp;B38)</f>
        <v>0</v>
      </c>
      <c r="P38">
        <f>COUNTIF('2way'!$Q$3:$Q$7690,"=" &amp;B38) + COUNTIF('2way'!$R$3:$R$7690,"=" &amp;B38)</f>
        <v>4</v>
      </c>
      <c r="Q38" s="5">
        <f t="shared" si="4"/>
        <v>0</v>
      </c>
      <c r="R38" s="5">
        <f t="shared" si="5"/>
        <v>0</v>
      </c>
      <c r="S38" s="5">
        <f t="shared" si="6"/>
        <v>0</v>
      </c>
      <c r="T38" s="5">
        <f t="shared" si="7"/>
        <v>0</v>
      </c>
      <c r="U38">
        <f t="shared" si="8"/>
        <v>3</v>
      </c>
      <c r="V38" s="5">
        <f t="shared" si="9"/>
        <v>0.75</v>
      </c>
      <c r="W38">
        <f t="shared" si="10"/>
        <v>0</v>
      </c>
      <c r="X38" s="5">
        <f t="shared" si="11"/>
        <v>0</v>
      </c>
      <c r="Y38">
        <f t="shared" si="12"/>
        <v>1</v>
      </c>
      <c r="Z38" s="5">
        <f t="shared" si="13"/>
        <v>0.25</v>
      </c>
      <c r="AA38">
        <f t="shared" si="14"/>
        <v>0</v>
      </c>
      <c r="AB38" s="5">
        <f t="shared" si="15"/>
        <v>0</v>
      </c>
    </row>
    <row r="39" spans="1:28" x14ac:dyDescent="0.25">
      <c r="A39" t="s">
        <v>257</v>
      </c>
      <c r="B39" t="s">
        <v>538</v>
      </c>
      <c r="C39" s="50">
        <f>COUNTIFS('2way'!$A$3:$A$7690,"&gt;50%",'2way'!$Y$3:$Y$7690,"Y",'2way'!$Q$3:$Q$7690,"=" &amp;B39) +  COUNTIFS('2way'!$A$3:$A$7690,"&gt;50%",'2way'!$Y$3:$Y$7690,"Y",'2way'!$R$3:$R$7690,"=" &amp;B39)</f>
        <v>0</v>
      </c>
      <c r="D39" s="51">
        <f>COUNTIFS('2way'!$A$3:$A$7690,"&gt;50%",'2way'!$Y$3:$Y$7690,"N",'2way'!$Q$3:$Q$7690,"=" &amp;B39) +  COUNTIFS('2way'!$A$3:$A$7690,"&gt;50%",'2way'!$Y$3:$Y$7690,"N",'2way'!$R$3:$R$7690,"=" &amp;B39)</f>
        <v>0</v>
      </c>
      <c r="E39" s="51">
        <f>COUNTIFS('2way'!$B$3:$B$7690,"&gt;50%",'2way'!$Y$3:$Y$7690,"N",'2way'!$Q$3:$Q$7690,"=" &amp;B39) +  COUNTIFS('2way'!$B$3:$B$7690,"&gt;50%",'2way'!$Y$3:$Y$7690,"N",'2way'!$R$3:$R$7690,"=" &amp;B39)</f>
        <v>0</v>
      </c>
      <c r="F39" s="51">
        <f>COUNTIFS('2way'!$B$3:$B$7690,"&gt;50%",'2way'!$Y$3:$Y$7690,"Y",'2way'!$Q$3:$Q$7690,"=" &amp;B39) +  COUNTIFS('2way'!$B$3:$B$7690,"&gt;50%",'2way'!$Y$3:$Y$7690,"Y",'2way'!$R$3:$R$7690,"=" &amp;B39)</f>
        <v>0</v>
      </c>
      <c r="G39">
        <f>COUNTIF('2way'!$Q$3:$Q$7690,"=" &amp;B39) + COUNTIF('2way'!$R$3:$R$7690,"=" &amp;B39)</f>
        <v>0</v>
      </c>
      <c r="H39" s="5" t="e">
        <f t="shared" si="17"/>
        <v>#DIV/0!</v>
      </c>
      <c r="I39" s="5" t="e">
        <f t="shared" si="1"/>
        <v>#DIV/0!</v>
      </c>
      <c r="J39" s="5" t="e">
        <f t="shared" si="2"/>
        <v>#DIV/0!</v>
      </c>
      <c r="K39" s="5" t="e">
        <f t="shared" si="3"/>
        <v>#DIV/0!</v>
      </c>
      <c r="L39" s="51">
        <f>COUNTIFS('2way'!$M$3:$M$7690,"&gt;50%",'2way'!$Y$3:$Y$7690,"Y",'2way'!$Q$3:$Q$7690,"=" &amp;B39) +  COUNTIFS('2way'!$M$3:$M$7690,"&gt;50%",'2way'!$Y$3:$Y$7690,"Y",'2way'!$R$3:$R$7690,"=" &amp;B39)</f>
        <v>0</v>
      </c>
      <c r="M39" s="51">
        <f>COUNTIFS('2way'!$M$3:$M$7690,"&gt;50%",'2way'!$Y$3:$Y$7690,"N",'2way'!$Q$3:$Q$7690,"=" &amp;B39) +  COUNTIFS('2way'!$M$3:$M$7690,"&gt;50%",'2way'!$Y$3:$Y$7690,"N",'2way'!$R$3:$R$7690,"=" &amp;B39)</f>
        <v>0</v>
      </c>
      <c r="N39" s="51">
        <f>COUNTIFS('2way'!$N$3:$N$7690,"&gt;50%",'2way'!$Y$3:$Y$7690,"N",'2way'!$Q$3:$Q$7690,"=" &amp;B39) +  COUNTIFS('2way'!$N$3:$N$7690,"&gt;50%",'2way'!$Y$3:$Y$7690,"N",'2way'!$R$3:$R$7690,"=" &amp;B39)</f>
        <v>0</v>
      </c>
      <c r="O39" s="51">
        <f>COUNTIFS('2way'!$N$3:$N$7690,"&gt;50%",'2way'!$Y$3:$Y$7690,"Y",'2way'!$Q$3:$Q$7690,"=" &amp;B39) +  COUNTIFS('2way'!$N$3:$N$7690,"&gt;50%",'2way'!$Y$3:$Y$7690,"Y",'2way'!$R$3:$R$7690,"=" &amp;B39)</f>
        <v>0</v>
      </c>
      <c r="P39">
        <f>COUNTIF('2way'!$Q$3:$Q$7690,"=" &amp;B39) + COUNTIF('2way'!$R$3:$R$7690,"=" &amp;B39)</f>
        <v>0</v>
      </c>
      <c r="Q39" s="5" t="e">
        <f t="shared" si="4"/>
        <v>#DIV/0!</v>
      </c>
      <c r="R39" s="5" t="e">
        <f t="shared" si="5"/>
        <v>#DIV/0!</v>
      </c>
      <c r="S39" s="5" t="e">
        <f t="shared" si="6"/>
        <v>#DIV/0!</v>
      </c>
      <c r="T39" s="5" t="e">
        <f t="shared" si="7"/>
        <v>#DIV/0!</v>
      </c>
      <c r="U39">
        <f t="shared" si="8"/>
        <v>0</v>
      </c>
      <c r="V39" s="5" t="e">
        <f t="shared" si="9"/>
        <v>#DIV/0!</v>
      </c>
      <c r="W39">
        <f t="shared" si="10"/>
        <v>0</v>
      </c>
      <c r="X39" s="5" t="e">
        <f t="shared" si="11"/>
        <v>#DIV/0!</v>
      </c>
      <c r="Y39">
        <f t="shared" si="12"/>
        <v>0</v>
      </c>
      <c r="Z39" s="5" t="e">
        <f t="shared" si="13"/>
        <v>#DIV/0!</v>
      </c>
      <c r="AA39">
        <f t="shared" si="14"/>
        <v>0</v>
      </c>
      <c r="AB39" s="5" t="e">
        <f t="shared" si="15"/>
        <v>#DIV/0!</v>
      </c>
    </row>
    <row r="40" spans="1:28" x14ac:dyDescent="0.25">
      <c r="A40" t="s">
        <v>257</v>
      </c>
      <c r="B40" t="s">
        <v>275</v>
      </c>
      <c r="C40" s="50">
        <f>COUNTIFS('2way'!$A$3:$A$7690,"&gt;50%",'2way'!$Y$3:$Y$7690,"Y",'2way'!$Q$3:$Q$7690,"=" &amp;B40) +  COUNTIFS('2way'!$A$3:$A$7690,"&gt;50%",'2way'!$Y$3:$Y$7690,"Y",'2way'!$R$3:$R$7690,"=" &amp;B40)</f>
        <v>2</v>
      </c>
      <c r="D40" s="51">
        <f>COUNTIFS('2way'!$A$3:$A$7690,"&gt;50%",'2way'!$Y$3:$Y$7690,"N",'2way'!$Q$3:$Q$7690,"=" &amp;B40) +  COUNTIFS('2way'!$A$3:$A$7690,"&gt;50%",'2way'!$Y$3:$Y$7690,"N",'2way'!$R$3:$R$7690,"=" &amp;B40)</f>
        <v>2</v>
      </c>
      <c r="E40" s="51">
        <f>COUNTIFS('2way'!$B$3:$B$7690,"&gt;50%",'2way'!$Y$3:$Y$7690,"N",'2way'!$Q$3:$Q$7690,"=" &amp;B40) +  COUNTIFS('2way'!$B$3:$B$7690,"&gt;50%",'2way'!$Y$3:$Y$7690,"N",'2way'!$R$3:$R$7690,"=" &amp;B40)</f>
        <v>0</v>
      </c>
      <c r="F40" s="51">
        <f>COUNTIFS('2way'!$B$3:$B$7690,"&gt;50%",'2way'!$Y$3:$Y$7690,"Y",'2way'!$Q$3:$Q$7690,"=" &amp;B40) +  COUNTIFS('2way'!$B$3:$B$7690,"&gt;50%",'2way'!$Y$3:$Y$7690,"Y",'2way'!$R$3:$R$7690,"=" &amp;B40)</f>
        <v>2</v>
      </c>
      <c r="G40">
        <f>COUNTIF('2way'!$Q$3:$Q$7690,"=" &amp;B40) + COUNTIF('2way'!$R$3:$R$7690,"=" &amp;B40)</f>
        <v>6</v>
      </c>
      <c r="H40" s="5">
        <f t="shared" si="17"/>
        <v>0.33333333333333331</v>
      </c>
      <c r="I40" s="5">
        <f t="shared" si="1"/>
        <v>0.33333333333333331</v>
      </c>
      <c r="J40" s="5">
        <f t="shared" si="2"/>
        <v>0</v>
      </c>
      <c r="K40" s="5">
        <f t="shared" si="3"/>
        <v>0.33333333333333331</v>
      </c>
      <c r="L40" s="51">
        <f>COUNTIFS('2way'!$M$3:$M$7690,"&gt;50%",'2way'!$Y$3:$Y$7690,"Y",'2way'!$Q$3:$Q$7690,"=" &amp;B40) +  COUNTIFS('2way'!$M$3:$M$7690,"&gt;50%",'2way'!$Y$3:$Y$7690,"Y",'2way'!$R$3:$R$7690,"=" &amp;B40)</f>
        <v>0</v>
      </c>
      <c r="M40" s="51">
        <f>COUNTIFS('2way'!$M$3:$M$7690,"&gt;50%",'2way'!$Y$3:$Y$7690,"N",'2way'!$Q$3:$Q$7690,"=" &amp;B40) +  COUNTIFS('2way'!$M$3:$M$7690,"&gt;50%",'2way'!$Y$3:$Y$7690,"N",'2way'!$R$3:$R$7690,"=" &amp;B40)</f>
        <v>0</v>
      </c>
      <c r="N40" s="51">
        <f>COUNTIFS('2way'!$N$3:$N$7690,"&gt;50%",'2way'!$Y$3:$Y$7690,"N",'2way'!$Q$3:$Q$7690,"=" &amp;B40) +  COUNTIFS('2way'!$N$3:$N$7690,"&gt;50%",'2way'!$Y$3:$Y$7690,"N",'2way'!$R$3:$R$7690,"=" &amp;B40)</f>
        <v>0</v>
      </c>
      <c r="O40" s="51">
        <f>COUNTIFS('2way'!$N$3:$N$7690,"&gt;50%",'2way'!$Y$3:$Y$7690,"Y",'2way'!$Q$3:$Q$7690,"=" &amp;B40) +  COUNTIFS('2way'!$N$3:$N$7690,"&gt;50%",'2way'!$Y$3:$Y$7690,"Y",'2way'!$R$3:$R$7690,"=" &amp;B40)</f>
        <v>0</v>
      </c>
      <c r="P40">
        <f>COUNTIF('2way'!$Q$3:$Q$7690,"=" &amp;B40) + COUNTIF('2way'!$R$3:$R$7690,"=" &amp;B40)</f>
        <v>6</v>
      </c>
      <c r="Q40" s="5">
        <f t="shared" si="4"/>
        <v>0</v>
      </c>
      <c r="R40" s="5">
        <f t="shared" si="5"/>
        <v>0</v>
      </c>
      <c r="S40" s="5">
        <f t="shared" si="6"/>
        <v>0</v>
      </c>
      <c r="T40" s="5">
        <f t="shared" si="7"/>
        <v>0</v>
      </c>
      <c r="U40">
        <f t="shared" si="8"/>
        <v>2</v>
      </c>
      <c r="V40" s="5">
        <f t="shared" si="9"/>
        <v>0.33333333333333331</v>
      </c>
      <c r="W40">
        <f t="shared" si="10"/>
        <v>0</v>
      </c>
      <c r="X40" s="5">
        <f t="shared" si="11"/>
        <v>0</v>
      </c>
      <c r="Y40">
        <f t="shared" si="12"/>
        <v>4</v>
      </c>
      <c r="Z40" s="5">
        <f t="shared" si="13"/>
        <v>0.66666666666666663</v>
      </c>
      <c r="AA40">
        <f t="shared" si="14"/>
        <v>0</v>
      </c>
      <c r="AB40" s="5">
        <f t="shared" si="15"/>
        <v>0</v>
      </c>
    </row>
    <row r="41" spans="1:28" x14ac:dyDescent="0.25">
      <c r="A41" t="s">
        <v>257</v>
      </c>
      <c r="B41" t="s">
        <v>301</v>
      </c>
      <c r="C41" s="50">
        <f>COUNTIFS('2way'!$A$3:$A$7690,"&gt;50%",'2way'!$Y$3:$Y$7690,"Y",'2way'!$Q$3:$Q$7690,"=" &amp;B41) +  COUNTIFS('2way'!$A$3:$A$7690,"&gt;50%",'2way'!$Y$3:$Y$7690,"Y",'2way'!$R$3:$R$7690,"=" &amp;B41)</f>
        <v>1</v>
      </c>
      <c r="D41" s="51">
        <f>COUNTIFS('2way'!$A$3:$A$7690,"&gt;50%",'2way'!$Y$3:$Y$7690,"N",'2way'!$Q$3:$Q$7690,"=" &amp;B41) +  COUNTIFS('2way'!$A$3:$A$7690,"&gt;50%",'2way'!$Y$3:$Y$7690,"N",'2way'!$R$3:$R$7690,"=" &amp;B41)</f>
        <v>1</v>
      </c>
      <c r="E41" s="51">
        <f>COUNTIFS('2way'!$B$3:$B$7690,"&gt;50%",'2way'!$Y$3:$Y$7690,"N",'2way'!$Q$3:$Q$7690,"=" &amp;B41) +  COUNTIFS('2way'!$B$3:$B$7690,"&gt;50%",'2way'!$Y$3:$Y$7690,"N",'2way'!$R$3:$R$7690,"=" &amp;B41)</f>
        <v>0</v>
      </c>
      <c r="F41" s="51">
        <f>COUNTIFS('2way'!$B$3:$B$7690,"&gt;50%",'2way'!$Y$3:$Y$7690,"Y",'2way'!$Q$3:$Q$7690,"=" &amp;B41) +  COUNTIFS('2way'!$B$3:$B$7690,"&gt;50%",'2way'!$Y$3:$Y$7690,"Y",'2way'!$R$3:$R$7690,"=" &amp;B41)</f>
        <v>1</v>
      </c>
      <c r="G41">
        <f>COUNTIF('2way'!$Q$3:$Q$7690,"=" &amp;B41) + COUNTIF('2way'!$R$3:$R$7690,"=" &amp;B41)</f>
        <v>4</v>
      </c>
      <c r="H41" s="5">
        <f t="shared" si="17"/>
        <v>0.25</v>
      </c>
      <c r="I41" s="5">
        <f t="shared" si="1"/>
        <v>0.25</v>
      </c>
      <c r="J41" s="5">
        <f t="shared" si="2"/>
        <v>0</v>
      </c>
      <c r="K41" s="5">
        <f t="shared" si="3"/>
        <v>0.25</v>
      </c>
      <c r="L41" s="51">
        <f>COUNTIFS('2way'!$M$3:$M$7690,"&gt;50%",'2way'!$Y$3:$Y$7690,"Y",'2way'!$Q$3:$Q$7690,"=" &amp;B41) +  COUNTIFS('2way'!$M$3:$M$7690,"&gt;50%",'2way'!$Y$3:$Y$7690,"Y",'2way'!$R$3:$R$7690,"=" &amp;B41)</f>
        <v>0</v>
      </c>
      <c r="M41" s="51">
        <f>COUNTIFS('2way'!$M$3:$M$7690,"&gt;50%",'2way'!$Y$3:$Y$7690,"N",'2way'!$Q$3:$Q$7690,"=" &amp;B41) +  COUNTIFS('2way'!$M$3:$M$7690,"&gt;50%",'2way'!$Y$3:$Y$7690,"N",'2way'!$R$3:$R$7690,"=" &amp;B41)</f>
        <v>0</v>
      </c>
      <c r="N41" s="51">
        <f>COUNTIFS('2way'!$N$3:$N$7690,"&gt;50%",'2way'!$Y$3:$Y$7690,"N",'2way'!$Q$3:$Q$7690,"=" &amp;B41) +  COUNTIFS('2way'!$N$3:$N$7690,"&gt;50%",'2way'!$Y$3:$Y$7690,"N",'2way'!$R$3:$R$7690,"=" &amp;B41)</f>
        <v>0</v>
      </c>
      <c r="O41" s="51">
        <f>COUNTIFS('2way'!$N$3:$N$7690,"&gt;50%",'2way'!$Y$3:$Y$7690,"Y",'2way'!$Q$3:$Q$7690,"=" &amp;B41) +  COUNTIFS('2way'!$N$3:$N$7690,"&gt;50%",'2way'!$Y$3:$Y$7690,"Y",'2way'!$R$3:$R$7690,"=" &amp;B41)</f>
        <v>0</v>
      </c>
      <c r="P41">
        <f>COUNTIF('2way'!$Q$3:$Q$7690,"=" &amp;B41) + COUNTIF('2way'!$R$3:$R$7690,"=" &amp;B41)</f>
        <v>4</v>
      </c>
      <c r="Q41" s="5">
        <f t="shared" si="4"/>
        <v>0</v>
      </c>
      <c r="R41" s="5">
        <f t="shared" si="5"/>
        <v>0</v>
      </c>
      <c r="S41" s="5">
        <f t="shared" si="6"/>
        <v>0</v>
      </c>
      <c r="T41" s="5">
        <f t="shared" si="7"/>
        <v>0</v>
      </c>
      <c r="U41">
        <f t="shared" si="8"/>
        <v>1</v>
      </c>
      <c r="V41" s="5">
        <f t="shared" si="9"/>
        <v>0.25</v>
      </c>
      <c r="W41">
        <f t="shared" si="10"/>
        <v>0</v>
      </c>
      <c r="X41" s="5">
        <f t="shared" si="11"/>
        <v>0</v>
      </c>
      <c r="Y41">
        <f t="shared" si="12"/>
        <v>2</v>
      </c>
      <c r="Z41" s="5">
        <f t="shared" si="13"/>
        <v>0.5</v>
      </c>
      <c r="AA41">
        <f t="shared" si="14"/>
        <v>0</v>
      </c>
      <c r="AB41" s="5">
        <f t="shared" si="15"/>
        <v>0</v>
      </c>
    </row>
    <row r="42" spans="1:28" x14ac:dyDescent="0.25">
      <c r="A42" t="s">
        <v>257</v>
      </c>
      <c r="B42" t="s">
        <v>368</v>
      </c>
      <c r="C42" s="50">
        <f>COUNTIFS('2way'!$A$3:$A$7690,"&gt;50%",'2way'!$Y$3:$Y$7690,"Y",'2way'!$Q$3:$Q$7690,"=" &amp;B42) +  COUNTIFS('2way'!$A$3:$A$7690,"&gt;50%",'2way'!$Y$3:$Y$7690,"Y",'2way'!$R$3:$R$7690,"=" &amp;B42)</f>
        <v>0</v>
      </c>
      <c r="D42" s="51">
        <f>COUNTIFS('2way'!$A$3:$A$7690,"&gt;50%",'2way'!$Y$3:$Y$7690,"N",'2way'!$Q$3:$Q$7690,"=" &amp;B42) +  COUNTIFS('2way'!$A$3:$A$7690,"&gt;50%",'2way'!$Y$3:$Y$7690,"N",'2way'!$R$3:$R$7690,"=" &amp;B42)</f>
        <v>0</v>
      </c>
      <c r="E42" s="51">
        <f>COUNTIFS('2way'!$B$3:$B$7690,"&gt;50%",'2way'!$Y$3:$Y$7690,"N",'2way'!$Q$3:$Q$7690,"=" &amp;B42) +  COUNTIFS('2way'!$B$3:$B$7690,"&gt;50%",'2way'!$Y$3:$Y$7690,"N",'2way'!$R$3:$R$7690,"=" &amp;B42)</f>
        <v>0</v>
      </c>
      <c r="F42" s="51">
        <f>COUNTIFS('2way'!$B$3:$B$7690,"&gt;50%",'2way'!$Y$3:$Y$7690,"Y",'2way'!$Q$3:$Q$7690,"=" &amp;B42) +  COUNTIFS('2way'!$B$3:$B$7690,"&gt;50%",'2way'!$Y$3:$Y$7690,"Y",'2way'!$R$3:$R$7690,"=" &amp;B42)</f>
        <v>0</v>
      </c>
      <c r="G42">
        <f>COUNTIF('2way'!$Q$3:$Q$7690,"=" &amp;B42) + COUNTIF('2way'!$R$3:$R$7690,"=" &amp;B42)</f>
        <v>0</v>
      </c>
      <c r="H42" s="5" t="e">
        <f t="shared" si="17"/>
        <v>#DIV/0!</v>
      </c>
      <c r="I42" s="5" t="e">
        <f t="shared" si="1"/>
        <v>#DIV/0!</v>
      </c>
      <c r="J42" s="5" t="e">
        <f t="shared" si="2"/>
        <v>#DIV/0!</v>
      </c>
      <c r="K42" s="5" t="e">
        <f t="shared" si="3"/>
        <v>#DIV/0!</v>
      </c>
      <c r="L42" s="51">
        <f>COUNTIFS('2way'!$M$3:$M$7690,"&gt;50%",'2way'!$Y$3:$Y$7690,"Y",'2way'!$Q$3:$Q$7690,"=" &amp;B42) +  COUNTIFS('2way'!$M$3:$M$7690,"&gt;50%",'2way'!$Y$3:$Y$7690,"Y",'2way'!$R$3:$R$7690,"=" &amp;B42)</f>
        <v>0</v>
      </c>
      <c r="M42" s="51">
        <f>COUNTIFS('2way'!$M$3:$M$7690,"&gt;50%",'2way'!$Y$3:$Y$7690,"N",'2way'!$Q$3:$Q$7690,"=" &amp;B42) +  COUNTIFS('2way'!$M$3:$M$7690,"&gt;50%",'2way'!$Y$3:$Y$7690,"N",'2way'!$R$3:$R$7690,"=" &amp;B42)</f>
        <v>0</v>
      </c>
      <c r="N42" s="51">
        <f>COUNTIFS('2way'!$N$3:$N$7690,"&gt;50%",'2way'!$Y$3:$Y$7690,"N",'2way'!$Q$3:$Q$7690,"=" &amp;B42) +  COUNTIFS('2way'!$N$3:$N$7690,"&gt;50%",'2way'!$Y$3:$Y$7690,"N",'2way'!$R$3:$R$7690,"=" &amp;B42)</f>
        <v>0</v>
      </c>
      <c r="O42" s="51">
        <f>COUNTIFS('2way'!$N$3:$N$7690,"&gt;50%",'2way'!$Y$3:$Y$7690,"Y",'2way'!$Q$3:$Q$7690,"=" &amp;B42) +  COUNTIFS('2way'!$N$3:$N$7690,"&gt;50%",'2way'!$Y$3:$Y$7690,"Y",'2way'!$R$3:$R$7690,"=" &amp;B42)</f>
        <v>0</v>
      </c>
      <c r="P42">
        <f>COUNTIF('2way'!$Q$3:$Q$7690,"=" &amp;B42) + COUNTIF('2way'!$R$3:$R$7690,"=" &amp;B42)</f>
        <v>0</v>
      </c>
      <c r="Q42" s="5" t="e">
        <f t="shared" si="4"/>
        <v>#DIV/0!</v>
      </c>
      <c r="R42" s="5" t="e">
        <f t="shared" si="5"/>
        <v>#DIV/0!</v>
      </c>
      <c r="S42" s="5" t="e">
        <f t="shared" si="6"/>
        <v>#DIV/0!</v>
      </c>
      <c r="T42" s="5" t="e">
        <f t="shared" si="7"/>
        <v>#DIV/0!</v>
      </c>
      <c r="U42">
        <f t="shared" si="8"/>
        <v>0</v>
      </c>
      <c r="V42" s="5" t="e">
        <f t="shared" si="9"/>
        <v>#DIV/0!</v>
      </c>
      <c r="W42">
        <f t="shared" si="10"/>
        <v>0</v>
      </c>
      <c r="X42" s="5" t="e">
        <f t="shared" si="11"/>
        <v>#DIV/0!</v>
      </c>
      <c r="Y42">
        <f t="shared" si="12"/>
        <v>0</v>
      </c>
      <c r="Z42" s="5" t="e">
        <f t="shared" si="13"/>
        <v>#DIV/0!</v>
      </c>
      <c r="AA42">
        <f t="shared" si="14"/>
        <v>0</v>
      </c>
      <c r="AB42" s="5" t="e">
        <f t="shared" si="15"/>
        <v>#DIV/0!</v>
      </c>
    </row>
    <row r="43" spans="1:28" x14ac:dyDescent="0.25">
      <c r="A43" t="s">
        <v>268</v>
      </c>
      <c r="B43" t="s">
        <v>304</v>
      </c>
      <c r="C43" s="50">
        <f>COUNTIFS('2way'!$A$3:$A$7690,"&gt;50%",'2way'!$Y$3:$Y$7690,"Y",'2way'!$Q$3:$Q$7690,"=" &amp;B43) +  COUNTIFS('2way'!$A$3:$A$7690,"&gt;50%",'2way'!$Y$3:$Y$7690,"Y",'2way'!$R$3:$R$7690,"=" &amp;B43)</f>
        <v>0</v>
      </c>
      <c r="D43" s="51">
        <f>COUNTIFS('2way'!$A$3:$A$7690,"&gt;50%",'2way'!$Y$3:$Y$7690,"N",'2way'!$Q$3:$Q$7690,"=" &amp;B43) +  COUNTIFS('2way'!$A$3:$A$7690,"&gt;50%",'2way'!$Y$3:$Y$7690,"N",'2way'!$R$3:$R$7690,"=" &amp;B43)</f>
        <v>1</v>
      </c>
      <c r="E43" s="51">
        <f>COUNTIFS('2way'!$B$3:$B$7690,"&gt;50%",'2way'!$Y$3:$Y$7690,"N",'2way'!$Q$3:$Q$7690,"=" &amp;B43) +  COUNTIFS('2way'!$B$3:$B$7690,"&gt;50%",'2way'!$Y$3:$Y$7690,"N",'2way'!$R$3:$R$7690,"=" &amp;B43)</f>
        <v>1</v>
      </c>
      <c r="F43" s="51">
        <f>COUNTIFS('2way'!$B$3:$B$7690,"&gt;50%",'2way'!$Y$3:$Y$7690,"Y",'2way'!$Q$3:$Q$7690,"=" &amp;B43) +  COUNTIFS('2way'!$B$3:$B$7690,"&gt;50%",'2way'!$Y$3:$Y$7690,"Y",'2way'!$R$3:$R$7690,"=" &amp;B43)</f>
        <v>1</v>
      </c>
      <c r="G43">
        <f>COUNTIF('2way'!$Q$3:$Q$7690,"=" &amp;B43) + COUNTIF('2way'!$R$3:$R$7690,"=" &amp;B43)</f>
        <v>3</v>
      </c>
      <c r="H43" s="5">
        <f t="shared" si="17"/>
        <v>0</v>
      </c>
      <c r="I43" s="5">
        <f t="shared" si="1"/>
        <v>0.33333333333333331</v>
      </c>
      <c r="J43" s="5">
        <f t="shared" si="2"/>
        <v>0.33333333333333331</v>
      </c>
      <c r="K43" s="5">
        <f t="shared" si="3"/>
        <v>0.33333333333333331</v>
      </c>
      <c r="L43" s="51">
        <f>COUNTIFS('2way'!$M$3:$M$7690,"&gt;50%",'2way'!$Y$3:$Y$7690,"Y",'2way'!$Q$3:$Q$7690,"=" &amp;B43) +  COUNTIFS('2way'!$M$3:$M$7690,"&gt;50%",'2way'!$Y$3:$Y$7690,"Y",'2way'!$R$3:$R$7690,"=" &amp;B43)</f>
        <v>0</v>
      </c>
      <c r="M43" s="51">
        <f>COUNTIFS('2way'!$M$3:$M$7690,"&gt;50%",'2way'!$Y$3:$Y$7690,"N",'2way'!$Q$3:$Q$7690,"=" &amp;B43) +  COUNTIFS('2way'!$M$3:$M$7690,"&gt;50%",'2way'!$Y$3:$Y$7690,"N",'2way'!$R$3:$R$7690,"=" &amp;B43)</f>
        <v>0</v>
      </c>
      <c r="N43" s="51">
        <f>COUNTIFS('2way'!$N$3:$N$7690,"&gt;50%",'2way'!$Y$3:$Y$7690,"N",'2way'!$Q$3:$Q$7690,"=" &amp;B43) +  COUNTIFS('2way'!$N$3:$N$7690,"&gt;50%",'2way'!$Y$3:$Y$7690,"N",'2way'!$R$3:$R$7690,"=" &amp;B43)</f>
        <v>0</v>
      </c>
      <c r="O43" s="51">
        <f>COUNTIFS('2way'!$N$3:$N$7690,"&gt;50%",'2way'!$Y$3:$Y$7690,"Y",'2way'!$Q$3:$Q$7690,"=" &amp;B43) +  COUNTIFS('2way'!$N$3:$N$7690,"&gt;50%",'2way'!$Y$3:$Y$7690,"Y",'2way'!$R$3:$R$7690,"=" &amp;B43)</f>
        <v>0</v>
      </c>
      <c r="P43">
        <f>COUNTIF('2way'!$Q$3:$Q$7690,"=" &amp;B43) + COUNTIF('2way'!$R$3:$R$7690,"=" &amp;B43)</f>
        <v>3</v>
      </c>
      <c r="Q43" s="5">
        <f t="shared" si="4"/>
        <v>0</v>
      </c>
      <c r="R43" s="5">
        <f t="shared" si="5"/>
        <v>0</v>
      </c>
      <c r="S43" s="5">
        <f t="shared" si="6"/>
        <v>0</v>
      </c>
      <c r="T43" s="5">
        <f t="shared" si="7"/>
        <v>0</v>
      </c>
      <c r="U43">
        <f t="shared" si="8"/>
        <v>1</v>
      </c>
      <c r="V43" s="5">
        <f t="shared" si="9"/>
        <v>0.33333333333333331</v>
      </c>
      <c r="W43">
        <f t="shared" si="10"/>
        <v>0</v>
      </c>
      <c r="X43" s="5">
        <f t="shared" si="11"/>
        <v>0</v>
      </c>
      <c r="Y43">
        <f t="shared" si="12"/>
        <v>2</v>
      </c>
      <c r="Z43" s="5">
        <f t="shared" si="13"/>
        <v>0.66666666666666663</v>
      </c>
      <c r="AA43">
        <f t="shared" si="14"/>
        <v>0</v>
      </c>
      <c r="AB43" s="5">
        <f t="shared" si="15"/>
        <v>0</v>
      </c>
    </row>
    <row r="44" spans="1:28" x14ac:dyDescent="0.25">
      <c r="A44" t="s">
        <v>268</v>
      </c>
      <c r="B44" t="s">
        <v>377</v>
      </c>
      <c r="C44" s="50">
        <f>COUNTIFS('2way'!$A$3:$A$7690,"&gt;50%",'2way'!$Y$3:$Y$7690,"Y",'2way'!$Q$3:$Q$7690,"=" &amp;B44) +  COUNTIFS('2way'!$A$3:$A$7690,"&gt;50%",'2way'!$Y$3:$Y$7690,"Y",'2way'!$R$3:$R$7690,"=" &amp;B44)</f>
        <v>0</v>
      </c>
      <c r="D44" s="51">
        <f>COUNTIFS('2way'!$A$3:$A$7690,"&gt;50%",'2way'!$Y$3:$Y$7690,"N",'2way'!$Q$3:$Q$7690,"=" &amp;B44) +  COUNTIFS('2way'!$A$3:$A$7690,"&gt;50%",'2way'!$Y$3:$Y$7690,"N",'2way'!$R$3:$R$7690,"=" &amp;B44)</f>
        <v>1</v>
      </c>
      <c r="E44" s="51">
        <f>COUNTIFS('2way'!$B$3:$B$7690,"&gt;50%",'2way'!$Y$3:$Y$7690,"N",'2way'!$Q$3:$Q$7690,"=" &amp;B44) +  COUNTIFS('2way'!$B$3:$B$7690,"&gt;50%",'2way'!$Y$3:$Y$7690,"N",'2way'!$R$3:$R$7690,"=" &amp;B44)</f>
        <v>2</v>
      </c>
      <c r="F44" s="51">
        <f>COUNTIFS('2way'!$B$3:$B$7690,"&gt;50%",'2way'!$Y$3:$Y$7690,"Y",'2way'!$Q$3:$Q$7690,"=" &amp;B44) +  COUNTIFS('2way'!$B$3:$B$7690,"&gt;50%",'2way'!$Y$3:$Y$7690,"Y",'2way'!$R$3:$R$7690,"=" &amp;B44)</f>
        <v>0</v>
      </c>
      <c r="G44">
        <f>COUNTIF('2way'!$Q$3:$Q$7690,"=" &amp;B44) + COUNTIF('2way'!$R$3:$R$7690,"=" &amp;B44)</f>
        <v>3</v>
      </c>
      <c r="H44" s="5">
        <f t="shared" si="17"/>
        <v>0</v>
      </c>
      <c r="I44" s="5">
        <f t="shared" si="1"/>
        <v>0.33333333333333331</v>
      </c>
      <c r="J44" s="5">
        <f t="shared" si="2"/>
        <v>0.66666666666666663</v>
      </c>
      <c r="K44" s="5">
        <f t="shared" si="3"/>
        <v>0</v>
      </c>
      <c r="L44" s="51">
        <f>COUNTIFS('2way'!$M$3:$M$7690,"&gt;50%",'2way'!$Y$3:$Y$7690,"Y",'2way'!$Q$3:$Q$7690,"=" &amp;B44) +  COUNTIFS('2way'!$M$3:$M$7690,"&gt;50%",'2way'!$Y$3:$Y$7690,"Y",'2way'!$R$3:$R$7690,"=" &amp;B44)</f>
        <v>0</v>
      </c>
      <c r="M44" s="51">
        <f>COUNTIFS('2way'!$M$3:$M$7690,"&gt;50%",'2way'!$Y$3:$Y$7690,"N",'2way'!$Q$3:$Q$7690,"=" &amp;B44) +  COUNTIFS('2way'!$M$3:$M$7690,"&gt;50%",'2way'!$Y$3:$Y$7690,"N",'2way'!$R$3:$R$7690,"=" &amp;B44)</f>
        <v>0</v>
      </c>
      <c r="N44" s="51">
        <f>COUNTIFS('2way'!$N$3:$N$7690,"&gt;50%",'2way'!$Y$3:$Y$7690,"N",'2way'!$Q$3:$Q$7690,"=" &amp;B44) +  COUNTIFS('2way'!$N$3:$N$7690,"&gt;50%",'2way'!$Y$3:$Y$7690,"N",'2way'!$R$3:$R$7690,"=" &amp;B44)</f>
        <v>0</v>
      </c>
      <c r="O44" s="51">
        <f>COUNTIFS('2way'!$N$3:$N$7690,"&gt;50%",'2way'!$Y$3:$Y$7690,"Y",'2way'!$Q$3:$Q$7690,"=" &amp;B44) +  COUNTIFS('2way'!$N$3:$N$7690,"&gt;50%",'2way'!$Y$3:$Y$7690,"Y",'2way'!$R$3:$R$7690,"=" &amp;B44)</f>
        <v>0</v>
      </c>
      <c r="P44">
        <f>COUNTIF('2way'!$Q$3:$Q$7690,"=" &amp;B44) + COUNTIF('2way'!$R$3:$R$7690,"=" &amp;B44)</f>
        <v>3</v>
      </c>
      <c r="Q44" s="5">
        <f t="shared" si="4"/>
        <v>0</v>
      </c>
      <c r="R44" s="5">
        <f t="shared" si="5"/>
        <v>0</v>
      </c>
      <c r="S44" s="5">
        <f t="shared" si="6"/>
        <v>0</v>
      </c>
      <c r="T44" s="5">
        <f t="shared" si="7"/>
        <v>0</v>
      </c>
      <c r="U44">
        <f t="shared" si="8"/>
        <v>2</v>
      </c>
      <c r="V44" s="5">
        <f t="shared" si="9"/>
        <v>0.66666666666666663</v>
      </c>
      <c r="W44">
        <f t="shared" si="10"/>
        <v>0</v>
      </c>
      <c r="X44" s="5">
        <f t="shared" si="11"/>
        <v>0</v>
      </c>
      <c r="Y44">
        <f t="shared" si="12"/>
        <v>1</v>
      </c>
      <c r="Z44" s="5">
        <f t="shared" si="13"/>
        <v>0.33333333333333331</v>
      </c>
      <c r="AA44">
        <f t="shared" si="14"/>
        <v>0</v>
      </c>
      <c r="AB44" s="5">
        <f t="shared" si="15"/>
        <v>0</v>
      </c>
    </row>
    <row r="45" spans="1:28" x14ac:dyDescent="0.25">
      <c r="A45" t="s">
        <v>268</v>
      </c>
      <c r="B45" t="s">
        <v>371</v>
      </c>
      <c r="C45" s="50">
        <f>COUNTIFS('2way'!$A$3:$A$7690,"&gt;50%",'2way'!$Y$3:$Y$7690,"Y",'2way'!$Q$3:$Q$7690,"=" &amp;B45) +  COUNTIFS('2way'!$A$3:$A$7690,"&gt;50%",'2way'!$Y$3:$Y$7690,"Y",'2way'!$R$3:$R$7690,"=" &amp;B45)</f>
        <v>1</v>
      </c>
      <c r="D45" s="51">
        <f>COUNTIFS('2way'!$A$3:$A$7690,"&gt;50%",'2way'!$Y$3:$Y$7690,"N",'2way'!$Q$3:$Q$7690,"=" &amp;B45) +  COUNTIFS('2way'!$A$3:$A$7690,"&gt;50%",'2way'!$Y$3:$Y$7690,"N",'2way'!$R$3:$R$7690,"=" &amp;B45)</f>
        <v>1</v>
      </c>
      <c r="E45" s="51">
        <f>COUNTIFS('2way'!$B$3:$B$7690,"&gt;50%",'2way'!$Y$3:$Y$7690,"N",'2way'!$Q$3:$Q$7690,"=" &amp;B45) +  COUNTIFS('2way'!$B$3:$B$7690,"&gt;50%",'2way'!$Y$3:$Y$7690,"N",'2way'!$R$3:$R$7690,"=" &amp;B45)</f>
        <v>0</v>
      </c>
      <c r="F45" s="51">
        <f>COUNTIFS('2way'!$B$3:$B$7690,"&gt;50%",'2way'!$Y$3:$Y$7690,"Y",'2way'!$Q$3:$Q$7690,"=" &amp;B45) +  COUNTIFS('2way'!$B$3:$B$7690,"&gt;50%",'2way'!$Y$3:$Y$7690,"Y",'2way'!$R$3:$R$7690,"=" &amp;B45)</f>
        <v>2</v>
      </c>
      <c r="G45">
        <f>COUNTIF('2way'!$Q$3:$Q$7690,"=" &amp;B45) + COUNTIF('2way'!$R$3:$R$7690,"=" &amp;B45)</f>
        <v>4</v>
      </c>
      <c r="H45" s="5">
        <f t="shared" si="17"/>
        <v>0.25</v>
      </c>
      <c r="I45" s="5">
        <f t="shared" si="1"/>
        <v>0.25</v>
      </c>
      <c r="J45" s="5">
        <f t="shared" si="2"/>
        <v>0</v>
      </c>
      <c r="K45" s="5">
        <f t="shared" si="3"/>
        <v>0.5</v>
      </c>
      <c r="L45" s="51">
        <f>COUNTIFS('2way'!$M$3:$M$7690,"&gt;50%",'2way'!$Y$3:$Y$7690,"Y",'2way'!$Q$3:$Q$7690,"=" &amp;B45) +  COUNTIFS('2way'!$M$3:$M$7690,"&gt;50%",'2way'!$Y$3:$Y$7690,"Y",'2way'!$R$3:$R$7690,"=" &amp;B45)</f>
        <v>0</v>
      </c>
      <c r="M45" s="51">
        <f>COUNTIFS('2way'!$M$3:$M$7690,"&gt;50%",'2way'!$Y$3:$Y$7690,"N",'2way'!$Q$3:$Q$7690,"=" &amp;B45) +  COUNTIFS('2way'!$M$3:$M$7690,"&gt;50%",'2way'!$Y$3:$Y$7690,"N",'2way'!$R$3:$R$7690,"=" &amp;B45)</f>
        <v>0</v>
      </c>
      <c r="N45" s="51">
        <f>COUNTIFS('2way'!$N$3:$N$7690,"&gt;50%",'2way'!$Y$3:$Y$7690,"N",'2way'!$Q$3:$Q$7690,"=" &amp;B45) +  COUNTIFS('2way'!$N$3:$N$7690,"&gt;50%",'2way'!$Y$3:$Y$7690,"N",'2way'!$R$3:$R$7690,"=" &amp;B45)</f>
        <v>0</v>
      </c>
      <c r="O45" s="51">
        <f>COUNTIFS('2way'!$N$3:$N$7690,"&gt;50%",'2way'!$Y$3:$Y$7690,"Y",'2way'!$Q$3:$Q$7690,"=" &amp;B45) +  COUNTIFS('2way'!$N$3:$N$7690,"&gt;50%",'2way'!$Y$3:$Y$7690,"Y",'2way'!$R$3:$R$7690,"=" &amp;B45)</f>
        <v>0</v>
      </c>
      <c r="P45">
        <f>COUNTIF('2way'!$Q$3:$Q$7690,"=" &amp;B45) + COUNTIF('2way'!$R$3:$R$7690,"=" &amp;B45)</f>
        <v>4</v>
      </c>
      <c r="Q45" s="5">
        <f t="shared" si="4"/>
        <v>0</v>
      </c>
      <c r="R45" s="5">
        <f t="shared" si="5"/>
        <v>0</v>
      </c>
      <c r="S45" s="5">
        <f t="shared" si="6"/>
        <v>0</v>
      </c>
      <c r="T45" s="5">
        <f t="shared" si="7"/>
        <v>0</v>
      </c>
      <c r="U45">
        <f t="shared" si="8"/>
        <v>1</v>
      </c>
      <c r="V45" s="5">
        <f t="shared" si="9"/>
        <v>0.25</v>
      </c>
      <c r="W45">
        <f t="shared" si="10"/>
        <v>0</v>
      </c>
      <c r="X45" s="5">
        <f t="shared" si="11"/>
        <v>0</v>
      </c>
      <c r="Y45">
        <f t="shared" si="12"/>
        <v>3</v>
      </c>
      <c r="Z45" s="5">
        <f t="shared" si="13"/>
        <v>0.75</v>
      </c>
      <c r="AA45">
        <f t="shared" si="14"/>
        <v>0</v>
      </c>
      <c r="AB45" s="5">
        <f t="shared" si="15"/>
        <v>0</v>
      </c>
    </row>
    <row r="46" spans="1:28" x14ac:dyDescent="0.25">
      <c r="A46" t="s">
        <v>268</v>
      </c>
      <c r="B46" t="s">
        <v>380</v>
      </c>
      <c r="C46" s="50">
        <f>COUNTIFS('2way'!$A$3:$A$7690,"&gt;50%",'2way'!$Y$3:$Y$7690,"Y",'2way'!$Q$3:$Q$7690,"=" &amp;B46) +  COUNTIFS('2way'!$A$3:$A$7690,"&gt;50%",'2way'!$Y$3:$Y$7690,"Y",'2way'!$R$3:$R$7690,"=" &amp;B46)</f>
        <v>0</v>
      </c>
      <c r="D46" s="51">
        <f>COUNTIFS('2way'!$A$3:$A$7690,"&gt;50%",'2way'!$Y$3:$Y$7690,"N",'2way'!$Q$3:$Q$7690,"=" &amp;B46) +  COUNTIFS('2way'!$A$3:$A$7690,"&gt;50%",'2way'!$Y$3:$Y$7690,"N",'2way'!$R$3:$R$7690,"=" &amp;B46)</f>
        <v>0</v>
      </c>
      <c r="E46" s="51">
        <f>COUNTIFS('2way'!$B$3:$B$7690,"&gt;50%",'2way'!$Y$3:$Y$7690,"N",'2way'!$Q$3:$Q$7690,"=" &amp;B46) +  COUNTIFS('2way'!$B$3:$B$7690,"&gt;50%",'2way'!$Y$3:$Y$7690,"N",'2way'!$R$3:$R$7690,"=" &amp;B46)</f>
        <v>3</v>
      </c>
      <c r="F46" s="51">
        <f>COUNTIFS('2way'!$B$3:$B$7690,"&gt;50%",'2way'!$Y$3:$Y$7690,"Y",'2way'!$Q$3:$Q$7690,"=" &amp;B46) +  COUNTIFS('2way'!$B$3:$B$7690,"&gt;50%",'2way'!$Y$3:$Y$7690,"Y",'2way'!$R$3:$R$7690,"=" &amp;B46)</f>
        <v>2</v>
      </c>
      <c r="G46">
        <f>COUNTIF('2way'!$Q$3:$Q$7690,"=" &amp;B46) + COUNTIF('2way'!$R$3:$R$7690,"=" &amp;B46)</f>
        <v>5</v>
      </c>
      <c r="H46" s="5">
        <f t="shared" si="17"/>
        <v>0</v>
      </c>
      <c r="I46" s="5">
        <f t="shared" si="1"/>
        <v>0</v>
      </c>
      <c r="J46" s="5">
        <f t="shared" si="2"/>
        <v>0.6</v>
      </c>
      <c r="K46" s="5">
        <f t="shared" si="3"/>
        <v>0.4</v>
      </c>
      <c r="L46" s="51">
        <f>COUNTIFS('2way'!$M$3:$M$7690,"&gt;50%",'2way'!$Y$3:$Y$7690,"Y",'2way'!$Q$3:$Q$7690,"=" &amp;B46) +  COUNTIFS('2way'!$M$3:$M$7690,"&gt;50%",'2way'!$Y$3:$Y$7690,"Y",'2way'!$R$3:$R$7690,"=" &amp;B46)</f>
        <v>0</v>
      </c>
      <c r="M46" s="51">
        <f>COUNTIFS('2way'!$M$3:$M$7690,"&gt;50%",'2way'!$Y$3:$Y$7690,"N",'2way'!$Q$3:$Q$7690,"=" &amp;B46) +  COUNTIFS('2way'!$M$3:$M$7690,"&gt;50%",'2way'!$Y$3:$Y$7690,"N",'2way'!$R$3:$R$7690,"=" &amp;B46)</f>
        <v>0</v>
      </c>
      <c r="N46" s="51">
        <f>COUNTIFS('2way'!$N$3:$N$7690,"&gt;50%",'2way'!$Y$3:$Y$7690,"N",'2way'!$Q$3:$Q$7690,"=" &amp;B46) +  COUNTIFS('2way'!$N$3:$N$7690,"&gt;50%",'2way'!$Y$3:$Y$7690,"N",'2way'!$R$3:$R$7690,"=" &amp;B46)</f>
        <v>0</v>
      </c>
      <c r="O46" s="51">
        <f>COUNTIFS('2way'!$N$3:$N$7690,"&gt;50%",'2way'!$Y$3:$Y$7690,"Y",'2way'!$Q$3:$Q$7690,"=" &amp;B46) +  COUNTIFS('2way'!$N$3:$N$7690,"&gt;50%",'2way'!$Y$3:$Y$7690,"Y",'2way'!$R$3:$R$7690,"=" &amp;B46)</f>
        <v>0</v>
      </c>
      <c r="P46">
        <f>COUNTIF('2way'!$Q$3:$Q$7690,"=" &amp;B46) + COUNTIF('2way'!$R$3:$R$7690,"=" &amp;B46)</f>
        <v>5</v>
      </c>
      <c r="Q46" s="5">
        <f t="shared" si="4"/>
        <v>0</v>
      </c>
      <c r="R46" s="5">
        <f t="shared" si="5"/>
        <v>0</v>
      </c>
      <c r="S46" s="5">
        <f t="shared" si="6"/>
        <v>0</v>
      </c>
      <c r="T46" s="5">
        <f t="shared" si="7"/>
        <v>0</v>
      </c>
      <c r="U46">
        <f t="shared" si="8"/>
        <v>3</v>
      </c>
      <c r="V46" s="5">
        <f t="shared" si="9"/>
        <v>0.6</v>
      </c>
      <c r="W46">
        <f t="shared" si="10"/>
        <v>0</v>
      </c>
      <c r="X46" s="5">
        <f t="shared" si="11"/>
        <v>0</v>
      </c>
      <c r="Y46">
        <f t="shared" si="12"/>
        <v>2</v>
      </c>
      <c r="Z46" s="5">
        <f t="shared" si="13"/>
        <v>0.4</v>
      </c>
      <c r="AA46">
        <f t="shared" si="14"/>
        <v>0</v>
      </c>
      <c r="AB46" s="5">
        <f t="shared" si="15"/>
        <v>0</v>
      </c>
    </row>
    <row r="47" spans="1:28" x14ac:dyDescent="0.25">
      <c r="A47" t="s">
        <v>268</v>
      </c>
      <c r="B47" t="s">
        <v>372</v>
      </c>
      <c r="C47" s="50">
        <f>COUNTIFS('2way'!$A$3:$A$7690,"&gt;50%",'2way'!$Y$3:$Y$7690,"Y",'2way'!$Q$3:$Q$7690,"=" &amp;B47) +  COUNTIFS('2way'!$A$3:$A$7690,"&gt;50%",'2way'!$Y$3:$Y$7690,"Y",'2way'!$R$3:$R$7690,"=" &amp;B47)</f>
        <v>0</v>
      </c>
      <c r="D47" s="51">
        <f>COUNTIFS('2way'!$A$3:$A$7690,"&gt;50%",'2way'!$Y$3:$Y$7690,"N",'2way'!$Q$3:$Q$7690,"=" &amp;B47) +  COUNTIFS('2way'!$A$3:$A$7690,"&gt;50%",'2way'!$Y$3:$Y$7690,"N",'2way'!$R$3:$R$7690,"=" &amp;B47)</f>
        <v>0</v>
      </c>
      <c r="E47" s="51">
        <f>COUNTIFS('2way'!$B$3:$B$7690,"&gt;50%",'2way'!$Y$3:$Y$7690,"N",'2way'!$Q$3:$Q$7690,"=" &amp;B47) +  COUNTIFS('2way'!$B$3:$B$7690,"&gt;50%",'2way'!$Y$3:$Y$7690,"N",'2way'!$R$3:$R$7690,"=" &amp;B47)</f>
        <v>2</v>
      </c>
      <c r="F47" s="51">
        <f>COUNTIFS('2way'!$B$3:$B$7690,"&gt;50%",'2way'!$Y$3:$Y$7690,"Y",'2way'!$Q$3:$Q$7690,"=" &amp;B47) +  COUNTIFS('2way'!$B$3:$B$7690,"&gt;50%",'2way'!$Y$3:$Y$7690,"Y",'2way'!$R$3:$R$7690,"=" &amp;B47)</f>
        <v>3</v>
      </c>
      <c r="G47">
        <f>COUNTIF('2way'!$Q$3:$Q$7690,"=" &amp;B47) + COUNTIF('2way'!$R$3:$R$7690,"=" &amp;B47)</f>
        <v>5</v>
      </c>
      <c r="H47" s="5">
        <f t="shared" si="17"/>
        <v>0</v>
      </c>
      <c r="I47" s="5">
        <f t="shared" si="1"/>
        <v>0</v>
      </c>
      <c r="J47" s="5">
        <f t="shared" si="2"/>
        <v>0.4</v>
      </c>
      <c r="K47" s="5">
        <f t="shared" si="3"/>
        <v>0.6</v>
      </c>
      <c r="L47" s="51">
        <f>COUNTIFS('2way'!$M$3:$M$7690,"&gt;50%",'2way'!$Y$3:$Y$7690,"Y",'2way'!$Q$3:$Q$7690,"=" &amp;B47) +  COUNTIFS('2way'!$M$3:$M$7690,"&gt;50%",'2way'!$Y$3:$Y$7690,"Y",'2way'!$R$3:$R$7690,"=" &amp;B47)</f>
        <v>0</v>
      </c>
      <c r="M47" s="51">
        <f>COUNTIFS('2way'!$M$3:$M$7690,"&gt;50%",'2way'!$Y$3:$Y$7690,"N",'2way'!$Q$3:$Q$7690,"=" &amp;B47) +  COUNTIFS('2way'!$M$3:$M$7690,"&gt;50%",'2way'!$Y$3:$Y$7690,"N",'2way'!$R$3:$R$7690,"=" &amp;B47)</f>
        <v>0</v>
      </c>
      <c r="N47" s="51">
        <f>COUNTIFS('2way'!$N$3:$N$7690,"&gt;50%",'2way'!$Y$3:$Y$7690,"N",'2way'!$Q$3:$Q$7690,"=" &amp;B47) +  COUNTIFS('2way'!$N$3:$N$7690,"&gt;50%",'2way'!$Y$3:$Y$7690,"N",'2way'!$R$3:$R$7690,"=" &amp;B47)</f>
        <v>0</v>
      </c>
      <c r="O47" s="51">
        <f>COUNTIFS('2way'!$N$3:$N$7690,"&gt;50%",'2way'!$Y$3:$Y$7690,"Y",'2way'!$Q$3:$Q$7690,"=" &amp;B47) +  COUNTIFS('2way'!$N$3:$N$7690,"&gt;50%",'2way'!$Y$3:$Y$7690,"Y",'2way'!$R$3:$R$7690,"=" &amp;B47)</f>
        <v>0</v>
      </c>
      <c r="P47">
        <f>COUNTIF('2way'!$Q$3:$Q$7690,"=" &amp;B47) + COUNTIF('2way'!$R$3:$R$7690,"=" &amp;B47)</f>
        <v>5</v>
      </c>
      <c r="Q47" s="5">
        <f t="shared" si="4"/>
        <v>0</v>
      </c>
      <c r="R47" s="5">
        <f t="shared" si="5"/>
        <v>0</v>
      </c>
      <c r="S47" s="5">
        <f t="shared" si="6"/>
        <v>0</v>
      </c>
      <c r="T47" s="5">
        <f t="shared" si="7"/>
        <v>0</v>
      </c>
      <c r="U47">
        <f t="shared" si="8"/>
        <v>2</v>
      </c>
      <c r="V47" s="5">
        <f t="shared" si="9"/>
        <v>0.4</v>
      </c>
      <c r="W47">
        <f t="shared" si="10"/>
        <v>0</v>
      </c>
      <c r="X47" s="5">
        <f t="shared" si="11"/>
        <v>0</v>
      </c>
      <c r="Y47">
        <f t="shared" si="12"/>
        <v>3</v>
      </c>
      <c r="Z47" s="5">
        <f t="shared" si="13"/>
        <v>0.6</v>
      </c>
      <c r="AA47">
        <f t="shared" si="14"/>
        <v>0</v>
      </c>
      <c r="AB47" s="5">
        <f t="shared" si="15"/>
        <v>0</v>
      </c>
    </row>
    <row r="48" spans="1:28" x14ac:dyDescent="0.25">
      <c r="A48" t="s">
        <v>268</v>
      </c>
      <c r="B48" t="s">
        <v>376</v>
      </c>
      <c r="C48" s="50">
        <f>COUNTIFS('2way'!$A$3:$A$7690,"&gt;50%",'2way'!$Y$3:$Y$7690,"Y",'2way'!$Q$3:$Q$7690,"=" &amp;B48) +  COUNTIFS('2way'!$A$3:$A$7690,"&gt;50%",'2way'!$Y$3:$Y$7690,"Y",'2way'!$R$3:$R$7690,"=" &amp;B48)</f>
        <v>0</v>
      </c>
      <c r="D48" s="51">
        <f>COUNTIFS('2way'!$A$3:$A$7690,"&gt;50%",'2way'!$Y$3:$Y$7690,"N",'2way'!$Q$3:$Q$7690,"=" &amp;B48) +  COUNTIFS('2way'!$A$3:$A$7690,"&gt;50%",'2way'!$Y$3:$Y$7690,"N",'2way'!$R$3:$R$7690,"=" &amp;B48)</f>
        <v>1</v>
      </c>
      <c r="E48" s="51">
        <f>COUNTIFS('2way'!$B$3:$B$7690,"&gt;50%",'2way'!$Y$3:$Y$7690,"N",'2way'!$Q$3:$Q$7690,"=" &amp;B48) +  COUNTIFS('2way'!$B$3:$B$7690,"&gt;50%",'2way'!$Y$3:$Y$7690,"N",'2way'!$R$3:$R$7690,"=" &amp;B48)</f>
        <v>1</v>
      </c>
      <c r="F48" s="51">
        <f>COUNTIFS('2way'!$B$3:$B$7690,"&gt;50%",'2way'!$Y$3:$Y$7690,"Y",'2way'!$Q$3:$Q$7690,"=" &amp;B48) +  COUNTIFS('2way'!$B$3:$B$7690,"&gt;50%",'2way'!$Y$3:$Y$7690,"Y",'2way'!$R$3:$R$7690,"=" &amp;B48)</f>
        <v>0</v>
      </c>
      <c r="G48">
        <f>COUNTIF('2way'!$Q$3:$Q$7690,"=" &amp;B48) + COUNTIF('2way'!$R$3:$R$7690,"=" &amp;B48)</f>
        <v>2</v>
      </c>
      <c r="H48" s="5">
        <f t="shared" si="17"/>
        <v>0</v>
      </c>
      <c r="I48" s="5">
        <f t="shared" si="1"/>
        <v>0.5</v>
      </c>
      <c r="J48" s="5">
        <f t="shared" si="2"/>
        <v>0.5</v>
      </c>
      <c r="K48" s="5">
        <f t="shared" si="3"/>
        <v>0</v>
      </c>
      <c r="L48" s="51">
        <f>COUNTIFS('2way'!$M$3:$M$7690,"&gt;50%",'2way'!$Y$3:$Y$7690,"Y",'2way'!$Q$3:$Q$7690,"=" &amp;B48) +  COUNTIFS('2way'!$M$3:$M$7690,"&gt;50%",'2way'!$Y$3:$Y$7690,"Y",'2way'!$R$3:$R$7690,"=" &amp;B48)</f>
        <v>0</v>
      </c>
      <c r="M48" s="51">
        <f>COUNTIFS('2way'!$M$3:$M$7690,"&gt;50%",'2way'!$Y$3:$Y$7690,"N",'2way'!$Q$3:$Q$7690,"=" &amp;B48) +  COUNTIFS('2way'!$M$3:$M$7690,"&gt;50%",'2way'!$Y$3:$Y$7690,"N",'2way'!$R$3:$R$7690,"=" &amp;B48)</f>
        <v>0</v>
      </c>
      <c r="N48" s="51">
        <f>COUNTIFS('2way'!$N$3:$N$7690,"&gt;50%",'2way'!$Y$3:$Y$7690,"N",'2way'!$Q$3:$Q$7690,"=" &amp;B48) +  COUNTIFS('2way'!$N$3:$N$7690,"&gt;50%",'2way'!$Y$3:$Y$7690,"N",'2way'!$R$3:$R$7690,"=" &amp;B48)</f>
        <v>0</v>
      </c>
      <c r="O48" s="51">
        <f>COUNTIFS('2way'!$N$3:$N$7690,"&gt;50%",'2way'!$Y$3:$Y$7690,"Y",'2way'!$Q$3:$Q$7690,"=" &amp;B48) +  COUNTIFS('2way'!$N$3:$N$7690,"&gt;50%",'2way'!$Y$3:$Y$7690,"Y",'2way'!$R$3:$R$7690,"=" &amp;B48)</f>
        <v>0</v>
      </c>
      <c r="P48">
        <f>COUNTIF('2way'!$Q$3:$Q$7690,"=" &amp;B48) + COUNTIF('2way'!$R$3:$R$7690,"=" &amp;B48)</f>
        <v>2</v>
      </c>
      <c r="Q48" s="5">
        <f t="shared" si="4"/>
        <v>0</v>
      </c>
      <c r="R48" s="5">
        <f t="shared" si="5"/>
        <v>0</v>
      </c>
      <c r="S48" s="5">
        <f t="shared" si="6"/>
        <v>0</v>
      </c>
      <c r="T48" s="5">
        <f t="shared" si="7"/>
        <v>0</v>
      </c>
      <c r="U48">
        <f t="shared" si="8"/>
        <v>1</v>
      </c>
      <c r="V48" s="5">
        <f t="shared" si="9"/>
        <v>0.5</v>
      </c>
      <c r="W48">
        <f t="shared" si="10"/>
        <v>0</v>
      </c>
      <c r="X48" s="5">
        <f t="shared" si="11"/>
        <v>0</v>
      </c>
      <c r="Y48">
        <f t="shared" si="12"/>
        <v>1</v>
      </c>
      <c r="Z48" s="5">
        <f t="shared" si="13"/>
        <v>0.5</v>
      </c>
      <c r="AA48">
        <f t="shared" si="14"/>
        <v>0</v>
      </c>
      <c r="AB48" s="5">
        <f t="shared" si="15"/>
        <v>0</v>
      </c>
    </row>
    <row r="49" spans="1:28" x14ac:dyDescent="0.25">
      <c r="A49" t="s">
        <v>268</v>
      </c>
      <c r="B49" t="s">
        <v>456</v>
      </c>
      <c r="C49" s="50">
        <f>COUNTIFS('2way'!$A$3:$A$7690,"&gt;50%",'2way'!$Y$3:$Y$7690,"Y",'2way'!$Q$3:$Q$7690,"=" &amp;B49) +  COUNTIFS('2way'!$A$3:$A$7690,"&gt;50%",'2way'!$Y$3:$Y$7690,"Y",'2way'!$R$3:$R$7690,"=" &amp;B49)</f>
        <v>0</v>
      </c>
      <c r="D49" s="51">
        <f>COUNTIFS('2way'!$A$3:$A$7690,"&gt;50%",'2way'!$Y$3:$Y$7690,"N",'2way'!$Q$3:$Q$7690,"=" &amp;B49) +  COUNTIFS('2way'!$A$3:$A$7690,"&gt;50%",'2way'!$Y$3:$Y$7690,"N",'2way'!$R$3:$R$7690,"=" &amp;B49)</f>
        <v>0</v>
      </c>
      <c r="E49" s="51">
        <f>COUNTIFS('2way'!$B$3:$B$7690,"&gt;50%",'2way'!$Y$3:$Y$7690,"N",'2way'!$Q$3:$Q$7690,"=" &amp;B49) +  COUNTIFS('2way'!$B$3:$B$7690,"&gt;50%",'2way'!$Y$3:$Y$7690,"N",'2way'!$R$3:$R$7690,"=" &amp;B49)</f>
        <v>1</v>
      </c>
      <c r="F49" s="51">
        <f>COUNTIFS('2way'!$B$3:$B$7690,"&gt;50%",'2way'!$Y$3:$Y$7690,"Y",'2way'!$Q$3:$Q$7690,"=" &amp;B49) +  COUNTIFS('2way'!$B$3:$B$7690,"&gt;50%",'2way'!$Y$3:$Y$7690,"Y",'2way'!$R$3:$R$7690,"=" &amp;B49)</f>
        <v>2</v>
      </c>
      <c r="G49">
        <f>COUNTIF('2way'!$Q$3:$Q$7690,"=" &amp;B49) + COUNTIF('2way'!$R$3:$R$7690,"=" &amp;B49)</f>
        <v>3</v>
      </c>
      <c r="H49" s="5">
        <f t="shared" si="17"/>
        <v>0</v>
      </c>
      <c r="I49" s="5">
        <f t="shared" si="1"/>
        <v>0</v>
      </c>
      <c r="J49" s="5">
        <f t="shared" si="2"/>
        <v>0.33333333333333331</v>
      </c>
      <c r="K49" s="5">
        <f t="shared" si="3"/>
        <v>0.66666666666666663</v>
      </c>
      <c r="L49" s="51">
        <f>COUNTIFS('2way'!$M$3:$M$7690,"&gt;50%",'2way'!$Y$3:$Y$7690,"Y",'2way'!$Q$3:$Q$7690,"=" &amp;B49) +  COUNTIFS('2way'!$M$3:$M$7690,"&gt;50%",'2way'!$Y$3:$Y$7690,"Y",'2way'!$R$3:$R$7690,"=" &amp;B49)</f>
        <v>0</v>
      </c>
      <c r="M49" s="51">
        <f>COUNTIFS('2way'!$M$3:$M$7690,"&gt;50%",'2way'!$Y$3:$Y$7690,"N",'2way'!$Q$3:$Q$7690,"=" &amp;B49) +  COUNTIFS('2way'!$M$3:$M$7690,"&gt;50%",'2way'!$Y$3:$Y$7690,"N",'2way'!$R$3:$R$7690,"=" &amp;B49)</f>
        <v>0</v>
      </c>
      <c r="N49" s="51">
        <f>COUNTIFS('2way'!$N$3:$N$7690,"&gt;50%",'2way'!$Y$3:$Y$7690,"N",'2way'!$Q$3:$Q$7690,"=" &amp;B49) +  COUNTIFS('2way'!$N$3:$N$7690,"&gt;50%",'2way'!$Y$3:$Y$7690,"N",'2way'!$R$3:$R$7690,"=" &amp;B49)</f>
        <v>0</v>
      </c>
      <c r="O49" s="51">
        <f>COUNTIFS('2way'!$N$3:$N$7690,"&gt;50%",'2way'!$Y$3:$Y$7690,"Y",'2way'!$Q$3:$Q$7690,"=" &amp;B49) +  COUNTIFS('2way'!$N$3:$N$7690,"&gt;50%",'2way'!$Y$3:$Y$7690,"Y",'2way'!$R$3:$R$7690,"=" &amp;B49)</f>
        <v>0</v>
      </c>
      <c r="P49">
        <f>COUNTIF('2way'!$Q$3:$Q$7690,"=" &amp;B49) + COUNTIF('2way'!$R$3:$R$7690,"=" &amp;B49)</f>
        <v>3</v>
      </c>
      <c r="Q49" s="5">
        <f t="shared" si="4"/>
        <v>0</v>
      </c>
      <c r="R49" s="5">
        <f t="shared" si="5"/>
        <v>0</v>
      </c>
      <c r="S49" s="5">
        <f t="shared" si="6"/>
        <v>0</v>
      </c>
      <c r="T49" s="5">
        <f t="shared" si="7"/>
        <v>0</v>
      </c>
      <c r="U49">
        <f t="shared" si="8"/>
        <v>1</v>
      </c>
      <c r="V49" s="5">
        <f t="shared" si="9"/>
        <v>0.33333333333333331</v>
      </c>
      <c r="W49">
        <f t="shared" si="10"/>
        <v>0</v>
      </c>
      <c r="X49" s="5">
        <f t="shared" si="11"/>
        <v>0</v>
      </c>
      <c r="Y49">
        <f t="shared" si="12"/>
        <v>2</v>
      </c>
      <c r="Z49" s="5">
        <f t="shared" si="13"/>
        <v>0.66666666666666663</v>
      </c>
      <c r="AA49">
        <f t="shared" si="14"/>
        <v>0</v>
      </c>
      <c r="AB49" s="5">
        <f t="shared" si="15"/>
        <v>0</v>
      </c>
    </row>
    <row r="50" spans="1:28" x14ac:dyDescent="0.25">
      <c r="A50" t="s">
        <v>268</v>
      </c>
      <c r="B50" t="s">
        <v>458</v>
      </c>
      <c r="C50" s="50">
        <f>COUNTIFS('2way'!$A$3:$A$7690,"&gt;50%",'2way'!$Y$3:$Y$7690,"Y",'2way'!$Q$3:$Q$7690,"=" &amp;B50) +  COUNTIFS('2way'!$A$3:$A$7690,"&gt;50%",'2way'!$Y$3:$Y$7690,"Y",'2way'!$R$3:$R$7690,"=" &amp;B50)</f>
        <v>0</v>
      </c>
      <c r="D50" s="51">
        <f>COUNTIFS('2way'!$A$3:$A$7690,"&gt;50%",'2way'!$Y$3:$Y$7690,"N",'2way'!$Q$3:$Q$7690,"=" &amp;B50) +  COUNTIFS('2way'!$A$3:$A$7690,"&gt;50%",'2way'!$Y$3:$Y$7690,"N",'2way'!$R$3:$R$7690,"=" &amp;B50)</f>
        <v>0</v>
      </c>
      <c r="E50" s="51">
        <f>COUNTIFS('2way'!$B$3:$B$7690,"&gt;50%",'2way'!$Y$3:$Y$7690,"N",'2way'!$Q$3:$Q$7690,"=" &amp;B50) +  COUNTIFS('2way'!$B$3:$B$7690,"&gt;50%",'2way'!$Y$3:$Y$7690,"N",'2way'!$R$3:$R$7690,"=" &amp;B50)</f>
        <v>1</v>
      </c>
      <c r="F50" s="51">
        <f>COUNTIFS('2way'!$B$3:$B$7690,"&gt;50%",'2way'!$Y$3:$Y$7690,"Y",'2way'!$Q$3:$Q$7690,"=" &amp;B50) +  COUNTIFS('2way'!$B$3:$B$7690,"&gt;50%",'2way'!$Y$3:$Y$7690,"Y",'2way'!$R$3:$R$7690,"=" &amp;B50)</f>
        <v>3</v>
      </c>
      <c r="G50">
        <f>COUNTIF('2way'!$Q$3:$Q$7690,"=" &amp;B50) + COUNTIF('2way'!$R$3:$R$7690,"=" &amp;B50)</f>
        <v>4</v>
      </c>
      <c r="H50" s="5">
        <f t="shared" si="17"/>
        <v>0</v>
      </c>
      <c r="I50" s="5">
        <f t="shared" si="1"/>
        <v>0</v>
      </c>
      <c r="J50" s="5">
        <f t="shared" si="2"/>
        <v>0.25</v>
      </c>
      <c r="K50" s="5">
        <f t="shared" si="3"/>
        <v>0.75</v>
      </c>
      <c r="L50" s="51">
        <f>COUNTIFS('2way'!$M$3:$M$7690,"&gt;50%",'2way'!$Y$3:$Y$7690,"Y",'2way'!$Q$3:$Q$7690,"=" &amp;B50) +  COUNTIFS('2way'!$M$3:$M$7690,"&gt;50%",'2way'!$Y$3:$Y$7690,"Y",'2way'!$R$3:$R$7690,"=" &amp;B50)</f>
        <v>0</v>
      </c>
      <c r="M50" s="51">
        <f>COUNTIFS('2way'!$M$3:$M$7690,"&gt;50%",'2way'!$Y$3:$Y$7690,"N",'2way'!$Q$3:$Q$7690,"=" &amp;B50) +  COUNTIFS('2way'!$M$3:$M$7690,"&gt;50%",'2way'!$Y$3:$Y$7690,"N",'2way'!$R$3:$R$7690,"=" &amp;B50)</f>
        <v>0</v>
      </c>
      <c r="N50" s="51">
        <f>COUNTIFS('2way'!$N$3:$N$7690,"&gt;50%",'2way'!$Y$3:$Y$7690,"N",'2way'!$Q$3:$Q$7690,"=" &amp;B50) +  COUNTIFS('2way'!$N$3:$N$7690,"&gt;50%",'2way'!$Y$3:$Y$7690,"N",'2way'!$R$3:$R$7690,"=" &amp;B50)</f>
        <v>0</v>
      </c>
      <c r="O50" s="51">
        <f>COUNTIFS('2way'!$N$3:$N$7690,"&gt;50%",'2way'!$Y$3:$Y$7690,"Y",'2way'!$Q$3:$Q$7690,"=" &amp;B50) +  COUNTIFS('2way'!$N$3:$N$7690,"&gt;50%",'2way'!$Y$3:$Y$7690,"Y",'2way'!$R$3:$R$7690,"=" &amp;B50)</f>
        <v>0</v>
      </c>
      <c r="P50">
        <f>COUNTIF('2way'!$Q$3:$Q$7690,"=" &amp;B50) + COUNTIF('2way'!$R$3:$R$7690,"=" &amp;B50)</f>
        <v>4</v>
      </c>
      <c r="Q50" s="5">
        <f t="shared" si="4"/>
        <v>0</v>
      </c>
      <c r="R50" s="5">
        <f t="shared" si="5"/>
        <v>0</v>
      </c>
      <c r="S50" s="5">
        <f t="shared" si="6"/>
        <v>0</v>
      </c>
      <c r="T50" s="5">
        <f t="shared" si="7"/>
        <v>0</v>
      </c>
      <c r="U50">
        <f t="shared" si="8"/>
        <v>1</v>
      </c>
      <c r="V50" s="5">
        <f t="shared" si="9"/>
        <v>0.25</v>
      </c>
      <c r="W50">
        <f t="shared" si="10"/>
        <v>0</v>
      </c>
      <c r="X50" s="5">
        <f t="shared" si="11"/>
        <v>0</v>
      </c>
      <c r="Y50">
        <f t="shared" si="12"/>
        <v>3</v>
      </c>
      <c r="Z50" s="5">
        <f t="shared" si="13"/>
        <v>0.75</v>
      </c>
      <c r="AA50">
        <f t="shared" si="14"/>
        <v>0</v>
      </c>
      <c r="AB50" s="5">
        <f t="shared" si="15"/>
        <v>0</v>
      </c>
    </row>
    <row r="51" spans="1:28" x14ac:dyDescent="0.25">
      <c r="A51" t="s">
        <v>268</v>
      </c>
      <c r="B51" t="s">
        <v>488</v>
      </c>
      <c r="C51" s="50">
        <f>COUNTIFS('2way'!$A$3:$A$7690,"&gt;50%",'2way'!$Y$3:$Y$7690,"Y",'2way'!$Q$3:$Q$7690,"=" &amp;B51) +  COUNTIFS('2way'!$A$3:$A$7690,"&gt;50%",'2way'!$Y$3:$Y$7690,"Y",'2way'!$R$3:$R$7690,"=" &amp;B51)</f>
        <v>0</v>
      </c>
      <c r="D51" s="51">
        <f>COUNTIFS('2way'!$A$3:$A$7690,"&gt;50%",'2way'!$Y$3:$Y$7690,"N",'2way'!$Q$3:$Q$7690,"=" &amp;B51) +  COUNTIFS('2way'!$A$3:$A$7690,"&gt;50%",'2way'!$Y$3:$Y$7690,"N",'2way'!$R$3:$R$7690,"=" &amp;B51)</f>
        <v>1</v>
      </c>
      <c r="E51" s="51">
        <f>COUNTIFS('2way'!$B$3:$B$7690,"&gt;50%",'2way'!$Y$3:$Y$7690,"N",'2way'!$Q$3:$Q$7690,"=" &amp;B51) +  COUNTIFS('2way'!$B$3:$B$7690,"&gt;50%",'2way'!$Y$3:$Y$7690,"N",'2way'!$R$3:$R$7690,"=" &amp;B51)</f>
        <v>1</v>
      </c>
      <c r="F51" s="51">
        <f>COUNTIFS('2way'!$B$3:$B$7690,"&gt;50%",'2way'!$Y$3:$Y$7690,"Y",'2way'!$Q$3:$Q$7690,"=" &amp;B51) +  COUNTIFS('2way'!$B$3:$B$7690,"&gt;50%",'2way'!$Y$3:$Y$7690,"Y",'2way'!$R$3:$R$7690,"=" &amp;B51)</f>
        <v>1</v>
      </c>
      <c r="G51">
        <f>COUNTIF('2way'!$Q$3:$Q$7690,"=" &amp;B51) + COUNTIF('2way'!$R$3:$R$7690,"=" &amp;B51)</f>
        <v>3</v>
      </c>
      <c r="H51" s="5">
        <f t="shared" si="17"/>
        <v>0</v>
      </c>
      <c r="I51" s="5">
        <f t="shared" si="1"/>
        <v>0.33333333333333331</v>
      </c>
      <c r="J51" s="5">
        <f t="shared" si="2"/>
        <v>0.33333333333333331</v>
      </c>
      <c r="K51" s="5">
        <f t="shared" si="3"/>
        <v>0.33333333333333331</v>
      </c>
      <c r="L51" s="51">
        <f>COUNTIFS('2way'!$M$3:$M$7690,"&gt;50%",'2way'!$Y$3:$Y$7690,"Y",'2way'!$Q$3:$Q$7690,"=" &amp;B51) +  COUNTIFS('2way'!$M$3:$M$7690,"&gt;50%",'2way'!$Y$3:$Y$7690,"Y",'2way'!$R$3:$R$7690,"=" &amp;B51)</f>
        <v>0</v>
      </c>
      <c r="M51" s="51">
        <f>COUNTIFS('2way'!$M$3:$M$7690,"&gt;50%",'2way'!$Y$3:$Y$7690,"N",'2way'!$Q$3:$Q$7690,"=" &amp;B51) +  COUNTIFS('2way'!$M$3:$M$7690,"&gt;50%",'2way'!$Y$3:$Y$7690,"N",'2way'!$R$3:$R$7690,"=" &amp;B51)</f>
        <v>0</v>
      </c>
      <c r="N51" s="51">
        <f>COUNTIFS('2way'!$N$3:$N$7690,"&gt;50%",'2way'!$Y$3:$Y$7690,"N",'2way'!$Q$3:$Q$7690,"=" &amp;B51) +  COUNTIFS('2way'!$N$3:$N$7690,"&gt;50%",'2way'!$Y$3:$Y$7690,"N",'2way'!$R$3:$R$7690,"=" &amp;B51)</f>
        <v>0</v>
      </c>
      <c r="O51" s="51">
        <f>COUNTIFS('2way'!$N$3:$N$7690,"&gt;50%",'2way'!$Y$3:$Y$7690,"Y",'2way'!$Q$3:$Q$7690,"=" &amp;B51) +  COUNTIFS('2way'!$N$3:$N$7690,"&gt;50%",'2way'!$Y$3:$Y$7690,"Y",'2way'!$R$3:$R$7690,"=" &amp;B51)</f>
        <v>0</v>
      </c>
      <c r="P51">
        <f>COUNTIF('2way'!$Q$3:$Q$7690,"=" &amp;B51) + COUNTIF('2way'!$R$3:$R$7690,"=" &amp;B51)</f>
        <v>3</v>
      </c>
      <c r="Q51" s="5">
        <f t="shared" si="4"/>
        <v>0</v>
      </c>
      <c r="R51" s="5">
        <f t="shared" si="5"/>
        <v>0</v>
      </c>
      <c r="S51" s="5">
        <f t="shared" si="6"/>
        <v>0</v>
      </c>
      <c r="T51" s="5">
        <f t="shared" si="7"/>
        <v>0</v>
      </c>
      <c r="U51">
        <f t="shared" si="8"/>
        <v>1</v>
      </c>
      <c r="V51" s="5">
        <f t="shared" si="9"/>
        <v>0.33333333333333331</v>
      </c>
      <c r="W51">
        <f t="shared" si="10"/>
        <v>0</v>
      </c>
      <c r="X51" s="5">
        <f t="shared" si="11"/>
        <v>0</v>
      </c>
      <c r="Y51">
        <f t="shared" si="12"/>
        <v>2</v>
      </c>
      <c r="Z51" s="5">
        <f t="shared" si="13"/>
        <v>0.66666666666666663</v>
      </c>
      <c r="AA51">
        <f t="shared" si="14"/>
        <v>0</v>
      </c>
      <c r="AB51" s="5">
        <f t="shared" si="15"/>
        <v>0</v>
      </c>
    </row>
    <row r="52" spans="1:28" x14ac:dyDescent="0.25">
      <c r="A52" t="s">
        <v>268</v>
      </c>
      <c r="B52" t="s">
        <v>487</v>
      </c>
      <c r="C52" s="50">
        <f>COUNTIFS('2way'!$A$3:$A$7690,"&gt;50%",'2way'!$Y$3:$Y$7690,"Y",'2way'!$Q$3:$Q$7690,"=" &amp;B52) +  COUNTIFS('2way'!$A$3:$A$7690,"&gt;50%",'2way'!$Y$3:$Y$7690,"Y",'2way'!$R$3:$R$7690,"=" &amp;B52)</f>
        <v>0</v>
      </c>
      <c r="D52" s="51">
        <f>COUNTIFS('2way'!$A$3:$A$7690,"&gt;50%",'2way'!$Y$3:$Y$7690,"N",'2way'!$Q$3:$Q$7690,"=" &amp;B52) +  COUNTIFS('2way'!$A$3:$A$7690,"&gt;50%",'2way'!$Y$3:$Y$7690,"N",'2way'!$R$3:$R$7690,"=" &amp;B52)</f>
        <v>0</v>
      </c>
      <c r="E52" s="51">
        <f>COUNTIFS('2way'!$B$3:$B$7690,"&gt;50%",'2way'!$Y$3:$Y$7690,"N",'2way'!$Q$3:$Q$7690,"=" &amp;B52) +  COUNTIFS('2way'!$B$3:$B$7690,"&gt;50%",'2way'!$Y$3:$Y$7690,"N",'2way'!$R$3:$R$7690,"=" &amp;B52)</f>
        <v>2</v>
      </c>
      <c r="F52" s="51">
        <f>COUNTIFS('2way'!$B$3:$B$7690,"&gt;50%",'2way'!$Y$3:$Y$7690,"Y",'2way'!$Q$3:$Q$7690,"=" &amp;B52) +  COUNTIFS('2way'!$B$3:$B$7690,"&gt;50%",'2way'!$Y$3:$Y$7690,"Y",'2way'!$R$3:$R$7690,"=" &amp;B52)</f>
        <v>1</v>
      </c>
      <c r="G52">
        <f>COUNTIF('2way'!$Q$3:$Q$7690,"=" &amp;B52) + COUNTIF('2way'!$R$3:$R$7690,"=" &amp;B52)</f>
        <v>3</v>
      </c>
      <c r="H52" s="5">
        <f t="shared" si="17"/>
        <v>0</v>
      </c>
      <c r="I52" s="5">
        <f t="shared" si="1"/>
        <v>0</v>
      </c>
      <c r="J52" s="5">
        <f t="shared" si="2"/>
        <v>0.66666666666666663</v>
      </c>
      <c r="K52" s="5">
        <f t="shared" si="3"/>
        <v>0.33333333333333331</v>
      </c>
      <c r="L52" s="51">
        <f>COUNTIFS('2way'!$M$3:$M$7690,"&gt;50%",'2way'!$Y$3:$Y$7690,"Y",'2way'!$Q$3:$Q$7690,"=" &amp;B52) +  COUNTIFS('2way'!$M$3:$M$7690,"&gt;50%",'2way'!$Y$3:$Y$7690,"Y",'2way'!$R$3:$R$7690,"=" &amp;B52)</f>
        <v>0</v>
      </c>
      <c r="M52" s="51">
        <f>COUNTIFS('2way'!$M$3:$M$7690,"&gt;50%",'2way'!$Y$3:$Y$7690,"N",'2way'!$Q$3:$Q$7690,"=" &amp;B52) +  COUNTIFS('2way'!$M$3:$M$7690,"&gt;50%",'2way'!$Y$3:$Y$7690,"N",'2way'!$R$3:$R$7690,"=" &amp;B52)</f>
        <v>0</v>
      </c>
      <c r="N52" s="51">
        <f>COUNTIFS('2way'!$N$3:$N$7690,"&gt;50%",'2way'!$Y$3:$Y$7690,"N",'2way'!$Q$3:$Q$7690,"=" &amp;B52) +  COUNTIFS('2way'!$N$3:$N$7690,"&gt;50%",'2way'!$Y$3:$Y$7690,"N",'2way'!$R$3:$R$7690,"=" &amp;B52)</f>
        <v>0</v>
      </c>
      <c r="O52" s="51">
        <f>COUNTIFS('2way'!$N$3:$N$7690,"&gt;50%",'2way'!$Y$3:$Y$7690,"Y",'2way'!$Q$3:$Q$7690,"=" &amp;B52) +  COUNTIFS('2way'!$N$3:$N$7690,"&gt;50%",'2way'!$Y$3:$Y$7690,"Y",'2way'!$R$3:$R$7690,"=" &amp;B52)</f>
        <v>0</v>
      </c>
      <c r="P52">
        <f>COUNTIF('2way'!$Q$3:$Q$7690,"=" &amp;B52) + COUNTIF('2way'!$R$3:$R$7690,"=" &amp;B52)</f>
        <v>3</v>
      </c>
      <c r="Q52" s="5">
        <f t="shared" si="4"/>
        <v>0</v>
      </c>
      <c r="R52" s="5">
        <f t="shared" si="5"/>
        <v>0</v>
      </c>
      <c r="S52" s="5">
        <f t="shared" si="6"/>
        <v>0</v>
      </c>
      <c r="T52" s="5">
        <f t="shared" si="7"/>
        <v>0</v>
      </c>
      <c r="U52">
        <f t="shared" si="8"/>
        <v>2</v>
      </c>
      <c r="V52" s="5">
        <f t="shared" si="9"/>
        <v>0.66666666666666663</v>
      </c>
      <c r="W52">
        <f t="shared" si="10"/>
        <v>0</v>
      </c>
      <c r="X52" s="5">
        <f t="shared" si="11"/>
        <v>0</v>
      </c>
      <c r="Y52">
        <f t="shared" si="12"/>
        <v>1</v>
      </c>
      <c r="Z52" s="5">
        <f t="shared" si="13"/>
        <v>0.33333333333333331</v>
      </c>
      <c r="AA52">
        <f t="shared" si="14"/>
        <v>0</v>
      </c>
      <c r="AB52" s="5">
        <f t="shared" si="15"/>
        <v>0</v>
      </c>
    </row>
    <row r="53" spans="1:28" x14ac:dyDescent="0.25">
      <c r="A53" t="s">
        <v>268</v>
      </c>
      <c r="B53" t="s">
        <v>373</v>
      </c>
      <c r="C53" s="50">
        <f>COUNTIFS('2way'!$A$3:$A$7690,"&gt;50%",'2way'!$Y$3:$Y$7690,"Y",'2way'!$Q$3:$Q$7690,"=" &amp;B53) +  COUNTIFS('2way'!$A$3:$A$7690,"&gt;50%",'2way'!$Y$3:$Y$7690,"Y",'2way'!$R$3:$R$7690,"=" &amp;B53)</f>
        <v>2</v>
      </c>
      <c r="D53" s="51">
        <f>COUNTIFS('2way'!$A$3:$A$7690,"&gt;50%",'2way'!$Y$3:$Y$7690,"N",'2way'!$Q$3:$Q$7690,"=" &amp;B53) +  COUNTIFS('2way'!$A$3:$A$7690,"&gt;50%",'2way'!$Y$3:$Y$7690,"N",'2way'!$R$3:$R$7690,"=" &amp;B53)</f>
        <v>0</v>
      </c>
      <c r="E53" s="51">
        <f>COUNTIFS('2way'!$B$3:$B$7690,"&gt;50%",'2way'!$Y$3:$Y$7690,"N",'2way'!$Q$3:$Q$7690,"=" &amp;B53) +  COUNTIFS('2way'!$B$3:$B$7690,"&gt;50%",'2way'!$Y$3:$Y$7690,"N",'2way'!$R$3:$R$7690,"=" &amp;B53)</f>
        <v>1</v>
      </c>
      <c r="F53" s="51">
        <f>COUNTIFS('2way'!$B$3:$B$7690,"&gt;50%",'2way'!$Y$3:$Y$7690,"Y",'2way'!$Q$3:$Q$7690,"=" &amp;B53) +  COUNTIFS('2way'!$B$3:$B$7690,"&gt;50%",'2way'!$Y$3:$Y$7690,"Y",'2way'!$R$3:$R$7690,"=" &amp;B53)</f>
        <v>1</v>
      </c>
      <c r="G53">
        <f>COUNTIF('2way'!$Q$3:$Q$7690,"=" &amp;B53) + COUNTIF('2way'!$R$3:$R$7690,"=" &amp;B53)</f>
        <v>4</v>
      </c>
      <c r="H53" s="5">
        <f t="shared" si="17"/>
        <v>0.5</v>
      </c>
      <c r="I53" s="5">
        <f t="shared" si="1"/>
        <v>0</v>
      </c>
      <c r="J53" s="5">
        <f t="shared" si="2"/>
        <v>0.25</v>
      </c>
      <c r="K53" s="5">
        <f t="shared" si="3"/>
        <v>0.25</v>
      </c>
      <c r="L53" s="51">
        <f>COUNTIFS('2way'!$M$3:$M$7690,"&gt;50%",'2way'!$Y$3:$Y$7690,"Y",'2way'!$Q$3:$Q$7690,"=" &amp;B53) +  COUNTIFS('2way'!$M$3:$M$7690,"&gt;50%",'2way'!$Y$3:$Y$7690,"Y",'2way'!$R$3:$R$7690,"=" &amp;B53)</f>
        <v>0</v>
      </c>
      <c r="M53" s="51">
        <f>COUNTIFS('2way'!$M$3:$M$7690,"&gt;50%",'2way'!$Y$3:$Y$7690,"N",'2way'!$Q$3:$Q$7690,"=" &amp;B53) +  COUNTIFS('2way'!$M$3:$M$7690,"&gt;50%",'2way'!$Y$3:$Y$7690,"N",'2way'!$R$3:$R$7690,"=" &amp;B53)</f>
        <v>0</v>
      </c>
      <c r="N53" s="51">
        <f>COUNTIFS('2way'!$N$3:$N$7690,"&gt;50%",'2way'!$Y$3:$Y$7690,"N",'2way'!$Q$3:$Q$7690,"=" &amp;B53) +  COUNTIFS('2way'!$N$3:$N$7690,"&gt;50%",'2way'!$Y$3:$Y$7690,"N",'2way'!$R$3:$R$7690,"=" &amp;B53)</f>
        <v>0</v>
      </c>
      <c r="O53" s="51">
        <f>COUNTIFS('2way'!$N$3:$N$7690,"&gt;50%",'2way'!$Y$3:$Y$7690,"Y",'2way'!$Q$3:$Q$7690,"=" &amp;B53) +  COUNTIFS('2way'!$N$3:$N$7690,"&gt;50%",'2way'!$Y$3:$Y$7690,"Y",'2way'!$R$3:$R$7690,"=" &amp;B53)</f>
        <v>0</v>
      </c>
      <c r="P53">
        <f>COUNTIF('2way'!$Q$3:$Q$7690,"=" &amp;B53) + COUNTIF('2way'!$R$3:$R$7690,"=" &amp;B53)</f>
        <v>4</v>
      </c>
      <c r="Q53" s="5">
        <f t="shared" si="4"/>
        <v>0</v>
      </c>
      <c r="R53" s="5">
        <f t="shared" si="5"/>
        <v>0</v>
      </c>
      <c r="S53" s="5">
        <f t="shared" si="6"/>
        <v>0</v>
      </c>
      <c r="T53" s="5">
        <f t="shared" si="7"/>
        <v>0</v>
      </c>
      <c r="U53">
        <f t="shared" si="8"/>
        <v>3</v>
      </c>
      <c r="V53" s="5">
        <f t="shared" si="9"/>
        <v>0.75</v>
      </c>
      <c r="W53">
        <f t="shared" si="10"/>
        <v>0</v>
      </c>
      <c r="X53" s="5">
        <f t="shared" si="11"/>
        <v>0</v>
      </c>
      <c r="Y53">
        <f t="shared" si="12"/>
        <v>1</v>
      </c>
      <c r="Z53" s="5">
        <f t="shared" si="13"/>
        <v>0.25</v>
      </c>
      <c r="AA53">
        <f t="shared" si="14"/>
        <v>0</v>
      </c>
      <c r="AB53" s="5">
        <f t="shared" si="15"/>
        <v>0</v>
      </c>
    </row>
    <row r="54" spans="1:28" x14ac:dyDescent="0.25">
      <c r="A54" t="s">
        <v>268</v>
      </c>
      <c r="B54" t="s">
        <v>306</v>
      </c>
      <c r="C54" s="50">
        <f>COUNTIFS('2way'!$A$3:$A$7690,"&gt;50%",'2way'!$Y$3:$Y$7690,"Y",'2way'!$Q$3:$Q$7690,"=" &amp;B54) +  COUNTIFS('2way'!$A$3:$A$7690,"&gt;50%",'2way'!$Y$3:$Y$7690,"Y",'2way'!$R$3:$R$7690,"=" &amp;B54)</f>
        <v>0</v>
      </c>
      <c r="D54" s="51">
        <f>COUNTIFS('2way'!$A$3:$A$7690,"&gt;50%",'2way'!$Y$3:$Y$7690,"N",'2way'!$Q$3:$Q$7690,"=" &amp;B54) +  COUNTIFS('2way'!$A$3:$A$7690,"&gt;50%",'2way'!$Y$3:$Y$7690,"N",'2way'!$R$3:$R$7690,"=" &amp;B54)</f>
        <v>0</v>
      </c>
      <c r="E54" s="51">
        <f>COUNTIFS('2way'!$B$3:$B$7690,"&gt;50%",'2way'!$Y$3:$Y$7690,"N",'2way'!$Q$3:$Q$7690,"=" &amp;B54) +  COUNTIFS('2way'!$B$3:$B$7690,"&gt;50%",'2way'!$Y$3:$Y$7690,"N",'2way'!$R$3:$R$7690,"=" &amp;B54)</f>
        <v>2</v>
      </c>
      <c r="F54" s="51">
        <f>COUNTIFS('2way'!$B$3:$B$7690,"&gt;50%",'2way'!$Y$3:$Y$7690,"Y",'2way'!$Q$3:$Q$7690,"=" &amp;B54) +  COUNTIFS('2way'!$B$3:$B$7690,"&gt;50%",'2way'!$Y$3:$Y$7690,"Y",'2way'!$R$3:$R$7690,"=" &amp;B54)</f>
        <v>1</v>
      </c>
      <c r="G54">
        <f>COUNTIF('2way'!$Q$3:$Q$7690,"=" &amp;B54) + COUNTIF('2way'!$R$3:$R$7690,"=" &amp;B54)</f>
        <v>3</v>
      </c>
      <c r="H54" s="5">
        <f t="shared" si="17"/>
        <v>0</v>
      </c>
      <c r="I54" s="5">
        <f t="shared" si="1"/>
        <v>0</v>
      </c>
      <c r="J54" s="5">
        <f t="shared" si="2"/>
        <v>0.66666666666666663</v>
      </c>
      <c r="K54" s="5">
        <f t="shared" si="3"/>
        <v>0.33333333333333331</v>
      </c>
      <c r="L54" s="51">
        <f>COUNTIFS('2way'!$M$3:$M$7690,"&gt;50%",'2way'!$Y$3:$Y$7690,"Y",'2way'!$Q$3:$Q$7690,"=" &amp;B54) +  COUNTIFS('2way'!$M$3:$M$7690,"&gt;50%",'2way'!$Y$3:$Y$7690,"Y",'2way'!$R$3:$R$7690,"=" &amp;B54)</f>
        <v>0</v>
      </c>
      <c r="M54" s="51">
        <f>COUNTIFS('2way'!$M$3:$M$7690,"&gt;50%",'2way'!$Y$3:$Y$7690,"N",'2way'!$Q$3:$Q$7690,"=" &amp;B54) +  COUNTIFS('2way'!$M$3:$M$7690,"&gt;50%",'2way'!$Y$3:$Y$7690,"N",'2way'!$R$3:$R$7690,"=" &amp;B54)</f>
        <v>0</v>
      </c>
      <c r="N54" s="51">
        <f>COUNTIFS('2way'!$N$3:$N$7690,"&gt;50%",'2way'!$Y$3:$Y$7690,"N",'2way'!$Q$3:$Q$7690,"=" &amp;B54) +  COUNTIFS('2way'!$N$3:$N$7690,"&gt;50%",'2way'!$Y$3:$Y$7690,"N",'2way'!$R$3:$R$7690,"=" &amp;B54)</f>
        <v>0</v>
      </c>
      <c r="O54" s="51">
        <f>COUNTIFS('2way'!$N$3:$N$7690,"&gt;50%",'2way'!$Y$3:$Y$7690,"Y",'2way'!$Q$3:$Q$7690,"=" &amp;B54) +  COUNTIFS('2way'!$N$3:$N$7690,"&gt;50%",'2way'!$Y$3:$Y$7690,"Y",'2way'!$R$3:$R$7690,"=" &amp;B54)</f>
        <v>0</v>
      </c>
      <c r="P54">
        <f>COUNTIF('2way'!$Q$3:$Q$7690,"=" &amp;B54) + COUNTIF('2way'!$R$3:$R$7690,"=" &amp;B54)</f>
        <v>3</v>
      </c>
      <c r="Q54" s="5">
        <f t="shared" si="4"/>
        <v>0</v>
      </c>
      <c r="R54" s="5">
        <f t="shared" si="5"/>
        <v>0</v>
      </c>
      <c r="S54" s="5">
        <f t="shared" si="6"/>
        <v>0</v>
      </c>
      <c r="T54" s="5">
        <f t="shared" si="7"/>
        <v>0</v>
      </c>
      <c r="U54">
        <f t="shared" si="8"/>
        <v>2</v>
      </c>
      <c r="V54" s="5">
        <f t="shared" si="9"/>
        <v>0.66666666666666663</v>
      </c>
      <c r="W54">
        <f t="shared" si="10"/>
        <v>0</v>
      </c>
      <c r="X54" s="5">
        <f t="shared" si="11"/>
        <v>0</v>
      </c>
      <c r="Y54">
        <f t="shared" si="12"/>
        <v>1</v>
      </c>
      <c r="Z54" s="5">
        <f t="shared" si="13"/>
        <v>0.33333333333333331</v>
      </c>
      <c r="AA54">
        <f t="shared" si="14"/>
        <v>0</v>
      </c>
      <c r="AB54" s="5">
        <f t="shared" si="15"/>
        <v>0</v>
      </c>
    </row>
    <row r="55" spans="1:28" x14ac:dyDescent="0.25">
      <c r="A55" t="s">
        <v>268</v>
      </c>
      <c r="B55" t="s">
        <v>375</v>
      </c>
      <c r="C55" s="50">
        <f>COUNTIFS('2way'!$A$3:$A$7690,"&gt;50%",'2way'!$Y$3:$Y$7690,"Y",'2way'!$Q$3:$Q$7690,"=" &amp;B55) +  COUNTIFS('2way'!$A$3:$A$7690,"&gt;50%",'2way'!$Y$3:$Y$7690,"Y",'2way'!$R$3:$R$7690,"=" &amp;B55)</f>
        <v>0</v>
      </c>
      <c r="D55" s="51">
        <f>COUNTIFS('2way'!$A$3:$A$7690,"&gt;50%",'2way'!$Y$3:$Y$7690,"N",'2way'!$Q$3:$Q$7690,"=" &amp;B55) +  COUNTIFS('2way'!$A$3:$A$7690,"&gt;50%",'2way'!$Y$3:$Y$7690,"N",'2way'!$R$3:$R$7690,"=" &amp;B55)</f>
        <v>0</v>
      </c>
      <c r="E55" s="51">
        <f>COUNTIFS('2way'!$B$3:$B$7690,"&gt;50%",'2way'!$Y$3:$Y$7690,"N",'2way'!$Q$3:$Q$7690,"=" &amp;B55) +  COUNTIFS('2way'!$B$3:$B$7690,"&gt;50%",'2way'!$Y$3:$Y$7690,"N",'2way'!$R$3:$R$7690,"=" &amp;B55)</f>
        <v>3</v>
      </c>
      <c r="F55" s="51">
        <f>COUNTIFS('2way'!$B$3:$B$7690,"&gt;50%",'2way'!$Y$3:$Y$7690,"Y",'2way'!$Q$3:$Q$7690,"=" &amp;B55) +  COUNTIFS('2way'!$B$3:$B$7690,"&gt;50%",'2way'!$Y$3:$Y$7690,"Y",'2way'!$R$3:$R$7690,"=" &amp;B55)</f>
        <v>0</v>
      </c>
      <c r="G55">
        <f>COUNTIF('2way'!$Q$3:$Q$7690,"=" &amp;B55) + COUNTIF('2way'!$R$3:$R$7690,"=" &amp;B55)</f>
        <v>3</v>
      </c>
      <c r="H55" s="5">
        <f t="shared" si="17"/>
        <v>0</v>
      </c>
      <c r="I55" s="5">
        <f t="shared" si="1"/>
        <v>0</v>
      </c>
      <c r="J55" s="5">
        <f t="shared" si="2"/>
        <v>1</v>
      </c>
      <c r="K55" s="5">
        <f t="shared" si="3"/>
        <v>0</v>
      </c>
      <c r="L55" s="51">
        <f>COUNTIFS('2way'!$M$3:$M$7690,"&gt;50%",'2way'!$Y$3:$Y$7690,"Y",'2way'!$Q$3:$Q$7690,"=" &amp;B55) +  COUNTIFS('2way'!$M$3:$M$7690,"&gt;50%",'2way'!$Y$3:$Y$7690,"Y",'2way'!$R$3:$R$7690,"=" &amp;B55)</f>
        <v>0</v>
      </c>
      <c r="M55" s="51">
        <f>COUNTIFS('2way'!$M$3:$M$7690,"&gt;50%",'2way'!$Y$3:$Y$7690,"N",'2way'!$Q$3:$Q$7690,"=" &amp;B55) +  COUNTIFS('2way'!$M$3:$M$7690,"&gt;50%",'2way'!$Y$3:$Y$7690,"N",'2way'!$R$3:$R$7690,"=" &amp;B55)</f>
        <v>0</v>
      </c>
      <c r="N55" s="51">
        <f>COUNTIFS('2way'!$N$3:$N$7690,"&gt;50%",'2way'!$Y$3:$Y$7690,"N",'2way'!$Q$3:$Q$7690,"=" &amp;B55) +  COUNTIFS('2way'!$N$3:$N$7690,"&gt;50%",'2way'!$Y$3:$Y$7690,"N",'2way'!$R$3:$R$7690,"=" &amp;B55)</f>
        <v>0</v>
      </c>
      <c r="O55" s="51">
        <f>COUNTIFS('2way'!$N$3:$N$7690,"&gt;50%",'2way'!$Y$3:$Y$7690,"Y",'2way'!$Q$3:$Q$7690,"=" &amp;B55) +  COUNTIFS('2way'!$N$3:$N$7690,"&gt;50%",'2way'!$Y$3:$Y$7690,"Y",'2way'!$R$3:$R$7690,"=" &amp;B55)</f>
        <v>0</v>
      </c>
      <c r="P55">
        <f>COUNTIF('2way'!$Q$3:$Q$7690,"=" &amp;B55) + COUNTIF('2way'!$R$3:$R$7690,"=" &amp;B55)</f>
        <v>3</v>
      </c>
      <c r="Q55" s="5">
        <f t="shared" si="4"/>
        <v>0</v>
      </c>
      <c r="R55" s="5">
        <f t="shared" si="5"/>
        <v>0</v>
      </c>
      <c r="S55" s="5">
        <f t="shared" si="6"/>
        <v>0</v>
      </c>
      <c r="T55" s="5">
        <f t="shared" si="7"/>
        <v>0</v>
      </c>
      <c r="U55">
        <f t="shared" si="8"/>
        <v>3</v>
      </c>
      <c r="V55" s="5">
        <f t="shared" si="9"/>
        <v>1</v>
      </c>
      <c r="W55">
        <f t="shared" si="10"/>
        <v>0</v>
      </c>
      <c r="X55" s="5">
        <f t="shared" si="11"/>
        <v>0</v>
      </c>
      <c r="Y55">
        <f t="shared" si="12"/>
        <v>0</v>
      </c>
      <c r="Z55" s="5">
        <f t="shared" si="13"/>
        <v>0</v>
      </c>
      <c r="AA55">
        <f t="shared" si="14"/>
        <v>0</v>
      </c>
      <c r="AB55" s="5">
        <f t="shared" si="15"/>
        <v>0</v>
      </c>
    </row>
    <row r="56" spans="1:28" x14ac:dyDescent="0.25">
      <c r="A56" t="s">
        <v>268</v>
      </c>
      <c r="B56" t="s">
        <v>303</v>
      </c>
      <c r="C56" s="50">
        <f>COUNTIFS('2way'!$A$3:$A$7690,"&gt;50%",'2way'!$Y$3:$Y$7690,"Y",'2way'!$Q$3:$Q$7690,"=" &amp;B56) +  COUNTIFS('2way'!$A$3:$A$7690,"&gt;50%",'2way'!$Y$3:$Y$7690,"Y",'2way'!$R$3:$R$7690,"=" &amp;B56)</f>
        <v>1</v>
      </c>
      <c r="D56" s="51">
        <f>COUNTIFS('2way'!$A$3:$A$7690,"&gt;50%",'2way'!$Y$3:$Y$7690,"N",'2way'!$Q$3:$Q$7690,"=" &amp;B56) +  COUNTIFS('2way'!$A$3:$A$7690,"&gt;50%",'2way'!$Y$3:$Y$7690,"N",'2way'!$R$3:$R$7690,"=" &amp;B56)</f>
        <v>0</v>
      </c>
      <c r="E56" s="51">
        <f>COUNTIFS('2way'!$B$3:$B$7690,"&gt;50%",'2way'!$Y$3:$Y$7690,"N",'2way'!$Q$3:$Q$7690,"=" &amp;B56) +  COUNTIFS('2way'!$B$3:$B$7690,"&gt;50%",'2way'!$Y$3:$Y$7690,"N",'2way'!$R$3:$R$7690,"=" &amp;B56)</f>
        <v>0</v>
      </c>
      <c r="F56" s="51">
        <f>COUNTIFS('2way'!$B$3:$B$7690,"&gt;50%",'2way'!$Y$3:$Y$7690,"Y",'2way'!$Q$3:$Q$7690,"=" &amp;B56) +  COUNTIFS('2way'!$B$3:$B$7690,"&gt;50%",'2way'!$Y$3:$Y$7690,"Y",'2way'!$R$3:$R$7690,"=" &amp;B56)</f>
        <v>3</v>
      </c>
      <c r="G56">
        <f>COUNTIF('2way'!$Q$3:$Q$7690,"=" &amp;B56) + COUNTIF('2way'!$R$3:$R$7690,"=" &amp;B56)</f>
        <v>4</v>
      </c>
      <c r="H56" s="5">
        <f t="shared" si="17"/>
        <v>0.25</v>
      </c>
      <c r="I56" s="5">
        <f t="shared" si="1"/>
        <v>0</v>
      </c>
      <c r="J56" s="5">
        <f t="shared" si="2"/>
        <v>0</v>
      </c>
      <c r="K56" s="5">
        <f t="shared" si="3"/>
        <v>0.75</v>
      </c>
      <c r="L56" s="51">
        <f>COUNTIFS('2way'!$M$3:$M$7690,"&gt;50%",'2way'!$Y$3:$Y$7690,"Y",'2way'!$Q$3:$Q$7690,"=" &amp;B56) +  COUNTIFS('2way'!$M$3:$M$7690,"&gt;50%",'2way'!$Y$3:$Y$7690,"Y",'2way'!$R$3:$R$7690,"=" &amp;B56)</f>
        <v>0</v>
      </c>
      <c r="M56" s="51">
        <f>COUNTIFS('2way'!$M$3:$M$7690,"&gt;50%",'2way'!$Y$3:$Y$7690,"N",'2way'!$Q$3:$Q$7690,"=" &amp;B56) +  COUNTIFS('2way'!$M$3:$M$7690,"&gt;50%",'2way'!$Y$3:$Y$7690,"N",'2way'!$R$3:$R$7690,"=" &amp;B56)</f>
        <v>0</v>
      </c>
      <c r="N56" s="51">
        <f>COUNTIFS('2way'!$N$3:$N$7690,"&gt;50%",'2way'!$Y$3:$Y$7690,"N",'2way'!$Q$3:$Q$7690,"=" &amp;B56) +  COUNTIFS('2way'!$N$3:$N$7690,"&gt;50%",'2way'!$Y$3:$Y$7690,"N",'2way'!$R$3:$R$7690,"=" &amp;B56)</f>
        <v>0</v>
      </c>
      <c r="O56" s="51">
        <f>COUNTIFS('2way'!$N$3:$N$7690,"&gt;50%",'2way'!$Y$3:$Y$7690,"Y",'2way'!$Q$3:$Q$7690,"=" &amp;B56) +  COUNTIFS('2way'!$N$3:$N$7690,"&gt;50%",'2way'!$Y$3:$Y$7690,"Y",'2way'!$R$3:$R$7690,"=" &amp;B56)</f>
        <v>0</v>
      </c>
      <c r="P56">
        <f>COUNTIF('2way'!$Q$3:$Q$7690,"=" &amp;B56) + COUNTIF('2way'!$R$3:$R$7690,"=" &amp;B56)</f>
        <v>4</v>
      </c>
      <c r="Q56" s="5">
        <f t="shared" si="4"/>
        <v>0</v>
      </c>
      <c r="R56" s="5">
        <f t="shared" si="5"/>
        <v>0</v>
      </c>
      <c r="S56" s="5">
        <f t="shared" si="6"/>
        <v>0</v>
      </c>
      <c r="T56" s="5">
        <f t="shared" si="7"/>
        <v>0</v>
      </c>
      <c r="U56">
        <f t="shared" si="8"/>
        <v>1</v>
      </c>
      <c r="V56" s="5">
        <f t="shared" si="9"/>
        <v>0.25</v>
      </c>
      <c r="W56">
        <f t="shared" si="10"/>
        <v>0</v>
      </c>
      <c r="X56" s="5">
        <f t="shared" si="11"/>
        <v>0</v>
      </c>
      <c r="Y56">
        <f t="shared" si="12"/>
        <v>3</v>
      </c>
      <c r="Z56" s="5">
        <f t="shared" si="13"/>
        <v>0.75</v>
      </c>
      <c r="AA56">
        <f t="shared" si="14"/>
        <v>0</v>
      </c>
      <c r="AB56" s="5">
        <f t="shared" si="15"/>
        <v>0</v>
      </c>
    </row>
    <row r="57" spans="1:28" x14ac:dyDescent="0.25">
      <c r="A57" t="s">
        <v>268</v>
      </c>
      <c r="B57" t="s">
        <v>378</v>
      </c>
      <c r="C57" s="50">
        <f>COUNTIFS('2way'!$A$3:$A$7690,"&gt;50%",'2way'!$Y$3:$Y$7690,"Y",'2way'!$Q$3:$Q$7690,"=" &amp;B57) +  COUNTIFS('2way'!$A$3:$A$7690,"&gt;50%",'2way'!$Y$3:$Y$7690,"Y",'2way'!$R$3:$R$7690,"=" &amp;B57)</f>
        <v>1</v>
      </c>
      <c r="D57" s="51">
        <f>COUNTIFS('2way'!$A$3:$A$7690,"&gt;50%",'2way'!$Y$3:$Y$7690,"N",'2way'!$Q$3:$Q$7690,"=" &amp;B57) +  COUNTIFS('2way'!$A$3:$A$7690,"&gt;50%",'2way'!$Y$3:$Y$7690,"N",'2way'!$R$3:$R$7690,"=" &amp;B57)</f>
        <v>1</v>
      </c>
      <c r="E57" s="51">
        <f>COUNTIFS('2way'!$B$3:$B$7690,"&gt;50%",'2way'!$Y$3:$Y$7690,"N",'2way'!$Q$3:$Q$7690,"=" &amp;B57) +  COUNTIFS('2way'!$B$3:$B$7690,"&gt;50%",'2way'!$Y$3:$Y$7690,"N",'2way'!$R$3:$R$7690,"=" &amp;B57)</f>
        <v>1</v>
      </c>
      <c r="F57" s="51">
        <f>COUNTIFS('2way'!$B$3:$B$7690,"&gt;50%",'2way'!$Y$3:$Y$7690,"Y",'2way'!$Q$3:$Q$7690,"=" &amp;B57) +  COUNTIFS('2way'!$B$3:$B$7690,"&gt;50%",'2way'!$Y$3:$Y$7690,"Y",'2way'!$R$3:$R$7690,"=" &amp;B57)</f>
        <v>0</v>
      </c>
      <c r="G57">
        <f>COUNTIF('2way'!$Q$3:$Q$7690,"=" &amp;B57) + COUNTIF('2way'!$R$3:$R$7690,"=" &amp;B57)</f>
        <v>3</v>
      </c>
      <c r="H57" s="5">
        <f t="shared" si="17"/>
        <v>0.33333333333333331</v>
      </c>
      <c r="I57" s="5">
        <f t="shared" si="1"/>
        <v>0.33333333333333331</v>
      </c>
      <c r="J57" s="5">
        <f t="shared" si="2"/>
        <v>0.33333333333333331</v>
      </c>
      <c r="K57" s="5">
        <f t="shared" si="3"/>
        <v>0</v>
      </c>
      <c r="L57" s="51">
        <f>COUNTIFS('2way'!$M$3:$M$7690,"&gt;50%",'2way'!$Y$3:$Y$7690,"Y",'2way'!$Q$3:$Q$7690,"=" &amp;B57) +  COUNTIFS('2way'!$M$3:$M$7690,"&gt;50%",'2way'!$Y$3:$Y$7690,"Y",'2way'!$R$3:$R$7690,"=" &amp;B57)</f>
        <v>0</v>
      </c>
      <c r="M57" s="51">
        <f>COUNTIFS('2way'!$M$3:$M$7690,"&gt;50%",'2way'!$Y$3:$Y$7690,"N",'2way'!$Q$3:$Q$7690,"=" &amp;B57) +  COUNTIFS('2way'!$M$3:$M$7690,"&gt;50%",'2way'!$Y$3:$Y$7690,"N",'2way'!$R$3:$R$7690,"=" &amp;B57)</f>
        <v>0</v>
      </c>
      <c r="N57" s="51">
        <f>COUNTIFS('2way'!$N$3:$N$7690,"&gt;50%",'2way'!$Y$3:$Y$7690,"N",'2way'!$Q$3:$Q$7690,"=" &amp;B57) +  COUNTIFS('2way'!$N$3:$N$7690,"&gt;50%",'2way'!$Y$3:$Y$7690,"N",'2way'!$R$3:$R$7690,"=" &amp;B57)</f>
        <v>0</v>
      </c>
      <c r="O57" s="51">
        <f>COUNTIFS('2way'!$N$3:$N$7690,"&gt;50%",'2way'!$Y$3:$Y$7690,"Y",'2way'!$Q$3:$Q$7690,"=" &amp;B57) +  COUNTIFS('2way'!$N$3:$N$7690,"&gt;50%",'2way'!$Y$3:$Y$7690,"Y",'2way'!$R$3:$R$7690,"=" &amp;B57)</f>
        <v>0</v>
      </c>
      <c r="P57">
        <f>COUNTIF('2way'!$Q$3:$Q$7690,"=" &amp;B57) + COUNTIF('2way'!$R$3:$R$7690,"=" &amp;B57)</f>
        <v>3</v>
      </c>
      <c r="Q57" s="5">
        <f t="shared" si="4"/>
        <v>0</v>
      </c>
      <c r="R57" s="5">
        <f t="shared" si="5"/>
        <v>0</v>
      </c>
      <c r="S57" s="5">
        <f t="shared" si="6"/>
        <v>0</v>
      </c>
      <c r="T57" s="5">
        <f t="shared" si="7"/>
        <v>0</v>
      </c>
      <c r="U57">
        <f t="shared" si="8"/>
        <v>2</v>
      </c>
      <c r="V57" s="5">
        <f t="shared" si="9"/>
        <v>0.66666666666666663</v>
      </c>
      <c r="W57">
        <f t="shared" si="10"/>
        <v>0</v>
      </c>
      <c r="X57" s="5">
        <f t="shared" si="11"/>
        <v>0</v>
      </c>
      <c r="Y57">
        <f t="shared" si="12"/>
        <v>1</v>
      </c>
      <c r="Z57" s="5">
        <f t="shared" si="13"/>
        <v>0.33333333333333331</v>
      </c>
      <c r="AA57">
        <f t="shared" si="14"/>
        <v>0</v>
      </c>
      <c r="AB57" s="5">
        <f t="shared" si="15"/>
        <v>0</v>
      </c>
    </row>
    <row r="58" spans="1:28" x14ac:dyDescent="0.25">
      <c r="A58" t="s">
        <v>268</v>
      </c>
      <c r="B58" t="s">
        <v>457</v>
      </c>
      <c r="C58" s="50">
        <f>COUNTIFS('2way'!$A$3:$A$7690,"&gt;50%",'2way'!$Y$3:$Y$7690,"Y",'2way'!$Q$3:$Q$7690,"=" &amp;B58) +  COUNTIFS('2way'!$A$3:$A$7690,"&gt;50%",'2way'!$Y$3:$Y$7690,"Y",'2way'!$R$3:$R$7690,"=" &amp;B58)</f>
        <v>0</v>
      </c>
      <c r="D58" s="51">
        <f>COUNTIFS('2way'!$A$3:$A$7690,"&gt;50%",'2way'!$Y$3:$Y$7690,"N",'2way'!$Q$3:$Q$7690,"=" &amp;B58) +  COUNTIFS('2way'!$A$3:$A$7690,"&gt;50%",'2way'!$Y$3:$Y$7690,"N",'2way'!$R$3:$R$7690,"=" &amp;B58)</f>
        <v>1</v>
      </c>
      <c r="E58" s="51">
        <f>COUNTIFS('2way'!$B$3:$B$7690,"&gt;50%",'2way'!$Y$3:$Y$7690,"N",'2way'!$Q$3:$Q$7690,"=" &amp;B58) +  COUNTIFS('2way'!$B$3:$B$7690,"&gt;50%",'2way'!$Y$3:$Y$7690,"N",'2way'!$R$3:$R$7690,"=" &amp;B58)</f>
        <v>3</v>
      </c>
      <c r="F58" s="51">
        <f>COUNTIFS('2way'!$B$3:$B$7690,"&gt;50%",'2way'!$Y$3:$Y$7690,"Y",'2way'!$Q$3:$Q$7690,"=" &amp;B58) +  COUNTIFS('2way'!$B$3:$B$7690,"&gt;50%",'2way'!$Y$3:$Y$7690,"Y",'2way'!$R$3:$R$7690,"=" &amp;B58)</f>
        <v>0</v>
      </c>
      <c r="G58">
        <f>COUNTIF('2way'!$Q$3:$Q$7690,"=" &amp;B58) + COUNTIF('2way'!$R$3:$R$7690,"=" &amp;B58)</f>
        <v>4</v>
      </c>
      <c r="H58" s="5">
        <f t="shared" si="17"/>
        <v>0</v>
      </c>
      <c r="I58" s="5">
        <f t="shared" si="1"/>
        <v>0.25</v>
      </c>
      <c r="J58" s="5">
        <f t="shared" si="2"/>
        <v>0.75</v>
      </c>
      <c r="K58" s="5">
        <f t="shared" si="3"/>
        <v>0</v>
      </c>
      <c r="L58" s="51">
        <f>COUNTIFS('2way'!$M$3:$M$7690,"&gt;50%",'2way'!$Y$3:$Y$7690,"Y",'2way'!$Q$3:$Q$7690,"=" &amp;B58) +  COUNTIFS('2way'!$M$3:$M$7690,"&gt;50%",'2way'!$Y$3:$Y$7690,"Y",'2way'!$R$3:$R$7690,"=" &amp;B58)</f>
        <v>0</v>
      </c>
      <c r="M58" s="51">
        <f>COUNTIFS('2way'!$M$3:$M$7690,"&gt;50%",'2way'!$Y$3:$Y$7690,"N",'2way'!$Q$3:$Q$7690,"=" &amp;B58) +  COUNTIFS('2way'!$M$3:$M$7690,"&gt;50%",'2way'!$Y$3:$Y$7690,"N",'2way'!$R$3:$R$7690,"=" &amp;B58)</f>
        <v>0</v>
      </c>
      <c r="N58" s="51">
        <f>COUNTIFS('2way'!$N$3:$N$7690,"&gt;50%",'2way'!$Y$3:$Y$7690,"N",'2way'!$Q$3:$Q$7690,"=" &amp;B58) +  COUNTIFS('2way'!$N$3:$N$7690,"&gt;50%",'2way'!$Y$3:$Y$7690,"N",'2way'!$R$3:$R$7690,"=" &amp;B58)</f>
        <v>0</v>
      </c>
      <c r="O58" s="51">
        <f>COUNTIFS('2way'!$N$3:$N$7690,"&gt;50%",'2way'!$Y$3:$Y$7690,"Y",'2way'!$Q$3:$Q$7690,"=" &amp;B58) +  COUNTIFS('2way'!$N$3:$N$7690,"&gt;50%",'2way'!$Y$3:$Y$7690,"Y",'2way'!$R$3:$R$7690,"=" &amp;B58)</f>
        <v>0</v>
      </c>
      <c r="P58">
        <f>COUNTIF('2way'!$Q$3:$Q$7690,"=" &amp;B58) + COUNTIF('2way'!$R$3:$R$7690,"=" &amp;B58)</f>
        <v>4</v>
      </c>
      <c r="Q58" s="5">
        <f t="shared" si="4"/>
        <v>0</v>
      </c>
      <c r="R58" s="5">
        <f t="shared" si="5"/>
        <v>0</v>
      </c>
      <c r="S58" s="5">
        <f t="shared" si="6"/>
        <v>0</v>
      </c>
      <c r="T58" s="5">
        <f t="shared" si="7"/>
        <v>0</v>
      </c>
      <c r="U58">
        <f t="shared" si="8"/>
        <v>3</v>
      </c>
      <c r="V58" s="5">
        <f t="shared" si="9"/>
        <v>0.75</v>
      </c>
      <c r="W58">
        <f t="shared" si="10"/>
        <v>0</v>
      </c>
      <c r="X58" s="5">
        <f t="shared" si="11"/>
        <v>0</v>
      </c>
      <c r="Y58">
        <f t="shared" si="12"/>
        <v>1</v>
      </c>
      <c r="Z58" s="5">
        <f t="shared" si="13"/>
        <v>0.25</v>
      </c>
      <c r="AA58">
        <f t="shared" si="14"/>
        <v>0</v>
      </c>
      <c r="AB58" s="5">
        <f t="shared" si="15"/>
        <v>0</v>
      </c>
    </row>
    <row r="59" spans="1:28" x14ac:dyDescent="0.25">
      <c r="A59" t="s">
        <v>268</v>
      </c>
      <c r="B59" t="s">
        <v>305</v>
      </c>
      <c r="C59" s="50">
        <f>COUNTIFS('2way'!$A$3:$A$7690,"&gt;50%",'2way'!$Y$3:$Y$7690,"Y",'2way'!$Q$3:$Q$7690,"=" &amp;B59) +  COUNTIFS('2way'!$A$3:$A$7690,"&gt;50%",'2way'!$Y$3:$Y$7690,"Y",'2way'!$R$3:$R$7690,"=" &amp;B59)</f>
        <v>1</v>
      </c>
      <c r="D59" s="51">
        <f>COUNTIFS('2way'!$A$3:$A$7690,"&gt;50%",'2way'!$Y$3:$Y$7690,"N",'2way'!$Q$3:$Q$7690,"=" &amp;B59) +  COUNTIFS('2way'!$A$3:$A$7690,"&gt;50%",'2way'!$Y$3:$Y$7690,"N",'2way'!$R$3:$R$7690,"=" &amp;B59)</f>
        <v>0</v>
      </c>
      <c r="E59" s="51">
        <f>COUNTIFS('2way'!$B$3:$B$7690,"&gt;50%",'2way'!$Y$3:$Y$7690,"N",'2way'!$Q$3:$Q$7690,"=" &amp;B59) +  COUNTIFS('2way'!$B$3:$B$7690,"&gt;50%",'2way'!$Y$3:$Y$7690,"N",'2way'!$R$3:$R$7690,"=" &amp;B59)</f>
        <v>1</v>
      </c>
      <c r="F59" s="51">
        <f>COUNTIFS('2way'!$B$3:$B$7690,"&gt;50%",'2way'!$Y$3:$Y$7690,"Y",'2way'!$Q$3:$Q$7690,"=" &amp;B59) +  COUNTIFS('2way'!$B$3:$B$7690,"&gt;50%",'2way'!$Y$3:$Y$7690,"Y",'2way'!$R$3:$R$7690,"=" &amp;B59)</f>
        <v>1</v>
      </c>
      <c r="G59">
        <f>COUNTIF('2way'!$Q$3:$Q$7690,"=" &amp;B59) + COUNTIF('2way'!$R$3:$R$7690,"=" &amp;B59)</f>
        <v>3</v>
      </c>
      <c r="H59" s="5">
        <f t="shared" si="17"/>
        <v>0.33333333333333331</v>
      </c>
      <c r="I59" s="5">
        <f t="shared" si="1"/>
        <v>0</v>
      </c>
      <c r="J59" s="5">
        <f t="shared" si="2"/>
        <v>0.33333333333333331</v>
      </c>
      <c r="K59" s="5">
        <f t="shared" si="3"/>
        <v>0.33333333333333331</v>
      </c>
      <c r="L59" s="51">
        <f>COUNTIFS('2way'!$M$3:$M$7690,"&gt;50%",'2way'!$Y$3:$Y$7690,"Y",'2way'!$Q$3:$Q$7690,"=" &amp;B59) +  COUNTIFS('2way'!$M$3:$M$7690,"&gt;50%",'2way'!$Y$3:$Y$7690,"Y",'2way'!$R$3:$R$7690,"=" &amp;B59)</f>
        <v>0</v>
      </c>
      <c r="M59" s="51">
        <f>COUNTIFS('2way'!$M$3:$M$7690,"&gt;50%",'2way'!$Y$3:$Y$7690,"N",'2way'!$Q$3:$Q$7690,"=" &amp;B59) +  COUNTIFS('2way'!$M$3:$M$7690,"&gt;50%",'2way'!$Y$3:$Y$7690,"N",'2way'!$R$3:$R$7690,"=" &amp;B59)</f>
        <v>0</v>
      </c>
      <c r="N59" s="51">
        <f>COUNTIFS('2way'!$N$3:$N$7690,"&gt;50%",'2way'!$Y$3:$Y$7690,"N",'2way'!$Q$3:$Q$7690,"=" &amp;B59) +  COUNTIFS('2way'!$N$3:$N$7690,"&gt;50%",'2way'!$Y$3:$Y$7690,"N",'2way'!$R$3:$R$7690,"=" &amp;B59)</f>
        <v>0</v>
      </c>
      <c r="O59" s="51">
        <f>COUNTIFS('2way'!$N$3:$N$7690,"&gt;50%",'2way'!$Y$3:$Y$7690,"Y",'2way'!$Q$3:$Q$7690,"=" &amp;B59) +  COUNTIFS('2way'!$N$3:$N$7690,"&gt;50%",'2way'!$Y$3:$Y$7690,"Y",'2way'!$R$3:$R$7690,"=" &amp;B59)</f>
        <v>0</v>
      </c>
      <c r="P59">
        <f>COUNTIF('2way'!$Q$3:$Q$7690,"=" &amp;B59) + COUNTIF('2way'!$R$3:$R$7690,"=" &amp;B59)</f>
        <v>3</v>
      </c>
      <c r="Q59" s="5">
        <f t="shared" si="4"/>
        <v>0</v>
      </c>
      <c r="R59" s="5">
        <f t="shared" si="5"/>
        <v>0</v>
      </c>
      <c r="S59" s="5">
        <f t="shared" si="6"/>
        <v>0</v>
      </c>
      <c r="T59" s="5">
        <f t="shared" si="7"/>
        <v>0</v>
      </c>
      <c r="U59">
        <f t="shared" si="8"/>
        <v>2</v>
      </c>
      <c r="V59" s="5">
        <f t="shared" si="9"/>
        <v>0.66666666666666663</v>
      </c>
      <c r="W59">
        <f t="shared" si="10"/>
        <v>0</v>
      </c>
      <c r="X59" s="5">
        <f t="shared" si="11"/>
        <v>0</v>
      </c>
      <c r="Y59">
        <f t="shared" si="12"/>
        <v>1</v>
      </c>
      <c r="Z59" s="5">
        <f t="shared" si="13"/>
        <v>0.33333333333333331</v>
      </c>
      <c r="AA59">
        <f t="shared" si="14"/>
        <v>0</v>
      </c>
      <c r="AB59" s="5">
        <f t="shared" si="15"/>
        <v>0</v>
      </c>
    </row>
    <row r="60" spans="1:28" x14ac:dyDescent="0.25">
      <c r="A60" t="s">
        <v>268</v>
      </c>
      <c r="B60" t="s">
        <v>379</v>
      </c>
      <c r="C60" s="50">
        <f>COUNTIFS('2way'!$A$3:$A$7690,"&gt;50%",'2way'!$Y$3:$Y$7690,"Y",'2way'!$Q$3:$Q$7690,"=" &amp;B60) +  COUNTIFS('2way'!$A$3:$A$7690,"&gt;50%",'2way'!$Y$3:$Y$7690,"Y",'2way'!$R$3:$R$7690,"=" &amp;B60)</f>
        <v>0</v>
      </c>
      <c r="D60" s="51">
        <f>COUNTIFS('2way'!$A$3:$A$7690,"&gt;50%",'2way'!$Y$3:$Y$7690,"N",'2way'!$Q$3:$Q$7690,"=" &amp;B60) +  COUNTIFS('2way'!$A$3:$A$7690,"&gt;50%",'2way'!$Y$3:$Y$7690,"N",'2way'!$R$3:$R$7690,"=" &amp;B60)</f>
        <v>1</v>
      </c>
      <c r="E60" s="51">
        <f>COUNTIFS('2way'!$B$3:$B$7690,"&gt;50%",'2way'!$Y$3:$Y$7690,"N",'2way'!$Q$3:$Q$7690,"=" &amp;B60) +  COUNTIFS('2way'!$B$3:$B$7690,"&gt;50%",'2way'!$Y$3:$Y$7690,"N",'2way'!$R$3:$R$7690,"=" &amp;B60)</f>
        <v>2</v>
      </c>
      <c r="F60" s="51">
        <f>COUNTIFS('2way'!$B$3:$B$7690,"&gt;50%",'2way'!$Y$3:$Y$7690,"Y",'2way'!$Q$3:$Q$7690,"=" &amp;B60) +  COUNTIFS('2way'!$B$3:$B$7690,"&gt;50%",'2way'!$Y$3:$Y$7690,"Y",'2way'!$R$3:$R$7690,"=" &amp;B60)</f>
        <v>0</v>
      </c>
      <c r="G60">
        <f>COUNTIF('2way'!$Q$3:$Q$7690,"=" &amp;B60) + COUNTIF('2way'!$R$3:$R$7690,"=" &amp;B60)</f>
        <v>3</v>
      </c>
      <c r="H60" s="5">
        <f t="shared" si="17"/>
        <v>0</v>
      </c>
      <c r="I60" s="5">
        <f t="shared" si="1"/>
        <v>0.33333333333333331</v>
      </c>
      <c r="J60" s="5">
        <f t="shared" si="2"/>
        <v>0.66666666666666663</v>
      </c>
      <c r="K60" s="5">
        <f t="shared" si="3"/>
        <v>0</v>
      </c>
      <c r="L60" s="51">
        <f>COUNTIFS('2way'!$M$3:$M$7690,"&gt;50%",'2way'!$Y$3:$Y$7690,"Y",'2way'!$Q$3:$Q$7690,"=" &amp;B60) +  COUNTIFS('2way'!$M$3:$M$7690,"&gt;50%",'2way'!$Y$3:$Y$7690,"Y",'2way'!$R$3:$R$7690,"=" &amp;B60)</f>
        <v>0</v>
      </c>
      <c r="M60" s="51">
        <f>COUNTIFS('2way'!$M$3:$M$7690,"&gt;50%",'2way'!$Y$3:$Y$7690,"N",'2way'!$Q$3:$Q$7690,"=" &amp;B60) +  COUNTIFS('2way'!$M$3:$M$7690,"&gt;50%",'2way'!$Y$3:$Y$7690,"N",'2way'!$R$3:$R$7690,"=" &amp;B60)</f>
        <v>0</v>
      </c>
      <c r="N60" s="51">
        <f>COUNTIFS('2way'!$N$3:$N$7690,"&gt;50%",'2way'!$Y$3:$Y$7690,"N",'2way'!$Q$3:$Q$7690,"=" &amp;B60) +  COUNTIFS('2way'!$N$3:$N$7690,"&gt;50%",'2way'!$Y$3:$Y$7690,"N",'2way'!$R$3:$R$7690,"=" &amp;B60)</f>
        <v>0</v>
      </c>
      <c r="O60" s="51">
        <f>COUNTIFS('2way'!$N$3:$N$7690,"&gt;50%",'2way'!$Y$3:$Y$7690,"Y",'2way'!$Q$3:$Q$7690,"=" &amp;B60) +  COUNTIFS('2way'!$N$3:$N$7690,"&gt;50%",'2way'!$Y$3:$Y$7690,"Y",'2way'!$R$3:$R$7690,"=" &amp;B60)</f>
        <v>0</v>
      </c>
      <c r="P60">
        <f>COUNTIF('2way'!$Q$3:$Q$7690,"=" &amp;B60) + COUNTIF('2way'!$R$3:$R$7690,"=" &amp;B60)</f>
        <v>3</v>
      </c>
      <c r="Q60" s="5">
        <f t="shared" si="4"/>
        <v>0</v>
      </c>
      <c r="R60" s="5">
        <f t="shared" si="5"/>
        <v>0</v>
      </c>
      <c r="S60" s="5">
        <f t="shared" si="6"/>
        <v>0</v>
      </c>
      <c r="T60" s="5">
        <f t="shared" si="7"/>
        <v>0</v>
      </c>
      <c r="U60">
        <f t="shared" si="8"/>
        <v>2</v>
      </c>
      <c r="V60" s="5">
        <f t="shared" si="9"/>
        <v>0.66666666666666663</v>
      </c>
      <c r="W60">
        <f t="shared" si="10"/>
        <v>0</v>
      </c>
      <c r="X60" s="5">
        <f t="shared" si="11"/>
        <v>0</v>
      </c>
      <c r="Y60">
        <f t="shared" si="12"/>
        <v>1</v>
      </c>
      <c r="Z60" s="5">
        <f t="shared" si="13"/>
        <v>0.33333333333333331</v>
      </c>
      <c r="AA60">
        <f t="shared" si="14"/>
        <v>0</v>
      </c>
      <c r="AB60" s="5">
        <f t="shared" si="15"/>
        <v>0</v>
      </c>
    </row>
    <row r="61" spans="1:28" x14ac:dyDescent="0.25">
      <c r="A61" t="s">
        <v>268</v>
      </c>
      <c r="B61" t="s">
        <v>374</v>
      </c>
      <c r="C61" s="50">
        <f>COUNTIFS('2way'!$A$3:$A$7690,"&gt;50%",'2way'!$Y$3:$Y$7690,"Y",'2way'!$Q$3:$Q$7690,"=" &amp;B61) +  COUNTIFS('2way'!$A$3:$A$7690,"&gt;50%",'2way'!$Y$3:$Y$7690,"Y",'2way'!$R$3:$R$7690,"=" &amp;B61)</f>
        <v>0</v>
      </c>
      <c r="D61" s="51">
        <f>COUNTIFS('2way'!$A$3:$A$7690,"&gt;50%",'2way'!$Y$3:$Y$7690,"N",'2way'!$Q$3:$Q$7690,"=" &amp;B61) +  COUNTIFS('2way'!$A$3:$A$7690,"&gt;50%",'2way'!$Y$3:$Y$7690,"N",'2way'!$R$3:$R$7690,"=" &amp;B61)</f>
        <v>0</v>
      </c>
      <c r="E61" s="51">
        <f>COUNTIFS('2way'!$B$3:$B$7690,"&gt;50%",'2way'!$Y$3:$Y$7690,"N",'2way'!$Q$3:$Q$7690,"=" &amp;B61) +  COUNTIFS('2way'!$B$3:$B$7690,"&gt;50%",'2way'!$Y$3:$Y$7690,"N",'2way'!$R$3:$R$7690,"=" &amp;B61)</f>
        <v>2</v>
      </c>
      <c r="F61" s="51">
        <f>COUNTIFS('2way'!$B$3:$B$7690,"&gt;50%",'2way'!$Y$3:$Y$7690,"Y",'2way'!$Q$3:$Q$7690,"=" &amp;B61) +  COUNTIFS('2way'!$B$3:$B$7690,"&gt;50%",'2way'!$Y$3:$Y$7690,"Y",'2way'!$R$3:$R$7690,"=" &amp;B61)</f>
        <v>1</v>
      </c>
      <c r="G61">
        <f>COUNTIF('2way'!$Q$3:$Q$7690,"=" &amp;B61) + COUNTIF('2way'!$R$3:$R$7690,"=" &amp;B61)</f>
        <v>3</v>
      </c>
      <c r="H61" s="5">
        <f t="shared" si="17"/>
        <v>0</v>
      </c>
      <c r="I61" s="5">
        <f t="shared" si="1"/>
        <v>0</v>
      </c>
      <c r="J61" s="5">
        <f t="shared" si="2"/>
        <v>0.66666666666666663</v>
      </c>
      <c r="K61" s="5">
        <f t="shared" si="3"/>
        <v>0.33333333333333331</v>
      </c>
      <c r="L61" s="51">
        <f>COUNTIFS('2way'!$M$3:$M$7690,"&gt;50%",'2way'!$Y$3:$Y$7690,"Y",'2way'!$Q$3:$Q$7690,"=" &amp;B61) +  COUNTIFS('2way'!$M$3:$M$7690,"&gt;50%",'2way'!$Y$3:$Y$7690,"Y",'2way'!$R$3:$R$7690,"=" &amp;B61)</f>
        <v>0</v>
      </c>
      <c r="M61" s="51">
        <f>COUNTIFS('2way'!$M$3:$M$7690,"&gt;50%",'2way'!$Y$3:$Y$7690,"N",'2way'!$Q$3:$Q$7690,"=" &amp;B61) +  COUNTIFS('2way'!$M$3:$M$7690,"&gt;50%",'2way'!$Y$3:$Y$7690,"N",'2way'!$R$3:$R$7690,"=" &amp;B61)</f>
        <v>0</v>
      </c>
      <c r="N61" s="51">
        <f>COUNTIFS('2way'!$N$3:$N$7690,"&gt;50%",'2way'!$Y$3:$Y$7690,"N",'2way'!$Q$3:$Q$7690,"=" &amp;B61) +  COUNTIFS('2way'!$N$3:$N$7690,"&gt;50%",'2way'!$Y$3:$Y$7690,"N",'2way'!$R$3:$R$7690,"=" &amp;B61)</f>
        <v>0</v>
      </c>
      <c r="O61" s="51">
        <f>COUNTIFS('2way'!$N$3:$N$7690,"&gt;50%",'2way'!$Y$3:$Y$7690,"Y",'2way'!$Q$3:$Q$7690,"=" &amp;B61) +  COUNTIFS('2way'!$N$3:$N$7690,"&gt;50%",'2way'!$Y$3:$Y$7690,"Y",'2way'!$R$3:$R$7690,"=" &amp;B61)</f>
        <v>0</v>
      </c>
      <c r="P61">
        <f>COUNTIF('2way'!$Q$3:$Q$7690,"=" &amp;B61) + COUNTIF('2way'!$R$3:$R$7690,"=" &amp;B61)</f>
        <v>3</v>
      </c>
      <c r="Q61" s="5">
        <f t="shared" si="4"/>
        <v>0</v>
      </c>
      <c r="R61" s="5">
        <f t="shared" si="5"/>
        <v>0</v>
      </c>
      <c r="S61" s="5">
        <f t="shared" si="6"/>
        <v>0</v>
      </c>
      <c r="T61" s="5">
        <f t="shared" si="7"/>
        <v>0</v>
      </c>
      <c r="U61">
        <f t="shared" si="8"/>
        <v>2</v>
      </c>
      <c r="V61" s="5">
        <f t="shared" si="9"/>
        <v>0.66666666666666663</v>
      </c>
      <c r="W61">
        <f t="shared" si="10"/>
        <v>0</v>
      </c>
      <c r="X61" s="5">
        <f t="shared" si="11"/>
        <v>0</v>
      </c>
      <c r="Y61">
        <f t="shared" si="12"/>
        <v>1</v>
      </c>
      <c r="Z61" s="5">
        <f t="shared" si="13"/>
        <v>0.33333333333333331</v>
      </c>
      <c r="AA61">
        <f t="shared" si="14"/>
        <v>0</v>
      </c>
      <c r="AB61" s="5">
        <f t="shared" si="15"/>
        <v>0</v>
      </c>
    </row>
    <row r="62" spans="1:28" x14ac:dyDescent="0.25">
      <c r="A62" t="s">
        <v>268</v>
      </c>
      <c r="B62" t="s">
        <v>455</v>
      </c>
      <c r="C62" s="50">
        <f>COUNTIFS('2way'!$A$3:$A$7690,"&gt;50%",'2way'!$Y$3:$Y$7690,"Y",'2way'!$Q$3:$Q$7690,"=" &amp;B62) +  COUNTIFS('2way'!$A$3:$A$7690,"&gt;50%",'2way'!$Y$3:$Y$7690,"Y",'2way'!$R$3:$R$7690,"=" &amp;B62)</f>
        <v>0</v>
      </c>
      <c r="D62" s="51">
        <f>COUNTIFS('2way'!$A$3:$A$7690,"&gt;50%",'2way'!$Y$3:$Y$7690,"N",'2way'!$Q$3:$Q$7690,"=" &amp;B62) +  COUNTIFS('2way'!$A$3:$A$7690,"&gt;50%",'2way'!$Y$3:$Y$7690,"N",'2way'!$R$3:$R$7690,"=" &amp;B62)</f>
        <v>0</v>
      </c>
      <c r="E62" s="51">
        <f>COUNTIFS('2way'!$B$3:$B$7690,"&gt;50%",'2way'!$Y$3:$Y$7690,"N",'2way'!$Q$3:$Q$7690,"=" &amp;B62) +  COUNTIFS('2way'!$B$3:$B$7690,"&gt;50%",'2way'!$Y$3:$Y$7690,"N",'2way'!$R$3:$R$7690,"=" &amp;B62)</f>
        <v>3</v>
      </c>
      <c r="F62" s="51">
        <f>COUNTIFS('2way'!$B$3:$B$7690,"&gt;50%",'2way'!$Y$3:$Y$7690,"Y",'2way'!$Q$3:$Q$7690,"=" &amp;B62) +  COUNTIFS('2way'!$B$3:$B$7690,"&gt;50%",'2way'!$Y$3:$Y$7690,"Y",'2way'!$R$3:$R$7690,"=" &amp;B62)</f>
        <v>0</v>
      </c>
      <c r="G62">
        <f>COUNTIF('2way'!$Q$3:$Q$7690,"=" &amp;B62) + COUNTIF('2way'!$R$3:$R$7690,"=" &amp;B62)</f>
        <v>3</v>
      </c>
      <c r="H62" s="5">
        <f t="shared" si="17"/>
        <v>0</v>
      </c>
      <c r="I62" s="5">
        <f t="shared" si="1"/>
        <v>0</v>
      </c>
      <c r="J62" s="5">
        <f t="shared" si="2"/>
        <v>1</v>
      </c>
      <c r="K62" s="5">
        <f t="shared" si="3"/>
        <v>0</v>
      </c>
      <c r="L62" s="51">
        <f>COUNTIFS('2way'!$M$3:$M$7690,"&gt;50%",'2way'!$Y$3:$Y$7690,"Y",'2way'!$Q$3:$Q$7690,"=" &amp;B62) +  COUNTIFS('2way'!$M$3:$M$7690,"&gt;50%",'2way'!$Y$3:$Y$7690,"Y",'2way'!$R$3:$R$7690,"=" &amp;B62)</f>
        <v>0</v>
      </c>
      <c r="M62" s="51">
        <f>COUNTIFS('2way'!$M$3:$M$7690,"&gt;50%",'2way'!$Y$3:$Y$7690,"N",'2way'!$Q$3:$Q$7690,"=" &amp;B62) +  COUNTIFS('2way'!$M$3:$M$7690,"&gt;50%",'2way'!$Y$3:$Y$7690,"N",'2way'!$R$3:$R$7690,"=" &amp;B62)</f>
        <v>0</v>
      </c>
      <c r="N62" s="51">
        <f>COUNTIFS('2way'!$N$3:$N$7690,"&gt;50%",'2way'!$Y$3:$Y$7690,"N",'2way'!$Q$3:$Q$7690,"=" &amp;B62) +  COUNTIFS('2way'!$N$3:$N$7690,"&gt;50%",'2way'!$Y$3:$Y$7690,"N",'2way'!$R$3:$R$7690,"=" &amp;B62)</f>
        <v>0</v>
      </c>
      <c r="O62" s="51">
        <f>COUNTIFS('2way'!$N$3:$N$7690,"&gt;50%",'2way'!$Y$3:$Y$7690,"Y",'2way'!$Q$3:$Q$7690,"=" &amp;B62) +  COUNTIFS('2way'!$N$3:$N$7690,"&gt;50%",'2way'!$Y$3:$Y$7690,"Y",'2way'!$R$3:$R$7690,"=" &amp;B62)</f>
        <v>0</v>
      </c>
      <c r="P62">
        <f>COUNTIF('2way'!$Q$3:$Q$7690,"=" &amp;B62) + COUNTIF('2way'!$R$3:$R$7690,"=" &amp;B62)</f>
        <v>3</v>
      </c>
      <c r="Q62" s="5">
        <f t="shared" si="4"/>
        <v>0</v>
      </c>
      <c r="R62" s="5">
        <f t="shared" si="5"/>
        <v>0</v>
      </c>
      <c r="S62" s="5">
        <f t="shared" si="6"/>
        <v>0</v>
      </c>
      <c r="T62" s="5">
        <f t="shared" si="7"/>
        <v>0</v>
      </c>
      <c r="U62">
        <f t="shared" si="8"/>
        <v>3</v>
      </c>
      <c r="V62" s="5">
        <f t="shared" si="9"/>
        <v>1</v>
      </c>
      <c r="W62">
        <f t="shared" si="10"/>
        <v>0</v>
      </c>
      <c r="X62" s="5">
        <f t="shared" si="11"/>
        <v>0</v>
      </c>
      <c r="Y62">
        <f t="shared" si="12"/>
        <v>0</v>
      </c>
      <c r="Z62" s="5">
        <f t="shared" si="13"/>
        <v>0</v>
      </c>
      <c r="AA62">
        <f t="shared" si="14"/>
        <v>0</v>
      </c>
      <c r="AB62" s="5">
        <f t="shared" si="15"/>
        <v>0</v>
      </c>
    </row>
    <row r="63" spans="1:28" x14ac:dyDescent="0.25">
      <c r="A63" t="s">
        <v>269</v>
      </c>
      <c r="B63" t="s">
        <v>387</v>
      </c>
      <c r="C63" s="50">
        <f>COUNTIFS('2way'!$A$3:$A$7690,"&gt;50%",'2way'!$Y$3:$Y$7690,"Y",'2way'!$Q$3:$Q$7690,"=" &amp;B63) +  COUNTIFS('2way'!$A$3:$A$7690,"&gt;50%",'2way'!$Y$3:$Y$7690,"Y",'2way'!$R$3:$R$7690,"=" &amp;B63)</f>
        <v>1</v>
      </c>
      <c r="D63" s="51">
        <f>COUNTIFS('2way'!$A$3:$A$7690,"&gt;50%",'2way'!$Y$3:$Y$7690,"N",'2way'!$Q$3:$Q$7690,"=" &amp;B63) +  COUNTIFS('2way'!$A$3:$A$7690,"&gt;50%",'2way'!$Y$3:$Y$7690,"N",'2way'!$R$3:$R$7690,"=" &amp;B63)</f>
        <v>1</v>
      </c>
      <c r="E63" s="51">
        <f>COUNTIFS('2way'!$B$3:$B$7690,"&gt;50%",'2way'!$Y$3:$Y$7690,"N",'2way'!$Q$3:$Q$7690,"=" &amp;B63) +  COUNTIFS('2way'!$B$3:$B$7690,"&gt;50%",'2way'!$Y$3:$Y$7690,"N",'2way'!$R$3:$R$7690,"=" &amp;B63)</f>
        <v>0</v>
      </c>
      <c r="F63" s="51">
        <f>COUNTIFS('2way'!$B$3:$B$7690,"&gt;50%",'2way'!$Y$3:$Y$7690,"Y",'2way'!$Q$3:$Q$7690,"=" &amp;B63) +  COUNTIFS('2way'!$B$3:$B$7690,"&gt;50%",'2way'!$Y$3:$Y$7690,"Y",'2way'!$R$3:$R$7690,"=" &amp;B63)</f>
        <v>1</v>
      </c>
      <c r="G63">
        <f>COUNTIF('2way'!$Q$3:$Q$7690,"=" &amp;B63) + COUNTIF('2way'!$R$3:$R$7690,"=" &amp;B63)</f>
        <v>3</v>
      </c>
      <c r="H63" s="5">
        <f t="shared" si="17"/>
        <v>0.33333333333333331</v>
      </c>
      <c r="I63" s="5">
        <f t="shared" si="1"/>
        <v>0.33333333333333331</v>
      </c>
      <c r="J63" s="5">
        <f t="shared" si="2"/>
        <v>0</v>
      </c>
      <c r="K63" s="5">
        <f t="shared" si="3"/>
        <v>0.33333333333333331</v>
      </c>
      <c r="L63" s="51">
        <f>COUNTIFS('2way'!$M$3:$M$7690,"&gt;50%",'2way'!$Y$3:$Y$7690,"Y",'2way'!$Q$3:$Q$7690,"=" &amp;B63) +  COUNTIFS('2way'!$M$3:$M$7690,"&gt;50%",'2way'!$Y$3:$Y$7690,"Y",'2way'!$R$3:$R$7690,"=" &amp;B63)</f>
        <v>0</v>
      </c>
      <c r="M63" s="51">
        <f>COUNTIFS('2way'!$M$3:$M$7690,"&gt;50%",'2way'!$Y$3:$Y$7690,"N",'2way'!$Q$3:$Q$7690,"=" &amp;B63) +  COUNTIFS('2way'!$M$3:$M$7690,"&gt;50%",'2way'!$Y$3:$Y$7690,"N",'2way'!$R$3:$R$7690,"=" &amp;B63)</f>
        <v>0</v>
      </c>
      <c r="N63" s="51">
        <f>COUNTIFS('2way'!$N$3:$N$7690,"&gt;50%",'2way'!$Y$3:$Y$7690,"N",'2way'!$Q$3:$Q$7690,"=" &amp;B63) +  COUNTIFS('2way'!$N$3:$N$7690,"&gt;50%",'2way'!$Y$3:$Y$7690,"N",'2way'!$R$3:$R$7690,"=" &amp;B63)</f>
        <v>0</v>
      </c>
      <c r="O63" s="51">
        <f>COUNTIFS('2way'!$N$3:$N$7690,"&gt;50%",'2way'!$Y$3:$Y$7690,"Y",'2way'!$Q$3:$Q$7690,"=" &amp;B63) +  COUNTIFS('2way'!$N$3:$N$7690,"&gt;50%",'2way'!$Y$3:$Y$7690,"Y",'2way'!$R$3:$R$7690,"=" &amp;B63)</f>
        <v>0</v>
      </c>
      <c r="P63">
        <f>COUNTIF('2way'!$Q$3:$Q$7690,"=" &amp;B63) + COUNTIF('2way'!$R$3:$R$7690,"=" &amp;B63)</f>
        <v>3</v>
      </c>
      <c r="Q63" s="5">
        <f t="shared" si="4"/>
        <v>0</v>
      </c>
      <c r="R63" s="5">
        <f t="shared" si="5"/>
        <v>0</v>
      </c>
      <c r="S63" s="5">
        <f t="shared" si="6"/>
        <v>0</v>
      </c>
      <c r="T63" s="5">
        <f t="shared" si="7"/>
        <v>0</v>
      </c>
      <c r="U63">
        <f t="shared" si="8"/>
        <v>1</v>
      </c>
      <c r="V63" s="5">
        <f t="shared" si="9"/>
        <v>0.33333333333333331</v>
      </c>
      <c r="W63">
        <f t="shared" si="10"/>
        <v>0</v>
      </c>
      <c r="X63" s="5">
        <f t="shared" si="11"/>
        <v>0</v>
      </c>
      <c r="Y63">
        <f t="shared" si="12"/>
        <v>2</v>
      </c>
      <c r="Z63" s="5">
        <f t="shared" si="13"/>
        <v>0.66666666666666663</v>
      </c>
      <c r="AA63">
        <f t="shared" si="14"/>
        <v>0</v>
      </c>
      <c r="AB63" s="5">
        <f t="shared" si="15"/>
        <v>0</v>
      </c>
    </row>
    <row r="64" spans="1:28" x14ac:dyDescent="0.25">
      <c r="A64" t="s">
        <v>269</v>
      </c>
      <c r="B64" t="s">
        <v>311</v>
      </c>
      <c r="C64" s="50">
        <f>COUNTIFS('2way'!$A$3:$A$7690,"&gt;50%",'2way'!$Y$3:$Y$7690,"Y",'2way'!$Q$3:$Q$7690,"=" &amp;B64) +  COUNTIFS('2way'!$A$3:$A$7690,"&gt;50%",'2way'!$Y$3:$Y$7690,"Y",'2way'!$R$3:$R$7690,"=" &amp;B64)</f>
        <v>1</v>
      </c>
      <c r="D64" s="51">
        <f>COUNTIFS('2way'!$A$3:$A$7690,"&gt;50%",'2way'!$Y$3:$Y$7690,"N",'2way'!$Q$3:$Q$7690,"=" &amp;B64) +  COUNTIFS('2way'!$A$3:$A$7690,"&gt;50%",'2way'!$Y$3:$Y$7690,"N",'2way'!$R$3:$R$7690,"=" &amp;B64)</f>
        <v>0</v>
      </c>
      <c r="E64" s="51">
        <f>COUNTIFS('2way'!$B$3:$B$7690,"&gt;50%",'2way'!$Y$3:$Y$7690,"N",'2way'!$Q$3:$Q$7690,"=" &amp;B64) +  COUNTIFS('2way'!$B$3:$B$7690,"&gt;50%",'2way'!$Y$3:$Y$7690,"N",'2way'!$R$3:$R$7690,"=" &amp;B64)</f>
        <v>2</v>
      </c>
      <c r="F64" s="51">
        <f>COUNTIFS('2way'!$B$3:$B$7690,"&gt;50%",'2way'!$Y$3:$Y$7690,"Y",'2way'!$Q$3:$Q$7690,"=" &amp;B64) +  COUNTIFS('2way'!$B$3:$B$7690,"&gt;50%",'2way'!$Y$3:$Y$7690,"Y",'2way'!$R$3:$R$7690,"=" &amp;B64)</f>
        <v>1</v>
      </c>
      <c r="G64">
        <f>COUNTIF('2way'!$Q$3:$Q$7690,"=" &amp;B64) + COUNTIF('2way'!$R$3:$R$7690,"=" &amp;B64)</f>
        <v>4</v>
      </c>
      <c r="H64" s="5">
        <f t="shared" si="17"/>
        <v>0.25</v>
      </c>
      <c r="I64" s="5">
        <f t="shared" si="1"/>
        <v>0</v>
      </c>
      <c r="J64" s="5">
        <f t="shared" si="2"/>
        <v>0.5</v>
      </c>
      <c r="K64" s="5">
        <f t="shared" si="3"/>
        <v>0.25</v>
      </c>
      <c r="L64" s="51">
        <f>COUNTIFS('2way'!$M$3:$M$7690,"&gt;50%",'2way'!$Y$3:$Y$7690,"Y",'2way'!$Q$3:$Q$7690,"=" &amp;B64) +  COUNTIFS('2way'!$M$3:$M$7690,"&gt;50%",'2way'!$Y$3:$Y$7690,"Y",'2way'!$R$3:$R$7690,"=" &amp;B64)</f>
        <v>0</v>
      </c>
      <c r="M64" s="51">
        <f>COUNTIFS('2way'!$M$3:$M$7690,"&gt;50%",'2way'!$Y$3:$Y$7690,"N",'2way'!$Q$3:$Q$7690,"=" &amp;B64) +  COUNTIFS('2way'!$M$3:$M$7690,"&gt;50%",'2way'!$Y$3:$Y$7690,"N",'2way'!$R$3:$R$7690,"=" &amp;B64)</f>
        <v>0</v>
      </c>
      <c r="N64" s="51">
        <f>COUNTIFS('2way'!$N$3:$N$7690,"&gt;50%",'2way'!$Y$3:$Y$7690,"N",'2way'!$Q$3:$Q$7690,"=" &amp;B64) +  COUNTIFS('2way'!$N$3:$N$7690,"&gt;50%",'2way'!$Y$3:$Y$7690,"N",'2way'!$R$3:$R$7690,"=" &amp;B64)</f>
        <v>0</v>
      </c>
      <c r="O64" s="51">
        <f>COUNTIFS('2way'!$N$3:$N$7690,"&gt;50%",'2way'!$Y$3:$Y$7690,"Y",'2way'!$Q$3:$Q$7690,"=" &amp;B64) +  COUNTIFS('2way'!$N$3:$N$7690,"&gt;50%",'2way'!$Y$3:$Y$7690,"Y",'2way'!$R$3:$R$7690,"=" &amp;B64)</f>
        <v>0</v>
      </c>
      <c r="P64">
        <f>COUNTIF('2way'!$Q$3:$Q$7690,"=" &amp;B64) + COUNTIF('2way'!$R$3:$R$7690,"=" &amp;B64)</f>
        <v>4</v>
      </c>
      <c r="Q64" s="5">
        <f t="shared" si="4"/>
        <v>0</v>
      </c>
      <c r="R64" s="5">
        <f t="shared" si="5"/>
        <v>0</v>
      </c>
      <c r="S64" s="5">
        <f t="shared" si="6"/>
        <v>0</v>
      </c>
      <c r="T64" s="5">
        <f t="shared" si="7"/>
        <v>0</v>
      </c>
      <c r="U64">
        <f t="shared" si="8"/>
        <v>3</v>
      </c>
      <c r="V64" s="5">
        <f t="shared" si="9"/>
        <v>0.75</v>
      </c>
      <c r="W64">
        <f t="shared" si="10"/>
        <v>0</v>
      </c>
      <c r="X64" s="5">
        <f t="shared" si="11"/>
        <v>0</v>
      </c>
      <c r="Y64">
        <f t="shared" si="12"/>
        <v>1</v>
      </c>
      <c r="Z64" s="5">
        <f t="shared" si="13"/>
        <v>0.25</v>
      </c>
      <c r="AA64">
        <f t="shared" si="14"/>
        <v>0</v>
      </c>
      <c r="AB64" s="5">
        <f t="shared" si="15"/>
        <v>0</v>
      </c>
    </row>
    <row r="65" spans="1:28" x14ac:dyDescent="0.25">
      <c r="A65" t="s">
        <v>269</v>
      </c>
      <c r="B65" t="s">
        <v>381</v>
      </c>
      <c r="C65" s="50">
        <f>COUNTIFS('2way'!$A$3:$A$7690,"&gt;50%",'2way'!$Y$3:$Y$7690,"Y",'2way'!$Q$3:$Q$7690,"=" &amp;B65) +  COUNTIFS('2way'!$A$3:$A$7690,"&gt;50%",'2way'!$Y$3:$Y$7690,"Y",'2way'!$R$3:$R$7690,"=" &amp;B65)</f>
        <v>0</v>
      </c>
      <c r="D65" s="51">
        <f>COUNTIFS('2way'!$A$3:$A$7690,"&gt;50%",'2way'!$Y$3:$Y$7690,"N",'2way'!$Q$3:$Q$7690,"=" &amp;B65) +  COUNTIFS('2way'!$A$3:$A$7690,"&gt;50%",'2way'!$Y$3:$Y$7690,"N",'2way'!$R$3:$R$7690,"=" &amp;B65)</f>
        <v>0</v>
      </c>
      <c r="E65" s="51">
        <f>COUNTIFS('2way'!$B$3:$B$7690,"&gt;50%",'2way'!$Y$3:$Y$7690,"N",'2way'!$Q$3:$Q$7690,"=" &amp;B65) +  COUNTIFS('2way'!$B$3:$B$7690,"&gt;50%",'2way'!$Y$3:$Y$7690,"N",'2way'!$R$3:$R$7690,"=" &amp;B65)</f>
        <v>1</v>
      </c>
      <c r="F65" s="51">
        <f>COUNTIFS('2way'!$B$3:$B$7690,"&gt;50%",'2way'!$Y$3:$Y$7690,"Y",'2way'!$Q$3:$Q$7690,"=" &amp;B65) +  COUNTIFS('2way'!$B$3:$B$7690,"&gt;50%",'2way'!$Y$3:$Y$7690,"Y",'2way'!$R$3:$R$7690,"=" &amp;B65)</f>
        <v>2</v>
      </c>
      <c r="G65">
        <f>COUNTIF('2way'!$Q$3:$Q$7690,"=" &amp;B65) + COUNTIF('2way'!$R$3:$R$7690,"=" &amp;B65)</f>
        <v>3</v>
      </c>
      <c r="H65" s="5">
        <f t="shared" si="17"/>
        <v>0</v>
      </c>
      <c r="I65" s="5">
        <f t="shared" si="1"/>
        <v>0</v>
      </c>
      <c r="J65" s="5">
        <f t="shared" si="2"/>
        <v>0.33333333333333331</v>
      </c>
      <c r="K65" s="5">
        <f t="shared" si="3"/>
        <v>0.66666666666666663</v>
      </c>
      <c r="L65" s="51">
        <f>COUNTIFS('2way'!$M$3:$M$7690,"&gt;50%",'2way'!$Y$3:$Y$7690,"Y",'2way'!$Q$3:$Q$7690,"=" &amp;B65) +  COUNTIFS('2way'!$M$3:$M$7690,"&gt;50%",'2way'!$Y$3:$Y$7690,"Y",'2way'!$R$3:$R$7690,"=" &amp;B65)</f>
        <v>0</v>
      </c>
      <c r="M65" s="51">
        <f>COUNTIFS('2way'!$M$3:$M$7690,"&gt;50%",'2way'!$Y$3:$Y$7690,"N",'2way'!$Q$3:$Q$7690,"=" &amp;B65) +  COUNTIFS('2way'!$M$3:$M$7690,"&gt;50%",'2way'!$Y$3:$Y$7690,"N",'2way'!$R$3:$R$7690,"=" &amp;B65)</f>
        <v>0</v>
      </c>
      <c r="N65" s="51">
        <f>COUNTIFS('2way'!$N$3:$N$7690,"&gt;50%",'2way'!$Y$3:$Y$7690,"N",'2way'!$Q$3:$Q$7690,"=" &amp;B65) +  COUNTIFS('2way'!$N$3:$N$7690,"&gt;50%",'2way'!$Y$3:$Y$7690,"N",'2way'!$R$3:$R$7690,"=" &amp;B65)</f>
        <v>0</v>
      </c>
      <c r="O65" s="51">
        <f>COUNTIFS('2way'!$N$3:$N$7690,"&gt;50%",'2way'!$Y$3:$Y$7690,"Y",'2way'!$Q$3:$Q$7690,"=" &amp;B65) +  COUNTIFS('2way'!$N$3:$N$7690,"&gt;50%",'2way'!$Y$3:$Y$7690,"Y",'2way'!$R$3:$R$7690,"=" &amp;B65)</f>
        <v>0</v>
      </c>
      <c r="P65">
        <f>COUNTIF('2way'!$Q$3:$Q$7690,"=" &amp;B65) + COUNTIF('2way'!$R$3:$R$7690,"=" &amp;B65)</f>
        <v>3</v>
      </c>
      <c r="Q65" s="5">
        <f t="shared" si="4"/>
        <v>0</v>
      </c>
      <c r="R65" s="5">
        <f t="shared" si="5"/>
        <v>0</v>
      </c>
      <c r="S65" s="5">
        <f t="shared" si="6"/>
        <v>0</v>
      </c>
      <c r="T65" s="5">
        <f t="shared" si="7"/>
        <v>0</v>
      </c>
      <c r="U65">
        <f t="shared" si="8"/>
        <v>1</v>
      </c>
      <c r="V65" s="5">
        <f t="shared" si="9"/>
        <v>0.33333333333333331</v>
      </c>
      <c r="W65">
        <f t="shared" si="10"/>
        <v>0</v>
      </c>
      <c r="X65" s="5">
        <f t="shared" si="11"/>
        <v>0</v>
      </c>
      <c r="Y65">
        <f t="shared" si="12"/>
        <v>2</v>
      </c>
      <c r="Z65" s="5">
        <f t="shared" si="13"/>
        <v>0.66666666666666663</v>
      </c>
      <c r="AA65">
        <f t="shared" si="14"/>
        <v>0</v>
      </c>
      <c r="AB65" s="5">
        <f t="shared" si="15"/>
        <v>0</v>
      </c>
    </row>
    <row r="66" spans="1:28" x14ac:dyDescent="0.25">
      <c r="A66" t="s">
        <v>269</v>
      </c>
      <c r="B66" t="s">
        <v>308</v>
      </c>
      <c r="C66" s="50">
        <f>COUNTIFS('2way'!$A$3:$A$7690,"&gt;50%",'2way'!$Y$3:$Y$7690,"Y",'2way'!$Q$3:$Q$7690,"=" &amp;B66) +  COUNTIFS('2way'!$A$3:$A$7690,"&gt;50%",'2way'!$Y$3:$Y$7690,"Y",'2way'!$R$3:$R$7690,"=" &amp;B66)</f>
        <v>0</v>
      </c>
      <c r="D66" s="51">
        <f>COUNTIFS('2way'!$A$3:$A$7690,"&gt;50%",'2way'!$Y$3:$Y$7690,"N",'2way'!$Q$3:$Q$7690,"=" &amp;B66) +  COUNTIFS('2way'!$A$3:$A$7690,"&gt;50%",'2way'!$Y$3:$Y$7690,"N",'2way'!$R$3:$R$7690,"=" &amp;B66)</f>
        <v>1</v>
      </c>
      <c r="E66" s="51">
        <f>COUNTIFS('2way'!$B$3:$B$7690,"&gt;50%",'2way'!$Y$3:$Y$7690,"N",'2way'!$Q$3:$Q$7690,"=" &amp;B66) +  COUNTIFS('2way'!$B$3:$B$7690,"&gt;50%",'2way'!$Y$3:$Y$7690,"N",'2way'!$R$3:$R$7690,"=" &amp;B66)</f>
        <v>1</v>
      </c>
      <c r="F66" s="51">
        <f>COUNTIFS('2way'!$B$3:$B$7690,"&gt;50%",'2way'!$Y$3:$Y$7690,"Y",'2way'!$Q$3:$Q$7690,"=" &amp;B66) +  COUNTIFS('2way'!$B$3:$B$7690,"&gt;50%",'2way'!$Y$3:$Y$7690,"Y",'2way'!$R$3:$R$7690,"=" &amp;B66)</f>
        <v>1</v>
      </c>
      <c r="G66">
        <f>COUNTIF('2way'!$Q$3:$Q$7690,"=" &amp;B66) + COUNTIF('2way'!$R$3:$R$7690,"=" &amp;B66)</f>
        <v>3</v>
      </c>
      <c r="H66" s="5">
        <f t="shared" si="17"/>
        <v>0</v>
      </c>
      <c r="I66" s="5">
        <f t="shared" si="1"/>
        <v>0.33333333333333331</v>
      </c>
      <c r="J66" s="5">
        <f t="shared" si="2"/>
        <v>0.33333333333333331</v>
      </c>
      <c r="K66" s="5">
        <f t="shared" si="3"/>
        <v>0.33333333333333331</v>
      </c>
      <c r="L66" s="51">
        <f>COUNTIFS('2way'!$M$3:$M$7690,"&gt;50%",'2way'!$Y$3:$Y$7690,"Y",'2way'!$Q$3:$Q$7690,"=" &amp;B66) +  COUNTIFS('2way'!$M$3:$M$7690,"&gt;50%",'2way'!$Y$3:$Y$7690,"Y",'2way'!$R$3:$R$7690,"=" &amp;B66)</f>
        <v>0</v>
      </c>
      <c r="M66" s="51">
        <f>COUNTIFS('2way'!$M$3:$M$7690,"&gt;50%",'2way'!$Y$3:$Y$7690,"N",'2way'!$Q$3:$Q$7690,"=" &amp;B66) +  COUNTIFS('2way'!$M$3:$M$7690,"&gt;50%",'2way'!$Y$3:$Y$7690,"N",'2way'!$R$3:$R$7690,"=" &amp;B66)</f>
        <v>0</v>
      </c>
      <c r="N66" s="51">
        <f>COUNTIFS('2way'!$N$3:$N$7690,"&gt;50%",'2way'!$Y$3:$Y$7690,"N",'2way'!$Q$3:$Q$7690,"=" &amp;B66) +  COUNTIFS('2way'!$N$3:$N$7690,"&gt;50%",'2way'!$Y$3:$Y$7690,"N",'2way'!$R$3:$R$7690,"=" &amp;B66)</f>
        <v>0</v>
      </c>
      <c r="O66" s="51">
        <f>COUNTIFS('2way'!$N$3:$N$7690,"&gt;50%",'2way'!$Y$3:$Y$7690,"Y",'2way'!$Q$3:$Q$7690,"=" &amp;B66) +  COUNTIFS('2way'!$N$3:$N$7690,"&gt;50%",'2way'!$Y$3:$Y$7690,"Y",'2way'!$R$3:$R$7690,"=" &amp;B66)</f>
        <v>0</v>
      </c>
      <c r="P66">
        <f>COUNTIF('2way'!$Q$3:$Q$7690,"=" &amp;B66) + COUNTIF('2way'!$R$3:$R$7690,"=" &amp;B66)</f>
        <v>3</v>
      </c>
      <c r="Q66" s="5">
        <f t="shared" si="4"/>
        <v>0</v>
      </c>
      <c r="R66" s="5">
        <f t="shared" si="5"/>
        <v>0</v>
      </c>
      <c r="S66" s="5">
        <f t="shared" si="6"/>
        <v>0</v>
      </c>
      <c r="T66" s="5">
        <f t="shared" si="7"/>
        <v>0</v>
      </c>
      <c r="U66">
        <f t="shared" si="8"/>
        <v>1</v>
      </c>
      <c r="V66" s="5">
        <f t="shared" si="9"/>
        <v>0.33333333333333331</v>
      </c>
      <c r="W66">
        <f t="shared" si="10"/>
        <v>0</v>
      </c>
      <c r="X66" s="5">
        <f t="shared" si="11"/>
        <v>0</v>
      </c>
      <c r="Y66">
        <f t="shared" si="12"/>
        <v>2</v>
      </c>
      <c r="Z66" s="5">
        <f t="shared" si="13"/>
        <v>0.66666666666666663</v>
      </c>
      <c r="AA66">
        <f t="shared" si="14"/>
        <v>0</v>
      </c>
      <c r="AB66" s="5">
        <f t="shared" si="15"/>
        <v>0</v>
      </c>
    </row>
    <row r="67" spans="1:28" x14ac:dyDescent="0.25">
      <c r="A67" t="s">
        <v>269</v>
      </c>
      <c r="B67" t="s">
        <v>382</v>
      </c>
      <c r="C67" s="50">
        <f>COUNTIFS('2way'!$A$3:$A$7690,"&gt;50%",'2way'!$Y$3:$Y$7690,"Y",'2way'!$Q$3:$Q$7690,"=" &amp;B67) +  COUNTIFS('2way'!$A$3:$A$7690,"&gt;50%",'2way'!$Y$3:$Y$7690,"Y",'2way'!$R$3:$R$7690,"=" &amp;B67)</f>
        <v>2</v>
      </c>
      <c r="D67" s="51">
        <f>COUNTIFS('2way'!$A$3:$A$7690,"&gt;50%",'2way'!$Y$3:$Y$7690,"N",'2way'!$Q$3:$Q$7690,"=" &amp;B67) +  COUNTIFS('2way'!$A$3:$A$7690,"&gt;50%",'2way'!$Y$3:$Y$7690,"N",'2way'!$R$3:$R$7690,"=" &amp;B67)</f>
        <v>1</v>
      </c>
      <c r="E67" s="51">
        <f>COUNTIFS('2way'!$B$3:$B$7690,"&gt;50%",'2way'!$Y$3:$Y$7690,"N",'2way'!$Q$3:$Q$7690,"=" &amp;B67) +  COUNTIFS('2way'!$B$3:$B$7690,"&gt;50%",'2way'!$Y$3:$Y$7690,"N",'2way'!$R$3:$R$7690,"=" &amp;B67)</f>
        <v>1</v>
      </c>
      <c r="F67" s="51">
        <f>COUNTIFS('2way'!$B$3:$B$7690,"&gt;50%",'2way'!$Y$3:$Y$7690,"Y",'2way'!$Q$3:$Q$7690,"=" &amp;B67) +  COUNTIFS('2way'!$B$3:$B$7690,"&gt;50%",'2way'!$Y$3:$Y$7690,"Y",'2way'!$R$3:$R$7690,"=" &amp;B67)</f>
        <v>0</v>
      </c>
      <c r="G67">
        <f>COUNTIF('2way'!$Q$3:$Q$7690,"=" &amp;B67) + COUNTIF('2way'!$R$3:$R$7690,"=" &amp;B67)</f>
        <v>4</v>
      </c>
      <c r="H67" s="5">
        <f t="shared" si="17"/>
        <v>0.5</v>
      </c>
      <c r="I67" s="5">
        <f t="shared" si="1"/>
        <v>0.25</v>
      </c>
      <c r="J67" s="5">
        <f t="shared" si="2"/>
        <v>0.25</v>
      </c>
      <c r="K67" s="5">
        <f t="shared" si="3"/>
        <v>0</v>
      </c>
      <c r="L67" s="51">
        <f>COUNTIFS('2way'!$M$3:$M$7690,"&gt;50%",'2way'!$Y$3:$Y$7690,"Y",'2way'!$Q$3:$Q$7690,"=" &amp;B67) +  COUNTIFS('2way'!$M$3:$M$7690,"&gt;50%",'2way'!$Y$3:$Y$7690,"Y",'2way'!$R$3:$R$7690,"=" &amp;B67)</f>
        <v>0</v>
      </c>
      <c r="M67" s="51">
        <f>COUNTIFS('2way'!$M$3:$M$7690,"&gt;50%",'2way'!$Y$3:$Y$7690,"N",'2way'!$Q$3:$Q$7690,"=" &amp;B67) +  COUNTIFS('2way'!$M$3:$M$7690,"&gt;50%",'2way'!$Y$3:$Y$7690,"N",'2way'!$R$3:$R$7690,"=" &amp;B67)</f>
        <v>0</v>
      </c>
      <c r="N67" s="51">
        <f>COUNTIFS('2way'!$N$3:$N$7690,"&gt;50%",'2way'!$Y$3:$Y$7690,"N",'2way'!$Q$3:$Q$7690,"=" &amp;B67) +  COUNTIFS('2way'!$N$3:$N$7690,"&gt;50%",'2way'!$Y$3:$Y$7690,"N",'2way'!$R$3:$R$7690,"=" &amp;B67)</f>
        <v>0</v>
      </c>
      <c r="O67" s="51">
        <f>COUNTIFS('2way'!$N$3:$N$7690,"&gt;50%",'2way'!$Y$3:$Y$7690,"Y",'2way'!$Q$3:$Q$7690,"=" &amp;B67) +  COUNTIFS('2way'!$N$3:$N$7690,"&gt;50%",'2way'!$Y$3:$Y$7690,"Y",'2way'!$R$3:$R$7690,"=" &amp;B67)</f>
        <v>0</v>
      </c>
      <c r="P67">
        <f>COUNTIF('2way'!$Q$3:$Q$7690,"=" &amp;B67) + COUNTIF('2way'!$R$3:$R$7690,"=" &amp;B67)</f>
        <v>4</v>
      </c>
      <c r="Q67" s="5">
        <f t="shared" si="4"/>
        <v>0</v>
      </c>
      <c r="R67" s="5">
        <f t="shared" si="5"/>
        <v>0</v>
      </c>
      <c r="S67" s="5">
        <f t="shared" si="6"/>
        <v>0</v>
      </c>
      <c r="T67" s="5">
        <f t="shared" si="7"/>
        <v>0</v>
      </c>
      <c r="U67">
        <f t="shared" si="8"/>
        <v>3</v>
      </c>
      <c r="V67" s="5">
        <f t="shared" si="9"/>
        <v>0.75</v>
      </c>
      <c r="W67">
        <f t="shared" si="10"/>
        <v>0</v>
      </c>
      <c r="X67" s="5">
        <f t="shared" si="11"/>
        <v>0</v>
      </c>
      <c r="Y67">
        <f t="shared" si="12"/>
        <v>1</v>
      </c>
      <c r="Z67" s="5">
        <f t="shared" si="13"/>
        <v>0.25</v>
      </c>
      <c r="AA67">
        <f t="shared" si="14"/>
        <v>0</v>
      </c>
      <c r="AB67" s="5">
        <f t="shared" si="15"/>
        <v>0</v>
      </c>
    </row>
    <row r="68" spans="1:28" x14ac:dyDescent="0.25">
      <c r="A68" t="s">
        <v>269</v>
      </c>
      <c r="B68" t="s">
        <v>313</v>
      </c>
      <c r="C68" s="50">
        <f>COUNTIFS('2way'!$A$3:$A$7690,"&gt;50%",'2way'!$Y$3:$Y$7690,"Y",'2way'!$Q$3:$Q$7690,"=" &amp;B68) +  COUNTIFS('2way'!$A$3:$A$7690,"&gt;50%",'2way'!$Y$3:$Y$7690,"Y",'2way'!$R$3:$R$7690,"=" &amp;B68)</f>
        <v>0</v>
      </c>
      <c r="D68" s="51">
        <f>COUNTIFS('2way'!$A$3:$A$7690,"&gt;50%",'2way'!$Y$3:$Y$7690,"N",'2way'!$Q$3:$Q$7690,"=" &amp;B68) +  COUNTIFS('2way'!$A$3:$A$7690,"&gt;50%",'2way'!$Y$3:$Y$7690,"N",'2way'!$R$3:$R$7690,"=" &amp;B68)</f>
        <v>0</v>
      </c>
      <c r="E68" s="51">
        <f>COUNTIFS('2way'!$B$3:$B$7690,"&gt;50%",'2way'!$Y$3:$Y$7690,"N",'2way'!$Q$3:$Q$7690,"=" &amp;B68) +  COUNTIFS('2way'!$B$3:$B$7690,"&gt;50%",'2way'!$Y$3:$Y$7690,"N",'2way'!$R$3:$R$7690,"=" &amp;B68)</f>
        <v>2</v>
      </c>
      <c r="F68" s="51">
        <f>COUNTIFS('2way'!$B$3:$B$7690,"&gt;50%",'2way'!$Y$3:$Y$7690,"Y",'2way'!$Q$3:$Q$7690,"=" &amp;B68) +  COUNTIFS('2way'!$B$3:$B$7690,"&gt;50%",'2way'!$Y$3:$Y$7690,"Y",'2way'!$R$3:$R$7690,"=" &amp;B68)</f>
        <v>1</v>
      </c>
      <c r="G68">
        <f>COUNTIF('2way'!$Q$3:$Q$7690,"=" &amp;B68) + COUNTIF('2way'!$R$3:$R$7690,"=" &amp;B68)</f>
        <v>3</v>
      </c>
      <c r="H68" s="5">
        <f t="shared" ref="H68:H131" si="18">C68/G68</f>
        <v>0</v>
      </c>
      <c r="I68" s="5">
        <f t="shared" si="1"/>
        <v>0</v>
      </c>
      <c r="J68" s="5">
        <f t="shared" si="2"/>
        <v>0.66666666666666663</v>
      </c>
      <c r="K68" s="5">
        <f t="shared" si="3"/>
        <v>0.33333333333333331</v>
      </c>
      <c r="L68" s="51">
        <f>COUNTIFS('2way'!$M$3:$M$7690,"&gt;50%",'2way'!$Y$3:$Y$7690,"Y",'2way'!$Q$3:$Q$7690,"=" &amp;B68) +  COUNTIFS('2way'!$M$3:$M$7690,"&gt;50%",'2way'!$Y$3:$Y$7690,"Y",'2way'!$R$3:$R$7690,"=" &amp;B68)</f>
        <v>0</v>
      </c>
      <c r="M68" s="51">
        <f>COUNTIFS('2way'!$M$3:$M$7690,"&gt;50%",'2way'!$Y$3:$Y$7690,"N",'2way'!$Q$3:$Q$7690,"=" &amp;B68) +  COUNTIFS('2way'!$M$3:$M$7690,"&gt;50%",'2way'!$Y$3:$Y$7690,"N",'2way'!$R$3:$R$7690,"=" &amp;B68)</f>
        <v>0</v>
      </c>
      <c r="N68" s="51">
        <f>COUNTIFS('2way'!$N$3:$N$7690,"&gt;50%",'2way'!$Y$3:$Y$7690,"N",'2way'!$Q$3:$Q$7690,"=" &amp;B68) +  COUNTIFS('2way'!$N$3:$N$7690,"&gt;50%",'2way'!$Y$3:$Y$7690,"N",'2way'!$R$3:$R$7690,"=" &amp;B68)</f>
        <v>0</v>
      </c>
      <c r="O68" s="51">
        <f>COUNTIFS('2way'!$N$3:$N$7690,"&gt;50%",'2way'!$Y$3:$Y$7690,"Y",'2way'!$Q$3:$Q$7690,"=" &amp;B68) +  COUNTIFS('2way'!$N$3:$N$7690,"&gt;50%",'2way'!$Y$3:$Y$7690,"Y",'2way'!$R$3:$R$7690,"=" &amp;B68)</f>
        <v>0</v>
      </c>
      <c r="P68">
        <f>COUNTIF('2way'!$Q$3:$Q$7690,"=" &amp;B68) + COUNTIF('2way'!$R$3:$R$7690,"=" &amp;B68)</f>
        <v>3</v>
      </c>
      <c r="Q68" s="5">
        <f t="shared" si="4"/>
        <v>0</v>
      </c>
      <c r="R68" s="5">
        <f t="shared" si="5"/>
        <v>0</v>
      </c>
      <c r="S68" s="5">
        <f t="shared" si="6"/>
        <v>0</v>
      </c>
      <c r="T68" s="5">
        <f t="shared" si="7"/>
        <v>0</v>
      </c>
      <c r="U68">
        <f t="shared" si="8"/>
        <v>2</v>
      </c>
      <c r="V68" s="5">
        <f t="shared" si="9"/>
        <v>0.66666666666666663</v>
      </c>
      <c r="W68">
        <f t="shared" si="10"/>
        <v>0</v>
      </c>
      <c r="X68" s="5">
        <f t="shared" si="11"/>
        <v>0</v>
      </c>
      <c r="Y68">
        <f t="shared" si="12"/>
        <v>1</v>
      </c>
      <c r="Z68" s="5">
        <f t="shared" si="13"/>
        <v>0.33333333333333331</v>
      </c>
      <c r="AA68">
        <f t="shared" si="14"/>
        <v>0</v>
      </c>
      <c r="AB68" s="5">
        <f t="shared" si="15"/>
        <v>0</v>
      </c>
    </row>
    <row r="69" spans="1:28" x14ac:dyDescent="0.25">
      <c r="A69" t="s">
        <v>269</v>
      </c>
      <c r="B69" t="s">
        <v>314</v>
      </c>
      <c r="C69" s="50">
        <f>COUNTIFS('2way'!$A$3:$A$7690,"&gt;50%",'2way'!$Y$3:$Y$7690,"Y",'2way'!$Q$3:$Q$7690,"=" &amp;B69) +  COUNTIFS('2way'!$A$3:$A$7690,"&gt;50%",'2way'!$Y$3:$Y$7690,"Y",'2way'!$R$3:$R$7690,"=" &amp;B69)</f>
        <v>0</v>
      </c>
      <c r="D69" s="51">
        <f>COUNTIFS('2way'!$A$3:$A$7690,"&gt;50%",'2way'!$Y$3:$Y$7690,"N",'2way'!$Q$3:$Q$7690,"=" &amp;B69) +  COUNTIFS('2way'!$A$3:$A$7690,"&gt;50%",'2way'!$Y$3:$Y$7690,"N",'2way'!$R$3:$R$7690,"=" &amp;B69)</f>
        <v>2</v>
      </c>
      <c r="E69" s="51">
        <f>COUNTIFS('2way'!$B$3:$B$7690,"&gt;50%",'2way'!$Y$3:$Y$7690,"N",'2way'!$Q$3:$Q$7690,"=" &amp;B69) +  COUNTIFS('2way'!$B$3:$B$7690,"&gt;50%",'2way'!$Y$3:$Y$7690,"N",'2way'!$R$3:$R$7690,"=" &amp;B69)</f>
        <v>1</v>
      </c>
      <c r="F69" s="51">
        <f>COUNTIFS('2way'!$B$3:$B$7690,"&gt;50%",'2way'!$Y$3:$Y$7690,"Y",'2way'!$Q$3:$Q$7690,"=" &amp;B69) +  COUNTIFS('2way'!$B$3:$B$7690,"&gt;50%",'2way'!$Y$3:$Y$7690,"Y",'2way'!$R$3:$R$7690,"=" &amp;B69)</f>
        <v>0</v>
      </c>
      <c r="G69">
        <f>COUNTIF('2way'!$Q$3:$Q$7690,"=" &amp;B69) + COUNTIF('2way'!$R$3:$R$7690,"=" &amp;B69)</f>
        <v>3</v>
      </c>
      <c r="H69" s="5">
        <f t="shared" si="18"/>
        <v>0</v>
      </c>
      <c r="I69" s="5">
        <f t="shared" ref="I69:I132" si="19">D69/G69</f>
        <v>0.66666666666666663</v>
      </c>
      <c r="J69" s="5">
        <f t="shared" ref="J69:J132" si="20">E69/G69</f>
        <v>0.33333333333333331</v>
      </c>
      <c r="K69" s="5">
        <f t="shared" ref="K69:K132" si="21">F69/G69</f>
        <v>0</v>
      </c>
      <c r="L69" s="51">
        <f>COUNTIFS('2way'!$M$3:$M$7690,"&gt;50%",'2way'!$Y$3:$Y$7690,"Y",'2way'!$Q$3:$Q$7690,"=" &amp;B69) +  COUNTIFS('2way'!$M$3:$M$7690,"&gt;50%",'2way'!$Y$3:$Y$7690,"Y",'2way'!$R$3:$R$7690,"=" &amp;B69)</f>
        <v>0</v>
      </c>
      <c r="M69" s="51">
        <f>COUNTIFS('2way'!$M$3:$M$7690,"&gt;50%",'2way'!$Y$3:$Y$7690,"N",'2way'!$Q$3:$Q$7690,"=" &amp;B69) +  COUNTIFS('2way'!$M$3:$M$7690,"&gt;50%",'2way'!$Y$3:$Y$7690,"N",'2way'!$R$3:$R$7690,"=" &amp;B69)</f>
        <v>0</v>
      </c>
      <c r="N69" s="51">
        <f>COUNTIFS('2way'!$N$3:$N$7690,"&gt;50%",'2way'!$Y$3:$Y$7690,"N",'2way'!$Q$3:$Q$7690,"=" &amp;B69) +  COUNTIFS('2way'!$N$3:$N$7690,"&gt;50%",'2way'!$Y$3:$Y$7690,"N",'2way'!$R$3:$R$7690,"=" &amp;B69)</f>
        <v>0</v>
      </c>
      <c r="O69" s="51">
        <f>COUNTIFS('2way'!$N$3:$N$7690,"&gt;50%",'2way'!$Y$3:$Y$7690,"Y",'2way'!$Q$3:$Q$7690,"=" &amp;B69) +  COUNTIFS('2way'!$N$3:$N$7690,"&gt;50%",'2way'!$Y$3:$Y$7690,"Y",'2way'!$R$3:$R$7690,"=" &amp;B69)</f>
        <v>0</v>
      </c>
      <c r="P69">
        <f>COUNTIF('2way'!$Q$3:$Q$7690,"=" &amp;B69) + COUNTIF('2way'!$R$3:$R$7690,"=" &amp;B69)</f>
        <v>3</v>
      </c>
      <c r="Q69" s="5">
        <f t="shared" ref="Q69:Q132" si="22">L69/P69</f>
        <v>0</v>
      </c>
      <c r="R69" s="5">
        <f t="shared" ref="R69:R132" si="23">M69/P69</f>
        <v>0</v>
      </c>
      <c r="S69" s="5">
        <f t="shared" ref="S69:S132" si="24">N69/P69</f>
        <v>0</v>
      </c>
      <c r="T69" s="5">
        <f t="shared" ref="T69:T132" si="25">O69/P69</f>
        <v>0</v>
      </c>
      <c r="U69">
        <f t="shared" ref="U69:U132" si="26">C69+E69</f>
        <v>1</v>
      </c>
      <c r="V69" s="5">
        <f t="shared" ref="V69:V132" si="27">U69/G69</f>
        <v>0.33333333333333331</v>
      </c>
      <c r="W69">
        <f t="shared" ref="W69:W132" si="28">L69+N69</f>
        <v>0</v>
      </c>
      <c r="X69" s="5">
        <f t="shared" ref="X69:X132" si="29">W69/P69</f>
        <v>0</v>
      </c>
      <c r="Y69">
        <f t="shared" ref="Y69:Y132" si="30">D69+F69</f>
        <v>2</v>
      </c>
      <c r="Z69" s="5">
        <f t="shared" ref="Z69:Z132" si="31">Y69/G69</f>
        <v>0.66666666666666663</v>
      </c>
      <c r="AA69">
        <f t="shared" ref="AA69:AA132" si="32">M69+O69</f>
        <v>0</v>
      </c>
      <c r="AB69" s="5">
        <f t="shared" ref="AB69:AB132" si="33">AA69/P69</f>
        <v>0</v>
      </c>
    </row>
    <row r="70" spans="1:28" x14ac:dyDescent="0.25">
      <c r="A70" t="s">
        <v>269</v>
      </c>
      <c r="B70" t="s">
        <v>384</v>
      </c>
      <c r="C70" s="50">
        <f>COUNTIFS('2way'!$A$3:$A$7690,"&gt;50%",'2way'!$Y$3:$Y$7690,"Y",'2way'!$Q$3:$Q$7690,"=" &amp;B70) +  COUNTIFS('2way'!$A$3:$A$7690,"&gt;50%",'2way'!$Y$3:$Y$7690,"Y",'2way'!$R$3:$R$7690,"=" &amp;B70)</f>
        <v>0</v>
      </c>
      <c r="D70" s="51">
        <f>COUNTIFS('2way'!$A$3:$A$7690,"&gt;50%",'2way'!$Y$3:$Y$7690,"N",'2way'!$Q$3:$Q$7690,"=" &amp;B70) +  COUNTIFS('2way'!$A$3:$A$7690,"&gt;50%",'2way'!$Y$3:$Y$7690,"N",'2way'!$R$3:$R$7690,"=" &amp;B70)</f>
        <v>0</v>
      </c>
      <c r="E70" s="51">
        <f>COUNTIFS('2way'!$B$3:$B$7690,"&gt;50%",'2way'!$Y$3:$Y$7690,"N",'2way'!$Q$3:$Q$7690,"=" &amp;B70) +  COUNTIFS('2way'!$B$3:$B$7690,"&gt;50%",'2way'!$Y$3:$Y$7690,"N",'2way'!$R$3:$R$7690,"=" &amp;B70)</f>
        <v>3</v>
      </c>
      <c r="F70" s="51">
        <f>COUNTIFS('2way'!$B$3:$B$7690,"&gt;50%",'2way'!$Y$3:$Y$7690,"Y",'2way'!$Q$3:$Q$7690,"=" &amp;B70) +  COUNTIFS('2way'!$B$3:$B$7690,"&gt;50%",'2way'!$Y$3:$Y$7690,"Y",'2way'!$R$3:$R$7690,"=" &amp;B70)</f>
        <v>0</v>
      </c>
      <c r="G70">
        <f>COUNTIF('2way'!$Q$3:$Q$7690,"=" &amp;B70) + COUNTIF('2way'!$R$3:$R$7690,"=" &amp;B70)</f>
        <v>3</v>
      </c>
      <c r="H70" s="5">
        <f t="shared" si="18"/>
        <v>0</v>
      </c>
      <c r="I70" s="5">
        <f t="shared" si="19"/>
        <v>0</v>
      </c>
      <c r="J70" s="5">
        <f t="shared" si="20"/>
        <v>1</v>
      </c>
      <c r="K70" s="5">
        <f t="shared" si="21"/>
        <v>0</v>
      </c>
      <c r="L70" s="51">
        <f>COUNTIFS('2way'!$M$3:$M$7690,"&gt;50%",'2way'!$Y$3:$Y$7690,"Y",'2way'!$Q$3:$Q$7690,"=" &amp;B70) +  COUNTIFS('2way'!$M$3:$M$7690,"&gt;50%",'2way'!$Y$3:$Y$7690,"Y",'2way'!$R$3:$R$7690,"=" &amp;B70)</f>
        <v>0</v>
      </c>
      <c r="M70" s="51">
        <f>COUNTIFS('2way'!$M$3:$M$7690,"&gt;50%",'2way'!$Y$3:$Y$7690,"N",'2way'!$Q$3:$Q$7690,"=" &amp;B70) +  COUNTIFS('2way'!$M$3:$M$7690,"&gt;50%",'2way'!$Y$3:$Y$7690,"N",'2way'!$R$3:$R$7690,"=" &amp;B70)</f>
        <v>0</v>
      </c>
      <c r="N70" s="51">
        <f>COUNTIFS('2way'!$N$3:$N$7690,"&gt;50%",'2way'!$Y$3:$Y$7690,"N",'2way'!$Q$3:$Q$7690,"=" &amp;B70) +  COUNTIFS('2way'!$N$3:$N$7690,"&gt;50%",'2way'!$Y$3:$Y$7690,"N",'2way'!$R$3:$R$7690,"=" &amp;B70)</f>
        <v>0</v>
      </c>
      <c r="O70" s="51">
        <f>COUNTIFS('2way'!$N$3:$N$7690,"&gt;50%",'2way'!$Y$3:$Y$7690,"Y",'2way'!$Q$3:$Q$7690,"=" &amp;B70) +  COUNTIFS('2way'!$N$3:$N$7690,"&gt;50%",'2way'!$Y$3:$Y$7690,"Y",'2way'!$R$3:$R$7690,"=" &amp;B70)</f>
        <v>0</v>
      </c>
      <c r="P70">
        <f>COUNTIF('2way'!$Q$3:$Q$7690,"=" &amp;B70) + COUNTIF('2way'!$R$3:$R$7690,"=" &amp;B70)</f>
        <v>3</v>
      </c>
      <c r="Q70" s="5">
        <f t="shared" si="22"/>
        <v>0</v>
      </c>
      <c r="R70" s="5">
        <f t="shared" si="23"/>
        <v>0</v>
      </c>
      <c r="S70" s="5">
        <f t="shared" si="24"/>
        <v>0</v>
      </c>
      <c r="T70" s="5">
        <f t="shared" si="25"/>
        <v>0</v>
      </c>
      <c r="U70">
        <f t="shared" si="26"/>
        <v>3</v>
      </c>
      <c r="V70" s="5">
        <f t="shared" si="27"/>
        <v>1</v>
      </c>
      <c r="W70">
        <f t="shared" si="28"/>
        <v>0</v>
      </c>
      <c r="X70" s="5">
        <f t="shared" si="29"/>
        <v>0</v>
      </c>
      <c r="Y70">
        <f t="shared" si="30"/>
        <v>0</v>
      </c>
      <c r="Z70" s="5">
        <f t="shared" si="31"/>
        <v>0</v>
      </c>
      <c r="AA70">
        <f t="shared" si="32"/>
        <v>0</v>
      </c>
      <c r="AB70" s="5">
        <f t="shared" si="33"/>
        <v>0</v>
      </c>
    </row>
    <row r="71" spans="1:28" x14ac:dyDescent="0.25">
      <c r="A71" t="s">
        <v>269</v>
      </c>
      <c r="B71" t="s">
        <v>310</v>
      </c>
      <c r="C71" s="50">
        <f>COUNTIFS('2way'!$A$3:$A$7690,"&gt;50%",'2way'!$Y$3:$Y$7690,"Y",'2way'!$Q$3:$Q$7690,"=" &amp;B71) +  COUNTIFS('2way'!$A$3:$A$7690,"&gt;50%",'2way'!$Y$3:$Y$7690,"Y",'2way'!$R$3:$R$7690,"=" &amp;B71)</f>
        <v>0</v>
      </c>
      <c r="D71" s="51">
        <f>COUNTIFS('2way'!$A$3:$A$7690,"&gt;50%",'2way'!$Y$3:$Y$7690,"N",'2way'!$Q$3:$Q$7690,"=" &amp;B71) +  COUNTIFS('2way'!$A$3:$A$7690,"&gt;50%",'2way'!$Y$3:$Y$7690,"N",'2way'!$R$3:$R$7690,"=" &amp;B71)</f>
        <v>0</v>
      </c>
      <c r="E71" s="51">
        <f>COUNTIFS('2way'!$B$3:$B$7690,"&gt;50%",'2way'!$Y$3:$Y$7690,"N",'2way'!$Q$3:$Q$7690,"=" &amp;B71) +  COUNTIFS('2way'!$B$3:$B$7690,"&gt;50%",'2way'!$Y$3:$Y$7690,"N",'2way'!$R$3:$R$7690,"=" &amp;B71)</f>
        <v>3</v>
      </c>
      <c r="F71" s="51">
        <f>COUNTIFS('2way'!$B$3:$B$7690,"&gt;50%",'2way'!$Y$3:$Y$7690,"Y",'2way'!$Q$3:$Q$7690,"=" &amp;B71) +  COUNTIFS('2way'!$B$3:$B$7690,"&gt;50%",'2way'!$Y$3:$Y$7690,"Y",'2way'!$R$3:$R$7690,"=" &amp;B71)</f>
        <v>0</v>
      </c>
      <c r="G71">
        <f>COUNTIF('2way'!$Q$3:$Q$7690,"=" &amp;B71) + COUNTIF('2way'!$R$3:$R$7690,"=" &amp;B71)</f>
        <v>3</v>
      </c>
      <c r="H71" s="5">
        <f t="shared" si="18"/>
        <v>0</v>
      </c>
      <c r="I71" s="5">
        <f t="shared" si="19"/>
        <v>0</v>
      </c>
      <c r="J71" s="5">
        <f t="shared" si="20"/>
        <v>1</v>
      </c>
      <c r="K71" s="5">
        <f t="shared" si="21"/>
        <v>0</v>
      </c>
      <c r="L71" s="51">
        <f>COUNTIFS('2way'!$M$3:$M$7690,"&gt;50%",'2way'!$Y$3:$Y$7690,"Y",'2way'!$Q$3:$Q$7690,"=" &amp;B71) +  COUNTIFS('2way'!$M$3:$M$7690,"&gt;50%",'2way'!$Y$3:$Y$7690,"Y",'2way'!$R$3:$R$7690,"=" &amp;B71)</f>
        <v>0</v>
      </c>
      <c r="M71" s="51">
        <f>COUNTIFS('2way'!$M$3:$M$7690,"&gt;50%",'2way'!$Y$3:$Y$7690,"N",'2way'!$Q$3:$Q$7690,"=" &amp;B71) +  COUNTIFS('2way'!$M$3:$M$7690,"&gt;50%",'2way'!$Y$3:$Y$7690,"N",'2way'!$R$3:$R$7690,"=" &amp;B71)</f>
        <v>0</v>
      </c>
      <c r="N71" s="51">
        <f>COUNTIFS('2way'!$N$3:$N$7690,"&gt;50%",'2way'!$Y$3:$Y$7690,"N",'2way'!$Q$3:$Q$7690,"=" &amp;B71) +  COUNTIFS('2way'!$N$3:$N$7690,"&gt;50%",'2way'!$Y$3:$Y$7690,"N",'2way'!$R$3:$R$7690,"=" &amp;B71)</f>
        <v>0</v>
      </c>
      <c r="O71" s="51">
        <f>COUNTIFS('2way'!$N$3:$N$7690,"&gt;50%",'2way'!$Y$3:$Y$7690,"Y",'2way'!$Q$3:$Q$7690,"=" &amp;B71) +  COUNTIFS('2way'!$N$3:$N$7690,"&gt;50%",'2way'!$Y$3:$Y$7690,"Y",'2way'!$R$3:$R$7690,"=" &amp;B71)</f>
        <v>0</v>
      </c>
      <c r="P71">
        <f>COUNTIF('2way'!$Q$3:$Q$7690,"=" &amp;B71) + COUNTIF('2way'!$R$3:$R$7690,"=" &amp;B71)</f>
        <v>3</v>
      </c>
      <c r="Q71" s="5">
        <f t="shared" si="22"/>
        <v>0</v>
      </c>
      <c r="R71" s="5">
        <f t="shared" si="23"/>
        <v>0</v>
      </c>
      <c r="S71" s="5">
        <f t="shared" si="24"/>
        <v>0</v>
      </c>
      <c r="T71" s="5">
        <f t="shared" si="25"/>
        <v>0</v>
      </c>
      <c r="U71">
        <f t="shared" si="26"/>
        <v>3</v>
      </c>
      <c r="V71" s="5">
        <f t="shared" si="27"/>
        <v>1</v>
      </c>
      <c r="W71">
        <f t="shared" si="28"/>
        <v>0</v>
      </c>
      <c r="X71" s="5">
        <f t="shared" si="29"/>
        <v>0</v>
      </c>
      <c r="Y71">
        <f t="shared" si="30"/>
        <v>0</v>
      </c>
      <c r="Z71" s="5">
        <f t="shared" si="31"/>
        <v>0</v>
      </c>
      <c r="AA71">
        <f t="shared" si="32"/>
        <v>0</v>
      </c>
      <c r="AB71" s="5">
        <f t="shared" si="33"/>
        <v>0</v>
      </c>
    </row>
    <row r="72" spans="1:28" x14ac:dyDescent="0.25">
      <c r="A72" t="s">
        <v>269</v>
      </c>
      <c r="B72" t="s">
        <v>312</v>
      </c>
      <c r="C72" s="50">
        <f>COUNTIFS('2way'!$A$3:$A$7690,"&gt;50%",'2way'!$Y$3:$Y$7690,"Y",'2way'!$Q$3:$Q$7690,"=" &amp;B72) +  COUNTIFS('2way'!$A$3:$A$7690,"&gt;50%",'2way'!$Y$3:$Y$7690,"Y",'2way'!$R$3:$R$7690,"=" &amp;B72)</f>
        <v>1</v>
      </c>
      <c r="D72" s="51">
        <f>COUNTIFS('2way'!$A$3:$A$7690,"&gt;50%",'2way'!$Y$3:$Y$7690,"N",'2way'!$Q$3:$Q$7690,"=" &amp;B72) +  COUNTIFS('2way'!$A$3:$A$7690,"&gt;50%",'2way'!$Y$3:$Y$7690,"N",'2way'!$R$3:$R$7690,"=" &amp;B72)</f>
        <v>1</v>
      </c>
      <c r="E72" s="51">
        <f>COUNTIFS('2way'!$B$3:$B$7690,"&gt;50%",'2way'!$Y$3:$Y$7690,"N",'2way'!$Q$3:$Q$7690,"=" &amp;B72) +  COUNTIFS('2way'!$B$3:$B$7690,"&gt;50%",'2way'!$Y$3:$Y$7690,"N",'2way'!$R$3:$R$7690,"=" &amp;B72)</f>
        <v>0</v>
      </c>
      <c r="F72" s="51">
        <f>COUNTIFS('2way'!$B$3:$B$7690,"&gt;50%",'2way'!$Y$3:$Y$7690,"Y",'2way'!$Q$3:$Q$7690,"=" &amp;B72) +  COUNTIFS('2way'!$B$3:$B$7690,"&gt;50%",'2way'!$Y$3:$Y$7690,"Y",'2way'!$R$3:$R$7690,"=" &amp;B72)</f>
        <v>2</v>
      </c>
      <c r="G72">
        <f>COUNTIF('2way'!$Q$3:$Q$7690,"=" &amp;B72) + COUNTIF('2way'!$R$3:$R$7690,"=" &amp;B72)</f>
        <v>4</v>
      </c>
      <c r="H72" s="5">
        <f t="shared" si="18"/>
        <v>0.25</v>
      </c>
      <c r="I72" s="5">
        <f t="shared" si="19"/>
        <v>0.25</v>
      </c>
      <c r="J72" s="5">
        <f t="shared" si="20"/>
        <v>0</v>
      </c>
      <c r="K72" s="5">
        <f t="shared" si="21"/>
        <v>0.5</v>
      </c>
      <c r="L72" s="51">
        <f>COUNTIFS('2way'!$M$3:$M$7690,"&gt;50%",'2way'!$Y$3:$Y$7690,"Y",'2way'!$Q$3:$Q$7690,"=" &amp;B72) +  COUNTIFS('2way'!$M$3:$M$7690,"&gt;50%",'2way'!$Y$3:$Y$7690,"Y",'2way'!$R$3:$R$7690,"=" &amp;B72)</f>
        <v>0</v>
      </c>
      <c r="M72" s="51">
        <f>COUNTIFS('2way'!$M$3:$M$7690,"&gt;50%",'2way'!$Y$3:$Y$7690,"N",'2way'!$Q$3:$Q$7690,"=" &amp;B72) +  COUNTIFS('2way'!$M$3:$M$7690,"&gt;50%",'2way'!$Y$3:$Y$7690,"N",'2way'!$R$3:$R$7690,"=" &amp;B72)</f>
        <v>0</v>
      </c>
      <c r="N72" s="51">
        <f>COUNTIFS('2way'!$N$3:$N$7690,"&gt;50%",'2way'!$Y$3:$Y$7690,"N",'2way'!$Q$3:$Q$7690,"=" &amp;B72) +  COUNTIFS('2way'!$N$3:$N$7690,"&gt;50%",'2way'!$Y$3:$Y$7690,"N",'2way'!$R$3:$R$7690,"=" &amp;B72)</f>
        <v>0</v>
      </c>
      <c r="O72" s="51">
        <f>COUNTIFS('2way'!$N$3:$N$7690,"&gt;50%",'2way'!$Y$3:$Y$7690,"Y",'2way'!$Q$3:$Q$7690,"=" &amp;B72) +  COUNTIFS('2way'!$N$3:$N$7690,"&gt;50%",'2way'!$Y$3:$Y$7690,"Y",'2way'!$R$3:$R$7690,"=" &amp;B72)</f>
        <v>0</v>
      </c>
      <c r="P72">
        <f>COUNTIF('2way'!$Q$3:$Q$7690,"=" &amp;B72) + COUNTIF('2way'!$R$3:$R$7690,"=" &amp;B72)</f>
        <v>4</v>
      </c>
      <c r="Q72" s="5">
        <f t="shared" si="22"/>
        <v>0</v>
      </c>
      <c r="R72" s="5">
        <f t="shared" si="23"/>
        <v>0</v>
      </c>
      <c r="S72" s="5">
        <f t="shared" si="24"/>
        <v>0</v>
      </c>
      <c r="T72" s="5">
        <f t="shared" si="25"/>
        <v>0</v>
      </c>
      <c r="U72">
        <f t="shared" si="26"/>
        <v>1</v>
      </c>
      <c r="V72" s="5">
        <f t="shared" si="27"/>
        <v>0.25</v>
      </c>
      <c r="W72">
        <f t="shared" si="28"/>
        <v>0</v>
      </c>
      <c r="X72" s="5">
        <f t="shared" si="29"/>
        <v>0</v>
      </c>
      <c r="Y72">
        <f t="shared" si="30"/>
        <v>3</v>
      </c>
      <c r="Z72" s="5">
        <f t="shared" si="31"/>
        <v>0.75</v>
      </c>
      <c r="AA72">
        <f t="shared" si="32"/>
        <v>0</v>
      </c>
      <c r="AB72" s="5">
        <f t="shared" si="33"/>
        <v>0</v>
      </c>
    </row>
    <row r="73" spans="1:28" x14ac:dyDescent="0.25">
      <c r="A73" t="s">
        <v>269</v>
      </c>
      <c r="B73" t="s">
        <v>307</v>
      </c>
      <c r="C73" s="50">
        <f>COUNTIFS('2way'!$A$3:$A$7690,"&gt;50%",'2way'!$Y$3:$Y$7690,"Y",'2way'!$Q$3:$Q$7690,"=" &amp;B73) +  COUNTIFS('2way'!$A$3:$A$7690,"&gt;50%",'2way'!$Y$3:$Y$7690,"Y",'2way'!$R$3:$R$7690,"=" &amp;B73)</f>
        <v>0</v>
      </c>
      <c r="D73" s="51">
        <f>COUNTIFS('2way'!$A$3:$A$7690,"&gt;50%",'2way'!$Y$3:$Y$7690,"N",'2way'!$Q$3:$Q$7690,"=" &amp;B73) +  COUNTIFS('2way'!$A$3:$A$7690,"&gt;50%",'2way'!$Y$3:$Y$7690,"N",'2way'!$R$3:$R$7690,"=" &amp;B73)</f>
        <v>0</v>
      </c>
      <c r="E73" s="51">
        <f>COUNTIFS('2way'!$B$3:$B$7690,"&gt;50%",'2way'!$Y$3:$Y$7690,"N",'2way'!$Q$3:$Q$7690,"=" &amp;B73) +  COUNTIFS('2way'!$B$3:$B$7690,"&gt;50%",'2way'!$Y$3:$Y$7690,"N",'2way'!$R$3:$R$7690,"=" &amp;B73)</f>
        <v>1</v>
      </c>
      <c r="F73" s="51">
        <f>COUNTIFS('2way'!$B$3:$B$7690,"&gt;50%",'2way'!$Y$3:$Y$7690,"Y",'2way'!$Q$3:$Q$7690,"=" &amp;B73) +  COUNTIFS('2way'!$B$3:$B$7690,"&gt;50%",'2way'!$Y$3:$Y$7690,"Y",'2way'!$R$3:$R$7690,"=" &amp;B73)</f>
        <v>2</v>
      </c>
      <c r="G73">
        <f>COUNTIF('2way'!$Q$3:$Q$7690,"=" &amp;B73) + COUNTIF('2way'!$R$3:$R$7690,"=" &amp;B73)</f>
        <v>3</v>
      </c>
      <c r="H73" s="5">
        <f t="shared" si="18"/>
        <v>0</v>
      </c>
      <c r="I73" s="5">
        <f t="shared" si="19"/>
        <v>0</v>
      </c>
      <c r="J73" s="5">
        <f t="shared" si="20"/>
        <v>0.33333333333333331</v>
      </c>
      <c r="K73" s="5">
        <f t="shared" si="21"/>
        <v>0.66666666666666663</v>
      </c>
      <c r="L73" s="51">
        <f>COUNTIFS('2way'!$M$3:$M$7690,"&gt;50%",'2way'!$Y$3:$Y$7690,"Y",'2way'!$Q$3:$Q$7690,"=" &amp;B73) +  COUNTIFS('2way'!$M$3:$M$7690,"&gt;50%",'2way'!$Y$3:$Y$7690,"Y",'2way'!$R$3:$R$7690,"=" &amp;B73)</f>
        <v>0</v>
      </c>
      <c r="M73" s="51">
        <f>COUNTIFS('2way'!$M$3:$M$7690,"&gt;50%",'2way'!$Y$3:$Y$7690,"N",'2way'!$Q$3:$Q$7690,"=" &amp;B73) +  COUNTIFS('2way'!$M$3:$M$7690,"&gt;50%",'2way'!$Y$3:$Y$7690,"N",'2way'!$R$3:$R$7690,"=" &amp;B73)</f>
        <v>0</v>
      </c>
      <c r="N73" s="51">
        <f>COUNTIFS('2way'!$N$3:$N$7690,"&gt;50%",'2way'!$Y$3:$Y$7690,"N",'2way'!$Q$3:$Q$7690,"=" &amp;B73) +  COUNTIFS('2way'!$N$3:$N$7690,"&gt;50%",'2way'!$Y$3:$Y$7690,"N",'2way'!$R$3:$R$7690,"=" &amp;B73)</f>
        <v>0</v>
      </c>
      <c r="O73" s="51">
        <f>COUNTIFS('2way'!$N$3:$N$7690,"&gt;50%",'2way'!$Y$3:$Y$7690,"Y",'2way'!$Q$3:$Q$7690,"=" &amp;B73) +  COUNTIFS('2way'!$N$3:$N$7690,"&gt;50%",'2way'!$Y$3:$Y$7690,"Y",'2way'!$R$3:$R$7690,"=" &amp;B73)</f>
        <v>0</v>
      </c>
      <c r="P73">
        <f>COUNTIF('2way'!$Q$3:$Q$7690,"=" &amp;B73) + COUNTIF('2way'!$R$3:$R$7690,"=" &amp;B73)</f>
        <v>3</v>
      </c>
      <c r="Q73" s="5">
        <f t="shared" si="22"/>
        <v>0</v>
      </c>
      <c r="R73" s="5">
        <f t="shared" si="23"/>
        <v>0</v>
      </c>
      <c r="S73" s="5">
        <f t="shared" si="24"/>
        <v>0</v>
      </c>
      <c r="T73" s="5">
        <f t="shared" si="25"/>
        <v>0</v>
      </c>
      <c r="U73">
        <f t="shared" si="26"/>
        <v>1</v>
      </c>
      <c r="V73" s="5">
        <f t="shared" si="27"/>
        <v>0.33333333333333331</v>
      </c>
      <c r="W73">
        <f t="shared" si="28"/>
        <v>0</v>
      </c>
      <c r="X73" s="5">
        <f t="shared" si="29"/>
        <v>0</v>
      </c>
      <c r="Y73">
        <f t="shared" si="30"/>
        <v>2</v>
      </c>
      <c r="Z73" s="5">
        <f t="shared" si="31"/>
        <v>0.66666666666666663</v>
      </c>
      <c r="AA73">
        <f t="shared" si="32"/>
        <v>0</v>
      </c>
      <c r="AB73" s="5">
        <f t="shared" si="33"/>
        <v>0</v>
      </c>
    </row>
    <row r="74" spans="1:28" x14ac:dyDescent="0.25">
      <c r="A74" t="s">
        <v>269</v>
      </c>
      <c r="B74" t="s">
        <v>385</v>
      </c>
      <c r="C74" s="50">
        <f>COUNTIFS('2way'!$A$3:$A$7690,"&gt;50%",'2way'!$Y$3:$Y$7690,"Y",'2way'!$Q$3:$Q$7690,"=" &amp;B74) +  COUNTIFS('2way'!$A$3:$A$7690,"&gt;50%",'2way'!$Y$3:$Y$7690,"Y",'2way'!$R$3:$R$7690,"=" &amp;B74)</f>
        <v>1</v>
      </c>
      <c r="D74" s="51">
        <f>COUNTIFS('2way'!$A$3:$A$7690,"&gt;50%",'2way'!$Y$3:$Y$7690,"N",'2way'!$Q$3:$Q$7690,"=" &amp;B74) +  COUNTIFS('2way'!$A$3:$A$7690,"&gt;50%",'2way'!$Y$3:$Y$7690,"N",'2way'!$R$3:$R$7690,"=" &amp;B74)</f>
        <v>1</v>
      </c>
      <c r="E74" s="51">
        <f>COUNTIFS('2way'!$B$3:$B$7690,"&gt;50%",'2way'!$Y$3:$Y$7690,"N",'2way'!$Q$3:$Q$7690,"=" &amp;B74) +  COUNTIFS('2way'!$B$3:$B$7690,"&gt;50%",'2way'!$Y$3:$Y$7690,"N",'2way'!$R$3:$R$7690,"=" &amp;B74)</f>
        <v>1</v>
      </c>
      <c r="F74" s="51">
        <f>COUNTIFS('2way'!$B$3:$B$7690,"&gt;50%",'2way'!$Y$3:$Y$7690,"Y",'2way'!$Q$3:$Q$7690,"=" &amp;B74) +  COUNTIFS('2way'!$B$3:$B$7690,"&gt;50%",'2way'!$Y$3:$Y$7690,"Y",'2way'!$R$3:$R$7690,"=" &amp;B74)</f>
        <v>0</v>
      </c>
      <c r="G74">
        <f>COUNTIF('2way'!$Q$3:$Q$7690,"=" &amp;B74) + COUNTIF('2way'!$R$3:$R$7690,"=" &amp;B74)</f>
        <v>3</v>
      </c>
      <c r="H74" s="5">
        <f t="shared" si="18"/>
        <v>0.33333333333333331</v>
      </c>
      <c r="I74" s="5">
        <f t="shared" si="19"/>
        <v>0.33333333333333331</v>
      </c>
      <c r="J74" s="5">
        <f t="shared" si="20"/>
        <v>0.33333333333333331</v>
      </c>
      <c r="K74" s="5">
        <f t="shared" si="21"/>
        <v>0</v>
      </c>
      <c r="L74" s="51">
        <f>COUNTIFS('2way'!$M$3:$M$7690,"&gt;50%",'2way'!$Y$3:$Y$7690,"Y",'2way'!$Q$3:$Q$7690,"=" &amp;B74) +  COUNTIFS('2way'!$M$3:$M$7690,"&gt;50%",'2way'!$Y$3:$Y$7690,"Y",'2way'!$R$3:$R$7690,"=" &amp;B74)</f>
        <v>0</v>
      </c>
      <c r="M74" s="51">
        <f>COUNTIFS('2way'!$M$3:$M$7690,"&gt;50%",'2way'!$Y$3:$Y$7690,"N",'2way'!$Q$3:$Q$7690,"=" &amp;B74) +  COUNTIFS('2way'!$M$3:$M$7690,"&gt;50%",'2way'!$Y$3:$Y$7690,"N",'2way'!$R$3:$R$7690,"=" &amp;B74)</f>
        <v>0</v>
      </c>
      <c r="N74" s="51">
        <f>COUNTIFS('2way'!$N$3:$N$7690,"&gt;50%",'2way'!$Y$3:$Y$7690,"N",'2way'!$Q$3:$Q$7690,"=" &amp;B74) +  COUNTIFS('2way'!$N$3:$N$7690,"&gt;50%",'2way'!$Y$3:$Y$7690,"N",'2way'!$R$3:$R$7690,"=" &amp;B74)</f>
        <v>0</v>
      </c>
      <c r="O74" s="51">
        <f>COUNTIFS('2way'!$N$3:$N$7690,"&gt;50%",'2way'!$Y$3:$Y$7690,"Y",'2way'!$Q$3:$Q$7690,"=" &amp;B74) +  COUNTIFS('2way'!$N$3:$N$7690,"&gt;50%",'2way'!$Y$3:$Y$7690,"Y",'2way'!$R$3:$R$7690,"=" &amp;B74)</f>
        <v>0</v>
      </c>
      <c r="P74">
        <f>COUNTIF('2way'!$Q$3:$Q$7690,"=" &amp;B74) + COUNTIF('2way'!$R$3:$R$7690,"=" &amp;B74)</f>
        <v>3</v>
      </c>
      <c r="Q74" s="5">
        <f t="shared" si="22"/>
        <v>0</v>
      </c>
      <c r="R74" s="5">
        <f t="shared" si="23"/>
        <v>0</v>
      </c>
      <c r="S74" s="5">
        <f t="shared" si="24"/>
        <v>0</v>
      </c>
      <c r="T74" s="5">
        <f t="shared" si="25"/>
        <v>0</v>
      </c>
      <c r="U74">
        <f t="shared" si="26"/>
        <v>2</v>
      </c>
      <c r="V74" s="5">
        <f t="shared" si="27"/>
        <v>0.66666666666666663</v>
      </c>
      <c r="W74">
        <f t="shared" si="28"/>
        <v>0</v>
      </c>
      <c r="X74" s="5">
        <f t="shared" si="29"/>
        <v>0</v>
      </c>
      <c r="Y74">
        <f t="shared" si="30"/>
        <v>1</v>
      </c>
      <c r="Z74" s="5">
        <f t="shared" si="31"/>
        <v>0.33333333333333331</v>
      </c>
      <c r="AA74">
        <f t="shared" si="32"/>
        <v>0</v>
      </c>
      <c r="AB74" s="5">
        <f t="shared" si="33"/>
        <v>0</v>
      </c>
    </row>
    <row r="75" spans="1:28" x14ac:dyDescent="0.25">
      <c r="A75" t="s">
        <v>269</v>
      </c>
      <c r="B75" t="s">
        <v>388</v>
      </c>
      <c r="C75" s="50">
        <f>COUNTIFS('2way'!$A$3:$A$7690,"&gt;50%",'2way'!$Y$3:$Y$7690,"Y",'2way'!$Q$3:$Q$7690,"=" &amp;B75) +  COUNTIFS('2way'!$A$3:$A$7690,"&gt;50%",'2way'!$Y$3:$Y$7690,"Y",'2way'!$R$3:$R$7690,"=" &amp;B75)</f>
        <v>0</v>
      </c>
      <c r="D75" s="51">
        <f>COUNTIFS('2way'!$A$3:$A$7690,"&gt;50%",'2way'!$Y$3:$Y$7690,"N",'2way'!$Q$3:$Q$7690,"=" &amp;B75) +  COUNTIFS('2way'!$A$3:$A$7690,"&gt;50%",'2way'!$Y$3:$Y$7690,"N",'2way'!$R$3:$R$7690,"=" &amp;B75)</f>
        <v>1</v>
      </c>
      <c r="E75" s="51">
        <f>COUNTIFS('2way'!$B$3:$B$7690,"&gt;50%",'2way'!$Y$3:$Y$7690,"N",'2way'!$Q$3:$Q$7690,"=" &amp;B75) +  COUNTIFS('2way'!$B$3:$B$7690,"&gt;50%",'2way'!$Y$3:$Y$7690,"N",'2way'!$R$3:$R$7690,"=" &amp;B75)</f>
        <v>1</v>
      </c>
      <c r="F75" s="51">
        <f>COUNTIFS('2way'!$B$3:$B$7690,"&gt;50%",'2way'!$Y$3:$Y$7690,"Y",'2way'!$Q$3:$Q$7690,"=" &amp;B75) +  COUNTIFS('2way'!$B$3:$B$7690,"&gt;50%",'2way'!$Y$3:$Y$7690,"Y",'2way'!$R$3:$R$7690,"=" &amp;B75)</f>
        <v>1</v>
      </c>
      <c r="G75">
        <f>COUNTIF('2way'!$Q$3:$Q$7690,"=" &amp;B75) + COUNTIF('2way'!$R$3:$R$7690,"=" &amp;B75)</f>
        <v>3</v>
      </c>
      <c r="H75" s="5">
        <f t="shared" si="18"/>
        <v>0</v>
      </c>
      <c r="I75" s="5">
        <f t="shared" si="19"/>
        <v>0.33333333333333331</v>
      </c>
      <c r="J75" s="5">
        <f t="shared" si="20"/>
        <v>0.33333333333333331</v>
      </c>
      <c r="K75" s="5">
        <f t="shared" si="21"/>
        <v>0.33333333333333331</v>
      </c>
      <c r="L75" s="51">
        <f>COUNTIFS('2way'!$M$3:$M$7690,"&gt;50%",'2way'!$Y$3:$Y$7690,"Y",'2way'!$Q$3:$Q$7690,"=" &amp;B75) +  COUNTIFS('2way'!$M$3:$M$7690,"&gt;50%",'2way'!$Y$3:$Y$7690,"Y",'2way'!$R$3:$R$7690,"=" &amp;B75)</f>
        <v>0</v>
      </c>
      <c r="M75" s="51">
        <f>COUNTIFS('2way'!$M$3:$M$7690,"&gt;50%",'2way'!$Y$3:$Y$7690,"N",'2way'!$Q$3:$Q$7690,"=" &amp;B75) +  COUNTIFS('2way'!$M$3:$M$7690,"&gt;50%",'2way'!$Y$3:$Y$7690,"N",'2way'!$R$3:$R$7690,"=" &amp;B75)</f>
        <v>0</v>
      </c>
      <c r="N75" s="51">
        <f>COUNTIFS('2way'!$N$3:$N$7690,"&gt;50%",'2way'!$Y$3:$Y$7690,"N",'2way'!$Q$3:$Q$7690,"=" &amp;B75) +  COUNTIFS('2way'!$N$3:$N$7690,"&gt;50%",'2way'!$Y$3:$Y$7690,"N",'2way'!$R$3:$R$7690,"=" &amp;B75)</f>
        <v>0</v>
      </c>
      <c r="O75" s="51">
        <f>COUNTIFS('2way'!$N$3:$N$7690,"&gt;50%",'2way'!$Y$3:$Y$7690,"Y",'2way'!$Q$3:$Q$7690,"=" &amp;B75) +  COUNTIFS('2way'!$N$3:$N$7690,"&gt;50%",'2way'!$Y$3:$Y$7690,"Y",'2way'!$R$3:$R$7690,"=" &amp;B75)</f>
        <v>0</v>
      </c>
      <c r="P75">
        <f>COUNTIF('2way'!$Q$3:$Q$7690,"=" &amp;B75) + COUNTIF('2way'!$R$3:$R$7690,"=" &amp;B75)</f>
        <v>3</v>
      </c>
      <c r="Q75" s="5">
        <f t="shared" si="22"/>
        <v>0</v>
      </c>
      <c r="R75" s="5">
        <f t="shared" si="23"/>
        <v>0</v>
      </c>
      <c r="S75" s="5">
        <f t="shared" si="24"/>
        <v>0</v>
      </c>
      <c r="T75" s="5">
        <f t="shared" si="25"/>
        <v>0</v>
      </c>
      <c r="U75">
        <f t="shared" si="26"/>
        <v>1</v>
      </c>
      <c r="V75" s="5">
        <f t="shared" si="27"/>
        <v>0.33333333333333331</v>
      </c>
      <c r="W75">
        <f t="shared" si="28"/>
        <v>0</v>
      </c>
      <c r="X75" s="5">
        <f t="shared" si="29"/>
        <v>0</v>
      </c>
      <c r="Y75">
        <f t="shared" si="30"/>
        <v>2</v>
      </c>
      <c r="Z75" s="5">
        <f t="shared" si="31"/>
        <v>0.66666666666666663</v>
      </c>
      <c r="AA75">
        <f t="shared" si="32"/>
        <v>0</v>
      </c>
      <c r="AB75" s="5">
        <f t="shared" si="33"/>
        <v>0</v>
      </c>
    </row>
    <row r="76" spans="1:28" x14ac:dyDescent="0.25">
      <c r="A76" t="s">
        <v>269</v>
      </c>
      <c r="B76" t="s">
        <v>309</v>
      </c>
      <c r="C76" s="50">
        <f>COUNTIFS('2way'!$A$3:$A$7690,"&gt;50%",'2way'!$Y$3:$Y$7690,"Y",'2way'!$Q$3:$Q$7690,"=" &amp;B76) +  COUNTIFS('2way'!$A$3:$A$7690,"&gt;50%",'2way'!$Y$3:$Y$7690,"Y",'2way'!$R$3:$R$7690,"=" &amp;B76)</f>
        <v>2</v>
      </c>
      <c r="D76" s="51">
        <f>COUNTIFS('2way'!$A$3:$A$7690,"&gt;50%",'2way'!$Y$3:$Y$7690,"N",'2way'!$Q$3:$Q$7690,"=" &amp;B76) +  COUNTIFS('2way'!$A$3:$A$7690,"&gt;50%",'2way'!$Y$3:$Y$7690,"N",'2way'!$R$3:$R$7690,"=" &amp;B76)</f>
        <v>0</v>
      </c>
      <c r="E76" s="51">
        <f>COUNTIFS('2way'!$B$3:$B$7690,"&gt;50%",'2way'!$Y$3:$Y$7690,"N",'2way'!$Q$3:$Q$7690,"=" &amp;B76) +  COUNTIFS('2way'!$B$3:$B$7690,"&gt;50%",'2way'!$Y$3:$Y$7690,"N",'2way'!$R$3:$R$7690,"=" &amp;B76)</f>
        <v>1</v>
      </c>
      <c r="F76" s="51">
        <f>COUNTIFS('2way'!$B$3:$B$7690,"&gt;50%",'2way'!$Y$3:$Y$7690,"Y",'2way'!$Q$3:$Q$7690,"=" &amp;B76) +  COUNTIFS('2way'!$B$3:$B$7690,"&gt;50%",'2way'!$Y$3:$Y$7690,"Y",'2way'!$R$3:$R$7690,"=" &amp;B76)</f>
        <v>0</v>
      </c>
      <c r="G76">
        <f>COUNTIF('2way'!$Q$3:$Q$7690,"=" &amp;B76) + COUNTIF('2way'!$R$3:$R$7690,"=" &amp;B76)</f>
        <v>3</v>
      </c>
      <c r="H76" s="5">
        <f t="shared" si="18"/>
        <v>0.66666666666666663</v>
      </c>
      <c r="I76" s="5">
        <f t="shared" si="19"/>
        <v>0</v>
      </c>
      <c r="J76" s="5">
        <f t="shared" si="20"/>
        <v>0.33333333333333331</v>
      </c>
      <c r="K76" s="5">
        <f t="shared" si="21"/>
        <v>0</v>
      </c>
      <c r="L76" s="51">
        <f>COUNTIFS('2way'!$M$3:$M$7690,"&gt;50%",'2way'!$Y$3:$Y$7690,"Y",'2way'!$Q$3:$Q$7690,"=" &amp;B76) +  COUNTIFS('2way'!$M$3:$M$7690,"&gt;50%",'2way'!$Y$3:$Y$7690,"Y",'2way'!$R$3:$R$7690,"=" &amp;B76)</f>
        <v>0</v>
      </c>
      <c r="M76" s="51">
        <f>COUNTIFS('2way'!$M$3:$M$7690,"&gt;50%",'2way'!$Y$3:$Y$7690,"N",'2way'!$Q$3:$Q$7690,"=" &amp;B76) +  COUNTIFS('2way'!$M$3:$M$7690,"&gt;50%",'2way'!$Y$3:$Y$7690,"N",'2way'!$R$3:$R$7690,"=" &amp;B76)</f>
        <v>0</v>
      </c>
      <c r="N76" s="51">
        <f>COUNTIFS('2way'!$N$3:$N$7690,"&gt;50%",'2way'!$Y$3:$Y$7690,"N",'2way'!$Q$3:$Q$7690,"=" &amp;B76) +  COUNTIFS('2way'!$N$3:$N$7690,"&gt;50%",'2way'!$Y$3:$Y$7690,"N",'2way'!$R$3:$R$7690,"=" &amp;B76)</f>
        <v>0</v>
      </c>
      <c r="O76" s="51">
        <f>COUNTIFS('2way'!$N$3:$N$7690,"&gt;50%",'2way'!$Y$3:$Y$7690,"Y",'2way'!$Q$3:$Q$7690,"=" &amp;B76) +  COUNTIFS('2way'!$N$3:$N$7690,"&gt;50%",'2way'!$Y$3:$Y$7690,"Y",'2way'!$R$3:$R$7690,"=" &amp;B76)</f>
        <v>0</v>
      </c>
      <c r="P76">
        <f>COUNTIF('2way'!$Q$3:$Q$7690,"=" &amp;B76) + COUNTIF('2way'!$R$3:$R$7690,"=" &amp;B76)</f>
        <v>3</v>
      </c>
      <c r="Q76" s="5">
        <f t="shared" si="22"/>
        <v>0</v>
      </c>
      <c r="R76" s="5">
        <f t="shared" si="23"/>
        <v>0</v>
      </c>
      <c r="S76" s="5">
        <f t="shared" si="24"/>
        <v>0</v>
      </c>
      <c r="T76" s="5">
        <f t="shared" si="25"/>
        <v>0</v>
      </c>
      <c r="U76">
        <f t="shared" si="26"/>
        <v>3</v>
      </c>
      <c r="V76" s="5">
        <f t="shared" si="27"/>
        <v>1</v>
      </c>
      <c r="W76">
        <f t="shared" si="28"/>
        <v>0</v>
      </c>
      <c r="X76" s="5">
        <f t="shared" si="29"/>
        <v>0</v>
      </c>
      <c r="Y76">
        <f t="shared" si="30"/>
        <v>0</v>
      </c>
      <c r="Z76" s="5">
        <f t="shared" si="31"/>
        <v>0</v>
      </c>
      <c r="AA76">
        <f t="shared" si="32"/>
        <v>0</v>
      </c>
      <c r="AB76" s="5">
        <f t="shared" si="33"/>
        <v>0</v>
      </c>
    </row>
    <row r="77" spans="1:28" x14ac:dyDescent="0.25">
      <c r="A77" t="s">
        <v>269</v>
      </c>
      <c r="B77" t="s">
        <v>386</v>
      </c>
      <c r="C77" s="50">
        <f>COUNTIFS('2way'!$A$3:$A$7690,"&gt;50%",'2way'!$Y$3:$Y$7690,"Y",'2way'!$Q$3:$Q$7690,"=" &amp;B77) +  COUNTIFS('2way'!$A$3:$A$7690,"&gt;50%",'2way'!$Y$3:$Y$7690,"Y",'2way'!$R$3:$R$7690,"=" &amp;B77)</f>
        <v>0</v>
      </c>
      <c r="D77" s="51">
        <f>COUNTIFS('2way'!$A$3:$A$7690,"&gt;50%",'2way'!$Y$3:$Y$7690,"N",'2way'!$Q$3:$Q$7690,"=" &amp;B77) +  COUNTIFS('2way'!$A$3:$A$7690,"&gt;50%",'2way'!$Y$3:$Y$7690,"N",'2way'!$R$3:$R$7690,"=" &amp;B77)</f>
        <v>0</v>
      </c>
      <c r="E77" s="51">
        <f>COUNTIFS('2way'!$B$3:$B$7690,"&gt;50%",'2way'!$Y$3:$Y$7690,"N",'2way'!$Q$3:$Q$7690,"=" &amp;B77) +  COUNTIFS('2way'!$B$3:$B$7690,"&gt;50%",'2way'!$Y$3:$Y$7690,"N",'2way'!$R$3:$R$7690,"=" &amp;B77)</f>
        <v>2</v>
      </c>
      <c r="F77" s="51">
        <f>COUNTIFS('2way'!$B$3:$B$7690,"&gt;50%",'2way'!$Y$3:$Y$7690,"Y",'2way'!$Q$3:$Q$7690,"=" &amp;B77) +  COUNTIFS('2way'!$B$3:$B$7690,"&gt;50%",'2way'!$Y$3:$Y$7690,"Y",'2way'!$R$3:$R$7690,"=" &amp;B77)</f>
        <v>2</v>
      </c>
      <c r="G77">
        <f>COUNTIF('2way'!$Q$3:$Q$7690,"=" &amp;B77) + COUNTIF('2way'!$R$3:$R$7690,"=" &amp;B77)</f>
        <v>4</v>
      </c>
      <c r="H77" s="5">
        <f t="shared" si="18"/>
        <v>0</v>
      </c>
      <c r="I77" s="5">
        <f t="shared" si="19"/>
        <v>0</v>
      </c>
      <c r="J77" s="5">
        <f t="shared" si="20"/>
        <v>0.5</v>
      </c>
      <c r="K77" s="5">
        <f t="shared" si="21"/>
        <v>0.5</v>
      </c>
      <c r="L77" s="51">
        <f>COUNTIFS('2way'!$M$3:$M$7690,"&gt;50%",'2way'!$Y$3:$Y$7690,"Y",'2way'!$Q$3:$Q$7690,"=" &amp;B77) +  COUNTIFS('2way'!$M$3:$M$7690,"&gt;50%",'2way'!$Y$3:$Y$7690,"Y",'2way'!$R$3:$R$7690,"=" &amp;B77)</f>
        <v>0</v>
      </c>
      <c r="M77" s="51">
        <f>COUNTIFS('2way'!$M$3:$M$7690,"&gt;50%",'2way'!$Y$3:$Y$7690,"N",'2way'!$Q$3:$Q$7690,"=" &amp;B77) +  COUNTIFS('2way'!$M$3:$M$7690,"&gt;50%",'2way'!$Y$3:$Y$7690,"N",'2way'!$R$3:$R$7690,"=" &amp;B77)</f>
        <v>0</v>
      </c>
      <c r="N77" s="51">
        <f>COUNTIFS('2way'!$N$3:$N$7690,"&gt;50%",'2way'!$Y$3:$Y$7690,"N",'2way'!$Q$3:$Q$7690,"=" &amp;B77) +  COUNTIFS('2way'!$N$3:$N$7690,"&gt;50%",'2way'!$Y$3:$Y$7690,"N",'2way'!$R$3:$R$7690,"=" &amp;B77)</f>
        <v>0</v>
      </c>
      <c r="O77" s="51">
        <f>COUNTIFS('2way'!$N$3:$N$7690,"&gt;50%",'2way'!$Y$3:$Y$7690,"Y",'2way'!$Q$3:$Q$7690,"=" &amp;B77) +  COUNTIFS('2way'!$N$3:$N$7690,"&gt;50%",'2way'!$Y$3:$Y$7690,"Y",'2way'!$R$3:$R$7690,"=" &amp;B77)</f>
        <v>0</v>
      </c>
      <c r="P77">
        <f>COUNTIF('2way'!$Q$3:$Q$7690,"=" &amp;B77) + COUNTIF('2way'!$R$3:$R$7690,"=" &amp;B77)</f>
        <v>4</v>
      </c>
      <c r="Q77" s="5">
        <f t="shared" si="22"/>
        <v>0</v>
      </c>
      <c r="R77" s="5">
        <f t="shared" si="23"/>
        <v>0</v>
      </c>
      <c r="S77" s="5">
        <f t="shared" si="24"/>
        <v>0</v>
      </c>
      <c r="T77" s="5">
        <f t="shared" si="25"/>
        <v>0</v>
      </c>
      <c r="U77">
        <f t="shared" si="26"/>
        <v>2</v>
      </c>
      <c r="V77" s="5">
        <f t="shared" si="27"/>
        <v>0.5</v>
      </c>
      <c r="W77">
        <f t="shared" si="28"/>
        <v>0</v>
      </c>
      <c r="X77" s="5">
        <f t="shared" si="29"/>
        <v>0</v>
      </c>
      <c r="Y77">
        <f t="shared" si="30"/>
        <v>2</v>
      </c>
      <c r="Z77" s="5">
        <f t="shared" si="31"/>
        <v>0.5</v>
      </c>
      <c r="AA77">
        <f t="shared" si="32"/>
        <v>0</v>
      </c>
      <c r="AB77" s="5">
        <f t="shared" si="33"/>
        <v>0</v>
      </c>
    </row>
    <row r="78" spans="1:28" x14ac:dyDescent="0.25">
      <c r="A78" t="s">
        <v>269</v>
      </c>
      <c r="B78" t="s">
        <v>383</v>
      </c>
      <c r="C78" s="50">
        <f>COUNTIFS('2way'!$A$3:$A$7690,"&gt;50%",'2way'!$Y$3:$Y$7690,"Y",'2way'!$Q$3:$Q$7690,"=" &amp;B78) +  COUNTIFS('2way'!$A$3:$A$7690,"&gt;50%",'2way'!$Y$3:$Y$7690,"Y",'2way'!$R$3:$R$7690,"=" &amp;B78)</f>
        <v>0</v>
      </c>
      <c r="D78" s="51">
        <f>COUNTIFS('2way'!$A$3:$A$7690,"&gt;50%",'2way'!$Y$3:$Y$7690,"N",'2way'!$Q$3:$Q$7690,"=" &amp;B78) +  COUNTIFS('2way'!$A$3:$A$7690,"&gt;50%",'2way'!$Y$3:$Y$7690,"N",'2way'!$R$3:$R$7690,"=" &amp;B78)</f>
        <v>0</v>
      </c>
      <c r="E78" s="51">
        <f>COUNTIFS('2way'!$B$3:$B$7690,"&gt;50%",'2way'!$Y$3:$Y$7690,"N",'2way'!$Q$3:$Q$7690,"=" &amp;B78) +  COUNTIFS('2way'!$B$3:$B$7690,"&gt;50%",'2way'!$Y$3:$Y$7690,"N",'2way'!$R$3:$R$7690,"=" &amp;B78)</f>
        <v>2</v>
      </c>
      <c r="F78" s="51">
        <f>COUNTIFS('2way'!$B$3:$B$7690,"&gt;50%",'2way'!$Y$3:$Y$7690,"Y",'2way'!$Q$3:$Q$7690,"=" &amp;B78) +  COUNTIFS('2way'!$B$3:$B$7690,"&gt;50%",'2way'!$Y$3:$Y$7690,"Y",'2way'!$R$3:$R$7690,"=" &amp;B78)</f>
        <v>1</v>
      </c>
      <c r="G78">
        <f>COUNTIF('2way'!$Q$3:$Q$7690,"=" &amp;B78) + COUNTIF('2way'!$R$3:$R$7690,"=" &amp;B78)</f>
        <v>3</v>
      </c>
      <c r="H78" s="5">
        <f t="shared" si="18"/>
        <v>0</v>
      </c>
      <c r="I78" s="5">
        <f t="shared" si="19"/>
        <v>0</v>
      </c>
      <c r="J78" s="5">
        <f t="shared" si="20"/>
        <v>0.66666666666666663</v>
      </c>
      <c r="K78" s="5">
        <f t="shared" si="21"/>
        <v>0.33333333333333331</v>
      </c>
      <c r="L78" s="51">
        <f>COUNTIFS('2way'!$M$3:$M$7690,"&gt;50%",'2way'!$Y$3:$Y$7690,"Y",'2way'!$Q$3:$Q$7690,"=" &amp;B78) +  COUNTIFS('2way'!$M$3:$M$7690,"&gt;50%",'2way'!$Y$3:$Y$7690,"Y",'2way'!$R$3:$R$7690,"=" &amp;B78)</f>
        <v>0</v>
      </c>
      <c r="M78" s="51">
        <f>COUNTIFS('2way'!$M$3:$M$7690,"&gt;50%",'2way'!$Y$3:$Y$7690,"N",'2way'!$Q$3:$Q$7690,"=" &amp;B78) +  COUNTIFS('2way'!$M$3:$M$7690,"&gt;50%",'2way'!$Y$3:$Y$7690,"N",'2way'!$R$3:$R$7690,"=" &amp;B78)</f>
        <v>0</v>
      </c>
      <c r="N78" s="51">
        <f>COUNTIFS('2way'!$N$3:$N$7690,"&gt;50%",'2way'!$Y$3:$Y$7690,"N",'2way'!$Q$3:$Q$7690,"=" &amp;B78) +  COUNTIFS('2way'!$N$3:$N$7690,"&gt;50%",'2way'!$Y$3:$Y$7690,"N",'2way'!$R$3:$R$7690,"=" &amp;B78)</f>
        <v>0</v>
      </c>
      <c r="O78" s="51">
        <f>COUNTIFS('2way'!$N$3:$N$7690,"&gt;50%",'2way'!$Y$3:$Y$7690,"Y",'2way'!$Q$3:$Q$7690,"=" &amp;B78) +  COUNTIFS('2way'!$N$3:$N$7690,"&gt;50%",'2way'!$Y$3:$Y$7690,"Y",'2way'!$R$3:$R$7690,"=" &amp;B78)</f>
        <v>0</v>
      </c>
      <c r="P78">
        <f>COUNTIF('2way'!$Q$3:$Q$7690,"=" &amp;B78) + COUNTIF('2way'!$R$3:$R$7690,"=" &amp;B78)</f>
        <v>3</v>
      </c>
      <c r="Q78" s="5">
        <f t="shared" si="22"/>
        <v>0</v>
      </c>
      <c r="R78" s="5">
        <f t="shared" si="23"/>
        <v>0</v>
      </c>
      <c r="S78" s="5">
        <f t="shared" si="24"/>
        <v>0</v>
      </c>
      <c r="T78" s="5">
        <f t="shared" si="25"/>
        <v>0</v>
      </c>
      <c r="U78">
        <f t="shared" si="26"/>
        <v>2</v>
      </c>
      <c r="V78" s="5">
        <f t="shared" si="27"/>
        <v>0.66666666666666663</v>
      </c>
      <c r="W78">
        <f t="shared" si="28"/>
        <v>0</v>
      </c>
      <c r="X78" s="5">
        <f t="shared" si="29"/>
        <v>0</v>
      </c>
      <c r="Y78">
        <f t="shared" si="30"/>
        <v>1</v>
      </c>
      <c r="Z78" s="5">
        <f t="shared" si="31"/>
        <v>0.33333333333333331</v>
      </c>
      <c r="AA78">
        <f t="shared" si="32"/>
        <v>0</v>
      </c>
      <c r="AB78" s="5">
        <f t="shared" si="33"/>
        <v>0</v>
      </c>
    </row>
    <row r="79" spans="1:28" x14ac:dyDescent="0.25">
      <c r="A79" t="s">
        <v>270</v>
      </c>
      <c r="B79" t="s">
        <v>315</v>
      </c>
      <c r="C79" s="50">
        <f>COUNTIFS('2way'!$A$3:$A$7690,"&gt;50%",'2way'!$Y$3:$Y$7690,"Y",'2way'!$Q$3:$Q$7690,"=" &amp;B79) +  COUNTIFS('2way'!$A$3:$A$7690,"&gt;50%",'2way'!$Y$3:$Y$7690,"Y",'2way'!$R$3:$R$7690,"=" &amp;B79)</f>
        <v>1</v>
      </c>
      <c r="D79" s="51">
        <f>COUNTIFS('2way'!$A$3:$A$7690,"&gt;50%",'2way'!$Y$3:$Y$7690,"N",'2way'!$Q$3:$Q$7690,"=" &amp;B79) +  COUNTIFS('2way'!$A$3:$A$7690,"&gt;50%",'2way'!$Y$3:$Y$7690,"N",'2way'!$R$3:$R$7690,"=" &amp;B79)</f>
        <v>0</v>
      </c>
      <c r="E79" s="51">
        <f>COUNTIFS('2way'!$B$3:$B$7690,"&gt;50%",'2way'!$Y$3:$Y$7690,"N",'2way'!$Q$3:$Q$7690,"=" &amp;B79) +  COUNTIFS('2way'!$B$3:$B$7690,"&gt;50%",'2way'!$Y$3:$Y$7690,"N",'2way'!$R$3:$R$7690,"=" &amp;B79)</f>
        <v>0</v>
      </c>
      <c r="F79" s="51">
        <f>COUNTIFS('2way'!$B$3:$B$7690,"&gt;50%",'2way'!$Y$3:$Y$7690,"Y",'2way'!$Q$3:$Q$7690,"=" &amp;B79) +  COUNTIFS('2way'!$B$3:$B$7690,"&gt;50%",'2way'!$Y$3:$Y$7690,"Y",'2way'!$R$3:$R$7690,"=" &amp;B79)</f>
        <v>1</v>
      </c>
      <c r="G79">
        <f>COUNTIF('2way'!$Q$3:$Q$7690,"=" &amp;B79) + COUNTIF('2way'!$R$3:$R$7690,"=" &amp;B79)</f>
        <v>2</v>
      </c>
      <c r="H79" s="5">
        <f t="shared" si="18"/>
        <v>0.5</v>
      </c>
      <c r="I79" s="5">
        <f t="shared" si="19"/>
        <v>0</v>
      </c>
      <c r="J79" s="5">
        <f t="shared" si="20"/>
        <v>0</v>
      </c>
      <c r="K79" s="5">
        <f t="shared" si="21"/>
        <v>0.5</v>
      </c>
      <c r="L79" s="51">
        <f>COUNTIFS('2way'!$M$3:$M$7690,"&gt;50%",'2way'!$Y$3:$Y$7690,"Y",'2way'!$Q$3:$Q$7690,"=" &amp;B79) +  COUNTIFS('2way'!$M$3:$M$7690,"&gt;50%",'2way'!$Y$3:$Y$7690,"Y",'2way'!$R$3:$R$7690,"=" &amp;B79)</f>
        <v>0</v>
      </c>
      <c r="M79" s="51">
        <f>COUNTIFS('2way'!$M$3:$M$7690,"&gt;50%",'2way'!$Y$3:$Y$7690,"N",'2way'!$Q$3:$Q$7690,"=" &amp;B79) +  COUNTIFS('2way'!$M$3:$M$7690,"&gt;50%",'2way'!$Y$3:$Y$7690,"N",'2way'!$R$3:$R$7690,"=" &amp;B79)</f>
        <v>0</v>
      </c>
      <c r="N79" s="51">
        <f>COUNTIFS('2way'!$N$3:$N$7690,"&gt;50%",'2way'!$Y$3:$Y$7690,"N",'2way'!$Q$3:$Q$7690,"=" &amp;B79) +  COUNTIFS('2way'!$N$3:$N$7690,"&gt;50%",'2way'!$Y$3:$Y$7690,"N",'2way'!$R$3:$R$7690,"=" &amp;B79)</f>
        <v>0</v>
      </c>
      <c r="O79" s="51">
        <f>COUNTIFS('2way'!$N$3:$N$7690,"&gt;50%",'2way'!$Y$3:$Y$7690,"Y",'2way'!$Q$3:$Q$7690,"=" &amp;B79) +  COUNTIFS('2way'!$N$3:$N$7690,"&gt;50%",'2way'!$Y$3:$Y$7690,"Y",'2way'!$R$3:$R$7690,"=" &amp;B79)</f>
        <v>0</v>
      </c>
      <c r="P79">
        <f>COUNTIF('2way'!$Q$3:$Q$7690,"=" &amp;B79) + COUNTIF('2way'!$R$3:$R$7690,"=" &amp;B79)</f>
        <v>2</v>
      </c>
      <c r="Q79" s="5">
        <f t="shared" si="22"/>
        <v>0</v>
      </c>
      <c r="R79" s="5">
        <f t="shared" si="23"/>
        <v>0</v>
      </c>
      <c r="S79" s="5">
        <f t="shared" si="24"/>
        <v>0</v>
      </c>
      <c r="T79" s="5">
        <f t="shared" si="25"/>
        <v>0</v>
      </c>
      <c r="U79">
        <f t="shared" si="26"/>
        <v>1</v>
      </c>
      <c r="V79" s="5">
        <f t="shared" si="27"/>
        <v>0.5</v>
      </c>
      <c r="W79">
        <f t="shared" si="28"/>
        <v>0</v>
      </c>
      <c r="X79" s="5">
        <f t="shared" si="29"/>
        <v>0</v>
      </c>
      <c r="Y79">
        <f t="shared" si="30"/>
        <v>1</v>
      </c>
      <c r="Z79" s="5">
        <f t="shared" si="31"/>
        <v>0.5</v>
      </c>
      <c r="AA79">
        <f t="shared" si="32"/>
        <v>0</v>
      </c>
      <c r="AB79" s="5">
        <f t="shared" si="33"/>
        <v>0</v>
      </c>
    </row>
    <row r="80" spans="1:28" x14ac:dyDescent="0.25">
      <c r="A80" t="s">
        <v>270</v>
      </c>
      <c r="B80" t="s">
        <v>390</v>
      </c>
      <c r="C80" s="50">
        <f>COUNTIFS('2way'!$A$3:$A$7690,"&gt;50%",'2way'!$Y$3:$Y$7690,"Y",'2way'!$Q$3:$Q$7690,"=" &amp;B80) +  COUNTIFS('2way'!$A$3:$A$7690,"&gt;50%",'2way'!$Y$3:$Y$7690,"Y",'2way'!$R$3:$R$7690,"=" &amp;B80)</f>
        <v>0</v>
      </c>
      <c r="D80" s="51">
        <f>COUNTIFS('2way'!$A$3:$A$7690,"&gt;50%",'2way'!$Y$3:$Y$7690,"N",'2way'!$Q$3:$Q$7690,"=" &amp;B80) +  COUNTIFS('2way'!$A$3:$A$7690,"&gt;50%",'2way'!$Y$3:$Y$7690,"N",'2way'!$R$3:$R$7690,"=" &amp;B80)</f>
        <v>0</v>
      </c>
      <c r="E80" s="51">
        <f>COUNTIFS('2way'!$B$3:$B$7690,"&gt;50%",'2way'!$Y$3:$Y$7690,"N",'2way'!$Q$3:$Q$7690,"=" &amp;B80) +  COUNTIFS('2way'!$B$3:$B$7690,"&gt;50%",'2way'!$Y$3:$Y$7690,"N",'2way'!$R$3:$R$7690,"=" &amp;B80)</f>
        <v>2</v>
      </c>
      <c r="F80" s="51">
        <f>COUNTIFS('2way'!$B$3:$B$7690,"&gt;50%",'2way'!$Y$3:$Y$7690,"Y",'2way'!$Q$3:$Q$7690,"=" &amp;B80) +  COUNTIFS('2way'!$B$3:$B$7690,"&gt;50%",'2way'!$Y$3:$Y$7690,"Y",'2way'!$R$3:$R$7690,"=" &amp;B80)</f>
        <v>0</v>
      </c>
      <c r="G80">
        <f>COUNTIF('2way'!$Q$3:$Q$7690,"=" &amp;B80) + COUNTIF('2way'!$R$3:$R$7690,"=" &amp;B80)</f>
        <v>2</v>
      </c>
      <c r="H80" s="5">
        <f t="shared" si="18"/>
        <v>0</v>
      </c>
      <c r="I80" s="5">
        <f t="shared" si="19"/>
        <v>0</v>
      </c>
      <c r="J80" s="5">
        <f t="shared" si="20"/>
        <v>1</v>
      </c>
      <c r="K80" s="5">
        <f t="shared" si="21"/>
        <v>0</v>
      </c>
      <c r="L80" s="51">
        <f>COUNTIFS('2way'!$M$3:$M$7690,"&gt;50%",'2way'!$Y$3:$Y$7690,"Y",'2way'!$Q$3:$Q$7690,"=" &amp;B80) +  COUNTIFS('2way'!$M$3:$M$7690,"&gt;50%",'2way'!$Y$3:$Y$7690,"Y",'2way'!$R$3:$R$7690,"=" &amp;B80)</f>
        <v>0</v>
      </c>
      <c r="M80" s="51">
        <f>COUNTIFS('2way'!$M$3:$M$7690,"&gt;50%",'2way'!$Y$3:$Y$7690,"N",'2way'!$Q$3:$Q$7690,"=" &amp;B80) +  COUNTIFS('2way'!$M$3:$M$7690,"&gt;50%",'2way'!$Y$3:$Y$7690,"N",'2way'!$R$3:$R$7690,"=" &amp;B80)</f>
        <v>0</v>
      </c>
      <c r="N80" s="51">
        <f>COUNTIFS('2way'!$N$3:$N$7690,"&gt;50%",'2way'!$Y$3:$Y$7690,"N",'2way'!$Q$3:$Q$7690,"=" &amp;B80) +  COUNTIFS('2way'!$N$3:$N$7690,"&gt;50%",'2way'!$Y$3:$Y$7690,"N",'2way'!$R$3:$R$7690,"=" &amp;B80)</f>
        <v>0</v>
      </c>
      <c r="O80" s="51">
        <f>COUNTIFS('2way'!$N$3:$N$7690,"&gt;50%",'2way'!$Y$3:$Y$7690,"Y",'2way'!$Q$3:$Q$7690,"=" &amp;B80) +  COUNTIFS('2way'!$N$3:$N$7690,"&gt;50%",'2way'!$Y$3:$Y$7690,"Y",'2way'!$R$3:$R$7690,"=" &amp;B80)</f>
        <v>0</v>
      </c>
      <c r="P80">
        <f>COUNTIF('2way'!$Q$3:$Q$7690,"=" &amp;B80) + COUNTIF('2way'!$R$3:$R$7690,"=" &amp;B80)</f>
        <v>2</v>
      </c>
      <c r="Q80" s="5">
        <f t="shared" si="22"/>
        <v>0</v>
      </c>
      <c r="R80" s="5">
        <f t="shared" si="23"/>
        <v>0</v>
      </c>
      <c r="S80" s="5">
        <f t="shared" si="24"/>
        <v>0</v>
      </c>
      <c r="T80" s="5">
        <f t="shared" si="25"/>
        <v>0</v>
      </c>
      <c r="U80">
        <f t="shared" si="26"/>
        <v>2</v>
      </c>
      <c r="V80" s="5">
        <f t="shared" si="27"/>
        <v>1</v>
      </c>
      <c r="W80">
        <f t="shared" si="28"/>
        <v>0</v>
      </c>
      <c r="X80" s="5">
        <f t="shared" si="29"/>
        <v>0</v>
      </c>
      <c r="Y80">
        <f t="shared" si="30"/>
        <v>0</v>
      </c>
      <c r="Z80" s="5">
        <f t="shared" si="31"/>
        <v>0</v>
      </c>
      <c r="AA80">
        <f t="shared" si="32"/>
        <v>0</v>
      </c>
      <c r="AB80" s="5">
        <f t="shared" si="33"/>
        <v>0</v>
      </c>
    </row>
    <row r="81" spans="1:28" x14ac:dyDescent="0.25">
      <c r="A81" t="s">
        <v>270</v>
      </c>
      <c r="B81" t="s">
        <v>395</v>
      </c>
      <c r="C81" s="50">
        <f>COUNTIFS('2way'!$A$3:$A$7690,"&gt;50%",'2way'!$Y$3:$Y$7690,"Y",'2way'!$Q$3:$Q$7690,"=" &amp;B81) +  COUNTIFS('2way'!$A$3:$A$7690,"&gt;50%",'2way'!$Y$3:$Y$7690,"Y",'2way'!$R$3:$R$7690,"=" &amp;B81)</f>
        <v>1</v>
      </c>
      <c r="D81" s="51">
        <f>COUNTIFS('2way'!$A$3:$A$7690,"&gt;50%",'2way'!$Y$3:$Y$7690,"N",'2way'!$Q$3:$Q$7690,"=" &amp;B81) +  COUNTIFS('2way'!$A$3:$A$7690,"&gt;50%",'2way'!$Y$3:$Y$7690,"N",'2way'!$R$3:$R$7690,"=" &amp;B81)</f>
        <v>0</v>
      </c>
      <c r="E81" s="51">
        <f>COUNTIFS('2way'!$B$3:$B$7690,"&gt;50%",'2way'!$Y$3:$Y$7690,"N",'2way'!$Q$3:$Q$7690,"=" &amp;B81) +  COUNTIFS('2way'!$B$3:$B$7690,"&gt;50%",'2way'!$Y$3:$Y$7690,"N",'2way'!$R$3:$R$7690,"=" &amp;B81)</f>
        <v>1</v>
      </c>
      <c r="F81" s="51">
        <f>COUNTIFS('2way'!$B$3:$B$7690,"&gt;50%",'2way'!$Y$3:$Y$7690,"Y",'2way'!$Q$3:$Q$7690,"=" &amp;B81) +  COUNTIFS('2way'!$B$3:$B$7690,"&gt;50%",'2way'!$Y$3:$Y$7690,"Y",'2way'!$R$3:$R$7690,"=" &amp;B81)</f>
        <v>0</v>
      </c>
      <c r="G81">
        <f>COUNTIF('2way'!$Q$3:$Q$7690,"=" &amp;B81) + COUNTIF('2way'!$R$3:$R$7690,"=" &amp;B81)</f>
        <v>2</v>
      </c>
      <c r="H81" s="5">
        <f t="shared" si="18"/>
        <v>0.5</v>
      </c>
      <c r="I81" s="5">
        <f t="shared" si="19"/>
        <v>0</v>
      </c>
      <c r="J81" s="5">
        <f t="shared" si="20"/>
        <v>0.5</v>
      </c>
      <c r="K81" s="5">
        <f t="shared" si="21"/>
        <v>0</v>
      </c>
      <c r="L81" s="51">
        <f>COUNTIFS('2way'!$M$3:$M$7690,"&gt;50%",'2way'!$Y$3:$Y$7690,"Y",'2way'!$Q$3:$Q$7690,"=" &amp;B81) +  COUNTIFS('2way'!$M$3:$M$7690,"&gt;50%",'2way'!$Y$3:$Y$7690,"Y",'2way'!$R$3:$R$7690,"=" &amp;B81)</f>
        <v>0</v>
      </c>
      <c r="M81" s="51">
        <f>COUNTIFS('2way'!$M$3:$M$7690,"&gt;50%",'2way'!$Y$3:$Y$7690,"N",'2way'!$Q$3:$Q$7690,"=" &amp;B81) +  COUNTIFS('2way'!$M$3:$M$7690,"&gt;50%",'2way'!$Y$3:$Y$7690,"N",'2way'!$R$3:$R$7690,"=" &amp;B81)</f>
        <v>0</v>
      </c>
      <c r="N81" s="51">
        <f>COUNTIFS('2way'!$N$3:$N$7690,"&gt;50%",'2way'!$Y$3:$Y$7690,"N",'2way'!$Q$3:$Q$7690,"=" &amp;B81) +  COUNTIFS('2way'!$N$3:$N$7690,"&gt;50%",'2way'!$Y$3:$Y$7690,"N",'2way'!$R$3:$R$7690,"=" &amp;B81)</f>
        <v>0</v>
      </c>
      <c r="O81" s="51">
        <f>COUNTIFS('2way'!$N$3:$N$7690,"&gt;50%",'2way'!$Y$3:$Y$7690,"Y",'2way'!$Q$3:$Q$7690,"=" &amp;B81) +  COUNTIFS('2way'!$N$3:$N$7690,"&gt;50%",'2way'!$Y$3:$Y$7690,"Y",'2way'!$R$3:$R$7690,"=" &amp;B81)</f>
        <v>0</v>
      </c>
      <c r="P81">
        <f>COUNTIF('2way'!$Q$3:$Q$7690,"=" &amp;B81) + COUNTIF('2way'!$R$3:$R$7690,"=" &amp;B81)</f>
        <v>2</v>
      </c>
      <c r="Q81" s="5">
        <f t="shared" si="22"/>
        <v>0</v>
      </c>
      <c r="R81" s="5">
        <f t="shared" si="23"/>
        <v>0</v>
      </c>
      <c r="S81" s="5">
        <f t="shared" si="24"/>
        <v>0</v>
      </c>
      <c r="T81" s="5">
        <f t="shared" si="25"/>
        <v>0</v>
      </c>
      <c r="U81">
        <f t="shared" si="26"/>
        <v>2</v>
      </c>
      <c r="V81" s="5">
        <f t="shared" si="27"/>
        <v>1</v>
      </c>
      <c r="W81">
        <f t="shared" si="28"/>
        <v>0</v>
      </c>
      <c r="X81" s="5">
        <f t="shared" si="29"/>
        <v>0</v>
      </c>
      <c r="Y81">
        <f t="shared" si="30"/>
        <v>0</v>
      </c>
      <c r="Z81" s="5">
        <f t="shared" si="31"/>
        <v>0</v>
      </c>
      <c r="AA81">
        <f t="shared" si="32"/>
        <v>0</v>
      </c>
      <c r="AB81" s="5">
        <f t="shared" si="33"/>
        <v>0</v>
      </c>
    </row>
    <row r="82" spans="1:28" x14ac:dyDescent="0.25">
      <c r="A82" t="s">
        <v>270</v>
      </c>
      <c r="B82" t="s">
        <v>393</v>
      </c>
      <c r="C82" s="50">
        <f>COUNTIFS('2way'!$A$3:$A$7690,"&gt;50%",'2way'!$Y$3:$Y$7690,"Y",'2way'!$Q$3:$Q$7690,"=" &amp;B82) +  COUNTIFS('2way'!$A$3:$A$7690,"&gt;50%",'2way'!$Y$3:$Y$7690,"Y",'2way'!$R$3:$R$7690,"=" &amp;B82)</f>
        <v>1</v>
      </c>
      <c r="D82" s="51">
        <f>COUNTIFS('2way'!$A$3:$A$7690,"&gt;50%",'2way'!$Y$3:$Y$7690,"N",'2way'!$Q$3:$Q$7690,"=" &amp;B82) +  COUNTIFS('2way'!$A$3:$A$7690,"&gt;50%",'2way'!$Y$3:$Y$7690,"N",'2way'!$R$3:$R$7690,"=" &amp;B82)</f>
        <v>0</v>
      </c>
      <c r="E82" s="51">
        <f>COUNTIFS('2way'!$B$3:$B$7690,"&gt;50%",'2way'!$Y$3:$Y$7690,"N",'2way'!$Q$3:$Q$7690,"=" &amp;B82) +  COUNTIFS('2way'!$B$3:$B$7690,"&gt;50%",'2way'!$Y$3:$Y$7690,"N",'2way'!$R$3:$R$7690,"=" &amp;B82)</f>
        <v>1</v>
      </c>
      <c r="F82" s="51">
        <f>COUNTIFS('2way'!$B$3:$B$7690,"&gt;50%",'2way'!$Y$3:$Y$7690,"Y",'2way'!$Q$3:$Q$7690,"=" &amp;B82) +  COUNTIFS('2way'!$B$3:$B$7690,"&gt;50%",'2way'!$Y$3:$Y$7690,"Y",'2way'!$R$3:$R$7690,"=" &amp;B82)</f>
        <v>0</v>
      </c>
      <c r="G82">
        <f>COUNTIF('2way'!$Q$3:$Q$7690,"=" &amp;B82) + COUNTIF('2way'!$R$3:$R$7690,"=" &amp;B82)</f>
        <v>2</v>
      </c>
      <c r="H82" s="5">
        <f t="shared" si="18"/>
        <v>0.5</v>
      </c>
      <c r="I82" s="5">
        <f t="shared" si="19"/>
        <v>0</v>
      </c>
      <c r="J82" s="5">
        <f t="shared" si="20"/>
        <v>0.5</v>
      </c>
      <c r="K82" s="5">
        <f t="shared" si="21"/>
        <v>0</v>
      </c>
      <c r="L82" s="51">
        <f>COUNTIFS('2way'!$M$3:$M$7690,"&gt;50%",'2way'!$Y$3:$Y$7690,"Y",'2way'!$Q$3:$Q$7690,"=" &amp;B82) +  COUNTIFS('2way'!$M$3:$M$7690,"&gt;50%",'2way'!$Y$3:$Y$7690,"Y",'2way'!$R$3:$R$7690,"=" &amp;B82)</f>
        <v>0</v>
      </c>
      <c r="M82" s="51">
        <f>COUNTIFS('2way'!$M$3:$M$7690,"&gt;50%",'2way'!$Y$3:$Y$7690,"N",'2way'!$Q$3:$Q$7690,"=" &amp;B82) +  COUNTIFS('2way'!$M$3:$M$7690,"&gt;50%",'2way'!$Y$3:$Y$7690,"N",'2way'!$R$3:$R$7690,"=" &amp;B82)</f>
        <v>0</v>
      </c>
      <c r="N82" s="51">
        <f>COUNTIFS('2way'!$N$3:$N$7690,"&gt;50%",'2way'!$Y$3:$Y$7690,"N",'2way'!$Q$3:$Q$7690,"=" &amp;B82) +  COUNTIFS('2way'!$N$3:$N$7690,"&gt;50%",'2way'!$Y$3:$Y$7690,"N",'2way'!$R$3:$R$7690,"=" &amp;B82)</f>
        <v>0</v>
      </c>
      <c r="O82" s="51">
        <f>COUNTIFS('2way'!$N$3:$N$7690,"&gt;50%",'2way'!$Y$3:$Y$7690,"Y",'2way'!$Q$3:$Q$7690,"=" &amp;B82) +  COUNTIFS('2way'!$N$3:$N$7690,"&gt;50%",'2way'!$Y$3:$Y$7690,"Y",'2way'!$R$3:$R$7690,"=" &amp;B82)</f>
        <v>0</v>
      </c>
      <c r="P82">
        <f>COUNTIF('2way'!$Q$3:$Q$7690,"=" &amp;B82) + COUNTIF('2way'!$R$3:$R$7690,"=" &amp;B82)</f>
        <v>2</v>
      </c>
      <c r="Q82" s="5">
        <f t="shared" si="22"/>
        <v>0</v>
      </c>
      <c r="R82" s="5">
        <f t="shared" si="23"/>
        <v>0</v>
      </c>
      <c r="S82" s="5">
        <f t="shared" si="24"/>
        <v>0</v>
      </c>
      <c r="T82" s="5">
        <f t="shared" si="25"/>
        <v>0</v>
      </c>
      <c r="U82">
        <f t="shared" si="26"/>
        <v>2</v>
      </c>
      <c r="V82" s="5">
        <f t="shared" si="27"/>
        <v>1</v>
      </c>
      <c r="W82">
        <f t="shared" si="28"/>
        <v>0</v>
      </c>
      <c r="X82" s="5">
        <f t="shared" si="29"/>
        <v>0</v>
      </c>
      <c r="Y82">
        <f t="shared" si="30"/>
        <v>0</v>
      </c>
      <c r="Z82" s="5">
        <f t="shared" si="31"/>
        <v>0</v>
      </c>
      <c r="AA82">
        <f t="shared" si="32"/>
        <v>0</v>
      </c>
      <c r="AB82" s="5">
        <f t="shared" si="33"/>
        <v>0</v>
      </c>
    </row>
    <row r="83" spans="1:28" x14ac:dyDescent="0.25">
      <c r="A83" t="s">
        <v>270</v>
      </c>
      <c r="B83" t="s">
        <v>316</v>
      </c>
      <c r="C83" s="50">
        <f>COUNTIFS('2way'!$A$3:$A$7690,"&gt;50%",'2way'!$Y$3:$Y$7690,"Y",'2way'!$Q$3:$Q$7690,"=" &amp;B83) +  COUNTIFS('2way'!$A$3:$A$7690,"&gt;50%",'2way'!$Y$3:$Y$7690,"Y",'2way'!$R$3:$R$7690,"=" &amp;B83)</f>
        <v>1</v>
      </c>
      <c r="D83" s="51">
        <f>COUNTIFS('2way'!$A$3:$A$7690,"&gt;50%",'2way'!$Y$3:$Y$7690,"N",'2way'!$Q$3:$Q$7690,"=" &amp;B83) +  COUNTIFS('2way'!$A$3:$A$7690,"&gt;50%",'2way'!$Y$3:$Y$7690,"N",'2way'!$R$3:$R$7690,"=" &amp;B83)</f>
        <v>1</v>
      </c>
      <c r="E83" s="51">
        <f>COUNTIFS('2way'!$B$3:$B$7690,"&gt;50%",'2way'!$Y$3:$Y$7690,"N",'2way'!$Q$3:$Q$7690,"=" &amp;B83) +  COUNTIFS('2way'!$B$3:$B$7690,"&gt;50%",'2way'!$Y$3:$Y$7690,"N",'2way'!$R$3:$R$7690,"=" &amp;B83)</f>
        <v>0</v>
      </c>
      <c r="F83" s="51">
        <f>COUNTIFS('2way'!$B$3:$B$7690,"&gt;50%",'2way'!$Y$3:$Y$7690,"Y",'2way'!$Q$3:$Q$7690,"=" &amp;B83) +  COUNTIFS('2way'!$B$3:$B$7690,"&gt;50%",'2way'!$Y$3:$Y$7690,"Y",'2way'!$R$3:$R$7690,"=" &amp;B83)</f>
        <v>0</v>
      </c>
      <c r="G83">
        <f>COUNTIF('2way'!$Q$3:$Q$7690,"=" &amp;B83) + COUNTIF('2way'!$R$3:$R$7690,"=" &amp;B83)</f>
        <v>2</v>
      </c>
      <c r="H83" s="5">
        <f t="shared" si="18"/>
        <v>0.5</v>
      </c>
      <c r="I83" s="5">
        <f t="shared" si="19"/>
        <v>0.5</v>
      </c>
      <c r="J83" s="5">
        <f t="shared" si="20"/>
        <v>0</v>
      </c>
      <c r="K83" s="5">
        <f t="shared" si="21"/>
        <v>0</v>
      </c>
      <c r="L83" s="51">
        <f>COUNTIFS('2way'!$M$3:$M$7690,"&gt;50%",'2way'!$Y$3:$Y$7690,"Y",'2way'!$Q$3:$Q$7690,"=" &amp;B83) +  COUNTIFS('2way'!$M$3:$M$7690,"&gt;50%",'2way'!$Y$3:$Y$7690,"Y",'2way'!$R$3:$R$7690,"=" &amp;B83)</f>
        <v>0</v>
      </c>
      <c r="M83" s="51">
        <f>COUNTIFS('2way'!$M$3:$M$7690,"&gt;50%",'2way'!$Y$3:$Y$7690,"N",'2way'!$Q$3:$Q$7690,"=" &amp;B83) +  COUNTIFS('2way'!$M$3:$M$7690,"&gt;50%",'2way'!$Y$3:$Y$7690,"N",'2way'!$R$3:$R$7690,"=" &amp;B83)</f>
        <v>0</v>
      </c>
      <c r="N83" s="51">
        <f>COUNTIFS('2way'!$N$3:$N$7690,"&gt;50%",'2way'!$Y$3:$Y$7690,"N",'2way'!$Q$3:$Q$7690,"=" &amp;B83) +  COUNTIFS('2way'!$N$3:$N$7690,"&gt;50%",'2way'!$Y$3:$Y$7690,"N",'2way'!$R$3:$R$7690,"=" &amp;B83)</f>
        <v>0</v>
      </c>
      <c r="O83" s="51">
        <f>COUNTIFS('2way'!$N$3:$N$7690,"&gt;50%",'2way'!$Y$3:$Y$7690,"Y",'2way'!$Q$3:$Q$7690,"=" &amp;B83) +  COUNTIFS('2way'!$N$3:$N$7690,"&gt;50%",'2way'!$Y$3:$Y$7690,"Y",'2way'!$R$3:$R$7690,"=" &amp;B83)</f>
        <v>0</v>
      </c>
      <c r="P83">
        <f>COUNTIF('2way'!$Q$3:$Q$7690,"=" &amp;B83) + COUNTIF('2way'!$R$3:$R$7690,"=" &amp;B83)</f>
        <v>2</v>
      </c>
      <c r="Q83" s="5">
        <f t="shared" si="22"/>
        <v>0</v>
      </c>
      <c r="R83" s="5">
        <f t="shared" si="23"/>
        <v>0</v>
      </c>
      <c r="S83" s="5">
        <f t="shared" si="24"/>
        <v>0</v>
      </c>
      <c r="T83" s="5">
        <f t="shared" si="25"/>
        <v>0</v>
      </c>
      <c r="U83">
        <f t="shared" si="26"/>
        <v>1</v>
      </c>
      <c r="V83" s="5">
        <f t="shared" si="27"/>
        <v>0.5</v>
      </c>
      <c r="W83">
        <f t="shared" si="28"/>
        <v>0</v>
      </c>
      <c r="X83" s="5">
        <f t="shared" si="29"/>
        <v>0</v>
      </c>
      <c r="Y83">
        <f t="shared" si="30"/>
        <v>1</v>
      </c>
      <c r="Z83" s="5">
        <f t="shared" si="31"/>
        <v>0.5</v>
      </c>
      <c r="AA83">
        <f t="shared" si="32"/>
        <v>0</v>
      </c>
      <c r="AB83" s="5">
        <f t="shared" si="33"/>
        <v>0</v>
      </c>
    </row>
    <row r="84" spans="1:28" x14ac:dyDescent="0.25">
      <c r="A84" t="s">
        <v>270</v>
      </c>
      <c r="B84" t="s">
        <v>389</v>
      </c>
      <c r="C84" s="50">
        <f>COUNTIFS('2way'!$A$3:$A$7690,"&gt;50%",'2way'!$Y$3:$Y$7690,"Y",'2way'!$Q$3:$Q$7690,"=" &amp;B84) +  COUNTIFS('2way'!$A$3:$A$7690,"&gt;50%",'2way'!$Y$3:$Y$7690,"Y",'2way'!$R$3:$R$7690,"=" &amp;B84)</f>
        <v>0</v>
      </c>
      <c r="D84" s="51">
        <f>COUNTIFS('2way'!$A$3:$A$7690,"&gt;50%",'2way'!$Y$3:$Y$7690,"N",'2way'!$Q$3:$Q$7690,"=" &amp;B84) +  COUNTIFS('2way'!$A$3:$A$7690,"&gt;50%",'2way'!$Y$3:$Y$7690,"N",'2way'!$R$3:$R$7690,"=" &amp;B84)</f>
        <v>2</v>
      </c>
      <c r="E84" s="51">
        <f>COUNTIFS('2way'!$B$3:$B$7690,"&gt;50%",'2way'!$Y$3:$Y$7690,"N",'2way'!$Q$3:$Q$7690,"=" &amp;B84) +  COUNTIFS('2way'!$B$3:$B$7690,"&gt;50%",'2way'!$Y$3:$Y$7690,"N",'2way'!$R$3:$R$7690,"=" &amp;B84)</f>
        <v>0</v>
      </c>
      <c r="F84" s="51">
        <f>COUNTIFS('2way'!$B$3:$B$7690,"&gt;50%",'2way'!$Y$3:$Y$7690,"Y",'2way'!$Q$3:$Q$7690,"=" &amp;B84) +  COUNTIFS('2way'!$B$3:$B$7690,"&gt;50%",'2way'!$Y$3:$Y$7690,"Y",'2way'!$R$3:$R$7690,"=" &amp;B84)</f>
        <v>0</v>
      </c>
      <c r="G84">
        <f>COUNTIF('2way'!$Q$3:$Q$7690,"=" &amp;B84) + COUNTIF('2way'!$R$3:$R$7690,"=" &amp;B84)</f>
        <v>2</v>
      </c>
      <c r="H84" s="5">
        <f t="shared" si="18"/>
        <v>0</v>
      </c>
      <c r="I84" s="5">
        <f t="shared" si="19"/>
        <v>1</v>
      </c>
      <c r="J84" s="5">
        <f t="shared" si="20"/>
        <v>0</v>
      </c>
      <c r="K84" s="5">
        <f t="shared" si="21"/>
        <v>0</v>
      </c>
      <c r="L84" s="51">
        <f>COUNTIFS('2way'!$M$3:$M$7690,"&gt;50%",'2way'!$Y$3:$Y$7690,"Y",'2way'!$Q$3:$Q$7690,"=" &amp;B84) +  COUNTIFS('2way'!$M$3:$M$7690,"&gt;50%",'2way'!$Y$3:$Y$7690,"Y",'2way'!$R$3:$R$7690,"=" &amp;B84)</f>
        <v>0</v>
      </c>
      <c r="M84" s="51">
        <f>COUNTIFS('2way'!$M$3:$M$7690,"&gt;50%",'2way'!$Y$3:$Y$7690,"N",'2way'!$Q$3:$Q$7690,"=" &amp;B84) +  COUNTIFS('2way'!$M$3:$M$7690,"&gt;50%",'2way'!$Y$3:$Y$7690,"N",'2way'!$R$3:$R$7690,"=" &amp;B84)</f>
        <v>0</v>
      </c>
      <c r="N84" s="51">
        <f>COUNTIFS('2way'!$N$3:$N$7690,"&gt;50%",'2way'!$Y$3:$Y$7690,"N",'2way'!$Q$3:$Q$7690,"=" &amp;B84) +  COUNTIFS('2way'!$N$3:$N$7690,"&gt;50%",'2way'!$Y$3:$Y$7690,"N",'2way'!$R$3:$R$7690,"=" &amp;B84)</f>
        <v>0</v>
      </c>
      <c r="O84" s="51">
        <f>COUNTIFS('2way'!$N$3:$N$7690,"&gt;50%",'2way'!$Y$3:$Y$7690,"Y",'2way'!$Q$3:$Q$7690,"=" &amp;B84) +  COUNTIFS('2way'!$N$3:$N$7690,"&gt;50%",'2way'!$Y$3:$Y$7690,"Y",'2way'!$R$3:$R$7690,"=" &amp;B84)</f>
        <v>0</v>
      </c>
      <c r="P84">
        <f>COUNTIF('2way'!$Q$3:$Q$7690,"=" &amp;B84) + COUNTIF('2way'!$R$3:$R$7690,"=" &amp;B84)</f>
        <v>2</v>
      </c>
      <c r="Q84" s="5">
        <f t="shared" si="22"/>
        <v>0</v>
      </c>
      <c r="R84" s="5">
        <f t="shared" si="23"/>
        <v>0</v>
      </c>
      <c r="S84" s="5">
        <f t="shared" si="24"/>
        <v>0</v>
      </c>
      <c r="T84" s="5">
        <f t="shared" si="25"/>
        <v>0</v>
      </c>
      <c r="U84">
        <f t="shared" si="26"/>
        <v>0</v>
      </c>
      <c r="V84" s="5">
        <f t="shared" si="27"/>
        <v>0</v>
      </c>
      <c r="W84">
        <f t="shared" si="28"/>
        <v>0</v>
      </c>
      <c r="X84" s="5">
        <f t="shared" si="29"/>
        <v>0</v>
      </c>
      <c r="Y84">
        <f t="shared" si="30"/>
        <v>2</v>
      </c>
      <c r="Z84" s="5">
        <f t="shared" si="31"/>
        <v>1</v>
      </c>
      <c r="AA84">
        <f t="shared" si="32"/>
        <v>0</v>
      </c>
      <c r="AB84" s="5">
        <f t="shared" si="33"/>
        <v>0</v>
      </c>
    </row>
    <row r="85" spans="1:28" x14ac:dyDescent="0.25">
      <c r="A85" t="s">
        <v>270</v>
      </c>
      <c r="B85" t="s">
        <v>392</v>
      </c>
      <c r="C85" s="50">
        <f>COUNTIFS('2way'!$A$3:$A$7690,"&gt;50%",'2way'!$Y$3:$Y$7690,"Y",'2way'!$Q$3:$Q$7690,"=" &amp;B85) +  COUNTIFS('2way'!$A$3:$A$7690,"&gt;50%",'2way'!$Y$3:$Y$7690,"Y",'2way'!$R$3:$R$7690,"=" &amp;B85)</f>
        <v>1</v>
      </c>
      <c r="D85" s="51">
        <f>COUNTIFS('2way'!$A$3:$A$7690,"&gt;50%",'2way'!$Y$3:$Y$7690,"N",'2way'!$Q$3:$Q$7690,"=" &amp;B85) +  COUNTIFS('2way'!$A$3:$A$7690,"&gt;50%",'2way'!$Y$3:$Y$7690,"N",'2way'!$R$3:$R$7690,"=" &amp;B85)</f>
        <v>1</v>
      </c>
      <c r="E85" s="51">
        <f>COUNTIFS('2way'!$B$3:$B$7690,"&gt;50%",'2way'!$Y$3:$Y$7690,"N",'2way'!$Q$3:$Q$7690,"=" &amp;B85) +  COUNTIFS('2way'!$B$3:$B$7690,"&gt;50%",'2way'!$Y$3:$Y$7690,"N",'2way'!$R$3:$R$7690,"=" &amp;B85)</f>
        <v>0</v>
      </c>
      <c r="F85" s="51">
        <f>COUNTIFS('2way'!$B$3:$B$7690,"&gt;50%",'2way'!$Y$3:$Y$7690,"Y",'2way'!$Q$3:$Q$7690,"=" &amp;B85) +  COUNTIFS('2way'!$B$3:$B$7690,"&gt;50%",'2way'!$Y$3:$Y$7690,"Y",'2way'!$R$3:$R$7690,"=" &amp;B85)</f>
        <v>0</v>
      </c>
      <c r="G85">
        <f>COUNTIF('2way'!$Q$3:$Q$7690,"=" &amp;B85) + COUNTIF('2way'!$R$3:$R$7690,"=" &amp;B85)</f>
        <v>2</v>
      </c>
      <c r="H85" s="5">
        <f t="shared" si="18"/>
        <v>0.5</v>
      </c>
      <c r="I85" s="5">
        <f t="shared" si="19"/>
        <v>0.5</v>
      </c>
      <c r="J85" s="5">
        <f t="shared" si="20"/>
        <v>0</v>
      </c>
      <c r="K85" s="5">
        <f t="shared" si="21"/>
        <v>0</v>
      </c>
      <c r="L85" s="51">
        <f>COUNTIFS('2way'!$M$3:$M$7690,"&gt;50%",'2way'!$Y$3:$Y$7690,"Y",'2way'!$Q$3:$Q$7690,"=" &amp;B85) +  COUNTIFS('2way'!$M$3:$M$7690,"&gt;50%",'2way'!$Y$3:$Y$7690,"Y",'2way'!$R$3:$R$7690,"=" &amp;B85)</f>
        <v>0</v>
      </c>
      <c r="M85" s="51">
        <f>COUNTIFS('2way'!$M$3:$M$7690,"&gt;50%",'2way'!$Y$3:$Y$7690,"N",'2way'!$Q$3:$Q$7690,"=" &amp;B85) +  COUNTIFS('2way'!$M$3:$M$7690,"&gt;50%",'2way'!$Y$3:$Y$7690,"N",'2way'!$R$3:$R$7690,"=" &amp;B85)</f>
        <v>0</v>
      </c>
      <c r="N85" s="51">
        <f>COUNTIFS('2way'!$N$3:$N$7690,"&gt;50%",'2way'!$Y$3:$Y$7690,"N",'2way'!$Q$3:$Q$7690,"=" &amp;B85) +  COUNTIFS('2way'!$N$3:$N$7690,"&gt;50%",'2way'!$Y$3:$Y$7690,"N",'2way'!$R$3:$R$7690,"=" &amp;B85)</f>
        <v>0</v>
      </c>
      <c r="O85" s="51">
        <f>COUNTIFS('2way'!$N$3:$N$7690,"&gt;50%",'2way'!$Y$3:$Y$7690,"Y",'2way'!$Q$3:$Q$7690,"=" &amp;B85) +  COUNTIFS('2way'!$N$3:$N$7690,"&gt;50%",'2way'!$Y$3:$Y$7690,"Y",'2way'!$R$3:$R$7690,"=" &amp;B85)</f>
        <v>0</v>
      </c>
      <c r="P85">
        <f>COUNTIF('2way'!$Q$3:$Q$7690,"=" &amp;B85) + COUNTIF('2way'!$R$3:$R$7690,"=" &amp;B85)</f>
        <v>2</v>
      </c>
      <c r="Q85" s="5">
        <f t="shared" si="22"/>
        <v>0</v>
      </c>
      <c r="R85" s="5">
        <f t="shared" si="23"/>
        <v>0</v>
      </c>
      <c r="S85" s="5">
        <f t="shared" si="24"/>
        <v>0</v>
      </c>
      <c r="T85" s="5">
        <f t="shared" si="25"/>
        <v>0</v>
      </c>
      <c r="U85">
        <f t="shared" si="26"/>
        <v>1</v>
      </c>
      <c r="V85" s="5">
        <f t="shared" si="27"/>
        <v>0.5</v>
      </c>
      <c r="W85">
        <f t="shared" si="28"/>
        <v>0</v>
      </c>
      <c r="X85" s="5">
        <f t="shared" si="29"/>
        <v>0</v>
      </c>
      <c r="Y85">
        <f t="shared" si="30"/>
        <v>1</v>
      </c>
      <c r="Z85" s="5">
        <f t="shared" si="31"/>
        <v>0.5</v>
      </c>
      <c r="AA85">
        <f t="shared" si="32"/>
        <v>0</v>
      </c>
      <c r="AB85" s="5">
        <f t="shared" si="33"/>
        <v>0</v>
      </c>
    </row>
    <row r="86" spans="1:28" x14ac:dyDescent="0.25">
      <c r="A86" t="s">
        <v>270</v>
      </c>
      <c r="B86" t="s">
        <v>391</v>
      </c>
      <c r="C86" s="50">
        <f>COUNTIFS('2way'!$A$3:$A$7690,"&gt;50%",'2way'!$Y$3:$Y$7690,"Y",'2way'!$Q$3:$Q$7690,"=" &amp;B86) +  COUNTIFS('2way'!$A$3:$A$7690,"&gt;50%",'2way'!$Y$3:$Y$7690,"Y",'2way'!$R$3:$R$7690,"=" &amp;B86)</f>
        <v>1</v>
      </c>
      <c r="D86" s="51">
        <f>COUNTIFS('2way'!$A$3:$A$7690,"&gt;50%",'2way'!$Y$3:$Y$7690,"N",'2way'!$Q$3:$Q$7690,"=" &amp;B86) +  COUNTIFS('2way'!$A$3:$A$7690,"&gt;50%",'2way'!$Y$3:$Y$7690,"N",'2way'!$R$3:$R$7690,"=" &amp;B86)</f>
        <v>0</v>
      </c>
      <c r="E86" s="51">
        <f>COUNTIFS('2way'!$B$3:$B$7690,"&gt;50%",'2way'!$Y$3:$Y$7690,"N",'2way'!$Q$3:$Q$7690,"=" &amp;B86) +  COUNTIFS('2way'!$B$3:$B$7690,"&gt;50%",'2way'!$Y$3:$Y$7690,"N",'2way'!$R$3:$R$7690,"=" &amp;B86)</f>
        <v>1</v>
      </c>
      <c r="F86" s="51">
        <f>COUNTIFS('2way'!$B$3:$B$7690,"&gt;50%",'2way'!$Y$3:$Y$7690,"Y",'2way'!$Q$3:$Q$7690,"=" &amp;B86) +  COUNTIFS('2way'!$B$3:$B$7690,"&gt;50%",'2way'!$Y$3:$Y$7690,"Y",'2way'!$R$3:$R$7690,"=" &amp;B86)</f>
        <v>0</v>
      </c>
      <c r="G86">
        <f>COUNTIF('2way'!$Q$3:$Q$7690,"=" &amp;B86) + COUNTIF('2way'!$R$3:$R$7690,"=" &amp;B86)</f>
        <v>2</v>
      </c>
      <c r="H86" s="5">
        <f t="shared" si="18"/>
        <v>0.5</v>
      </c>
      <c r="I86" s="5">
        <f t="shared" si="19"/>
        <v>0</v>
      </c>
      <c r="J86" s="5">
        <f t="shared" si="20"/>
        <v>0.5</v>
      </c>
      <c r="K86" s="5">
        <f t="shared" si="21"/>
        <v>0</v>
      </c>
      <c r="L86" s="51">
        <f>COUNTIFS('2way'!$M$3:$M$7690,"&gt;50%",'2way'!$Y$3:$Y$7690,"Y",'2way'!$Q$3:$Q$7690,"=" &amp;B86) +  COUNTIFS('2way'!$M$3:$M$7690,"&gt;50%",'2way'!$Y$3:$Y$7690,"Y",'2way'!$R$3:$R$7690,"=" &amp;B86)</f>
        <v>0</v>
      </c>
      <c r="M86" s="51">
        <f>COUNTIFS('2way'!$M$3:$M$7690,"&gt;50%",'2way'!$Y$3:$Y$7690,"N",'2way'!$Q$3:$Q$7690,"=" &amp;B86) +  COUNTIFS('2way'!$M$3:$M$7690,"&gt;50%",'2way'!$Y$3:$Y$7690,"N",'2way'!$R$3:$R$7690,"=" &amp;B86)</f>
        <v>0</v>
      </c>
      <c r="N86" s="51">
        <f>COUNTIFS('2way'!$N$3:$N$7690,"&gt;50%",'2way'!$Y$3:$Y$7690,"N",'2way'!$Q$3:$Q$7690,"=" &amp;B86) +  COUNTIFS('2way'!$N$3:$N$7690,"&gt;50%",'2way'!$Y$3:$Y$7690,"N",'2way'!$R$3:$R$7690,"=" &amp;B86)</f>
        <v>0</v>
      </c>
      <c r="O86" s="51">
        <f>COUNTIFS('2way'!$N$3:$N$7690,"&gt;50%",'2way'!$Y$3:$Y$7690,"Y",'2way'!$Q$3:$Q$7690,"=" &amp;B86) +  COUNTIFS('2way'!$N$3:$N$7690,"&gt;50%",'2way'!$Y$3:$Y$7690,"Y",'2way'!$R$3:$R$7690,"=" &amp;B86)</f>
        <v>0</v>
      </c>
      <c r="P86">
        <f>COUNTIF('2way'!$Q$3:$Q$7690,"=" &amp;B86) + COUNTIF('2way'!$R$3:$R$7690,"=" &amp;B86)</f>
        <v>2</v>
      </c>
      <c r="Q86" s="5">
        <f t="shared" si="22"/>
        <v>0</v>
      </c>
      <c r="R86" s="5">
        <f t="shared" si="23"/>
        <v>0</v>
      </c>
      <c r="S86" s="5">
        <f t="shared" si="24"/>
        <v>0</v>
      </c>
      <c r="T86" s="5">
        <f t="shared" si="25"/>
        <v>0</v>
      </c>
      <c r="U86">
        <f t="shared" si="26"/>
        <v>2</v>
      </c>
      <c r="V86" s="5">
        <f t="shared" si="27"/>
        <v>1</v>
      </c>
      <c r="W86">
        <f t="shared" si="28"/>
        <v>0</v>
      </c>
      <c r="X86" s="5">
        <f t="shared" si="29"/>
        <v>0</v>
      </c>
      <c r="Y86">
        <f t="shared" si="30"/>
        <v>0</v>
      </c>
      <c r="Z86" s="5">
        <f t="shared" si="31"/>
        <v>0</v>
      </c>
      <c r="AA86">
        <f t="shared" si="32"/>
        <v>0</v>
      </c>
      <c r="AB86" s="5">
        <f t="shared" si="33"/>
        <v>0</v>
      </c>
    </row>
    <row r="87" spans="1:28" x14ac:dyDescent="0.25">
      <c r="A87" t="s">
        <v>270</v>
      </c>
      <c r="B87" t="s">
        <v>394</v>
      </c>
      <c r="C87" s="50">
        <f>COUNTIFS('2way'!$A$3:$A$7690,"&gt;50%",'2way'!$Y$3:$Y$7690,"Y",'2way'!$Q$3:$Q$7690,"=" &amp;B87) +  COUNTIFS('2way'!$A$3:$A$7690,"&gt;50%",'2way'!$Y$3:$Y$7690,"Y",'2way'!$R$3:$R$7690,"=" &amp;B87)</f>
        <v>0</v>
      </c>
      <c r="D87" s="51">
        <f>COUNTIFS('2way'!$A$3:$A$7690,"&gt;50%",'2way'!$Y$3:$Y$7690,"N",'2way'!$Q$3:$Q$7690,"=" &amp;B87) +  COUNTIFS('2way'!$A$3:$A$7690,"&gt;50%",'2way'!$Y$3:$Y$7690,"N",'2way'!$R$3:$R$7690,"=" &amp;B87)</f>
        <v>1</v>
      </c>
      <c r="E87" s="51">
        <f>COUNTIFS('2way'!$B$3:$B$7690,"&gt;50%",'2way'!$Y$3:$Y$7690,"N",'2way'!$Q$3:$Q$7690,"=" &amp;B87) +  COUNTIFS('2way'!$B$3:$B$7690,"&gt;50%",'2way'!$Y$3:$Y$7690,"N",'2way'!$R$3:$R$7690,"=" &amp;B87)</f>
        <v>1</v>
      </c>
      <c r="F87" s="51">
        <f>COUNTIFS('2way'!$B$3:$B$7690,"&gt;50%",'2way'!$Y$3:$Y$7690,"Y",'2way'!$Q$3:$Q$7690,"=" &amp;B87) +  COUNTIFS('2way'!$B$3:$B$7690,"&gt;50%",'2way'!$Y$3:$Y$7690,"Y",'2way'!$R$3:$R$7690,"=" &amp;B87)</f>
        <v>0</v>
      </c>
      <c r="G87">
        <f>COUNTIF('2way'!$Q$3:$Q$7690,"=" &amp;B87) + COUNTIF('2way'!$R$3:$R$7690,"=" &amp;B87)</f>
        <v>2</v>
      </c>
      <c r="H87" s="5">
        <f t="shared" si="18"/>
        <v>0</v>
      </c>
      <c r="I87" s="5">
        <f t="shared" si="19"/>
        <v>0.5</v>
      </c>
      <c r="J87" s="5">
        <f t="shared" si="20"/>
        <v>0.5</v>
      </c>
      <c r="K87" s="5">
        <f t="shared" si="21"/>
        <v>0</v>
      </c>
      <c r="L87" s="51">
        <f>COUNTIFS('2way'!$M$3:$M$7690,"&gt;50%",'2way'!$Y$3:$Y$7690,"Y",'2way'!$Q$3:$Q$7690,"=" &amp;B87) +  COUNTIFS('2way'!$M$3:$M$7690,"&gt;50%",'2way'!$Y$3:$Y$7690,"Y",'2way'!$R$3:$R$7690,"=" &amp;B87)</f>
        <v>0</v>
      </c>
      <c r="M87" s="51">
        <f>COUNTIFS('2way'!$M$3:$M$7690,"&gt;50%",'2way'!$Y$3:$Y$7690,"N",'2way'!$Q$3:$Q$7690,"=" &amp;B87) +  COUNTIFS('2way'!$M$3:$M$7690,"&gt;50%",'2way'!$Y$3:$Y$7690,"N",'2way'!$R$3:$R$7690,"=" &amp;B87)</f>
        <v>0</v>
      </c>
      <c r="N87" s="51">
        <f>COUNTIFS('2way'!$N$3:$N$7690,"&gt;50%",'2way'!$Y$3:$Y$7690,"N",'2way'!$Q$3:$Q$7690,"=" &amp;B87) +  COUNTIFS('2way'!$N$3:$N$7690,"&gt;50%",'2way'!$Y$3:$Y$7690,"N",'2way'!$R$3:$R$7690,"=" &amp;B87)</f>
        <v>0</v>
      </c>
      <c r="O87" s="51">
        <f>COUNTIFS('2way'!$N$3:$N$7690,"&gt;50%",'2way'!$Y$3:$Y$7690,"Y",'2way'!$Q$3:$Q$7690,"=" &amp;B87) +  COUNTIFS('2way'!$N$3:$N$7690,"&gt;50%",'2way'!$Y$3:$Y$7690,"Y",'2way'!$R$3:$R$7690,"=" &amp;B87)</f>
        <v>0</v>
      </c>
      <c r="P87">
        <f>COUNTIF('2way'!$Q$3:$Q$7690,"=" &amp;B87) + COUNTIF('2way'!$R$3:$R$7690,"=" &amp;B87)</f>
        <v>2</v>
      </c>
      <c r="Q87" s="5">
        <f t="shared" si="22"/>
        <v>0</v>
      </c>
      <c r="R87" s="5">
        <f t="shared" si="23"/>
        <v>0</v>
      </c>
      <c r="S87" s="5">
        <f t="shared" si="24"/>
        <v>0</v>
      </c>
      <c r="T87" s="5">
        <f t="shared" si="25"/>
        <v>0</v>
      </c>
      <c r="U87">
        <f t="shared" si="26"/>
        <v>1</v>
      </c>
      <c r="V87" s="5">
        <f t="shared" si="27"/>
        <v>0.5</v>
      </c>
      <c r="W87">
        <f t="shared" si="28"/>
        <v>0</v>
      </c>
      <c r="X87" s="5">
        <f t="shared" si="29"/>
        <v>0</v>
      </c>
      <c r="Y87">
        <f t="shared" si="30"/>
        <v>1</v>
      </c>
      <c r="Z87" s="5">
        <f t="shared" si="31"/>
        <v>0.5</v>
      </c>
      <c r="AA87">
        <f t="shared" si="32"/>
        <v>0</v>
      </c>
      <c r="AB87" s="5">
        <f t="shared" si="33"/>
        <v>0</v>
      </c>
    </row>
    <row r="88" spans="1:28" x14ac:dyDescent="0.25">
      <c r="A88" t="s">
        <v>270</v>
      </c>
      <c r="B88" t="s">
        <v>459</v>
      </c>
      <c r="C88" s="50">
        <f>COUNTIFS('2way'!$A$3:$A$7690,"&gt;50%",'2way'!$Y$3:$Y$7690,"Y",'2way'!$Q$3:$Q$7690,"=" &amp;B88) +  COUNTIFS('2way'!$A$3:$A$7690,"&gt;50%",'2way'!$Y$3:$Y$7690,"Y",'2way'!$R$3:$R$7690,"=" &amp;B88)</f>
        <v>0</v>
      </c>
      <c r="D88" s="51">
        <f>COUNTIFS('2way'!$A$3:$A$7690,"&gt;50%",'2way'!$Y$3:$Y$7690,"N",'2way'!$Q$3:$Q$7690,"=" &amp;B88) +  COUNTIFS('2way'!$A$3:$A$7690,"&gt;50%",'2way'!$Y$3:$Y$7690,"N",'2way'!$R$3:$R$7690,"=" &amp;B88)</f>
        <v>0</v>
      </c>
      <c r="E88" s="51">
        <f>COUNTIFS('2way'!$B$3:$B$7690,"&gt;50%",'2way'!$Y$3:$Y$7690,"N",'2way'!$Q$3:$Q$7690,"=" &amp;B88) +  COUNTIFS('2way'!$B$3:$B$7690,"&gt;50%",'2way'!$Y$3:$Y$7690,"N",'2way'!$R$3:$R$7690,"=" &amp;B88)</f>
        <v>1</v>
      </c>
      <c r="F88" s="51">
        <f>COUNTIFS('2way'!$B$3:$B$7690,"&gt;50%",'2way'!$Y$3:$Y$7690,"Y",'2way'!$Q$3:$Q$7690,"=" &amp;B88) +  COUNTIFS('2way'!$B$3:$B$7690,"&gt;50%",'2way'!$Y$3:$Y$7690,"Y",'2way'!$R$3:$R$7690,"=" &amp;B88)</f>
        <v>1</v>
      </c>
      <c r="G88">
        <f>COUNTIF('2way'!$Q$3:$Q$7690,"=" &amp;B88) + COUNTIF('2way'!$R$3:$R$7690,"=" &amp;B88)</f>
        <v>2</v>
      </c>
      <c r="H88" s="5">
        <f t="shared" si="18"/>
        <v>0</v>
      </c>
      <c r="I88" s="5">
        <f t="shared" si="19"/>
        <v>0</v>
      </c>
      <c r="J88" s="5">
        <f t="shared" si="20"/>
        <v>0.5</v>
      </c>
      <c r="K88" s="5">
        <f t="shared" si="21"/>
        <v>0.5</v>
      </c>
      <c r="L88" s="51">
        <f>COUNTIFS('2way'!$M$3:$M$7690,"&gt;50%",'2way'!$Y$3:$Y$7690,"Y",'2way'!$Q$3:$Q$7690,"=" &amp;B88) +  COUNTIFS('2way'!$M$3:$M$7690,"&gt;50%",'2way'!$Y$3:$Y$7690,"Y",'2way'!$R$3:$R$7690,"=" &amp;B88)</f>
        <v>0</v>
      </c>
      <c r="M88" s="51">
        <f>COUNTIFS('2way'!$M$3:$M$7690,"&gt;50%",'2way'!$Y$3:$Y$7690,"N",'2way'!$Q$3:$Q$7690,"=" &amp;B88) +  COUNTIFS('2way'!$M$3:$M$7690,"&gt;50%",'2way'!$Y$3:$Y$7690,"N",'2way'!$R$3:$R$7690,"=" &amp;B88)</f>
        <v>0</v>
      </c>
      <c r="N88" s="51">
        <f>COUNTIFS('2way'!$N$3:$N$7690,"&gt;50%",'2way'!$Y$3:$Y$7690,"N",'2way'!$Q$3:$Q$7690,"=" &amp;B88) +  COUNTIFS('2way'!$N$3:$N$7690,"&gt;50%",'2way'!$Y$3:$Y$7690,"N",'2way'!$R$3:$R$7690,"=" &amp;B88)</f>
        <v>0</v>
      </c>
      <c r="O88" s="51">
        <f>COUNTIFS('2way'!$N$3:$N$7690,"&gt;50%",'2way'!$Y$3:$Y$7690,"Y",'2way'!$Q$3:$Q$7690,"=" &amp;B88) +  COUNTIFS('2way'!$N$3:$N$7690,"&gt;50%",'2way'!$Y$3:$Y$7690,"Y",'2way'!$R$3:$R$7690,"=" &amp;B88)</f>
        <v>0</v>
      </c>
      <c r="P88">
        <f>COUNTIF('2way'!$Q$3:$Q$7690,"=" &amp;B88) + COUNTIF('2way'!$R$3:$R$7690,"=" &amp;B88)</f>
        <v>2</v>
      </c>
      <c r="Q88" s="5">
        <f t="shared" si="22"/>
        <v>0</v>
      </c>
      <c r="R88" s="5">
        <f t="shared" si="23"/>
        <v>0</v>
      </c>
      <c r="S88" s="5">
        <f t="shared" si="24"/>
        <v>0</v>
      </c>
      <c r="T88" s="5">
        <f t="shared" si="25"/>
        <v>0</v>
      </c>
      <c r="U88">
        <f t="shared" si="26"/>
        <v>1</v>
      </c>
      <c r="V88" s="5">
        <f t="shared" si="27"/>
        <v>0.5</v>
      </c>
      <c r="W88">
        <f t="shared" si="28"/>
        <v>0</v>
      </c>
      <c r="X88" s="5">
        <f t="shared" si="29"/>
        <v>0</v>
      </c>
      <c r="Y88">
        <f t="shared" si="30"/>
        <v>1</v>
      </c>
      <c r="Z88" s="5">
        <f t="shared" si="31"/>
        <v>0.5</v>
      </c>
      <c r="AA88">
        <f t="shared" si="32"/>
        <v>0</v>
      </c>
      <c r="AB88" s="5">
        <f t="shared" si="33"/>
        <v>0</v>
      </c>
    </row>
    <row r="89" spans="1:28" x14ac:dyDescent="0.25">
      <c r="A89" t="s">
        <v>270</v>
      </c>
      <c r="B89" t="s">
        <v>460</v>
      </c>
      <c r="C89" s="50">
        <f>COUNTIFS('2way'!$A$3:$A$7690,"&gt;50%",'2way'!$Y$3:$Y$7690,"Y",'2way'!$Q$3:$Q$7690,"=" &amp;B89) +  COUNTIFS('2way'!$A$3:$A$7690,"&gt;50%",'2way'!$Y$3:$Y$7690,"Y",'2way'!$R$3:$R$7690,"=" &amp;B89)</f>
        <v>1</v>
      </c>
      <c r="D89" s="51">
        <f>COUNTIFS('2way'!$A$3:$A$7690,"&gt;50%",'2way'!$Y$3:$Y$7690,"N",'2way'!$Q$3:$Q$7690,"=" &amp;B89) +  COUNTIFS('2way'!$A$3:$A$7690,"&gt;50%",'2way'!$Y$3:$Y$7690,"N",'2way'!$R$3:$R$7690,"=" &amp;B89)</f>
        <v>1</v>
      </c>
      <c r="E89" s="51">
        <f>COUNTIFS('2way'!$B$3:$B$7690,"&gt;50%",'2way'!$Y$3:$Y$7690,"N",'2way'!$Q$3:$Q$7690,"=" &amp;B89) +  COUNTIFS('2way'!$B$3:$B$7690,"&gt;50%",'2way'!$Y$3:$Y$7690,"N",'2way'!$R$3:$R$7690,"=" &amp;B89)</f>
        <v>0</v>
      </c>
      <c r="F89" s="51">
        <f>COUNTIFS('2way'!$B$3:$B$7690,"&gt;50%",'2way'!$Y$3:$Y$7690,"Y",'2way'!$Q$3:$Q$7690,"=" &amp;B89) +  COUNTIFS('2way'!$B$3:$B$7690,"&gt;50%",'2way'!$Y$3:$Y$7690,"Y",'2way'!$R$3:$R$7690,"=" &amp;B89)</f>
        <v>0</v>
      </c>
      <c r="G89">
        <f>COUNTIF('2way'!$Q$3:$Q$7690,"=" &amp;B89) + COUNTIF('2way'!$R$3:$R$7690,"=" &amp;B89)</f>
        <v>2</v>
      </c>
      <c r="H89" s="5">
        <f t="shared" si="18"/>
        <v>0.5</v>
      </c>
      <c r="I89" s="5">
        <f t="shared" si="19"/>
        <v>0.5</v>
      </c>
      <c r="J89" s="5">
        <f t="shared" si="20"/>
        <v>0</v>
      </c>
      <c r="K89" s="5">
        <f t="shared" si="21"/>
        <v>0</v>
      </c>
      <c r="L89" s="51">
        <f>COUNTIFS('2way'!$M$3:$M$7690,"&gt;50%",'2way'!$Y$3:$Y$7690,"Y",'2way'!$Q$3:$Q$7690,"=" &amp;B89) +  COUNTIFS('2way'!$M$3:$M$7690,"&gt;50%",'2way'!$Y$3:$Y$7690,"Y",'2way'!$R$3:$R$7690,"=" &amp;B89)</f>
        <v>0</v>
      </c>
      <c r="M89" s="51">
        <f>COUNTIFS('2way'!$M$3:$M$7690,"&gt;50%",'2way'!$Y$3:$Y$7690,"N",'2way'!$Q$3:$Q$7690,"=" &amp;B89) +  COUNTIFS('2way'!$M$3:$M$7690,"&gt;50%",'2way'!$Y$3:$Y$7690,"N",'2way'!$R$3:$R$7690,"=" &amp;B89)</f>
        <v>0</v>
      </c>
      <c r="N89" s="51">
        <f>COUNTIFS('2way'!$N$3:$N$7690,"&gt;50%",'2way'!$Y$3:$Y$7690,"N",'2way'!$Q$3:$Q$7690,"=" &amp;B89) +  COUNTIFS('2way'!$N$3:$N$7690,"&gt;50%",'2way'!$Y$3:$Y$7690,"N",'2way'!$R$3:$R$7690,"=" &amp;B89)</f>
        <v>0</v>
      </c>
      <c r="O89" s="51">
        <f>COUNTIFS('2way'!$N$3:$N$7690,"&gt;50%",'2way'!$Y$3:$Y$7690,"Y",'2way'!$Q$3:$Q$7690,"=" &amp;B89) +  COUNTIFS('2way'!$N$3:$N$7690,"&gt;50%",'2way'!$Y$3:$Y$7690,"Y",'2way'!$R$3:$R$7690,"=" &amp;B89)</f>
        <v>0</v>
      </c>
      <c r="P89">
        <f>COUNTIF('2way'!$Q$3:$Q$7690,"=" &amp;B89) + COUNTIF('2way'!$R$3:$R$7690,"=" &amp;B89)</f>
        <v>2</v>
      </c>
      <c r="Q89" s="5">
        <f t="shared" si="22"/>
        <v>0</v>
      </c>
      <c r="R89" s="5">
        <f t="shared" si="23"/>
        <v>0</v>
      </c>
      <c r="S89" s="5">
        <f t="shared" si="24"/>
        <v>0</v>
      </c>
      <c r="T89" s="5">
        <f t="shared" si="25"/>
        <v>0</v>
      </c>
      <c r="U89">
        <f t="shared" si="26"/>
        <v>1</v>
      </c>
      <c r="V89" s="5">
        <f t="shared" si="27"/>
        <v>0.5</v>
      </c>
      <c r="W89">
        <f t="shared" si="28"/>
        <v>0</v>
      </c>
      <c r="X89" s="5">
        <f t="shared" si="29"/>
        <v>0</v>
      </c>
      <c r="Y89">
        <f t="shared" si="30"/>
        <v>1</v>
      </c>
      <c r="Z89" s="5">
        <f t="shared" si="31"/>
        <v>0.5</v>
      </c>
      <c r="AA89">
        <f t="shared" si="32"/>
        <v>0</v>
      </c>
      <c r="AB89" s="5">
        <f t="shared" si="33"/>
        <v>0</v>
      </c>
    </row>
    <row r="90" spans="1:28" x14ac:dyDescent="0.25">
      <c r="A90" t="s">
        <v>270</v>
      </c>
      <c r="B90" t="s">
        <v>396</v>
      </c>
      <c r="C90" s="50">
        <f>COUNTIFS('2way'!$A$3:$A$7690,"&gt;50%",'2way'!$Y$3:$Y$7690,"Y",'2way'!$Q$3:$Q$7690,"=" &amp;B90) +  COUNTIFS('2way'!$A$3:$A$7690,"&gt;50%",'2way'!$Y$3:$Y$7690,"Y",'2way'!$R$3:$R$7690,"=" &amp;B90)</f>
        <v>1</v>
      </c>
      <c r="D90" s="51">
        <f>COUNTIFS('2way'!$A$3:$A$7690,"&gt;50%",'2way'!$Y$3:$Y$7690,"N",'2way'!$Q$3:$Q$7690,"=" &amp;B90) +  COUNTIFS('2way'!$A$3:$A$7690,"&gt;50%",'2way'!$Y$3:$Y$7690,"N",'2way'!$R$3:$R$7690,"=" &amp;B90)</f>
        <v>0</v>
      </c>
      <c r="E90" s="51">
        <f>COUNTIFS('2way'!$B$3:$B$7690,"&gt;50%",'2way'!$Y$3:$Y$7690,"N",'2way'!$Q$3:$Q$7690,"=" &amp;B90) +  COUNTIFS('2way'!$B$3:$B$7690,"&gt;50%",'2way'!$Y$3:$Y$7690,"N",'2way'!$R$3:$R$7690,"=" &amp;B90)</f>
        <v>1</v>
      </c>
      <c r="F90" s="51">
        <f>COUNTIFS('2way'!$B$3:$B$7690,"&gt;50%",'2way'!$Y$3:$Y$7690,"Y",'2way'!$Q$3:$Q$7690,"=" &amp;B90) +  COUNTIFS('2way'!$B$3:$B$7690,"&gt;50%",'2way'!$Y$3:$Y$7690,"Y",'2way'!$R$3:$R$7690,"=" &amp;B90)</f>
        <v>0</v>
      </c>
      <c r="G90">
        <f>COUNTIF('2way'!$Q$3:$Q$7690,"=" &amp;B90) + COUNTIF('2way'!$R$3:$R$7690,"=" &amp;B90)</f>
        <v>2</v>
      </c>
      <c r="H90" s="5">
        <f t="shared" si="18"/>
        <v>0.5</v>
      </c>
      <c r="I90" s="5">
        <f t="shared" si="19"/>
        <v>0</v>
      </c>
      <c r="J90" s="5">
        <f t="shared" si="20"/>
        <v>0.5</v>
      </c>
      <c r="K90" s="5">
        <f t="shared" si="21"/>
        <v>0</v>
      </c>
      <c r="L90" s="51">
        <f>COUNTIFS('2way'!$M$3:$M$7690,"&gt;50%",'2way'!$Y$3:$Y$7690,"Y",'2way'!$Q$3:$Q$7690,"=" &amp;B90) +  COUNTIFS('2way'!$M$3:$M$7690,"&gt;50%",'2way'!$Y$3:$Y$7690,"Y",'2way'!$R$3:$R$7690,"=" &amp;B90)</f>
        <v>0</v>
      </c>
      <c r="M90" s="51">
        <f>COUNTIFS('2way'!$M$3:$M$7690,"&gt;50%",'2way'!$Y$3:$Y$7690,"N",'2way'!$Q$3:$Q$7690,"=" &amp;B90) +  COUNTIFS('2way'!$M$3:$M$7690,"&gt;50%",'2way'!$Y$3:$Y$7690,"N",'2way'!$R$3:$R$7690,"=" &amp;B90)</f>
        <v>0</v>
      </c>
      <c r="N90" s="51">
        <f>COUNTIFS('2way'!$N$3:$N$7690,"&gt;50%",'2way'!$Y$3:$Y$7690,"N",'2way'!$Q$3:$Q$7690,"=" &amp;B90) +  COUNTIFS('2way'!$N$3:$N$7690,"&gt;50%",'2way'!$Y$3:$Y$7690,"N",'2way'!$R$3:$R$7690,"=" &amp;B90)</f>
        <v>0</v>
      </c>
      <c r="O90" s="51">
        <f>COUNTIFS('2way'!$N$3:$N$7690,"&gt;50%",'2way'!$Y$3:$Y$7690,"Y",'2way'!$Q$3:$Q$7690,"=" &amp;B90) +  COUNTIFS('2way'!$N$3:$N$7690,"&gt;50%",'2way'!$Y$3:$Y$7690,"Y",'2way'!$R$3:$R$7690,"=" &amp;B90)</f>
        <v>0</v>
      </c>
      <c r="P90">
        <f>COUNTIF('2way'!$Q$3:$Q$7690,"=" &amp;B90) + COUNTIF('2way'!$R$3:$R$7690,"=" &amp;B90)</f>
        <v>2</v>
      </c>
      <c r="Q90" s="5">
        <f t="shared" si="22"/>
        <v>0</v>
      </c>
      <c r="R90" s="5">
        <f t="shared" si="23"/>
        <v>0</v>
      </c>
      <c r="S90" s="5">
        <f t="shared" si="24"/>
        <v>0</v>
      </c>
      <c r="T90" s="5">
        <f t="shared" si="25"/>
        <v>0</v>
      </c>
      <c r="U90">
        <f t="shared" si="26"/>
        <v>2</v>
      </c>
      <c r="V90" s="5">
        <f t="shared" si="27"/>
        <v>1</v>
      </c>
      <c r="W90">
        <f t="shared" si="28"/>
        <v>0</v>
      </c>
      <c r="X90" s="5">
        <f t="shared" si="29"/>
        <v>0</v>
      </c>
      <c r="Y90">
        <f t="shared" si="30"/>
        <v>0</v>
      </c>
      <c r="Z90" s="5">
        <f t="shared" si="31"/>
        <v>0</v>
      </c>
      <c r="AA90">
        <f t="shared" si="32"/>
        <v>0</v>
      </c>
      <c r="AB90" s="5">
        <f t="shared" si="33"/>
        <v>0</v>
      </c>
    </row>
    <row r="91" spans="1:28" x14ac:dyDescent="0.25">
      <c r="A91" t="s">
        <v>272</v>
      </c>
      <c r="B91" t="s">
        <v>320</v>
      </c>
      <c r="C91" s="50">
        <f>COUNTIFS('2way'!$A$3:$A$7690,"&gt;50%",'2way'!$Y$3:$Y$7690,"Y",'2way'!$Q$3:$Q$7690,"=" &amp;B91) +  COUNTIFS('2way'!$A$3:$A$7690,"&gt;50%",'2way'!$Y$3:$Y$7690,"Y",'2way'!$R$3:$R$7690,"=" &amp;B91)</f>
        <v>0</v>
      </c>
      <c r="D91" s="51">
        <f>COUNTIFS('2way'!$A$3:$A$7690,"&gt;50%",'2way'!$Y$3:$Y$7690,"N",'2way'!$Q$3:$Q$7690,"=" &amp;B91) +  COUNTIFS('2way'!$A$3:$A$7690,"&gt;50%",'2way'!$Y$3:$Y$7690,"N",'2way'!$R$3:$R$7690,"=" &amp;B91)</f>
        <v>0</v>
      </c>
      <c r="E91" s="51">
        <f>COUNTIFS('2way'!$B$3:$B$7690,"&gt;50%",'2way'!$Y$3:$Y$7690,"N",'2way'!$Q$3:$Q$7690,"=" &amp;B91) +  COUNTIFS('2way'!$B$3:$B$7690,"&gt;50%",'2way'!$Y$3:$Y$7690,"N",'2way'!$R$3:$R$7690,"=" &amp;B91)</f>
        <v>0</v>
      </c>
      <c r="F91" s="51">
        <f>COUNTIFS('2way'!$B$3:$B$7690,"&gt;50%",'2way'!$Y$3:$Y$7690,"Y",'2way'!$Q$3:$Q$7690,"=" &amp;B91) +  COUNTIFS('2way'!$B$3:$B$7690,"&gt;50%",'2way'!$Y$3:$Y$7690,"Y",'2way'!$R$3:$R$7690,"=" &amp;B91)</f>
        <v>0</v>
      </c>
      <c r="G91">
        <f>COUNTIF('2way'!$Q$3:$Q$7690,"=" &amp;B91) + COUNTIF('2way'!$R$3:$R$7690,"=" &amp;B91)</f>
        <v>0</v>
      </c>
      <c r="H91" s="5" t="e">
        <f t="shared" si="18"/>
        <v>#DIV/0!</v>
      </c>
      <c r="I91" s="5" t="e">
        <f t="shared" si="19"/>
        <v>#DIV/0!</v>
      </c>
      <c r="J91" s="5" t="e">
        <f t="shared" si="20"/>
        <v>#DIV/0!</v>
      </c>
      <c r="K91" s="5" t="e">
        <f t="shared" si="21"/>
        <v>#DIV/0!</v>
      </c>
      <c r="L91" s="51">
        <f>COUNTIFS('2way'!$M$3:$M$7690,"&gt;50%",'2way'!$Y$3:$Y$7690,"Y",'2way'!$Q$3:$Q$7690,"=" &amp;B91) +  COUNTIFS('2way'!$M$3:$M$7690,"&gt;50%",'2way'!$Y$3:$Y$7690,"Y",'2way'!$R$3:$R$7690,"=" &amp;B91)</f>
        <v>0</v>
      </c>
      <c r="M91" s="51">
        <f>COUNTIFS('2way'!$M$3:$M$7690,"&gt;50%",'2way'!$Y$3:$Y$7690,"N",'2way'!$Q$3:$Q$7690,"=" &amp;B91) +  COUNTIFS('2way'!$M$3:$M$7690,"&gt;50%",'2way'!$Y$3:$Y$7690,"N",'2way'!$R$3:$R$7690,"=" &amp;B91)</f>
        <v>0</v>
      </c>
      <c r="N91" s="51">
        <f>COUNTIFS('2way'!$N$3:$N$7690,"&gt;50%",'2way'!$Y$3:$Y$7690,"N",'2way'!$Q$3:$Q$7690,"=" &amp;B91) +  COUNTIFS('2way'!$N$3:$N$7690,"&gt;50%",'2way'!$Y$3:$Y$7690,"N",'2way'!$R$3:$R$7690,"=" &amp;B91)</f>
        <v>0</v>
      </c>
      <c r="O91" s="51">
        <f>COUNTIFS('2way'!$N$3:$N$7690,"&gt;50%",'2way'!$Y$3:$Y$7690,"Y",'2way'!$Q$3:$Q$7690,"=" &amp;B91) +  COUNTIFS('2way'!$N$3:$N$7690,"&gt;50%",'2way'!$Y$3:$Y$7690,"Y",'2way'!$R$3:$R$7690,"=" &amp;B91)</f>
        <v>0</v>
      </c>
      <c r="P91">
        <f>COUNTIF('2way'!$Q$3:$Q$7690,"=" &amp;B91) + COUNTIF('2way'!$R$3:$R$7690,"=" &amp;B91)</f>
        <v>0</v>
      </c>
      <c r="Q91" s="5" t="e">
        <f t="shared" si="22"/>
        <v>#DIV/0!</v>
      </c>
      <c r="R91" s="5" t="e">
        <f t="shared" si="23"/>
        <v>#DIV/0!</v>
      </c>
      <c r="S91" s="5" t="e">
        <f t="shared" si="24"/>
        <v>#DIV/0!</v>
      </c>
      <c r="T91" s="5" t="e">
        <f t="shared" si="25"/>
        <v>#DIV/0!</v>
      </c>
      <c r="U91">
        <f t="shared" si="26"/>
        <v>0</v>
      </c>
      <c r="V91" s="5" t="e">
        <f t="shared" si="27"/>
        <v>#DIV/0!</v>
      </c>
      <c r="W91">
        <f t="shared" si="28"/>
        <v>0</v>
      </c>
      <c r="X91" s="5" t="e">
        <f t="shared" si="29"/>
        <v>#DIV/0!</v>
      </c>
      <c r="Y91">
        <f t="shared" si="30"/>
        <v>0</v>
      </c>
      <c r="Z91" s="5" t="e">
        <f t="shared" si="31"/>
        <v>#DIV/0!</v>
      </c>
      <c r="AA91">
        <f t="shared" si="32"/>
        <v>0</v>
      </c>
      <c r="AB91" s="5" t="e">
        <f t="shared" si="33"/>
        <v>#DIV/0!</v>
      </c>
    </row>
    <row r="92" spans="1:28" x14ac:dyDescent="0.25">
      <c r="A92" t="s">
        <v>272</v>
      </c>
      <c r="B92" t="s">
        <v>318</v>
      </c>
      <c r="C92" s="50">
        <f>COUNTIFS('2way'!$A$3:$A$7690,"&gt;50%",'2way'!$Y$3:$Y$7690,"Y",'2way'!$Q$3:$Q$7690,"=" &amp;B92) +  COUNTIFS('2way'!$A$3:$A$7690,"&gt;50%",'2way'!$Y$3:$Y$7690,"Y",'2way'!$R$3:$R$7690,"=" &amp;B92)</f>
        <v>0</v>
      </c>
      <c r="D92" s="51">
        <f>COUNTIFS('2way'!$A$3:$A$7690,"&gt;50%",'2way'!$Y$3:$Y$7690,"N",'2way'!$Q$3:$Q$7690,"=" &amp;B92) +  COUNTIFS('2way'!$A$3:$A$7690,"&gt;50%",'2way'!$Y$3:$Y$7690,"N",'2way'!$R$3:$R$7690,"=" &amp;B92)</f>
        <v>0</v>
      </c>
      <c r="E92" s="51">
        <f>COUNTIFS('2way'!$B$3:$B$7690,"&gt;50%",'2way'!$Y$3:$Y$7690,"N",'2way'!$Q$3:$Q$7690,"=" &amp;B92) +  COUNTIFS('2way'!$B$3:$B$7690,"&gt;50%",'2way'!$Y$3:$Y$7690,"N",'2way'!$R$3:$R$7690,"=" &amp;B92)</f>
        <v>0</v>
      </c>
      <c r="F92" s="51">
        <f>COUNTIFS('2way'!$B$3:$B$7690,"&gt;50%",'2way'!$Y$3:$Y$7690,"Y",'2way'!$Q$3:$Q$7690,"=" &amp;B92) +  COUNTIFS('2way'!$B$3:$B$7690,"&gt;50%",'2way'!$Y$3:$Y$7690,"Y",'2way'!$R$3:$R$7690,"=" &amp;B92)</f>
        <v>0</v>
      </c>
      <c r="G92">
        <f>COUNTIF('2way'!$Q$3:$Q$7690,"=" &amp;B92) + COUNTIF('2way'!$R$3:$R$7690,"=" &amp;B92)</f>
        <v>0</v>
      </c>
      <c r="H92" s="5" t="e">
        <f t="shared" si="18"/>
        <v>#DIV/0!</v>
      </c>
      <c r="I92" s="5" t="e">
        <f t="shared" si="19"/>
        <v>#DIV/0!</v>
      </c>
      <c r="J92" s="5" t="e">
        <f t="shared" si="20"/>
        <v>#DIV/0!</v>
      </c>
      <c r="K92" s="5" t="e">
        <f t="shared" si="21"/>
        <v>#DIV/0!</v>
      </c>
      <c r="L92" s="51">
        <f>COUNTIFS('2way'!$M$3:$M$7690,"&gt;50%",'2way'!$Y$3:$Y$7690,"Y",'2way'!$Q$3:$Q$7690,"=" &amp;B92) +  COUNTIFS('2way'!$M$3:$M$7690,"&gt;50%",'2way'!$Y$3:$Y$7690,"Y",'2way'!$R$3:$R$7690,"=" &amp;B92)</f>
        <v>0</v>
      </c>
      <c r="M92" s="51">
        <f>COUNTIFS('2way'!$M$3:$M$7690,"&gt;50%",'2way'!$Y$3:$Y$7690,"N",'2way'!$Q$3:$Q$7690,"=" &amp;B92) +  COUNTIFS('2way'!$M$3:$M$7690,"&gt;50%",'2way'!$Y$3:$Y$7690,"N",'2way'!$R$3:$R$7690,"=" &amp;B92)</f>
        <v>0</v>
      </c>
      <c r="N92" s="51">
        <f>COUNTIFS('2way'!$N$3:$N$7690,"&gt;50%",'2way'!$Y$3:$Y$7690,"N",'2way'!$Q$3:$Q$7690,"=" &amp;B92) +  COUNTIFS('2way'!$N$3:$N$7690,"&gt;50%",'2way'!$Y$3:$Y$7690,"N",'2way'!$R$3:$R$7690,"=" &amp;B92)</f>
        <v>0</v>
      </c>
      <c r="O92" s="51">
        <f>COUNTIFS('2way'!$N$3:$N$7690,"&gt;50%",'2way'!$Y$3:$Y$7690,"Y",'2way'!$Q$3:$Q$7690,"=" &amp;B92) +  COUNTIFS('2way'!$N$3:$N$7690,"&gt;50%",'2way'!$Y$3:$Y$7690,"Y",'2way'!$R$3:$R$7690,"=" &amp;B92)</f>
        <v>0</v>
      </c>
      <c r="P92">
        <f>COUNTIF('2way'!$Q$3:$Q$7690,"=" &amp;B92) + COUNTIF('2way'!$R$3:$R$7690,"=" &amp;B92)</f>
        <v>0</v>
      </c>
      <c r="Q92" s="5" t="e">
        <f t="shared" si="22"/>
        <v>#DIV/0!</v>
      </c>
      <c r="R92" s="5" t="e">
        <f t="shared" si="23"/>
        <v>#DIV/0!</v>
      </c>
      <c r="S92" s="5" t="e">
        <f t="shared" si="24"/>
        <v>#DIV/0!</v>
      </c>
      <c r="T92" s="5" t="e">
        <f t="shared" si="25"/>
        <v>#DIV/0!</v>
      </c>
      <c r="U92">
        <f t="shared" si="26"/>
        <v>0</v>
      </c>
      <c r="V92" s="5" t="e">
        <f t="shared" si="27"/>
        <v>#DIV/0!</v>
      </c>
      <c r="W92">
        <f t="shared" si="28"/>
        <v>0</v>
      </c>
      <c r="X92" s="5" t="e">
        <f t="shared" si="29"/>
        <v>#DIV/0!</v>
      </c>
      <c r="Y92">
        <f t="shared" si="30"/>
        <v>0</v>
      </c>
      <c r="Z92" s="5" t="e">
        <f t="shared" si="31"/>
        <v>#DIV/0!</v>
      </c>
      <c r="AA92">
        <f t="shared" si="32"/>
        <v>0</v>
      </c>
      <c r="AB92" s="5" t="e">
        <f t="shared" si="33"/>
        <v>#DIV/0!</v>
      </c>
    </row>
    <row r="93" spans="1:28" x14ac:dyDescent="0.25">
      <c r="A93" t="s">
        <v>272</v>
      </c>
      <c r="B93" t="s">
        <v>277</v>
      </c>
      <c r="C93" s="50">
        <f>COUNTIFS('2way'!$A$3:$A$7690,"&gt;50%",'2way'!$Y$3:$Y$7690,"Y",'2way'!$Q$3:$Q$7690,"=" &amp;B93) +  COUNTIFS('2way'!$A$3:$A$7690,"&gt;50%",'2way'!$Y$3:$Y$7690,"Y",'2way'!$R$3:$R$7690,"=" &amp;B93)</f>
        <v>0</v>
      </c>
      <c r="D93" s="51">
        <f>COUNTIFS('2way'!$A$3:$A$7690,"&gt;50%",'2way'!$Y$3:$Y$7690,"N",'2way'!$Q$3:$Q$7690,"=" &amp;B93) +  COUNTIFS('2way'!$A$3:$A$7690,"&gt;50%",'2way'!$Y$3:$Y$7690,"N",'2way'!$R$3:$R$7690,"=" &amp;B93)</f>
        <v>0</v>
      </c>
      <c r="E93" s="51">
        <f>COUNTIFS('2way'!$B$3:$B$7690,"&gt;50%",'2way'!$Y$3:$Y$7690,"N",'2way'!$Q$3:$Q$7690,"=" &amp;B93) +  COUNTIFS('2way'!$B$3:$B$7690,"&gt;50%",'2way'!$Y$3:$Y$7690,"N",'2way'!$R$3:$R$7690,"=" &amp;B93)</f>
        <v>0</v>
      </c>
      <c r="F93" s="51">
        <f>COUNTIFS('2way'!$B$3:$B$7690,"&gt;50%",'2way'!$Y$3:$Y$7690,"Y",'2way'!$Q$3:$Q$7690,"=" &amp;B93) +  COUNTIFS('2way'!$B$3:$B$7690,"&gt;50%",'2way'!$Y$3:$Y$7690,"Y",'2way'!$R$3:$R$7690,"=" &amp;B93)</f>
        <v>0</v>
      </c>
      <c r="G93">
        <f>COUNTIF('2way'!$Q$3:$Q$7690,"=" &amp;B93) + COUNTIF('2way'!$R$3:$R$7690,"=" &amp;B93)</f>
        <v>0</v>
      </c>
      <c r="H93" s="5" t="e">
        <f t="shared" si="18"/>
        <v>#DIV/0!</v>
      </c>
      <c r="I93" s="5" t="e">
        <f t="shared" si="19"/>
        <v>#DIV/0!</v>
      </c>
      <c r="J93" s="5" t="e">
        <f t="shared" si="20"/>
        <v>#DIV/0!</v>
      </c>
      <c r="K93" s="5" t="e">
        <f t="shared" si="21"/>
        <v>#DIV/0!</v>
      </c>
      <c r="L93" s="51">
        <f>COUNTIFS('2way'!$M$3:$M$7690,"&gt;50%",'2way'!$Y$3:$Y$7690,"Y",'2way'!$Q$3:$Q$7690,"=" &amp;B93) +  COUNTIFS('2way'!$M$3:$M$7690,"&gt;50%",'2way'!$Y$3:$Y$7690,"Y",'2way'!$R$3:$R$7690,"=" &amp;B93)</f>
        <v>0</v>
      </c>
      <c r="M93" s="51">
        <f>COUNTIFS('2way'!$M$3:$M$7690,"&gt;50%",'2way'!$Y$3:$Y$7690,"N",'2way'!$Q$3:$Q$7690,"=" &amp;B93) +  COUNTIFS('2way'!$M$3:$M$7690,"&gt;50%",'2way'!$Y$3:$Y$7690,"N",'2way'!$R$3:$R$7690,"=" &amp;B93)</f>
        <v>0</v>
      </c>
      <c r="N93" s="51">
        <f>COUNTIFS('2way'!$N$3:$N$7690,"&gt;50%",'2way'!$Y$3:$Y$7690,"N",'2way'!$Q$3:$Q$7690,"=" &amp;B93) +  COUNTIFS('2way'!$N$3:$N$7690,"&gt;50%",'2way'!$Y$3:$Y$7690,"N",'2way'!$R$3:$R$7690,"=" &amp;B93)</f>
        <v>0</v>
      </c>
      <c r="O93" s="51">
        <f>COUNTIFS('2way'!$N$3:$N$7690,"&gt;50%",'2way'!$Y$3:$Y$7690,"Y",'2way'!$Q$3:$Q$7690,"=" &amp;B93) +  COUNTIFS('2way'!$N$3:$N$7690,"&gt;50%",'2way'!$Y$3:$Y$7690,"Y",'2way'!$R$3:$R$7690,"=" &amp;B93)</f>
        <v>0</v>
      </c>
      <c r="P93">
        <f>COUNTIF('2way'!$Q$3:$Q$7690,"=" &amp;B93) + COUNTIF('2way'!$R$3:$R$7690,"=" &amp;B93)</f>
        <v>0</v>
      </c>
      <c r="Q93" s="5" t="e">
        <f t="shared" si="22"/>
        <v>#DIV/0!</v>
      </c>
      <c r="R93" s="5" t="e">
        <f t="shared" si="23"/>
        <v>#DIV/0!</v>
      </c>
      <c r="S93" s="5" t="e">
        <f t="shared" si="24"/>
        <v>#DIV/0!</v>
      </c>
      <c r="T93" s="5" t="e">
        <f t="shared" si="25"/>
        <v>#DIV/0!</v>
      </c>
      <c r="U93">
        <f t="shared" si="26"/>
        <v>0</v>
      </c>
      <c r="V93" s="5" t="e">
        <f t="shared" si="27"/>
        <v>#DIV/0!</v>
      </c>
      <c r="W93">
        <f t="shared" si="28"/>
        <v>0</v>
      </c>
      <c r="X93" s="5" t="e">
        <f t="shared" si="29"/>
        <v>#DIV/0!</v>
      </c>
      <c r="Y93">
        <f t="shared" si="30"/>
        <v>0</v>
      </c>
      <c r="Z93" s="5" t="e">
        <f t="shared" si="31"/>
        <v>#DIV/0!</v>
      </c>
      <c r="AA93">
        <f t="shared" si="32"/>
        <v>0</v>
      </c>
      <c r="AB93" s="5" t="e">
        <f t="shared" si="33"/>
        <v>#DIV/0!</v>
      </c>
    </row>
    <row r="94" spans="1:28" x14ac:dyDescent="0.25">
      <c r="A94" t="s">
        <v>272</v>
      </c>
      <c r="B94" t="s">
        <v>317</v>
      </c>
      <c r="C94" s="50">
        <f>COUNTIFS('2way'!$A$3:$A$7690,"&gt;50%",'2way'!$Y$3:$Y$7690,"Y",'2way'!$Q$3:$Q$7690,"=" &amp;B94) +  COUNTIFS('2way'!$A$3:$A$7690,"&gt;50%",'2way'!$Y$3:$Y$7690,"Y",'2way'!$R$3:$R$7690,"=" &amp;B94)</f>
        <v>0</v>
      </c>
      <c r="D94" s="51">
        <f>COUNTIFS('2way'!$A$3:$A$7690,"&gt;50%",'2way'!$Y$3:$Y$7690,"N",'2way'!$Q$3:$Q$7690,"=" &amp;B94) +  COUNTIFS('2way'!$A$3:$A$7690,"&gt;50%",'2way'!$Y$3:$Y$7690,"N",'2way'!$R$3:$R$7690,"=" &amp;B94)</f>
        <v>0</v>
      </c>
      <c r="E94" s="51">
        <f>COUNTIFS('2way'!$B$3:$B$7690,"&gt;50%",'2way'!$Y$3:$Y$7690,"N",'2way'!$Q$3:$Q$7690,"=" &amp;B94) +  COUNTIFS('2way'!$B$3:$B$7690,"&gt;50%",'2way'!$Y$3:$Y$7690,"N",'2way'!$R$3:$R$7690,"=" &amp;B94)</f>
        <v>0</v>
      </c>
      <c r="F94" s="51">
        <f>COUNTIFS('2way'!$B$3:$B$7690,"&gt;50%",'2way'!$Y$3:$Y$7690,"Y",'2way'!$Q$3:$Q$7690,"=" &amp;B94) +  COUNTIFS('2way'!$B$3:$B$7690,"&gt;50%",'2way'!$Y$3:$Y$7690,"Y",'2way'!$R$3:$R$7690,"=" &amp;B94)</f>
        <v>0</v>
      </c>
      <c r="G94">
        <f>COUNTIF('2way'!$Q$3:$Q$7690,"=" &amp;B94) + COUNTIF('2way'!$R$3:$R$7690,"=" &amp;B94)</f>
        <v>0</v>
      </c>
      <c r="H94" s="5" t="e">
        <f t="shared" si="18"/>
        <v>#DIV/0!</v>
      </c>
      <c r="I94" s="5" t="e">
        <f t="shared" si="19"/>
        <v>#DIV/0!</v>
      </c>
      <c r="J94" s="5" t="e">
        <f t="shared" si="20"/>
        <v>#DIV/0!</v>
      </c>
      <c r="K94" s="5" t="e">
        <f t="shared" si="21"/>
        <v>#DIV/0!</v>
      </c>
      <c r="L94" s="51">
        <f>COUNTIFS('2way'!$M$3:$M$7690,"&gt;50%",'2way'!$Y$3:$Y$7690,"Y",'2way'!$Q$3:$Q$7690,"=" &amp;B94) +  COUNTIFS('2way'!$M$3:$M$7690,"&gt;50%",'2way'!$Y$3:$Y$7690,"Y",'2way'!$R$3:$R$7690,"=" &amp;B94)</f>
        <v>0</v>
      </c>
      <c r="M94" s="51">
        <f>COUNTIFS('2way'!$M$3:$M$7690,"&gt;50%",'2way'!$Y$3:$Y$7690,"N",'2way'!$Q$3:$Q$7690,"=" &amp;B94) +  COUNTIFS('2way'!$M$3:$M$7690,"&gt;50%",'2way'!$Y$3:$Y$7690,"N",'2way'!$R$3:$R$7690,"=" &amp;B94)</f>
        <v>0</v>
      </c>
      <c r="N94" s="51">
        <f>COUNTIFS('2way'!$N$3:$N$7690,"&gt;50%",'2way'!$Y$3:$Y$7690,"N",'2way'!$Q$3:$Q$7690,"=" &amp;B94) +  COUNTIFS('2way'!$N$3:$N$7690,"&gt;50%",'2way'!$Y$3:$Y$7690,"N",'2way'!$R$3:$R$7690,"=" &amp;B94)</f>
        <v>0</v>
      </c>
      <c r="O94" s="51">
        <f>COUNTIFS('2way'!$N$3:$N$7690,"&gt;50%",'2way'!$Y$3:$Y$7690,"Y",'2way'!$Q$3:$Q$7690,"=" &amp;B94) +  COUNTIFS('2way'!$N$3:$N$7690,"&gt;50%",'2way'!$Y$3:$Y$7690,"Y",'2way'!$R$3:$R$7690,"=" &amp;B94)</f>
        <v>0</v>
      </c>
      <c r="P94">
        <f>COUNTIF('2way'!$Q$3:$Q$7690,"=" &amp;B94) + COUNTIF('2way'!$R$3:$R$7690,"=" &amp;B94)</f>
        <v>0</v>
      </c>
      <c r="Q94" s="5" t="e">
        <f t="shared" si="22"/>
        <v>#DIV/0!</v>
      </c>
      <c r="R94" s="5" t="e">
        <f t="shared" si="23"/>
        <v>#DIV/0!</v>
      </c>
      <c r="S94" s="5" t="e">
        <f t="shared" si="24"/>
        <v>#DIV/0!</v>
      </c>
      <c r="T94" s="5" t="e">
        <f t="shared" si="25"/>
        <v>#DIV/0!</v>
      </c>
      <c r="U94">
        <f t="shared" si="26"/>
        <v>0</v>
      </c>
      <c r="V94" s="5" t="e">
        <f t="shared" si="27"/>
        <v>#DIV/0!</v>
      </c>
      <c r="W94">
        <f t="shared" si="28"/>
        <v>0</v>
      </c>
      <c r="X94" s="5" t="e">
        <f t="shared" si="29"/>
        <v>#DIV/0!</v>
      </c>
      <c r="Y94">
        <f t="shared" si="30"/>
        <v>0</v>
      </c>
      <c r="Z94" s="5" t="e">
        <f t="shared" si="31"/>
        <v>#DIV/0!</v>
      </c>
      <c r="AA94">
        <f t="shared" si="32"/>
        <v>0</v>
      </c>
      <c r="AB94" s="5" t="e">
        <f t="shared" si="33"/>
        <v>#DIV/0!</v>
      </c>
    </row>
    <row r="95" spans="1:28" x14ac:dyDescent="0.25">
      <c r="A95" t="s">
        <v>272</v>
      </c>
      <c r="B95" t="s">
        <v>397</v>
      </c>
      <c r="C95" s="50">
        <f>COUNTIFS('2way'!$A$3:$A$7690,"&gt;50%",'2way'!$Y$3:$Y$7690,"Y",'2way'!$Q$3:$Q$7690,"=" &amp;B95) +  COUNTIFS('2way'!$A$3:$A$7690,"&gt;50%",'2way'!$Y$3:$Y$7690,"Y",'2way'!$R$3:$R$7690,"=" &amp;B95)</f>
        <v>0</v>
      </c>
      <c r="D95" s="51">
        <f>COUNTIFS('2way'!$A$3:$A$7690,"&gt;50%",'2way'!$Y$3:$Y$7690,"N",'2way'!$Q$3:$Q$7690,"=" &amp;B95) +  COUNTIFS('2way'!$A$3:$A$7690,"&gt;50%",'2way'!$Y$3:$Y$7690,"N",'2way'!$R$3:$R$7690,"=" &amp;B95)</f>
        <v>0</v>
      </c>
      <c r="E95" s="51">
        <f>COUNTIFS('2way'!$B$3:$B$7690,"&gt;50%",'2way'!$Y$3:$Y$7690,"N",'2way'!$Q$3:$Q$7690,"=" &amp;B95) +  COUNTIFS('2way'!$B$3:$B$7690,"&gt;50%",'2way'!$Y$3:$Y$7690,"N",'2way'!$R$3:$R$7690,"=" &amp;B95)</f>
        <v>0</v>
      </c>
      <c r="F95" s="51">
        <f>COUNTIFS('2way'!$B$3:$B$7690,"&gt;50%",'2way'!$Y$3:$Y$7690,"Y",'2way'!$Q$3:$Q$7690,"=" &amp;B95) +  COUNTIFS('2way'!$B$3:$B$7690,"&gt;50%",'2way'!$Y$3:$Y$7690,"Y",'2way'!$R$3:$R$7690,"=" &amp;B95)</f>
        <v>0</v>
      </c>
      <c r="G95">
        <f>COUNTIF('2way'!$Q$3:$Q$7690,"=" &amp;B95) + COUNTIF('2way'!$R$3:$R$7690,"=" &amp;B95)</f>
        <v>0</v>
      </c>
      <c r="H95" s="5" t="e">
        <f t="shared" si="18"/>
        <v>#DIV/0!</v>
      </c>
      <c r="I95" s="5" t="e">
        <f t="shared" si="19"/>
        <v>#DIV/0!</v>
      </c>
      <c r="J95" s="5" t="e">
        <f t="shared" si="20"/>
        <v>#DIV/0!</v>
      </c>
      <c r="K95" s="5" t="e">
        <f t="shared" si="21"/>
        <v>#DIV/0!</v>
      </c>
      <c r="L95" s="51">
        <f>COUNTIFS('2way'!$M$3:$M$7690,"&gt;50%",'2way'!$Y$3:$Y$7690,"Y",'2way'!$Q$3:$Q$7690,"=" &amp;B95) +  COUNTIFS('2way'!$M$3:$M$7690,"&gt;50%",'2way'!$Y$3:$Y$7690,"Y",'2way'!$R$3:$R$7690,"=" &amp;B95)</f>
        <v>0</v>
      </c>
      <c r="M95" s="51">
        <f>COUNTIFS('2way'!$M$3:$M$7690,"&gt;50%",'2way'!$Y$3:$Y$7690,"N",'2way'!$Q$3:$Q$7690,"=" &amp;B95) +  COUNTIFS('2way'!$M$3:$M$7690,"&gt;50%",'2way'!$Y$3:$Y$7690,"N",'2way'!$R$3:$R$7690,"=" &amp;B95)</f>
        <v>0</v>
      </c>
      <c r="N95" s="51">
        <f>COUNTIFS('2way'!$N$3:$N$7690,"&gt;50%",'2way'!$Y$3:$Y$7690,"N",'2way'!$Q$3:$Q$7690,"=" &amp;B95) +  COUNTIFS('2way'!$N$3:$N$7690,"&gt;50%",'2way'!$Y$3:$Y$7690,"N",'2way'!$R$3:$R$7690,"=" &amp;B95)</f>
        <v>0</v>
      </c>
      <c r="O95" s="51">
        <f>COUNTIFS('2way'!$N$3:$N$7690,"&gt;50%",'2way'!$Y$3:$Y$7690,"Y",'2way'!$Q$3:$Q$7690,"=" &amp;B95) +  COUNTIFS('2way'!$N$3:$N$7690,"&gt;50%",'2way'!$Y$3:$Y$7690,"Y",'2way'!$R$3:$R$7690,"=" &amp;B95)</f>
        <v>0</v>
      </c>
      <c r="P95">
        <f>COUNTIF('2way'!$Q$3:$Q$7690,"=" &amp;B95) + COUNTIF('2way'!$R$3:$R$7690,"=" &amp;B95)</f>
        <v>0</v>
      </c>
      <c r="Q95" s="5" t="e">
        <f t="shared" si="22"/>
        <v>#DIV/0!</v>
      </c>
      <c r="R95" s="5" t="e">
        <f t="shared" si="23"/>
        <v>#DIV/0!</v>
      </c>
      <c r="S95" s="5" t="e">
        <f t="shared" si="24"/>
        <v>#DIV/0!</v>
      </c>
      <c r="T95" s="5" t="e">
        <f t="shared" si="25"/>
        <v>#DIV/0!</v>
      </c>
      <c r="U95">
        <f t="shared" si="26"/>
        <v>0</v>
      </c>
      <c r="V95" s="5" t="e">
        <f t="shared" si="27"/>
        <v>#DIV/0!</v>
      </c>
      <c r="W95">
        <f t="shared" si="28"/>
        <v>0</v>
      </c>
      <c r="X95" s="5" t="e">
        <f t="shared" si="29"/>
        <v>#DIV/0!</v>
      </c>
      <c r="Y95">
        <f t="shared" si="30"/>
        <v>0</v>
      </c>
      <c r="Z95" s="5" t="e">
        <f t="shared" si="31"/>
        <v>#DIV/0!</v>
      </c>
      <c r="AA95">
        <f t="shared" si="32"/>
        <v>0</v>
      </c>
      <c r="AB95" s="5" t="e">
        <f t="shared" si="33"/>
        <v>#DIV/0!</v>
      </c>
    </row>
    <row r="96" spans="1:28" x14ac:dyDescent="0.25">
      <c r="A96" t="s">
        <v>272</v>
      </c>
      <c r="B96" t="s">
        <v>400</v>
      </c>
      <c r="C96" s="50">
        <f>COUNTIFS('2way'!$A$3:$A$7690,"&gt;50%",'2way'!$Y$3:$Y$7690,"Y",'2way'!$Q$3:$Q$7690,"=" &amp;B96) +  COUNTIFS('2way'!$A$3:$A$7690,"&gt;50%",'2way'!$Y$3:$Y$7690,"Y",'2way'!$R$3:$R$7690,"=" &amp;B96)</f>
        <v>0</v>
      </c>
      <c r="D96" s="51">
        <f>COUNTIFS('2way'!$A$3:$A$7690,"&gt;50%",'2way'!$Y$3:$Y$7690,"N",'2way'!$Q$3:$Q$7690,"=" &amp;B96) +  COUNTIFS('2way'!$A$3:$A$7690,"&gt;50%",'2way'!$Y$3:$Y$7690,"N",'2way'!$R$3:$R$7690,"=" &amp;B96)</f>
        <v>0</v>
      </c>
      <c r="E96" s="51">
        <f>COUNTIFS('2way'!$B$3:$B$7690,"&gt;50%",'2way'!$Y$3:$Y$7690,"N",'2way'!$Q$3:$Q$7690,"=" &amp;B96) +  COUNTIFS('2way'!$B$3:$B$7690,"&gt;50%",'2way'!$Y$3:$Y$7690,"N",'2way'!$R$3:$R$7690,"=" &amp;B96)</f>
        <v>0</v>
      </c>
      <c r="F96" s="51">
        <f>COUNTIFS('2way'!$B$3:$B$7690,"&gt;50%",'2way'!$Y$3:$Y$7690,"Y",'2way'!$Q$3:$Q$7690,"=" &amp;B96) +  COUNTIFS('2way'!$B$3:$B$7690,"&gt;50%",'2way'!$Y$3:$Y$7690,"Y",'2way'!$R$3:$R$7690,"=" &amp;B96)</f>
        <v>0</v>
      </c>
      <c r="G96">
        <f>COUNTIF('2way'!$Q$3:$Q$7690,"=" &amp;B96) + COUNTIF('2way'!$R$3:$R$7690,"=" &amp;B96)</f>
        <v>0</v>
      </c>
      <c r="H96" s="5" t="e">
        <f t="shared" si="18"/>
        <v>#DIV/0!</v>
      </c>
      <c r="I96" s="5" t="e">
        <f t="shared" si="19"/>
        <v>#DIV/0!</v>
      </c>
      <c r="J96" s="5" t="e">
        <f t="shared" si="20"/>
        <v>#DIV/0!</v>
      </c>
      <c r="K96" s="5" t="e">
        <f t="shared" si="21"/>
        <v>#DIV/0!</v>
      </c>
      <c r="L96" s="51">
        <f>COUNTIFS('2way'!$M$3:$M$7690,"&gt;50%",'2way'!$Y$3:$Y$7690,"Y",'2way'!$Q$3:$Q$7690,"=" &amp;B96) +  COUNTIFS('2way'!$M$3:$M$7690,"&gt;50%",'2way'!$Y$3:$Y$7690,"Y",'2way'!$R$3:$R$7690,"=" &amp;B96)</f>
        <v>0</v>
      </c>
      <c r="M96" s="51">
        <f>COUNTIFS('2way'!$M$3:$M$7690,"&gt;50%",'2way'!$Y$3:$Y$7690,"N",'2way'!$Q$3:$Q$7690,"=" &amp;B96) +  COUNTIFS('2way'!$M$3:$M$7690,"&gt;50%",'2way'!$Y$3:$Y$7690,"N",'2way'!$R$3:$R$7690,"=" &amp;B96)</f>
        <v>0</v>
      </c>
      <c r="N96" s="51">
        <f>COUNTIFS('2way'!$N$3:$N$7690,"&gt;50%",'2way'!$Y$3:$Y$7690,"N",'2way'!$Q$3:$Q$7690,"=" &amp;B96) +  COUNTIFS('2way'!$N$3:$N$7690,"&gt;50%",'2way'!$Y$3:$Y$7690,"N",'2way'!$R$3:$R$7690,"=" &amp;B96)</f>
        <v>0</v>
      </c>
      <c r="O96" s="51">
        <f>COUNTIFS('2way'!$N$3:$N$7690,"&gt;50%",'2way'!$Y$3:$Y$7690,"Y",'2way'!$Q$3:$Q$7690,"=" &amp;B96) +  COUNTIFS('2way'!$N$3:$N$7690,"&gt;50%",'2way'!$Y$3:$Y$7690,"Y",'2way'!$R$3:$R$7690,"=" &amp;B96)</f>
        <v>0</v>
      </c>
      <c r="P96">
        <f>COUNTIF('2way'!$Q$3:$Q$7690,"=" &amp;B96) + COUNTIF('2way'!$R$3:$R$7690,"=" &amp;B96)</f>
        <v>0</v>
      </c>
      <c r="Q96" s="5" t="e">
        <f t="shared" si="22"/>
        <v>#DIV/0!</v>
      </c>
      <c r="R96" s="5" t="e">
        <f t="shared" si="23"/>
        <v>#DIV/0!</v>
      </c>
      <c r="S96" s="5" t="e">
        <f t="shared" si="24"/>
        <v>#DIV/0!</v>
      </c>
      <c r="T96" s="5" t="e">
        <f t="shared" si="25"/>
        <v>#DIV/0!</v>
      </c>
      <c r="U96">
        <f t="shared" si="26"/>
        <v>0</v>
      </c>
      <c r="V96" s="5" t="e">
        <f t="shared" si="27"/>
        <v>#DIV/0!</v>
      </c>
      <c r="W96">
        <f t="shared" si="28"/>
        <v>0</v>
      </c>
      <c r="X96" s="5" t="e">
        <f t="shared" si="29"/>
        <v>#DIV/0!</v>
      </c>
      <c r="Y96">
        <f t="shared" si="30"/>
        <v>0</v>
      </c>
      <c r="Z96" s="5" t="e">
        <f t="shared" si="31"/>
        <v>#DIV/0!</v>
      </c>
      <c r="AA96">
        <f t="shared" si="32"/>
        <v>0</v>
      </c>
      <c r="AB96" s="5" t="e">
        <f t="shared" si="33"/>
        <v>#DIV/0!</v>
      </c>
    </row>
    <row r="97" spans="1:28" x14ac:dyDescent="0.25">
      <c r="A97" t="s">
        <v>272</v>
      </c>
      <c r="B97" t="s">
        <v>494</v>
      </c>
      <c r="C97" s="50">
        <f>COUNTIFS('2way'!$A$3:$A$7690,"&gt;50%",'2way'!$Y$3:$Y$7690,"Y",'2way'!$Q$3:$Q$7690,"=" &amp;B97) +  COUNTIFS('2way'!$A$3:$A$7690,"&gt;50%",'2way'!$Y$3:$Y$7690,"Y",'2way'!$R$3:$R$7690,"=" &amp;B97)</f>
        <v>0</v>
      </c>
      <c r="D97" s="51">
        <f>COUNTIFS('2way'!$A$3:$A$7690,"&gt;50%",'2way'!$Y$3:$Y$7690,"N",'2way'!$Q$3:$Q$7690,"=" &amp;B97) +  COUNTIFS('2way'!$A$3:$A$7690,"&gt;50%",'2way'!$Y$3:$Y$7690,"N",'2way'!$R$3:$R$7690,"=" &amp;B97)</f>
        <v>0</v>
      </c>
      <c r="E97" s="51">
        <f>COUNTIFS('2way'!$B$3:$B$7690,"&gt;50%",'2way'!$Y$3:$Y$7690,"N",'2way'!$Q$3:$Q$7690,"=" &amp;B97) +  COUNTIFS('2way'!$B$3:$B$7690,"&gt;50%",'2way'!$Y$3:$Y$7690,"N",'2way'!$R$3:$R$7690,"=" &amp;B97)</f>
        <v>0</v>
      </c>
      <c r="F97" s="51">
        <f>COUNTIFS('2way'!$B$3:$B$7690,"&gt;50%",'2way'!$Y$3:$Y$7690,"Y",'2way'!$Q$3:$Q$7690,"=" &amp;B97) +  COUNTIFS('2way'!$B$3:$B$7690,"&gt;50%",'2way'!$Y$3:$Y$7690,"Y",'2way'!$R$3:$R$7690,"=" &amp;B97)</f>
        <v>0</v>
      </c>
      <c r="G97">
        <f>COUNTIF('2way'!$Q$3:$Q$7690,"=" &amp;B97) + COUNTIF('2way'!$R$3:$R$7690,"=" &amp;B97)</f>
        <v>0</v>
      </c>
      <c r="H97" s="5" t="e">
        <f t="shared" si="18"/>
        <v>#DIV/0!</v>
      </c>
      <c r="I97" s="5" t="e">
        <f t="shared" si="19"/>
        <v>#DIV/0!</v>
      </c>
      <c r="J97" s="5" t="e">
        <f t="shared" si="20"/>
        <v>#DIV/0!</v>
      </c>
      <c r="K97" s="5" t="e">
        <f t="shared" si="21"/>
        <v>#DIV/0!</v>
      </c>
      <c r="L97" s="51">
        <f>COUNTIFS('2way'!$M$3:$M$7690,"&gt;50%",'2way'!$Y$3:$Y$7690,"Y",'2way'!$Q$3:$Q$7690,"=" &amp;B97) +  COUNTIFS('2way'!$M$3:$M$7690,"&gt;50%",'2way'!$Y$3:$Y$7690,"Y",'2way'!$R$3:$R$7690,"=" &amp;B97)</f>
        <v>0</v>
      </c>
      <c r="M97" s="51">
        <f>COUNTIFS('2way'!$M$3:$M$7690,"&gt;50%",'2way'!$Y$3:$Y$7690,"N",'2way'!$Q$3:$Q$7690,"=" &amp;B97) +  COUNTIFS('2way'!$M$3:$M$7690,"&gt;50%",'2way'!$Y$3:$Y$7690,"N",'2way'!$R$3:$R$7690,"=" &amp;B97)</f>
        <v>0</v>
      </c>
      <c r="N97" s="51">
        <f>COUNTIFS('2way'!$N$3:$N$7690,"&gt;50%",'2way'!$Y$3:$Y$7690,"N",'2way'!$Q$3:$Q$7690,"=" &amp;B97) +  COUNTIFS('2way'!$N$3:$N$7690,"&gt;50%",'2way'!$Y$3:$Y$7690,"N",'2way'!$R$3:$R$7690,"=" &amp;B97)</f>
        <v>0</v>
      </c>
      <c r="O97" s="51">
        <f>COUNTIFS('2way'!$N$3:$N$7690,"&gt;50%",'2way'!$Y$3:$Y$7690,"Y",'2way'!$Q$3:$Q$7690,"=" &amp;B97) +  COUNTIFS('2way'!$N$3:$N$7690,"&gt;50%",'2way'!$Y$3:$Y$7690,"Y",'2way'!$R$3:$R$7690,"=" &amp;B97)</f>
        <v>0</v>
      </c>
      <c r="P97">
        <f>COUNTIF('2way'!$Q$3:$Q$7690,"=" &amp;B97) + COUNTIF('2way'!$R$3:$R$7690,"=" &amp;B97)</f>
        <v>0</v>
      </c>
      <c r="Q97" s="5" t="e">
        <f t="shared" si="22"/>
        <v>#DIV/0!</v>
      </c>
      <c r="R97" s="5" t="e">
        <f t="shared" si="23"/>
        <v>#DIV/0!</v>
      </c>
      <c r="S97" s="5" t="e">
        <f t="shared" si="24"/>
        <v>#DIV/0!</v>
      </c>
      <c r="T97" s="5" t="e">
        <f t="shared" si="25"/>
        <v>#DIV/0!</v>
      </c>
      <c r="U97">
        <f t="shared" si="26"/>
        <v>0</v>
      </c>
      <c r="V97" s="5" t="e">
        <f t="shared" si="27"/>
        <v>#DIV/0!</v>
      </c>
      <c r="W97">
        <f t="shared" si="28"/>
        <v>0</v>
      </c>
      <c r="X97" s="5" t="e">
        <f t="shared" si="29"/>
        <v>#DIV/0!</v>
      </c>
      <c r="Y97">
        <f t="shared" si="30"/>
        <v>0</v>
      </c>
      <c r="Z97" s="5" t="e">
        <f t="shared" si="31"/>
        <v>#DIV/0!</v>
      </c>
      <c r="AA97">
        <f t="shared" si="32"/>
        <v>0</v>
      </c>
      <c r="AB97" s="5" t="e">
        <f t="shared" si="33"/>
        <v>#DIV/0!</v>
      </c>
    </row>
    <row r="98" spans="1:28" x14ac:dyDescent="0.25">
      <c r="A98" t="s">
        <v>272</v>
      </c>
      <c r="B98" t="s">
        <v>278</v>
      </c>
      <c r="C98" s="50">
        <f>COUNTIFS('2way'!$A$3:$A$7690,"&gt;50%",'2way'!$Y$3:$Y$7690,"Y",'2way'!$Q$3:$Q$7690,"=" &amp;B98) +  COUNTIFS('2way'!$A$3:$A$7690,"&gt;50%",'2way'!$Y$3:$Y$7690,"Y",'2way'!$R$3:$R$7690,"=" &amp;B98)</f>
        <v>0</v>
      </c>
      <c r="D98" s="51">
        <f>COUNTIFS('2way'!$A$3:$A$7690,"&gt;50%",'2way'!$Y$3:$Y$7690,"N",'2way'!$Q$3:$Q$7690,"=" &amp;B98) +  COUNTIFS('2way'!$A$3:$A$7690,"&gt;50%",'2way'!$Y$3:$Y$7690,"N",'2way'!$R$3:$R$7690,"=" &amp;B98)</f>
        <v>0</v>
      </c>
      <c r="E98" s="51">
        <f>COUNTIFS('2way'!$B$3:$B$7690,"&gt;50%",'2way'!$Y$3:$Y$7690,"N",'2way'!$Q$3:$Q$7690,"=" &amp;B98) +  COUNTIFS('2way'!$B$3:$B$7690,"&gt;50%",'2way'!$Y$3:$Y$7690,"N",'2way'!$R$3:$R$7690,"=" &amp;B98)</f>
        <v>0</v>
      </c>
      <c r="F98" s="51">
        <f>COUNTIFS('2way'!$B$3:$B$7690,"&gt;50%",'2way'!$Y$3:$Y$7690,"Y",'2way'!$Q$3:$Q$7690,"=" &amp;B98) +  COUNTIFS('2way'!$B$3:$B$7690,"&gt;50%",'2way'!$Y$3:$Y$7690,"Y",'2way'!$R$3:$R$7690,"=" &amp;B98)</f>
        <v>0</v>
      </c>
      <c r="G98">
        <f>COUNTIF('2way'!$Q$3:$Q$7690,"=" &amp;B98) + COUNTIF('2way'!$R$3:$R$7690,"=" &amp;B98)</f>
        <v>0</v>
      </c>
      <c r="H98" s="5" t="e">
        <f t="shared" si="18"/>
        <v>#DIV/0!</v>
      </c>
      <c r="I98" s="5" t="e">
        <f t="shared" si="19"/>
        <v>#DIV/0!</v>
      </c>
      <c r="J98" s="5" t="e">
        <f t="shared" si="20"/>
        <v>#DIV/0!</v>
      </c>
      <c r="K98" s="5" t="e">
        <f t="shared" si="21"/>
        <v>#DIV/0!</v>
      </c>
      <c r="L98" s="51">
        <f>COUNTIFS('2way'!$M$3:$M$7690,"&gt;50%",'2way'!$Y$3:$Y$7690,"Y",'2way'!$Q$3:$Q$7690,"=" &amp;B98) +  COUNTIFS('2way'!$M$3:$M$7690,"&gt;50%",'2way'!$Y$3:$Y$7690,"Y",'2way'!$R$3:$R$7690,"=" &amp;B98)</f>
        <v>0</v>
      </c>
      <c r="M98" s="51">
        <f>COUNTIFS('2way'!$M$3:$M$7690,"&gt;50%",'2way'!$Y$3:$Y$7690,"N",'2way'!$Q$3:$Q$7690,"=" &amp;B98) +  COUNTIFS('2way'!$M$3:$M$7690,"&gt;50%",'2way'!$Y$3:$Y$7690,"N",'2way'!$R$3:$R$7690,"=" &amp;B98)</f>
        <v>0</v>
      </c>
      <c r="N98" s="51">
        <f>COUNTIFS('2way'!$N$3:$N$7690,"&gt;50%",'2way'!$Y$3:$Y$7690,"N",'2way'!$Q$3:$Q$7690,"=" &amp;B98) +  COUNTIFS('2way'!$N$3:$N$7690,"&gt;50%",'2way'!$Y$3:$Y$7690,"N",'2way'!$R$3:$R$7690,"=" &amp;B98)</f>
        <v>0</v>
      </c>
      <c r="O98" s="51">
        <f>COUNTIFS('2way'!$N$3:$N$7690,"&gt;50%",'2way'!$Y$3:$Y$7690,"Y",'2way'!$Q$3:$Q$7690,"=" &amp;B98) +  COUNTIFS('2way'!$N$3:$N$7690,"&gt;50%",'2way'!$Y$3:$Y$7690,"Y",'2way'!$R$3:$R$7690,"=" &amp;B98)</f>
        <v>0</v>
      </c>
      <c r="P98">
        <f>COUNTIF('2way'!$Q$3:$Q$7690,"=" &amp;B98) + COUNTIF('2way'!$R$3:$R$7690,"=" &amp;B98)</f>
        <v>0</v>
      </c>
      <c r="Q98" s="5" t="e">
        <f t="shared" si="22"/>
        <v>#DIV/0!</v>
      </c>
      <c r="R98" s="5" t="e">
        <f t="shared" si="23"/>
        <v>#DIV/0!</v>
      </c>
      <c r="S98" s="5" t="e">
        <f t="shared" si="24"/>
        <v>#DIV/0!</v>
      </c>
      <c r="T98" s="5" t="e">
        <f t="shared" si="25"/>
        <v>#DIV/0!</v>
      </c>
      <c r="U98">
        <f t="shared" si="26"/>
        <v>0</v>
      </c>
      <c r="V98" s="5" t="e">
        <f t="shared" si="27"/>
        <v>#DIV/0!</v>
      </c>
      <c r="W98">
        <f t="shared" si="28"/>
        <v>0</v>
      </c>
      <c r="X98" s="5" t="e">
        <f t="shared" si="29"/>
        <v>#DIV/0!</v>
      </c>
      <c r="Y98">
        <f t="shared" si="30"/>
        <v>0</v>
      </c>
      <c r="Z98" s="5" t="e">
        <f t="shared" si="31"/>
        <v>#DIV/0!</v>
      </c>
      <c r="AA98">
        <f t="shared" si="32"/>
        <v>0</v>
      </c>
      <c r="AB98" s="5" t="e">
        <f t="shared" si="33"/>
        <v>#DIV/0!</v>
      </c>
    </row>
    <row r="99" spans="1:28" x14ac:dyDescent="0.25">
      <c r="A99" t="s">
        <v>272</v>
      </c>
      <c r="B99" t="s">
        <v>399</v>
      </c>
      <c r="C99" s="50">
        <f>COUNTIFS('2way'!$A$3:$A$7690,"&gt;50%",'2way'!$Y$3:$Y$7690,"Y",'2way'!$Q$3:$Q$7690,"=" &amp;B99) +  COUNTIFS('2way'!$A$3:$A$7690,"&gt;50%",'2way'!$Y$3:$Y$7690,"Y",'2way'!$R$3:$R$7690,"=" &amp;B99)</f>
        <v>0</v>
      </c>
      <c r="D99" s="51">
        <f>COUNTIFS('2way'!$A$3:$A$7690,"&gt;50%",'2way'!$Y$3:$Y$7690,"N",'2way'!$Q$3:$Q$7690,"=" &amp;B99) +  COUNTIFS('2way'!$A$3:$A$7690,"&gt;50%",'2way'!$Y$3:$Y$7690,"N",'2way'!$R$3:$R$7690,"=" &amp;B99)</f>
        <v>0</v>
      </c>
      <c r="E99" s="51">
        <f>COUNTIFS('2way'!$B$3:$B$7690,"&gt;50%",'2way'!$Y$3:$Y$7690,"N",'2way'!$Q$3:$Q$7690,"=" &amp;B99) +  COUNTIFS('2way'!$B$3:$B$7690,"&gt;50%",'2way'!$Y$3:$Y$7690,"N",'2way'!$R$3:$R$7690,"=" &amp;B99)</f>
        <v>0</v>
      </c>
      <c r="F99" s="51">
        <f>COUNTIFS('2way'!$B$3:$B$7690,"&gt;50%",'2way'!$Y$3:$Y$7690,"Y",'2way'!$Q$3:$Q$7690,"=" &amp;B99) +  COUNTIFS('2way'!$B$3:$B$7690,"&gt;50%",'2way'!$Y$3:$Y$7690,"Y",'2way'!$R$3:$R$7690,"=" &amp;B99)</f>
        <v>0</v>
      </c>
      <c r="G99">
        <f>COUNTIF('2way'!$Q$3:$Q$7690,"=" &amp;B99) + COUNTIF('2way'!$R$3:$R$7690,"=" &amp;B99)</f>
        <v>0</v>
      </c>
      <c r="H99" s="5" t="e">
        <f t="shared" si="18"/>
        <v>#DIV/0!</v>
      </c>
      <c r="I99" s="5" t="e">
        <f t="shared" si="19"/>
        <v>#DIV/0!</v>
      </c>
      <c r="J99" s="5" t="e">
        <f t="shared" si="20"/>
        <v>#DIV/0!</v>
      </c>
      <c r="K99" s="5" t="e">
        <f t="shared" si="21"/>
        <v>#DIV/0!</v>
      </c>
      <c r="L99" s="51">
        <f>COUNTIFS('2way'!$M$3:$M$7690,"&gt;50%",'2way'!$Y$3:$Y$7690,"Y",'2way'!$Q$3:$Q$7690,"=" &amp;B99) +  COUNTIFS('2way'!$M$3:$M$7690,"&gt;50%",'2way'!$Y$3:$Y$7690,"Y",'2way'!$R$3:$R$7690,"=" &amp;B99)</f>
        <v>0</v>
      </c>
      <c r="M99" s="51">
        <f>COUNTIFS('2way'!$M$3:$M$7690,"&gt;50%",'2way'!$Y$3:$Y$7690,"N",'2way'!$Q$3:$Q$7690,"=" &amp;B99) +  COUNTIFS('2way'!$M$3:$M$7690,"&gt;50%",'2way'!$Y$3:$Y$7690,"N",'2way'!$R$3:$R$7690,"=" &amp;B99)</f>
        <v>0</v>
      </c>
      <c r="N99" s="51">
        <f>COUNTIFS('2way'!$N$3:$N$7690,"&gt;50%",'2way'!$Y$3:$Y$7690,"N",'2way'!$Q$3:$Q$7690,"=" &amp;B99) +  COUNTIFS('2way'!$N$3:$N$7690,"&gt;50%",'2way'!$Y$3:$Y$7690,"N",'2way'!$R$3:$R$7690,"=" &amp;B99)</f>
        <v>0</v>
      </c>
      <c r="O99" s="51">
        <f>COUNTIFS('2way'!$N$3:$N$7690,"&gt;50%",'2way'!$Y$3:$Y$7690,"Y",'2way'!$Q$3:$Q$7690,"=" &amp;B99) +  COUNTIFS('2way'!$N$3:$N$7690,"&gt;50%",'2way'!$Y$3:$Y$7690,"Y",'2way'!$R$3:$R$7690,"=" &amp;B99)</f>
        <v>0</v>
      </c>
      <c r="P99">
        <f>COUNTIF('2way'!$Q$3:$Q$7690,"=" &amp;B99) + COUNTIF('2way'!$R$3:$R$7690,"=" &amp;B99)</f>
        <v>0</v>
      </c>
      <c r="Q99" s="5" t="e">
        <f t="shared" si="22"/>
        <v>#DIV/0!</v>
      </c>
      <c r="R99" s="5" t="e">
        <f t="shared" si="23"/>
        <v>#DIV/0!</v>
      </c>
      <c r="S99" s="5" t="e">
        <f t="shared" si="24"/>
        <v>#DIV/0!</v>
      </c>
      <c r="T99" s="5" t="e">
        <f t="shared" si="25"/>
        <v>#DIV/0!</v>
      </c>
      <c r="U99">
        <f t="shared" si="26"/>
        <v>0</v>
      </c>
      <c r="V99" s="5" t="e">
        <f t="shared" si="27"/>
        <v>#DIV/0!</v>
      </c>
      <c r="W99">
        <f t="shared" si="28"/>
        <v>0</v>
      </c>
      <c r="X99" s="5" t="e">
        <f t="shared" si="29"/>
        <v>#DIV/0!</v>
      </c>
      <c r="Y99">
        <f t="shared" si="30"/>
        <v>0</v>
      </c>
      <c r="Z99" s="5" t="e">
        <f t="shared" si="31"/>
        <v>#DIV/0!</v>
      </c>
      <c r="AA99">
        <f t="shared" si="32"/>
        <v>0</v>
      </c>
      <c r="AB99" s="5" t="e">
        <f t="shared" si="33"/>
        <v>#DIV/0!</v>
      </c>
    </row>
    <row r="100" spans="1:28" x14ac:dyDescent="0.25">
      <c r="A100" t="s">
        <v>272</v>
      </c>
      <c r="B100" t="s">
        <v>398</v>
      </c>
      <c r="C100" s="50">
        <f>COUNTIFS('2way'!$A$3:$A$7690,"&gt;50%",'2way'!$Y$3:$Y$7690,"Y",'2way'!$Q$3:$Q$7690,"=" &amp;B100) +  COUNTIFS('2way'!$A$3:$A$7690,"&gt;50%",'2way'!$Y$3:$Y$7690,"Y",'2way'!$R$3:$R$7690,"=" &amp;B100)</f>
        <v>0</v>
      </c>
      <c r="D100" s="51">
        <f>COUNTIFS('2way'!$A$3:$A$7690,"&gt;50%",'2way'!$Y$3:$Y$7690,"N",'2way'!$Q$3:$Q$7690,"=" &amp;B100) +  COUNTIFS('2way'!$A$3:$A$7690,"&gt;50%",'2way'!$Y$3:$Y$7690,"N",'2way'!$R$3:$R$7690,"=" &amp;B100)</f>
        <v>0</v>
      </c>
      <c r="E100" s="51">
        <f>COUNTIFS('2way'!$B$3:$B$7690,"&gt;50%",'2way'!$Y$3:$Y$7690,"N",'2way'!$Q$3:$Q$7690,"=" &amp;B100) +  COUNTIFS('2way'!$B$3:$B$7690,"&gt;50%",'2way'!$Y$3:$Y$7690,"N",'2way'!$R$3:$R$7690,"=" &amp;B100)</f>
        <v>0</v>
      </c>
      <c r="F100" s="51">
        <f>COUNTIFS('2way'!$B$3:$B$7690,"&gt;50%",'2way'!$Y$3:$Y$7690,"Y",'2way'!$Q$3:$Q$7690,"=" &amp;B100) +  COUNTIFS('2way'!$B$3:$B$7690,"&gt;50%",'2way'!$Y$3:$Y$7690,"Y",'2way'!$R$3:$R$7690,"=" &amp;B100)</f>
        <v>0</v>
      </c>
      <c r="G100">
        <f>COUNTIF('2way'!$Q$3:$Q$7690,"=" &amp;B100) + COUNTIF('2way'!$R$3:$R$7690,"=" &amp;B100)</f>
        <v>0</v>
      </c>
      <c r="H100" s="5" t="e">
        <f t="shared" si="18"/>
        <v>#DIV/0!</v>
      </c>
      <c r="I100" s="5" t="e">
        <f t="shared" si="19"/>
        <v>#DIV/0!</v>
      </c>
      <c r="J100" s="5" t="e">
        <f t="shared" si="20"/>
        <v>#DIV/0!</v>
      </c>
      <c r="K100" s="5" t="e">
        <f t="shared" si="21"/>
        <v>#DIV/0!</v>
      </c>
      <c r="L100" s="51">
        <f>COUNTIFS('2way'!$M$3:$M$7690,"&gt;50%",'2way'!$Y$3:$Y$7690,"Y",'2way'!$Q$3:$Q$7690,"=" &amp;B100) +  COUNTIFS('2way'!$M$3:$M$7690,"&gt;50%",'2way'!$Y$3:$Y$7690,"Y",'2way'!$R$3:$R$7690,"=" &amp;B100)</f>
        <v>0</v>
      </c>
      <c r="M100" s="51">
        <f>COUNTIFS('2way'!$M$3:$M$7690,"&gt;50%",'2way'!$Y$3:$Y$7690,"N",'2way'!$Q$3:$Q$7690,"=" &amp;B100) +  COUNTIFS('2way'!$M$3:$M$7690,"&gt;50%",'2way'!$Y$3:$Y$7690,"N",'2way'!$R$3:$R$7690,"=" &amp;B100)</f>
        <v>0</v>
      </c>
      <c r="N100" s="51">
        <f>COUNTIFS('2way'!$N$3:$N$7690,"&gt;50%",'2way'!$Y$3:$Y$7690,"N",'2way'!$Q$3:$Q$7690,"=" &amp;B100) +  COUNTIFS('2way'!$N$3:$N$7690,"&gt;50%",'2way'!$Y$3:$Y$7690,"N",'2way'!$R$3:$R$7690,"=" &amp;B100)</f>
        <v>0</v>
      </c>
      <c r="O100" s="51">
        <f>COUNTIFS('2way'!$N$3:$N$7690,"&gt;50%",'2way'!$Y$3:$Y$7690,"Y",'2way'!$Q$3:$Q$7690,"=" &amp;B100) +  COUNTIFS('2way'!$N$3:$N$7690,"&gt;50%",'2way'!$Y$3:$Y$7690,"Y",'2way'!$R$3:$R$7690,"=" &amp;B100)</f>
        <v>0</v>
      </c>
      <c r="P100">
        <f>COUNTIF('2way'!$Q$3:$Q$7690,"=" &amp;B100) + COUNTIF('2way'!$R$3:$R$7690,"=" &amp;B100)</f>
        <v>0</v>
      </c>
      <c r="Q100" s="5" t="e">
        <f t="shared" si="22"/>
        <v>#DIV/0!</v>
      </c>
      <c r="R100" s="5" t="e">
        <f t="shared" si="23"/>
        <v>#DIV/0!</v>
      </c>
      <c r="S100" s="5" t="e">
        <f t="shared" si="24"/>
        <v>#DIV/0!</v>
      </c>
      <c r="T100" s="5" t="e">
        <f t="shared" si="25"/>
        <v>#DIV/0!</v>
      </c>
      <c r="U100">
        <f t="shared" si="26"/>
        <v>0</v>
      </c>
      <c r="V100" s="5" t="e">
        <f t="shared" si="27"/>
        <v>#DIV/0!</v>
      </c>
      <c r="W100">
        <f t="shared" si="28"/>
        <v>0</v>
      </c>
      <c r="X100" s="5" t="e">
        <f t="shared" si="29"/>
        <v>#DIV/0!</v>
      </c>
      <c r="Y100">
        <f t="shared" si="30"/>
        <v>0</v>
      </c>
      <c r="Z100" s="5" t="e">
        <f t="shared" si="31"/>
        <v>#DIV/0!</v>
      </c>
      <c r="AA100">
        <f t="shared" si="32"/>
        <v>0</v>
      </c>
      <c r="AB100" s="5" t="e">
        <f t="shared" si="33"/>
        <v>#DIV/0!</v>
      </c>
    </row>
    <row r="101" spans="1:28" x14ac:dyDescent="0.25">
      <c r="A101" t="s">
        <v>272</v>
      </c>
      <c r="B101" t="s">
        <v>509</v>
      </c>
      <c r="C101" s="50">
        <f>COUNTIFS('2way'!$A$3:$A$7690,"&gt;50%",'2way'!$Y$3:$Y$7690,"Y",'2way'!$Q$3:$Q$7690,"=" &amp;B101) +  COUNTIFS('2way'!$A$3:$A$7690,"&gt;50%",'2way'!$Y$3:$Y$7690,"Y",'2way'!$R$3:$R$7690,"=" &amp;B101)</f>
        <v>0</v>
      </c>
      <c r="D101" s="51">
        <f>COUNTIFS('2way'!$A$3:$A$7690,"&gt;50%",'2way'!$Y$3:$Y$7690,"N",'2way'!$Q$3:$Q$7690,"=" &amp;B101) +  COUNTIFS('2way'!$A$3:$A$7690,"&gt;50%",'2way'!$Y$3:$Y$7690,"N",'2way'!$R$3:$R$7690,"=" &amp;B101)</f>
        <v>0</v>
      </c>
      <c r="E101" s="51">
        <f>COUNTIFS('2way'!$B$3:$B$7690,"&gt;50%",'2way'!$Y$3:$Y$7690,"N",'2way'!$Q$3:$Q$7690,"=" &amp;B101) +  COUNTIFS('2way'!$B$3:$B$7690,"&gt;50%",'2way'!$Y$3:$Y$7690,"N",'2way'!$R$3:$R$7690,"=" &amp;B101)</f>
        <v>0</v>
      </c>
      <c r="F101" s="51">
        <f>COUNTIFS('2way'!$B$3:$B$7690,"&gt;50%",'2way'!$Y$3:$Y$7690,"Y",'2way'!$Q$3:$Q$7690,"=" &amp;B101) +  COUNTIFS('2way'!$B$3:$B$7690,"&gt;50%",'2way'!$Y$3:$Y$7690,"Y",'2way'!$R$3:$R$7690,"=" &amp;B101)</f>
        <v>0</v>
      </c>
      <c r="G101">
        <f>COUNTIF('2way'!$Q$3:$Q$7690,"=" &amp;B101) + COUNTIF('2way'!$R$3:$R$7690,"=" &amp;B101)</f>
        <v>0</v>
      </c>
      <c r="H101" s="5" t="e">
        <f t="shared" si="18"/>
        <v>#DIV/0!</v>
      </c>
      <c r="I101" s="5" t="e">
        <f t="shared" si="19"/>
        <v>#DIV/0!</v>
      </c>
      <c r="J101" s="5" t="e">
        <f t="shared" si="20"/>
        <v>#DIV/0!</v>
      </c>
      <c r="K101" s="5" t="e">
        <f t="shared" si="21"/>
        <v>#DIV/0!</v>
      </c>
      <c r="L101" s="51">
        <f>COUNTIFS('2way'!$M$3:$M$7690,"&gt;50%",'2way'!$Y$3:$Y$7690,"Y",'2way'!$Q$3:$Q$7690,"=" &amp;B101) +  COUNTIFS('2way'!$M$3:$M$7690,"&gt;50%",'2way'!$Y$3:$Y$7690,"Y",'2way'!$R$3:$R$7690,"=" &amp;B101)</f>
        <v>0</v>
      </c>
      <c r="M101" s="51">
        <f>COUNTIFS('2way'!$M$3:$M$7690,"&gt;50%",'2way'!$Y$3:$Y$7690,"N",'2way'!$Q$3:$Q$7690,"=" &amp;B101) +  COUNTIFS('2way'!$M$3:$M$7690,"&gt;50%",'2way'!$Y$3:$Y$7690,"N",'2way'!$R$3:$R$7690,"=" &amp;B101)</f>
        <v>0</v>
      </c>
      <c r="N101" s="51">
        <f>COUNTIFS('2way'!$N$3:$N$7690,"&gt;50%",'2way'!$Y$3:$Y$7690,"N",'2way'!$Q$3:$Q$7690,"=" &amp;B101) +  COUNTIFS('2way'!$N$3:$N$7690,"&gt;50%",'2way'!$Y$3:$Y$7690,"N",'2way'!$R$3:$R$7690,"=" &amp;B101)</f>
        <v>0</v>
      </c>
      <c r="O101" s="51">
        <f>COUNTIFS('2way'!$N$3:$N$7690,"&gt;50%",'2way'!$Y$3:$Y$7690,"Y",'2way'!$Q$3:$Q$7690,"=" &amp;B101) +  COUNTIFS('2way'!$N$3:$N$7690,"&gt;50%",'2way'!$Y$3:$Y$7690,"Y",'2way'!$R$3:$R$7690,"=" &amp;B101)</f>
        <v>0</v>
      </c>
      <c r="P101">
        <f>COUNTIF('2way'!$Q$3:$Q$7690,"=" &amp;B101) + COUNTIF('2way'!$R$3:$R$7690,"=" &amp;B101)</f>
        <v>0</v>
      </c>
      <c r="Q101" s="5" t="e">
        <f t="shared" si="22"/>
        <v>#DIV/0!</v>
      </c>
      <c r="R101" s="5" t="e">
        <f t="shared" si="23"/>
        <v>#DIV/0!</v>
      </c>
      <c r="S101" s="5" t="e">
        <f t="shared" si="24"/>
        <v>#DIV/0!</v>
      </c>
      <c r="T101" s="5" t="e">
        <f t="shared" si="25"/>
        <v>#DIV/0!</v>
      </c>
      <c r="U101">
        <f t="shared" si="26"/>
        <v>0</v>
      </c>
      <c r="V101" s="5" t="e">
        <f t="shared" si="27"/>
        <v>#DIV/0!</v>
      </c>
      <c r="W101">
        <f t="shared" si="28"/>
        <v>0</v>
      </c>
      <c r="X101" s="5" t="e">
        <f t="shared" si="29"/>
        <v>#DIV/0!</v>
      </c>
      <c r="Y101">
        <f t="shared" si="30"/>
        <v>0</v>
      </c>
      <c r="Z101" s="5" t="e">
        <f t="shared" si="31"/>
        <v>#DIV/0!</v>
      </c>
      <c r="AA101">
        <f t="shared" si="32"/>
        <v>0</v>
      </c>
      <c r="AB101" s="5" t="e">
        <f t="shared" si="33"/>
        <v>#DIV/0!</v>
      </c>
    </row>
    <row r="102" spans="1:28" x14ac:dyDescent="0.25">
      <c r="A102" t="s">
        <v>272</v>
      </c>
      <c r="B102" t="s">
        <v>319</v>
      </c>
      <c r="C102" s="50">
        <f>COUNTIFS('2way'!$A$3:$A$7690,"&gt;50%",'2way'!$Y$3:$Y$7690,"Y",'2way'!$Q$3:$Q$7690,"=" &amp;B102) +  COUNTIFS('2way'!$A$3:$A$7690,"&gt;50%",'2way'!$Y$3:$Y$7690,"Y",'2way'!$R$3:$R$7690,"=" &amp;B102)</f>
        <v>0</v>
      </c>
      <c r="D102" s="51">
        <f>COUNTIFS('2way'!$A$3:$A$7690,"&gt;50%",'2way'!$Y$3:$Y$7690,"N",'2way'!$Q$3:$Q$7690,"=" &amp;B102) +  COUNTIFS('2way'!$A$3:$A$7690,"&gt;50%",'2way'!$Y$3:$Y$7690,"N",'2way'!$R$3:$R$7690,"=" &amp;B102)</f>
        <v>0</v>
      </c>
      <c r="E102" s="51">
        <f>COUNTIFS('2way'!$B$3:$B$7690,"&gt;50%",'2way'!$Y$3:$Y$7690,"N",'2way'!$Q$3:$Q$7690,"=" &amp;B102) +  COUNTIFS('2way'!$B$3:$B$7690,"&gt;50%",'2way'!$Y$3:$Y$7690,"N",'2way'!$R$3:$R$7690,"=" &amp;B102)</f>
        <v>0</v>
      </c>
      <c r="F102" s="51">
        <f>COUNTIFS('2way'!$B$3:$B$7690,"&gt;50%",'2way'!$Y$3:$Y$7690,"Y",'2way'!$Q$3:$Q$7690,"=" &amp;B102) +  COUNTIFS('2way'!$B$3:$B$7690,"&gt;50%",'2way'!$Y$3:$Y$7690,"Y",'2way'!$R$3:$R$7690,"=" &amp;B102)</f>
        <v>0</v>
      </c>
      <c r="G102">
        <f>COUNTIF('2way'!$Q$3:$Q$7690,"=" &amp;B102) + COUNTIF('2way'!$R$3:$R$7690,"=" &amp;B102)</f>
        <v>0</v>
      </c>
      <c r="H102" s="5" t="e">
        <f t="shared" si="18"/>
        <v>#DIV/0!</v>
      </c>
      <c r="I102" s="5" t="e">
        <f t="shared" si="19"/>
        <v>#DIV/0!</v>
      </c>
      <c r="J102" s="5" t="e">
        <f t="shared" si="20"/>
        <v>#DIV/0!</v>
      </c>
      <c r="K102" s="5" t="e">
        <f t="shared" si="21"/>
        <v>#DIV/0!</v>
      </c>
      <c r="L102" s="51">
        <f>COUNTIFS('2way'!$M$3:$M$7690,"&gt;50%",'2way'!$Y$3:$Y$7690,"Y",'2way'!$Q$3:$Q$7690,"=" &amp;B102) +  COUNTIFS('2way'!$M$3:$M$7690,"&gt;50%",'2way'!$Y$3:$Y$7690,"Y",'2way'!$R$3:$R$7690,"=" &amp;B102)</f>
        <v>0</v>
      </c>
      <c r="M102" s="51">
        <f>COUNTIFS('2way'!$M$3:$M$7690,"&gt;50%",'2way'!$Y$3:$Y$7690,"N",'2way'!$Q$3:$Q$7690,"=" &amp;B102) +  COUNTIFS('2way'!$M$3:$M$7690,"&gt;50%",'2way'!$Y$3:$Y$7690,"N",'2way'!$R$3:$R$7690,"=" &amp;B102)</f>
        <v>0</v>
      </c>
      <c r="N102" s="51">
        <f>COUNTIFS('2way'!$N$3:$N$7690,"&gt;50%",'2way'!$Y$3:$Y$7690,"N",'2way'!$Q$3:$Q$7690,"=" &amp;B102) +  COUNTIFS('2way'!$N$3:$N$7690,"&gt;50%",'2way'!$Y$3:$Y$7690,"N",'2way'!$R$3:$R$7690,"=" &amp;B102)</f>
        <v>0</v>
      </c>
      <c r="O102" s="51">
        <f>COUNTIFS('2way'!$N$3:$N$7690,"&gt;50%",'2way'!$Y$3:$Y$7690,"Y",'2way'!$Q$3:$Q$7690,"=" &amp;B102) +  COUNTIFS('2way'!$N$3:$N$7690,"&gt;50%",'2way'!$Y$3:$Y$7690,"Y",'2way'!$R$3:$R$7690,"=" &amp;B102)</f>
        <v>0</v>
      </c>
      <c r="P102">
        <f>COUNTIF('2way'!$Q$3:$Q$7690,"=" &amp;B102) + COUNTIF('2way'!$R$3:$R$7690,"=" &amp;B102)</f>
        <v>0</v>
      </c>
      <c r="Q102" s="5" t="e">
        <f t="shared" si="22"/>
        <v>#DIV/0!</v>
      </c>
      <c r="R102" s="5" t="e">
        <f t="shared" si="23"/>
        <v>#DIV/0!</v>
      </c>
      <c r="S102" s="5" t="e">
        <f t="shared" si="24"/>
        <v>#DIV/0!</v>
      </c>
      <c r="T102" s="5" t="e">
        <f t="shared" si="25"/>
        <v>#DIV/0!</v>
      </c>
      <c r="U102">
        <f t="shared" si="26"/>
        <v>0</v>
      </c>
      <c r="V102" s="5" t="e">
        <f t="shared" si="27"/>
        <v>#DIV/0!</v>
      </c>
      <c r="W102">
        <f t="shared" si="28"/>
        <v>0</v>
      </c>
      <c r="X102" s="5" t="e">
        <f t="shared" si="29"/>
        <v>#DIV/0!</v>
      </c>
      <c r="Y102">
        <f t="shared" si="30"/>
        <v>0</v>
      </c>
      <c r="Z102" s="5" t="e">
        <f t="shared" si="31"/>
        <v>#DIV/0!</v>
      </c>
      <c r="AA102">
        <f t="shared" si="32"/>
        <v>0</v>
      </c>
      <c r="AB102" s="5" t="e">
        <f t="shared" si="33"/>
        <v>#DIV/0!</v>
      </c>
    </row>
    <row r="103" spans="1:28" x14ac:dyDescent="0.25">
      <c r="A103" t="s">
        <v>266</v>
      </c>
      <c r="B103" t="s">
        <v>496</v>
      </c>
      <c r="C103" s="50">
        <f>COUNTIFS('2way'!$A$3:$A$7690,"&gt;50%",'2way'!$Y$3:$Y$7690,"Y",'2way'!$Q$3:$Q$7690,"=" &amp;B103) +  COUNTIFS('2way'!$A$3:$A$7690,"&gt;50%",'2way'!$Y$3:$Y$7690,"Y",'2way'!$R$3:$R$7690,"=" &amp;B103)</f>
        <v>0</v>
      </c>
      <c r="D103" s="51">
        <f>COUNTIFS('2way'!$A$3:$A$7690,"&gt;50%",'2way'!$Y$3:$Y$7690,"N",'2way'!$Q$3:$Q$7690,"=" &amp;B103) +  COUNTIFS('2way'!$A$3:$A$7690,"&gt;50%",'2way'!$Y$3:$Y$7690,"N",'2way'!$R$3:$R$7690,"=" &amp;B103)</f>
        <v>0</v>
      </c>
      <c r="E103" s="51">
        <f>COUNTIFS('2way'!$B$3:$B$7690,"&gt;50%",'2way'!$Y$3:$Y$7690,"N",'2way'!$Q$3:$Q$7690,"=" &amp;B103) +  COUNTIFS('2way'!$B$3:$B$7690,"&gt;50%",'2way'!$Y$3:$Y$7690,"N",'2way'!$R$3:$R$7690,"=" &amp;B103)</f>
        <v>1</v>
      </c>
      <c r="F103" s="51">
        <f>COUNTIFS('2way'!$B$3:$B$7690,"&gt;50%",'2way'!$Y$3:$Y$7690,"Y",'2way'!$Q$3:$Q$7690,"=" &amp;B103) +  COUNTIFS('2way'!$B$3:$B$7690,"&gt;50%",'2way'!$Y$3:$Y$7690,"Y",'2way'!$R$3:$R$7690,"=" &amp;B103)</f>
        <v>0</v>
      </c>
      <c r="G103">
        <f>COUNTIF('2way'!$Q$3:$Q$7690,"=" &amp;B103) + COUNTIF('2way'!$R$3:$R$7690,"=" &amp;B103)</f>
        <v>1</v>
      </c>
      <c r="H103" s="5">
        <f t="shared" si="18"/>
        <v>0</v>
      </c>
      <c r="I103" s="5">
        <f t="shared" si="19"/>
        <v>0</v>
      </c>
      <c r="J103" s="5">
        <f t="shared" si="20"/>
        <v>1</v>
      </c>
      <c r="K103" s="5">
        <f t="shared" si="21"/>
        <v>0</v>
      </c>
      <c r="L103" s="51">
        <f>COUNTIFS('2way'!$M$3:$M$7690,"&gt;50%",'2way'!$Y$3:$Y$7690,"Y",'2way'!$Q$3:$Q$7690,"=" &amp;B103) +  COUNTIFS('2way'!$M$3:$M$7690,"&gt;50%",'2way'!$Y$3:$Y$7690,"Y",'2way'!$R$3:$R$7690,"=" &amp;B103)</f>
        <v>0</v>
      </c>
      <c r="M103" s="51">
        <f>COUNTIFS('2way'!$M$3:$M$7690,"&gt;50%",'2way'!$Y$3:$Y$7690,"N",'2way'!$Q$3:$Q$7690,"=" &amp;B103) +  COUNTIFS('2way'!$M$3:$M$7690,"&gt;50%",'2way'!$Y$3:$Y$7690,"N",'2way'!$R$3:$R$7690,"=" &amp;B103)</f>
        <v>0</v>
      </c>
      <c r="N103" s="51">
        <f>COUNTIFS('2way'!$N$3:$N$7690,"&gt;50%",'2way'!$Y$3:$Y$7690,"N",'2way'!$Q$3:$Q$7690,"=" &amp;B103) +  COUNTIFS('2way'!$N$3:$N$7690,"&gt;50%",'2way'!$Y$3:$Y$7690,"N",'2way'!$R$3:$R$7690,"=" &amp;B103)</f>
        <v>0</v>
      </c>
      <c r="O103" s="51">
        <f>COUNTIFS('2way'!$N$3:$N$7690,"&gt;50%",'2way'!$Y$3:$Y$7690,"Y",'2way'!$Q$3:$Q$7690,"=" &amp;B103) +  COUNTIFS('2way'!$N$3:$N$7690,"&gt;50%",'2way'!$Y$3:$Y$7690,"Y",'2way'!$R$3:$R$7690,"=" &amp;B103)</f>
        <v>0</v>
      </c>
      <c r="P103">
        <f>COUNTIF('2way'!$Q$3:$Q$7690,"=" &amp;B103) + COUNTIF('2way'!$R$3:$R$7690,"=" &amp;B103)</f>
        <v>1</v>
      </c>
      <c r="Q103" s="5">
        <f t="shared" si="22"/>
        <v>0</v>
      </c>
      <c r="R103" s="5">
        <f t="shared" si="23"/>
        <v>0</v>
      </c>
      <c r="S103" s="5">
        <f t="shared" si="24"/>
        <v>0</v>
      </c>
      <c r="T103" s="5">
        <f t="shared" si="25"/>
        <v>0</v>
      </c>
      <c r="U103">
        <f t="shared" si="26"/>
        <v>1</v>
      </c>
      <c r="V103" s="5">
        <f t="shared" si="27"/>
        <v>1</v>
      </c>
      <c r="W103">
        <f t="shared" si="28"/>
        <v>0</v>
      </c>
      <c r="X103" s="5">
        <f t="shared" si="29"/>
        <v>0</v>
      </c>
      <c r="Y103">
        <f t="shared" si="30"/>
        <v>0</v>
      </c>
      <c r="Z103" s="5">
        <f t="shared" si="31"/>
        <v>0</v>
      </c>
      <c r="AA103">
        <f t="shared" si="32"/>
        <v>0</v>
      </c>
      <c r="AB103" s="5">
        <f t="shared" si="33"/>
        <v>0</v>
      </c>
    </row>
    <row r="104" spans="1:28" x14ac:dyDescent="0.25">
      <c r="A104" t="s">
        <v>266</v>
      </c>
      <c r="B104" t="s">
        <v>507</v>
      </c>
      <c r="C104" s="50">
        <f>COUNTIFS('2way'!$A$3:$A$7690,"&gt;50%",'2way'!$Y$3:$Y$7690,"Y",'2way'!$Q$3:$Q$7690,"=" &amp;B104) +  COUNTIFS('2way'!$A$3:$A$7690,"&gt;50%",'2way'!$Y$3:$Y$7690,"Y",'2way'!$R$3:$R$7690,"=" &amp;B104)</f>
        <v>0</v>
      </c>
      <c r="D104" s="51">
        <f>COUNTIFS('2way'!$A$3:$A$7690,"&gt;50%",'2way'!$Y$3:$Y$7690,"N",'2way'!$Q$3:$Q$7690,"=" &amp;B104) +  COUNTIFS('2way'!$A$3:$A$7690,"&gt;50%",'2way'!$Y$3:$Y$7690,"N",'2way'!$R$3:$R$7690,"=" &amp;B104)</f>
        <v>0</v>
      </c>
      <c r="E104" s="51">
        <f>COUNTIFS('2way'!$B$3:$B$7690,"&gt;50%",'2way'!$Y$3:$Y$7690,"N",'2way'!$Q$3:$Q$7690,"=" &amp;B104) +  COUNTIFS('2way'!$B$3:$B$7690,"&gt;50%",'2way'!$Y$3:$Y$7690,"N",'2way'!$R$3:$R$7690,"=" &amp;B104)</f>
        <v>0</v>
      </c>
      <c r="F104" s="51">
        <f>COUNTIFS('2way'!$B$3:$B$7690,"&gt;50%",'2way'!$Y$3:$Y$7690,"Y",'2way'!$Q$3:$Q$7690,"=" &amp;B104) +  COUNTIFS('2way'!$B$3:$B$7690,"&gt;50%",'2way'!$Y$3:$Y$7690,"Y",'2way'!$R$3:$R$7690,"=" &amp;B104)</f>
        <v>1</v>
      </c>
      <c r="G104">
        <f>COUNTIF('2way'!$Q$3:$Q$7690,"=" &amp;B104) + COUNTIF('2way'!$R$3:$R$7690,"=" &amp;B104)</f>
        <v>1</v>
      </c>
      <c r="H104" s="5">
        <f t="shared" si="18"/>
        <v>0</v>
      </c>
      <c r="I104" s="5">
        <f t="shared" si="19"/>
        <v>0</v>
      </c>
      <c r="J104" s="5">
        <f t="shared" si="20"/>
        <v>0</v>
      </c>
      <c r="K104" s="5">
        <f t="shared" si="21"/>
        <v>1</v>
      </c>
      <c r="L104" s="51">
        <f>COUNTIFS('2way'!$M$3:$M$7690,"&gt;50%",'2way'!$Y$3:$Y$7690,"Y",'2way'!$Q$3:$Q$7690,"=" &amp;B104) +  COUNTIFS('2way'!$M$3:$M$7690,"&gt;50%",'2way'!$Y$3:$Y$7690,"Y",'2way'!$R$3:$R$7690,"=" &amp;B104)</f>
        <v>0</v>
      </c>
      <c r="M104" s="51">
        <f>COUNTIFS('2way'!$M$3:$M$7690,"&gt;50%",'2way'!$Y$3:$Y$7690,"N",'2way'!$Q$3:$Q$7690,"=" &amp;B104) +  COUNTIFS('2way'!$M$3:$M$7690,"&gt;50%",'2way'!$Y$3:$Y$7690,"N",'2way'!$R$3:$R$7690,"=" &amp;B104)</f>
        <v>0</v>
      </c>
      <c r="N104" s="51">
        <f>COUNTIFS('2way'!$N$3:$N$7690,"&gt;50%",'2way'!$Y$3:$Y$7690,"N",'2way'!$Q$3:$Q$7690,"=" &amp;B104) +  COUNTIFS('2way'!$N$3:$N$7690,"&gt;50%",'2way'!$Y$3:$Y$7690,"N",'2way'!$R$3:$R$7690,"=" &amp;B104)</f>
        <v>0</v>
      </c>
      <c r="O104" s="51">
        <f>COUNTIFS('2way'!$N$3:$N$7690,"&gt;50%",'2way'!$Y$3:$Y$7690,"Y",'2way'!$Q$3:$Q$7690,"=" &amp;B104) +  COUNTIFS('2way'!$N$3:$N$7690,"&gt;50%",'2way'!$Y$3:$Y$7690,"Y",'2way'!$R$3:$R$7690,"=" &amp;B104)</f>
        <v>0</v>
      </c>
      <c r="P104">
        <f>COUNTIF('2way'!$Q$3:$Q$7690,"=" &amp;B104) + COUNTIF('2way'!$R$3:$R$7690,"=" &amp;B104)</f>
        <v>1</v>
      </c>
      <c r="Q104" s="5">
        <f t="shared" si="22"/>
        <v>0</v>
      </c>
      <c r="R104" s="5">
        <f t="shared" si="23"/>
        <v>0</v>
      </c>
      <c r="S104" s="5">
        <f t="shared" si="24"/>
        <v>0</v>
      </c>
      <c r="T104" s="5">
        <f t="shared" si="25"/>
        <v>0</v>
      </c>
      <c r="U104">
        <f t="shared" si="26"/>
        <v>0</v>
      </c>
      <c r="V104" s="5">
        <f t="shared" si="27"/>
        <v>0</v>
      </c>
      <c r="W104">
        <f t="shared" si="28"/>
        <v>0</v>
      </c>
      <c r="X104" s="5">
        <f t="shared" si="29"/>
        <v>0</v>
      </c>
      <c r="Y104">
        <f t="shared" si="30"/>
        <v>1</v>
      </c>
      <c r="Z104" s="5">
        <f t="shared" si="31"/>
        <v>1</v>
      </c>
      <c r="AA104">
        <f t="shared" si="32"/>
        <v>0</v>
      </c>
      <c r="AB104" s="5">
        <f t="shared" si="33"/>
        <v>0</v>
      </c>
    </row>
    <row r="105" spans="1:28" x14ac:dyDescent="0.25">
      <c r="A105" t="s">
        <v>266</v>
      </c>
      <c r="B105" t="s">
        <v>501</v>
      </c>
      <c r="C105" s="50">
        <f>COUNTIFS('2way'!$A$3:$A$7690,"&gt;50%",'2way'!$Y$3:$Y$7690,"Y",'2way'!$Q$3:$Q$7690,"=" &amp;B105) +  COUNTIFS('2way'!$A$3:$A$7690,"&gt;50%",'2way'!$Y$3:$Y$7690,"Y",'2way'!$R$3:$R$7690,"=" &amp;B105)</f>
        <v>1</v>
      </c>
      <c r="D105" s="51">
        <f>COUNTIFS('2way'!$A$3:$A$7690,"&gt;50%",'2way'!$Y$3:$Y$7690,"N",'2way'!$Q$3:$Q$7690,"=" &amp;B105) +  COUNTIFS('2way'!$A$3:$A$7690,"&gt;50%",'2way'!$Y$3:$Y$7690,"N",'2way'!$R$3:$R$7690,"=" &amp;B105)</f>
        <v>0</v>
      </c>
      <c r="E105" s="51">
        <f>COUNTIFS('2way'!$B$3:$B$7690,"&gt;50%",'2way'!$Y$3:$Y$7690,"N",'2way'!$Q$3:$Q$7690,"=" &amp;B105) +  COUNTIFS('2way'!$B$3:$B$7690,"&gt;50%",'2way'!$Y$3:$Y$7690,"N",'2way'!$R$3:$R$7690,"=" &amp;B105)</f>
        <v>0</v>
      </c>
      <c r="F105" s="51">
        <f>COUNTIFS('2way'!$B$3:$B$7690,"&gt;50%",'2way'!$Y$3:$Y$7690,"Y",'2way'!$Q$3:$Q$7690,"=" &amp;B105) +  COUNTIFS('2way'!$B$3:$B$7690,"&gt;50%",'2way'!$Y$3:$Y$7690,"Y",'2way'!$R$3:$R$7690,"=" &amp;B105)</f>
        <v>0</v>
      </c>
      <c r="G105">
        <f>COUNTIF('2way'!$Q$3:$Q$7690,"=" &amp;B105) + COUNTIF('2way'!$R$3:$R$7690,"=" &amp;B105)</f>
        <v>1</v>
      </c>
      <c r="H105" s="5">
        <f t="shared" si="18"/>
        <v>1</v>
      </c>
      <c r="I105" s="5">
        <f t="shared" si="19"/>
        <v>0</v>
      </c>
      <c r="J105" s="5">
        <f t="shared" si="20"/>
        <v>0</v>
      </c>
      <c r="K105" s="5">
        <f t="shared" si="21"/>
        <v>0</v>
      </c>
      <c r="L105" s="51">
        <f>COUNTIFS('2way'!$M$3:$M$7690,"&gt;50%",'2way'!$Y$3:$Y$7690,"Y",'2way'!$Q$3:$Q$7690,"=" &amp;B105) +  COUNTIFS('2way'!$M$3:$M$7690,"&gt;50%",'2way'!$Y$3:$Y$7690,"Y",'2way'!$R$3:$R$7690,"=" &amp;B105)</f>
        <v>0</v>
      </c>
      <c r="M105" s="51">
        <f>COUNTIFS('2way'!$M$3:$M$7690,"&gt;50%",'2way'!$Y$3:$Y$7690,"N",'2way'!$Q$3:$Q$7690,"=" &amp;B105) +  COUNTIFS('2way'!$M$3:$M$7690,"&gt;50%",'2way'!$Y$3:$Y$7690,"N",'2way'!$R$3:$R$7690,"=" &amp;B105)</f>
        <v>0</v>
      </c>
      <c r="N105" s="51">
        <f>COUNTIFS('2way'!$N$3:$N$7690,"&gt;50%",'2way'!$Y$3:$Y$7690,"N",'2way'!$Q$3:$Q$7690,"=" &amp;B105) +  COUNTIFS('2way'!$N$3:$N$7690,"&gt;50%",'2way'!$Y$3:$Y$7690,"N",'2way'!$R$3:$R$7690,"=" &amp;B105)</f>
        <v>0</v>
      </c>
      <c r="O105" s="51">
        <f>COUNTIFS('2way'!$N$3:$N$7690,"&gt;50%",'2way'!$Y$3:$Y$7690,"Y",'2way'!$Q$3:$Q$7690,"=" &amp;B105) +  COUNTIFS('2way'!$N$3:$N$7690,"&gt;50%",'2way'!$Y$3:$Y$7690,"Y",'2way'!$R$3:$R$7690,"=" &amp;B105)</f>
        <v>0</v>
      </c>
      <c r="P105">
        <f>COUNTIF('2way'!$Q$3:$Q$7690,"=" &amp;B105) + COUNTIF('2way'!$R$3:$R$7690,"=" &amp;B105)</f>
        <v>1</v>
      </c>
      <c r="Q105" s="5">
        <f t="shared" si="22"/>
        <v>0</v>
      </c>
      <c r="R105" s="5">
        <f t="shared" si="23"/>
        <v>0</v>
      </c>
      <c r="S105" s="5">
        <f t="shared" si="24"/>
        <v>0</v>
      </c>
      <c r="T105" s="5">
        <f t="shared" si="25"/>
        <v>0</v>
      </c>
      <c r="U105">
        <f t="shared" si="26"/>
        <v>1</v>
      </c>
      <c r="V105" s="5">
        <f t="shared" si="27"/>
        <v>1</v>
      </c>
      <c r="W105">
        <f t="shared" si="28"/>
        <v>0</v>
      </c>
      <c r="X105" s="5">
        <f t="shared" si="29"/>
        <v>0</v>
      </c>
      <c r="Y105">
        <f t="shared" si="30"/>
        <v>0</v>
      </c>
      <c r="Z105" s="5">
        <f t="shared" si="31"/>
        <v>0</v>
      </c>
      <c r="AA105">
        <f t="shared" si="32"/>
        <v>0</v>
      </c>
      <c r="AB105" s="5">
        <f t="shared" si="33"/>
        <v>0</v>
      </c>
    </row>
    <row r="106" spans="1:28" x14ac:dyDescent="0.25">
      <c r="A106" t="s">
        <v>266</v>
      </c>
      <c r="B106" t="s">
        <v>498</v>
      </c>
      <c r="C106" s="50">
        <f>COUNTIFS('2way'!$A$3:$A$7690,"&gt;50%",'2way'!$Y$3:$Y$7690,"Y",'2way'!$Q$3:$Q$7690,"=" &amp;B106) +  COUNTIFS('2way'!$A$3:$A$7690,"&gt;50%",'2way'!$Y$3:$Y$7690,"Y",'2way'!$R$3:$R$7690,"=" &amp;B106)</f>
        <v>0</v>
      </c>
      <c r="D106" s="51">
        <f>COUNTIFS('2way'!$A$3:$A$7690,"&gt;50%",'2way'!$Y$3:$Y$7690,"N",'2way'!$Q$3:$Q$7690,"=" &amp;B106) +  COUNTIFS('2way'!$A$3:$A$7690,"&gt;50%",'2way'!$Y$3:$Y$7690,"N",'2way'!$R$3:$R$7690,"=" &amp;B106)</f>
        <v>0</v>
      </c>
      <c r="E106" s="51">
        <f>COUNTIFS('2way'!$B$3:$B$7690,"&gt;50%",'2way'!$Y$3:$Y$7690,"N",'2way'!$Q$3:$Q$7690,"=" &amp;B106) +  COUNTIFS('2way'!$B$3:$B$7690,"&gt;50%",'2way'!$Y$3:$Y$7690,"N",'2way'!$R$3:$R$7690,"=" &amp;B106)</f>
        <v>0</v>
      </c>
      <c r="F106" s="51">
        <f>COUNTIFS('2way'!$B$3:$B$7690,"&gt;50%",'2way'!$Y$3:$Y$7690,"Y",'2way'!$Q$3:$Q$7690,"=" &amp;B106) +  COUNTIFS('2way'!$B$3:$B$7690,"&gt;50%",'2way'!$Y$3:$Y$7690,"Y",'2way'!$R$3:$R$7690,"=" &amp;B106)</f>
        <v>1</v>
      </c>
      <c r="G106">
        <f>COUNTIF('2way'!$Q$3:$Q$7690,"=" &amp;B106) + COUNTIF('2way'!$R$3:$R$7690,"=" &amp;B106)</f>
        <v>1</v>
      </c>
      <c r="H106" s="5">
        <f t="shared" si="18"/>
        <v>0</v>
      </c>
      <c r="I106" s="5">
        <f t="shared" si="19"/>
        <v>0</v>
      </c>
      <c r="J106" s="5">
        <f t="shared" si="20"/>
        <v>0</v>
      </c>
      <c r="K106" s="5">
        <f t="shared" si="21"/>
        <v>1</v>
      </c>
      <c r="L106" s="51">
        <f>COUNTIFS('2way'!$M$3:$M$7690,"&gt;50%",'2way'!$Y$3:$Y$7690,"Y",'2way'!$Q$3:$Q$7690,"=" &amp;B106) +  COUNTIFS('2way'!$M$3:$M$7690,"&gt;50%",'2way'!$Y$3:$Y$7690,"Y",'2way'!$R$3:$R$7690,"=" &amp;B106)</f>
        <v>0</v>
      </c>
      <c r="M106" s="51">
        <f>COUNTIFS('2way'!$M$3:$M$7690,"&gt;50%",'2way'!$Y$3:$Y$7690,"N",'2way'!$Q$3:$Q$7690,"=" &amp;B106) +  COUNTIFS('2way'!$M$3:$M$7690,"&gt;50%",'2way'!$Y$3:$Y$7690,"N",'2way'!$R$3:$R$7690,"=" &amp;B106)</f>
        <v>0</v>
      </c>
      <c r="N106" s="51">
        <f>COUNTIFS('2way'!$N$3:$N$7690,"&gt;50%",'2way'!$Y$3:$Y$7690,"N",'2way'!$Q$3:$Q$7690,"=" &amp;B106) +  COUNTIFS('2way'!$N$3:$N$7690,"&gt;50%",'2way'!$Y$3:$Y$7690,"N",'2way'!$R$3:$R$7690,"=" &amp;B106)</f>
        <v>0</v>
      </c>
      <c r="O106" s="51">
        <f>COUNTIFS('2way'!$N$3:$N$7690,"&gt;50%",'2way'!$Y$3:$Y$7690,"Y",'2way'!$Q$3:$Q$7690,"=" &amp;B106) +  COUNTIFS('2way'!$N$3:$N$7690,"&gt;50%",'2way'!$Y$3:$Y$7690,"Y",'2way'!$R$3:$R$7690,"=" &amp;B106)</f>
        <v>0</v>
      </c>
      <c r="P106">
        <f>COUNTIF('2way'!$Q$3:$Q$7690,"=" &amp;B106) + COUNTIF('2way'!$R$3:$R$7690,"=" &amp;B106)</f>
        <v>1</v>
      </c>
      <c r="Q106" s="5">
        <f t="shared" si="22"/>
        <v>0</v>
      </c>
      <c r="R106" s="5">
        <f t="shared" si="23"/>
        <v>0</v>
      </c>
      <c r="S106" s="5">
        <f t="shared" si="24"/>
        <v>0</v>
      </c>
      <c r="T106" s="5">
        <f t="shared" si="25"/>
        <v>0</v>
      </c>
      <c r="U106">
        <f t="shared" si="26"/>
        <v>0</v>
      </c>
      <c r="V106" s="5">
        <f t="shared" si="27"/>
        <v>0</v>
      </c>
      <c r="W106">
        <f t="shared" si="28"/>
        <v>0</v>
      </c>
      <c r="X106" s="5">
        <f t="shared" si="29"/>
        <v>0</v>
      </c>
      <c r="Y106">
        <f t="shared" si="30"/>
        <v>1</v>
      </c>
      <c r="Z106" s="5">
        <f t="shared" si="31"/>
        <v>1</v>
      </c>
      <c r="AA106">
        <f t="shared" si="32"/>
        <v>0</v>
      </c>
      <c r="AB106" s="5">
        <f t="shared" si="33"/>
        <v>0</v>
      </c>
    </row>
    <row r="107" spans="1:28" x14ac:dyDescent="0.25">
      <c r="A107" t="s">
        <v>266</v>
      </c>
      <c r="B107" t="s">
        <v>495</v>
      </c>
      <c r="C107" s="50">
        <f>COUNTIFS('2way'!$A$3:$A$7690,"&gt;50%",'2way'!$Y$3:$Y$7690,"Y",'2way'!$Q$3:$Q$7690,"=" &amp;B107) +  COUNTIFS('2way'!$A$3:$A$7690,"&gt;50%",'2way'!$Y$3:$Y$7690,"Y",'2way'!$R$3:$R$7690,"=" &amp;B107)</f>
        <v>0</v>
      </c>
      <c r="D107" s="51">
        <f>COUNTIFS('2way'!$A$3:$A$7690,"&gt;50%",'2way'!$Y$3:$Y$7690,"N",'2way'!$Q$3:$Q$7690,"=" &amp;B107) +  COUNTIFS('2way'!$A$3:$A$7690,"&gt;50%",'2way'!$Y$3:$Y$7690,"N",'2way'!$R$3:$R$7690,"=" &amp;B107)</f>
        <v>0</v>
      </c>
      <c r="E107" s="51">
        <f>COUNTIFS('2way'!$B$3:$B$7690,"&gt;50%",'2way'!$Y$3:$Y$7690,"N",'2way'!$Q$3:$Q$7690,"=" &amp;B107) +  COUNTIFS('2way'!$B$3:$B$7690,"&gt;50%",'2way'!$Y$3:$Y$7690,"N",'2way'!$R$3:$R$7690,"=" &amp;B107)</f>
        <v>0</v>
      </c>
      <c r="F107" s="51">
        <f>COUNTIFS('2way'!$B$3:$B$7690,"&gt;50%",'2way'!$Y$3:$Y$7690,"Y",'2way'!$Q$3:$Q$7690,"=" &amp;B107) +  COUNTIFS('2way'!$B$3:$B$7690,"&gt;50%",'2way'!$Y$3:$Y$7690,"Y",'2way'!$R$3:$R$7690,"=" &amp;B107)</f>
        <v>1</v>
      </c>
      <c r="G107">
        <f>COUNTIF('2way'!$Q$3:$Q$7690,"=" &amp;B107) + COUNTIF('2way'!$R$3:$R$7690,"=" &amp;B107)</f>
        <v>1</v>
      </c>
      <c r="H107" s="5">
        <f t="shared" si="18"/>
        <v>0</v>
      </c>
      <c r="I107" s="5">
        <f t="shared" si="19"/>
        <v>0</v>
      </c>
      <c r="J107" s="5">
        <f t="shared" si="20"/>
        <v>0</v>
      </c>
      <c r="K107" s="5">
        <f t="shared" si="21"/>
        <v>1</v>
      </c>
      <c r="L107" s="51">
        <f>COUNTIFS('2way'!$M$3:$M$7690,"&gt;50%",'2way'!$Y$3:$Y$7690,"Y",'2way'!$Q$3:$Q$7690,"=" &amp;B107) +  COUNTIFS('2way'!$M$3:$M$7690,"&gt;50%",'2way'!$Y$3:$Y$7690,"Y",'2way'!$R$3:$R$7690,"=" &amp;B107)</f>
        <v>0</v>
      </c>
      <c r="M107" s="51">
        <f>COUNTIFS('2way'!$M$3:$M$7690,"&gt;50%",'2way'!$Y$3:$Y$7690,"N",'2way'!$Q$3:$Q$7690,"=" &amp;B107) +  COUNTIFS('2way'!$M$3:$M$7690,"&gt;50%",'2way'!$Y$3:$Y$7690,"N",'2way'!$R$3:$R$7690,"=" &amp;B107)</f>
        <v>0</v>
      </c>
      <c r="N107" s="51">
        <f>COUNTIFS('2way'!$N$3:$N$7690,"&gt;50%",'2way'!$Y$3:$Y$7690,"N",'2way'!$Q$3:$Q$7690,"=" &amp;B107) +  COUNTIFS('2way'!$N$3:$N$7690,"&gt;50%",'2way'!$Y$3:$Y$7690,"N",'2way'!$R$3:$R$7690,"=" &amp;B107)</f>
        <v>0</v>
      </c>
      <c r="O107" s="51">
        <f>COUNTIFS('2way'!$N$3:$N$7690,"&gt;50%",'2way'!$Y$3:$Y$7690,"Y",'2way'!$Q$3:$Q$7690,"=" &amp;B107) +  COUNTIFS('2way'!$N$3:$N$7690,"&gt;50%",'2way'!$Y$3:$Y$7690,"Y",'2way'!$R$3:$R$7690,"=" &amp;B107)</f>
        <v>0</v>
      </c>
      <c r="P107">
        <f>COUNTIF('2way'!$Q$3:$Q$7690,"=" &amp;B107) + COUNTIF('2way'!$R$3:$R$7690,"=" &amp;B107)</f>
        <v>1</v>
      </c>
      <c r="Q107" s="5">
        <f t="shared" si="22"/>
        <v>0</v>
      </c>
      <c r="R107" s="5">
        <f t="shared" si="23"/>
        <v>0</v>
      </c>
      <c r="S107" s="5">
        <f t="shared" si="24"/>
        <v>0</v>
      </c>
      <c r="T107" s="5">
        <f t="shared" si="25"/>
        <v>0</v>
      </c>
      <c r="U107">
        <f t="shared" si="26"/>
        <v>0</v>
      </c>
      <c r="V107" s="5">
        <f t="shared" si="27"/>
        <v>0</v>
      </c>
      <c r="W107">
        <f t="shared" si="28"/>
        <v>0</v>
      </c>
      <c r="X107" s="5">
        <f t="shared" si="29"/>
        <v>0</v>
      </c>
      <c r="Y107">
        <f t="shared" si="30"/>
        <v>1</v>
      </c>
      <c r="Z107" s="5">
        <f t="shared" si="31"/>
        <v>1</v>
      </c>
      <c r="AA107">
        <f t="shared" si="32"/>
        <v>0</v>
      </c>
      <c r="AB107" s="5">
        <f t="shared" si="33"/>
        <v>0</v>
      </c>
    </row>
    <row r="108" spans="1:28" x14ac:dyDescent="0.25">
      <c r="A108" t="s">
        <v>266</v>
      </c>
      <c r="B108" t="s">
        <v>506</v>
      </c>
      <c r="C108" s="50">
        <f>COUNTIFS('2way'!$A$3:$A$7690,"&gt;50%",'2way'!$Y$3:$Y$7690,"Y",'2way'!$Q$3:$Q$7690,"=" &amp;B108) +  COUNTIFS('2way'!$A$3:$A$7690,"&gt;50%",'2way'!$Y$3:$Y$7690,"Y",'2way'!$R$3:$R$7690,"=" &amp;B108)</f>
        <v>0</v>
      </c>
      <c r="D108" s="51">
        <f>COUNTIFS('2way'!$A$3:$A$7690,"&gt;50%",'2way'!$Y$3:$Y$7690,"N",'2way'!$Q$3:$Q$7690,"=" &amp;B108) +  COUNTIFS('2way'!$A$3:$A$7690,"&gt;50%",'2way'!$Y$3:$Y$7690,"N",'2way'!$R$3:$R$7690,"=" &amp;B108)</f>
        <v>0</v>
      </c>
      <c r="E108" s="51">
        <f>COUNTIFS('2way'!$B$3:$B$7690,"&gt;50%",'2way'!$Y$3:$Y$7690,"N",'2way'!$Q$3:$Q$7690,"=" &amp;B108) +  COUNTIFS('2way'!$B$3:$B$7690,"&gt;50%",'2way'!$Y$3:$Y$7690,"N",'2way'!$R$3:$R$7690,"=" &amp;B108)</f>
        <v>0</v>
      </c>
      <c r="F108" s="51">
        <f>COUNTIFS('2way'!$B$3:$B$7690,"&gt;50%",'2way'!$Y$3:$Y$7690,"Y",'2way'!$Q$3:$Q$7690,"=" &amp;B108) +  COUNTIFS('2way'!$B$3:$B$7690,"&gt;50%",'2way'!$Y$3:$Y$7690,"Y",'2way'!$R$3:$R$7690,"=" &amp;B108)</f>
        <v>1</v>
      </c>
      <c r="G108">
        <f>COUNTIF('2way'!$Q$3:$Q$7690,"=" &amp;B108) + COUNTIF('2way'!$R$3:$R$7690,"=" &amp;B108)</f>
        <v>1</v>
      </c>
      <c r="H108" s="5">
        <f t="shared" si="18"/>
        <v>0</v>
      </c>
      <c r="I108" s="5">
        <f t="shared" si="19"/>
        <v>0</v>
      </c>
      <c r="J108" s="5">
        <f t="shared" si="20"/>
        <v>0</v>
      </c>
      <c r="K108" s="5">
        <f t="shared" si="21"/>
        <v>1</v>
      </c>
      <c r="L108" s="51">
        <f>COUNTIFS('2way'!$M$3:$M$7690,"&gt;50%",'2way'!$Y$3:$Y$7690,"Y",'2way'!$Q$3:$Q$7690,"=" &amp;B108) +  COUNTIFS('2way'!$M$3:$M$7690,"&gt;50%",'2way'!$Y$3:$Y$7690,"Y",'2way'!$R$3:$R$7690,"=" &amp;B108)</f>
        <v>0</v>
      </c>
      <c r="M108" s="51">
        <f>COUNTIFS('2way'!$M$3:$M$7690,"&gt;50%",'2way'!$Y$3:$Y$7690,"N",'2way'!$Q$3:$Q$7690,"=" &amp;B108) +  COUNTIFS('2way'!$M$3:$M$7690,"&gt;50%",'2way'!$Y$3:$Y$7690,"N",'2way'!$R$3:$R$7690,"=" &amp;B108)</f>
        <v>0</v>
      </c>
      <c r="N108" s="51">
        <f>COUNTIFS('2way'!$N$3:$N$7690,"&gt;50%",'2way'!$Y$3:$Y$7690,"N",'2way'!$Q$3:$Q$7690,"=" &amp;B108) +  COUNTIFS('2way'!$N$3:$N$7690,"&gt;50%",'2way'!$Y$3:$Y$7690,"N",'2way'!$R$3:$R$7690,"=" &amp;B108)</f>
        <v>0</v>
      </c>
      <c r="O108" s="51">
        <f>COUNTIFS('2way'!$N$3:$N$7690,"&gt;50%",'2way'!$Y$3:$Y$7690,"Y",'2way'!$Q$3:$Q$7690,"=" &amp;B108) +  COUNTIFS('2way'!$N$3:$N$7690,"&gt;50%",'2way'!$Y$3:$Y$7690,"Y",'2way'!$R$3:$R$7690,"=" &amp;B108)</f>
        <v>0</v>
      </c>
      <c r="P108">
        <f>COUNTIF('2way'!$Q$3:$Q$7690,"=" &amp;B108) + COUNTIF('2way'!$R$3:$R$7690,"=" &amp;B108)</f>
        <v>1</v>
      </c>
      <c r="Q108" s="5">
        <f t="shared" si="22"/>
        <v>0</v>
      </c>
      <c r="R108" s="5">
        <f t="shared" si="23"/>
        <v>0</v>
      </c>
      <c r="S108" s="5">
        <f t="shared" si="24"/>
        <v>0</v>
      </c>
      <c r="T108" s="5">
        <f t="shared" si="25"/>
        <v>0</v>
      </c>
      <c r="U108">
        <f t="shared" si="26"/>
        <v>0</v>
      </c>
      <c r="V108" s="5">
        <f t="shared" si="27"/>
        <v>0</v>
      </c>
      <c r="W108">
        <f t="shared" si="28"/>
        <v>0</v>
      </c>
      <c r="X108" s="5">
        <f t="shared" si="29"/>
        <v>0</v>
      </c>
      <c r="Y108">
        <f t="shared" si="30"/>
        <v>1</v>
      </c>
      <c r="Z108" s="5">
        <f t="shared" si="31"/>
        <v>1</v>
      </c>
      <c r="AA108">
        <f t="shared" si="32"/>
        <v>0</v>
      </c>
      <c r="AB108" s="5">
        <f t="shared" si="33"/>
        <v>0</v>
      </c>
    </row>
    <row r="109" spans="1:28" x14ac:dyDescent="0.25">
      <c r="A109" t="s">
        <v>266</v>
      </c>
      <c r="B109" t="s">
        <v>503</v>
      </c>
      <c r="C109" s="50">
        <f>COUNTIFS('2way'!$A$3:$A$7690,"&gt;50%",'2way'!$Y$3:$Y$7690,"Y",'2way'!$Q$3:$Q$7690,"=" &amp;B109) +  COUNTIFS('2way'!$A$3:$A$7690,"&gt;50%",'2way'!$Y$3:$Y$7690,"Y",'2way'!$R$3:$R$7690,"=" &amp;B109)</f>
        <v>1</v>
      </c>
      <c r="D109" s="51">
        <f>COUNTIFS('2way'!$A$3:$A$7690,"&gt;50%",'2way'!$Y$3:$Y$7690,"N",'2way'!$Q$3:$Q$7690,"=" &amp;B109) +  COUNTIFS('2way'!$A$3:$A$7690,"&gt;50%",'2way'!$Y$3:$Y$7690,"N",'2way'!$R$3:$R$7690,"=" &amp;B109)</f>
        <v>0</v>
      </c>
      <c r="E109" s="51">
        <f>COUNTIFS('2way'!$B$3:$B$7690,"&gt;50%",'2way'!$Y$3:$Y$7690,"N",'2way'!$Q$3:$Q$7690,"=" &amp;B109) +  COUNTIFS('2way'!$B$3:$B$7690,"&gt;50%",'2way'!$Y$3:$Y$7690,"N",'2way'!$R$3:$R$7690,"=" &amp;B109)</f>
        <v>0</v>
      </c>
      <c r="F109" s="51">
        <f>COUNTIFS('2way'!$B$3:$B$7690,"&gt;50%",'2way'!$Y$3:$Y$7690,"Y",'2way'!$Q$3:$Q$7690,"=" &amp;B109) +  COUNTIFS('2way'!$B$3:$B$7690,"&gt;50%",'2way'!$Y$3:$Y$7690,"Y",'2way'!$R$3:$R$7690,"=" &amp;B109)</f>
        <v>0</v>
      </c>
      <c r="G109">
        <f>COUNTIF('2way'!$Q$3:$Q$7690,"=" &amp;B109) + COUNTIF('2way'!$R$3:$R$7690,"=" &amp;B109)</f>
        <v>1</v>
      </c>
      <c r="H109" s="5">
        <f t="shared" si="18"/>
        <v>1</v>
      </c>
      <c r="I109" s="5">
        <f t="shared" si="19"/>
        <v>0</v>
      </c>
      <c r="J109" s="5">
        <f t="shared" si="20"/>
        <v>0</v>
      </c>
      <c r="K109" s="5">
        <f t="shared" si="21"/>
        <v>0</v>
      </c>
      <c r="L109" s="51">
        <f>COUNTIFS('2way'!$M$3:$M$7690,"&gt;50%",'2way'!$Y$3:$Y$7690,"Y",'2way'!$Q$3:$Q$7690,"=" &amp;B109) +  COUNTIFS('2way'!$M$3:$M$7690,"&gt;50%",'2way'!$Y$3:$Y$7690,"Y",'2way'!$R$3:$R$7690,"=" &amp;B109)</f>
        <v>0</v>
      </c>
      <c r="M109" s="51">
        <f>COUNTIFS('2way'!$M$3:$M$7690,"&gt;50%",'2way'!$Y$3:$Y$7690,"N",'2way'!$Q$3:$Q$7690,"=" &amp;B109) +  COUNTIFS('2way'!$M$3:$M$7690,"&gt;50%",'2way'!$Y$3:$Y$7690,"N",'2way'!$R$3:$R$7690,"=" &amp;B109)</f>
        <v>0</v>
      </c>
      <c r="N109" s="51">
        <f>COUNTIFS('2way'!$N$3:$N$7690,"&gt;50%",'2way'!$Y$3:$Y$7690,"N",'2way'!$Q$3:$Q$7690,"=" &amp;B109) +  COUNTIFS('2way'!$N$3:$N$7690,"&gt;50%",'2way'!$Y$3:$Y$7690,"N",'2way'!$R$3:$R$7690,"=" &amp;B109)</f>
        <v>0</v>
      </c>
      <c r="O109" s="51">
        <f>COUNTIFS('2way'!$N$3:$N$7690,"&gt;50%",'2way'!$Y$3:$Y$7690,"Y",'2way'!$Q$3:$Q$7690,"=" &amp;B109) +  COUNTIFS('2way'!$N$3:$N$7690,"&gt;50%",'2way'!$Y$3:$Y$7690,"Y",'2way'!$R$3:$R$7690,"=" &amp;B109)</f>
        <v>0</v>
      </c>
      <c r="P109">
        <f>COUNTIF('2way'!$Q$3:$Q$7690,"=" &amp;B109) + COUNTIF('2way'!$R$3:$R$7690,"=" &amp;B109)</f>
        <v>1</v>
      </c>
      <c r="Q109" s="5">
        <f t="shared" si="22"/>
        <v>0</v>
      </c>
      <c r="R109" s="5">
        <f t="shared" si="23"/>
        <v>0</v>
      </c>
      <c r="S109" s="5">
        <f t="shared" si="24"/>
        <v>0</v>
      </c>
      <c r="T109" s="5">
        <f t="shared" si="25"/>
        <v>0</v>
      </c>
      <c r="U109">
        <f t="shared" si="26"/>
        <v>1</v>
      </c>
      <c r="V109" s="5">
        <f t="shared" si="27"/>
        <v>1</v>
      </c>
      <c r="W109">
        <f t="shared" si="28"/>
        <v>0</v>
      </c>
      <c r="X109" s="5">
        <f t="shared" si="29"/>
        <v>0</v>
      </c>
      <c r="Y109">
        <f t="shared" si="30"/>
        <v>0</v>
      </c>
      <c r="Z109" s="5">
        <f t="shared" si="31"/>
        <v>0</v>
      </c>
      <c r="AA109">
        <f t="shared" si="32"/>
        <v>0</v>
      </c>
      <c r="AB109" s="5">
        <f t="shared" si="33"/>
        <v>0</v>
      </c>
    </row>
    <row r="110" spans="1:28" x14ac:dyDescent="0.25">
      <c r="A110" t="s">
        <v>266</v>
      </c>
      <c r="B110" t="s">
        <v>497</v>
      </c>
      <c r="C110" s="50">
        <f>COUNTIFS('2way'!$A$3:$A$7690,"&gt;50%",'2way'!$Y$3:$Y$7690,"Y",'2way'!$Q$3:$Q$7690,"=" &amp;B110) +  COUNTIFS('2way'!$A$3:$A$7690,"&gt;50%",'2way'!$Y$3:$Y$7690,"Y",'2way'!$R$3:$R$7690,"=" &amp;B110)</f>
        <v>0</v>
      </c>
      <c r="D110" s="51">
        <f>COUNTIFS('2way'!$A$3:$A$7690,"&gt;50%",'2way'!$Y$3:$Y$7690,"N",'2way'!$Q$3:$Q$7690,"=" &amp;B110) +  COUNTIFS('2way'!$A$3:$A$7690,"&gt;50%",'2way'!$Y$3:$Y$7690,"N",'2way'!$R$3:$R$7690,"=" &amp;B110)</f>
        <v>0</v>
      </c>
      <c r="E110" s="51">
        <f>COUNTIFS('2way'!$B$3:$B$7690,"&gt;50%",'2way'!$Y$3:$Y$7690,"N",'2way'!$Q$3:$Q$7690,"=" &amp;B110) +  COUNTIFS('2way'!$B$3:$B$7690,"&gt;50%",'2way'!$Y$3:$Y$7690,"N",'2way'!$R$3:$R$7690,"=" &amp;B110)</f>
        <v>1</v>
      </c>
      <c r="F110" s="51">
        <f>COUNTIFS('2way'!$B$3:$B$7690,"&gt;50%",'2way'!$Y$3:$Y$7690,"Y",'2way'!$Q$3:$Q$7690,"=" &amp;B110) +  COUNTIFS('2way'!$B$3:$B$7690,"&gt;50%",'2way'!$Y$3:$Y$7690,"Y",'2way'!$R$3:$R$7690,"=" &amp;B110)</f>
        <v>0</v>
      </c>
      <c r="G110">
        <f>COUNTIF('2way'!$Q$3:$Q$7690,"=" &amp;B110) + COUNTIF('2way'!$R$3:$R$7690,"=" &amp;B110)</f>
        <v>1</v>
      </c>
      <c r="H110" s="5">
        <f t="shared" si="18"/>
        <v>0</v>
      </c>
      <c r="I110" s="5">
        <f t="shared" si="19"/>
        <v>0</v>
      </c>
      <c r="J110" s="5">
        <f t="shared" si="20"/>
        <v>1</v>
      </c>
      <c r="K110" s="5">
        <f t="shared" si="21"/>
        <v>0</v>
      </c>
      <c r="L110" s="51">
        <f>COUNTIFS('2way'!$M$3:$M$7690,"&gt;50%",'2way'!$Y$3:$Y$7690,"Y",'2way'!$Q$3:$Q$7690,"=" &amp;B110) +  COUNTIFS('2way'!$M$3:$M$7690,"&gt;50%",'2way'!$Y$3:$Y$7690,"Y",'2way'!$R$3:$R$7690,"=" &amp;B110)</f>
        <v>0</v>
      </c>
      <c r="M110" s="51">
        <f>COUNTIFS('2way'!$M$3:$M$7690,"&gt;50%",'2way'!$Y$3:$Y$7690,"N",'2way'!$Q$3:$Q$7690,"=" &amp;B110) +  COUNTIFS('2way'!$M$3:$M$7690,"&gt;50%",'2way'!$Y$3:$Y$7690,"N",'2way'!$R$3:$R$7690,"=" &amp;B110)</f>
        <v>0</v>
      </c>
      <c r="N110" s="51">
        <f>COUNTIFS('2way'!$N$3:$N$7690,"&gt;50%",'2way'!$Y$3:$Y$7690,"N",'2way'!$Q$3:$Q$7690,"=" &amp;B110) +  COUNTIFS('2way'!$N$3:$N$7690,"&gt;50%",'2way'!$Y$3:$Y$7690,"N",'2way'!$R$3:$R$7690,"=" &amp;B110)</f>
        <v>0</v>
      </c>
      <c r="O110" s="51">
        <f>COUNTIFS('2way'!$N$3:$N$7690,"&gt;50%",'2way'!$Y$3:$Y$7690,"Y",'2way'!$Q$3:$Q$7690,"=" &amp;B110) +  COUNTIFS('2way'!$N$3:$N$7690,"&gt;50%",'2way'!$Y$3:$Y$7690,"Y",'2way'!$R$3:$R$7690,"=" &amp;B110)</f>
        <v>0</v>
      </c>
      <c r="P110">
        <f>COUNTIF('2way'!$Q$3:$Q$7690,"=" &amp;B110) + COUNTIF('2way'!$R$3:$R$7690,"=" &amp;B110)</f>
        <v>1</v>
      </c>
      <c r="Q110" s="5">
        <f t="shared" si="22"/>
        <v>0</v>
      </c>
      <c r="R110" s="5">
        <f t="shared" si="23"/>
        <v>0</v>
      </c>
      <c r="S110" s="5">
        <f t="shared" si="24"/>
        <v>0</v>
      </c>
      <c r="T110" s="5">
        <f t="shared" si="25"/>
        <v>0</v>
      </c>
      <c r="U110">
        <f t="shared" si="26"/>
        <v>1</v>
      </c>
      <c r="V110" s="5">
        <f t="shared" si="27"/>
        <v>1</v>
      </c>
      <c r="W110">
        <f t="shared" si="28"/>
        <v>0</v>
      </c>
      <c r="X110" s="5">
        <f t="shared" si="29"/>
        <v>0</v>
      </c>
      <c r="Y110">
        <f t="shared" si="30"/>
        <v>0</v>
      </c>
      <c r="Z110" s="5">
        <f t="shared" si="31"/>
        <v>0</v>
      </c>
      <c r="AA110">
        <f t="shared" si="32"/>
        <v>0</v>
      </c>
      <c r="AB110" s="5">
        <f t="shared" si="33"/>
        <v>0</v>
      </c>
    </row>
    <row r="111" spans="1:28" x14ac:dyDescent="0.25">
      <c r="A111" t="s">
        <v>266</v>
      </c>
      <c r="B111" t="s">
        <v>504</v>
      </c>
      <c r="C111" s="50">
        <f>COUNTIFS('2way'!$A$3:$A$7690,"&gt;50%",'2way'!$Y$3:$Y$7690,"Y",'2way'!$Q$3:$Q$7690,"=" &amp;B111) +  COUNTIFS('2way'!$A$3:$A$7690,"&gt;50%",'2way'!$Y$3:$Y$7690,"Y",'2way'!$R$3:$R$7690,"=" &amp;B111)</f>
        <v>0</v>
      </c>
      <c r="D111" s="51">
        <f>COUNTIFS('2way'!$A$3:$A$7690,"&gt;50%",'2way'!$Y$3:$Y$7690,"N",'2way'!$Q$3:$Q$7690,"=" &amp;B111) +  COUNTIFS('2way'!$A$3:$A$7690,"&gt;50%",'2way'!$Y$3:$Y$7690,"N",'2way'!$R$3:$R$7690,"=" &amp;B111)</f>
        <v>1</v>
      </c>
      <c r="E111" s="51">
        <f>COUNTIFS('2way'!$B$3:$B$7690,"&gt;50%",'2way'!$Y$3:$Y$7690,"N",'2way'!$Q$3:$Q$7690,"=" &amp;B111) +  COUNTIFS('2way'!$B$3:$B$7690,"&gt;50%",'2way'!$Y$3:$Y$7690,"N",'2way'!$R$3:$R$7690,"=" &amp;B111)</f>
        <v>0</v>
      </c>
      <c r="F111" s="51">
        <f>COUNTIFS('2way'!$B$3:$B$7690,"&gt;50%",'2way'!$Y$3:$Y$7690,"Y",'2way'!$Q$3:$Q$7690,"=" &amp;B111) +  COUNTIFS('2way'!$B$3:$B$7690,"&gt;50%",'2way'!$Y$3:$Y$7690,"Y",'2way'!$R$3:$R$7690,"=" &amp;B111)</f>
        <v>0</v>
      </c>
      <c r="G111">
        <f>COUNTIF('2way'!$Q$3:$Q$7690,"=" &amp;B111) + COUNTIF('2way'!$R$3:$R$7690,"=" &amp;B111)</f>
        <v>1</v>
      </c>
      <c r="H111" s="5">
        <f t="shared" si="18"/>
        <v>0</v>
      </c>
      <c r="I111" s="5">
        <f t="shared" si="19"/>
        <v>1</v>
      </c>
      <c r="J111" s="5">
        <f t="shared" si="20"/>
        <v>0</v>
      </c>
      <c r="K111" s="5">
        <f t="shared" si="21"/>
        <v>0</v>
      </c>
      <c r="L111" s="51">
        <f>COUNTIFS('2way'!$M$3:$M$7690,"&gt;50%",'2way'!$Y$3:$Y$7690,"Y",'2way'!$Q$3:$Q$7690,"=" &amp;B111) +  COUNTIFS('2way'!$M$3:$M$7690,"&gt;50%",'2way'!$Y$3:$Y$7690,"Y",'2way'!$R$3:$R$7690,"=" &amp;B111)</f>
        <v>0</v>
      </c>
      <c r="M111" s="51">
        <f>COUNTIFS('2way'!$M$3:$M$7690,"&gt;50%",'2way'!$Y$3:$Y$7690,"N",'2way'!$Q$3:$Q$7690,"=" &amp;B111) +  COUNTIFS('2way'!$M$3:$M$7690,"&gt;50%",'2way'!$Y$3:$Y$7690,"N",'2way'!$R$3:$R$7690,"=" &amp;B111)</f>
        <v>0</v>
      </c>
      <c r="N111" s="51">
        <f>COUNTIFS('2way'!$N$3:$N$7690,"&gt;50%",'2way'!$Y$3:$Y$7690,"N",'2way'!$Q$3:$Q$7690,"=" &amp;B111) +  COUNTIFS('2way'!$N$3:$N$7690,"&gt;50%",'2way'!$Y$3:$Y$7690,"N",'2way'!$R$3:$R$7690,"=" &amp;B111)</f>
        <v>0</v>
      </c>
      <c r="O111" s="51">
        <f>COUNTIFS('2way'!$N$3:$N$7690,"&gt;50%",'2way'!$Y$3:$Y$7690,"Y",'2way'!$Q$3:$Q$7690,"=" &amp;B111) +  COUNTIFS('2way'!$N$3:$N$7690,"&gt;50%",'2way'!$Y$3:$Y$7690,"Y",'2way'!$R$3:$R$7690,"=" &amp;B111)</f>
        <v>0</v>
      </c>
      <c r="P111">
        <f>COUNTIF('2way'!$Q$3:$Q$7690,"=" &amp;B111) + COUNTIF('2way'!$R$3:$R$7690,"=" &amp;B111)</f>
        <v>1</v>
      </c>
      <c r="Q111" s="5">
        <f t="shared" si="22"/>
        <v>0</v>
      </c>
      <c r="R111" s="5">
        <f t="shared" si="23"/>
        <v>0</v>
      </c>
      <c r="S111" s="5">
        <f t="shared" si="24"/>
        <v>0</v>
      </c>
      <c r="T111" s="5">
        <f t="shared" si="25"/>
        <v>0</v>
      </c>
      <c r="U111">
        <f t="shared" si="26"/>
        <v>0</v>
      </c>
      <c r="V111" s="5">
        <f t="shared" si="27"/>
        <v>0</v>
      </c>
      <c r="W111">
        <f t="shared" si="28"/>
        <v>0</v>
      </c>
      <c r="X111" s="5">
        <f t="shared" si="29"/>
        <v>0</v>
      </c>
      <c r="Y111">
        <f t="shared" si="30"/>
        <v>1</v>
      </c>
      <c r="Z111" s="5">
        <f t="shared" si="31"/>
        <v>1</v>
      </c>
      <c r="AA111">
        <f t="shared" si="32"/>
        <v>0</v>
      </c>
      <c r="AB111" s="5">
        <f t="shared" si="33"/>
        <v>0</v>
      </c>
    </row>
    <row r="112" spans="1:28" x14ac:dyDescent="0.25">
      <c r="A112" t="s">
        <v>266</v>
      </c>
      <c r="B112" t="s">
        <v>502</v>
      </c>
      <c r="C112" s="50">
        <f>COUNTIFS('2way'!$A$3:$A$7690,"&gt;50%",'2way'!$Y$3:$Y$7690,"Y",'2way'!$Q$3:$Q$7690,"=" &amp;B112) +  COUNTIFS('2way'!$A$3:$A$7690,"&gt;50%",'2way'!$Y$3:$Y$7690,"Y",'2way'!$R$3:$R$7690,"=" &amp;B112)</f>
        <v>1</v>
      </c>
      <c r="D112" s="51">
        <f>COUNTIFS('2way'!$A$3:$A$7690,"&gt;50%",'2way'!$Y$3:$Y$7690,"N",'2way'!$Q$3:$Q$7690,"=" &amp;B112) +  COUNTIFS('2way'!$A$3:$A$7690,"&gt;50%",'2way'!$Y$3:$Y$7690,"N",'2way'!$R$3:$R$7690,"=" &amp;B112)</f>
        <v>1</v>
      </c>
      <c r="E112" s="51">
        <f>COUNTIFS('2way'!$B$3:$B$7690,"&gt;50%",'2way'!$Y$3:$Y$7690,"N",'2way'!$Q$3:$Q$7690,"=" &amp;B112) +  COUNTIFS('2way'!$B$3:$B$7690,"&gt;50%",'2way'!$Y$3:$Y$7690,"N",'2way'!$R$3:$R$7690,"=" &amp;B112)</f>
        <v>0</v>
      </c>
      <c r="F112" s="51">
        <f>COUNTIFS('2way'!$B$3:$B$7690,"&gt;50%",'2way'!$Y$3:$Y$7690,"Y",'2way'!$Q$3:$Q$7690,"=" &amp;B112) +  COUNTIFS('2way'!$B$3:$B$7690,"&gt;50%",'2way'!$Y$3:$Y$7690,"Y",'2way'!$R$3:$R$7690,"=" &amp;B112)</f>
        <v>0</v>
      </c>
      <c r="G112">
        <f>COUNTIF('2way'!$Q$3:$Q$7690,"=" &amp;B112) + COUNTIF('2way'!$R$3:$R$7690,"=" &amp;B112)</f>
        <v>2</v>
      </c>
      <c r="H112" s="5">
        <f t="shared" si="18"/>
        <v>0.5</v>
      </c>
      <c r="I112" s="5">
        <f t="shared" si="19"/>
        <v>0.5</v>
      </c>
      <c r="J112" s="5">
        <f t="shared" si="20"/>
        <v>0</v>
      </c>
      <c r="K112" s="5">
        <f t="shared" si="21"/>
        <v>0</v>
      </c>
      <c r="L112" s="51">
        <f>COUNTIFS('2way'!$M$3:$M$7690,"&gt;50%",'2way'!$Y$3:$Y$7690,"Y",'2way'!$Q$3:$Q$7690,"=" &amp;B112) +  COUNTIFS('2way'!$M$3:$M$7690,"&gt;50%",'2way'!$Y$3:$Y$7690,"Y",'2way'!$R$3:$R$7690,"=" &amp;B112)</f>
        <v>0</v>
      </c>
      <c r="M112" s="51">
        <f>COUNTIFS('2way'!$M$3:$M$7690,"&gt;50%",'2way'!$Y$3:$Y$7690,"N",'2way'!$Q$3:$Q$7690,"=" &amp;B112) +  COUNTIFS('2way'!$M$3:$M$7690,"&gt;50%",'2way'!$Y$3:$Y$7690,"N",'2way'!$R$3:$R$7690,"=" &amp;B112)</f>
        <v>0</v>
      </c>
      <c r="N112" s="51">
        <f>COUNTIFS('2way'!$N$3:$N$7690,"&gt;50%",'2way'!$Y$3:$Y$7690,"N",'2way'!$Q$3:$Q$7690,"=" &amp;B112) +  COUNTIFS('2way'!$N$3:$N$7690,"&gt;50%",'2way'!$Y$3:$Y$7690,"N",'2way'!$R$3:$R$7690,"=" &amp;B112)</f>
        <v>0</v>
      </c>
      <c r="O112" s="51">
        <f>COUNTIFS('2way'!$N$3:$N$7690,"&gt;50%",'2way'!$Y$3:$Y$7690,"Y",'2way'!$Q$3:$Q$7690,"=" &amp;B112) +  COUNTIFS('2way'!$N$3:$N$7690,"&gt;50%",'2way'!$Y$3:$Y$7690,"Y",'2way'!$R$3:$R$7690,"=" &amp;B112)</f>
        <v>0</v>
      </c>
      <c r="P112">
        <f>COUNTIF('2way'!$Q$3:$Q$7690,"=" &amp;B112) + COUNTIF('2way'!$R$3:$R$7690,"=" &amp;B112)</f>
        <v>2</v>
      </c>
      <c r="Q112" s="5">
        <f t="shared" si="22"/>
        <v>0</v>
      </c>
      <c r="R112" s="5">
        <f t="shared" si="23"/>
        <v>0</v>
      </c>
      <c r="S112" s="5">
        <f t="shared" si="24"/>
        <v>0</v>
      </c>
      <c r="T112" s="5">
        <f t="shared" si="25"/>
        <v>0</v>
      </c>
      <c r="U112">
        <f t="shared" si="26"/>
        <v>1</v>
      </c>
      <c r="V112" s="5">
        <f t="shared" si="27"/>
        <v>0.5</v>
      </c>
      <c r="W112">
        <f t="shared" si="28"/>
        <v>0</v>
      </c>
      <c r="X112" s="5">
        <f t="shared" si="29"/>
        <v>0</v>
      </c>
      <c r="Y112">
        <f t="shared" si="30"/>
        <v>1</v>
      </c>
      <c r="Z112" s="5">
        <f t="shared" si="31"/>
        <v>0.5</v>
      </c>
      <c r="AA112">
        <f t="shared" si="32"/>
        <v>0</v>
      </c>
      <c r="AB112" s="5">
        <f t="shared" si="33"/>
        <v>0</v>
      </c>
    </row>
    <row r="113" spans="1:28" x14ac:dyDescent="0.25">
      <c r="A113" t="s">
        <v>261</v>
      </c>
      <c r="B113" t="s">
        <v>526</v>
      </c>
      <c r="C113" s="50">
        <f>COUNTIFS('2way'!$A$3:$A$7690,"&gt;50%",'2way'!$Y$3:$Y$7690,"Y",'2way'!$Q$3:$Q$7690,"=" &amp;B113) +  COUNTIFS('2way'!$A$3:$A$7690,"&gt;50%",'2way'!$Y$3:$Y$7690,"Y",'2way'!$R$3:$R$7690,"=" &amp;B113)</f>
        <v>1</v>
      </c>
      <c r="D113" s="51">
        <f>COUNTIFS('2way'!$A$3:$A$7690,"&gt;50%",'2way'!$Y$3:$Y$7690,"N",'2way'!$Q$3:$Q$7690,"=" &amp;B113) +  COUNTIFS('2way'!$A$3:$A$7690,"&gt;50%",'2way'!$Y$3:$Y$7690,"N",'2way'!$R$3:$R$7690,"=" &amp;B113)</f>
        <v>0</v>
      </c>
      <c r="E113" s="51">
        <f>COUNTIFS('2way'!$B$3:$B$7690,"&gt;50%",'2way'!$Y$3:$Y$7690,"N",'2way'!$Q$3:$Q$7690,"=" &amp;B113) +  COUNTIFS('2way'!$B$3:$B$7690,"&gt;50%",'2way'!$Y$3:$Y$7690,"N",'2way'!$R$3:$R$7690,"=" &amp;B113)</f>
        <v>2</v>
      </c>
      <c r="F113" s="51">
        <f>COUNTIFS('2way'!$B$3:$B$7690,"&gt;50%",'2way'!$Y$3:$Y$7690,"Y",'2way'!$Q$3:$Q$7690,"=" &amp;B113) +  COUNTIFS('2way'!$B$3:$B$7690,"&gt;50%",'2way'!$Y$3:$Y$7690,"Y",'2way'!$R$3:$R$7690,"=" &amp;B113)</f>
        <v>0</v>
      </c>
      <c r="G113">
        <f>COUNTIF('2way'!$Q$3:$Q$7690,"=" &amp;B113) + COUNTIF('2way'!$R$3:$R$7690,"=" &amp;B113)</f>
        <v>3</v>
      </c>
      <c r="H113" s="5">
        <f t="shared" si="18"/>
        <v>0.33333333333333331</v>
      </c>
      <c r="I113" s="5">
        <f t="shared" si="19"/>
        <v>0</v>
      </c>
      <c r="J113" s="5">
        <f t="shared" si="20"/>
        <v>0.66666666666666663</v>
      </c>
      <c r="K113" s="5">
        <f t="shared" si="21"/>
        <v>0</v>
      </c>
      <c r="L113" s="51">
        <f>COUNTIFS('2way'!$M$3:$M$7690,"&gt;50%",'2way'!$Y$3:$Y$7690,"Y",'2way'!$Q$3:$Q$7690,"=" &amp;B113) +  COUNTIFS('2way'!$M$3:$M$7690,"&gt;50%",'2way'!$Y$3:$Y$7690,"Y",'2way'!$R$3:$R$7690,"=" &amp;B113)</f>
        <v>0</v>
      </c>
      <c r="M113" s="51">
        <f>COUNTIFS('2way'!$M$3:$M$7690,"&gt;50%",'2way'!$Y$3:$Y$7690,"N",'2way'!$Q$3:$Q$7690,"=" &amp;B113) +  COUNTIFS('2way'!$M$3:$M$7690,"&gt;50%",'2way'!$Y$3:$Y$7690,"N",'2way'!$R$3:$R$7690,"=" &amp;B113)</f>
        <v>0</v>
      </c>
      <c r="N113" s="51">
        <f>COUNTIFS('2way'!$N$3:$N$7690,"&gt;50%",'2way'!$Y$3:$Y$7690,"N",'2way'!$Q$3:$Q$7690,"=" &amp;B113) +  COUNTIFS('2way'!$N$3:$N$7690,"&gt;50%",'2way'!$Y$3:$Y$7690,"N",'2way'!$R$3:$R$7690,"=" &amp;B113)</f>
        <v>0</v>
      </c>
      <c r="O113" s="51">
        <f>COUNTIFS('2way'!$N$3:$N$7690,"&gt;50%",'2way'!$Y$3:$Y$7690,"Y",'2way'!$Q$3:$Q$7690,"=" &amp;B113) +  COUNTIFS('2way'!$N$3:$N$7690,"&gt;50%",'2way'!$Y$3:$Y$7690,"Y",'2way'!$R$3:$R$7690,"=" &amp;B113)</f>
        <v>0</v>
      </c>
      <c r="P113">
        <f>COUNTIF('2way'!$Q$3:$Q$7690,"=" &amp;B113) + COUNTIF('2way'!$R$3:$R$7690,"=" &amp;B113)</f>
        <v>3</v>
      </c>
      <c r="Q113" s="5">
        <f t="shared" si="22"/>
        <v>0</v>
      </c>
      <c r="R113" s="5">
        <f t="shared" si="23"/>
        <v>0</v>
      </c>
      <c r="S113" s="5">
        <f t="shared" si="24"/>
        <v>0</v>
      </c>
      <c r="T113" s="5">
        <f t="shared" si="25"/>
        <v>0</v>
      </c>
      <c r="U113">
        <f t="shared" si="26"/>
        <v>3</v>
      </c>
      <c r="V113" s="5">
        <f t="shared" si="27"/>
        <v>1</v>
      </c>
      <c r="W113">
        <f t="shared" si="28"/>
        <v>0</v>
      </c>
      <c r="X113" s="5">
        <f t="shared" si="29"/>
        <v>0</v>
      </c>
      <c r="Y113">
        <f t="shared" si="30"/>
        <v>0</v>
      </c>
      <c r="Z113" s="5">
        <f t="shared" si="31"/>
        <v>0</v>
      </c>
      <c r="AA113">
        <f t="shared" si="32"/>
        <v>0</v>
      </c>
      <c r="AB113" s="5">
        <f t="shared" si="33"/>
        <v>0</v>
      </c>
    </row>
    <row r="114" spans="1:28" x14ac:dyDescent="0.25">
      <c r="A114" t="s">
        <v>261</v>
      </c>
      <c r="B114" t="s">
        <v>324</v>
      </c>
      <c r="C114" s="50">
        <f>COUNTIFS('2way'!$A$3:$A$7690,"&gt;50%",'2way'!$Y$3:$Y$7690,"Y",'2way'!$Q$3:$Q$7690,"=" &amp;B114) +  COUNTIFS('2way'!$A$3:$A$7690,"&gt;50%",'2way'!$Y$3:$Y$7690,"Y",'2way'!$R$3:$R$7690,"=" &amp;B114)</f>
        <v>1</v>
      </c>
      <c r="D114" s="51">
        <f>COUNTIFS('2way'!$A$3:$A$7690,"&gt;50%",'2way'!$Y$3:$Y$7690,"N",'2way'!$Q$3:$Q$7690,"=" &amp;B114) +  COUNTIFS('2way'!$A$3:$A$7690,"&gt;50%",'2way'!$Y$3:$Y$7690,"N",'2way'!$R$3:$R$7690,"=" &amp;B114)</f>
        <v>0</v>
      </c>
      <c r="E114" s="51">
        <f>COUNTIFS('2way'!$B$3:$B$7690,"&gt;50%",'2way'!$Y$3:$Y$7690,"N",'2way'!$Q$3:$Q$7690,"=" &amp;B114) +  COUNTIFS('2way'!$B$3:$B$7690,"&gt;50%",'2way'!$Y$3:$Y$7690,"N",'2way'!$R$3:$R$7690,"=" &amp;B114)</f>
        <v>0</v>
      </c>
      <c r="F114" s="51">
        <f>COUNTIFS('2way'!$B$3:$B$7690,"&gt;50%",'2way'!$Y$3:$Y$7690,"Y",'2way'!$Q$3:$Q$7690,"=" &amp;B114) +  COUNTIFS('2way'!$B$3:$B$7690,"&gt;50%",'2way'!$Y$3:$Y$7690,"Y",'2way'!$R$3:$R$7690,"=" &amp;B114)</f>
        <v>2</v>
      </c>
      <c r="G114">
        <f>COUNTIF('2way'!$Q$3:$Q$7690,"=" &amp;B114) + COUNTIF('2way'!$R$3:$R$7690,"=" &amp;B114)</f>
        <v>3</v>
      </c>
      <c r="H114" s="5">
        <f t="shared" si="18"/>
        <v>0.33333333333333331</v>
      </c>
      <c r="I114" s="5">
        <f t="shared" si="19"/>
        <v>0</v>
      </c>
      <c r="J114" s="5">
        <f t="shared" si="20"/>
        <v>0</v>
      </c>
      <c r="K114" s="5">
        <f t="shared" si="21"/>
        <v>0.66666666666666663</v>
      </c>
      <c r="L114" s="51">
        <f>COUNTIFS('2way'!$M$3:$M$7690,"&gt;50%",'2way'!$Y$3:$Y$7690,"Y",'2way'!$Q$3:$Q$7690,"=" &amp;B114) +  COUNTIFS('2way'!$M$3:$M$7690,"&gt;50%",'2way'!$Y$3:$Y$7690,"Y",'2way'!$R$3:$R$7690,"=" &amp;B114)</f>
        <v>0</v>
      </c>
      <c r="M114" s="51">
        <f>COUNTIFS('2way'!$M$3:$M$7690,"&gt;50%",'2way'!$Y$3:$Y$7690,"N",'2way'!$Q$3:$Q$7690,"=" &amp;B114) +  COUNTIFS('2way'!$M$3:$M$7690,"&gt;50%",'2way'!$Y$3:$Y$7690,"N",'2way'!$R$3:$R$7690,"=" &amp;B114)</f>
        <v>0</v>
      </c>
      <c r="N114" s="51">
        <f>COUNTIFS('2way'!$N$3:$N$7690,"&gt;50%",'2way'!$Y$3:$Y$7690,"N",'2way'!$Q$3:$Q$7690,"=" &amp;B114) +  COUNTIFS('2way'!$N$3:$N$7690,"&gt;50%",'2way'!$Y$3:$Y$7690,"N",'2way'!$R$3:$R$7690,"=" &amp;B114)</f>
        <v>0</v>
      </c>
      <c r="O114" s="51">
        <f>COUNTIFS('2way'!$N$3:$N$7690,"&gt;50%",'2way'!$Y$3:$Y$7690,"Y",'2way'!$Q$3:$Q$7690,"=" &amp;B114) +  COUNTIFS('2way'!$N$3:$N$7690,"&gt;50%",'2way'!$Y$3:$Y$7690,"Y",'2way'!$R$3:$R$7690,"=" &amp;B114)</f>
        <v>0</v>
      </c>
      <c r="P114">
        <f>COUNTIF('2way'!$Q$3:$Q$7690,"=" &amp;B114) + COUNTIF('2way'!$R$3:$R$7690,"=" &amp;B114)</f>
        <v>3</v>
      </c>
      <c r="Q114" s="5">
        <f t="shared" si="22"/>
        <v>0</v>
      </c>
      <c r="R114" s="5">
        <f t="shared" si="23"/>
        <v>0</v>
      </c>
      <c r="S114" s="5">
        <f t="shared" si="24"/>
        <v>0</v>
      </c>
      <c r="T114" s="5">
        <f t="shared" si="25"/>
        <v>0</v>
      </c>
      <c r="U114">
        <f t="shared" si="26"/>
        <v>1</v>
      </c>
      <c r="V114" s="5">
        <f t="shared" si="27"/>
        <v>0.33333333333333331</v>
      </c>
      <c r="W114">
        <f t="shared" si="28"/>
        <v>0</v>
      </c>
      <c r="X114" s="5">
        <f t="shared" si="29"/>
        <v>0</v>
      </c>
      <c r="Y114">
        <f t="shared" si="30"/>
        <v>2</v>
      </c>
      <c r="Z114" s="5">
        <f t="shared" si="31"/>
        <v>0.66666666666666663</v>
      </c>
      <c r="AA114">
        <f t="shared" si="32"/>
        <v>0</v>
      </c>
      <c r="AB114" s="5">
        <f t="shared" si="33"/>
        <v>0</v>
      </c>
    </row>
    <row r="115" spans="1:28" x14ac:dyDescent="0.25">
      <c r="A115" t="s">
        <v>261</v>
      </c>
      <c r="B115" t="s">
        <v>529</v>
      </c>
      <c r="C115" s="50">
        <f>COUNTIFS('2way'!$A$3:$A$7690,"&gt;50%",'2way'!$Y$3:$Y$7690,"Y",'2way'!$Q$3:$Q$7690,"=" &amp;B115) +  COUNTIFS('2way'!$A$3:$A$7690,"&gt;50%",'2way'!$Y$3:$Y$7690,"Y",'2way'!$R$3:$R$7690,"=" &amp;B115)</f>
        <v>0</v>
      </c>
      <c r="D115" s="51">
        <f>COUNTIFS('2way'!$A$3:$A$7690,"&gt;50%",'2way'!$Y$3:$Y$7690,"N",'2way'!$Q$3:$Q$7690,"=" &amp;B115) +  COUNTIFS('2way'!$A$3:$A$7690,"&gt;50%",'2way'!$Y$3:$Y$7690,"N",'2way'!$R$3:$R$7690,"=" &amp;B115)</f>
        <v>1</v>
      </c>
      <c r="E115" s="51">
        <f>COUNTIFS('2way'!$B$3:$B$7690,"&gt;50%",'2way'!$Y$3:$Y$7690,"N",'2way'!$Q$3:$Q$7690,"=" &amp;B115) +  COUNTIFS('2way'!$B$3:$B$7690,"&gt;50%",'2way'!$Y$3:$Y$7690,"N",'2way'!$R$3:$R$7690,"=" &amp;B115)</f>
        <v>1</v>
      </c>
      <c r="F115" s="51">
        <f>COUNTIFS('2way'!$B$3:$B$7690,"&gt;50%",'2way'!$Y$3:$Y$7690,"Y",'2way'!$Q$3:$Q$7690,"=" &amp;B115) +  COUNTIFS('2way'!$B$3:$B$7690,"&gt;50%",'2way'!$Y$3:$Y$7690,"Y",'2way'!$R$3:$R$7690,"=" &amp;B115)</f>
        <v>1</v>
      </c>
      <c r="G115">
        <f>COUNTIF('2way'!$Q$3:$Q$7690,"=" &amp;B115) + COUNTIF('2way'!$R$3:$R$7690,"=" &amp;B115)</f>
        <v>3</v>
      </c>
      <c r="H115" s="5">
        <f t="shared" si="18"/>
        <v>0</v>
      </c>
      <c r="I115" s="5">
        <f t="shared" si="19"/>
        <v>0.33333333333333331</v>
      </c>
      <c r="J115" s="5">
        <f t="shared" si="20"/>
        <v>0.33333333333333331</v>
      </c>
      <c r="K115" s="5">
        <f t="shared" si="21"/>
        <v>0.33333333333333331</v>
      </c>
      <c r="L115" s="51">
        <f>COUNTIFS('2way'!$M$3:$M$7690,"&gt;50%",'2way'!$Y$3:$Y$7690,"Y",'2way'!$Q$3:$Q$7690,"=" &amp;B115) +  COUNTIFS('2way'!$M$3:$M$7690,"&gt;50%",'2way'!$Y$3:$Y$7690,"Y",'2way'!$R$3:$R$7690,"=" &amp;B115)</f>
        <v>0</v>
      </c>
      <c r="M115" s="51">
        <f>COUNTIFS('2way'!$M$3:$M$7690,"&gt;50%",'2way'!$Y$3:$Y$7690,"N",'2way'!$Q$3:$Q$7690,"=" &amp;B115) +  COUNTIFS('2way'!$M$3:$M$7690,"&gt;50%",'2way'!$Y$3:$Y$7690,"N",'2way'!$R$3:$R$7690,"=" &amp;B115)</f>
        <v>0</v>
      </c>
      <c r="N115" s="51">
        <f>COUNTIFS('2way'!$N$3:$N$7690,"&gt;50%",'2way'!$Y$3:$Y$7690,"N",'2way'!$Q$3:$Q$7690,"=" &amp;B115) +  COUNTIFS('2way'!$N$3:$N$7690,"&gt;50%",'2way'!$Y$3:$Y$7690,"N",'2way'!$R$3:$R$7690,"=" &amp;B115)</f>
        <v>0</v>
      </c>
      <c r="O115" s="51">
        <f>COUNTIFS('2way'!$N$3:$N$7690,"&gt;50%",'2way'!$Y$3:$Y$7690,"Y",'2way'!$Q$3:$Q$7690,"=" &amp;B115) +  COUNTIFS('2way'!$N$3:$N$7690,"&gt;50%",'2way'!$Y$3:$Y$7690,"Y",'2way'!$R$3:$R$7690,"=" &amp;B115)</f>
        <v>0</v>
      </c>
      <c r="P115">
        <f>COUNTIF('2way'!$Q$3:$Q$7690,"=" &amp;B115) + COUNTIF('2way'!$R$3:$R$7690,"=" &amp;B115)</f>
        <v>3</v>
      </c>
      <c r="Q115" s="5">
        <f t="shared" si="22"/>
        <v>0</v>
      </c>
      <c r="R115" s="5">
        <f t="shared" si="23"/>
        <v>0</v>
      </c>
      <c r="S115" s="5">
        <f t="shared" si="24"/>
        <v>0</v>
      </c>
      <c r="T115" s="5">
        <f t="shared" si="25"/>
        <v>0</v>
      </c>
      <c r="U115">
        <f t="shared" si="26"/>
        <v>1</v>
      </c>
      <c r="V115" s="5">
        <f t="shared" si="27"/>
        <v>0.33333333333333331</v>
      </c>
      <c r="W115">
        <f t="shared" si="28"/>
        <v>0</v>
      </c>
      <c r="X115" s="5">
        <f t="shared" si="29"/>
        <v>0</v>
      </c>
      <c r="Y115">
        <f t="shared" si="30"/>
        <v>2</v>
      </c>
      <c r="Z115" s="5">
        <f t="shared" si="31"/>
        <v>0.66666666666666663</v>
      </c>
      <c r="AA115">
        <f t="shared" si="32"/>
        <v>0</v>
      </c>
      <c r="AB115" s="5">
        <f t="shared" si="33"/>
        <v>0</v>
      </c>
    </row>
    <row r="116" spans="1:28" x14ac:dyDescent="0.25">
      <c r="A116" t="s">
        <v>261</v>
      </c>
      <c r="B116" t="s">
        <v>321</v>
      </c>
      <c r="C116" s="50">
        <f>COUNTIFS('2way'!$A$3:$A$7690,"&gt;50%",'2way'!$Y$3:$Y$7690,"Y",'2way'!$Q$3:$Q$7690,"=" &amp;B116) +  COUNTIFS('2way'!$A$3:$A$7690,"&gt;50%",'2way'!$Y$3:$Y$7690,"Y",'2way'!$R$3:$R$7690,"=" &amp;B116)</f>
        <v>0</v>
      </c>
      <c r="D116" s="51">
        <f>COUNTIFS('2way'!$A$3:$A$7690,"&gt;50%",'2way'!$Y$3:$Y$7690,"N",'2way'!$Q$3:$Q$7690,"=" &amp;B116) +  COUNTIFS('2way'!$A$3:$A$7690,"&gt;50%",'2way'!$Y$3:$Y$7690,"N",'2way'!$R$3:$R$7690,"=" &amp;B116)</f>
        <v>1</v>
      </c>
      <c r="E116" s="51">
        <f>COUNTIFS('2way'!$B$3:$B$7690,"&gt;50%",'2way'!$Y$3:$Y$7690,"N",'2way'!$Q$3:$Q$7690,"=" &amp;B116) +  COUNTIFS('2way'!$B$3:$B$7690,"&gt;50%",'2way'!$Y$3:$Y$7690,"N",'2way'!$R$3:$R$7690,"=" &amp;B116)</f>
        <v>0</v>
      </c>
      <c r="F116" s="51">
        <f>COUNTIFS('2way'!$B$3:$B$7690,"&gt;50%",'2way'!$Y$3:$Y$7690,"Y",'2way'!$Q$3:$Q$7690,"=" &amp;B116) +  COUNTIFS('2way'!$B$3:$B$7690,"&gt;50%",'2way'!$Y$3:$Y$7690,"Y",'2way'!$R$3:$R$7690,"=" &amp;B116)</f>
        <v>2</v>
      </c>
      <c r="G116">
        <f>COUNTIF('2way'!$Q$3:$Q$7690,"=" &amp;B116) + COUNTIF('2way'!$R$3:$R$7690,"=" &amp;B116)</f>
        <v>3</v>
      </c>
      <c r="H116" s="5">
        <f t="shared" si="18"/>
        <v>0</v>
      </c>
      <c r="I116" s="5">
        <f t="shared" si="19"/>
        <v>0.33333333333333331</v>
      </c>
      <c r="J116" s="5">
        <f t="shared" si="20"/>
        <v>0</v>
      </c>
      <c r="K116" s="5">
        <f t="shared" si="21"/>
        <v>0.66666666666666663</v>
      </c>
      <c r="L116" s="51">
        <f>COUNTIFS('2way'!$M$3:$M$7690,"&gt;50%",'2way'!$Y$3:$Y$7690,"Y",'2way'!$Q$3:$Q$7690,"=" &amp;B116) +  COUNTIFS('2way'!$M$3:$M$7690,"&gt;50%",'2way'!$Y$3:$Y$7690,"Y",'2way'!$R$3:$R$7690,"=" &amp;B116)</f>
        <v>0</v>
      </c>
      <c r="M116" s="51">
        <f>COUNTIFS('2way'!$M$3:$M$7690,"&gt;50%",'2way'!$Y$3:$Y$7690,"N",'2way'!$Q$3:$Q$7690,"=" &amp;B116) +  COUNTIFS('2way'!$M$3:$M$7690,"&gt;50%",'2way'!$Y$3:$Y$7690,"N",'2way'!$R$3:$R$7690,"=" &amp;B116)</f>
        <v>0</v>
      </c>
      <c r="N116" s="51">
        <f>COUNTIFS('2way'!$N$3:$N$7690,"&gt;50%",'2way'!$Y$3:$Y$7690,"N",'2way'!$Q$3:$Q$7690,"=" &amp;B116) +  COUNTIFS('2way'!$N$3:$N$7690,"&gt;50%",'2way'!$Y$3:$Y$7690,"N",'2way'!$R$3:$R$7690,"=" &amp;B116)</f>
        <v>0</v>
      </c>
      <c r="O116" s="51">
        <f>COUNTIFS('2way'!$N$3:$N$7690,"&gt;50%",'2way'!$Y$3:$Y$7690,"Y",'2way'!$Q$3:$Q$7690,"=" &amp;B116) +  COUNTIFS('2way'!$N$3:$N$7690,"&gt;50%",'2way'!$Y$3:$Y$7690,"Y",'2way'!$R$3:$R$7690,"=" &amp;B116)</f>
        <v>0</v>
      </c>
      <c r="P116">
        <f>COUNTIF('2way'!$Q$3:$Q$7690,"=" &amp;B116) + COUNTIF('2way'!$R$3:$R$7690,"=" &amp;B116)</f>
        <v>3</v>
      </c>
      <c r="Q116" s="5">
        <f t="shared" si="22"/>
        <v>0</v>
      </c>
      <c r="R116" s="5">
        <f t="shared" si="23"/>
        <v>0</v>
      </c>
      <c r="S116" s="5">
        <f t="shared" si="24"/>
        <v>0</v>
      </c>
      <c r="T116" s="5">
        <f t="shared" si="25"/>
        <v>0</v>
      </c>
      <c r="U116">
        <f t="shared" si="26"/>
        <v>0</v>
      </c>
      <c r="V116" s="5">
        <f t="shared" si="27"/>
        <v>0</v>
      </c>
      <c r="W116">
        <f t="shared" si="28"/>
        <v>0</v>
      </c>
      <c r="X116" s="5">
        <f t="shared" si="29"/>
        <v>0</v>
      </c>
      <c r="Y116">
        <f t="shared" si="30"/>
        <v>3</v>
      </c>
      <c r="Z116" s="5">
        <f t="shared" si="31"/>
        <v>1</v>
      </c>
      <c r="AA116">
        <f t="shared" si="32"/>
        <v>0</v>
      </c>
      <c r="AB116" s="5">
        <f t="shared" si="33"/>
        <v>0</v>
      </c>
    </row>
    <row r="117" spans="1:28" x14ac:dyDescent="0.25">
      <c r="A117" t="s">
        <v>261</v>
      </c>
      <c r="B117" t="s">
        <v>505</v>
      </c>
      <c r="C117" s="50">
        <f>COUNTIFS('2way'!$A$3:$A$7690,"&gt;50%",'2way'!$Y$3:$Y$7690,"Y",'2way'!$Q$3:$Q$7690,"=" &amp;B117) +  COUNTIFS('2way'!$A$3:$A$7690,"&gt;50%",'2way'!$Y$3:$Y$7690,"Y",'2way'!$R$3:$R$7690,"=" &amp;B117)</f>
        <v>0</v>
      </c>
      <c r="D117" s="51">
        <f>COUNTIFS('2way'!$A$3:$A$7690,"&gt;50%",'2way'!$Y$3:$Y$7690,"N",'2way'!$Q$3:$Q$7690,"=" &amp;B117) +  COUNTIFS('2way'!$A$3:$A$7690,"&gt;50%",'2way'!$Y$3:$Y$7690,"N",'2way'!$R$3:$R$7690,"=" &amp;B117)</f>
        <v>1</v>
      </c>
      <c r="E117" s="51">
        <f>COUNTIFS('2way'!$B$3:$B$7690,"&gt;50%",'2way'!$Y$3:$Y$7690,"N",'2way'!$Q$3:$Q$7690,"=" &amp;B117) +  COUNTIFS('2way'!$B$3:$B$7690,"&gt;50%",'2way'!$Y$3:$Y$7690,"N",'2way'!$R$3:$R$7690,"=" &amp;B117)</f>
        <v>1</v>
      </c>
      <c r="F117" s="51">
        <f>COUNTIFS('2way'!$B$3:$B$7690,"&gt;50%",'2way'!$Y$3:$Y$7690,"Y",'2way'!$Q$3:$Q$7690,"=" &amp;B117) +  COUNTIFS('2way'!$B$3:$B$7690,"&gt;50%",'2way'!$Y$3:$Y$7690,"Y",'2way'!$R$3:$R$7690,"=" &amp;B117)</f>
        <v>1</v>
      </c>
      <c r="G117">
        <f>COUNTIF('2way'!$Q$3:$Q$7690,"=" &amp;B117) + COUNTIF('2way'!$R$3:$R$7690,"=" &amp;B117)</f>
        <v>3</v>
      </c>
      <c r="H117" s="5">
        <f t="shared" si="18"/>
        <v>0</v>
      </c>
      <c r="I117" s="5">
        <f t="shared" si="19"/>
        <v>0.33333333333333331</v>
      </c>
      <c r="J117" s="5">
        <f t="shared" si="20"/>
        <v>0.33333333333333331</v>
      </c>
      <c r="K117" s="5">
        <f t="shared" si="21"/>
        <v>0.33333333333333331</v>
      </c>
      <c r="L117" s="51">
        <f>COUNTIFS('2way'!$M$3:$M$7690,"&gt;50%",'2way'!$Y$3:$Y$7690,"Y",'2way'!$Q$3:$Q$7690,"=" &amp;B117) +  COUNTIFS('2way'!$M$3:$M$7690,"&gt;50%",'2way'!$Y$3:$Y$7690,"Y",'2way'!$R$3:$R$7690,"=" &amp;B117)</f>
        <v>0</v>
      </c>
      <c r="M117" s="51">
        <f>COUNTIFS('2way'!$M$3:$M$7690,"&gt;50%",'2way'!$Y$3:$Y$7690,"N",'2way'!$Q$3:$Q$7690,"=" &amp;B117) +  COUNTIFS('2way'!$M$3:$M$7690,"&gt;50%",'2way'!$Y$3:$Y$7690,"N",'2way'!$R$3:$R$7690,"=" &amp;B117)</f>
        <v>0</v>
      </c>
      <c r="N117" s="51">
        <f>COUNTIFS('2way'!$N$3:$N$7690,"&gt;50%",'2way'!$Y$3:$Y$7690,"N",'2way'!$Q$3:$Q$7690,"=" &amp;B117) +  COUNTIFS('2way'!$N$3:$N$7690,"&gt;50%",'2way'!$Y$3:$Y$7690,"N",'2way'!$R$3:$R$7690,"=" &amp;B117)</f>
        <v>0</v>
      </c>
      <c r="O117" s="51">
        <f>COUNTIFS('2way'!$N$3:$N$7690,"&gt;50%",'2way'!$Y$3:$Y$7690,"Y",'2way'!$Q$3:$Q$7690,"=" &amp;B117) +  COUNTIFS('2way'!$N$3:$N$7690,"&gt;50%",'2way'!$Y$3:$Y$7690,"Y",'2way'!$R$3:$R$7690,"=" &amp;B117)</f>
        <v>0</v>
      </c>
      <c r="P117">
        <f>COUNTIF('2way'!$Q$3:$Q$7690,"=" &amp;B117) + COUNTIF('2way'!$R$3:$R$7690,"=" &amp;B117)</f>
        <v>3</v>
      </c>
      <c r="Q117" s="5">
        <f t="shared" si="22"/>
        <v>0</v>
      </c>
      <c r="R117" s="5">
        <f t="shared" si="23"/>
        <v>0</v>
      </c>
      <c r="S117" s="5">
        <f t="shared" si="24"/>
        <v>0</v>
      </c>
      <c r="T117" s="5">
        <f t="shared" si="25"/>
        <v>0</v>
      </c>
      <c r="U117">
        <f t="shared" si="26"/>
        <v>1</v>
      </c>
      <c r="V117" s="5">
        <f t="shared" si="27"/>
        <v>0.33333333333333331</v>
      </c>
      <c r="W117">
        <f t="shared" si="28"/>
        <v>0</v>
      </c>
      <c r="X117" s="5">
        <f t="shared" si="29"/>
        <v>0</v>
      </c>
      <c r="Y117">
        <f t="shared" si="30"/>
        <v>2</v>
      </c>
      <c r="Z117" s="5">
        <f t="shared" si="31"/>
        <v>0.66666666666666663</v>
      </c>
      <c r="AA117">
        <f t="shared" si="32"/>
        <v>0</v>
      </c>
      <c r="AB117" s="5">
        <f t="shared" si="33"/>
        <v>0</v>
      </c>
    </row>
    <row r="118" spans="1:28" x14ac:dyDescent="0.25">
      <c r="A118" t="s">
        <v>261</v>
      </c>
      <c r="B118" t="s">
        <v>322</v>
      </c>
      <c r="C118" s="50">
        <f>COUNTIFS('2way'!$A$3:$A$7690,"&gt;50%",'2way'!$Y$3:$Y$7690,"Y",'2way'!$Q$3:$Q$7690,"=" &amp;B118) +  COUNTIFS('2way'!$A$3:$A$7690,"&gt;50%",'2way'!$Y$3:$Y$7690,"Y",'2way'!$R$3:$R$7690,"=" &amp;B118)</f>
        <v>0</v>
      </c>
      <c r="D118" s="51">
        <f>COUNTIFS('2way'!$A$3:$A$7690,"&gt;50%",'2way'!$Y$3:$Y$7690,"N",'2way'!$Q$3:$Q$7690,"=" &amp;B118) +  COUNTIFS('2way'!$A$3:$A$7690,"&gt;50%",'2way'!$Y$3:$Y$7690,"N",'2way'!$R$3:$R$7690,"=" &amp;B118)</f>
        <v>1</v>
      </c>
      <c r="E118" s="51">
        <f>COUNTIFS('2way'!$B$3:$B$7690,"&gt;50%",'2way'!$Y$3:$Y$7690,"N",'2way'!$Q$3:$Q$7690,"=" &amp;B118) +  COUNTIFS('2way'!$B$3:$B$7690,"&gt;50%",'2way'!$Y$3:$Y$7690,"N",'2way'!$R$3:$R$7690,"=" &amp;B118)</f>
        <v>2</v>
      </c>
      <c r="F118" s="51">
        <f>COUNTIFS('2way'!$B$3:$B$7690,"&gt;50%",'2way'!$Y$3:$Y$7690,"Y",'2way'!$Q$3:$Q$7690,"=" &amp;B118) +  COUNTIFS('2way'!$B$3:$B$7690,"&gt;50%",'2way'!$Y$3:$Y$7690,"Y",'2way'!$R$3:$R$7690,"=" &amp;B118)</f>
        <v>0</v>
      </c>
      <c r="G118">
        <f>COUNTIF('2way'!$Q$3:$Q$7690,"=" &amp;B118) + COUNTIF('2way'!$R$3:$R$7690,"=" &amp;B118)</f>
        <v>3</v>
      </c>
      <c r="H118" s="5">
        <f t="shared" si="18"/>
        <v>0</v>
      </c>
      <c r="I118" s="5">
        <f t="shared" si="19"/>
        <v>0.33333333333333331</v>
      </c>
      <c r="J118" s="5">
        <f t="shared" si="20"/>
        <v>0.66666666666666663</v>
      </c>
      <c r="K118" s="5">
        <f t="shared" si="21"/>
        <v>0</v>
      </c>
      <c r="L118" s="51">
        <f>COUNTIFS('2way'!$M$3:$M$7690,"&gt;50%",'2way'!$Y$3:$Y$7690,"Y",'2way'!$Q$3:$Q$7690,"=" &amp;B118) +  COUNTIFS('2way'!$M$3:$M$7690,"&gt;50%",'2way'!$Y$3:$Y$7690,"Y",'2way'!$R$3:$R$7690,"=" &amp;B118)</f>
        <v>0</v>
      </c>
      <c r="M118" s="51">
        <f>COUNTIFS('2way'!$M$3:$M$7690,"&gt;50%",'2way'!$Y$3:$Y$7690,"N",'2way'!$Q$3:$Q$7690,"=" &amp;B118) +  COUNTIFS('2way'!$M$3:$M$7690,"&gt;50%",'2way'!$Y$3:$Y$7690,"N",'2way'!$R$3:$R$7690,"=" &amp;B118)</f>
        <v>0</v>
      </c>
      <c r="N118" s="51">
        <f>COUNTIFS('2way'!$N$3:$N$7690,"&gt;50%",'2way'!$Y$3:$Y$7690,"N",'2way'!$Q$3:$Q$7690,"=" &amp;B118) +  COUNTIFS('2way'!$N$3:$N$7690,"&gt;50%",'2way'!$Y$3:$Y$7690,"N",'2way'!$R$3:$R$7690,"=" &amp;B118)</f>
        <v>0</v>
      </c>
      <c r="O118" s="51">
        <f>COUNTIFS('2way'!$N$3:$N$7690,"&gt;50%",'2way'!$Y$3:$Y$7690,"Y",'2way'!$Q$3:$Q$7690,"=" &amp;B118) +  COUNTIFS('2way'!$N$3:$N$7690,"&gt;50%",'2way'!$Y$3:$Y$7690,"Y",'2way'!$R$3:$R$7690,"=" &amp;B118)</f>
        <v>0</v>
      </c>
      <c r="P118">
        <f>COUNTIF('2way'!$Q$3:$Q$7690,"=" &amp;B118) + COUNTIF('2way'!$R$3:$R$7690,"=" &amp;B118)</f>
        <v>3</v>
      </c>
      <c r="Q118" s="5">
        <f t="shared" si="22"/>
        <v>0</v>
      </c>
      <c r="R118" s="5">
        <f t="shared" si="23"/>
        <v>0</v>
      </c>
      <c r="S118" s="5">
        <f t="shared" si="24"/>
        <v>0</v>
      </c>
      <c r="T118" s="5">
        <f t="shared" si="25"/>
        <v>0</v>
      </c>
      <c r="U118">
        <f t="shared" si="26"/>
        <v>2</v>
      </c>
      <c r="V118" s="5">
        <f t="shared" si="27"/>
        <v>0.66666666666666663</v>
      </c>
      <c r="W118">
        <f t="shared" si="28"/>
        <v>0</v>
      </c>
      <c r="X118" s="5">
        <f t="shared" si="29"/>
        <v>0</v>
      </c>
      <c r="Y118">
        <f t="shared" si="30"/>
        <v>1</v>
      </c>
      <c r="Z118" s="5">
        <f t="shared" si="31"/>
        <v>0.33333333333333331</v>
      </c>
      <c r="AA118">
        <f t="shared" si="32"/>
        <v>0</v>
      </c>
      <c r="AB118" s="5">
        <f t="shared" si="33"/>
        <v>0</v>
      </c>
    </row>
    <row r="119" spans="1:28" x14ac:dyDescent="0.25">
      <c r="A119" t="s">
        <v>261</v>
      </c>
      <c r="B119" t="s">
        <v>523</v>
      </c>
      <c r="C119" s="50">
        <f>COUNTIFS('2way'!$A$3:$A$7690,"&gt;50%",'2way'!$Y$3:$Y$7690,"Y",'2way'!$Q$3:$Q$7690,"=" &amp;B119) +  COUNTIFS('2way'!$A$3:$A$7690,"&gt;50%",'2way'!$Y$3:$Y$7690,"Y",'2way'!$R$3:$R$7690,"=" &amp;B119)</f>
        <v>0</v>
      </c>
      <c r="D119" s="51">
        <f>COUNTIFS('2way'!$A$3:$A$7690,"&gt;50%",'2way'!$Y$3:$Y$7690,"N",'2way'!$Q$3:$Q$7690,"=" &amp;B119) +  COUNTIFS('2way'!$A$3:$A$7690,"&gt;50%",'2way'!$Y$3:$Y$7690,"N",'2way'!$R$3:$R$7690,"=" &amp;B119)</f>
        <v>0</v>
      </c>
      <c r="E119" s="51">
        <f>COUNTIFS('2way'!$B$3:$B$7690,"&gt;50%",'2way'!$Y$3:$Y$7690,"N",'2way'!$Q$3:$Q$7690,"=" &amp;B119) +  COUNTIFS('2way'!$B$3:$B$7690,"&gt;50%",'2way'!$Y$3:$Y$7690,"N",'2way'!$R$3:$R$7690,"=" &amp;B119)</f>
        <v>1</v>
      </c>
      <c r="F119" s="51">
        <f>COUNTIFS('2way'!$B$3:$B$7690,"&gt;50%",'2way'!$Y$3:$Y$7690,"Y",'2way'!$Q$3:$Q$7690,"=" &amp;B119) +  COUNTIFS('2way'!$B$3:$B$7690,"&gt;50%",'2way'!$Y$3:$Y$7690,"Y",'2way'!$R$3:$R$7690,"=" &amp;B119)</f>
        <v>2</v>
      </c>
      <c r="G119">
        <f>COUNTIF('2way'!$Q$3:$Q$7690,"=" &amp;B119) + COUNTIF('2way'!$R$3:$R$7690,"=" &amp;B119)</f>
        <v>3</v>
      </c>
      <c r="H119" s="5">
        <f t="shared" si="18"/>
        <v>0</v>
      </c>
      <c r="I119" s="5">
        <f t="shared" si="19"/>
        <v>0</v>
      </c>
      <c r="J119" s="5">
        <f t="shared" si="20"/>
        <v>0.33333333333333331</v>
      </c>
      <c r="K119" s="5">
        <f t="shared" si="21"/>
        <v>0.66666666666666663</v>
      </c>
      <c r="L119" s="51">
        <f>COUNTIFS('2way'!$M$3:$M$7690,"&gt;50%",'2way'!$Y$3:$Y$7690,"Y",'2way'!$Q$3:$Q$7690,"=" &amp;B119) +  COUNTIFS('2way'!$M$3:$M$7690,"&gt;50%",'2way'!$Y$3:$Y$7690,"Y",'2way'!$R$3:$R$7690,"=" &amp;B119)</f>
        <v>0</v>
      </c>
      <c r="M119" s="51">
        <f>COUNTIFS('2way'!$M$3:$M$7690,"&gt;50%",'2way'!$Y$3:$Y$7690,"N",'2way'!$Q$3:$Q$7690,"=" &amp;B119) +  COUNTIFS('2way'!$M$3:$M$7690,"&gt;50%",'2way'!$Y$3:$Y$7690,"N",'2way'!$R$3:$R$7690,"=" &amp;B119)</f>
        <v>0</v>
      </c>
      <c r="N119" s="51">
        <f>COUNTIFS('2way'!$N$3:$N$7690,"&gt;50%",'2way'!$Y$3:$Y$7690,"N",'2way'!$Q$3:$Q$7690,"=" &amp;B119) +  COUNTIFS('2way'!$N$3:$N$7690,"&gt;50%",'2way'!$Y$3:$Y$7690,"N",'2way'!$R$3:$R$7690,"=" &amp;B119)</f>
        <v>0</v>
      </c>
      <c r="O119" s="51">
        <f>COUNTIFS('2way'!$N$3:$N$7690,"&gt;50%",'2way'!$Y$3:$Y$7690,"Y",'2way'!$Q$3:$Q$7690,"=" &amp;B119) +  COUNTIFS('2way'!$N$3:$N$7690,"&gt;50%",'2way'!$Y$3:$Y$7690,"Y",'2way'!$R$3:$R$7690,"=" &amp;B119)</f>
        <v>0</v>
      </c>
      <c r="P119">
        <f>COUNTIF('2way'!$Q$3:$Q$7690,"=" &amp;B119) + COUNTIF('2way'!$R$3:$R$7690,"=" &amp;B119)</f>
        <v>3</v>
      </c>
      <c r="Q119" s="5">
        <f t="shared" si="22"/>
        <v>0</v>
      </c>
      <c r="R119" s="5">
        <f t="shared" si="23"/>
        <v>0</v>
      </c>
      <c r="S119" s="5">
        <f t="shared" si="24"/>
        <v>0</v>
      </c>
      <c r="T119" s="5">
        <f t="shared" si="25"/>
        <v>0</v>
      </c>
      <c r="U119">
        <f t="shared" si="26"/>
        <v>1</v>
      </c>
      <c r="V119" s="5">
        <f t="shared" si="27"/>
        <v>0.33333333333333331</v>
      </c>
      <c r="W119">
        <f t="shared" si="28"/>
        <v>0</v>
      </c>
      <c r="X119" s="5">
        <f t="shared" si="29"/>
        <v>0</v>
      </c>
      <c r="Y119">
        <f t="shared" si="30"/>
        <v>2</v>
      </c>
      <c r="Z119" s="5">
        <f t="shared" si="31"/>
        <v>0.66666666666666663</v>
      </c>
      <c r="AA119">
        <f t="shared" si="32"/>
        <v>0</v>
      </c>
      <c r="AB119" s="5">
        <f t="shared" si="33"/>
        <v>0</v>
      </c>
    </row>
    <row r="120" spans="1:28" x14ac:dyDescent="0.25">
      <c r="A120" t="s">
        <v>261</v>
      </c>
      <c r="B120" t="s">
        <v>528</v>
      </c>
      <c r="C120" s="50">
        <f>COUNTIFS('2way'!$A$3:$A$7690,"&gt;50%",'2way'!$Y$3:$Y$7690,"Y",'2way'!$Q$3:$Q$7690,"=" &amp;B120) +  COUNTIFS('2way'!$A$3:$A$7690,"&gt;50%",'2way'!$Y$3:$Y$7690,"Y",'2way'!$R$3:$R$7690,"=" &amp;B120)</f>
        <v>1</v>
      </c>
      <c r="D120" s="51">
        <f>COUNTIFS('2way'!$A$3:$A$7690,"&gt;50%",'2way'!$Y$3:$Y$7690,"N",'2way'!$Q$3:$Q$7690,"=" &amp;B120) +  COUNTIFS('2way'!$A$3:$A$7690,"&gt;50%",'2way'!$Y$3:$Y$7690,"N",'2way'!$R$3:$R$7690,"=" &amp;B120)</f>
        <v>0</v>
      </c>
      <c r="E120" s="51">
        <f>COUNTIFS('2way'!$B$3:$B$7690,"&gt;50%",'2way'!$Y$3:$Y$7690,"N",'2way'!$Q$3:$Q$7690,"=" &amp;B120) +  COUNTIFS('2way'!$B$3:$B$7690,"&gt;50%",'2way'!$Y$3:$Y$7690,"N",'2way'!$R$3:$R$7690,"=" &amp;B120)</f>
        <v>1</v>
      </c>
      <c r="F120" s="51">
        <f>COUNTIFS('2way'!$B$3:$B$7690,"&gt;50%",'2way'!$Y$3:$Y$7690,"Y",'2way'!$Q$3:$Q$7690,"=" &amp;B120) +  COUNTIFS('2way'!$B$3:$B$7690,"&gt;50%",'2way'!$Y$3:$Y$7690,"Y",'2way'!$R$3:$R$7690,"=" &amp;B120)</f>
        <v>1</v>
      </c>
      <c r="G120">
        <f>COUNTIF('2way'!$Q$3:$Q$7690,"=" &amp;B120) + COUNTIF('2way'!$R$3:$R$7690,"=" &amp;B120)</f>
        <v>3</v>
      </c>
      <c r="H120" s="5">
        <f t="shared" si="18"/>
        <v>0.33333333333333331</v>
      </c>
      <c r="I120" s="5">
        <f t="shared" si="19"/>
        <v>0</v>
      </c>
      <c r="J120" s="5">
        <f t="shared" si="20"/>
        <v>0.33333333333333331</v>
      </c>
      <c r="K120" s="5">
        <f t="shared" si="21"/>
        <v>0.33333333333333331</v>
      </c>
      <c r="L120" s="51">
        <f>COUNTIFS('2way'!$M$3:$M$7690,"&gt;50%",'2way'!$Y$3:$Y$7690,"Y",'2way'!$Q$3:$Q$7690,"=" &amp;B120) +  COUNTIFS('2way'!$M$3:$M$7690,"&gt;50%",'2way'!$Y$3:$Y$7690,"Y",'2way'!$R$3:$R$7690,"=" &amp;B120)</f>
        <v>0</v>
      </c>
      <c r="M120" s="51">
        <f>COUNTIFS('2way'!$M$3:$M$7690,"&gt;50%",'2way'!$Y$3:$Y$7690,"N",'2way'!$Q$3:$Q$7690,"=" &amp;B120) +  COUNTIFS('2way'!$M$3:$M$7690,"&gt;50%",'2way'!$Y$3:$Y$7690,"N",'2way'!$R$3:$R$7690,"=" &amp;B120)</f>
        <v>0</v>
      </c>
      <c r="N120" s="51">
        <f>COUNTIFS('2way'!$N$3:$N$7690,"&gt;50%",'2way'!$Y$3:$Y$7690,"N",'2way'!$Q$3:$Q$7690,"=" &amp;B120) +  COUNTIFS('2way'!$N$3:$N$7690,"&gt;50%",'2way'!$Y$3:$Y$7690,"N",'2way'!$R$3:$R$7690,"=" &amp;B120)</f>
        <v>0</v>
      </c>
      <c r="O120" s="51">
        <f>COUNTIFS('2way'!$N$3:$N$7690,"&gt;50%",'2way'!$Y$3:$Y$7690,"Y",'2way'!$Q$3:$Q$7690,"=" &amp;B120) +  COUNTIFS('2way'!$N$3:$N$7690,"&gt;50%",'2way'!$Y$3:$Y$7690,"Y",'2way'!$R$3:$R$7690,"=" &amp;B120)</f>
        <v>0</v>
      </c>
      <c r="P120">
        <f>COUNTIF('2way'!$Q$3:$Q$7690,"=" &amp;B120) + COUNTIF('2way'!$R$3:$R$7690,"=" &amp;B120)</f>
        <v>3</v>
      </c>
      <c r="Q120" s="5">
        <f t="shared" si="22"/>
        <v>0</v>
      </c>
      <c r="R120" s="5">
        <f t="shared" si="23"/>
        <v>0</v>
      </c>
      <c r="S120" s="5">
        <f t="shared" si="24"/>
        <v>0</v>
      </c>
      <c r="T120" s="5">
        <f t="shared" si="25"/>
        <v>0</v>
      </c>
      <c r="U120">
        <f t="shared" si="26"/>
        <v>2</v>
      </c>
      <c r="V120" s="5">
        <f t="shared" si="27"/>
        <v>0.66666666666666663</v>
      </c>
      <c r="W120">
        <f t="shared" si="28"/>
        <v>0</v>
      </c>
      <c r="X120" s="5">
        <f t="shared" si="29"/>
        <v>0</v>
      </c>
      <c r="Y120">
        <f t="shared" si="30"/>
        <v>1</v>
      </c>
      <c r="Z120" s="5">
        <f t="shared" si="31"/>
        <v>0.33333333333333331</v>
      </c>
      <c r="AA120">
        <f t="shared" si="32"/>
        <v>0</v>
      </c>
      <c r="AB120" s="5">
        <f t="shared" si="33"/>
        <v>0</v>
      </c>
    </row>
    <row r="121" spans="1:28" x14ac:dyDescent="0.25">
      <c r="A121" t="s">
        <v>261</v>
      </c>
      <c r="B121" t="s">
        <v>525</v>
      </c>
      <c r="C121" s="50">
        <f>COUNTIFS('2way'!$A$3:$A$7690,"&gt;50%",'2way'!$Y$3:$Y$7690,"Y",'2way'!$Q$3:$Q$7690,"=" &amp;B121) +  COUNTIFS('2way'!$A$3:$A$7690,"&gt;50%",'2way'!$Y$3:$Y$7690,"Y",'2way'!$R$3:$R$7690,"=" &amp;B121)</f>
        <v>0</v>
      </c>
      <c r="D121" s="51">
        <f>COUNTIFS('2way'!$A$3:$A$7690,"&gt;50%",'2way'!$Y$3:$Y$7690,"N",'2way'!$Q$3:$Q$7690,"=" &amp;B121) +  COUNTIFS('2way'!$A$3:$A$7690,"&gt;50%",'2way'!$Y$3:$Y$7690,"N",'2way'!$R$3:$R$7690,"=" &amp;B121)</f>
        <v>0</v>
      </c>
      <c r="E121" s="51">
        <f>COUNTIFS('2way'!$B$3:$B$7690,"&gt;50%",'2way'!$Y$3:$Y$7690,"N",'2way'!$Q$3:$Q$7690,"=" &amp;B121) +  COUNTIFS('2way'!$B$3:$B$7690,"&gt;50%",'2way'!$Y$3:$Y$7690,"N",'2way'!$R$3:$R$7690,"=" &amp;B121)</f>
        <v>1</v>
      </c>
      <c r="F121" s="51">
        <f>COUNTIFS('2way'!$B$3:$B$7690,"&gt;50%",'2way'!$Y$3:$Y$7690,"Y",'2way'!$Q$3:$Q$7690,"=" &amp;B121) +  COUNTIFS('2way'!$B$3:$B$7690,"&gt;50%",'2way'!$Y$3:$Y$7690,"Y",'2way'!$R$3:$R$7690,"=" &amp;B121)</f>
        <v>2</v>
      </c>
      <c r="G121">
        <f>COUNTIF('2way'!$Q$3:$Q$7690,"=" &amp;B121) + COUNTIF('2way'!$R$3:$R$7690,"=" &amp;B121)</f>
        <v>3</v>
      </c>
      <c r="H121" s="5">
        <f t="shared" si="18"/>
        <v>0</v>
      </c>
      <c r="I121" s="5">
        <f t="shared" si="19"/>
        <v>0</v>
      </c>
      <c r="J121" s="5">
        <f t="shared" si="20"/>
        <v>0.33333333333333331</v>
      </c>
      <c r="K121" s="5">
        <f t="shared" si="21"/>
        <v>0.66666666666666663</v>
      </c>
      <c r="L121" s="51">
        <f>COUNTIFS('2way'!$M$3:$M$7690,"&gt;50%",'2way'!$Y$3:$Y$7690,"Y",'2way'!$Q$3:$Q$7690,"=" &amp;B121) +  COUNTIFS('2way'!$M$3:$M$7690,"&gt;50%",'2way'!$Y$3:$Y$7690,"Y",'2way'!$R$3:$R$7690,"=" &amp;B121)</f>
        <v>0</v>
      </c>
      <c r="M121" s="51">
        <f>COUNTIFS('2way'!$M$3:$M$7690,"&gt;50%",'2way'!$Y$3:$Y$7690,"N",'2way'!$Q$3:$Q$7690,"=" &amp;B121) +  COUNTIFS('2way'!$M$3:$M$7690,"&gt;50%",'2way'!$Y$3:$Y$7690,"N",'2way'!$R$3:$R$7690,"=" &amp;B121)</f>
        <v>0</v>
      </c>
      <c r="N121" s="51">
        <f>COUNTIFS('2way'!$N$3:$N$7690,"&gt;50%",'2way'!$Y$3:$Y$7690,"N",'2way'!$Q$3:$Q$7690,"=" &amp;B121) +  COUNTIFS('2way'!$N$3:$N$7690,"&gt;50%",'2way'!$Y$3:$Y$7690,"N",'2way'!$R$3:$R$7690,"=" &amp;B121)</f>
        <v>0</v>
      </c>
      <c r="O121" s="51">
        <f>COUNTIFS('2way'!$N$3:$N$7690,"&gt;50%",'2way'!$Y$3:$Y$7690,"Y",'2way'!$Q$3:$Q$7690,"=" &amp;B121) +  COUNTIFS('2way'!$N$3:$N$7690,"&gt;50%",'2way'!$Y$3:$Y$7690,"Y",'2way'!$R$3:$R$7690,"=" &amp;B121)</f>
        <v>0</v>
      </c>
      <c r="P121">
        <f>COUNTIF('2way'!$Q$3:$Q$7690,"=" &amp;B121) + COUNTIF('2way'!$R$3:$R$7690,"=" &amp;B121)</f>
        <v>3</v>
      </c>
      <c r="Q121" s="5">
        <f t="shared" si="22"/>
        <v>0</v>
      </c>
      <c r="R121" s="5">
        <f t="shared" si="23"/>
        <v>0</v>
      </c>
      <c r="S121" s="5">
        <f t="shared" si="24"/>
        <v>0</v>
      </c>
      <c r="T121" s="5">
        <f t="shared" si="25"/>
        <v>0</v>
      </c>
      <c r="U121">
        <f t="shared" si="26"/>
        <v>1</v>
      </c>
      <c r="V121" s="5">
        <f t="shared" si="27"/>
        <v>0.33333333333333331</v>
      </c>
      <c r="W121">
        <f t="shared" si="28"/>
        <v>0</v>
      </c>
      <c r="X121" s="5">
        <f t="shared" si="29"/>
        <v>0</v>
      </c>
      <c r="Y121">
        <f t="shared" si="30"/>
        <v>2</v>
      </c>
      <c r="Z121" s="5">
        <f t="shared" si="31"/>
        <v>0.66666666666666663</v>
      </c>
      <c r="AA121">
        <f t="shared" si="32"/>
        <v>0</v>
      </c>
      <c r="AB121" s="5">
        <f t="shared" si="33"/>
        <v>0</v>
      </c>
    </row>
    <row r="122" spans="1:28" x14ac:dyDescent="0.25">
      <c r="A122" t="s">
        <v>261</v>
      </c>
      <c r="B122" t="s">
        <v>489</v>
      </c>
      <c r="C122" s="50">
        <f>COUNTIFS('2way'!$A$3:$A$7690,"&gt;50%",'2way'!$Y$3:$Y$7690,"Y",'2way'!$Q$3:$Q$7690,"=" &amp;B122) +  COUNTIFS('2way'!$A$3:$A$7690,"&gt;50%",'2way'!$Y$3:$Y$7690,"Y",'2way'!$R$3:$R$7690,"=" &amp;B122)</f>
        <v>0</v>
      </c>
      <c r="D122" s="51">
        <f>COUNTIFS('2way'!$A$3:$A$7690,"&gt;50%",'2way'!$Y$3:$Y$7690,"N",'2way'!$Q$3:$Q$7690,"=" &amp;B122) +  COUNTIFS('2way'!$A$3:$A$7690,"&gt;50%",'2way'!$Y$3:$Y$7690,"N",'2way'!$R$3:$R$7690,"=" &amp;B122)</f>
        <v>1</v>
      </c>
      <c r="E122" s="51">
        <f>COUNTIFS('2way'!$B$3:$B$7690,"&gt;50%",'2way'!$Y$3:$Y$7690,"N",'2way'!$Q$3:$Q$7690,"=" &amp;B122) +  COUNTIFS('2way'!$B$3:$B$7690,"&gt;50%",'2way'!$Y$3:$Y$7690,"N",'2way'!$R$3:$R$7690,"=" &amp;B122)</f>
        <v>1</v>
      </c>
      <c r="F122" s="51">
        <f>COUNTIFS('2way'!$B$3:$B$7690,"&gt;50%",'2way'!$Y$3:$Y$7690,"Y",'2way'!$Q$3:$Q$7690,"=" &amp;B122) +  COUNTIFS('2way'!$B$3:$B$7690,"&gt;50%",'2way'!$Y$3:$Y$7690,"Y",'2way'!$R$3:$R$7690,"=" &amp;B122)</f>
        <v>1</v>
      </c>
      <c r="G122">
        <f>COUNTIF('2way'!$Q$3:$Q$7690,"=" &amp;B122) + COUNTIF('2way'!$R$3:$R$7690,"=" &amp;B122)</f>
        <v>3</v>
      </c>
      <c r="H122" s="5">
        <f t="shared" si="18"/>
        <v>0</v>
      </c>
      <c r="I122" s="5">
        <f t="shared" si="19"/>
        <v>0.33333333333333331</v>
      </c>
      <c r="J122" s="5">
        <f t="shared" si="20"/>
        <v>0.33333333333333331</v>
      </c>
      <c r="K122" s="5">
        <f t="shared" si="21"/>
        <v>0.33333333333333331</v>
      </c>
      <c r="L122" s="51">
        <f>COUNTIFS('2way'!$M$3:$M$7690,"&gt;50%",'2way'!$Y$3:$Y$7690,"Y",'2way'!$Q$3:$Q$7690,"=" &amp;B122) +  COUNTIFS('2way'!$M$3:$M$7690,"&gt;50%",'2way'!$Y$3:$Y$7690,"Y",'2way'!$R$3:$R$7690,"=" &amp;B122)</f>
        <v>0</v>
      </c>
      <c r="M122" s="51">
        <f>COUNTIFS('2way'!$M$3:$M$7690,"&gt;50%",'2way'!$Y$3:$Y$7690,"N",'2way'!$Q$3:$Q$7690,"=" &amp;B122) +  COUNTIFS('2way'!$M$3:$M$7690,"&gt;50%",'2way'!$Y$3:$Y$7690,"N",'2way'!$R$3:$R$7690,"=" &amp;B122)</f>
        <v>0</v>
      </c>
      <c r="N122" s="51">
        <f>COUNTIFS('2way'!$N$3:$N$7690,"&gt;50%",'2way'!$Y$3:$Y$7690,"N",'2way'!$Q$3:$Q$7690,"=" &amp;B122) +  COUNTIFS('2way'!$N$3:$N$7690,"&gt;50%",'2way'!$Y$3:$Y$7690,"N",'2way'!$R$3:$R$7690,"=" &amp;B122)</f>
        <v>0</v>
      </c>
      <c r="O122" s="51">
        <f>COUNTIFS('2way'!$N$3:$N$7690,"&gt;50%",'2way'!$Y$3:$Y$7690,"Y",'2way'!$Q$3:$Q$7690,"=" &amp;B122) +  COUNTIFS('2way'!$N$3:$N$7690,"&gt;50%",'2way'!$Y$3:$Y$7690,"Y",'2way'!$R$3:$R$7690,"=" &amp;B122)</f>
        <v>0</v>
      </c>
      <c r="P122">
        <f>COUNTIF('2way'!$Q$3:$Q$7690,"=" &amp;B122) + COUNTIF('2way'!$R$3:$R$7690,"=" &amp;B122)</f>
        <v>3</v>
      </c>
      <c r="Q122" s="5">
        <f t="shared" si="22"/>
        <v>0</v>
      </c>
      <c r="R122" s="5">
        <f t="shared" si="23"/>
        <v>0</v>
      </c>
      <c r="S122" s="5">
        <f t="shared" si="24"/>
        <v>0</v>
      </c>
      <c r="T122" s="5">
        <f t="shared" si="25"/>
        <v>0</v>
      </c>
      <c r="U122">
        <f t="shared" si="26"/>
        <v>1</v>
      </c>
      <c r="V122" s="5">
        <f t="shared" si="27"/>
        <v>0.33333333333333331</v>
      </c>
      <c r="W122">
        <f t="shared" si="28"/>
        <v>0</v>
      </c>
      <c r="X122" s="5">
        <f t="shared" si="29"/>
        <v>0</v>
      </c>
      <c r="Y122">
        <f t="shared" si="30"/>
        <v>2</v>
      </c>
      <c r="Z122" s="5">
        <f t="shared" si="31"/>
        <v>0.66666666666666663</v>
      </c>
      <c r="AA122">
        <f t="shared" si="32"/>
        <v>0</v>
      </c>
      <c r="AB122" s="5">
        <f t="shared" si="33"/>
        <v>0</v>
      </c>
    </row>
    <row r="123" spans="1:28" x14ac:dyDescent="0.25">
      <c r="A123" t="s">
        <v>261</v>
      </c>
      <c r="B123" t="s">
        <v>323</v>
      </c>
      <c r="C123" s="50">
        <f>COUNTIFS('2way'!$A$3:$A$7690,"&gt;50%",'2way'!$Y$3:$Y$7690,"Y",'2way'!$Q$3:$Q$7690,"=" &amp;B123) +  COUNTIFS('2way'!$A$3:$A$7690,"&gt;50%",'2way'!$Y$3:$Y$7690,"Y",'2way'!$R$3:$R$7690,"=" &amp;B123)</f>
        <v>0</v>
      </c>
      <c r="D123" s="51">
        <f>COUNTIFS('2way'!$A$3:$A$7690,"&gt;50%",'2way'!$Y$3:$Y$7690,"N",'2way'!$Q$3:$Q$7690,"=" &amp;B123) +  COUNTIFS('2way'!$A$3:$A$7690,"&gt;50%",'2way'!$Y$3:$Y$7690,"N",'2way'!$R$3:$R$7690,"=" &amp;B123)</f>
        <v>0</v>
      </c>
      <c r="E123" s="51">
        <f>COUNTIFS('2way'!$B$3:$B$7690,"&gt;50%",'2way'!$Y$3:$Y$7690,"N",'2way'!$Q$3:$Q$7690,"=" &amp;B123) +  COUNTIFS('2way'!$B$3:$B$7690,"&gt;50%",'2way'!$Y$3:$Y$7690,"N",'2way'!$R$3:$R$7690,"=" &amp;B123)</f>
        <v>3</v>
      </c>
      <c r="F123" s="51">
        <f>COUNTIFS('2way'!$B$3:$B$7690,"&gt;50%",'2way'!$Y$3:$Y$7690,"Y",'2way'!$Q$3:$Q$7690,"=" &amp;B123) +  COUNTIFS('2way'!$B$3:$B$7690,"&gt;50%",'2way'!$Y$3:$Y$7690,"Y",'2way'!$R$3:$R$7690,"=" &amp;B123)</f>
        <v>0</v>
      </c>
      <c r="G123">
        <f>COUNTIF('2way'!$Q$3:$Q$7690,"=" &amp;B123) + COUNTIF('2way'!$R$3:$R$7690,"=" &amp;B123)</f>
        <v>3</v>
      </c>
      <c r="H123" s="5">
        <f t="shared" si="18"/>
        <v>0</v>
      </c>
      <c r="I123" s="5">
        <f t="shared" si="19"/>
        <v>0</v>
      </c>
      <c r="J123" s="5">
        <f t="shared" si="20"/>
        <v>1</v>
      </c>
      <c r="K123" s="5">
        <f t="shared" si="21"/>
        <v>0</v>
      </c>
      <c r="L123" s="51">
        <f>COUNTIFS('2way'!$M$3:$M$7690,"&gt;50%",'2way'!$Y$3:$Y$7690,"Y",'2way'!$Q$3:$Q$7690,"=" &amp;B123) +  COUNTIFS('2way'!$M$3:$M$7690,"&gt;50%",'2way'!$Y$3:$Y$7690,"Y",'2way'!$R$3:$R$7690,"=" &amp;B123)</f>
        <v>0</v>
      </c>
      <c r="M123" s="51">
        <f>COUNTIFS('2way'!$M$3:$M$7690,"&gt;50%",'2way'!$Y$3:$Y$7690,"N",'2way'!$Q$3:$Q$7690,"=" &amp;B123) +  COUNTIFS('2way'!$M$3:$M$7690,"&gt;50%",'2way'!$Y$3:$Y$7690,"N",'2way'!$R$3:$R$7690,"=" &amp;B123)</f>
        <v>0</v>
      </c>
      <c r="N123" s="51">
        <f>COUNTIFS('2way'!$N$3:$N$7690,"&gt;50%",'2way'!$Y$3:$Y$7690,"N",'2way'!$Q$3:$Q$7690,"=" &amp;B123) +  COUNTIFS('2way'!$N$3:$N$7690,"&gt;50%",'2way'!$Y$3:$Y$7690,"N",'2way'!$R$3:$R$7690,"=" &amp;B123)</f>
        <v>0</v>
      </c>
      <c r="O123" s="51">
        <f>COUNTIFS('2way'!$N$3:$N$7690,"&gt;50%",'2way'!$Y$3:$Y$7690,"Y",'2way'!$Q$3:$Q$7690,"=" &amp;B123) +  COUNTIFS('2way'!$N$3:$N$7690,"&gt;50%",'2way'!$Y$3:$Y$7690,"Y",'2way'!$R$3:$R$7690,"=" &amp;B123)</f>
        <v>0</v>
      </c>
      <c r="P123">
        <f>COUNTIF('2way'!$Q$3:$Q$7690,"=" &amp;B123) + COUNTIF('2way'!$R$3:$R$7690,"=" &amp;B123)</f>
        <v>3</v>
      </c>
      <c r="Q123" s="5">
        <f t="shared" si="22"/>
        <v>0</v>
      </c>
      <c r="R123" s="5">
        <f t="shared" si="23"/>
        <v>0</v>
      </c>
      <c r="S123" s="5">
        <f t="shared" si="24"/>
        <v>0</v>
      </c>
      <c r="T123" s="5">
        <f t="shared" si="25"/>
        <v>0</v>
      </c>
      <c r="U123">
        <f t="shared" si="26"/>
        <v>3</v>
      </c>
      <c r="V123" s="5">
        <f t="shared" si="27"/>
        <v>1</v>
      </c>
      <c r="W123">
        <f t="shared" si="28"/>
        <v>0</v>
      </c>
      <c r="X123" s="5">
        <f t="shared" si="29"/>
        <v>0</v>
      </c>
      <c r="Y123">
        <f t="shared" si="30"/>
        <v>0</v>
      </c>
      <c r="Z123" s="5">
        <f t="shared" si="31"/>
        <v>0</v>
      </c>
      <c r="AA123">
        <f t="shared" si="32"/>
        <v>0</v>
      </c>
      <c r="AB123" s="5">
        <f t="shared" si="33"/>
        <v>0</v>
      </c>
    </row>
    <row r="124" spans="1:28" x14ac:dyDescent="0.25">
      <c r="A124" t="s">
        <v>261</v>
      </c>
      <c r="B124" t="s">
        <v>527</v>
      </c>
      <c r="C124" s="50">
        <f>COUNTIFS('2way'!$A$3:$A$7690,"&gt;50%",'2way'!$Y$3:$Y$7690,"Y",'2way'!$Q$3:$Q$7690,"=" &amp;B124) +  COUNTIFS('2way'!$A$3:$A$7690,"&gt;50%",'2way'!$Y$3:$Y$7690,"Y",'2way'!$R$3:$R$7690,"=" &amp;B124)</f>
        <v>0</v>
      </c>
      <c r="D124" s="51">
        <f>COUNTIFS('2way'!$A$3:$A$7690,"&gt;50%",'2way'!$Y$3:$Y$7690,"N",'2way'!$Q$3:$Q$7690,"=" &amp;B124) +  COUNTIFS('2way'!$A$3:$A$7690,"&gt;50%",'2way'!$Y$3:$Y$7690,"N",'2way'!$R$3:$R$7690,"=" &amp;B124)</f>
        <v>0</v>
      </c>
      <c r="E124" s="51">
        <f>COUNTIFS('2way'!$B$3:$B$7690,"&gt;50%",'2way'!$Y$3:$Y$7690,"N",'2way'!$Q$3:$Q$7690,"=" &amp;B124) +  COUNTIFS('2way'!$B$3:$B$7690,"&gt;50%",'2way'!$Y$3:$Y$7690,"N",'2way'!$R$3:$R$7690,"=" &amp;B124)</f>
        <v>1</v>
      </c>
      <c r="F124" s="51">
        <f>COUNTIFS('2way'!$B$3:$B$7690,"&gt;50%",'2way'!$Y$3:$Y$7690,"Y",'2way'!$Q$3:$Q$7690,"=" &amp;B124) +  COUNTIFS('2way'!$B$3:$B$7690,"&gt;50%",'2way'!$Y$3:$Y$7690,"Y",'2way'!$R$3:$R$7690,"=" &amp;B124)</f>
        <v>2</v>
      </c>
      <c r="G124">
        <f>COUNTIF('2way'!$Q$3:$Q$7690,"=" &amp;B124) + COUNTIF('2way'!$R$3:$R$7690,"=" &amp;B124)</f>
        <v>3</v>
      </c>
      <c r="H124" s="5">
        <f t="shared" si="18"/>
        <v>0</v>
      </c>
      <c r="I124" s="5">
        <f t="shared" si="19"/>
        <v>0</v>
      </c>
      <c r="J124" s="5">
        <f t="shared" si="20"/>
        <v>0.33333333333333331</v>
      </c>
      <c r="K124" s="5">
        <f t="shared" si="21"/>
        <v>0.66666666666666663</v>
      </c>
      <c r="L124" s="51">
        <f>COUNTIFS('2way'!$M$3:$M$7690,"&gt;50%",'2way'!$Y$3:$Y$7690,"Y",'2way'!$Q$3:$Q$7690,"=" &amp;B124) +  COUNTIFS('2way'!$M$3:$M$7690,"&gt;50%",'2way'!$Y$3:$Y$7690,"Y",'2way'!$R$3:$R$7690,"=" &amp;B124)</f>
        <v>0</v>
      </c>
      <c r="M124" s="51">
        <f>COUNTIFS('2way'!$M$3:$M$7690,"&gt;50%",'2way'!$Y$3:$Y$7690,"N",'2way'!$Q$3:$Q$7690,"=" &amp;B124) +  COUNTIFS('2way'!$M$3:$M$7690,"&gt;50%",'2way'!$Y$3:$Y$7690,"N",'2way'!$R$3:$R$7690,"=" &amp;B124)</f>
        <v>0</v>
      </c>
      <c r="N124" s="51">
        <f>COUNTIFS('2way'!$N$3:$N$7690,"&gt;50%",'2way'!$Y$3:$Y$7690,"N",'2way'!$Q$3:$Q$7690,"=" &amp;B124) +  COUNTIFS('2way'!$N$3:$N$7690,"&gt;50%",'2way'!$Y$3:$Y$7690,"N",'2way'!$R$3:$R$7690,"=" &amp;B124)</f>
        <v>0</v>
      </c>
      <c r="O124" s="51">
        <f>COUNTIFS('2way'!$N$3:$N$7690,"&gt;50%",'2way'!$Y$3:$Y$7690,"Y",'2way'!$Q$3:$Q$7690,"=" &amp;B124) +  COUNTIFS('2way'!$N$3:$N$7690,"&gt;50%",'2way'!$Y$3:$Y$7690,"Y",'2way'!$R$3:$R$7690,"=" &amp;B124)</f>
        <v>0</v>
      </c>
      <c r="P124">
        <f>COUNTIF('2way'!$Q$3:$Q$7690,"=" &amp;B124) + COUNTIF('2way'!$R$3:$R$7690,"=" &amp;B124)</f>
        <v>3</v>
      </c>
      <c r="Q124" s="5">
        <f t="shared" si="22"/>
        <v>0</v>
      </c>
      <c r="R124" s="5">
        <f t="shared" si="23"/>
        <v>0</v>
      </c>
      <c r="S124" s="5">
        <f t="shared" si="24"/>
        <v>0</v>
      </c>
      <c r="T124" s="5">
        <f t="shared" si="25"/>
        <v>0</v>
      </c>
      <c r="U124">
        <f t="shared" si="26"/>
        <v>1</v>
      </c>
      <c r="V124" s="5">
        <f t="shared" si="27"/>
        <v>0.33333333333333331</v>
      </c>
      <c r="W124">
        <f t="shared" si="28"/>
        <v>0</v>
      </c>
      <c r="X124" s="5">
        <f t="shared" si="29"/>
        <v>0</v>
      </c>
      <c r="Y124">
        <f t="shared" si="30"/>
        <v>2</v>
      </c>
      <c r="Z124" s="5">
        <f t="shared" si="31"/>
        <v>0.66666666666666663</v>
      </c>
      <c r="AA124">
        <f t="shared" si="32"/>
        <v>0</v>
      </c>
      <c r="AB124" s="5">
        <f t="shared" si="33"/>
        <v>0</v>
      </c>
    </row>
    <row r="125" spans="1:28" x14ac:dyDescent="0.25">
      <c r="A125" t="s">
        <v>261</v>
      </c>
      <c r="B125" t="s">
        <v>521</v>
      </c>
      <c r="C125" s="50">
        <f>COUNTIFS('2way'!$A$3:$A$7690,"&gt;50%",'2way'!$Y$3:$Y$7690,"Y",'2way'!$Q$3:$Q$7690,"=" &amp;B125) +  COUNTIFS('2way'!$A$3:$A$7690,"&gt;50%",'2way'!$Y$3:$Y$7690,"Y",'2way'!$R$3:$R$7690,"=" &amp;B125)</f>
        <v>0</v>
      </c>
      <c r="D125" s="51">
        <f>COUNTIFS('2way'!$A$3:$A$7690,"&gt;50%",'2way'!$Y$3:$Y$7690,"N",'2way'!$Q$3:$Q$7690,"=" &amp;B125) +  COUNTIFS('2way'!$A$3:$A$7690,"&gt;50%",'2way'!$Y$3:$Y$7690,"N",'2way'!$R$3:$R$7690,"=" &amp;B125)</f>
        <v>0</v>
      </c>
      <c r="E125" s="51">
        <f>COUNTIFS('2way'!$B$3:$B$7690,"&gt;50%",'2way'!$Y$3:$Y$7690,"N",'2way'!$Q$3:$Q$7690,"=" &amp;B125) +  COUNTIFS('2way'!$B$3:$B$7690,"&gt;50%",'2way'!$Y$3:$Y$7690,"N",'2way'!$R$3:$R$7690,"=" &amp;B125)</f>
        <v>2</v>
      </c>
      <c r="F125" s="51">
        <f>COUNTIFS('2way'!$B$3:$B$7690,"&gt;50%",'2way'!$Y$3:$Y$7690,"Y",'2way'!$Q$3:$Q$7690,"=" &amp;B125) +  COUNTIFS('2way'!$B$3:$B$7690,"&gt;50%",'2way'!$Y$3:$Y$7690,"Y",'2way'!$R$3:$R$7690,"=" &amp;B125)</f>
        <v>1</v>
      </c>
      <c r="G125">
        <f>COUNTIF('2way'!$Q$3:$Q$7690,"=" &amp;B125) + COUNTIF('2way'!$R$3:$R$7690,"=" &amp;B125)</f>
        <v>3</v>
      </c>
      <c r="H125" s="5">
        <f t="shared" si="18"/>
        <v>0</v>
      </c>
      <c r="I125" s="5">
        <f t="shared" si="19"/>
        <v>0</v>
      </c>
      <c r="J125" s="5">
        <f t="shared" si="20"/>
        <v>0.66666666666666663</v>
      </c>
      <c r="K125" s="5">
        <f t="shared" si="21"/>
        <v>0.33333333333333331</v>
      </c>
      <c r="L125" s="51">
        <f>COUNTIFS('2way'!$M$3:$M$7690,"&gt;50%",'2way'!$Y$3:$Y$7690,"Y",'2way'!$Q$3:$Q$7690,"=" &amp;B125) +  COUNTIFS('2way'!$M$3:$M$7690,"&gt;50%",'2way'!$Y$3:$Y$7690,"Y",'2way'!$R$3:$R$7690,"=" &amp;B125)</f>
        <v>0</v>
      </c>
      <c r="M125" s="51">
        <f>COUNTIFS('2way'!$M$3:$M$7690,"&gt;50%",'2way'!$Y$3:$Y$7690,"N",'2way'!$Q$3:$Q$7690,"=" &amp;B125) +  COUNTIFS('2way'!$M$3:$M$7690,"&gt;50%",'2way'!$Y$3:$Y$7690,"N",'2way'!$R$3:$R$7690,"=" &amp;B125)</f>
        <v>0</v>
      </c>
      <c r="N125" s="51">
        <f>COUNTIFS('2way'!$N$3:$N$7690,"&gt;50%",'2way'!$Y$3:$Y$7690,"N",'2way'!$Q$3:$Q$7690,"=" &amp;B125) +  COUNTIFS('2way'!$N$3:$N$7690,"&gt;50%",'2way'!$Y$3:$Y$7690,"N",'2way'!$R$3:$R$7690,"=" &amp;B125)</f>
        <v>0</v>
      </c>
      <c r="O125" s="51">
        <f>COUNTIFS('2way'!$N$3:$N$7690,"&gt;50%",'2way'!$Y$3:$Y$7690,"Y",'2way'!$Q$3:$Q$7690,"=" &amp;B125) +  COUNTIFS('2way'!$N$3:$N$7690,"&gt;50%",'2way'!$Y$3:$Y$7690,"Y",'2way'!$R$3:$R$7690,"=" &amp;B125)</f>
        <v>0</v>
      </c>
      <c r="P125">
        <f>COUNTIF('2way'!$Q$3:$Q$7690,"=" &amp;B125) + COUNTIF('2way'!$R$3:$R$7690,"=" &amp;B125)</f>
        <v>3</v>
      </c>
      <c r="Q125" s="5">
        <f t="shared" si="22"/>
        <v>0</v>
      </c>
      <c r="R125" s="5">
        <f t="shared" si="23"/>
        <v>0</v>
      </c>
      <c r="S125" s="5">
        <f t="shared" si="24"/>
        <v>0</v>
      </c>
      <c r="T125" s="5">
        <f t="shared" si="25"/>
        <v>0</v>
      </c>
      <c r="U125">
        <f t="shared" si="26"/>
        <v>2</v>
      </c>
      <c r="V125" s="5">
        <f t="shared" si="27"/>
        <v>0.66666666666666663</v>
      </c>
      <c r="W125">
        <f t="shared" si="28"/>
        <v>0</v>
      </c>
      <c r="X125" s="5">
        <f t="shared" si="29"/>
        <v>0</v>
      </c>
      <c r="Y125">
        <f t="shared" si="30"/>
        <v>1</v>
      </c>
      <c r="Z125" s="5">
        <f t="shared" si="31"/>
        <v>0.33333333333333331</v>
      </c>
      <c r="AA125">
        <f t="shared" si="32"/>
        <v>0</v>
      </c>
      <c r="AB125" s="5">
        <f t="shared" si="33"/>
        <v>0</v>
      </c>
    </row>
    <row r="126" spans="1:28" x14ac:dyDescent="0.25">
      <c r="A126" t="s">
        <v>261</v>
      </c>
      <c r="B126" t="s">
        <v>530</v>
      </c>
      <c r="C126" s="50">
        <f>COUNTIFS('2way'!$A$3:$A$7690,"&gt;50%",'2way'!$Y$3:$Y$7690,"Y",'2way'!$Q$3:$Q$7690,"=" &amp;B126) +  COUNTIFS('2way'!$A$3:$A$7690,"&gt;50%",'2way'!$Y$3:$Y$7690,"Y",'2way'!$R$3:$R$7690,"=" &amp;B126)</f>
        <v>0</v>
      </c>
      <c r="D126" s="51">
        <f>COUNTIFS('2way'!$A$3:$A$7690,"&gt;50%",'2way'!$Y$3:$Y$7690,"N",'2way'!$Q$3:$Q$7690,"=" &amp;B126) +  COUNTIFS('2way'!$A$3:$A$7690,"&gt;50%",'2way'!$Y$3:$Y$7690,"N",'2way'!$R$3:$R$7690,"=" &amp;B126)</f>
        <v>1</v>
      </c>
      <c r="E126" s="51">
        <f>COUNTIFS('2way'!$B$3:$B$7690,"&gt;50%",'2way'!$Y$3:$Y$7690,"N",'2way'!$Q$3:$Q$7690,"=" &amp;B126) +  COUNTIFS('2way'!$B$3:$B$7690,"&gt;50%",'2way'!$Y$3:$Y$7690,"N",'2way'!$R$3:$R$7690,"=" &amp;B126)</f>
        <v>2</v>
      </c>
      <c r="F126" s="51">
        <f>COUNTIFS('2way'!$B$3:$B$7690,"&gt;50%",'2way'!$Y$3:$Y$7690,"Y",'2way'!$Q$3:$Q$7690,"=" &amp;B126) +  COUNTIFS('2way'!$B$3:$B$7690,"&gt;50%",'2way'!$Y$3:$Y$7690,"Y",'2way'!$R$3:$R$7690,"=" &amp;B126)</f>
        <v>0</v>
      </c>
      <c r="G126">
        <f>COUNTIF('2way'!$Q$3:$Q$7690,"=" &amp;B126) + COUNTIF('2way'!$R$3:$R$7690,"=" &amp;B126)</f>
        <v>3</v>
      </c>
      <c r="H126" s="5">
        <f t="shared" si="18"/>
        <v>0</v>
      </c>
      <c r="I126" s="5">
        <f t="shared" si="19"/>
        <v>0.33333333333333331</v>
      </c>
      <c r="J126" s="5">
        <f t="shared" si="20"/>
        <v>0.66666666666666663</v>
      </c>
      <c r="K126" s="5">
        <f t="shared" si="21"/>
        <v>0</v>
      </c>
      <c r="L126" s="51">
        <f>COUNTIFS('2way'!$M$3:$M$7690,"&gt;50%",'2way'!$Y$3:$Y$7690,"Y",'2way'!$Q$3:$Q$7690,"=" &amp;B126) +  COUNTIFS('2way'!$M$3:$M$7690,"&gt;50%",'2way'!$Y$3:$Y$7690,"Y",'2way'!$R$3:$R$7690,"=" &amp;B126)</f>
        <v>0</v>
      </c>
      <c r="M126" s="51">
        <f>COUNTIFS('2way'!$M$3:$M$7690,"&gt;50%",'2way'!$Y$3:$Y$7690,"N",'2way'!$Q$3:$Q$7690,"=" &amp;B126) +  COUNTIFS('2way'!$M$3:$M$7690,"&gt;50%",'2way'!$Y$3:$Y$7690,"N",'2way'!$R$3:$R$7690,"=" &amp;B126)</f>
        <v>0</v>
      </c>
      <c r="N126" s="51">
        <f>COUNTIFS('2way'!$N$3:$N$7690,"&gt;50%",'2way'!$Y$3:$Y$7690,"N",'2way'!$Q$3:$Q$7690,"=" &amp;B126) +  COUNTIFS('2way'!$N$3:$N$7690,"&gt;50%",'2way'!$Y$3:$Y$7690,"N",'2way'!$R$3:$R$7690,"=" &amp;B126)</f>
        <v>0</v>
      </c>
      <c r="O126" s="51">
        <f>COUNTIFS('2way'!$N$3:$N$7690,"&gt;50%",'2way'!$Y$3:$Y$7690,"Y",'2way'!$Q$3:$Q$7690,"=" &amp;B126) +  COUNTIFS('2way'!$N$3:$N$7690,"&gt;50%",'2way'!$Y$3:$Y$7690,"Y",'2way'!$R$3:$R$7690,"=" &amp;B126)</f>
        <v>0</v>
      </c>
      <c r="P126">
        <f>COUNTIF('2way'!$Q$3:$Q$7690,"=" &amp;B126) + COUNTIF('2way'!$R$3:$R$7690,"=" &amp;B126)</f>
        <v>3</v>
      </c>
      <c r="Q126" s="5">
        <f t="shared" si="22"/>
        <v>0</v>
      </c>
      <c r="R126" s="5">
        <f t="shared" si="23"/>
        <v>0</v>
      </c>
      <c r="S126" s="5">
        <f t="shared" si="24"/>
        <v>0</v>
      </c>
      <c r="T126" s="5">
        <f t="shared" si="25"/>
        <v>0</v>
      </c>
      <c r="U126">
        <f t="shared" si="26"/>
        <v>2</v>
      </c>
      <c r="V126" s="5">
        <f t="shared" si="27"/>
        <v>0.66666666666666663</v>
      </c>
      <c r="W126">
        <f t="shared" si="28"/>
        <v>0</v>
      </c>
      <c r="X126" s="5">
        <f t="shared" si="29"/>
        <v>0</v>
      </c>
      <c r="Y126">
        <f t="shared" si="30"/>
        <v>1</v>
      </c>
      <c r="Z126" s="5">
        <f t="shared" si="31"/>
        <v>0.33333333333333331</v>
      </c>
      <c r="AA126">
        <f t="shared" si="32"/>
        <v>0</v>
      </c>
      <c r="AB126" s="5">
        <f t="shared" si="33"/>
        <v>0</v>
      </c>
    </row>
    <row r="127" spans="1:28" x14ac:dyDescent="0.25">
      <c r="A127" t="s">
        <v>261</v>
      </c>
      <c r="B127" t="s">
        <v>531</v>
      </c>
      <c r="C127" s="50">
        <f>COUNTIFS('2way'!$A$3:$A$7690,"&gt;50%",'2way'!$Y$3:$Y$7690,"Y",'2way'!$Q$3:$Q$7690,"=" &amp;B127) +  COUNTIFS('2way'!$A$3:$A$7690,"&gt;50%",'2way'!$Y$3:$Y$7690,"Y",'2way'!$R$3:$R$7690,"=" &amp;B127)</f>
        <v>0</v>
      </c>
      <c r="D127" s="51">
        <f>COUNTIFS('2way'!$A$3:$A$7690,"&gt;50%",'2way'!$Y$3:$Y$7690,"N",'2way'!$Q$3:$Q$7690,"=" &amp;B127) +  COUNTIFS('2way'!$A$3:$A$7690,"&gt;50%",'2way'!$Y$3:$Y$7690,"N",'2way'!$R$3:$R$7690,"=" &amp;B127)</f>
        <v>1</v>
      </c>
      <c r="E127" s="51">
        <f>COUNTIFS('2way'!$B$3:$B$7690,"&gt;50%",'2way'!$Y$3:$Y$7690,"N",'2way'!$Q$3:$Q$7690,"=" &amp;B127) +  COUNTIFS('2way'!$B$3:$B$7690,"&gt;50%",'2way'!$Y$3:$Y$7690,"N",'2way'!$R$3:$R$7690,"=" &amp;B127)</f>
        <v>1</v>
      </c>
      <c r="F127" s="51">
        <f>COUNTIFS('2way'!$B$3:$B$7690,"&gt;50%",'2way'!$Y$3:$Y$7690,"Y",'2way'!$Q$3:$Q$7690,"=" &amp;B127) +  COUNTIFS('2way'!$B$3:$B$7690,"&gt;50%",'2way'!$Y$3:$Y$7690,"Y",'2way'!$R$3:$R$7690,"=" &amp;B127)</f>
        <v>1</v>
      </c>
      <c r="G127">
        <f>COUNTIF('2way'!$Q$3:$Q$7690,"=" &amp;B127) + COUNTIF('2way'!$R$3:$R$7690,"=" &amp;B127)</f>
        <v>3</v>
      </c>
      <c r="H127" s="5">
        <f t="shared" si="18"/>
        <v>0</v>
      </c>
      <c r="I127" s="5">
        <f t="shared" si="19"/>
        <v>0.33333333333333331</v>
      </c>
      <c r="J127" s="5">
        <f t="shared" si="20"/>
        <v>0.33333333333333331</v>
      </c>
      <c r="K127" s="5">
        <f t="shared" si="21"/>
        <v>0.33333333333333331</v>
      </c>
      <c r="L127" s="51">
        <f>COUNTIFS('2way'!$M$3:$M$7690,"&gt;50%",'2way'!$Y$3:$Y$7690,"Y",'2way'!$Q$3:$Q$7690,"=" &amp;B127) +  COUNTIFS('2way'!$M$3:$M$7690,"&gt;50%",'2way'!$Y$3:$Y$7690,"Y",'2way'!$R$3:$R$7690,"=" &amp;B127)</f>
        <v>0</v>
      </c>
      <c r="M127" s="51">
        <f>COUNTIFS('2way'!$M$3:$M$7690,"&gt;50%",'2way'!$Y$3:$Y$7690,"N",'2way'!$Q$3:$Q$7690,"=" &amp;B127) +  COUNTIFS('2way'!$M$3:$M$7690,"&gt;50%",'2way'!$Y$3:$Y$7690,"N",'2way'!$R$3:$R$7690,"=" &amp;B127)</f>
        <v>0</v>
      </c>
      <c r="N127" s="51">
        <f>COUNTIFS('2way'!$N$3:$N$7690,"&gt;50%",'2way'!$Y$3:$Y$7690,"N",'2way'!$Q$3:$Q$7690,"=" &amp;B127) +  COUNTIFS('2way'!$N$3:$N$7690,"&gt;50%",'2way'!$Y$3:$Y$7690,"N",'2way'!$R$3:$R$7690,"=" &amp;B127)</f>
        <v>0</v>
      </c>
      <c r="O127" s="51">
        <f>COUNTIFS('2way'!$N$3:$N$7690,"&gt;50%",'2way'!$Y$3:$Y$7690,"Y",'2way'!$Q$3:$Q$7690,"=" &amp;B127) +  COUNTIFS('2way'!$N$3:$N$7690,"&gt;50%",'2way'!$Y$3:$Y$7690,"Y",'2way'!$R$3:$R$7690,"=" &amp;B127)</f>
        <v>0</v>
      </c>
      <c r="P127">
        <f>COUNTIF('2way'!$Q$3:$Q$7690,"=" &amp;B127) + COUNTIF('2way'!$R$3:$R$7690,"=" &amp;B127)</f>
        <v>3</v>
      </c>
      <c r="Q127" s="5">
        <f t="shared" si="22"/>
        <v>0</v>
      </c>
      <c r="R127" s="5">
        <f t="shared" si="23"/>
        <v>0</v>
      </c>
      <c r="S127" s="5">
        <f t="shared" si="24"/>
        <v>0</v>
      </c>
      <c r="T127" s="5">
        <f t="shared" si="25"/>
        <v>0</v>
      </c>
      <c r="U127">
        <f t="shared" si="26"/>
        <v>1</v>
      </c>
      <c r="V127" s="5">
        <f t="shared" si="27"/>
        <v>0.33333333333333331</v>
      </c>
      <c r="W127">
        <f t="shared" si="28"/>
        <v>0</v>
      </c>
      <c r="X127" s="5">
        <f t="shared" si="29"/>
        <v>0</v>
      </c>
      <c r="Y127">
        <f t="shared" si="30"/>
        <v>2</v>
      </c>
      <c r="Z127" s="5">
        <f t="shared" si="31"/>
        <v>0.66666666666666663</v>
      </c>
      <c r="AA127">
        <f t="shared" si="32"/>
        <v>0</v>
      </c>
      <c r="AB127" s="5">
        <f t="shared" si="33"/>
        <v>0</v>
      </c>
    </row>
    <row r="128" spans="1:28" x14ac:dyDescent="0.25">
      <c r="A128" t="s">
        <v>261</v>
      </c>
      <c r="B128" t="s">
        <v>520</v>
      </c>
      <c r="C128" s="50">
        <f>COUNTIFS('2way'!$A$3:$A$7690,"&gt;50%",'2way'!$Y$3:$Y$7690,"Y",'2way'!$Q$3:$Q$7690,"=" &amp;B128) +  COUNTIFS('2way'!$A$3:$A$7690,"&gt;50%",'2way'!$Y$3:$Y$7690,"Y",'2way'!$R$3:$R$7690,"=" &amp;B128)</f>
        <v>1</v>
      </c>
      <c r="D128" s="51">
        <f>COUNTIFS('2way'!$A$3:$A$7690,"&gt;50%",'2way'!$Y$3:$Y$7690,"N",'2way'!$Q$3:$Q$7690,"=" &amp;B128) +  COUNTIFS('2way'!$A$3:$A$7690,"&gt;50%",'2way'!$Y$3:$Y$7690,"N",'2way'!$R$3:$R$7690,"=" &amp;B128)</f>
        <v>0</v>
      </c>
      <c r="E128" s="51">
        <f>COUNTIFS('2way'!$B$3:$B$7690,"&gt;50%",'2way'!$Y$3:$Y$7690,"N",'2way'!$Q$3:$Q$7690,"=" &amp;B128) +  COUNTIFS('2way'!$B$3:$B$7690,"&gt;50%",'2way'!$Y$3:$Y$7690,"N",'2way'!$R$3:$R$7690,"=" &amp;B128)</f>
        <v>2</v>
      </c>
      <c r="F128" s="51">
        <f>COUNTIFS('2way'!$B$3:$B$7690,"&gt;50%",'2way'!$Y$3:$Y$7690,"Y",'2way'!$Q$3:$Q$7690,"=" &amp;B128) +  COUNTIFS('2way'!$B$3:$B$7690,"&gt;50%",'2way'!$Y$3:$Y$7690,"Y",'2way'!$R$3:$R$7690,"=" &amp;B128)</f>
        <v>0</v>
      </c>
      <c r="G128">
        <f>COUNTIF('2way'!$Q$3:$Q$7690,"=" &amp;B128) + COUNTIF('2way'!$R$3:$R$7690,"=" &amp;B128)</f>
        <v>3</v>
      </c>
      <c r="H128" s="5">
        <f t="shared" si="18"/>
        <v>0.33333333333333331</v>
      </c>
      <c r="I128" s="5">
        <f t="shared" si="19"/>
        <v>0</v>
      </c>
      <c r="J128" s="5">
        <f t="shared" si="20"/>
        <v>0.66666666666666663</v>
      </c>
      <c r="K128" s="5">
        <f t="shared" si="21"/>
        <v>0</v>
      </c>
      <c r="L128" s="51">
        <f>COUNTIFS('2way'!$M$3:$M$7690,"&gt;50%",'2way'!$Y$3:$Y$7690,"Y",'2way'!$Q$3:$Q$7690,"=" &amp;B128) +  COUNTIFS('2way'!$M$3:$M$7690,"&gt;50%",'2way'!$Y$3:$Y$7690,"Y",'2way'!$R$3:$R$7690,"=" &amp;B128)</f>
        <v>0</v>
      </c>
      <c r="M128" s="51">
        <f>COUNTIFS('2way'!$M$3:$M$7690,"&gt;50%",'2way'!$Y$3:$Y$7690,"N",'2way'!$Q$3:$Q$7690,"=" &amp;B128) +  COUNTIFS('2way'!$M$3:$M$7690,"&gt;50%",'2way'!$Y$3:$Y$7690,"N",'2way'!$R$3:$R$7690,"=" &amp;B128)</f>
        <v>0</v>
      </c>
      <c r="N128" s="51">
        <f>COUNTIFS('2way'!$N$3:$N$7690,"&gt;50%",'2way'!$Y$3:$Y$7690,"N",'2way'!$Q$3:$Q$7690,"=" &amp;B128) +  COUNTIFS('2way'!$N$3:$N$7690,"&gt;50%",'2way'!$Y$3:$Y$7690,"N",'2way'!$R$3:$R$7690,"=" &amp;B128)</f>
        <v>0</v>
      </c>
      <c r="O128" s="51">
        <f>COUNTIFS('2way'!$N$3:$N$7690,"&gt;50%",'2way'!$Y$3:$Y$7690,"Y",'2way'!$Q$3:$Q$7690,"=" &amp;B128) +  COUNTIFS('2way'!$N$3:$N$7690,"&gt;50%",'2way'!$Y$3:$Y$7690,"Y",'2way'!$R$3:$R$7690,"=" &amp;B128)</f>
        <v>0</v>
      </c>
      <c r="P128">
        <f>COUNTIF('2way'!$Q$3:$Q$7690,"=" &amp;B128) + COUNTIF('2way'!$R$3:$R$7690,"=" &amp;B128)</f>
        <v>3</v>
      </c>
      <c r="Q128" s="5">
        <f t="shared" si="22"/>
        <v>0</v>
      </c>
      <c r="R128" s="5">
        <f t="shared" si="23"/>
        <v>0</v>
      </c>
      <c r="S128" s="5">
        <f t="shared" si="24"/>
        <v>0</v>
      </c>
      <c r="T128" s="5">
        <f t="shared" si="25"/>
        <v>0</v>
      </c>
      <c r="U128">
        <f t="shared" si="26"/>
        <v>3</v>
      </c>
      <c r="V128" s="5">
        <f t="shared" si="27"/>
        <v>1</v>
      </c>
      <c r="W128">
        <f t="shared" si="28"/>
        <v>0</v>
      </c>
      <c r="X128" s="5">
        <f t="shared" si="29"/>
        <v>0</v>
      </c>
      <c r="Y128">
        <f t="shared" si="30"/>
        <v>0</v>
      </c>
      <c r="Z128" s="5">
        <f t="shared" si="31"/>
        <v>0</v>
      </c>
      <c r="AA128">
        <f t="shared" si="32"/>
        <v>0</v>
      </c>
      <c r="AB128" s="5">
        <f t="shared" si="33"/>
        <v>0</v>
      </c>
    </row>
    <row r="129" spans="1:28" x14ac:dyDescent="0.25">
      <c r="A129" t="s">
        <v>261</v>
      </c>
      <c r="B129" t="s">
        <v>499</v>
      </c>
      <c r="C129" s="50">
        <f>COUNTIFS('2way'!$A$3:$A$7690,"&gt;50%",'2way'!$Y$3:$Y$7690,"Y",'2way'!$Q$3:$Q$7690,"=" &amp;B129) +  COUNTIFS('2way'!$A$3:$A$7690,"&gt;50%",'2way'!$Y$3:$Y$7690,"Y",'2way'!$R$3:$R$7690,"=" &amp;B129)</f>
        <v>1</v>
      </c>
      <c r="D129" s="51">
        <f>COUNTIFS('2way'!$A$3:$A$7690,"&gt;50%",'2way'!$Y$3:$Y$7690,"N",'2way'!$Q$3:$Q$7690,"=" &amp;B129) +  COUNTIFS('2way'!$A$3:$A$7690,"&gt;50%",'2way'!$Y$3:$Y$7690,"N",'2way'!$R$3:$R$7690,"=" &amp;B129)</f>
        <v>0</v>
      </c>
      <c r="E129" s="51">
        <f>COUNTIFS('2way'!$B$3:$B$7690,"&gt;50%",'2way'!$Y$3:$Y$7690,"N",'2way'!$Q$3:$Q$7690,"=" &amp;B129) +  COUNTIFS('2way'!$B$3:$B$7690,"&gt;50%",'2way'!$Y$3:$Y$7690,"N",'2way'!$R$3:$R$7690,"=" &amp;B129)</f>
        <v>2</v>
      </c>
      <c r="F129" s="51">
        <f>COUNTIFS('2way'!$B$3:$B$7690,"&gt;50%",'2way'!$Y$3:$Y$7690,"Y",'2way'!$Q$3:$Q$7690,"=" &amp;B129) +  COUNTIFS('2way'!$B$3:$B$7690,"&gt;50%",'2way'!$Y$3:$Y$7690,"Y",'2way'!$R$3:$R$7690,"=" &amp;B129)</f>
        <v>0</v>
      </c>
      <c r="G129">
        <f>COUNTIF('2way'!$Q$3:$Q$7690,"=" &amp;B129) + COUNTIF('2way'!$R$3:$R$7690,"=" &amp;B129)</f>
        <v>3</v>
      </c>
      <c r="H129" s="5">
        <f t="shared" si="18"/>
        <v>0.33333333333333331</v>
      </c>
      <c r="I129" s="5">
        <f t="shared" si="19"/>
        <v>0</v>
      </c>
      <c r="J129" s="5">
        <f t="shared" si="20"/>
        <v>0.66666666666666663</v>
      </c>
      <c r="K129" s="5">
        <f t="shared" si="21"/>
        <v>0</v>
      </c>
      <c r="L129" s="51">
        <f>COUNTIFS('2way'!$M$3:$M$7690,"&gt;50%",'2way'!$Y$3:$Y$7690,"Y",'2way'!$Q$3:$Q$7690,"=" &amp;B129) +  COUNTIFS('2way'!$M$3:$M$7690,"&gt;50%",'2way'!$Y$3:$Y$7690,"Y",'2way'!$R$3:$R$7690,"=" &amp;B129)</f>
        <v>0</v>
      </c>
      <c r="M129" s="51">
        <f>COUNTIFS('2way'!$M$3:$M$7690,"&gt;50%",'2way'!$Y$3:$Y$7690,"N",'2way'!$Q$3:$Q$7690,"=" &amp;B129) +  COUNTIFS('2way'!$M$3:$M$7690,"&gt;50%",'2way'!$Y$3:$Y$7690,"N",'2way'!$R$3:$R$7690,"=" &amp;B129)</f>
        <v>0</v>
      </c>
      <c r="N129" s="51">
        <f>COUNTIFS('2way'!$N$3:$N$7690,"&gt;50%",'2way'!$Y$3:$Y$7690,"N",'2way'!$Q$3:$Q$7690,"=" &amp;B129) +  COUNTIFS('2way'!$N$3:$N$7690,"&gt;50%",'2way'!$Y$3:$Y$7690,"N",'2way'!$R$3:$R$7690,"=" &amp;B129)</f>
        <v>0</v>
      </c>
      <c r="O129" s="51">
        <f>COUNTIFS('2way'!$N$3:$N$7690,"&gt;50%",'2way'!$Y$3:$Y$7690,"Y",'2way'!$Q$3:$Q$7690,"=" &amp;B129) +  COUNTIFS('2way'!$N$3:$N$7690,"&gt;50%",'2way'!$Y$3:$Y$7690,"Y",'2way'!$R$3:$R$7690,"=" &amp;B129)</f>
        <v>0</v>
      </c>
      <c r="P129">
        <f>COUNTIF('2way'!$Q$3:$Q$7690,"=" &amp;B129) + COUNTIF('2way'!$R$3:$R$7690,"=" &amp;B129)</f>
        <v>3</v>
      </c>
      <c r="Q129" s="5">
        <f t="shared" si="22"/>
        <v>0</v>
      </c>
      <c r="R129" s="5">
        <f t="shared" si="23"/>
        <v>0</v>
      </c>
      <c r="S129" s="5">
        <f t="shared" si="24"/>
        <v>0</v>
      </c>
      <c r="T129" s="5">
        <f t="shared" si="25"/>
        <v>0</v>
      </c>
      <c r="U129">
        <f t="shared" si="26"/>
        <v>3</v>
      </c>
      <c r="V129" s="5">
        <f t="shared" si="27"/>
        <v>1</v>
      </c>
      <c r="W129">
        <f t="shared" si="28"/>
        <v>0</v>
      </c>
      <c r="X129" s="5">
        <f t="shared" si="29"/>
        <v>0</v>
      </c>
      <c r="Y129">
        <f t="shared" si="30"/>
        <v>0</v>
      </c>
      <c r="Z129" s="5">
        <f t="shared" si="31"/>
        <v>0</v>
      </c>
      <c r="AA129">
        <f t="shared" si="32"/>
        <v>0</v>
      </c>
      <c r="AB129" s="5">
        <f t="shared" si="33"/>
        <v>0</v>
      </c>
    </row>
    <row r="130" spans="1:28" x14ac:dyDescent="0.25">
      <c r="A130" t="s">
        <v>261</v>
      </c>
      <c r="B130" t="s">
        <v>522</v>
      </c>
      <c r="C130" s="50">
        <f>COUNTIFS('2way'!$A$3:$A$7690,"&gt;50%",'2way'!$Y$3:$Y$7690,"Y",'2way'!$Q$3:$Q$7690,"=" &amp;B130) +  COUNTIFS('2way'!$A$3:$A$7690,"&gt;50%",'2way'!$Y$3:$Y$7690,"Y",'2way'!$R$3:$R$7690,"=" &amp;B130)</f>
        <v>0</v>
      </c>
      <c r="D130" s="51">
        <f>COUNTIFS('2way'!$A$3:$A$7690,"&gt;50%",'2way'!$Y$3:$Y$7690,"N",'2way'!$Q$3:$Q$7690,"=" &amp;B130) +  COUNTIFS('2way'!$A$3:$A$7690,"&gt;50%",'2way'!$Y$3:$Y$7690,"N",'2way'!$R$3:$R$7690,"=" &amp;B130)</f>
        <v>2</v>
      </c>
      <c r="E130" s="51">
        <f>COUNTIFS('2way'!$B$3:$B$7690,"&gt;50%",'2way'!$Y$3:$Y$7690,"N",'2way'!$Q$3:$Q$7690,"=" &amp;B130) +  COUNTIFS('2way'!$B$3:$B$7690,"&gt;50%",'2way'!$Y$3:$Y$7690,"N",'2way'!$R$3:$R$7690,"=" &amp;B130)</f>
        <v>1</v>
      </c>
      <c r="F130" s="51">
        <f>COUNTIFS('2way'!$B$3:$B$7690,"&gt;50%",'2way'!$Y$3:$Y$7690,"Y",'2way'!$Q$3:$Q$7690,"=" &amp;B130) +  COUNTIFS('2way'!$B$3:$B$7690,"&gt;50%",'2way'!$Y$3:$Y$7690,"Y",'2way'!$R$3:$R$7690,"=" &amp;B130)</f>
        <v>0</v>
      </c>
      <c r="G130">
        <f>COUNTIF('2way'!$Q$3:$Q$7690,"=" &amp;B130) + COUNTIF('2way'!$R$3:$R$7690,"=" &amp;B130)</f>
        <v>3</v>
      </c>
      <c r="H130" s="5">
        <f t="shared" si="18"/>
        <v>0</v>
      </c>
      <c r="I130" s="5">
        <f t="shared" si="19"/>
        <v>0.66666666666666663</v>
      </c>
      <c r="J130" s="5">
        <f t="shared" si="20"/>
        <v>0.33333333333333331</v>
      </c>
      <c r="K130" s="5">
        <f t="shared" si="21"/>
        <v>0</v>
      </c>
      <c r="L130" s="51">
        <f>COUNTIFS('2way'!$M$3:$M$7690,"&gt;50%",'2way'!$Y$3:$Y$7690,"Y",'2way'!$Q$3:$Q$7690,"=" &amp;B130) +  COUNTIFS('2way'!$M$3:$M$7690,"&gt;50%",'2way'!$Y$3:$Y$7690,"Y",'2way'!$R$3:$R$7690,"=" &amp;B130)</f>
        <v>0</v>
      </c>
      <c r="M130" s="51">
        <f>COUNTIFS('2way'!$M$3:$M$7690,"&gt;50%",'2way'!$Y$3:$Y$7690,"N",'2way'!$Q$3:$Q$7690,"=" &amp;B130) +  COUNTIFS('2way'!$M$3:$M$7690,"&gt;50%",'2way'!$Y$3:$Y$7690,"N",'2way'!$R$3:$R$7690,"=" &amp;B130)</f>
        <v>0</v>
      </c>
      <c r="N130" s="51">
        <f>COUNTIFS('2way'!$N$3:$N$7690,"&gt;50%",'2way'!$Y$3:$Y$7690,"N",'2way'!$Q$3:$Q$7690,"=" &amp;B130) +  COUNTIFS('2way'!$N$3:$N$7690,"&gt;50%",'2way'!$Y$3:$Y$7690,"N",'2way'!$R$3:$R$7690,"=" &amp;B130)</f>
        <v>0</v>
      </c>
      <c r="O130" s="51">
        <f>COUNTIFS('2way'!$N$3:$N$7690,"&gt;50%",'2way'!$Y$3:$Y$7690,"Y",'2way'!$Q$3:$Q$7690,"=" &amp;B130) +  COUNTIFS('2way'!$N$3:$N$7690,"&gt;50%",'2way'!$Y$3:$Y$7690,"Y",'2way'!$R$3:$R$7690,"=" &amp;B130)</f>
        <v>0</v>
      </c>
      <c r="P130">
        <f>COUNTIF('2way'!$Q$3:$Q$7690,"=" &amp;B130) + COUNTIF('2way'!$R$3:$R$7690,"=" &amp;B130)</f>
        <v>3</v>
      </c>
      <c r="Q130" s="5">
        <f t="shared" si="22"/>
        <v>0</v>
      </c>
      <c r="R130" s="5">
        <f t="shared" si="23"/>
        <v>0</v>
      </c>
      <c r="S130" s="5">
        <f t="shared" si="24"/>
        <v>0</v>
      </c>
      <c r="T130" s="5">
        <f t="shared" si="25"/>
        <v>0</v>
      </c>
      <c r="U130">
        <f t="shared" si="26"/>
        <v>1</v>
      </c>
      <c r="V130" s="5">
        <f t="shared" si="27"/>
        <v>0.33333333333333331</v>
      </c>
      <c r="W130">
        <f t="shared" si="28"/>
        <v>0</v>
      </c>
      <c r="X130" s="5">
        <f t="shared" si="29"/>
        <v>0</v>
      </c>
      <c r="Y130">
        <f t="shared" si="30"/>
        <v>2</v>
      </c>
      <c r="Z130" s="5">
        <f t="shared" si="31"/>
        <v>0.66666666666666663</v>
      </c>
      <c r="AA130">
        <f t="shared" si="32"/>
        <v>0</v>
      </c>
      <c r="AB130" s="5">
        <f t="shared" si="33"/>
        <v>0</v>
      </c>
    </row>
    <row r="131" spans="1:28" x14ac:dyDescent="0.25">
      <c r="A131" t="s">
        <v>261</v>
      </c>
      <c r="B131" t="s">
        <v>508</v>
      </c>
      <c r="C131" s="50">
        <f>COUNTIFS('2way'!$A$3:$A$7690,"&gt;50%",'2way'!$Y$3:$Y$7690,"Y",'2way'!$Q$3:$Q$7690,"=" &amp;B131) +  COUNTIFS('2way'!$A$3:$A$7690,"&gt;50%",'2way'!$Y$3:$Y$7690,"Y",'2way'!$R$3:$R$7690,"=" &amp;B131)</f>
        <v>1</v>
      </c>
      <c r="D131" s="51">
        <f>COUNTIFS('2way'!$A$3:$A$7690,"&gt;50%",'2way'!$Y$3:$Y$7690,"N",'2way'!$Q$3:$Q$7690,"=" &amp;B131) +  COUNTIFS('2way'!$A$3:$A$7690,"&gt;50%",'2way'!$Y$3:$Y$7690,"N",'2way'!$R$3:$R$7690,"=" &amp;B131)</f>
        <v>1</v>
      </c>
      <c r="E131" s="51">
        <f>COUNTIFS('2way'!$B$3:$B$7690,"&gt;50%",'2way'!$Y$3:$Y$7690,"N",'2way'!$Q$3:$Q$7690,"=" &amp;B131) +  COUNTIFS('2way'!$B$3:$B$7690,"&gt;50%",'2way'!$Y$3:$Y$7690,"N",'2way'!$R$3:$R$7690,"=" &amp;B131)</f>
        <v>1</v>
      </c>
      <c r="F131" s="51">
        <f>COUNTIFS('2way'!$B$3:$B$7690,"&gt;50%",'2way'!$Y$3:$Y$7690,"Y",'2way'!$Q$3:$Q$7690,"=" &amp;B131) +  COUNTIFS('2way'!$B$3:$B$7690,"&gt;50%",'2way'!$Y$3:$Y$7690,"Y",'2way'!$R$3:$R$7690,"=" &amp;B131)</f>
        <v>0</v>
      </c>
      <c r="G131">
        <f>COUNTIF('2way'!$Q$3:$Q$7690,"=" &amp;B131) + COUNTIF('2way'!$R$3:$R$7690,"=" &amp;B131)</f>
        <v>3</v>
      </c>
      <c r="H131" s="5">
        <f t="shared" si="18"/>
        <v>0.33333333333333331</v>
      </c>
      <c r="I131" s="5">
        <f t="shared" si="19"/>
        <v>0.33333333333333331</v>
      </c>
      <c r="J131" s="5">
        <f t="shared" si="20"/>
        <v>0.33333333333333331</v>
      </c>
      <c r="K131" s="5">
        <f t="shared" si="21"/>
        <v>0</v>
      </c>
      <c r="L131" s="51">
        <f>COUNTIFS('2way'!$M$3:$M$7690,"&gt;50%",'2way'!$Y$3:$Y$7690,"Y",'2way'!$Q$3:$Q$7690,"=" &amp;B131) +  COUNTIFS('2way'!$M$3:$M$7690,"&gt;50%",'2way'!$Y$3:$Y$7690,"Y",'2way'!$R$3:$R$7690,"=" &amp;B131)</f>
        <v>0</v>
      </c>
      <c r="M131" s="51">
        <f>COUNTIFS('2way'!$M$3:$M$7690,"&gt;50%",'2way'!$Y$3:$Y$7690,"N",'2way'!$Q$3:$Q$7690,"=" &amp;B131) +  COUNTIFS('2way'!$M$3:$M$7690,"&gt;50%",'2way'!$Y$3:$Y$7690,"N",'2way'!$R$3:$R$7690,"=" &amp;B131)</f>
        <v>0</v>
      </c>
      <c r="N131" s="51">
        <f>COUNTIFS('2way'!$N$3:$N$7690,"&gt;50%",'2way'!$Y$3:$Y$7690,"N",'2way'!$Q$3:$Q$7690,"=" &amp;B131) +  COUNTIFS('2way'!$N$3:$N$7690,"&gt;50%",'2way'!$Y$3:$Y$7690,"N",'2way'!$R$3:$R$7690,"=" &amp;B131)</f>
        <v>0</v>
      </c>
      <c r="O131" s="51">
        <f>COUNTIFS('2way'!$N$3:$N$7690,"&gt;50%",'2way'!$Y$3:$Y$7690,"Y",'2way'!$Q$3:$Q$7690,"=" &amp;B131) +  COUNTIFS('2way'!$N$3:$N$7690,"&gt;50%",'2way'!$Y$3:$Y$7690,"Y",'2way'!$R$3:$R$7690,"=" &amp;B131)</f>
        <v>0</v>
      </c>
      <c r="P131">
        <f>COUNTIF('2way'!$Q$3:$Q$7690,"=" &amp;B131) + COUNTIF('2way'!$R$3:$R$7690,"=" &amp;B131)</f>
        <v>3</v>
      </c>
      <c r="Q131" s="5">
        <f t="shared" si="22"/>
        <v>0</v>
      </c>
      <c r="R131" s="5">
        <f t="shared" si="23"/>
        <v>0</v>
      </c>
      <c r="S131" s="5">
        <f t="shared" si="24"/>
        <v>0</v>
      </c>
      <c r="T131" s="5">
        <f t="shared" si="25"/>
        <v>0</v>
      </c>
      <c r="U131">
        <f t="shared" si="26"/>
        <v>2</v>
      </c>
      <c r="V131" s="5">
        <f t="shared" si="27"/>
        <v>0.66666666666666663</v>
      </c>
      <c r="W131">
        <f t="shared" si="28"/>
        <v>0</v>
      </c>
      <c r="X131" s="5">
        <f t="shared" si="29"/>
        <v>0</v>
      </c>
      <c r="Y131">
        <f t="shared" si="30"/>
        <v>1</v>
      </c>
      <c r="Z131" s="5">
        <f t="shared" si="31"/>
        <v>0.33333333333333331</v>
      </c>
      <c r="AA131">
        <f t="shared" si="32"/>
        <v>0</v>
      </c>
      <c r="AB131" s="5">
        <f t="shared" si="33"/>
        <v>0</v>
      </c>
    </row>
    <row r="132" spans="1:28" x14ac:dyDescent="0.25">
      <c r="A132" t="s">
        <v>261</v>
      </c>
      <c r="B132" t="s">
        <v>524</v>
      </c>
      <c r="C132" s="50">
        <f>COUNTIFS('2way'!$A$3:$A$7690,"&gt;50%",'2way'!$Y$3:$Y$7690,"Y",'2way'!$Q$3:$Q$7690,"=" &amp;B132) +  COUNTIFS('2way'!$A$3:$A$7690,"&gt;50%",'2way'!$Y$3:$Y$7690,"Y",'2way'!$R$3:$R$7690,"=" &amp;B132)</f>
        <v>0</v>
      </c>
      <c r="D132" s="51">
        <f>COUNTIFS('2way'!$A$3:$A$7690,"&gt;50%",'2way'!$Y$3:$Y$7690,"N",'2way'!$Q$3:$Q$7690,"=" &amp;B132) +  COUNTIFS('2way'!$A$3:$A$7690,"&gt;50%",'2way'!$Y$3:$Y$7690,"N",'2way'!$R$3:$R$7690,"=" &amp;B132)</f>
        <v>2</v>
      </c>
      <c r="E132" s="51">
        <f>COUNTIFS('2way'!$B$3:$B$7690,"&gt;50%",'2way'!$Y$3:$Y$7690,"N",'2way'!$Q$3:$Q$7690,"=" &amp;B132) +  COUNTIFS('2way'!$B$3:$B$7690,"&gt;50%",'2way'!$Y$3:$Y$7690,"N",'2way'!$R$3:$R$7690,"=" &amp;B132)</f>
        <v>1</v>
      </c>
      <c r="F132" s="51">
        <f>COUNTIFS('2way'!$B$3:$B$7690,"&gt;50%",'2way'!$Y$3:$Y$7690,"Y",'2way'!$Q$3:$Q$7690,"=" &amp;B132) +  COUNTIFS('2way'!$B$3:$B$7690,"&gt;50%",'2way'!$Y$3:$Y$7690,"Y",'2way'!$R$3:$R$7690,"=" &amp;B132)</f>
        <v>0</v>
      </c>
      <c r="G132">
        <f>COUNTIF('2way'!$Q$3:$Q$7690,"=" &amp;B132) + COUNTIF('2way'!$R$3:$R$7690,"=" &amp;B132)</f>
        <v>3</v>
      </c>
      <c r="H132" s="5">
        <f t="shared" ref="H132:H195" si="34">C132/G132</f>
        <v>0</v>
      </c>
      <c r="I132" s="5">
        <f t="shared" si="19"/>
        <v>0.66666666666666663</v>
      </c>
      <c r="J132" s="5">
        <f t="shared" si="20"/>
        <v>0.33333333333333331</v>
      </c>
      <c r="K132" s="5">
        <f t="shared" si="21"/>
        <v>0</v>
      </c>
      <c r="L132" s="51">
        <f>COUNTIFS('2way'!$M$3:$M$7690,"&gt;50%",'2way'!$Y$3:$Y$7690,"Y",'2way'!$Q$3:$Q$7690,"=" &amp;B132) +  COUNTIFS('2way'!$M$3:$M$7690,"&gt;50%",'2way'!$Y$3:$Y$7690,"Y",'2way'!$R$3:$R$7690,"=" &amp;B132)</f>
        <v>0</v>
      </c>
      <c r="M132" s="51">
        <f>COUNTIFS('2way'!$M$3:$M$7690,"&gt;50%",'2way'!$Y$3:$Y$7690,"N",'2way'!$Q$3:$Q$7690,"=" &amp;B132) +  COUNTIFS('2way'!$M$3:$M$7690,"&gt;50%",'2way'!$Y$3:$Y$7690,"N",'2way'!$R$3:$R$7690,"=" &amp;B132)</f>
        <v>0</v>
      </c>
      <c r="N132" s="51">
        <f>COUNTIFS('2way'!$N$3:$N$7690,"&gt;50%",'2way'!$Y$3:$Y$7690,"N",'2way'!$Q$3:$Q$7690,"=" &amp;B132) +  COUNTIFS('2way'!$N$3:$N$7690,"&gt;50%",'2way'!$Y$3:$Y$7690,"N",'2way'!$R$3:$R$7690,"=" &amp;B132)</f>
        <v>0</v>
      </c>
      <c r="O132" s="51">
        <f>COUNTIFS('2way'!$N$3:$N$7690,"&gt;50%",'2way'!$Y$3:$Y$7690,"Y",'2way'!$Q$3:$Q$7690,"=" &amp;B132) +  COUNTIFS('2way'!$N$3:$N$7690,"&gt;50%",'2way'!$Y$3:$Y$7690,"Y",'2way'!$R$3:$R$7690,"=" &amp;B132)</f>
        <v>0</v>
      </c>
      <c r="P132">
        <f>COUNTIF('2way'!$Q$3:$Q$7690,"=" &amp;B132) + COUNTIF('2way'!$R$3:$R$7690,"=" &amp;B132)</f>
        <v>3</v>
      </c>
      <c r="Q132" s="5">
        <f t="shared" si="22"/>
        <v>0</v>
      </c>
      <c r="R132" s="5">
        <f t="shared" si="23"/>
        <v>0</v>
      </c>
      <c r="S132" s="5">
        <f t="shared" si="24"/>
        <v>0</v>
      </c>
      <c r="T132" s="5">
        <f t="shared" si="25"/>
        <v>0</v>
      </c>
      <c r="U132">
        <f t="shared" si="26"/>
        <v>1</v>
      </c>
      <c r="V132" s="5">
        <f t="shared" si="27"/>
        <v>0.33333333333333331</v>
      </c>
      <c r="W132">
        <f t="shared" si="28"/>
        <v>0</v>
      </c>
      <c r="X132" s="5">
        <f t="shared" si="29"/>
        <v>0</v>
      </c>
      <c r="Y132">
        <f t="shared" si="30"/>
        <v>2</v>
      </c>
      <c r="Z132" s="5">
        <f t="shared" si="31"/>
        <v>0.66666666666666663</v>
      </c>
      <c r="AA132">
        <f t="shared" si="32"/>
        <v>0</v>
      </c>
      <c r="AB132" s="5">
        <f t="shared" si="33"/>
        <v>0</v>
      </c>
    </row>
    <row r="133" spans="1:28" x14ac:dyDescent="0.25">
      <c r="A133" t="s">
        <v>263</v>
      </c>
      <c r="B133" t="s">
        <v>402</v>
      </c>
      <c r="C133" s="50">
        <f>COUNTIFS('2way'!$A$3:$A$7690,"&gt;50%",'2way'!$Y$3:$Y$7690,"Y",'2way'!$Q$3:$Q$7690,"=" &amp;B133) +  COUNTIFS('2way'!$A$3:$A$7690,"&gt;50%",'2way'!$Y$3:$Y$7690,"Y",'2way'!$R$3:$R$7690,"=" &amp;B133)</f>
        <v>0</v>
      </c>
      <c r="D133" s="51">
        <f>COUNTIFS('2way'!$A$3:$A$7690,"&gt;50%",'2way'!$Y$3:$Y$7690,"N",'2way'!$Q$3:$Q$7690,"=" &amp;B133) +  COUNTIFS('2way'!$A$3:$A$7690,"&gt;50%",'2way'!$Y$3:$Y$7690,"N",'2way'!$R$3:$R$7690,"=" &amp;B133)</f>
        <v>1</v>
      </c>
      <c r="E133" s="51">
        <f>COUNTIFS('2way'!$B$3:$B$7690,"&gt;50%",'2way'!$Y$3:$Y$7690,"N",'2way'!$Q$3:$Q$7690,"=" &amp;B133) +  COUNTIFS('2way'!$B$3:$B$7690,"&gt;50%",'2way'!$Y$3:$Y$7690,"N",'2way'!$R$3:$R$7690,"=" &amp;B133)</f>
        <v>0</v>
      </c>
      <c r="F133" s="51">
        <f>COUNTIFS('2way'!$B$3:$B$7690,"&gt;50%",'2way'!$Y$3:$Y$7690,"Y",'2way'!$Q$3:$Q$7690,"=" &amp;B133) +  COUNTIFS('2way'!$B$3:$B$7690,"&gt;50%",'2way'!$Y$3:$Y$7690,"Y",'2way'!$R$3:$R$7690,"=" &amp;B133)</f>
        <v>0</v>
      </c>
      <c r="G133">
        <f>COUNTIF('2way'!$Q$3:$Q$7690,"=" &amp;B133) + COUNTIF('2way'!$R$3:$R$7690,"=" &amp;B133)</f>
        <v>1</v>
      </c>
      <c r="H133" s="5">
        <f t="shared" si="34"/>
        <v>0</v>
      </c>
      <c r="I133" s="5">
        <f t="shared" ref="I133:I196" si="35">D133/G133</f>
        <v>1</v>
      </c>
      <c r="J133" s="5">
        <f t="shared" ref="J133:J196" si="36">E133/G133</f>
        <v>0</v>
      </c>
      <c r="K133" s="5">
        <f t="shared" ref="K133:K196" si="37">F133/G133</f>
        <v>0</v>
      </c>
      <c r="L133" s="51">
        <f>COUNTIFS('2way'!$M$3:$M$7690,"&gt;50%",'2way'!$Y$3:$Y$7690,"Y",'2way'!$Q$3:$Q$7690,"=" &amp;B133) +  COUNTIFS('2way'!$M$3:$M$7690,"&gt;50%",'2way'!$Y$3:$Y$7690,"Y",'2way'!$R$3:$R$7690,"=" &amp;B133)</f>
        <v>0</v>
      </c>
      <c r="M133" s="51">
        <f>COUNTIFS('2way'!$M$3:$M$7690,"&gt;50%",'2way'!$Y$3:$Y$7690,"N",'2way'!$Q$3:$Q$7690,"=" &amp;B133) +  COUNTIFS('2way'!$M$3:$M$7690,"&gt;50%",'2way'!$Y$3:$Y$7690,"N",'2way'!$R$3:$R$7690,"=" &amp;B133)</f>
        <v>0</v>
      </c>
      <c r="N133" s="51">
        <f>COUNTIFS('2way'!$N$3:$N$7690,"&gt;50%",'2way'!$Y$3:$Y$7690,"N",'2way'!$Q$3:$Q$7690,"=" &amp;B133) +  COUNTIFS('2way'!$N$3:$N$7690,"&gt;50%",'2way'!$Y$3:$Y$7690,"N",'2way'!$R$3:$R$7690,"=" &amp;B133)</f>
        <v>0</v>
      </c>
      <c r="O133" s="51">
        <f>COUNTIFS('2way'!$N$3:$N$7690,"&gt;50%",'2way'!$Y$3:$Y$7690,"Y",'2way'!$Q$3:$Q$7690,"=" &amp;B133) +  COUNTIFS('2way'!$N$3:$N$7690,"&gt;50%",'2way'!$Y$3:$Y$7690,"Y",'2way'!$R$3:$R$7690,"=" &amp;B133)</f>
        <v>0</v>
      </c>
      <c r="P133">
        <f>COUNTIF('2way'!$Q$3:$Q$7690,"=" &amp;B133) + COUNTIF('2way'!$R$3:$R$7690,"=" &amp;B133)</f>
        <v>1</v>
      </c>
      <c r="Q133" s="5">
        <f t="shared" ref="Q133:Q196" si="38">L133/P133</f>
        <v>0</v>
      </c>
      <c r="R133" s="5">
        <f t="shared" ref="R133:R196" si="39">M133/P133</f>
        <v>0</v>
      </c>
      <c r="S133" s="5">
        <f t="shared" ref="S133:S196" si="40">N133/P133</f>
        <v>0</v>
      </c>
      <c r="T133" s="5">
        <f t="shared" ref="T133:T196" si="41">O133/P133</f>
        <v>0</v>
      </c>
      <c r="U133">
        <f t="shared" ref="U133:U196" si="42">C133+E133</f>
        <v>0</v>
      </c>
      <c r="V133" s="5">
        <f t="shared" ref="V133:V196" si="43">U133/G133</f>
        <v>0</v>
      </c>
      <c r="W133">
        <f t="shared" ref="W133:W196" si="44">L133+N133</f>
        <v>0</v>
      </c>
      <c r="X133" s="5">
        <f t="shared" ref="X133:X196" si="45">W133/P133</f>
        <v>0</v>
      </c>
      <c r="Y133">
        <f t="shared" ref="Y133:Y196" si="46">D133+F133</f>
        <v>1</v>
      </c>
      <c r="Z133" s="5">
        <f t="shared" ref="Z133:Z196" si="47">Y133/G133</f>
        <v>1</v>
      </c>
      <c r="AA133">
        <f t="shared" ref="AA133:AA196" si="48">M133+O133</f>
        <v>0</v>
      </c>
      <c r="AB133" s="5">
        <f t="shared" ref="AB133:AB196" si="49">AA133/P133</f>
        <v>0</v>
      </c>
    </row>
    <row r="134" spans="1:28" x14ac:dyDescent="0.25">
      <c r="A134" t="s">
        <v>263</v>
      </c>
      <c r="B134" t="s">
        <v>404</v>
      </c>
      <c r="C134" s="50">
        <f>COUNTIFS('2way'!$A$3:$A$7690,"&gt;50%",'2way'!$Y$3:$Y$7690,"Y",'2way'!$Q$3:$Q$7690,"=" &amp;B134) +  COUNTIFS('2way'!$A$3:$A$7690,"&gt;50%",'2way'!$Y$3:$Y$7690,"Y",'2way'!$R$3:$R$7690,"=" &amp;B134)</f>
        <v>0</v>
      </c>
      <c r="D134" s="51">
        <f>COUNTIFS('2way'!$A$3:$A$7690,"&gt;50%",'2way'!$Y$3:$Y$7690,"N",'2way'!$Q$3:$Q$7690,"=" &amp;B134) +  COUNTIFS('2way'!$A$3:$A$7690,"&gt;50%",'2way'!$Y$3:$Y$7690,"N",'2way'!$R$3:$R$7690,"=" &amp;B134)</f>
        <v>0</v>
      </c>
      <c r="E134" s="51">
        <f>COUNTIFS('2way'!$B$3:$B$7690,"&gt;50%",'2way'!$Y$3:$Y$7690,"N",'2way'!$Q$3:$Q$7690,"=" &amp;B134) +  COUNTIFS('2way'!$B$3:$B$7690,"&gt;50%",'2way'!$Y$3:$Y$7690,"N",'2way'!$R$3:$R$7690,"=" &amp;B134)</f>
        <v>4</v>
      </c>
      <c r="F134" s="51">
        <f>COUNTIFS('2way'!$B$3:$B$7690,"&gt;50%",'2way'!$Y$3:$Y$7690,"Y",'2way'!$Q$3:$Q$7690,"=" &amp;B134) +  COUNTIFS('2way'!$B$3:$B$7690,"&gt;50%",'2way'!$Y$3:$Y$7690,"Y",'2way'!$R$3:$R$7690,"=" &amp;B134)</f>
        <v>0</v>
      </c>
      <c r="G134">
        <f>COUNTIF('2way'!$Q$3:$Q$7690,"=" &amp;B134) + COUNTIF('2way'!$R$3:$R$7690,"=" &amp;B134)</f>
        <v>4</v>
      </c>
      <c r="H134" s="5">
        <f t="shared" si="34"/>
        <v>0</v>
      </c>
      <c r="I134" s="5">
        <f t="shared" si="35"/>
        <v>0</v>
      </c>
      <c r="J134" s="5">
        <f t="shared" si="36"/>
        <v>1</v>
      </c>
      <c r="K134" s="5">
        <f t="shared" si="37"/>
        <v>0</v>
      </c>
      <c r="L134" s="51">
        <f>COUNTIFS('2way'!$M$3:$M$7690,"&gt;50%",'2way'!$Y$3:$Y$7690,"Y",'2way'!$Q$3:$Q$7690,"=" &amp;B134) +  COUNTIFS('2way'!$M$3:$M$7690,"&gt;50%",'2way'!$Y$3:$Y$7690,"Y",'2way'!$R$3:$R$7690,"=" &amp;B134)</f>
        <v>0</v>
      </c>
      <c r="M134" s="51">
        <f>COUNTIFS('2way'!$M$3:$M$7690,"&gt;50%",'2way'!$Y$3:$Y$7690,"N",'2way'!$Q$3:$Q$7690,"=" &amp;B134) +  COUNTIFS('2way'!$M$3:$M$7690,"&gt;50%",'2way'!$Y$3:$Y$7690,"N",'2way'!$R$3:$R$7690,"=" &amp;B134)</f>
        <v>0</v>
      </c>
      <c r="N134" s="51">
        <f>COUNTIFS('2way'!$N$3:$N$7690,"&gt;50%",'2way'!$Y$3:$Y$7690,"N",'2way'!$Q$3:$Q$7690,"=" &amp;B134) +  COUNTIFS('2way'!$N$3:$N$7690,"&gt;50%",'2way'!$Y$3:$Y$7690,"N",'2way'!$R$3:$R$7690,"=" &amp;B134)</f>
        <v>0</v>
      </c>
      <c r="O134" s="51">
        <f>COUNTIFS('2way'!$N$3:$N$7690,"&gt;50%",'2way'!$Y$3:$Y$7690,"Y",'2way'!$Q$3:$Q$7690,"=" &amp;B134) +  COUNTIFS('2way'!$N$3:$N$7690,"&gt;50%",'2way'!$Y$3:$Y$7690,"Y",'2way'!$R$3:$R$7690,"=" &amp;B134)</f>
        <v>0</v>
      </c>
      <c r="P134">
        <f>COUNTIF('2way'!$Q$3:$Q$7690,"=" &amp;B134) + COUNTIF('2way'!$R$3:$R$7690,"=" &amp;B134)</f>
        <v>4</v>
      </c>
      <c r="Q134" s="5">
        <f t="shared" si="38"/>
        <v>0</v>
      </c>
      <c r="R134" s="5">
        <f t="shared" si="39"/>
        <v>0</v>
      </c>
      <c r="S134" s="5">
        <f t="shared" si="40"/>
        <v>0</v>
      </c>
      <c r="T134" s="5">
        <f t="shared" si="41"/>
        <v>0</v>
      </c>
      <c r="U134">
        <f t="shared" si="42"/>
        <v>4</v>
      </c>
      <c r="V134" s="5">
        <f t="shared" si="43"/>
        <v>1</v>
      </c>
      <c r="W134">
        <f t="shared" si="44"/>
        <v>0</v>
      </c>
      <c r="X134" s="5">
        <f t="shared" si="45"/>
        <v>0</v>
      </c>
      <c r="Y134">
        <f t="shared" si="46"/>
        <v>0</v>
      </c>
      <c r="Z134" s="5">
        <f t="shared" si="47"/>
        <v>0</v>
      </c>
      <c r="AA134">
        <f t="shared" si="48"/>
        <v>0</v>
      </c>
      <c r="AB134" s="5">
        <f t="shared" si="49"/>
        <v>0</v>
      </c>
    </row>
    <row r="135" spans="1:28" x14ac:dyDescent="0.25">
      <c r="A135" t="s">
        <v>263</v>
      </c>
      <c r="B135" t="s">
        <v>492</v>
      </c>
      <c r="C135" s="50">
        <f>COUNTIFS('2way'!$A$3:$A$7690,"&gt;50%",'2way'!$Y$3:$Y$7690,"Y",'2way'!$Q$3:$Q$7690,"=" &amp;B135) +  COUNTIFS('2way'!$A$3:$A$7690,"&gt;50%",'2way'!$Y$3:$Y$7690,"Y",'2way'!$R$3:$R$7690,"=" &amp;B135)</f>
        <v>0</v>
      </c>
      <c r="D135" s="51">
        <f>COUNTIFS('2way'!$A$3:$A$7690,"&gt;50%",'2way'!$Y$3:$Y$7690,"N",'2way'!$Q$3:$Q$7690,"=" &amp;B135) +  COUNTIFS('2way'!$A$3:$A$7690,"&gt;50%",'2way'!$Y$3:$Y$7690,"N",'2way'!$R$3:$R$7690,"=" &amp;B135)</f>
        <v>0</v>
      </c>
      <c r="E135" s="51">
        <f>COUNTIFS('2way'!$B$3:$B$7690,"&gt;50%",'2way'!$Y$3:$Y$7690,"N",'2way'!$Q$3:$Q$7690,"=" &amp;B135) +  COUNTIFS('2way'!$B$3:$B$7690,"&gt;50%",'2way'!$Y$3:$Y$7690,"N",'2way'!$R$3:$R$7690,"=" &amp;B135)</f>
        <v>1</v>
      </c>
      <c r="F135" s="51">
        <f>COUNTIFS('2way'!$B$3:$B$7690,"&gt;50%",'2way'!$Y$3:$Y$7690,"Y",'2way'!$Q$3:$Q$7690,"=" &amp;B135) +  COUNTIFS('2way'!$B$3:$B$7690,"&gt;50%",'2way'!$Y$3:$Y$7690,"Y",'2way'!$R$3:$R$7690,"=" &amp;B135)</f>
        <v>1</v>
      </c>
      <c r="G135">
        <f>COUNTIF('2way'!$Q$3:$Q$7690,"=" &amp;B135) + COUNTIF('2way'!$R$3:$R$7690,"=" &amp;B135)</f>
        <v>2</v>
      </c>
      <c r="H135" s="5">
        <f t="shared" si="34"/>
        <v>0</v>
      </c>
      <c r="I135" s="5">
        <f t="shared" si="35"/>
        <v>0</v>
      </c>
      <c r="J135" s="5">
        <f t="shared" si="36"/>
        <v>0.5</v>
      </c>
      <c r="K135" s="5">
        <f t="shared" si="37"/>
        <v>0.5</v>
      </c>
      <c r="L135" s="51">
        <f>COUNTIFS('2way'!$M$3:$M$7690,"&gt;50%",'2way'!$Y$3:$Y$7690,"Y",'2way'!$Q$3:$Q$7690,"=" &amp;B135) +  COUNTIFS('2way'!$M$3:$M$7690,"&gt;50%",'2way'!$Y$3:$Y$7690,"Y",'2way'!$R$3:$R$7690,"=" &amp;B135)</f>
        <v>0</v>
      </c>
      <c r="M135" s="51">
        <f>COUNTIFS('2way'!$M$3:$M$7690,"&gt;50%",'2way'!$Y$3:$Y$7690,"N",'2way'!$Q$3:$Q$7690,"=" &amp;B135) +  COUNTIFS('2way'!$M$3:$M$7690,"&gt;50%",'2way'!$Y$3:$Y$7690,"N",'2way'!$R$3:$R$7690,"=" &amp;B135)</f>
        <v>0</v>
      </c>
      <c r="N135" s="51">
        <f>COUNTIFS('2way'!$N$3:$N$7690,"&gt;50%",'2way'!$Y$3:$Y$7690,"N",'2way'!$Q$3:$Q$7690,"=" &amp;B135) +  COUNTIFS('2way'!$N$3:$N$7690,"&gt;50%",'2way'!$Y$3:$Y$7690,"N",'2way'!$R$3:$R$7690,"=" &amp;B135)</f>
        <v>0</v>
      </c>
      <c r="O135" s="51">
        <f>COUNTIFS('2way'!$N$3:$N$7690,"&gt;50%",'2way'!$Y$3:$Y$7690,"Y",'2way'!$Q$3:$Q$7690,"=" &amp;B135) +  COUNTIFS('2way'!$N$3:$N$7690,"&gt;50%",'2way'!$Y$3:$Y$7690,"Y",'2way'!$R$3:$R$7690,"=" &amp;B135)</f>
        <v>0</v>
      </c>
      <c r="P135">
        <f>COUNTIF('2way'!$Q$3:$Q$7690,"=" &amp;B135) + COUNTIF('2way'!$R$3:$R$7690,"=" &amp;B135)</f>
        <v>2</v>
      </c>
      <c r="Q135" s="5">
        <f t="shared" si="38"/>
        <v>0</v>
      </c>
      <c r="R135" s="5">
        <f t="shared" si="39"/>
        <v>0</v>
      </c>
      <c r="S135" s="5">
        <f t="shared" si="40"/>
        <v>0</v>
      </c>
      <c r="T135" s="5">
        <f t="shared" si="41"/>
        <v>0</v>
      </c>
      <c r="U135">
        <f t="shared" si="42"/>
        <v>1</v>
      </c>
      <c r="V135" s="5">
        <f t="shared" si="43"/>
        <v>0.5</v>
      </c>
      <c r="W135">
        <f t="shared" si="44"/>
        <v>0</v>
      </c>
      <c r="X135" s="5">
        <f t="shared" si="45"/>
        <v>0</v>
      </c>
      <c r="Y135">
        <f t="shared" si="46"/>
        <v>1</v>
      </c>
      <c r="Z135" s="5">
        <f t="shared" si="47"/>
        <v>0.5</v>
      </c>
      <c r="AA135">
        <f t="shared" si="48"/>
        <v>0</v>
      </c>
      <c r="AB135" s="5">
        <f t="shared" si="49"/>
        <v>0</v>
      </c>
    </row>
    <row r="136" spans="1:28" x14ac:dyDescent="0.25">
      <c r="A136" t="s">
        <v>263</v>
      </c>
      <c r="B136" t="s">
        <v>330</v>
      </c>
      <c r="C136" s="50">
        <f>COUNTIFS('2way'!$A$3:$A$7690,"&gt;50%",'2way'!$Y$3:$Y$7690,"Y",'2way'!$Q$3:$Q$7690,"=" &amp;B136) +  COUNTIFS('2way'!$A$3:$A$7690,"&gt;50%",'2way'!$Y$3:$Y$7690,"Y",'2way'!$R$3:$R$7690,"=" &amp;B136)</f>
        <v>0</v>
      </c>
      <c r="D136" s="51">
        <f>COUNTIFS('2way'!$A$3:$A$7690,"&gt;50%",'2way'!$Y$3:$Y$7690,"N",'2way'!$Q$3:$Q$7690,"=" &amp;B136) +  COUNTIFS('2way'!$A$3:$A$7690,"&gt;50%",'2way'!$Y$3:$Y$7690,"N",'2way'!$R$3:$R$7690,"=" &amp;B136)</f>
        <v>1</v>
      </c>
      <c r="E136" s="51">
        <f>COUNTIFS('2way'!$B$3:$B$7690,"&gt;50%",'2way'!$Y$3:$Y$7690,"N",'2way'!$Q$3:$Q$7690,"=" &amp;B136) +  COUNTIFS('2way'!$B$3:$B$7690,"&gt;50%",'2way'!$Y$3:$Y$7690,"N",'2way'!$R$3:$R$7690,"=" &amp;B136)</f>
        <v>1</v>
      </c>
      <c r="F136" s="51">
        <f>COUNTIFS('2way'!$B$3:$B$7690,"&gt;50%",'2way'!$Y$3:$Y$7690,"Y",'2way'!$Q$3:$Q$7690,"=" &amp;B136) +  COUNTIFS('2way'!$B$3:$B$7690,"&gt;50%",'2way'!$Y$3:$Y$7690,"Y",'2way'!$R$3:$R$7690,"=" &amp;B136)</f>
        <v>2</v>
      </c>
      <c r="G136">
        <f>COUNTIF('2way'!$Q$3:$Q$7690,"=" &amp;B136) + COUNTIF('2way'!$R$3:$R$7690,"=" &amp;B136)</f>
        <v>4</v>
      </c>
      <c r="H136" s="5">
        <f t="shared" si="34"/>
        <v>0</v>
      </c>
      <c r="I136" s="5">
        <f t="shared" si="35"/>
        <v>0.25</v>
      </c>
      <c r="J136" s="5">
        <f t="shared" si="36"/>
        <v>0.25</v>
      </c>
      <c r="K136" s="5">
        <f t="shared" si="37"/>
        <v>0.5</v>
      </c>
      <c r="L136" s="51">
        <f>COUNTIFS('2way'!$M$3:$M$7690,"&gt;50%",'2way'!$Y$3:$Y$7690,"Y",'2way'!$Q$3:$Q$7690,"=" &amp;B136) +  COUNTIFS('2way'!$M$3:$M$7690,"&gt;50%",'2way'!$Y$3:$Y$7690,"Y",'2way'!$R$3:$R$7690,"=" &amp;B136)</f>
        <v>0</v>
      </c>
      <c r="M136" s="51">
        <f>COUNTIFS('2way'!$M$3:$M$7690,"&gt;50%",'2way'!$Y$3:$Y$7690,"N",'2way'!$Q$3:$Q$7690,"=" &amp;B136) +  COUNTIFS('2way'!$M$3:$M$7690,"&gt;50%",'2way'!$Y$3:$Y$7690,"N",'2way'!$R$3:$R$7690,"=" &amp;B136)</f>
        <v>0</v>
      </c>
      <c r="N136" s="51">
        <f>COUNTIFS('2way'!$N$3:$N$7690,"&gt;50%",'2way'!$Y$3:$Y$7690,"N",'2way'!$Q$3:$Q$7690,"=" &amp;B136) +  COUNTIFS('2way'!$N$3:$N$7690,"&gt;50%",'2way'!$Y$3:$Y$7690,"N",'2way'!$R$3:$R$7690,"=" &amp;B136)</f>
        <v>0</v>
      </c>
      <c r="O136" s="51">
        <f>COUNTIFS('2way'!$N$3:$N$7690,"&gt;50%",'2way'!$Y$3:$Y$7690,"Y",'2way'!$Q$3:$Q$7690,"=" &amp;B136) +  COUNTIFS('2way'!$N$3:$N$7690,"&gt;50%",'2way'!$Y$3:$Y$7690,"Y",'2way'!$R$3:$R$7690,"=" &amp;B136)</f>
        <v>0</v>
      </c>
      <c r="P136">
        <f>COUNTIF('2way'!$Q$3:$Q$7690,"=" &amp;B136) + COUNTIF('2way'!$R$3:$R$7690,"=" &amp;B136)</f>
        <v>4</v>
      </c>
      <c r="Q136" s="5">
        <f t="shared" si="38"/>
        <v>0</v>
      </c>
      <c r="R136" s="5">
        <f t="shared" si="39"/>
        <v>0</v>
      </c>
      <c r="S136" s="5">
        <f t="shared" si="40"/>
        <v>0</v>
      </c>
      <c r="T136" s="5">
        <f t="shared" si="41"/>
        <v>0</v>
      </c>
      <c r="U136">
        <f t="shared" si="42"/>
        <v>1</v>
      </c>
      <c r="V136" s="5">
        <f t="shared" si="43"/>
        <v>0.25</v>
      </c>
      <c r="W136">
        <f t="shared" si="44"/>
        <v>0</v>
      </c>
      <c r="X136" s="5">
        <f t="shared" si="45"/>
        <v>0</v>
      </c>
      <c r="Y136">
        <f t="shared" si="46"/>
        <v>3</v>
      </c>
      <c r="Z136" s="5">
        <f t="shared" si="47"/>
        <v>0.75</v>
      </c>
      <c r="AA136">
        <f t="shared" si="48"/>
        <v>0</v>
      </c>
      <c r="AB136" s="5">
        <f t="shared" si="49"/>
        <v>0</v>
      </c>
    </row>
    <row r="137" spans="1:28" x14ac:dyDescent="0.25">
      <c r="A137" t="s">
        <v>263</v>
      </c>
      <c r="B137" t="s">
        <v>463</v>
      </c>
      <c r="C137" s="50">
        <f>COUNTIFS('2way'!$A$3:$A$7690,"&gt;50%",'2way'!$Y$3:$Y$7690,"Y",'2way'!$Q$3:$Q$7690,"=" &amp;B137) +  COUNTIFS('2way'!$A$3:$A$7690,"&gt;50%",'2way'!$Y$3:$Y$7690,"Y",'2way'!$R$3:$R$7690,"=" &amp;B137)</f>
        <v>0</v>
      </c>
      <c r="D137" s="51">
        <f>COUNTIFS('2way'!$A$3:$A$7690,"&gt;50%",'2way'!$Y$3:$Y$7690,"N",'2way'!$Q$3:$Q$7690,"=" &amp;B137) +  COUNTIFS('2way'!$A$3:$A$7690,"&gt;50%",'2way'!$Y$3:$Y$7690,"N",'2way'!$R$3:$R$7690,"=" &amp;B137)</f>
        <v>0</v>
      </c>
      <c r="E137" s="51">
        <f>COUNTIFS('2way'!$B$3:$B$7690,"&gt;50%",'2way'!$Y$3:$Y$7690,"N",'2way'!$Q$3:$Q$7690,"=" &amp;B137) +  COUNTIFS('2way'!$B$3:$B$7690,"&gt;50%",'2way'!$Y$3:$Y$7690,"N",'2way'!$R$3:$R$7690,"=" &amp;B137)</f>
        <v>0</v>
      </c>
      <c r="F137" s="51">
        <f>COUNTIFS('2way'!$B$3:$B$7690,"&gt;50%",'2way'!$Y$3:$Y$7690,"Y",'2way'!$Q$3:$Q$7690,"=" &amp;B137) +  COUNTIFS('2way'!$B$3:$B$7690,"&gt;50%",'2way'!$Y$3:$Y$7690,"Y",'2way'!$R$3:$R$7690,"=" &amp;B137)</f>
        <v>0</v>
      </c>
      <c r="G137">
        <f>COUNTIF('2way'!$Q$3:$Q$7690,"=" &amp;B137) + COUNTIF('2way'!$R$3:$R$7690,"=" &amp;B137)</f>
        <v>0</v>
      </c>
      <c r="H137" s="5" t="e">
        <f t="shared" si="34"/>
        <v>#DIV/0!</v>
      </c>
      <c r="I137" s="5" t="e">
        <f t="shared" si="35"/>
        <v>#DIV/0!</v>
      </c>
      <c r="J137" s="5" t="e">
        <f t="shared" si="36"/>
        <v>#DIV/0!</v>
      </c>
      <c r="K137" s="5" t="e">
        <f t="shared" si="37"/>
        <v>#DIV/0!</v>
      </c>
      <c r="L137" s="51">
        <f>COUNTIFS('2way'!$M$3:$M$7690,"&gt;50%",'2way'!$Y$3:$Y$7690,"Y",'2way'!$Q$3:$Q$7690,"=" &amp;B137) +  COUNTIFS('2way'!$M$3:$M$7690,"&gt;50%",'2way'!$Y$3:$Y$7690,"Y",'2way'!$R$3:$R$7690,"=" &amp;B137)</f>
        <v>0</v>
      </c>
      <c r="M137" s="51">
        <f>COUNTIFS('2way'!$M$3:$M$7690,"&gt;50%",'2way'!$Y$3:$Y$7690,"N",'2way'!$Q$3:$Q$7690,"=" &amp;B137) +  COUNTIFS('2way'!$M$3:$M$7690,"&gt;50%",'2way'!$Y$3:$Y$7690,"N",'2way'!$R$3:$R$7690,"=" &amp;B137)</f>
        <v>0</v>
      </c>
      <c r="N137" s="51">
        <f>COUNTIFS('2way'!$N$3:$N$7690,"&gt;50%",'2way'!$Y$3:$Y$7690,"N",'2way'!$Q$3:$Q$7690,"=" &amp;B137) +  COUNTIFS('2way'!$N$3:$N$7690,"&gt;50%",'2way'!$Y$3:$Y$7690,"N",'2way'!$R$3:$R$7690,"=" &amp;B137)</f>
        <v>0</v>
      </c>
      <c r="O137" s="51">
        <f>COUNTIFS('2way'!$N$3:$N$7690,"&gt;50%",'2way'!$Y$3:$Y$7690,"Y",'2way'!$Q$3:$Q$7690,"=" &amp;B137) +  COUNTIFS('2way'!$N$3:$N$7690,"&gt;50%",'2way'!$Y$3:$Y$7690,"Y",'2way'!$R$3:$R$7690,"=" &amp;B137)</f>
        <v>0</v>
      </c>
      <c r="P137">
        <f>COUNTIF('2way'!$Q$3:$Q$7690,"=" &amp;B137) + COUNTIF('2way'!$R$3:$R$7690,"=" &amp;B137)</f>
        <v>0</v>
      </c>
      <c r="Q137" s="5" t="e">
        <f t="shared" si="38"/>
        <v>#DIV/0!</v>
      </c>
      <c r="R137" s="5" t="e">
        <f t="shared" si="39"/>
        <v>#DIV/0!</v>
      </c>
      <c r="S137" s="5" t="e">
        <f t="shared" si="40"/>
        <v>#DIV/0!</v>
      </c>
      <c r="T137" s="5" t="e">
        <f t="shared" si="41"/>
        <v>#DIV/0!</v>
      </c>
      <c r="U137">
        <f t="shared" si="42"/>
        <v>0</v>
      </c>
      <c r="V137" s="5" t="e">
        <f t="shared" si="43"/>
        <v>#DIV/0!</v>
      </c>
      <c r="W137">
        <f t="shared" si="44"/>
        <v>0</v>
      </c>
      <c r="X137" s="5" t="e">
        <f t="shared" si="45"/>
        <v>#DIV/0!</v>
      </c>
      <c r="Y137">
        <f t="shared" si="46"/>
        <v>0</v>
      </c>
      <c r="Z137" s="5" t="e">
        <f t="shared" si="47"/>
        <v>#DIV/0!</v>
      </c>
      <c r="AA137">
        <f t="shared" si="48"/>
        <v>0</v>
      </c>
      <c r="AB137" s="5" t="e">
        <f t="shared" si="49"/>
        <v>#DIV/0!</v>
      </c>
    </row>
    <row r="138" spans="1:28" x14ac:dyDescent="0.25">
      <c r="A138" t="s">
        <v>263</v>
      </c>
      <c r="B138" t="s">
        <v>490</v>
      </c>
      <c r="C138" s="50">
        <f>COUNTIFS('2way'!$A$3:$A$7690,"&gt;50%",'2way'!$Y$3:$Y$7690,"Y",'2way'!$Q$3:$Q$7690,"=" &amp;B138) +  COUNTIFS('2way'!$A$3:$A$7690,"&gt;50%",'2way'!$Y$3:$Y$7690,"Y",'2way'!$R$3:$R$7690,"=" &amp;B138)</f>
        <v>0</v>
      </c>
      <c r="D138" s="51">
        <f>COUNTIFS('2way'!$A$3:$A$7690,"&gt;50%",'2way'!$Y$3:$Y$7690,"N",'2way'!$Q$3:$Q$7690,"=" &amp;B138) +  COUNTIFS('2way'!$A$3:$A$7690,"&gt;50%",'2way'!$Y$3:$Y$7690,"N",'2way'!$R$3:$R$7690,"=" &amp;B138)</f>
        <v>0</v>
      </c>
      <c r="E138" s="51">
        <f>COUNTIFS('2way'!$B$3:$B$7690,"&gt;50%",'2way'!$Y$3:$Y$7690,"N",'2way'!$Q$3:$Q$7690,"=" &amp;B138) +  COUNTIFS('2way'!$B$3:$B$7690,"&gt;50%",'2way'!$Y$3:$Y$7690,"N",'2way'!$R$3:$R$7690,"=" &amp;B138)</f>
        <v>0</v>
      </c>
      <c r="F138" s="51">
        <f>COUNTIFS('2way'!$B$3:$B$7690,"&gt;50%",'2way'!$Y$3:$Y$7690,"Y",'2way'!$Q$3:$Q$7690,"=" &amp;B138) +  COUNTIFS('2way'!$B$3:$B$7690,"&gt;50%",'2way'!$Y$3:$Y$7690,"Y",'2way'!$R$3:$R$7690,"=" &amp;B138)</f>
        <v>1</v>
      </c>
      <c r="G138">
        <f>COUNTIF('2way'!$Q$3:$Q$7690,"=" &amp;B138) + COUNTIF('2way'!$R$3:$R$7690,"=" &amp;B138)</f>
        <v>1</v>
      </c>
      <c r="H138" s="5">
        <f t="shared" si="34"/>
        <v>0</v>
      </c>
      <c r="I138" s="5">
        <f t="shared" si="35"/>
        <v>0</v>
      </c>
      <c r="J138" s="5">
        <f t="shared" si="36"/>
        <v>0</v>
      </c>
      <c r="K138" s="5">
        <f t="shared" si="37"/>
        <v>1</v>
      </c>
      <c r="L138" s="51">
        <f>COUNTIFS('2way'!$M$3:$M$7690,"&gt;50%",'2way'!$Y$3:$Y$7690,"Y",'2way'!$Q$3:$Q$7690,"=" &amp;B138) +  COUNTIFS('2way'!$M$3:$M$7690,"&gt;50%",'2way'!$Y$3:$Y$7690,"Y",'2way'!$R$3:$R$7690,"=" &amp;B138)</f>
        <v>0</v>
      </c>
      <c r="M138" s="51">
        <f>COUNTIFS('2way'!$M$3:$M$7690,"&gt;50%",'2way'!$Y$3:$Y$7690,"N",'2way'!$Q$3:$Q$7690,"=" &amp;B138) +  COUNTIFS('2way'!$M$3:$M$7690,"&gt;50%",'2way'!$Y$3:$Y$7690,"N",'2way'!$R$3:$R$7690,"=" &amp;B138)</f>
        <v>0</v>
      </c>
      <c r="N138" s="51">
        <f>COUNTIFS('2way'!$N$3:$N$7690,"&gt;50%",'2way'!$Y$3:$Y$7690,"N",'2way'!$Q$3:$Q$7690,"=" &amp;B138) +  COUNTIFS('2way'!$N$3:$N$7690,"&gt;50%",'2way'!$Y$3:$Y$7690,"N",'2way'!$R$3:$R$7690,"=" &amp;B138)</f>
        <v>0</v>
      </c>
      <c r="O138" s="51">
        <f>COUNTIFS('2way'!$N$3:$N$7690,"&gt;50%",'2way'!$Y$3:$Y$7690,"Y",'2way'!$Q$3:$Q$7690,"=" &amp;B138) +  COUNTIFS('2way'!$N$3:$N$7690,"&gt;50%",'2way'!$Y$3:$Y$7690,"Y",'2way'!$R$3:$R$7690,"=" &amp;B138)</f>
        <v>0</v>
      </c>
      <c r="P138">
        <f>COUNTIF('2way'!$Q$3:$Q$7690,"=" &amp;B138) + COUNTIF('2way'!$R$3:$R$7690,"=" &amp;B138)</f>
        <v>1</v>
      </c>
      <c r="Q138" s="5">
        <f t="shared" si="38"/>
        <v>0</v>
      </c>
      <c r="R138" s="5">
        <f t="shared" si="39"/>
        <v>0</v>
      </c>
      <c r="S138" s="5">
        <f t="shared" si="40"/>
        <v>0</v>
      </c>
      <c r="T138" s="5">
        <f t="shared" si="41"/>
        <v>0</v>
      </c>
      <c r="U138">
        <f t="shared" si="42"/>
        <v>0</v>
      </c>
      <c r="V138" s="5">
        <f t="shared" si="43"/>
        <v>0</v>
      </c>
      <c r="W138">
        <f t="shared" si="44"/>
        <v>0</v>
      </c>
      <c r="X138" s="5">
        <f t="shared" si="45"/>
        <v>0</v>
      </c>
      <c r="Y138">
        <f t="shared" si="46"/>
        <v>1</v>
      </c>
      <c r="Z138" s="5">
        <f t="shared" si="47"/>
        <v>1</v>
      </c>
      <c r="AA138">
        <f t="shared" si="48"/>
        <v>0</v>
      </c>
      <c r="AB138" s="5">
        <f t="shared" si="49"/>
        <v>0</v>
      </c>
    </row>
    <row r="139" spans="1:28" x14ac:dyDescent="0.25">
      <c r="A139" t="s">
        <v>263</v>
      </c>
      <c r="B139" t="s">
        <v>401</v>
      </c>
      <c r="C139" s="50">
        <f>COUNTIFS('2way'!$A$3:$A$7690,"&gt;50%",'2way'!$Y$3:$Y$7690,"Y",'2way'!$Q$3:$Q$7690,"=" &amp;B139) +  COUNTIFS('2way'!$A$3:$A$7690,"&gt;50%",'2way'!$Y$3:$Y$7690,"Y",'2way'!$R$3:$R$7690,"=" &amp;B139)</f>
        <v>0</v>
      </c>
      <c r="D139" s="51">
        <f>COUNTIFS('2way'!$A$3:$A$7690,"&gt;50%",'2way'!$Y$3:$Y$7690,"N",'2way'!$Q$3:$Q$7690,"=" &amp;B139) +  COUNTIFS('2way'!$A$3:$A$7690,"&gt;50%",'2way'!$Y$3:$Y$7690,"N",'2way'!$R$3:$R$7690,"=" &amp;B139)</f>
        <v>0</v>
      </c>
      <c r="E139" s="51">
        <f>COUNTIFS('2way'!$B$3:$B$7690,"&gt;50%",'2way'!$Y$3:$Y$7690,"N",'2way'!$Q$3:$Q$7690,"=" &amp;B139) +  COUNTIFS('2way'!$B$3:$B$7690,"&gt;50%",'2way'!$Y$3:$Y$7690,"N",'2way'!$R$3:$R$7690,"=" &amp;B139)</f>
        <v>0</v>
      </c>
      <c r="F139" s="51">
        <f>COUNTIFS('2way'!$B$3:$B$7690,"&gt;50%",'2way'!$Y$3:$Y$7690,"Y",'2way'!$Q$3:$Q$7690,"=" &amp;B139) +  COUNTIFS('2way'!$B$3:$B$7690,"&gt;50%",'2way'!$Y$3:$Y$7690,"Y",'2way'!$R$3:$R$7690,"=" &amp;B139)</f>
        <v>1</v>
      </c>
      <c r="G139">
        <f>COUNTIF('2way'!$Q$3:$Q$7690,"=" &amp;B139) + COUNTIF('2way'!$R$3:$R$7690,"=" &amp;B139)</f>
        <v>1</v>
      </c>
      <c r="H139" s="5">
        <f t="shared" si="34"/>
        <v>0</v>
      </c>
      <c r="I139" s="5">
        <f t="shared" si="35"/>
        <v>0</v>
      </c>
      <c r="J139" s="5">
        <f t="shared" si="36"/>
        <v>0</v>
      </c>
      <c r="K139" s="5">
        <f t="shared" si="37"/>
        <v>1</v>
      </c>
      <c r="L139" s="51">
        <f>COUNTIFS('2way'!$M$3:$M$7690,"&gt;50%",'2way'!$Y$3:$Y$7690,"Y",'2way'!$Q$3:$Q$7690,"=" &amp;B139) +  COUNTIFS('2way'!$M$3:$M$7690,"&gt;50%",'2way'!$Y$3:$Y$7690,"Y",'2way'!$R$3:$R$7690,"=" &amp;B139)</f>
        <v>0</v>
      </c>
      <c r="M139" s="51">
        <f>COUNTIFS('2way'!$M$3:$M$7690,"&gt;50%",'2way'!$Y$3:$Y$7690,"N",'2way'!$Q$3:$Q$7690,"=" &amp;B139) +  COUNTIFS('2way'!$M$3:$M$7690,"&gt;50%",'2way'!$Y$3:$Y$7690,"N",'2way'!$R$3:$R$7690,"=" &amp;B139)</f>
        <v>0</v>
      </c>
      <c r="N139" s="51">
        <f>COUNTIFS('2way'!$N$3:$N$7690,"&gt;50%",'2way'!$Y$3:$Y$7690,"N",'2way'!$Q$3:$Q$7690,"=" &amp;B139) +  COUNTIFS('2way'!$N$3:$N$7690,"&gt;50%",'2way'!$Y$3:$Y$7690,"N",'2way'!$R$3:$R$7690,"=" &amp;B139)</f>
        <v>0</v>
      </c>
      <c r="O139" s="51">
        <f>COUNTIFS('2way'!$N$3:$N$7690,"&gt;50%",'2way'!$Y$3:$Y$7690,"Y",'2way'!$Q$3:$Q$7690,"=" &amp;B139) +  COUNTIFS('2way'!$N$3:$N$7690,"&gt;50%",'2way'!$Y$3:$Y$7690,"Y",'2way'!$R$3:$R$7690,"=" &amp;B139)</f>
        <v>0</v>
      </c>
      <c r="P139">
        <f>COUNTIF('2way'!$Q$3:$Q$7690,"=" &amp;B139) + COUNTIF('2way'!$R$3:$R$7690,"=" &amp;B139)</f>
        <v>1</v>
      </c>
      <c r="Q139" s="5">
        <f t="shared" si="38"/>
        <v>0</v>
      </c>
      <c r="R139" s="5">
        <f t="shared" si="39"/>
        <v>0</v>
      </c>
      <c r="S139" s="5">
        <f t="shared" si="40"/>
        <v>0</v>
      </c>
      <c r="T139" s="5">
        <f t="shared" si="41"/>
        <v>0</v>
      </c>
      <c r="U139">
        <f t="shared" si="42"/>
        <v>0</v>
      </c>
      <c r="V139" s="5">
        <f t="shared" si="43"/>
        <v>0</v>
      </c>
      <c r="W139">
        <f t="shared" si="44"/>
        <v>0</v>
      </c>
      <c r="X139" s="5">
        <f t="shared" si="45"/>
        <v>0</v>
      </c>
      <c r="Y139">
        <f t="shared" si="46"/>
        <v>1</v>
      </c>
      <c r="Z139" s="5">
        <f t="shared" si="47"/>
        <v>1</v>
      </c>
      <c r="AA139">
        <f t="shared" si="48"/>
        <v>0</v>
      </c>
      <c r="AB139" s="5">
        <f t="shared" si="49"/>
        <v>0</v>
      </c>
    </row>
    <row r="140" spans="1:28" x14ac:dyDescent="0.25">
      <c r="A140" t="s">
        <v>263</v>
      </c>
      <c r="B140" t="s">
        <v>327</v>
      </c>
      <c r="C140" s="50">
        <f>COUNTIFS('2way'!$A$3:$A$7690,"&gt;50%",'2way'!$Y$3:$Y$7690,"Y",'2way'!$Q$3:$Q$7690,"=" &amp;B140) +  COUNTIFS('2way'!$A$3:$A$7690,"&gt;50%",'2way'!$Y$3:$Y$7690,"Y",'2way'!$R$3:$R$7690,"=" &amp;B140)</f>
        <v>0</v>
      </c>
      <c r="D140" s="51">
        <f>COUNTIFS('2way'!$A$3:$A$7690,"&gt;50%",'2way'!$Y$3:$Y$7690,"N",'2way'!$Q$3:$Q$7690,"=" &amp;B140) +  COUNTIFS('2way'!$A$3:$A$7690,"&gt;50%",'2way'!$Y$3:$Y$7690,"N",'2way'!$R$3:$R$7690,"=" &amp;B140)</f>
        <v>0</v>
      </c>
      <c r="E140" s="51">
        <f>COUNTIFS('2way'!$B$3:$B$7690,"&gt;50%",'2way'!$Y$3:$Y$7690,"N",'2way'!$Q$3:$Q$7690,"=" &amp;B140) +  COUNTIFS('2way'!$B$3:$B$7690,"&gt;50%",'2way'!$Y$3:$Y$7690,"N",'2way'!$R$3:$R$7690,"=" &amp;B140)</f>
        <v>0</v>
      </c>
      <c r="F140" s="51">
        <f>COUNTIFS('2way'!$B$3:$B$7690,"&gt;50%",'2way'!$Y$3:$Y$7690,"Y",'2way'!$Q$3:$Q$7690,"=" &amp;B140) +  COUNTIFS('2way'!$B$3:$B$7690,"&gt;50%",'2way'!$Y$3:$Y$7690,"Y",'2way'!$R$3:$R$7690,"=" &amp;B140)</f>
        <v>0</v>
      </c>
      <c r="G140">
        <f>COUNTIF('2way'!$Q$3:$Q$7690,"=" &amp;B140) + COUNTIF('2way'!$R$3:$R$7690,"=" &amp;B140)</f>
        <v>0</v>
      </c>
      <c r="H140" s="5" t="e">
        <f t="shared" si="34"/>
        <v>#DIV/0!</v>
      </c>
      <c r="I140" s="5" t="e">
        <f t="shared" si="35"/>
        <v>#DIV/0!</v>
      </c>
      <c r="J140" s="5" t="e">
        <f t="shared" si="36"/>
        <v>#DIV/0!</v>
      </c>
      <c r="K140" s="5" t="e">
        <f t="shared" si="37"/>
        <v>#DIV/0!</v>
      </c>
      <c r="L140" s="51">
        <f>COUNTIFS('2way'!$M$3:$M$7690,"&gt;50%",'2way'!$Y$3:$Y$7690,"Y",'2way'!$Q$3:$Q$7690,"=" &amp;B140) +  COUNTIFS('2way'!$M$3:$M$7690,"&gt;50%",'2way'!$Y$3:$Y$7690,"Y",'2way'!$R$3:$R$7690,"=" &amp;B140)</f>
        <v>0</v>
      </c>
      <c r="M140" s="51">
        <f>COUNTIFS('2way'!$M$3:$M$7690,"&gt;50%",'2way'!$Y$3:$Y$7690,"N",'2way'!$Q$3:$Q$7690,"=" &amp;B140) +  COUNTIFS('2way'!$M$3:$M$7690,"&gt;50%",'2way'!$Y$3:$Y$7690,"N",'2way'!$R$3:$R$7690,"=" &amp;B140)</f>
        <v>0</v>
      </c>
      <c r="N140" s="51">
        <f>COUNTIFS('2way'!$N$3:$N$7690,"&gt;50%",'2way'!$Y$3:$Y$7690,"N",'2way'!$Q$3:$Q$7690,"=" &amp;B140) +  COUNTIFS('2way'!$N$3:$N$7690,"&gt;50%",'2way'!$Y$3:$Y$7690,"N",'2way'!$R$3:$R$7690,"=" &amp;B140)</f>
        <v>0</v>
      </c>
      <c r="O140" s="51">
        <f>COUNTIFS('2way'!$N$3:$N$7690,"&gt;50%",'2way'!$Y$3:$Y$7690,"Y",'2way'!$Q$3:$Q$7690,"=" &amp;B140) +  COUNTIFS('2way'!$N$3:$N$7690,"&gt;50%",'2way'!$Y$3:$Y$7690,"Y",'2way'!$R$3:$R$7690,"=" &amp;B140)</f>
        <v>0</v>
      </c>
      <c r="P140">
        <f>COUNTIF('2way'!$Q$3:$Q$7690,"=" &amp;B140) + COUNTIF('2way'!$R$3:$R$7690,"=" &amp;B140)</f>
        <v>0</v>
      </c>
      <c r="Q140" s="5" t="e">
        <f t="shared" si="38"/>
        <v>#DIV/0!</v>
      </c>
      <c r="R140" s="5" t="e">
        <f t="shared" si="39"/>
        <v>#DIV/0!</v>
      </c>
      <c r="S140" s="5" t="e">
        <f t="shared" si="40"/>
        <v>#DIV/0!</v>
      </c>
      <c r="T140" s="5" t="e">
        <f t="shared" si="41"/>
        <v>#DIV/0!</v>
      </c>
      <c r="U140">
        <f t="shared" si="42"/>
        <v>0</v>
      </c>
      <c r="V140" s="5" t="e">
        <f t="shared" si="43"/>
        <v>#DIV/0!</v>
      </c>
      <c r="W140">
        <f t="shared" si="44"/>
        <v>0</v>
      </c>
      <c r="X140" s="5" t="e">
        <f t="shared" si="45"/>
        <v>#DIV/0!</v>
      </c>
      <c r="Y140">
        <f t="shared" si="46"/>
        <v>0</v>
      </c>
      <c r="Z140" s="5" t="e">
        <f t="shared" si="47"/>
        <v>#DIV/0!</v>
      </c>
      <c r="AA140">
        <f t="shared" si="48"/>
        <v>0</v>
      </c>
      <c r="AB140" s="5" t="e">
        <f t="shared" si="49"/>
        <v>#DIV/0!</v>
      </c>
    </row>
    <row r="141" spans="1:28" x14ac:dyDescent="0.25">
      <c r="A141" t="s">
        <v>263</v>
      </c>
      <c r="B141" t="s">
        <v>491</v>
      </c>
      <c r="C141" s="50">
        <f>COUNTIFS('2way'!$A$3:$A$7690,"&gt;50%",'2way'!$Y$3:$Y$7690,"Y",'2way'!$Q$3:$Q$7690,"=" &amp;B141) +  COUNTIFS('2way'!$A$3:$A$7690,"&gt;50%",'2way'!$Y$3:$Y$7690,"Y",'2way'!$R$3:$R$7690,"=" &amp;B141)</f>
        <v>0</v>
      </c>
      <c r="D141" s="51">
        <f>COUNTIFS('2way'!$A$3:$A$7690,"&gt;50%",'2way'!$Y$3:$Y$7690,"N",'2way'!$Q$3:$Q$7690,"=" &amp;B141) +  COUNTIFS('2way'!$A$3:$A$7690,"&gt;50%",'2way'!$Y$3:$Y$7690,"N",'2way'!$R$3:$R$7690,"=" &amp;B141)</f>
        <v>0</v>
      </c>
      <c r="E141" s="51">
        <f>COUNTIFS('2way'!$B$3:$B$7690,"&gt;50%",'2way'!$Y$3:$Y$7690,"N",'2way'!$Q$3:$Q$7690,"=" &amp;B141) +  COUNTIFS('2way'!$B$3:$B$7690,"&gt;50%",'2way'!$Y$3:$Y$7690,"N",'2way'!$R$3:$R$7690,"=" &amp;B141)</f>
        <v>0</v>
      </c>
      <c r="F141" s="51">
        <f>COUNTIFS('2way'!$B$3:$B$7690,"&gt;50%",'2way'!$Y$3:$Y$7690,"Y",'2way'!$Q$3:$Q$7690,"=" &amp;B141) +  COUNTIFS('2way'!$B$3:$B$7690,"&gt;50%",'2way'!$Y$3:$Y$7690,"Y",'2way'!$R$3:$R$7690,"=" &amp;B141)</f>
        <v>0</v>
      </c>
      <c r="G141">
        <f>COUNTIF('2way'!$Q$3:$Q$7690,"=" &amp;B141) + COUNTIF('2way'!$R$3:$R$7690,"=" &amp;B141)</f>
        <v>0</v>
      </c>
      <c r="H141" s="5" t="e">
        <f t="shared" si="34"/>
        <v>#DIV/0!</v>
      </c>
      <c r="I141" s="5" t="e">
        <f t="shared" si="35"/>
        <v>#DIV/0!</v>
      </c>
      <c r="J141" s="5" t="e">
        <f t="shared" si="36"/>
        <v>#DIV/0!</v>
      </c>
      <c r="K141" s="5" t="e">
        <f t="shared" si="37"/>
        <v>#DIV/0!</v>
      </c>
      <c r="L141" s="51">
        <f>COUNTIFS('2way'!$M$3:$M$7690,"&gt;50%",'2way'!$Y$3:$Y$7690,"Y",'2way'!$Q$3:$Q$7690,"=" &amp;B141) +  COUNTIFS('2way'!$M$3:$M$7690,"&gt;50%",'2way'!$Y$3:$Y$7690,"Y",'2way'!$R$3:$R$7690,"=" &amp;B141)</f>
        <v>0</v>
      </c>
      <c r="M141" s="51">
        <f>COUNTIFS('2way'!$M$3:$M$7690,"&gt;50%",'2way'!$Y$3:$Y$7690,"N",'2way'!$Q$3:$Q$7690,"=" &amp;B141) +  COUNTIFS('2way'!$M$3:$M$7690,"&gt;50%",'2way'!$Y$3:$Y$7690,"N",'2way'!$R$3:$R$7690,"=" &amp;B141)</f>
        <v>0</v>
      </c>
      <c r="N141" s="51">
        <f>COUNTIFS('2way'!$N$3:$N$7690,"&gt;50%",'2way'!$Y$3:$Y$7690,"N",'2way'!$Q$3:$Q$7690,"=" &amp;B141) +  COUNTIFS('2way'!$N$3:$N$7690,"&gt;50%",'2way'!$Y$3:$Y$7690,"N",'2way'!$R$3:$R$7690,"=" &amp;B141)</f>
        <v>0</v>
      </c>
      <c r="O141" s="51">
        <f>COUNTIFS('2way'!$N$3:$N$7690,"&gt;50%",'2way'!$Y$3:$Y$7690,"Y",'2way'!$Q$3:$Q$7690,"=" &amp;B141) +  COUNTIFS('2way'!$N$3:$N$7690,"&gt;50%",'2way'!$Y$3:$Y$7690,"Y",'2way'!$R$3:$R$7690,"=" &amp;B141)</f>
        <v>0</v>
      </c>
      <c r="P141">
        <f>COUNTIF('2way'!$Q$3:$Q$7690,"=" &amp;B141) + COUNTIF('2way'!$R$3:$R$7690,"=" &amp;B141)</f>
        <v>0</v>
      </c>
      <c r="Q141" s="5" t="e">
        <f t="shared" si="38"/>
        <v>#DIV/0!</v>
      </c>
      <c r="R141" s="5" t="e">
        <f t="shared" si="39"/>
        <v>#DIV/0!</v>
      </c>
      <c r="S141" s="5" t="e">
        <f t="shared" si="40"/>
        <v>#DIV/0!</v>
      </c>
      <c r="T141" s="5" t="e">
        <f t="shared" si="41"/>
        <v>#DIV/0!</v>
      </c>
      <c r="U141">
        <f t="shared" si="42"/>
        <v>0</v>
      </c>
      <c r="V141" s="5" t="e">
        <f t="shared" si="43"/>
        <v>#DIV/0!</v>
      </c>
      <c r="W141">
        <f t="shared" si="44"/>
        <v>0</v>
      </c>
      <c r="X141" s="5" t="e">
        <f t="shared" si="45"/>
        <v>#DIV/0!</v>
      </c>
      <c r="Y141">
        <f t="shared" si="46"/>
        <v>0</v>
      </c>
      <c r="Z141" s="5" t="e">
        <f t="shared" si="47"/>
        <v>#DIV/0!</v>
      </c>
      <c r="AA141">
        <f t="shared" si="48"/>
        <v>0</v>
      </c>
      <c r="AB141" s="5" t="e">
        <f t="shared" si="49"/>
        <v>#DIV/0!</v>
      </c>
    </row>
    <row r="142" spans="1:28" x14ac:dyDescent="0.25">
      <c r="A142" t="s">
        <v>263</v>
      </c>
      <c r="B142" t="s">
        <v>461</v>
      </c>
      <c r="C142" s="50">
        <f>COUNTIFS('2way'!$A$3:$A$7690,"&gt;50%",'2way'!$Y$3:$Y$7690,"Y",'2way'!$Q$3:$Q$7690,"=" &amp;B142) +  COUNTIFS('2way'!$A$3:$A$7690,"&gt;50%",'2way'!$Y$3:$Y$7690,"Y",'2way'!$R$3:$R$7690,"=" &amp;B142)</f>
        <v>0</v>
      </c>
      <c r="D142" s="51">
        <f>COUNTIFS('2way'!$A$3:$A$7690,"&gt;50%",'2way'!$Y$3:$Y$7690,"N",'2way'!$Q$3:$Q$7690,"=" &amp;B142) +  COUNTIFS('2way'!$A$3:$A$7690,"&gt;50%",'2way'!$Y$3:$Y$7690,"N",'2way'!$R$3:$R$7690,"=" &amp;B142)</f>
        <v>0</v>
      </c>
      <c r="E142" s="51">
        <f>COUNTIFS('2way'!$B$3:$B$7690,"&gt;50%",'2way'!$Y$3:$Y$7690,"N",'2way'!$Q$3:$Q$7690,"=" &amp;B142) +  COUNTIFS('2way'!$B$3:$B$7690,"&gt;50%",'2way'!$Y$3:$Y$7690,"N",'2way'!$R$3:$R$7690,"=" &amp;B142)</f>
        <v>2</v>
      </c>
      <c r="F142" s="51">
        <f>COUNTIFS('2way'!$B$3:$B$7690,"&gt;50%",'2way'!$Y$3:$Y$7690,"Y",'2way'!$Q$3:$Q$7690,"=" &amp;B142) +  COUNTIFS('2way'!$B$3:$B$7690,"&gt;50%",'2way'!$Y$3:$Y$7690,"Y",'2way'!$R$3:$R$7690,"=" &amp;B142)</f>
        <v>1</v>
      </c>
      <c r="G142">
        <f>COUNTIF('2way'!$Q$3:$Q$7690,"=" &amp;B142) + COUNTIF('2way'!$R$3:$R$7690,"=" &amp;B142)</f>
        <v>3</v>
      </c>
      <c r="H142" s="5">
        <f t="shared" si="34"/>
        <v>0</v>
      </c>
      <c r="I142" s="5">
        <f t="shared" si="35"/>
        <v>0</v>
      </c>
      <c r="J142" s="5">
        <f t="shared" si="36"/>
        <v>0.66666666666666663</v>
      </c>
      <c r="K142" s="5">
        <f t="shared" si="37"/>
        <v>0.33333333333333331</v>
      </c>
      <c r="L142" s="51">
        <f>COUNTIFS('2way'!$M$3:$M$7690,"&gt;50%",'2way'!$Y$3:$Y$7690,"Y",'2way'!$Q$3:$Q$7690,"=" &amp;B142) +  COUNTIFS('2way'!$M$3:$M$7690,"&gt;50%",'2way'!$Y$3:$Y$7690,"Y",'2way'!$R$3:$R$7690,"=" &amp;B142)</f>
        <v>0</v>
      </c>
      <c r="M142" s="51">
        <f>COUNTIFS('2way'!$M$3:$M$7690,"&gt;50%",'2way'!$Y$3:$Y$7690,"N",'2way'!$Q$3:$Q$7690,"=" &amp;B142) +  COUNTIFS('2way'!$M$3:$M$7690,"&gt;50%",'2way'!$Y$3:$Y$7690,"N",'2way'!$R$3:$R$7690,"=" &amp;B142)</f>
        <v>0</v>
      </c>
      <c r="N142" s="51">
        <f>COUNTIFS('2way'!$N$3:$N$7690,"&gt;50%",'2way'!$Y$3:$Y$7690,"N",'2way'!$Q$3:$Q$7690,"=" &amp;B142) +  COUNTIFS('2way'!$N$3:$N$7690,"&gt;50%",'2way'!$Y$3:$Y$7690,"N",'2way'!$R$3:$R$7690,"=" &amp;B142)</f>
        <v>0</v>
      </c>
      <c r="O142" s="51">
        <f>COUNTIFS('2way'!$N$3:$N$7690,"&gt;50%",'2way'!$Y$3:$Y$7690,"Y",'2way'!$Q$3:$Q$7690,"=" &amp;B142) +  COUNTIFS('2way'!$N$3:$N$7690,"&gt;50%",'2way'!$Y$3:$Y$7690,"Y",'2way'!$R$3:$R$7690,"=" &amp;B142)</f>
        <v>0</v>
      </c>
      <c r="P142">
        <f>COUNTIF('2way'!$Q$3:$Q$7690,"=" &amp;B142) + COUNTIF('2way'!$R$3:$R$7690,"=" &amp;B142)</f>
        <v>3</v>
      </c>
      <c r="Q142" s="5">
        <f t="shared" si="38"/>
        <v>0</v>
      </c>
      <c r="R142" s="5">
        <f t="shared" si="39"/>
        <v>0</v>
      </c>
      <c r="S142" s="5">
        <f t="shared" si="40"/>
        <v>0</v>
      </c>
      <c r="T142" s="5">
        <f t="shared" si="41"/>
        <v>0</v>
      </c>
      <c r="U142">
        <f t="shared" si="42"/>
        <v>2</v>
      </c>
      <c r="V142" s="5">
        <f t="shared" si="43"/>
        <v>0.66666666666666663</v>
      </c>
      <c r="W142">
        <f t="shared" si="44"/>
        <v>0</v>
      </c>
      <c r="X142" s="5">
        <f t="shared" si="45"/>
        <v>0</v>
      </c>
      <c r="Y142">
        <f t="shared" si="46"/>
        <v>1</v>
      </c>
      <c r="Z142" s="5">
        <f t="shared" si="47"/>
        <v>0.33333333333333331</v>
      </c>
      <c r="AA142">
        <f t="shared" si="48"/>
        <v>0</v>
      </c>
      <c r="AB142" s="5">
        <f t="shared" si="49"/>
        <v>0</v>
      </c>
    </row>
    <row r="143" spans="1:28" x14ac:dyDescent="0.25">
      <c r="A143" t="s">
        <v>263</v>
      </c>
      <c r="B143" t="s">
        <v>325</v>
      </c>
      <c r="C143" s="50">
        <f>COUNTIFS('2way'!$A$3:$A$7690,"&gt;50%",'2way'!$Y$3:$Y$7690,"Y",'2way'!$Q$3:$Q$7690,"=" &amp;B143) +  COUNTIFS('2way'!$A$3:$A$7690,"&gt;50%",'2way'!$Y$3:$Y$7690,"Y",'2way'!$R$3:$R$7690,"=" &amp;B143)</f>
        <v>0</v>
      </c>
      <c r="D143" s="51">
        <f>COUNTIFS('2way'!$A$3:$A$7690,"&gt;50%",'2way'!$Y$3:$Y$7690,"N",'2way'!$Q$3:$Q$7690,"=" &amp;B143) +  COUNTIFS('2way'!$A$3:$A$7690,"&gt;50%",'2way'!$Y$3:$Y$7690,"N",'2way'!$R$3:$R$7690,"=" &amp;B143)</f>
        <v>0</v>
      </c>
      <c r="E143" s="51">
        <f>COUNTIFS('2way'!$B$3:$B$7690,"&gt;50%",'2way'!$Y$3:$Y$7690,"N",'2way'!$Q$3:$Q$7690,"=" &amp;B143) +  COUNTIFS('2way'!$B$3:$B$7690,"&gt;50%",'2way'!$Y$3:$Y$7690,"N",'2way'!$R$3:$R$7690,"=" &amp;B143)</f>
        <v>0</v>
      </c>
      <c r="F143" s="51">
        <f>COUNTIFS('2way'!$B$3:$B$7690,"&gt;50%",'2way'!$Y$3:$Y$7690,"Y",'2way'!$Q$3:$Q$7690,"=" &amp;B143) +  COUNTIFS('2way'!$B$3:$B$7690,"&gt;50%",'2way'!$Y$3:$Y$7690,"Y",'2way'!$R$3:$R$7690,"=" &amp;B143)</f>
        <v>0</v>
      </c>
      <c r="G143">
        <f>COUNTIF('2way'!$Q$3:$Q$7690,"=" &amp;B143) + COUNTIF('2way'!$R$3:$R$7690,"=" &amp;B143)</f>
        <v>0</v>
      </c>
      <c r="H143" s="5" t="e">
        <f t="shared" si="34"/>
        <v>#DIV/0!</v>
      </c>
      <c r="I143" s="5" t="e">
        <f t="shared" si="35"/>
        <v>#DIV/0!</v>
      </c>
      <c r="J143" s="5" t="e">
        <f t="shared" si="36"/>
        <v>#DIV/0!</v>
      </c>
      <c r="K143" s="5" t="e">
        <f t="shared" si="37"/>
        <v>#DIV/0!</v>
      </c>
      <c r="L143" s="51">
        <f>COUNTIFS('2way'!$M$3:$M$7690,"&gt;50%",'2way'!$Y$3:$Y$7690,"Y",'2way'!$Q$3:$Q$7690,"=" &amp;B143) +  COUNTIFS('2way'!$M$3:$M$7690,"&gt;50%",'2way'!$Y$3:$Y$7690,"Y",'2way'!$R$3:$R$7690,"=" &amp;B143)</f>
        <v>0</v>
      </c>
      <c r="M143" s="51">
        <f>COUNTIFS('2way'!$M$3:$M$7690,"&gt;50%",'2way'!$Y$3:$Y$7690,"N",'2way'!$Q$3:$Q$7690,"=" &amp;B143) +  COUNTIFS('2way'!$M$3:$M$7690,"&gt;50%",'2way'!$Y$3:$Y$7690,"N",'2way'!$R$3:$R$7690,"=" &amp;B143)</f>
        <v>0</v>
      </c>
      <c r="N143" s="51">
        <f>COUNTIFS('2way'!$N$3:$N$7690,"&gt;50%",'2way'!$Y$3:$Y$7690,"N",'2way'!$Q$3:$Q$7690,"=" &amp;B143) +  COUNTIFS('2way'!$N$3:$N$7690,"&gt;50%",'2way'!$Y$3:$Y$7690,"N",'2way'!$R$3:$R$7690,"=" &amp;B143)</f>
        <v>0</v>
      </c>
      <c r="O143" s="51">
        <f>COUNTIFS('2way'!$N$3:$N$7690,"&gt;50%",'2way'!$Y$3:$Y$7690,"Y",'2way'!$Q$3:$Q$7690,"=" &amp;B143) +  COUNTIFS('2way'!$N$3:$N$7690,"&gt;50%",'2way'!$Y$3:$Y$7690,"Y",'2way'!$R$3:$R$7690,"=" &amp;B143)</f>
        <v>0</v>
      </c>
      <c r="P143">
        <f>COUNTIF('2way'!$Q$3:$Q$7690,"=" &amp;B143) + COUNTIF('2way'!$R$3:$R$7690,"=" &amp;B143)</f>
        <v>0</v>
      </c>
      <c r="Q143" s="5" t="e">
        <f t="shared" si="38"/>
        <v>#DIV/0!</v>
      </c>
      <c r="R143" s="5" t="e">
        <f t="shared" si="39"/>
        <v>#DIV/0!</v>
      </c>
      <c r="S143" s="5" t="e">
        <f t="shared" si="40"/>
        <v>#DIV/0!</v>
      </c>
      <c r="T143" s="5" t="e">
        <f t="shared" si="41"/>
        <v>#DIV/0!</v>
      </c>
      <c r="U143">
        <f t="shared" si="42"/>
        <v>0</v>
      </c>
      <c r="V143" s="5" t="e">
        <f t="shared" si="43"/>
        <v>#DIV/0!</v>
      </c>
      <c r="W143">
        <f t="shared" si="44"/>
        <v>0</v>
      </c>
      <c r="X143" s="5" t="e">
        <f t="shared" si="45"/>
        <v>#DIV/0!</v>
      </c>
      <c r="Y143">
        <f t="shared" si="46"/>
        <v>0</v>
      </c>
      <c r="Z143" s="5" t="e">
        <f t="shared" si="47"/>
        <v>#DIV/0!</v>
      </c>
      <c r="AA143">
        <f t="shared" si="48"/>
        <v>0</v>
      </c>
      <c r="AB143" s="5" t="e">
        <f t="shared" si="49"/>
        <v>#DIV/0!</v>
      </c>
    </row>
    <row r="144" spans="1:28" x14ac:dyDescent="0.25">
      <c r="A144" t="s">
        <v>263</v>
      </c>
      <c r="B144" t="s">
        <v>329</v>
      </c>
      <c r="C144" s="50">
        <f>COUNTIFS('2way'!$A$3:$A$7690,"&gt;50%",'2way'!$Y$3:$Y$7690,"Y",'2way'!$Q$3:$Q$7690,"=" &amp;B144) +  COUNTIFS('2way'!$A$3:$A$7690,"&gt;50%",'2way'!$Y$3:$Y$7690,"Y",'2way'!$R$3:$R$7690,"=" &amp;B144)</f>
        <v>0</v>
      </c>
      <c r="D144" s="51">
        <f>COUNTIFS('2way'!$A$3:$A$7690,"&gt;50%",'2way'!$Y$3:$Y$7690,"N",'2way'!$Q$3:$Q$7690,"=" &amp;B144) +  COUNTIFS('2way'!$A$3:$A$7690,"&gt;50%",'2way'!$Y$3:$Y$7690,"N",'2way'!$R$3:$R$7690,"=" &amp;B144)</f>
        <v>0</v>
      </c>
      <c r="E144" s="51">
        <f>COUNTIFS('2way'!$B$3:$B$7690,"&gt;50%",'2way'!$Y$3:$Y$7690,"N",'2way'!$Q$3:$Q$7690,"=" &amp;B144) +  COUNTIFS('2way'!$B$3:$B$7690,"&gt;50%",'2way'!$Y$3:$Y$7690,"N",'2way'!$R$3:$R$7690,"=" &amp;B144)</f>
        <v>0</v>
      </c>
      <c r="F144" s="51">
        <f>COUNTIFS('2way'!$B$3:$B$7690,"&gt;50%",'2way'!$Y$3:$Y$7690,"Y",'2way'!$Q$3:$Q$7690,"=" &amp;B144) +  COUNTIFS('2way'!$B$3:$B$7690,"&gt;50%",'2way'!$Y$3:$Y$7690,"Y",'2way'!$R$3:$R$7690,"=" &amp;B144)</f>
        <v>0</v>
      </c>
      <c r="G144">
        <f>COUNTIF('2way'!$Q$3:$Q$7690,"=" &amp;B144) + COUNTIF('2way'!$R$3:$R$7690,"=" &amp;B144)</f>
        <v>0</v>
      </c>
      <c r="H144" s="5" t="e">
        <f t="shared" si="34"/>
        <v>#DIV/0!</v>
      </c>
      <c r="I144" s="5" t="e">
        <f t="shared" si="35"/>
        <v>#DIV/0!</v>
      </c>
      <c r="J144" s="5" t="e">
        <f t="shared" si="36"/>
        <v>#DIV/0!</v>
      </c>
      <c r="K144" s="5" t="e">
        <f t="shared" si="37"/>
        <v>#DIV/0!</v>
      </c>
      <c r="L144" s="51">
        <f>COUNTIFS('2way'!$M$3:$M$7690,"&gt;50%",'2way'!$Y$3:$Y$7690,"Y",'2way'!$Q$3:$Q$7690,"=" &amp;B144) +  COUNTIFS('2way'!$M$3:$M$7690,"&gt;50%",'2way'!$Y$3:$Y$7690,"Y",'2way'!$R$3:$R$7690,"=" &amp;B144)</f>
        <v>0</v>
      </c>
      <c r="M144" s="51">
        <f>COUNTIFS('2way'!$M$3:$M$7690,"&gt;50%",'2way'!$Y$3:$Y$7690,"N",'2way'!$Q$3:$Q$7690,"=" &amp;B144) +  COUNTIFS('2way'!$M$3:$M$7690,"&gt;50%",'2way'!$Y$3:$Y$7690,"N",'2way'!$R$3:$R$7690,"=" &amp;B144)</f>
        <v>0</v>
      </c>
      <c r="N144" s="51">
        <f>COUNTIFS('2way'!$N$3:$N$7690,"&gt;50%",'2way'!$Y$3:$Y$7690,"N",'2way'!$Q$3:$Q$7690,"=" &amp;B144) +  COUNTIFS('2way'!$N$3:$N$7690,"&gt;50%",'2way'!$Y$3:$Y$7690,"N",'2way'!$R$3:$R$7690,"=" &amp;B144)</f>
        <v>0</v>
      </c>
      <c r="O144" s="51">
        <f>COUNTIFS('2way'!$N$3:$N$7690,"&gt;50%",'2way'!$Y$3:$Y$7690,"Y",'2way'!$Q$3:$Q$7690,"=" &amp;B144) +  COUNTIFS('2way'!$N$3:$N$7690,"&gt;50%",'2way'!$Y$3:$Y$7690,"Y",'2way'!$R$3:$R$7690,"=" &amp;B144)</f>
        <v>0</v>
      </c>
      <c r="P144">
        <f>COUNTIF('2way'!$Q$3:$Q$7690,"=" &amp;B144) + COUNTIF('2way'!$R$3:$R$7690,"=" &amp;B144)</f>
        <v>0</v>
      </c>
      <c r="Q144" s="5" t="e">
        <f t="shared" si="38"/>
        <v>#DIV/0!</v>
      </c>
      <c r="R144" s="5" t="e">
        <f t="shared" si="39"/>
        <v>#DIV/0!</v>
      </c>
      <c r="S144" s="5" t="e">
        <f t="shared" si="40"/>
        <v>#DIV/0!</v>
      </c>
      <c r="T144" s="5" t="e">
        <f t="shared" si="41"/>
        <v>#DIV/0!</v>
      </c>
      <c r="U144">
        <f t="shared" si="42"/>
        <v>0</v>
      </c>
      <c r="V144" s="5" t="e">
        <f t="shared" si="43"/>
        <v>#DIV/0!</v>
      </c>
      <c r="W144">
        <f t="shared" si="44"/>
        <v>0</v>
      </c>
      <c r="X144" s="5" t="e">
        <f t="shared" si="45"/>
        <v>#DIV/0!</v>
      </c>
      <c r="Y144">
        <f t="shared" si="46"/>
        <v>0</v>
      </c>
      <c r="Z144" s="5" t="e">
        <f t="shared" si="47"/>
        <v>#DIV/0!</v>
      </c>
      <c r="AA144">
        <f t="shared" si="48"/>
        <v>0</v>
      </c>
      <c r="AB144" s="5" t="e">
        <f t="shared" si="49"/>
        <v>#DIV/0!</v>
      </c>
    </row>
    <row r="145" spans="1:28" x14ac:dyDescent="0.25">
      <c r="A145" t="s">
        <v>263</v>
      </c>
      <c r="B145" t="s">
        <v>462</v>
      </c>
      <c r="C145" s="50">
        <f>COUNTIFS('2way'!$A$3:$A$7690,"&gt;50%",'2way'!$Y$3:$Y$7690,"Y",'2way'!$Q$3:$Q$7690,"=" &amp;B145) +  COUNTIFS('2way'!$A$3:$A$7690,"&gt;50%",'2way'!$Y$3:$Y$7690,"Y",'2way'!$R$3:$R$7690,"=" &amp;B145)</f>
        <v>0</v>
      </c>
      <c r="D145" s="51">
        <f>COUNTIFS('2way'!$A$3:$A$7690,"&gt;50%",'2way'!$Y$3:$Y$7690,"N",'2way'!$Q$3:$Q$7690,"=" &amp;B145) +  COUNTIFS('2way'!$A$3:$A$7690,"&gt;50%",'2way'!$Y$3:$Y$7690,"N",'2way'!$R$3:$R$7690,"=" &amp;B145)</f>
        <v>1</v>
      </c>
      <c r="E145" s="51">
        <f>COUNTIFS('2way'!$B$3:$B$7690,"&gt;50%",'2way'!$Y$3:$Y$7690,"N",'2way'!$Q$3:$Q$7690,"=" &amp;B145) +  COUNTIFS('2way'!$B$3:$B$7690,"&gt;50%",'2way'!$Y$3:$Y$7690,"N",'2way'!$R$3:$R$7690,"=" &amp;B145)</f>
        <v>0</v>
      </c>
      <c r="F145" s="51">
        <f>COUNTIFS('2way'!$B$3:$B$7690,"&gt;50%",'2way'!$Y$3:$Y$7690,"Y",'2way'!$Q$3:$Q$7690,"=" &amp;B145) +  COUNTIFS('2way'!$B$3:$B$7690,"&gt;50%",'2way'!$Y$3:$Y$7690,"Y",'2way'!$R$3:$R$7690,"=" &amp;B145)</f>
        <v>2</v>
      </c>
      <c r="G145">
        <f>COUNTIF('2way'!$Q$3:$Q$7690,"=" &amp;B145) + COUNTIF('2way'!$R$3:$R$7690,"=" &amp;B145)</f>
        <v>3</v>
      </c>
      <c r="H145" s="5">
        <f t="shared" si="34"/>
        <v>0</v>
      </c>
      <c r="I145" s="5">
        <f t="shared" si="35"/>
        <v>0.33333333333333331</v>
      </c>
      <c r="J145" s="5">
        <f t="shared" si="36"/>
        <v>0</v>
      </c>
      <c r="K145" s="5">
        <f t="shared" si="37"/>
        <v>0.66666666666666663</v>
      </c>
      <c r="L145" s="51">
        <f>COUNTIFS('2way'!$M$3:$M$7690,"&gt;50%",'2way'!$Y$3:$Y$7690,"Y",'2way'!$Q$3:$Q$7690,"=" &amp;B145) +  COUNTIFS('2way'!$M$3:$M$7690,"&gt;50%",'2way'!$Y$3:$Y$7690,"Y",'2way'!$R$3:$R$7690,"=" &amp;B145)</f>
        <v>0</v>
      </c>
      <c r="M145" s="51">
        <f>COUNTIFS('2way'!$M$3:$M$7690,"&gt;50%",'2way'!$Y$3:$Y$7690,"N",'2way'!$Q$3:$Q$7690,"=" &amp;B145) +  COUNTIFS('2way'!$M$3:$M$7690,"&gt;50%",'2way'!$Y$3:$Y$7690,"N",'2way'!$R$3:$R$7690,"=" &amp;B145)</f>
        <v>0</v>
      </c>
      <c r="N145" s="51">
        <f>COUNTIFS('2way'!$N$3:$N$7690,"&gt;50%",'2way'!$Y$3:$Y$7690,"N",'2way'!$Q$3:$Q$7690,"=" &amp;B145) +  COUNTIFS('2way'!$N$3:$N$7690,"&gt;50%",'2way'!$Y$3:$Y$7690,"N",'2way'!$R$3:$R$7690,"=" &amp;B145)</f>
        <v>0</v>
      </c>
      <c r="O145" s="51">
        <f>COUNTIFS('2way'!$N$3:$N$7690,"&gt;50%",'2way'!$Y$3:$Y$7690,"Y",'2way'!$Q$3:$Q$7690,"=" &amp;B145) +  COUNTIFS('2way'!$N$3:$N$7690,"&gt;50%",'2way'!$Y$3:$Y$7690,"Y",'2way'!$R$3:$R$7690,"=" &amp;B145)</f>
        <v>0</v>
      </c>
      <c r="P145">
        <f>COUNTIF('2way'!$Q$3:$Q$7690,"=" &amp;B145) + COUNTIF('2way'!$R$3:$R$7690,"=" &amp;B145)</f>
        <v>3</v>
      </c>
      <c r="Q145" s="5">
        <f t="shared" si="38"/>
        <v>0</v>
      </c>
      <c r="R145" s="5">
        <f t="shared" si="39"/>
        <v>0</v>
      </c>
      <c r="S145" s="5">
        <f t="shared" si="40"/>
        <v>0</v>
      </c>
      <c r="T145" s="5">
        <f t="shared" si="41"/>
        <v>0</v>
      </c>
      <c r="U145">
        <f t="shared" si="42"/>
        <v>0</v>
      </c>
      <c r="V145" s="5">
        <f t="shared" si="43"/>
        <v>0</v>
      </c>
      <c r="W145">
        <f t="shared" si="44"/>
        <v>0</v>
      </c>
      <c r="X145" s="5">
        <f t="shared" si="45"/>
        <v>0</v>
      </c>
      <c r="Y145">
        <f t="shared" si="46"/>
        <v>3</v>
      </c>
      <c r="Z145" s="5">
        <f t="shared" si="47"/>
        <v>1</v>
      </c>
      <c r="AA145">
        <f t="shared" si="48"/>
        <v>0</v>
      </c>
      <c r="AB145" s="5">
        <f t="shared" si="49"/>
        <v>0</v>
      </c>
    </row>
    <row r="146" spans="1:28" x14ac:dyDescent="0.25">
      <c r="A146" t="s">
        <v>263</v>
      </c>
      <c r="B146" t="s">
        <v>500</v>
      </c>
      <c r="C146" s="50">
        <f>COUNTIFS('2way'!$A$3:$A$7690,"&gt;50%",'2way'!$Y$3:$Y$7690,"Y",'2way'!$Q$3:$Q$7690,"=" &amp;B146) +  COUNTIFS('2way'!$A$3:$A$7690,"&gt;50%",'2way'!$Y$3:$Y$7690,"Y",'2way'!$R$3:$R$7690,"=" &amp;B146)</f>
        <v>0</v>
      </c>
      <c r="D146" s="51">
        <f>COUNTIFS('2way'!$A$3:$A$7690,"&gt;50%",'2way'!$Y$3:$Y$7690,"N",'2way'!$Q$3:$Q$7690,"=" &amp;B146) +  COUNTIFS('2way'!$A$3:$A$7690,"&gt;50%",'2way'!$Y$3:$Y$7690,"N",'2way'!$R$3:$R$7690,"=" &amp;B146)</f>
        <v>0</v>
      </c>
      <c r="E146" s="51">
        <f>COUNTIFS('2way'!$B$3:$B$7690,"&gt;50%",'2way'!$Y$3:$Y$7690,"N",'2way'!$Q$3:$Q$7690,"=" &amp;B146) +  COUNTIFS('2way'!$B$3:$B$7690,"&gt;50%",'2way'!$Y$3:$Y$7690,"N",'2way'!$R$3:$R$7690,"=" &amp;B146)</f>
        <v>0</v>
      </c>
      <c r="F146" s="51">
        <f>COUNTIFS('2way'!$B$3:$B$7690,"&gt;50%",'2way'!$Y$3:$Y$7690,"Y",'2way'!$Q$3:$Q$7690,"=" &amp;B146) +  COUNTIFS('2way'!$B$3:$B$7690,"&gt;50%",'2way'!$Y$3:$Y$7690,"Y",'2way'!$R$3:$R$7690,"=" &amp;B146)</f>
        <v>0</v>
      </c>
      <c r="G146">
        <f>COUNTIF('2way'!$Q$3:$Q$7690,"=" &amp;B146) + COUNTIF('2way'!$R$3:$R$7690,"=" &amp;B146)</f>
        <v>0</v>
      </c>
      <c r="H146" s="5" t="e">
        <f t="shared" si="34"/>
        <v>#DIV/0!</v>
      </c>
      <c r="I146" s="5" t="e">
        <f t="shared" si="35"/>
        <v>#DIV/0!</v>
      </c>
      <c r="J146" s="5" t="e">
        <f t="shared" si="36"/>
        <v>#DIV/0!</v>
      </c>
      <c r="K146" s="5" t="e">
        <f t="shared" si="37"/>
        <v>#DIV/0!</v>
      </c>
      <c r="L146" s="51">
        <f>COUNTIFS('2way'!$M$3:$M$7690,"&gt;50%",'2way'!$Y$3:$Y$7690,"Y",'2way'!$Q$3:$Q$7690,"=" &amp;B146) +  COUNTIFS('2way'!$M$3:$M$7690,"&gt;50%",'2way'!$Y$3:$Y$7690,"Y",'2way'!$R$3:$R$7690,"=" &amp;B146)</f>
        <v>0</v>
      </c>
      <c r="M146" s="51">
        <f>COUNTIFS('2way'!$M$3:$M$7690,"&gt;50%",'2way'!$Y$3:$Y$7690,"N",'2way'!$Q$3:$Q$7690,"=" &amp;B146) +  COUNTIFS('2way'!$M$3:$M$7690,"&gt;50%",'2way'!$Y$3:$Y$7690,"N",'2way'!$R$3:$R$7690,"=" &amp;B146)</f>
        <v>0</v>
      </c>
      <c r="N146" s="51">
        <f>COUNTIFS('2way'!$N$3:$N$7690,"&gt;50%",'2way'!$Y$3:$Y$7690,"N",'2way'!$Q$3:$Q$7690,"=" &amp;B146) +  COUNTIFS('2way'!$N$3:$N$7690,"&gt;50%",'2way'!$Y$3:$Y$7690,"N",'2way'!$R$3:$R$7690,"=" &amp;B146)</f>
        <v>0</v>
      </c>
      <c r="O146" s="51">
        <f>COUNTIFS('2way'!$N$3:$N$7690,"&gt;50%",'2way'!$Y$3:$Y$7690,"Y",'2way'!$Q$3:$Q$7690,"=" &amp;B146) +  COUNTIFS('2way'!$N$3:$N$7690,"&gt;50%",'2way'!$Y$3:$Y$7690,"Y",'2way'!$R$3:$R$7690,"=" &amp;B146)</f>
        <v>0</v>
      </c>
      <c r="P146">
        <f>COUNTIF('2way'!$Q$3:$Q$7690,"=" &amp;B146) + COUNTIF('2way'!$R$3:$R$7690,"=" &amp;B146)</f>
        <v>0</v>
      </c>
      <c r="Q146" s="5" t="e">
        <f t="shared" si="38"/>
        <v>#DIV/0!</v>
      </c>
      <c r="R146" s="5" t="e">
        <f t="shared" si="39"/>
        <v>#DIV/0!</v>
      </c>
      <c r="S146" s="5" t="e">
        <f t="shared" si="40"/>
        <v>#DIV/0!</v>
      </c>
      <c r="T146" s="5" t="e">
        <f t="shared" si="41"/>
        <v>#DIV/0!</v>
      </c>
      <c r="U146">
        <f t="shared" si="42"/>
        <v>0</v>
      </c>
      <c r="V146" s="5" t="e">
        <f t="shared" si="43"/>
        <v>#DIV/0!</v>
      </c>
      <c r="W146">
        <f t="shared" si="44"/>
        <v>0</v>
      </c>
      <c r="X146" s="5" t="e">
        <f t="shared" si="45"/>
        <v>#DIV/0!</v>
      </c>
      <c r="Y146">
        <f t="shared" si="46"/>
        <v>0</v>
      </c>
      <c r="Z146" s="5" t="e">
        <f t="shared" si="47"/>
        <v>#DIV/0!</v>
      </c>
      <c r="AA146">
        <f t="shared" si="48"/>
        <v>0</v>
      </c>
      <c r="AB146" s="5" t="e">
        <f t="shared" si="49"/>
        <v>#DIV/0!</v>
      </c>
    </row>
    <row r="147" spans="1:28" x14ac:dyDescent="0.25">
      <c r="A147" t="s">
        <v>263</v>
      </c>
      <c r="B147" t="s">
        <v>326</v>
      </c>
      <c r="C147" s="50">
        <f>COUNTIFS('2way'!$A$3:$A$7690,"&gt;50%",'2way'!$Y$3:$Y$7690,"Y",'2way'!$Q$3:$Q$7690,"=" &amp;B147) +  COUNTIFS('2way'!$A$3:$A$7690,"&gt;50%",'2way'!$Y$3:$Y$7690,"Y",'2way'!$R$3:$R$7690,"=" &amp;B147)</f>
        <v>0</v>
      </c>
      <c r="D147" s="51">
        <f>COUNTIFS('2way'!$A$3:$A$7690,"&gt;50%",'2way'!$Y$3:$Y$7690,"N",'2way'!$Q$3:$Q$7690,"=" &amp;B147) +  COUNTIFS('2way'!$A$3:$A$7690,"&gt;50%",'2way'!$Y$3:$Y$7690,"N",'2way'!$R$3:$R$7690,"=" &amp;B147)</f>
        <v>1</v>
      </c>
      <c r="E147" s="51">
        <f>COUNTIFS('2way'!$B$3:$B$7690,"&gt;50%",'2way'!$Y$3:$Y$7690,"N",'2way'!$Q$3:$Q$7690,"=" &amp;B147) +  COUNTIFS('2way'!$B$3:$B$7690,"&gt;50%",'2way'!$Y$3:$Y$7690,"N",'2way'!$R$3:$R$7690,"=" &amp;B147)</f>
        <v>1</v>
      </c>
      <c r="F147" s="51">
        <f>COUNTIFS('2way'!$B$3:$B$7690,"&gt;50%",'2way'!$Y$3:$Y$7690,"Y",'2way'!$Q$3:$Q$7690,"=" &amp;B147) +  COUNTIFS('2way'!$B$3:$B$7690,"&gt;50%",'2way'!$Y$3:$Y$7690,"Y",'2way'!$R$3:$R$7690,"=" &amp;B147)</f>
        <v>1</v>
      </c>
      <c r="G147">
        <f>COUNTIF('2way'!$Q$3:$Q$7690,"=" &amp;B147) + COUNTIF('2way'!$R$3:$R$7690,"=" &amp;B147)</f>
        <v>3</v>
      </c>
      <c r="H147" s="5">
        <f t="shared" si="34"/>
        <v>0</v>
      </c>
      <c r="I147" s="5">
        <f t="shared" si="35"/>
        <v>0.33333333333333331</v>
      </c>
      <c r="J147" s="5">
        <f t="shared" si="36"/>
        <v>0.33333333333333331</v>
      </c>
      <c r="K147" s="5">
        <f t="shared" si="37"/>
        <v>0.33333333333333331</v>
      </c>
      <c r="L147" s="51">
        <f>COUNTIFS('2way'!$M$3:$M$7690,"&gt;50%",'2way'!$Y$3:$Y$7690,"Y",'2way'!$Q$3:$Q$7690,"=" &amp;B147) +  COUNTIFS('2way'!$M$3:$M$7690,"&gt;50%",'2way'!$Y$3:$Y$7690,"Y",'2way'!$R$3:$R$7690,"=" &amp;B147)</f>
        <v>0</v>
      </c>
      <c r="M147" s="51">
        <f>COUNTIFS('2way'!$M$3:$M$7690,"&gt;50%",'2way'!$Y$3:$Y$7690,"N",'2way'!$Q$3:$Q$7690,"=" &amp;B147) +  COUNTIFS('2way'!$M$3:$M$7690,"&gt;50%",'2way'!$Y$3:$Y$7690,"N",'2way'!$R$3:$R$7690,"=" &amp;B147)</f>
        <v>0</v>
      </c>
      <c r="N147" s="51">
        <f>COUNTIFS('2way'!$N$3:$N$7690,"&gt;50%",'2way'!$Y$3:$Y$7690,"N",'2way'!$Q$3:$Q$7690,"=" &amp;B147) +  COUNTIFS('2way'!$N$3:$N$7690,"&gt;50%",'2way'!$Y$3:$Y$7690,"N",'2way'!$R$3:$R$7690,"=" &amp;B147)</f>
        <v>0</v>
      </c>
      <c r="O147" s="51">
        <f>COUNTIFS('2way'!$N$3:$N$7690,"&gt;50%",'2way'!$Y$3:$Y$7690,"Y",'2way'!$Q$3:$Q$7690,"=" &amp;B147) +  COUNTIFS('2way'!$N$3:$N$7690,"&gt;50%",'2way'!$Y$3:$Y$7690,"Y",'2way'!$R$3:$R$7690,"=" &amp;B147)</f>
        <v>0</v>
      </c>
      <c r="P147">
        <f>COUNTIF('2way'!$Q$3:$Q$7690,"=" &amp;B147) + COUNTIF('2way'!$R$3:$R$7690,"=" &amp;B147)</f>
        <v>3</v>
      </c>
      <c r="Q147" s="5">
        <f t="shared" si="38"/>
        <v>0</v>
      </c>
      <c r="R147" s="5">
        <f t="shared" si="39"/>
        <v>0</v>
      </c>
      <c r="S147" s="5">
        <f t="shared" si="40"/>
        <v>0</v>
      </c>
      <c r="T147" s="5">
        <f t="shared" si="41"/>
        <v>0</v>
      </c>
      <c r="U147">
        <f t="shared" si="42"/>
        <v>1</v>
      </c>
      <c r="V147" s="5">
        <f t="shared" si="43"/>
        <v>0.33333333333333331</v>
      </c>
      <c r="W147">
        <f t="shared" si="44"/>
        <v>0</v>
      </c>
      <c r="X147" s="5">
        <f t="shared" si="45"/>
        <v>0</v>
      </c>
      <c r="Y147">
        <f t="shared" si="46"/>
        <v>2</v>
      </c>
      <c r="Z147" s="5">
        <f t="shared" si="47"/>
        <v>0.66666666666666663</v>
      </c>
      <c r="AA147">
        <f t="shared" si="48"/>
        <v>0</v>
      </c>
      <c r="AB147" s="5">
        <f t="shared" si="49"/>
        <v>0</v>
      </c>
    </row>
    <row r="148" spans="1:28" x14ac:dyDescent="0.25">
      <c r="A148" t="s">
        <v>263</v>
      </c>
      <c r="B148" t="s">
        <v>328</v>
      </c>
      <c r="C148" s="50">
        <f>COUNTIFS('2way'!$A$3:$A$7690,"&gt;50%",'2way'!$Y$3:$Y$7690,"Y",'2way'!$Q$3:$Q$7690,"=" &amp;B148) +  COUNTIFS('2way'!$A$3:$A$7690,"&gt;50%",'2way'!$Y$3:$Y$7690,"Y",'2way'!$R$3:$R$7690,"=" &amp;B148)</f>
        <v>0</v>
      </c>
      <c r="D148" s="51">
        <f>COUNTIFS('2way'!$A$3:$A$7690,"&gt;50%",'2way'!$Y$3:$Y$7690,"N",'2way'!$Q$3:$Q$7690,"=" &amp;B148) +  COUNTIFS('2way'!$A$3:$A$7690,"&gt;50%",'2way'!$Y$3:$Y$7690,"N",'2way'!$R$3:$R$7690,"=" &amp;B148)</f>
        <v>0</v>
      </c>
      <c r="E148" s="51">
        <f>COUNTIFS('2way'!$B$3:$B$7690,"&gt;50%",'2way'!$Y$3:$Y$7690,"N",'2way'!$Q$3:$Q$7690,"=" &amp;B148) +  COUNTIFS('2way'!$B$3:$B$7690,"&gt;50%",'2way'!$Y$3:$Y$7690,"N",'2way'!$R$3:$R$7690,"=" &amp;B148)</f>
        <v>0</v>
      </c>
      <c r="F148" s="51">
        <f>COUNTIFS('2way'!$B$3:$B$7690,"&gt;50%",'2way'!$Y$3:$Y$7690,"Y",'2way'!$Q$3:$Q$7690,"=" &amp;B148) +  COUNTIFS('2way'!$B$3:$B$7690,"&gt;50%",'2way'!$Y$3:$Y$7690,"Y",'2way'!$R$3:$R$7690,"=" &amp;B148)</f>
        <v>1</v>
      </c>
      <c r="G148">
        <f>COUNTIF('2way'!$Q$3:$Q$7690,"=" &amp;B148) + COUNTIF('2way'!$R$3:$R$7690,"=" &amp;B148)</f>
        <v>1</v>
      </c>
      <c r="H148" s="5">
        <f t="shared" si="34"/>
        <v>0</v>
      </c>
      <c r="I148" s="5">
        <f t="shared" si="35"/>
        <v>0</v>
      </c>
      <c r="J148" s="5">
        <f t="shared" si="36"/>
        <v>0</v>
      </c>
      <c r="K148" s="5">
        <f t="shared" si="37"/>
        <v>1</v>
      </c>
      <c r="L148" s="51">
        <f>COUNTIFS('2way'!$M$3:$M$7690,"&gt;50%",'2way'!$Y$3:$Y$7690,"Y",'2way'!$Q$3:$Q$7690,"=" &amp;B148) +  COUNTIFS('2way'!$M$3:$M$7690,"&gt;50%",'2way'!$Y$3:$Y$7690,"Y",'2way'!$R$3:$R$7690,"=" &amp;B148)</f>
        <v>0</v>
      </c>
      <c r="M148" s="51">
        <f>COUNTIFS('2way'!$M$3:$M$7690,"&gt;50%",'2way'!$Y$3:$Y$7690,"N",'2way'!$Q$3:$Q$7690,"=" &amp;B148) +  COUNTIFS('2way'!$M$3:$M$7690,"&gt;50%",'2way'!$Y$3:$Y$7690,"N",'2way'!$R$3:$R$7690,"=" &amp;B148)</f>
        <v>0</v>
      </c>
      <c r="N148" s="51">
        <f>COUNTIFS('2way'!$N$3:$N$7690,"&gt;50%",'2way'!$Y$3:$Y$7690,"N",'2way'!$Q$3:$Q$7690,"=" &amp;B148) +  COUNTIFS('2way'!$N$3:$N$7690,"&gt;50%",'2way'!$Y$3:$Y$7690,"N",'2way'!$R$3:$R$7690,"=" &amp;B148)</f>
        <v>0</v>
      </c>
      <c r="O148" s="51">
        <f>COUNTIFS('2way'!$N$3:$N$7690,"&gt;50%",'2way'!$Y$3:$Y$7690,"Y",'2way'!$Q$3:$Q$7690,"=" &amp;B148) +  COUNTIFS('2way'!$N$3:$N$7690,"&gt;50%",'2way'!$Y$3:$Y$7690,"Y",'2way'!$R$3:$R$7690,"=" &amp;B148)</f>
        <v>0</v>
      </c>
      <c r="P148">
        <f>COUNTIF('2way'!$Q$3:$Q$7690,"=" &amp;B148) + COUNTIF('2way'!$R$3:$R$7690,"=" &amp;B148)</f>
        <v>1</v>
      </c>
      <c r="Q148" s="5">
        <f t="shared" si="38"/>
        <v>0</v>
      </c>
      <c r="R148" s="5">
        <f t="shared" si="39"/>
        <v>0</v>
      </c>
      <c r="S148" s="5">
        <f t="shared" si="40"/>
        <v>0</v>
      </c>
      <c r="T148" s="5">
        <f t="shared" si="41"/>
        <v>0</v>
      </c>
      <c r="U148">
        <f t="shared" si="42"/>
        <v>0</v>
      </c>
      <c r="V148" s="5">
        <f t="shared" si="43"/>
        <v>0</v>
      </c>
      <c r="W148">
        <f t="shared" si="44"/>
        <v>0</v>
      </c>
      <c r="X148" s="5">
        <f t="shared" si="45"/>
        <v>0</v>
      </c>
      <c r="Y148">
        <f t="shared" si="46"/>
        <v>1</v>
      </c>
      <c r="Z148" s="5">
        <f t="shared" si="47"/>
        <v>1</v>
      </c>
      <c r="AA148">
        <f t="shared" si="48"/>
        <v>0</v>
      </c>
      <c r="AB148" s="5">
        <f t="shared" si="49"/>
        <v>0</v>
      </c>
    </row>
    <row r="149" spans="1:28" x14ac:dyDescent="0.25">
      <c r="A149" t="s">
        <v>263</v>
      </c>
      <c r="B149" t="s">
        <v>464</v>
      </c>
      <c r="C149" s="50">
        <f>COUNTIFS('2way'!$A$3:$A$7690,"&gt;50%",'2way'!$Y$3:$Y$7690,"Y",'2way'!$Q$3:$Q$7690,"=" &amp;B149) +  COUNTIFS('2way'!$A$3:$A$7690,"&gt;50%",'2way'!$Y$3:$Y$7690,"Y",'2way'!$R$3:$R$7690,"=" &amp;B149)</f>
        <v>0</v>
      </c>
      <c r="D149" s="51">
        <f>COUNTIFS('2way'!$A$3:$A$7690,"&gt;50%",'2way'!$Y$3:$Y$7690,"N",'2way'!$Q$3:$Q$7690,"=" &amp;B149) +  COUNTIFS('2way'!$A$3:$A$7690,"&gt;50%",'2way'!$Y$3:$Y$7690,"N",'2way'!$R$3:$R$7690,"=" &amp;B149)</f>
        <v>0</v>
      </c>
      <c r="E149" s="51">
        <f>COUNTIFS('2way'!$B$3:$B$7690,"&gt;50%",'2way'!$Y$3:$Y$7690,"N",'2way'!$Q$3:$Q$7690,"=" &amp;B149) +  COUNTIFS('2way'!$B$3:$B$7690,"&gt;50%",'2way'!$Y$3:$Y$7690,"N",'2way'!$R$3:$R$7690,"=" &amp;B149)</f>
        <v>1</v>
      </c>
      <c r="F149" s="51">
        <f>COUNTIFS('2way'!$B$3:$B$7690,"&gt;50%",'2way'!$Y$3:$Y$7690,"Y",'2way'!$Q$3:$Q$7690,"=" &amp;B149) +  COUNTIFS('2way'!$B$3:$B$7690,"&gt;50%",'2way'!$Y$3:$Y$7690,"Y",'2way'!$R$3:$R$7690,"=" &amp;B149)</f>
        <v>2</v>
      </c>
      <c r="G149">
        <f>COUNTIF('2way'!$Q$3:$Q$7690,"=" &amp;B149) + COUNTIF('2way'!$R$3:$R$7690,"=" &amp;B149)</f>
        <v>3</v>
      </c>
      <c r="H149" s="5">
        <f t="shared" si="34"/>
        <v>0</v>
      </c>
      <c r="I149" s="5">
        <f t="shared" si="35"/>
        <v>0</v>
      </c>
      <c r="J149" s="5">
        <f t="shared" si="36"/>
        <v>0.33333333333333331</v>
      </c>
      <c r="K149" s="5">
        <f t="shared" si="37"/>
        <v>0.66666666666666663</v>
      </c>
      <c r="L149" s="51">
        <f>COUNTIFS('2way'!$M$3:$M$7690,"&gt;50%",'2way'!$Y$3:$Y$7690,"Y",'2way'!$Q$3:$Q$7690,"=" &amp;B149) +  COUNTIFS('2way'!$M$3:$M$7690,"&gt;50%",'2way'!$Y$3:$Y$7690,"Y",'2way'!$R$3:$R$7690,"=" &amp;B149)</f>
        <v>0</v>
      </c>
      <c r="M149" s="51">
        <f>COUNTIFS('2way'!$M$3:$M$7690,"&gt;50%",'2way'!$Y$3:$Y$7690,"N",'2way'!$Q$3:$Q$7690,"=" &amp;B149) +  COUNTIFS('2way'!$M$3:$M$7690,"&gt;50%",'2way'!$Y$3:$Y$7690,"N",'2way'!$R$3:$R$7690,"=" &amp;B149)</f>
        <v>0</v>
      </c>
      <c r="N149" s="51">
        <f>COUNTIFS('2way'!$N$3:$N$7690,"&gt;50%",'2way'!$Y$3:$Y$7690,"N",'2way'!$Q$3:$Q$7690,"=" &amp;B149) +  COUNTIFS('2way'!$N$3:$N$7690,"&gt;50%",'2way'!$Y$3:$Y$7690,"N",'2way'!$R$3:$R$7690,"=" &amp;B149)</f>
        <v>0</v>
      </c>
      <c r="O149" s="51">
        <f>COUNTIFS('2way'!$N$3:$N$7690,"&gt;50%",'2way'!$Y$3:$Y$7690,"Y",'2way'!$Q$3:$Q$7690,"=" &amp;B149) +  COUNTIFS('2way'!$N$3:$N$7690,"&gt;50%",'2way'!$Y$3:$Y$7690,"Y",'2way'!$R$3:$R$7690,"=" &amp;B149)</f>
        <v>0</v>
      </c>
      <c r="P149">
        <f>COUNTIF('2way'!$Q$3:$Q$7690,"=" &amp;B149) + COUNTIF('2way'!$R$3:$R$7690,"=" &amp;B149)</f>
        <v>3</v>
      </c>
      <c r="Q149" s="5">
        <f t="shared" si="38"/>
        <v>0</v>
      </c>
      <c r="R149" s="5">
        <f t="shared" si="39"/>
        <v>0</v>
      </c>
      <c r="S149" s="5">
        <f t="shared" si="40"/>
        <v>0</v>
      </c>
      <c r="T149" s="5">
        <f t="shared" si="41"/>
        <v>0</v>
      </c>
      <c r="U149">
        <f t="shared" si="42"/>
        <v>1</v>
      </c>
      <c r="V149" s="5">
        <f t="shared" si="43"/>
        <v>0.33333333333333331</v>
      </c>
      <c r="W149">
        <f t="shared" si="44"/>
        <v>0</v>
      </c>
      <c r="X149" s="5">
        <f t="shared" si="45"/>
        <v>0</v>
      </c>
      <c r="Y149">
        <f t="shared" si="46"/>
        <v>2</v>
      </c>
      <c r="Z149" s="5">
        <f t="shared" si="47"/>
        <v>0.66666666666666663</v>
      </c>
      <c r="AA149">
        <f t="shared" si="48"/>
        <v>0</v>
      </c>
      <c r="AB149" s="5">
        <f t="shared" si="49"/>
        <v>0</v>
      </c>
    </row>
    <row r="150" spans="1:28" x14ac:dyDescent="0.25">
      <c r="A150" t="s">
        <v>263</v>
      </c>
      <c r="B150" t="s">
        <v>403</v>
      </c>
      <c r="C150" s="50">
        <f>COUNTIFS('2way'!$A$3:$A$7690,"&gt;50%",'2way'!$Y$3:$Y$7690,"Y",'2way'!$Q$3:$Q$7690,"=" &amp;B150) +  COUNTIFS('2way'!$A$3:$A$7690,"&gt;50%",'2way'!$Y$3:$Y$7690,"Y",'2way'!$R$3:$R$7690,"=" &amp;B150)</f>
        <v>0</v>
      </c>
      <c r="D150" s="51">
        <f>COUNTIFS('2way'!$A$3:$A$7690,"&gt;50%",'2way'!$Y$3:$Y$7690,"N",'2way'!$Q$3:$Q$7690,"=" &amp;B150) +  COUNTIFS('2way'!$A$3:$A$7690,"&gt;50%",'2way'!$Y$3:$Y$7690,"N",'2way'!$R$3:$R$7690,"=" &amp;B150)</f>
        <v>0</v>
      </c>
      <c r="E150" s="51">
        <f>COUNTIFS('2way'!$B$3:$B$7690,"&gt;50%",'2way'!$Y$3:$Y$7690,"N",'2way'!$Q$3:$Q$7690,"=" &amp;B150) +  COUNTIFS('2way'!$B$3:$B$7690,"&gt;50%",'2way'!$Y$3:$Y$7690,"N",'2way'!$R$3:$R$7690,"=" &amp;B150)</f>
        <v>2</v>
      </c>
      <c r="F150" s="51">
        <f>COUNTIFS('2way'!$B$3:$B$7690,"&gt;50%",'2way'!$Y$3:$Y$7690,"Y",'2way'!$Q$3:$Q$7690,"=" &amp;B150) +  COUNTIFS('2way'!$B$3:$B$7690,"&gt;50%",'2way'!$Y$3:$Y$7690,"Y",'2way'!$R$3:$R$7690,"=" &amp;B150)</f>
        <v>2</v>
      </c>
      <c r="G150">
        <f>COUNTIF('2way'!$Q$3:$Q$7690,"=" &amp;B150) + COUNTIF('2way'!$R$3:$R$7690,"=" &amp;B150)</f>
        <v>4</v>
      </c>
      <c r="H150" s="5">
        <f t="shared" si="34"/>
        <v>0</v>
      </c>
      <c r="I150" s="5">
        <f t="shared" si="35"/>
        <v>0</v>
      </c>
      <c r="J150" s="5">
        <f t="shared" si="36"/>
        <v>0.5</v>
      </c>
      <c r="K150" s="5">
        <f t="shared" si="37"/>
        <v>0.5</v>
      </c>
      <c r="L150" s="51">
        <f>COUNTIFS('2way'!$M$3:$M$7690,"&gt;50%",'2way'!$Y$3:$Y$7690,"Y",'2way'!$Q$3:$Q$7690,"=" &amp;B150) +  COUNTIFS('2way'!$M$3:$M$7690,"&gt;50%",'2way'!$Y$3:$Y$7690,"Y",'2way'!$R$3:$R$7690,"=" &amp;B150)</f>
        <v>0</v>
      </c>
      <c r="M150" s="51">
        <f>COUNTIFS('2way'!$M$3:$M$7690,"&gt;50%",'2way'!$Y$3:$Y$7690,"N",'2way'!$Q$3:$Q$7690,"=" &amp;B150) +  COUNTIFS('2way'!$M$3:$M$7690,"&gt;50%",'2way'!$Y$3:$Y$7690,"N",'2way'!$R$3:$R$7690,"=" &amp;B150)</f>
        <v>0</v>
      </c>
      <c r="N150" s="51">
        <f>COUNTIFS('2way'!$N$3:$N$7690,"&gt;50%",'2way'!$Y$3:$Y$7690,"N",'2way'!$Q$3:$Q$7690,"=" &amp;B150) +  COUNTIFS('2way'!$N$3:$N$7690,"&gt;50%",'2way'!$Y$3:$Y$7690,"N",'2way'!$R$3:$R$7690,"=" &amp;B150)</f>
        <v>0</v>
      </c>
      <c r="O150" s="51">
        <f>COUNTIFS('2way'!$N$3:$N$7690,"&gt;50%",'2way'!$Y$3:$Y$7690,"Y",'2way'!$Q$3:$Q$7690,"=" &amp;B150) +  COUNTIFS('2way'!$N$3:$N$7690,"&gt;50%",'2way'!$Y$3:$Y$7690,"Y",'2way'!$R$3:$R$7690,"=" &amp;B150)</f>
        <v>0</v>
      </c>
      <c r="P150">
        <f>COUNTIF('2way'!$Q$3:$Q$7690,"=" &amp;B150) + COUNTIF('2way'!$R$3:$R$7690,"=" &amp;B150)</f>
        <v>4</v>
      </c>
      <c r="Q150" s="5">
        <f t="shared" si="38"/>
        <v>0</v>
      </c>
      <c r="R150" s="5">
        <f t="shared" si="39"/>
        <v>0</v>
      </c>
      <c r="S150" s="5">
        <f t="shared" si="40"/>
        <v>0</v>
      </c>
      <c r="T150" s="5">
        <f t="shared" si="41"/>
        <v>0</v>
      </c>
      <c r="U150">
        <f t="shared" si="42"/>
        <v>2</v>
      </c>
      <c r="V150" s="5">
        <f t="shared" si="43"/>
        <v>0.5</v>
      </c>
      <c r="W150">
        <f t="shared" si="44"/>
        <v>0</v>
      </c>
      <c r="X150" s="5">
        <f t="shared" si="45"/>
        <v>0</v>
      </c>
      <c r="Y150">
        <f t="shared" si="46"/>
        <v>2</v>
      </c>
      <c r="Z150" s="5">
        <f t="shared" si="47"/>
        <v>0.5</v>
      </c>
      <c r="AA150">
        <f t="shared" si="48"/>
        <v>0</v>
      </c>
      <c r="AB150" s="5">
        <f t="shared" si="49"/>
        <v>0</v>
      </c>
    </row>
    <row r="151" spans="1:28" x14ac:dyDescent="0.25">
      <c r="A151" t="s">
        <v>260</v>
      </c>
      <c r="B151" t="s">
        <v>533</v>
      </c>
      <c r="C151" s="50">
        <f>COUNTIFS('2way'!$A$3:$A$7690,"&gt;50%",'2way'!$Y$3:$Y$7690,"Y",'2way'!$Q$3:$Q$7690,"=" &amp;B151) +  COUNTIFS('2way'!$A$3:$A$7690,"&gt;50%",'2way'!$Y$3:$Y$7690,"Y",'2way'!$R$3:$R$7690,"=" &amp;B151)</f>
        <v>1</v>
      </c>
      <c r="D151" s="51">
        <f>COUNTIFS('2way'!$A$3:$A$7690,"&gt;50%",'2way'!$Y$3:$Y$7690,"N",'2way'!$Q$3:$Q$7690,"=" &amp;B151) +  COUNTIFS('2way'!$A$3:$A$7690,"&gt;50%",'2way'!$Y$3:$Y$7690,"N",'2way'!$R$3:$R$7690,"=" &amp;B151)</f>
        <v>2</v>
      </c>
      <c r="E151" s="51">
        <f>COUNTIFS('2way'!$B$3:$B$7690,"&gt;50%",'2way'!$Y$3:$Y$7690,"N",'2way'!$Q$3:$Q$7690,"=" &amp;B151) +  COUNTIFS('2way'!$B$3:$B$7690,"&gt;50%",'2way'!$Y$3:$Y$7690,"N",'2way'!$R$3:$R$7690,"=" &amp;B151)</f>
        <v>0</v>
      </c>
      <c r="F151" s="51">
        <f>COUNTIFS('2way'!$B$3:$B$7690,"&gt;50%",'2way'!$Y$3:$Y$7690,"Y",'2way'!$Q$3:$Q$7690,"=" &amp;B151) +  COUNTIFS('2way'!$B$3:$B$7690,"&gt;50%",'2way'!$Y$3:$Y$7690,"Y",'2way'!$R$3:$R$7690,"=" &amp;B151)</f>
        <v>1</v>
      </c>
      <c r="G151">
        <f>COUNTIF('2way'!$Q$3:$Q$7690,"=" &amp;B151) + COUNTIF('2way'!$R$3:$R$7690,"=" &amp;B151)</f>
        <v>4</v>
      </c>
      <c r="H151" s="5">
        <f t="shared" si="34"/>
        <v>0.25</v>
      </c>
      <c r="I151" s="5">
        <f t="shared" si="35"/>
        <v>0.5</v>
      </c>
      <c r="J151" s="5">
        <f t="shared" si="36"/>
        <v>0</v>
      </c>
      <c r="K151" s="5">
        <f t="shared" si="37"/>
        <v>0.25</v>
      </c>
      <c r="L151" s="51">
        <f>COUNTIFS('2way'!$M$3:$M$7690,"&gt;50%",'2way'!$Y$3:$Y$7690,"Y",'2way'!$Q$3:$Q$7690,"=" &amp;B151) +  COUNTIFS('2way'!$M$3:$M$7690,"&gt;50%",'2way'!$Y$3:$Y$7690,"Y",'2way'!$R$3:$R$7690,"=" &amp;B151)</f>
        <v>0</v>
      </c>
      <c r="M151" s="51">
        <f>COUNTIFS('2way'!$M$3:$M$7690,"&gt;50%",'2way'!$Y$3:$Y$7690,"N",'2way'!$Q$3:$Q$7690,"=" &amp;B151) +  COUNTIFS('2way'!$M$3:$M$7690,"&gt;50%",'2way'!$Y$3:$Y$7690,"N",'2way'!$R$3:$R$7690,"=" &amp;B151)</f>
        <v>0</v>
      </c>
      <c r="N151" s="51">
        <f>COUNTIFS('2way'!$N$3:$N$7690,"&gt;50%",'2way'!$Y$3:$Y$7690,"N",'2way'!$Q$3:$Q$7690,"=" &amp;B151) +  COUNTIFS('2way'!$N$3:$N$7690,"&gt;50%",'2way'!$Y$3:$Y$7690,"N",'2way'!$R$3:$R$7690,"=" &amp;B151)</f>
        <v>0</v>
      </c>
      <c r="O151" s="51">
        <f>COUNTIFS('2way'!$N$3:$N$7690,"&gt;50%",'2way'!$Y$3:$Y$7690,"Y",'2way'!$Q$3:$Q$7690,"=" &amp;B151) +  COUNTIFS('2way'!$N$3:$N$7690,"&gt;50%",'2way'!$Y$3:$Y$7690,"Y",'2way'!$R$3:$R$7690,"=" &amp;B151)</f>
        <v>0</v>
      </c>
      <c r="P151">
        <f>COUNTIF('2way'!$Q$3:$Q$7690,"=" &amp;B151) + COUNTIF('2way'!$R$3:$R$7690,"=" &amp;B151)</f>
        <v>4</v>
      </c>
      <c r="Q151" s="5">
        <f t="shared" si="38"/>
        <v>0</v>
      </c>
      <c r="R151" s="5">
        <f t="shared" si="39"/>
        <v>0</v>
      </c>
      <c r="S151" s="5">
        <f t="shared" si="40"/>
        <v>0</v>
      </c>
      <c r="T151" s="5">
        <f t="shared" si="41"/>
        <v>0</v>
      </c>
      <c r="U151">
        <f t="shared" si="42"/>
        <v>1</v>
      </c>
      <c r="V151" s="5">
        <f t="shared" si="43"/>
        <v>0.25</v>
      </c>
      <c r="W151">
        <f t="shared" si="44"/>
        <v>0</v>
      </c>
      <c r="X151" s="5">
        <f t="shared" si="45"/>
        <v>0</v>
      </c>
      <c r="Y151">
        <f t="shared" si="46"/>
        <v>3</v>
      </c>
      <c r="Z151" s="5">
        <f t="shared" si="47"/>
        <v>0.75</v>
      </c>
      <c r="AA151">
        <f t="shared" si="48"/>
        <v>0</v>
      </c>
      <c r="AB151" s="5">
        <f t="shared" si="49"/>
        <v>0</v>
      </c>
    </row>
    <row r="152" spans="1:28" x14ac:dyDescent="0.25">
      <c r="A152" t="s">
        <v>260</v>
      </c>
      <c r="B152" t="s">
        <v>537</v>
      </c>
      <c r="C152" s="50">
        <f>COUNTIFS('2way'!$A$3:$A$7690,"&gt;50%",'2way'!$Y$3:$Y$7690,"Y",'2way'!$Q$3:$Q$7690,"=" &amp;B152) +  COUNTIFS('2way'!$A$3:$A$7690,"&gt;50%",'2way'!$Y$3:$Y$7690,"Y",'2way'!$R$3:$R$7690,"=" &amp;B152)</f>
        <v>2</v>
      </c>
      <c r="D152" s="51">
        <f>COUNTIFS('2way'!$A$3:$A$7690,"&gt;50%",'2way'!$Y$3:$Y$7690,"N",'2way'!$Q$3:$Q$7690,"=" &amp;B152) +  COUNTIFS('2way'!$A$3:$A$7690,"&gt;50%",'2way'!$Y$3:$Y$7690,"N",'2way'!$R$3:$R$7690,"=" &amp;B152)</f>
        <v>1</v>
      </c>
      <c r="E152" s="51">
        <f>COUNTIFS('2way'!$B$3:$B$7690,"&gt;50%",'2way'!$Y$3:$Y$7690,"N",'2way'!$Q$3:$Q$7690,"=" &amp;B152) +  COUNTIFS('2way'!$B$3:$B$7690,"&gt;50%",'2way'!$Y$3:$Y$7690,"N",'2way'!$R$3:$R$7690,"=" &amp;B152)</f>
        <v>0</v>
      </c>
      <c r="F152" s="51">
        <f>COUNTIFS('2way'!$B$3:$B$7690,"&gt;50%",'2way'!$Y$3:$Y$7690,"Y",'2way'!$Q$3:$Q$7690,"=" &amp;B152) +  COUNTIFS('2way'!$B$3:$B$7690,"&gt;50%",'2way'!$Y$3:$Y$7690,"Y",'2way'!$R$3:$R$7690,"=" &amp;B152)</f>
        <v>1</v>
      </c>
      <c r="G152">
        <f>COUNTIF('2way'!$Q$3:$Q$7690,"=" &amp;B152) + COUNTIF('2way'!$R$3:$R$7690,"=" &amp;B152)</f>
        <v>5</v>
      </c>
      <c r="H152" s="5">
        <f t="shared" si="34"/>
        <v>0.4</v>
      </c>
      <c r="I152" s="5">
        <f t="shared" si="35"/>
        <v>0.2</v>
      </c>
      <c r="J152" s="5">
        <f t="shared" si="36"/>
        <v>0</v>
      </c>
      <c r="K152" s="5">
        <f t="shared" si="37"/>
        <v>0.2</v>
      </c>
      <c r="L152" s="51">
        <f>COUNTIFS('2way'!$M$3:$M$7690,"&gt;50%",'2way'!$Y$3:$Y$7690,"Y",'2way'!$Q$3:$Q$7690,"=" &amp;B152) +  COUNTIFS('2way'!$M$3:$M$7690,"&gt;50%",'2way'!$Y$3:$Y$7690,"Y",'2way'!$R$3:$R$7690,"=" &amp;B152)</f>
        <v>0</v>
      </c>
      <c r="M152" s="51">
        <f>COUNTIFS('2way'!$M$3:$M$7690,"&gt;50%",'2way'!$Y$3:$Y$7690,"N",'2way'!$Q$3:$Q$7690,"=" &amp;B152) +  COUNTIFS('2way'!$M$3:$M$7690,"&gt;50%",'2way'!$Y$3:$Y$7690,"N",'2way'!$R$3:$R$7690,"=" &amp;B152)</f>
        <v>0</v>
      </c>
      <c r="N152" s="51">
        <f>COUNTIFS('2way'!$N$3:$N$7690,"&gt;50%",'2way'!$Y$3:$Y$7690,"N",'2way'!$Q$3:$Q$7690,"=" &amp;B152) +  COUNTIFS('2way'!$N$3:$N$7690,"&gt;50%",'2way'!$Y$3:$Y$7690,"N",'2way'!$R$3:$R$7690,"=" &amp;B152)</f>
        <v>0</v>
      </c>
      <c r="O152" s="51">
        <f>COUNTIFS('2way'!$N$3:$N$7690,"&gt;50%",'2way'!$Y$3:$Y$7690,"Y",'2way'!$Q$3:$Q$7690,"=" &amp;B152) +  COUNTIFS('2way'!$N$3:$N$7690,"&gt;50%",'2way'!$Y$3:$Y$7690,"Y",'2way'!$R$3:$R$7690,"=" &amp;B152)</f>
        <v>0</v>
      </c>
      <c r="P152">
        <f>COUNTIF('2way'!$Q$3:$Q$7690,"=" &amp;B152) + COUNTIF('2way'!$R$3:$R$7690,"=" &amp;B152)</f>
        <v>5</v>
      </c>
      <c r="Q152" s="5">
        <f t="shared" si="38"/>
        <v>0</v>
      </c>
      <c r="R152" s="5">
        <f t="shared" si="39"/>
        <v>0</v>
      </c>
      <c r="S152" s="5">
        <f t="shared" si="40"/>
        <v>0</v>
      </c>
      <c r="T152" s="5">
        <f t="shared" si="41"/>
        <v>0</v>
      </c>
      <c r="U152">
        <f t="shared" si="42"/>
        <v>2</v>
      </c>
      <c r="V152" s="5">
        <f t="shared" si="43"/>
        <v>0.4</v>
      </c>
      <c r="W152">
        <f t="shared" si="44"/>
        <v>0</v>
      </c>
      <c r="X152" s="5">
        <f t="shared" si="45"/>
        <v>0</v>
      </c>
      <c r="Y152">
        <f t="shared" si="46"/>
        <v>2</v>
      </c>
      <c r="Z152" s="5">
        <f t="shared" si="47"/>
        <v>0.4</v>
      </c>
      <c r="AA152">
        <f t="shared" si="48"/>
        <v>0</v>
      </c>
      <c r="AB152" s="5">
        <f t="shared" si="49"/>
        <v>0</v>
      </c>
    </row>
    <row r="153" spans="1:28" x14ac:dyDescent="0.25">
      <c r="A153" t="s">
        <v>260</v>
      </c>
      <c r="B153" t="s">
        <v>513</v>
      </c>
      <c r="C153" s="50">
        <f>COUNTIFS('2way'!$A$3:$A$7690,"&gt;50%",'2way'!$Y$3:$Y$7690,"Y",'2way'!$Q$3:$Q$7690,"=" &amp;B153) +  COUNTIFS('2way'!$A$3:$A$7690,"&gt;50%",'2way'!$Y$3:$Y$7690,"Y",'2way'!$R$3:$R$7690,"=" &amp;B153)</f>
        <v>2</v>
      </c>
      <c r="D153" s="51">
        <f>COUNTIFS('2way'!$A$3:$A$7690,"&gt;50%",'2way'!$Y$3:$Y$7690,"N",'2way'!$Q$3:$Q$7690,"=" &amp;B153) +  COUNTIFS('2way'!$A$3:$A$7690,"&gt;50%",'2way'!$Y$3:$Y$7690,"N",'2way'!$R$3:$R$7690,"=" &amp;B153)</f>
        <v>2</v>
      </c>
      <c r="E153" s="51">
        <f>COUNTIFS('2way'!$B$3:$B$7690,"&gt;50%",'2way'!$Y$3:$Y$7690,"N",'2way'!$Q$3:$Q$7690,"=" &amp;B153) +  COUNTIFS('2way'!$B$3:$B$7690,"&gt;50%",'2way'!$Y$3:$Y$7690,"N",'2way'!$R$3:$R$7690,"=" &amp;B153)</f>
        <v>0</v>
      </c>
      <c r="F153" s="51">
        <f>COUNTIFS('2way'!$B$3:$B$7690,"&gt;50%",'2way'!$Y$3:$Y$7690,"Y",'2way'!$Q$3:$Q$7690,"=" &amp;B153) +  COUNTIFS('2way'!$B$3:$B$7690,"&gt;50%",'2way'!$Y$3:$Y$7690,"Y",'2way'!$R$3:$R$7690,"=" &amp;B153)</f>
        <v>0</v>
      </c>
      <c r="G153">
        <f>COUNTIF('2way'!$Q$3:$Q$7690,"=" &amp;B153) + COUNTIF('2way'!$R$3:$R$7690,"=" &amp;B153)</f>
        <v>4</v>
      </c>
      <c r="H153" s="5">
        <f t="shared" si="34"/>
        <v>0.5</v>
      </c>
      <c r="I153" s="5">
        <f t="shared" si="35"/>
        <v>0.5</v>
      </c>
      <c r="J153" s="5">
        <f t="shared" si="36"/>
        <v>0</v>
      </c>
      <c r="K153" s="5">
        <f t="shared" si="37"/>
        <v>0</v>
      </c>
      <c r="L153" s="51">
        <f>COUNTIFS('2way'!$M$3:$M$7690,"&gt;50%",'2way'!$Y$3:$Y$7690,"Y",'2way'!$Q$3:$Q$7690,"=" &amp;B153) +  COUNTIFS('2way'!$M$3:$M$7690,"&gt;50%",'2way'!$Y$3:$Y$7690,"Y",'2way'!$R$3:$R$7690,"=" &amp;B153)</f>
        <v>0</v>
      </c>
      <c r="M153" s="51">
        <f>COUNTIFS('2way'!$M$3:$M$7690,"&gt;50%",'2way'!$Y$3:$Y$7690,"N",'2way'!$Q$3:$Q$7690,"=" &amp;B153) +  COUNTIFS('2way'!$M$3:$M$7690,"&gt;50%",'2way'!$Y$3:$Y$7690,"N",'2way'!$R$3:$R$7690,"=" &amp;B153)</f>
        <v>0</v>
      </c>
      <c r="N153" s="51">
        <f>COUNTIFS('2way'!$N$3:$N$7690,"&gt;50%",'2way'!$Y$3:$Y$7690,"N",'2way'!$Q$3:$Q$7690,"=" &amp;B153) +  COUNTIFS('2way'!$N$3:$N$7690,"&gt;50%",'2way'!$Y$3:$Y$7690,"N",'2way'!$R$3:$R$7690,"=" &amp;B153)</f>
        <v>0</v>
      </c>
      <c r="O153" s="51">
        <f>COUNTIFS('2way'!$N$3:$N$7690,"&gt;50%",'2way'!$Y$3:$Y$7690,"Y",'2way'!$Q$3:$Q$7690,"=" &amp;B153) +  COUNTIFS('2way'!$N$3:$N$7690,"&gt;50%",'2way'!$Y$3:$Y$7690,"Y",'2way'!$R$3:$R$7690,"=" &amp;B153)</f>
        <v>0</v>
      </c>
      <c r="P153">
        <f>COUNTIF('2way'!$Q$3:$Q$7690,"=" &amp;B153) + COUNTIF('2way'!$R$3:$R$7690,"=" &amp;B153)</f>
        <v>4</v>
      </c>
      <c r="Q153" s="5">
        <f t="shared" si="38"/>
        <v>0</v>
      </c>
      <c r="R153" s="5">
        <f t="shared" si="39"/>
        <v>0</v>
      </c>
      <c r="S153" s="5">
        <f t="shared" si="40"/>
        <v>0</v>
      </c>
      <c r="T153" s="5">
        <f t="shared" si="41"/>
        <v>0</v>
      </c>
      <c r="U153">
        <f t="shared" si="42"/>
        <v>2</v>
      </c>
      <c r="V153" s="5">
        <f t="shared" si="43"/>
        <v>0.5</v>
      </c>
      <c r="W153">
        <f t="shared" si="44"/>
        <v>0</v>
      </c>
      <c r="X153" s="5">
        <f t="shared" si="45"/>
        <v>0</v>
      </c>
      <c r="Y153">
        <f t="shared" si="46"/>
        <v>2</v>
      </c>
      <c r="Z153" s="5">
        <f t="shared" si="47"/>
        <v>0.5</v>
      </c>
      <c r="AA153">
        <f t="shared" si="48"/>
        <v>0</v>
      </c>
      <c r="AB153" s="5">
        <f t="shared" si="49"/>
        <v>0</v>
      </c>
    </row>
    <row r="154" spans="1:28" x14ac:dyDescent="0.25">
      <c r="A154" t="s">
        <v>260</v>
      </c>
      <c r="B154" t="s">
        <v>517</v>
      </c>
      <c r="C154" s="50">
        <f>COUNTIFS('2way'!$A$3:$A$7690,"&gt;50%",'2way'!$Y$3:$Y$7690,"Y",'2way'!$Q$3:$Q$7690,"=" &amp;B154) +  COUNTIFS('2way'!$A$3:$A$7690,"&gt;50%",'2way'!$Y$3:$Y$7690,"Y",'2way'!$R$3:$R$7690,"=" &amp;B154)</f>
        <v>1</v>
      </c>
      <c r="D154" s="51">
        <f>COUNTIFS('2way'!$A$3:$A$7690,"&gt;50%",'2way'!$Y$3:$Y$7690,"N",'2way'!$Q$3:$Q$7690,"=" &amp;B154) +  COUNTIFS('2way'!$A$3:$A$7690,"&gt;50%",'2way'!$Y$3:$Y$7690,"N",'2way'!$R$3:$R$7690,"=" &amp;B154)</f>
        <v>0</v>
      </c>
      <c r="E154" s="51">
        <f>COUNTIFS('2way'!$B$3:$B$7690,"&gt;50%",'2way'!$Y$3:$Y$7690,"N",'2way'!$Q$3:$Q$7690,"=" &amp;B154) +  COUNTIFS('2way'!$B$3:$B$7690,"&gt;50%",'2way'!$Y$3:$Y$7690,"N",'2way'!$R$3:$R$7690,"=" &amp;B154)</f>
        <v>0</v>
      </c>
      <c r="F154" s="51">
        <f>COUNTIFS('2way'!$B$3:$B$7690,"&gt;50%",'2way'!$Y$3:$Y$7690,"Y",'2way'!$Q$3:$Q$7690,"=" &amp;B154) +  COUNTIFS('2way'!$B$3:$B$7690,"&gt;50%",'2way'!$Y$3:$Y$7690,"Y",'2way'!$R$3:$R$7690,"=" &amp;B154)</f>
        <v>3</v>
      </c>
      <c r="G154">
        <f>COUNTIF('2way'!$Q$3:$Q$7690,"=" &amp;B154) + COUNTIF('2way'!$R$3:$R$7690,"=" &amp;B154)</f>
        <v>4</v>
      </c>
      <c r="H154" s="5">
        <f t="shared" si="34"/>
        <v>0.25</v>
      </c>
      <c r="I154" s="5">
        <f t="shared" si="35"/>
        <v>0</v>
      </c>
      <c r="J154" s="5">
        <f t="shared" si="36"/>
        <v>0</v>
      </c>
      <c r="K154" s="5">
        <f t="shared" si="37"/>
        <v>0.75</v>
      </c>
      <c r="L154" s="51">
        <f>COUNTIFS('2way'!$M$3:$M$7690,"&gt;50%",'2way'!$Y$3:$Y$7690,"Y",'2way'!$Q$3:$Q$7690,"=" &amp;B154) +  COUNTIFS('2way'!$M$3:$M$7690,"&gt;50%",'2way'!$Y$3:$Y$7690,"Y",'2way'!$R$3:$R$7690,"=" &amp;B154)</f>
        <v>0</v>
      </c>
      <c r="M154" s="51">
        <f>COUNTIFS('2way'!$M$3:$M$7690,"&gt;50%",'2way'!$Y$3:$Y$7690,"N",'2way'!$Q$3:$Q$7690,"=" &amp;B154) +  COUNTIFS('2way'!$M$3:$M$7690,"&gt;50%",'2way'!$Y$3:$Y$7690,"N",'2way'!$R$3:$R$7690,"=" &amp;B154)</f>
        <v>0</v>
      </c>
      <c r="N154" s="51">
        <f>COUNTIFS('2way'!$N$3:$N$7690,"&gt;50%",'2way'!$Y$3:$Y$7690,"N",'2way'!$Q$3:$Q$7690,"=" &amp;B154) +  COUNTIFS('2way'!$N$3:$N$7690,"&gt;50%",'2way'!$Y$3:$Y$7690,"N",'2way'!$R$3:$R$7690,"=" &amp;B154)</f>
        <v>0</v>
      </c>
      <c r="O154" s="51">
        <f>COUNTIFS('2way'!$N$3:$N$7690,"&gt;50%",'2way'!$Y$3:$Y$7690,"Y",'2way'!$Q$3:$Q$7690,"=" &amp;B154) +  COUNTIFS('2way'!$N$3:$N$7690,"&gt;50%",'2way'!$Y$3:$Y$7690,"Y",'2way'!$R$3:$R$7690,"=" &amp;B154)</f>
        <v>0</v>
      </c>
      <c r="P154">
        <f>COUNTIF('2way'!$Q$3:$Q$7690,"=" &amp;B154) + COUNTIF('2way'!$R$3:$R$7690,"=" &amp;B154)</f>
        <v>4</v>
      </c>
      <c r="Q154" s="5">
        <f t="shared" si="38"/>
        <v>0</v>
      </c>
      <c r="R154" s="5">
        <f t="shared" si="39"/>
        <v>0</v>
      </c>
      <c r="S154" s="5">
        <f t="shared" si="40"/>
        <v>0</v>
      </c>
      <c r="T154" s="5">
        <f t="shared" si="41"/>
        <v>0</v>
      </c>
      <c r="U154">
        <f t="shared" si="42"/>
        <v>1</v>
      </c>
      <c r="V154" s="5">
        <f t="shared" si="43"/>
        <v>0.25</v>
      </c>
      <c r="W154">
        <f t="shared" si="44"/>
        <v>0</v>
      </c>
      <c r="X154" s="5">
        <f t="shared" si="45"/>
        <v>0</v>
      </c>
      <c r="Y154">
        <f t="shared" si="46"/>
        <v>3</v>
      </c>
      <c r="Z154" s="5">
        <f t="shared" si="47"/>
        <v>0.75</v>
      </c>
      <c r="AA154">
        <f t="shared" si="48"/>
        <v>0</v>
      </c>
      <c r="AB154" s="5">
        <f t="shared" si="49"/>
        <v>0</v>
      </c>
    </row>
    <row r="155" spans="1:28" x14ac:dyDescent="0.25">
      <c r="A155" t="s">
        <v>260</v>
      </c>
      <c r="B155" t="s">
        <v>515</v>
      </c>
      <c r="C155" s="50">
        <f>COUNTIFS('2way'!$A$3:$A$7690,"&gt;50%",'2way'!$Y$3:$Y$7690,"Y",'2way'!$Q$3:$Q$7690,"=" &amp;B155) +  COUNTIFS('2way'!$A$3:$A$7690,"&gt;50%",'2way'!$Y$3:$Y$7690,"Y",'2way'!$R$3:$R$7690,"=" &amp;B155)</f>
        <v>1</v>
      </c>
      <c r="D155" s="51">
        <f>COUNTIFS('2way'!$A$3:$A$7690,"&gt;50%",'2way'!$Y$3:$Y$7690,"N",'2way'!$Q$3:$Q$7690,"=" &amp;B155) +  COUNTIFS('2way'!$A$3:$A$7690,"&gt;50%",'2way'!$Y$3:$Y$7690,"N",'2way'!$R$3:$R$7690,"=" &amp;B155)</f>
        <v>2</v>
      </c>
      <c r="E155" s="51">
        <f>COUNTIFS('2way'!$B$3:$B$7690,"&gt;50%",'2way'!$Y$3:$Y$7690,"N",'2way'!$Q$3:$Q$7690,"=" &amp;B155) +  COUNTIFS('2way'!$B$3:$B$7690,"&gt;50%",'2way'!$Y$3:$Y$7690,"N",'2way'!$R$3:$R$7690,"=" &amp;B155)</f>
        <v>0</v>
      </c>
      <c r="F155" s="51">
        <f>COUNTIFS('2way'!$B$3:$B$7690,"&gt;50%",'2way'!$Y$3:$Y$7690,"Y",'2way'!$Q$3:$Q$7690,"=" &amp;B155) +  COUNTIFS('2way'!$B$3:$B$7690,"&gt;50%",'2way'!$Y$3:$Y$7690,"Y",'2way'!$R$3:$R$7690,"=" &amp;B155)</f>
        <v>1</v>
      </c>
      <c r="G155">
        <f>COUNTIF('2way'!$Q$3:$Q$7690,"=" &amp;B155) + COUNTIF('2way'!$R$3:$R$7690,"=" &amp;B155)</f>
        <v>4</v>
      </c>
      <c r="H155" s="5">
        <f t="shared" si="34"/>
        <v>0.25</v>
      </c>
      <c r="I155" s="5">
        <f t="shared" si="35"/>
        <v>0.5</v>
      </c>
      <c r="J155" s="5">
        <f t="shared" si="36"/>
        <v>0</v>
      </c>
      <c r="K155" s="5">
        <f t="shared" si="37"/>
        <v>0.25</v>
      </c>
      <c r="L155" s="51">
        <f>COUNTIFS('2way'!$M$3:$M$7690,"&gt;50%",'2way'!$Y$3:$Y$7690,"Y",'2way'!$Q$3:$Q$7690,"=" &amp;B155) +  COUNTIFS('2way'!$M$3:$M$7690,"&gt;50%",'2way'!$Y$3:$Y$7690,"Y",'2way'!$R$3:$R$7690,"=" &amp;B155)</f>
        <v>0</v>
      </c>
      <c r="M155" s="51">
        <f>COUNTIFS('2way'!$M$3:$M$7690,"&gt;50%",'2way'!$Y$3:$Y$7690,"N",'2way'!$Q$3:$Q$7690,"=" &amp;B155) +  COUNTIFS('2way'!$M$3:$M$7690,"&gt;50%",'2way'!$Y$3:$Y$7690,"N",'2way'!$R$3:$R$7690,"=" &amp;B155)</f>
        <v>0</v>
      </c>
      <c r="N155" s="51">
        <f>COUNTIFS('2way'!$N$3:$N$7690,"&gt;50%",'2way'!$Y$3:$Y$7690,"N",'2way'!$Q$3:$Q$7690,"=" &amp;B155) +  COUNTIFS('2way'!$N$3:$N$7690,"&gt;50%",'2way'!$Y$3:$Y$7690,"N",'2way'!$R$3:$R$7690,"=" &amp;B155)</f>
        <v>0</v>
      </c>
      <c r="O155" s="51">
        <f>COUNTIFS('2way'!$N$3:$N$7690,"&gt;50%",'2way'!$Y$3:$Y$7690,"Y",'2way'!$Q$3:$Q$7690,"=" &amp;B155) +  COUNTIFS('2way'!$N$3:$N$7690,"&gt;50%",'2way'!$Y$3:$Y$7690,"Y",'2way'!$R$3:$R$7690,"=" &amp;B155)</f>
        <v>0</v>
      </c>
      <c r="P155">
        <f>COUNTIF('2way'!$Q$3:$Q$7690,"=" &amp;B155) + COUNTIF('2way'!$R$3:$R$7690,"=" &amp;B155)</f>
        <v>4</v>
      </c>
      <c r="Q155" s="5">
        <f t="shared" si="38"/>
        <v>0</v>
      </c>
      <c r="R155" s="5">
        <f t="shared" si="39"/>
        <v>0</v>
      </c>
      <c r="S155" s="5">
        <f t="shared" si="40"/>
        <v>0</v>
      </c>
      <c r="T155" s="5">
        <f t="shared" si="41"/>
        <v>0</v>
      </c>
      <c r="U155">
        <f t="shared" si="42"/>
        <v>1</v>
      </c>
      <c r="V155" s="5">
        <f t="shared" si="43"/>
        <v>0.25</v>
      </c>
      <c r="W155">
        <f t="shared" si="44"/>
        <v>0</v>
      </c>
      <c r="X155" s="5">
        <f t="shared" si="45"/>
        <v>0</v>
      </c>
      <c r="Y155">
        <f t="shared" si="46"/>
        <v>3</v>
      </c>
      <c r="Z155" s="5">
        <f t="shared" si="47"/>
        <v>0.75</v>
      </c>
      <c r="AA155">
        <f t="shared" si="48"/>
        <v>0</v>
      </c>
      <c r="AB155" s="5">
        <f t="shared" si="49"/>
        <v>0</v>
      </c>
    </row>
    <row r="156" spans="1:28" x14ac:dyDescent="0.25">
      <c r="A156" t="s">
        <v>260</v>
      </c>
      <c r="B156" t="s">
        <v>510</v>
      </c>
      <c r="C156" s="50">
        <f>COUNTIFS('2way'!$A$3:$A$7690,"&gt;50%",'2way'!$Y$3:$Y$7690,"Y",'2way'!$Q$3:$Q$7690,"=" &amp;B156) +  COUNTIFS('2way'!$A$3:$A$7690,"&gt;50%",'2way'!$Y$3:$Y$7690,"Y",'2way'!$R$3:$R$7690,"=" &amp;B156)</f>
        <v>1</v>
      </c>
      <c r="D156" s="51">
        <f>COUNTIFS('2way'!$A$3:$A$7690,"&gt;50%",'2way'!$Y$3:$Y$7690,"N",'2way'!$Q$3:$Q$7690,"=" &amp;B156) +  COUNTIFS('2way'!$A$3:$A$7690,"&gt;50%",'2way'!$Y$3:$Y$7690,"N",'2way'!$R$3:$R$7690,"=" &amp;B156)</f>
        <v>1</v>
      </c>
      <c r="E156" s="51">
        <f>COUNTIFS('2way'!$B$3:$B$7690,"&gt;50%",'2way'!$Y$3:$Y$7690,"N",'2way'!$Q$3:$Q$7690,"=" &amp;B156) +  COUNTIFS('2way'!$B$3:$B$7690,"&gt;50%",'2way'!$Y$3:$Y$7690,"N",'2way'!$R$3:$R$7690,"=" &amp;B156)</f>
        <v>0</v>
      </c>
      <c r="F156" s="51">
        <f>COUNTIFS('2way'!$B$3:$B$7690,"&gt;50%",'2way'!$Y$3:$Y$7690,"Y",'2way'!$Q$3:$Q$7690,"=" &amp;B156) +  COUNTIFS('2way'!$B$3:$B$7690,"&gt;50%",'2way'!$Y$3:$Y$7690,"Y",'2way'!$R$3:$R$7690,"=" &amp;B156)</f>
        <v>2</v>
      </c>
      <c r="G156">
        <f>COUNTIF('2way'!$Q$3:$Q$7690,"=" &amp;B156) + COUNTIF('2way'!$R$3:$R$7690,"=" &amp;B156)</f>
        <v>4</v>
      </c>
      <c r="H156" s="5">
        <f t="shared" si="34"/>
        <v>0.25</v>
      </c>
      <c r="I156" s="5">
        <f t="shared" si="35"/>
        <v>0.25</v>
      </c>
      <c r="J156" s="5">
        <f t="shared" si="36"/>
        <v>0</v>
      </c>
      <c r="K156" s="5">
        <f t="shared" si="37"/>
        <v>0.5</v>
      </c>
      <c r="L156" s="51">
        <f>COUNTIFS('2way'!$M$3:$M$7690,"&gt;50%",'2way'!$Y$3:$Y$7690,"Y",'2way'!$Q$3:$Q$7690,"=" &amp;B156) +  COUNTIFS('2way'!$M$3:$M$7690,"&gt;50%",'2way'!$Y$3:$Y$7690,"Y",'2way'!$R$3:$R$7690,"=" &amp;B156)</f>
        <v>0</v>
      </c>
      <c r="M156" s="51">
        <f>COUNTIFS('2way'!$M$3:$M$7690,"&gt;50%",'2way'!$Y$3:$Y$7690,"N",'2way'!$Q$3:$Q$7690,"=" &amp;B156) +  COUNTIFS('2way'!$M$3:$M$7690,"&gt;50%",'2way'!$Y$3:$Y$7690,"N",'2way'!$R$3:$R$7690,"=" &amp;B156)</f>
        <v>0</v>
      </c>
      <c r="N156" s="51">
        <f>COUNTIFS('2way'!$N$3:$N$7690,"&gt;50%",'2way'!$Y$3:$Y$7690,"N",'2way'!$Q$3:$Q$7690,"=" &amp;B156) +  COUNTIFS('2way'!$N$3:$N$7690,"&gt;50%",'2way'!$Y$3:$Y$7690,"N",'2way'!$R$3:$R$7690,"=" &amp;B156)</f>
        <v>0</v>
      </c>
      <c r="O156" s="51">
        <f>COUNTIFS('2way'!$N$3:$N$7690,"&gt;50%",'2way'!$Y$3:$Y$7690,"Y",'2way'!$Q$3:$Q$7690,"=" &amp;B156) +  COUNTIFS('2way'!$N$3:$N$7690,"&gt;50%",'2way'!$Y$3:$Y$7690,"Y",'2way'!$R$3:$R$7690,"=" &amp;B156)</f>
        <v>0</v>
      </c>
      <c r="P156">
        <f>COUNTIF('2way'!$Q$3:$Q$7690,"=" &amp;B156) + COUNTIF('2way'!$R$3:$R$7690,"=" &amp;B156)</f>
        <v>4</v>
      </c>
      <c r="Q156" s="5">
        <f t="shared" si="38"/>
        <v>0</v>
      </c>
      <c r="R156" s="5">
        <f t="shared" si="39"/>
        <v>0</v>
      </c>
      <c r="S156" s="5">
        <f t="shared" si="40"/>
        <v>0</v>
      </c>
      <c r="T156" s="5">
        <f t="shared" si="41"/>
        <v>0</v>
      </c>
      <c r="U156">
        <f t="shared" si="42"/>
        <v>1</v>
      </c>
      <c r="V156" s="5">
        <f t="shared" si="43"/>
        <v>0.25</v>
      </c>
      <c r="W156">
        <f t="shared" si="44"/>
        <v>0</v>
      </c>
      <c r="X156" s="5">
        <f t="shared" si="45"/>
        <v>0</v>
      </c>
      <c r="Y156">
        <f t="shared" si="46"/>
        <v>3</v>
      </c>
      <c r="Z156" s="5">
        <f t="shared" si="47"/>
        <v>0.75</v>
      </c>
      <c r="AA156">
        <f t="shared" si="48"/>
        <v>0</v>
      </c>
      <c r="AB156" s="5">
        <f t="shared" si="49"/>
        <v>0</v>
      </c>
    </row>
    <row r="157" spans="1:28" x14ac:dyDescent="0.25">
      <c r="A157" t="s">
        <v>260</v>
      </c>
      <c r="B157" t="s">
        <v>512</v>
      </c>
      <c r="C157" s="50">
        <f>COUNTIFS('2way'!$A$3:$A$7690,"&gt;50%",'2way'!$Y$3:$Y$7690,"Y",'2way'!$Q$3:$Q$7690,"=" &amp;B157) +  COUNTIFS('2way'!$A$3:$A$7690,"&gt;50%",'2way'!$Y$3:$Y$7690,"Y",'2way'!$R$3:$R$7690,"=" &amp;B157)</f>
        <v>3</v>
      </c>
      <c r="D157" s="51">
        <f>COUNTIFS('2way'!$A$3:$A$7690,"&gt;50%",'2way'!$Y$3:$Y$7690,"N",'2way'!$Q$3:$Q$7690,"=" &amp;B157) +  COUNTIFS('2way'!$A$3:$A$7690,"&gt;50%",'2way'!$Y$3:$Y$7690,"N",'2way'!$R$3:$R$7690,"=" &amp;B157)</f>
        <v>1</v>
      </c>
      <c r="E157" s="51">
        <f>COUNTIFS('2way'!$B$3:$B$7690,"&gt;50%",'2way'!$Y$3:$Y$7690,"N",'2way'!$Q$3:$Q$7690,"=" &amp;B157) +  COUNTIFS('2way'!$B$3:$B$7690,"&gt;50%",'2way'!$Y$3:$Y$7690,"N",'2way'!$R$3:$R$7690,"=" &amp;B157)</f>
        <v>0</v>
      </c>
      <c r="F157" s="51">
        <f>COUNTIFS('2way'!$B$3:$B$7690,"&gt;50%",'2way'!$Y$3:$Y$7690,"Y",'2way'!$Q$3:$Q$7690,"=" &amp;B157) +  COUNTIFS('2way'!$B$3:$B$7690,"&gt;50%",'2way'!$Y$3:$Y$7690,"Y",'2way'!$R$3:$R$7690,"=" &amp;B157)</f>
        <v>0</v>
      </c>
      <c r="G157">
        <f>COUNTIF('2way'!$Q$3:$Q$7690,"=" &amp;B157) + COUNTIF('2way'!$R$3:$R$7690,"=" &amp;B157)</f>
        <v>4</v>
      </c>
      <c r="H157" s="5">
        <f t="shared" si="34"/>
        <v>0.75</v>
      </c>
      <c r="I157" s="5">
        <f t="shared" si="35"/>
        <v>0.25</v>
      </c>
      <c r="J157" s="5">
        <f t="shared" si="36"/>
        <v>0</v>
      </c>
      <c r="K157" s="5">
        <f t="shared" si="37"/>
        <v>0</v>
      </c>
      <c r="L157" s="51">
        <f>COUNTIFS('2way'!$M$3:$M$7690,"&gt;50%",'2way'!$Y$3:$Y$7690,"Y",'2way'!$Q$3:$Q$7690,"=" &amp;B157) +  COUNTIFS('2way'!$M$3:$M$7690,"&gt;50%",'2way'!$Y$3:$Y$7690,"Y",'2way'!$R$3:$R$7690,"=" &amp;B157)</f>
        <v>0</v>
      </c>
      <c r="M157" s="51">
        <f>COUNTIFS('2way'!$M$3:$M$7690,"&gt;50%",'2way'!$Y$3:$Y$7690,"N",'2way'!$Q$3:$Q$7690,"=" &amp;B157) +  COUNTIFS('2way'!$M$3:$M$7690,"&gt;50%",'2way'!$Y$3:$Y$7690,"N",'2way'!$R$3:$R$7690,"=" &amp;B157)</f>
        <v>0</v>
      </c>
      <c r="N157" s="51">
        <f>COUNTIFS('2way'!$N$3:$N$7690,"&gt;50%",'2way'!$Y$3:$Y$7690,"N",'2way'!$Q$3:$Q$7690,"=" &amp;B157) +  COUNTIFS('2way'!$N$3:$N$7690,"&gt;50%",'2way'!$Y$3:$Y$7690,"N",'2way'!$R$3:$R$7690,"=" &amp;B157)</f>
        <v>0</v>
      </c>
      <c r="O157" s="51">
        <f>COUNTIFS('2way'!$N$3:$N$7690,"&gt;50%",'2way'!$Y$3:$Y$7690,"Y",'2way'!$Q$3:$Q$7690,"=" &amp;B157) +  COUNTIFS('2way'!$N$3:$N$7690,"&gt;50%",'2way'!$Y$3:$Y$7690,"Y",'2way'!$R$3:$R$7690,"=" &amp;B157)</f>
        <v>0</v>
      </c>
      <c r="P157">
        <f>COUNTIF('2way'!$Q$3:$Q$7690,"=" &amp;B157) + COUNTIF('2way'!$R$3:$R$7690,"=" &amp;B157)</f>
        <v>4</v>
      </c>
      <c r="Q157" s="5">
        <f t="shared" si="38"/>
        <v>0</v>
      </c>
      <c r="R157" s="5">
        <f t="shared" si="39"/>
        <v>0</v>
      </c>
      <c r="S157" s="5">
        <f t="shared" si="40"/>
        <v>0</v>
      </c>
      <c r="T157" s="5">
        <f t="shared" si="41"/>
        <v>0</v>
      </c>
      <c r="U157">
        <f t="shared" si="42"/>
        <v>3</v>
      </c>
      <c r="V157" s="5">
        <f t="shared" si="43"/>
        <v>0.75</v>
      </c>
      <c r="W157">
        <f t="shared" si="44"/>
        <v>0</v>
      </c>
      <c r="X157" s="5">
        <f t="shared" si="45"/>
        <v>0</v>
      </c>
      <c r="Y157">
        <f t="shared" si="46"/>
        <v>1</v>
      </c>
      <c r="Z157" s="5">
        <f t="shared" si="47"/>
        <v>0.25</v>
      </c>
      <c r="AA157">
        <f t="shared" si="48"/>
        <v>0</v>
      </c>
      <c r="AB157" s="5">
        <f t="shared" si="49"/>
        <v>0</v>
      </c>
    </row>
    <row r="158" spans="1:28" x14ac:dyDescent="0.25">
      <c r="A158" t="s">
        <v>260</v>
      </c>
      <c r="B158" t="s">
        <v>535</v>
      </c>
      <c r="C158" s="50">
        <f>COUNTIFS('2way'!$A$3:$A$7690,"&gt;50%",'2way'!$Y$3:$Y$7690,"Y",'2way'!$Q$3:$Q$7690,"=" &amp;B158) +  COUNTIFS('2way'!$A$3:$A$7690,"&gt;50%",'2way'!$Y$3:$Y$7690,"Y",'2way'!$R$3:$R$7690,"=" &amp;B158)</f>
        <v>3</v>
      </c>
      <c r="D158" s="51">
        <f>COUNTIFS('2way'!$A$3:$A$7690,"&gt;50%",'2way'!$Y$3:$Y$7690,"N",'2way'!$Q$3:$Q$7690,"=" &amp;B158) +  COUNTIFS('2way'!$A$3:$A$7690,"&gt;50%",'2way'!$Y$3:$Y$7690,"N",'2way'!$R$3:$R$7690,"=" &amp;B158)</f>
        <v>0</v>
      </c>
      <c r="E158" s="51">
        <f>COUNTIFS('2way'!$B$3:$B$7690,"&gt;50%",'2way'!$Y$3:$Y$7690,"N",'2way'!$Q$3:$Q$7690,"=" &amp;B158) +  COUNTIFS('2way'!$B$3:$B$7690,"&gt;50%",'2way'!$Y$3:$Y$7690,"N",'2way'!$R$3:$R$7690,"=" &amp;B158)</f>
        <v>1</v>
      </c>
      <c r="F158" s="51">
        <f>COUNTIFS('2way'!$B$3:$B$7690,"&gt;50%",'2way'!$Y$3:$Y$7690,"Y",'2way'!$Q$3:$Q$7690,"=" &amp;B158) +  COUNTIFS('2way'!$B$3:$B$7690,"&gt;50%",'2way'!$Y$3:$Y$7690,"Y",'2way'!$R$3:$R$7690,"=" &amp;B158)</f>
        <v>0</v>
      </c>
      <c r="G158">
        <f>COUNTIF('2way'!$Q$3:$Q$7690,"=" &amp;B158) + COUNTIF('2way'!$R$3:$R$7690,"=" &amp;B158)</f>
        <v>4</v>
      </c>
      <c r="H158" s="5">
        <f t="shared" si="34"/>
        <v>0.75</v>
      </c>
      <c r="I158" s="5">
        <f t="shared" si="35"/>
        <v>0</v>
      </c>
      <c r="J158" s="5">
        <f t="shared" si="36"/>
        <v>0.25</v>
      </c>
      <c r="K158" s="5">
        <f t="shared" si="37"/>
        <v>0</v>
      </c>
      <c r="L158" s="51">
        <f>COUNTIFS('2way'!$M$3:$M$7690,"&gt;50%",'2way'!$Y$3:$Y$7690,"Y",'2way'!$Q$3:$Q$7690,"=" &amp;B158) +  COUNTIFS('2way'!$M$3:$M$7690,"&gt;50%",'2way'!$Y$3:$Y$7690,"Y",'2way'!$R$3:$R$7690,"=" &amp;B158)</f>
        <v>0</v>
      </c>
      <c r="M158" s="51">
        <f>COUNTIFS('2way'!$M$3:$M$7690,"&gt;50%",'2way'!$Y$3:$Y$7690,"N",'2way'!$Q$3:$Q$7690,"=" &amp;B158) +  COUNTIFS('2way'!$M$3:$M$7690,"&gt;50%",'2way'!$Y$3:$Y$7690,"N",'2way'!$R$3:$R$7690,"=" &amp;B158)</f>
        <v>0</v>
      </c>
      <c r="N158" s="51">
        <f>COUNTIFS('2way'!$N$3:$N$7690,"&gt;50%",'2way'!$Y$3:$Y$7690,"N",'2way'!$Q$3:$Q$7690,"=" &amp;B158) +  COUNTIFS('2way'!$N$3:$N$7690,"&gt;50%",'2way'!$Y$3:$Y$7690,"N",'2way'!$R$3:$R$7690,"=" &amp;B158)</f>
        <v>0</v>
      </c>
      <c r="O158" s="51">
        <f>COUNTIFS('2way'!$N$3:$N$7690,"&gt;50%",'2way'!$Y$3:$Y$7690,"Y",'2way'!$Q$3:$Q$7690,"=" &amp;B158) +  COUNTIFS('2way'!$N$3:$N$7690,"&gt;50%",'2way'!$Y$3:$Y$7690,"Y",'2way'!$R$3:$R$7690,"=" &amp;B158)</f>
        <v>0</v>
      </c>
      <c r="P158">
        <f>COUNTIF('2way'!$Q$3:$Q$7690,"=" &amp;B158) + COUNTIF('2way'!$R$3:$R$7690,"=" &amp;B158)</f>
        <v>4</v>
      </c>
      <c r="Q158" s="5">
        <f t="shared" si="38"/>
        <v>0</v>
      </c>
      <c r="R158" s="5">
        <f t="shared" si="39"/>
        <v>0</v>
      </c>
      <c r="S158" s="5">
        <f t="shared" si="40"/>
        <v>0</v>
      </c>
      <c r="T158" s="5">
        <f t="shared" si="41"/>
        <v>0</v>
      </c>
      <c r="U158">
        <f t="shared" si="42"/>
        <v>4</v>
      </c>
      <c r="V158" s="5">
        <f t="shared" si="43"/>
        <v>1</v>
      </c>
      <c r="W158">
        <f t="shared" si="44"/>
        <v>0</v>
      </c>
      <c r="X158" s="5">
        <f t="shared" si="45"/>
        <v>0</v>
      </c>
      <c r="Y158">
        <f t="shared" si="46"/>
        <v>0</v>
      </c>
      <c r="Z158" s="5">
        <f t="shared" si="47"/>
        <v>0</v>
      </c>
      <c r="AA158">
        <f t="shared" si="48"/>
        <v>0</v>
      </c>
      <c r="AB158" s="5">
        <f t="shared" si="49"/>
        <v>0</v>
      </c>
    </row>
    <row r="159" spans="1:28" x14ac:dyDescent="0.25">
      <c r="A159" t="s">
        <v>260</v>
      </c>
      <c r="B159" t="s">
        <v>534</v>
      </c>
      <c r="C159" s="50">
        <f>COUNTIFS('2way'!$A$3:$A$7690,"&gt;50%",'2way'!$Y$3:$Y$7690,"Y",'2way'!$Q$3:$Q$7690,"=" &amp;B159) +  COUNTIFS('2way'!$A$3:$A$7690,"&gt;50%",'2way'!$Y$3:$Y$7690,"Y",'2way'!$R$3:$R$7690,"=" &amp;B159)</f>
        <v>3</v>
      </c>
      <c r="D159" s="51">
        <f>COUNTIFS('2way'!$A$3:$A$7690,"&gt;50%",'2way'!$Y$3:$Y$7690,"N",'2way'!$Q$3:$Q$7690,"=" &amp;B159) +  COUNTIFS('2way'!$A$3:$A$7690,"&gt;50%",'2way'!$Y$3:$Y$7690,"N",'2way'!$R$3:$R$7690,"=" &amp;B159)</f>
        <v>1</v>
      </c>
      <c r="E159" s="51">
        <f>COUNTIFS('2way'!$B$3:$B$7690,"&gt;50%",'2way'!$Y$3:$Y$7690,"N",'2way'!$Q$3:$Q$7690,"=" &amp;B159) +  COUNTIFS('2way'!$B$3:$B$7690,"&gt;50%",'2way'!$Y$3:$Y$7690,"N",'2way'!$R$3:$R$7690,"=" &amp;B159)</f>
        <v>0</v>
      </c>
      <c r="F159" s="51">
        <f>COUNTIFS('2way'!$B$3:$B$7690,"&gt;50%",'2way'!$Y$3:$Y$7690,"Y",'2way'!$Q$3:$Q$7690,"=" &amp;B159) +  COUNTIFS('2way'!$B$3:$B$7690,"&gt;50%",'2way'!$Y$3:$Y$7690,"Y",'2way'!$R$3:$R$7690,"=" &amp;B159)</f>
        <v>0</v>
      </c>
      <c r="G159">
        <f>COUNTIF('2way'!$Q$3:$Q$7690,"=" &amp;B159) + COUNTIF('2way'!$R$3:$R$7690,"=" &amp;B159)</f>
        <v>4</v>
      </c>
      <c r="H159" s="5">
        <f t="shared" si="34"/>
        <v>0.75</v>
      </c>
      <c r="I159" s="5">
        <f t="shared" si="35"/>
        <v>0.25</v>
      </c>
      <c r="J159" s="5">
        <f t="shared" si="36"/>
        <v>0</v>
      </c>
      <c r="K159" s="5">
        <f t="shared" si="37"/>
        <v>0</v>
      </c>
      <c r="L159" s="51">
        <f>COUNTIFS('2way'!$M$3:$M$7690,"&gt;50%",'2way'!$Y$3:$Y$7690,"Y",'2way'!$Q$3:$Q$7690,"=" &amp;B159) +  COUNTIFS('2way'!$M$3:$M$7690,"&gt;50%",'2way'!$Y$3:$Y$7690,"Y",'2way'!$R$3:$R$7690,"=" &amp;B159)</f>
        <v>0</v>
      </c>
      <c r="M159" s="51">
        <f>COUNTIFS('2way'!$M$3:$M$7690,"&gt;50%",'2way'!$Y$3:$Y$7690,"N",'2way'!$Q$3:$Q$7690,"=" &amp;B159) +  COUNTIFS('2way'!$M$3:$M$7690,"&gt;50%",'2way'!$Y$3:$Y$7690,"N",'2way'!$R$3:$R$7690,"=" &amp;B159)</f>
        <v>0</v>
      </c>
      <c r="N159" s="51">
        <f>COUNTIFS('2way'!$N$3:$N$7690,"&gt;50%",'2way'!$Y$3:$Y$7690,"N",'2way'!$Q$3:$Q$7690,"=" &amp;B159) +  COUNTIFS('2way'!$N$3:$N$7690,"&gt;50%",'2way'!$Y$3:$Y$7690,"N",'2way'!$R$3:$R$7690,"=" &amp;B159)</f>
        <v>0</v>
      </c>
      <c r="O159" s="51">
        <f>COUNTIFS('2way'!$N$3:$N$7690,"&gt;50%",'2way'!$Y$3:$Y$7690,"Y",'2way'!$Q$3:$Q$7690,"=" &amp;B159) +  COUNTIFS('2way'!$N$3:$N$7690,"&gt;50%",'2way'!$Y$3:$Y$7690,"Y",'2way'!$R$3:$R$7690,"=" &amp;B159)</f>
        <v>0</v>
      </c>
      <c r="P159">
        <f>COUNTIF('2way'!$Q$3:$Q$7690,"=" &amp;B159) + COUNTIF('2way'!$R$3:$R$7690,"=" &amp;B159)</f>
        <v>4</v>
      </c>
      <c r="Q159" s="5">
        <f t="shared" si="38"/>
        <v>0</v>
      </c>
      <c r="R159" s="5">
        <f t="shared" si="39"/>
        <v>0</v>
      </c>
      <c r="S159" s="5">
        <f t="shared" si="40"/>
        <v>0</v>
      </c>
      <c r="T159" s="5">
        <f t="shared" si="41"/>
        <v>0</v>
      </c>
      <c r="U159">
        <f t="shared" si="42"/>
        <v>3</v>
      </c>
      <c r="V159" s="5">
        <f t="shared" si="43"/>
        <v>0.75</v>
      </c>
      <c r="W159">
        <f t="shared" si="44"/>
        <v>0</v>
      </c>
      <c r="X159" s="5">
        <f t="shared" si="45"/>
        <v>0</v>
      </c>
      <c r="Y159">
        <f t="shared" si="46"/>
        <v>1</v>
      </c>
      <c r="Z159" s="5">
        <f t="shared" si="47"/>
        <v>0.25</v>
      </c>
      <c r="AA159">
        <f t="shared" si="48"/>
        <v>0</v>
      </c>
      <c r="AB159" s="5">
        <f t="shared" si="49"/>
        <v>0</v>
      </c>
    </row>
    <row r="160" spans="1:28" x14ac:dyDescent="0.25">
      <c r="A160" t="s">
        <v>260</v>
      </c>
      <c r="B160" t="s">
        <v>514</v>
      </c>
      <c r="C160" s="50">
        <f>COUNTIFS('2way'!$A$3:$A$7690,"&gt;50%",'2way'!$Y$3:$Y$7690,"Y",'2way'!$Q$3:$Q$7690,"=" &amp;B160) +  COUNTIFS('2way'!$A$3:$A$7690,"&gt;50%",'2way'!$Y$3:$Y$7690,"Y",'2way'!$R$3:$R$7690,"=" &amp;B160)</f>
        <v>1</v>
      </c>
      <c r="D160" s="51">
        <f>COUNTIFS('2way'!$A$3:$A$7690,"&gt;50%",'2way'!$Y$3:$Y$7690,"N",'2way'!$Q$3:$Q$7690,"=" &amp;B160) +  COUNTIFS('2way'!$A$3:$A$7690,"&gt;50%",'2way'!$Y$3:$Y$7690,"N",'2way'!$R$3:$R$7690,"=" &amp;B160)</f>
        <v>1</v>
      </c>
      <c r="E160" s="51">
        <f>COUNTIFS('2way'!$B$3:$B$7690,"&gt;50%",'2way'!$Y$3:$Y$7690,"N",'2way'!$Q$3:$Q$7690,"=" &amp;B160) +  COUNTIFS('2way'!$B$3:$B$7690,"&gt;50%",'2way'!$Y$3:$Y$7690,"N",'2way'!$R$3:$R$7690,"=" &amp;B160)</f>
        <v>0</v>
      </c>
      <c r="F160" s="51">
        <f>COUNTIFS('2way'!$B$3:$B$7690,"&gt;50%",'2way'!$Y$3:$Y$7690,"Y",'2way'!$Q$3:$Q$7690,"=" &amp;B160) +  COUNTIFS('2way'!$B$3:$B$7690,"&gt;50%",'2way'!$Y$3:$Y$7690,"Y",'2way'!$R$3:$R$7690,"=" &amp;B160)</f>
        <v>2</v>
      </c>
      <c r="G160">
        <f>COUNTIF('2way'!$Q$3:$Q$7690,"=" &amp;B160) + COUNTIF('2way'!$R$3:$R$7690,"=" &amp;B160)</f>
        <v>4</v>
      </c>
      <c r="H160" s="5">
        <f t="shared" si="34"/>
        <v>0.25</v>
      </c>
      <c r="I160" s="5">
        <f t="shared" si="35"/>
        <v>0.25</v>
      </c>
      <c r="J160" s="5">
        <f t="shared" si="36"/>
        <v>0</v>
      </c>
      <c r="K160" s="5">
        <f t="shared" si="37"/>
        <v>0.5</v>
      </c>
      <c r="L160" s="51">
        <f>COUNTIFS('2way'!$M$3:$M$7690,"&gt;50%",'2way'!$Y$3:$Y$7690,"Y",'2way'!$Q$3:$Q$7690,"=" &amp;B160) +  COUNTIFS('2way'!$M$3:$M$7690,"&gt;50%",'2way'!$Y$3:$Y$7690,"Y",'2way'!$R$3:$R$7690,"=" &amp;B160)</f>
        <v>0</v>
      </c>
      <c r="M160" s="51">
        <f>COUNTIFS('2way'!$M$3:$M$7690,"&gt;50%",'2way'!$Y$3:$Y$7690,"N",'2way'!$Q$3:$Q$7690,"=" &amp;B160) +  COUNTIFS('2way'!$M$3:$M$7690,"&gt;50%",'2way'!$Y$3:$Y$7690,"N",'2way'!$R$3:$R$7690,"=" &amp;B160)</f>
        <v>0</v>
      </c>
      <c r="N160" s="51">
        <f>COUNTIFS('2way'!$N$3:$N$7690,"&gt;50%",'2way'!$Y$3:$Y$7690,"N",'2way'!$Q$3:$Q$7690,"=" &amp;B160) +  COUNTIFS('2way'!$N$3:$N$7690,"&gt;50%",'2way'!$Y$3:$Y$7690,"N",'2way'!$R$3:$R$7690,"=" &amp;B160)</f>
        <v>0</v>
      </c>
      <c r="O160" s="51">
        <f>COUNTIFS('2way'!$N$3:$N$7690,"&gt;50%",'2way'!$Y$3:$Y$7690,"Y",'2way'!$Q$3:$Q$7690,"=" &amp;B160) +  COUNTIFS('2way'!$N$3:$N$7690,"&gt;50%",'2way'!$Y$3:$Y$7690,"Y",'2way'!$R$3:$R$7690,"=" &amp;B160)</f>
        <v>0</v>
      </c>
      <c r="P160">
        <f>COUNTIF('2way'!$Q$3:$Q$7690,"=" &amp;B160) + COUNTIF('2way'!$R$3:$R$7690,"=" &amp;B160)</f>
        <v>4</v>
      </c>
      <c r="Q160" s="5">
        <f t="shared" si="38"/>
        <v>0</v>
      </c>
      <c r="R160" s="5">
        <f t="shared" si="39"/>
        <v>0</v>
      </c>
      <c r="S160" s="5">
        <f t="shared" si="40"/>
        <v>0</v>
      </c>
      <c r="T160" s="5">
        <f t="shared" si="41"/>
        <v>0</v>
      </c>
      <c r="U160">
        <f t="shared" si="42"/>
        <v>1</v>
      </c>
      <c r="V160" s="5">
        <f t="shared" si="43"/>
        <v>0.25</v>
      </c>
      <c r="W160">
        <f t="shared" si="44"/>
        <v>0</v>
      </c>
      <c r="X160" s="5">
        <f t="shared" si="45"/>
        <v>0</v>
      </c>
      <c r="Y160">
        <f t="shared" si="46"/>
        <v>3</v>
      </c>
      <c r="Z160" s="5">
        <f t="shared" si="47"/>
        <v>0.75</v>
      </c>
      <c r="AA160">
        <f t="shared" si="48"/>
        <v>0</v>
      </c>
      <c r="AB160" s="5">
        <f t="shared" si="49"/>
        <v>0</v>
      </c>
    </row>
    <row r="161" spans="1:28" x14ac:dyDescent="0.25">
      <c r="A161" t="s">
        <v>260</v>
      </c>
      <c r="B161" t="s">
        <v>519</v>
      </c>
      <c r="C161" s="50">
        <f>COUNTIFS('2way'!$A$3:$A$7690,"&gt;50%",'2way'!$Y$3:$Y$7690,"Y",'2way'!$Q$3:$Q$7690,"=" &amp;B161) +  COUNTIFS('2way'!$A$3:$A$7690,"&gt;50%",'2way'!$Y$3:$Y$7690,"Y",'2way'!$R$3:$R$7690,"=" &amp;B161)</f>
        <v>1</v>
      </c>
      <c r="D161" s="51">
        <f>COUNTIFS('2way'!$A$3:$A$7690,"&gt;50%",'2way'!$Y$3:$Y$7690,"N",'2way'!$Q$3:$Q$7690,"=" &amp;B161) +  COUNTIFS('2way'!$A$3:$A$7690,"&gt;50%",'2way'!$Y$3:$Y$7690,"N",'2way'!$R$3:$R$7690,"=" &amp;B161)</f>
        <v>0</v>
      </c>
      <c r="E161" s="51">
        <f>COUNTIFS('2way'!$B$3:$B$7690,"&gt;50%",'2way'!$Y$3:$Y$7690,"N",'2way'!$Q$3:$Q$7690,"=" &amp;B161) +  COUNTIFS('2way'!$B$3:$B$7690,"&gt;50%",'2way'!$Y$3:$Y$7690,"N",'2way'!$R$3:$R$7690,"=" &amp;B161)</f>
        <v>2</v>
      </c>
      <c r="F161" s="51">
        <f>COUNTIFS('2way'!$B$3:$B$7690,"&gt;50%",'2way'!$Y$3:$Y$7690,"Y",'2way'!$Q$3:$Q$7690,"=" &amp;B161) +  COUNTIFS('2way'!$B$3:$B$7690,"&gt;50%",'2way'!$Y$3:$Y$7690,"Y",'2way'!$R$3:$R$7690,"=" &amp;B161)</f>
        <v>1</v>
      </c>
      <c r="G161">
        <f>COUNTIF('2way'!$Q$3:$Q$7690,"=" &amp;B161) + COUNTIF('2way'!$R$3:$R$7690,"=" &amp;B161)</f>
        <v>4</v>
      </c>
      <c r="H161" s="5">
        <f t="shared" si="34"/>
        <v>0.25</v>
      </c>
      <c r="I161" s="5">
        <f t="shared" si="35"/>
        <v>0</v>
      </c>
      <c r="J161" s="5">
        <f t="shared" si="36"/>
        <v>0.5</v>
      </c>
      <c r="K161" s="5">
        <f t="shared" si="37"/>
        <v>0.25</v>
      </c>
      <c r="L161" s="51">
        <f>COUNTIFS('2way'!$M$3:$M$7690,"&gt;50%",'2way'!$Y$3:$Y$7690,"Y",'2way'!$Q$3:$Q$7690,"=" &amp;B161) +  COUNTIFS('2way'!$M$3:$M$7690,"&gt;50%",'2way'!$Y$3:$Y$7690,"Y",'2way'!$R$3:$R$7690,"=" &amp;B161)</f>
        <v>0</v>
      </c>
      <c r="M161" s="51">
        <f>COUNTIFS('2way'!$M$3:$M$7690,"&gt;50%",'2way'!$Y$3:$Y$7690,"N",'2way'!$Q$3:$Q$7690,"=" &amp;B161) +  COUNTIFS('2way'!$M$3:$M$7690,"&gt;50%",'2way'!$Y$3:$Y$7690,"N",'2way'!$R$3:$R$7690,"=" &amp;B161)</f>
        <v>0</v>
      </c>
      <c r="N161" s="51">
        <f>COUNTIFS('2way'!$N$3:$N$7690,"&gt;50%",'2way'!$Y$3:$Y$7690,"N",'2way'!$Q$3:$Q$7690,"=" &amp;B161) +  COUNTIFS('2way'!$N$3:$N$7690,"&gt;50%",'2way'!$Y$3:$Y$7690,"N",'2way'!$R$3:$R$7690,"=" &amp;B161)</f>
        <v>0</v>
      </c>
      <c r="O161" s="51">
        <f>COUNTIFS('2way'!$N$3:$N$7690,"&gt;50%",'2way'!$Y$3:$Y$7690,"Y",'2way'!$Q$3:$Q$7690,"=" &amp;B161) +  COUNTIFS('2way'!$N$3:$N$7690,"&gt;50%",'2way'!$Y$3:$Y$7690,"Y",'2way'!$R$3:$R$7690,"=" &amp;B161)</f>
        <v>0</v>
      </c>
      <c r="P161">
        <f>COUNTIF('2way'!$Q$3:$Q$7690,"=" &amp;B161) + COUNTIF('2way'!$R$3:$R$7690,"=" &amp;B161)</f>
        <v>4</v>
      </c>
      <c r="Q161" s="5">
        <f t="shared" si="38"/>
        <v>0</v>
      </c>
      <c r="R161" s="5">
        <f t="shared" si="39"/>
        <v>0</v>
      </c>
      <c r="S161" s="5">
        <f t="shared" si="40"/>
        <v>0</v>
      </c>
      <c r="T161" s="5">
        <f t="shared" si="41"/>
        <v>0</v>
      </c>
      <c r="U161">
        <f t="shared" si="42"/>
        <v>3</v>
      </c>
      <c r="V161" s="5">
        <f t="shared" si="43"/>
        <v>0.75</v>
      </c>
      <c r="W161">
        <f t="shared" si="44"/>
        <v>0</v>
      </c>
      <c r="X161" s="5">
        <f t="shared" si="45"/>
        <v>0</v>
      </c>
      <c r="Y161">
        <f t="shared" si="46"/>
        <v>1</v>
      </c>
      <c r="Z161" s="5">
        <f t="shared" si="47"/>
        <v>0.25</v>
      </c>
      <c r="AA161">
        <f t="shared" si="48"/>
        <v>0</v>
      </c>
      <c r="AB161" s="5">
        <f t="shared" si="49"/>
        <v>0</v>
      </c>
    </row>
    <row r="162" spans="1:28" x14ac:dyDescent="0.25">
      <c r="A162" t="s">
        <v>260</v>
      </c>
      <c r="B162" t="s">
        <v>518</v>
      </c>
      <c r="C162" s="50">
        <f>COUNTIFS('2way'!$A$3:$A$7690,"&gt;50%",'2way'!$Y$3:$Y$7690,"Y",'2way'!$Q$3:$Q$7690,"=" &amp;B162) +  COUNTIFS('2way'!$A$3:$A$7690,"&gt;50%",'2way'!$Y$3:$Y$7690,"Y",'2way'!$R$3:$R$7690,"=" &amp;B162)</f>
        <v>2</v>
      </c>
      <c r="D162" s="51">
        <f>COUNTIFS('2way'!$A$3:$A$7690,"&gt;50%",'2way'!$Y$3:$Y$7690,"N",'2way'!$Q$3:$Q$7690,"=" &amp;B162) +  COUNTIFS('2way'!$A$3:$A$7690,"&gt;50%",'2way'!$Y$3:$Y$7690,"N",'2way'!$R$3:$R$7690,"=" &amp;B162)</f>
        <v>1</v>
      </c>
      <c r="E162" s="51">
        <f>COUNTIFS('2way'!$B$3:$B$7690,"&gt;50%",'2way'!$Y$3:$Y$7690,"N",'2way'!$Q$3:$Q$7690,"=" &amp;B162) +  COUNTIFS('2way'!$B$3:$B$7690,"&gt;50%",'2way'!$Y$3:$Y$7690,"N",'2way'!$R$3:$R$7690,"=" &amp;B162)</f>
        <v>0</v>
      </c>
      <c r="F162" s="51">
        <f>COUNTIFS('2way'!$B$3:$B$7690,"&gt;50%",'2way'!$Y$3:$Y$7690,"Y",'2way'!$Q$3:$Q$7690,"=" &amp;B162) +  COUNTIFS('2way'!$B$3:$B$7690,"&gt;50%",'2way'!$Y$3:$Y$7690,"Y",'2way'!$R$3:$R$7690,"=" &amp;B162)</f>
        <v>1</v>
      </c>
      <c r="G162">
        <f>COUNTIF('2way'!$Q$3:$Q$7690,"=" &amp;B162) + COUNTIF('2way'!$R$3:$R$7690,"=" &amp;B162)</f>
        <v>4</v>
      </c>
      <c r="H162" s="5">
        <f t="shared" si="34"/>
        <v>0.5</v>
      </c>
      <c r="I162" s="5">
        <f t="shared" si="35"/>
        <v>0.25</v>
      </c>
      <c r="J162" s="5">
        <f t="shared" si="36"/>
        <v>0</v>
      </c>
      <c r="K162" s="5">
        <f t="shared" si="37"/>
        <v>0.25</v>
      </c>
      <c r="L162" s="51">
        <f>COUNTIFS('2way'!$M$3:$M$7690,"&gt;50%",'2way'!$Y$3:$Y$7690,"Y",'2way'!$Q$3:$Q$7690,"=" &amp;B162) +  COUNTIFS('2way'!$M$3:$M$7690,"&gt;50%",'2way'!$Y$3:$Y$7690,"Y",'2way'!$R$3:$R$7690,"=" &amp;B162)</f>
        <v>0</v>
      </c>
      <c r="M162" s="51">
        <f>COUNTIFS('2way'!$M$3:$M$7690,"&gt;50%",'2way'!$Y$3:$Y$7690,"N",'2way'!$Q$3:$Q$7690,"=" &amp;B162) +  COUNTIFS('2way'!$M$3:$M$7690,"&gt;50%",'2way'!$Y$3:$Y$7690,"N",'2way'!$R$3:$R$7690,"=" &amp;B162)</f>
        <v>0</v>
      </c>
      <c r="N162" s="51">
        <f>COUNTIFS('2way'!$N$3:$N$7690,"&gt;50%",'2way'!$Y$3:$Y$7690,"N",'2way'!$Q$3:$Q$7690,"=" &amp;B162) +  COUNTIFS('2way'!$N$3:$N$7690,"&gt;50%",'2way'!$Y$3:$Y$7690,"N",'2way'!$R$3:$R$7690,"=" &amp;B162)</f>
        <v>0</v>
      </c>
      <c r="O162" s="51">
        <f>COUNTIFS('2way'!$N$3:$N$7690,"&gt;50%",'2way'!$Y$3:$Y$7690,"Y",'2way'!$Q$3:$Q$7690,"=" &amp;B162) +  COUNTIFS('2way'!$N$3:$N$7690,"&gt;50%",'2way'!$Y$3:$Y$7690,"Y",'2way'!$R$3:$R$7690,"=" &amp;B162)</f>
        <v>0</v>
      </c>
      <c r="P162">
        <f>COUNTIF('2way'!$Q$3:$Q$7690,"=" &amp;B162) + COUNTIF('2way'!$R$3:$R$7690,"=" &amp;B162)</f>
        <v>4</v>
      </c>
      <c r="Q162" s="5">
        <f t="shared" si="38"/>
        <v>0</v>
      </c>
      <c r="R162" s="5">
        <f t="shared" si="39"/>
        <v>0</v>
      </c>
      <c r="S162" s="5">
        <f t="shared" si="40"/>
        <v>0</v>
      </c>
      <c r="T162" s="5">
        <f t="shared" si="41"/>
        <v>0</v>
      </c>
      <c r="U162">
        <f t="shared" si="42"/>
        <v>2</v>
      </c>
      <c r="V162" s="5">
        <f t="shared" si="43"/>
        <v>0.5</v>
      </c>
      <c r="W162">
        <f t="shared" si="44"/>
        <v>0</v>
      </c>
      <c r="X162" s="5">
        <f t="shared" si="45"/>
        <v>0</v>
      </c>
      <c r="Y162">
        <f t="shared" si="46"/>
        <v>2</v>
      </c>
      <c r="Z162" s="5">
        <f t="shared" si="47"/>
        <v>0.5</v>
      </c>
      <c r="AA162">
        <f t="shared" si="48"/>
        <v>0</v>
      </c>
      <c r="AB162" s="5">
        <f t="shared" si="49"/>
        <v>0</v>
      </c>
    </row>
    <row r="163" spans="1:28" x14ac:dyDescent="0.25">
      <c r="A163" t="s">
        <v>260</v>
      </c>
      <c r="B163" t="s">
        <v>532</v>
      </c>
      <c r="C163" s="50">
        <f>COUNTIFS('2way'!$A$3:$A$7690,"&gt;50%",'2way'!$Y$3:$Y$7690,"Y",'2way'!$Q$3:$Q$7690,"=" &amp;B163) +  COUNTIFS('2way'!$A$3:$A$7690,"&gt;50%",'2way'!$Y$3:$Y$7690,"Y",'2way'!$R$3:$R$7690,"=" &amp;B163)</f>
        <v>2</v>
      </c>
      <c r="D163" s="51">
        <f>COUNTIFS('2way'!$A$3:$A$7690,"&gt;50%",'2way'!$Y$3:$Y$7690,"N",'2way'!$Q$3:$Q$7690,"=" &amp;B163) +  COUNTIFS('2way'!$A$3:$A$7690,"&gt;50%",'2way'!$Y$3:$Y$7690,"N",'2way'!$R$3:$R$7690,"=" &amp;B163)</f>
        <v>1</v>
      </c>
      <c r="E163" s="51">
        <f>COUNTIFS('2way'!$B$3:$B$7690,"&gt;50%",'2way'!$Y$3:$Y$7690,"N",'2way'!$Q$3:$Q$7690,"=" &amp;B163) +  COUNTIFS('2way'!$B$3:$B$7690,"&gt;50%",'2way'!$Y$3:$Y$7690,"N",'2way'!$R$3:$R$7690,"=" &amp;B163)</f>
        <v>0</v>
      </c>
      <c r="F163" s="51">
        <f>COUNTIFS('2way'!$B$3:$B$7690,"&gt;50%",'2way'!$Y$3:$Y$7690,"Y",'2way'!$Q$3:$Q$7690,"=" &amp;B163) +  COUNTIFS('2way'!$B$3:$B$7690,"&gt;50%",'2way'!$Y$3:$Y$7690,"Y",'2way'!$R$3:$R$7690,"=" &amp;B163)</f>
        <v>1</v>
      </c>
      <c r="G163">
        <f>COUNTIF('2way'!$Q$3:$Q$7690,"=" &amp;B163) + COUNTIF('2way'!$R$3:$R$7690,"=" &amp;B163)</f>
        <v>4</v>
      </c>
      <c r="H163" s="5">
        <f t="shared" si="34"/>
        <v>0.5</v>
      </c>
      <c r="I163" s="5">
        <f t="shared" si="35"/>
        <v>0.25</v>
      </c>
      <c r="J163" s="5">
        <f t="shared" si="36"/>
        <v>0</v>
      </c>
      <c r="K163" s="5">
        <f t="shared" si="37"/>
        <v>0.25</v>
      </c>
      <c r="L163" s="51">
        <f>COUNTIFS('2way'!$M$3:$M$7690,"&gt;50%",'2way'!$Y$3:$Y$7690,"Y",'2way'!$Q$3:$Q$7690,"=" &amp;B163) +  COUNTIFS('2way'!$M$3:$M$7690,"&gt;50%",'2way'!$Y$3:$Y$7690,"Y",'2way'!$R$3:$R$7690,"=" &amp;B163)</f>
        <v>0</v>
      </c>
      <c r="M163" s="51">
        <f>COUNTIFS('2way'!$M$3:$M$7690,"&gt;50%",'2way'!$Y$3:$Y$7690,"N",'2way'!$Q$3:$Q$7690,"=" &amp;B163) +  COUNTIFS('2way'!$M$3:$M$7690,"&gt;50%",'2way'!$Y$3:$Y$7690,"N",'2way'!$R$3:$R$7690,"=" &amp;B163)</f>
        <v>0</v>
      </c>
      <c r="N163" s="51">
        <f>COUNTIFS('2way'!$N$3:$N$7690,"&gt;50%",'2way'!$Y$3:$Y$7690,"N",'2way'!$Q$3:$Q$7690,"=" &amp;B163) +  COUNTIFS('2way'!$N$3:$N$7690,"&gt;50%",'2way'!$Y$3:$Y$7690,"N",'2way'!$R$3:$R$7690,"=" &amp;B163)</f>
        <v>0</v>
      </c>
      <c r="O163" s="51">
        <f>COUNTIFS('2way'!$N$3:$N$7690,"&gt;50%",'2way'!$Y$3:$Y$7690,"Y",'2way'!$Q$3:$Q$7690,"=" &amp;B163) +  COUNTIFS('2way'!$N$3:$N$7690,"&gt;50%",'2way'!$Y$3:$Y$7690,"Y",'2way'!$R$3:$R$7690,"=" &amp;B163)</f>
        <v>0</v>
      </c>
      <c r="P163">
        <f>COUNTIF('2way'!$Q$3:$Q$7690,"=" &amp;B163) + COUNTIF('2way'!$R$3:$R$7690,"=" &amp;B163)</f>
        <v>4</v>
      </c>
      <c r="Q163" s="5">
        <f t="shared" si="38"/>
        <v>0</v>
      </c>
      <c r="R163" s="5">
        <f t="shared" si="39"/>
        <v>0</v>
      </c>
      <c r="S163" s="5">
        <f t="shared" si="40"/>
        <v>0</v>
      </c>
      <c r="T163" s="5">
        <f t="shared" si="41"/>
        <v>0</v>
      </c>
      <c r="U163">
        <f t="shared" si="42"/>
        <v>2</v>
      </c>
      <c r="V163" s="5">
        <f t="shared" si="43"/>
        <v>0.5</v>
      </c>
      <c r="W163">
        <f t="shared" si="44"/>
        <v>0</v>
      </c>
      <c r="X163" s="5">
        <f t="shared" si="45"/>
        <v>0</v>
      </c>
      <c r="Y163">
        <f t="shared" si="46"/>
        <v>2</v>
      </c>
      <c r="Z163" s="5">
        <f t="shared" si="47"/>
        <v>0.5</v>
      </c>
      <c r="AA163">
        <f t="shared" si="48"/>
        <v>0</v>
      </c>
      <c r="AB163" s="5">
        <f t="shared" si="49"/>
        <v>0</v>
      </c>
    </row>
    <row r="164" spans="1:28" x14ac:dyDescent="0.25">
      <c r="A164" t="s">
        <v>260</v>
      </c>
      <c r="B164" t="s">
        <v>511</v>
      </c>
      <c r="C164" s="50">
        <f>COUNTIFS('2way'!$A$3:$A$7690,"&gt;50%",'2way'!$Y$3:$Y$7690,"Y",'2way'!$Q$3:$Q$7690,"=" &amp;B164) +  COUNTIFS('2way'!$A$3:$A$7690,"&gt;50%",'2way'!$Y$3:$Y$7690,"Y",'2way'!$R$3:$R$7690,"=" &amp;B164)</f>
        <v>0</v>
      </c>
      <c r="D164" s="51">
        <f>COUNTIFS('2way'!$A$3:$A$7690,"&gt;50%",'2way'!$Y$3:$Y$7690,"N",'2way'!$Q$3:$Q$7690,"=" &amp;B164) +  COUNTIFS('2way'!$A$3:$A$7690,"&gt;50%",'2way'!$Y$3:$Y$7690,"N",'2way'!$R$3:$R$7690,"=" &amp;B164)</f>
        <v>3</v>
      </c>
      <c r="E164" s="51">
        <f>COUNTIFS('2way'!$B$3:$B$7690,"&gt;50%",'2way'!$Y$3:$Y$7690,"N",'2way'!$Q$3:$Q$7690,"=" &amp;B164) +  COUNTIFS('2way'!$B$3:$B$7690,"&gt;50%",'2way'!$Y$3:$Y$7690,"N",'2way'!$R$3:$R$7690,"=" &amp;B164)</f>
        <v>1</v>
      </c>
      <c r="F164" s="51">
        <f>COUNTIFS('2way'!$B$3:$B$7690,"&gt;50%",'2way'!$Y$3:$Y$7690,"Y",'2way'!$Q$3:$Q$7690,"=" &amp;B164) +  COUNTIFS('2way'!$B$3:$B$7690,"&gt;50%",'2way'!$Y$3:$Y$7690,"Y",'2way'!$R$3:$R$7690,"=" &amp;B164)</f>
        <v>0</v>
      </c>
      <c r="G164">
        <f>COUNTIF('2way'!$Q$3:$Q$7690,"=" &amp;B164) + COUNTIF('2way'!$R$3:$R$7690,"=" &amp;B164)</f>
        <v>4</v>
      </c>
      <c r="H164" s="5">
        <f t="shared" si="34"/>
        <v>0</v>
      </c>
      <c r="I164" s="5">
        <f t="shared" si="35"/>
        <v>0.75</v>
      </c>
      <c r="J164" s="5">
        <f t="shared" si="36"/>
        <v>0.25</v>
      </c>
      <c r="K164" s="5">
        <f t="shared" si="37"/>
        <v>0</v>
      </c>
      <c r="L164" s="51">
        <f>COUNTIFS('2way'!$M$3:$M$7690,"&gt;50%",'2way'!$Y$3:$Y$7690,"Y",'2way'!$Q$3:$Q$7690,"=" &amp;B164) +  COUNTIFS('2way'!$M$3:$M$7690,"&gt;50%",'2way'!$Y$3:$Y$7690,"Y",'2way'!$R$3:$R$7690,"=" &amp;B164)</f>
        <v>0</v>
      </c>
      <c r="M164" s="51">
        <f>COUNTIFS('2way'!$M$3:$M$7690,"&gt;50%",'2way'!$Y$3:$Y$7690,"N",'2way'!$Q$3:$Q$7690,"=" &amp;B164) +  COUNTIFS('2way'!$M$3:$M$7690,"&gt;50%",'2way'!$Y$3:$Y$7690,"N",'2way'!$R$3:$R$7690,"=" &amp;B164)</f>
        <v>0</v>
      </c>
      <c r="N164" s="51">
        <f>COUNTIFS('2way'!$N$3:$N$7690,"&gt;50%",'2way'!$Y$3:$Y$7690,"N",'2way'!$Q$3:$Q$7690,"=" &amp;B164) +  COUNTIFS('2way'!$N$3:$N$7690,"&gt;50%",'2way'!$Y$3:$Y$7690,"N",'2way'!$R$3:$R$7690,"=" &amp;B164)</f>
        <v>0</v>
      </c>
      <c r="O164" s="51">
        <f>COUNTIFS('2way'!$N$3:$N$7690,"&gt;50%",'2way'!$Y$3:$Y$7690,"Y",'2way'!$Q$3:$Q$7690,"=" &amp;B164) +  COUNTIFS('2way'!$N$3:$N$7690,"&gt;50%",'2way'!$Y$3:$Y$7690,"Y",'2way'!$R$3:$R$7690,"=" &amp;B164)</f>
        <v>0</v>
      </c>
      <c r="P164">
        <f>COUNTIF('2way'!$Q$3:$Q$7690,"=" &amp;B164) + COUNTIF('2way'!$R$3:$R$7690,"=" &amp;B164)</f>
        <v>4</v>
      </c>
      <c r="Q164" s="5">
        <f t="shared" si="38"/>
        <v>0</v>
      </c>
      <c r="R164" s="5">
        <f t="shared" si="39"/>
        <v>0</v>
      </c>
      <c r="S164" s="5">
        <f t="shared" si="40"/>
        <v>0</v>
      </c>
      <c r="T164" s="5">
        <f t="shared" si="41"/>
        <v>0</v>
      </c>
      <c r="U164">
        <f t="shared" si="42"/>
        <v>1</v>
      </c>
      <c r="V164" s="5">
        <f t="shared" si="43"/>
        <v>0.25</v>
      </c>
      <c r="W164">
        <f t="shared" si="44"/>
        <v>0</v>
      </c>
      <c r="X164" s="5">
        <f t="shared" si="45"/>
        <v>0</v>
      </c>
      <c r="Y164">
        <f t="shared" si="46"/>
        <v>3</v>
      </c>
      <c r="Z164" s="5">
        <f t="shared" si="47"/>
        <v>0.75</v>
      </c>
      <c r="AA164">
        <f t="shared" si="48"/>
        <v>0</v>
      </c>
      <c r="AB164" s="5">
        <f t="shared" si="49"/>
        <v>0</v>
      </c>
    </row>
    <row r="165" spans="1:28" x14ac:dyDescent="0.25">
      <c r="A165" t="s">
        <v>260</v>
      </c>
      <c r="B165" t="s">
        <v>536</v>
      </c>
      <c r="C165" s="50">
        <f>COUNTIFS('2way'!$A$3:$A$7690,"&gt;50%",'2way'!$Y$3:$Y$7690,"Y",'2way'!$Q$3:$Q$7690,"=" &amp;B165) +  COUNTIFS('2way'!$A$3:$A$7690,"&gt;50%",'2way'!$Y$3:$Y$7690,"Y",'2way'!$R$3:$R$7690,"=" &amp;B165)</f>
        <v>1</v>
      </c>
      <c r="D165" s="51">
        <f>COUNTIFS('2way'!$A$3:$A$7690,"&gt;50%",'2way'!$Y$3:$Y$7690,"N",'2way'!$Q$3:$Q$7690,"=" &amp;B165) +  COUNTIFS('2way'!$A$3:$A$7690,"&gt;50%",'2way'!$Y$3:$Y$7690,"N",'2way'!$R$3:$R$7690,"=" &amp;B165)</f>
        <v>2</v>
      </c>
      <c r="E165" s="51">
        <f>COUNTIFS('2way'!$B$3:$B$7690,"&gt;50%",'2way'!$Y$3:$Y$7690,"N",'2way'!$Q$3:$Q$7690,"=" &amp;B165) +  COUNTIFS('2way'!$B$3:$B$7690,"&gt;50%",'2way'!$Y$3:$Y$7690,"N",'2way'!$R$3:$R$7690,"=" &amp;B165)</f>
        <v>0</v>
      </c>
      <c r="F165" s="51">
        <f>COUNTIFS('2way'!$B$3:$B$7690,"&gt;50%",'2way'!$Y$3:$Y$7690,"Y",'2way'!$Q$3:$Q$7690,"=" &amp;B165) +  COUNTIFS('2way'!$B$3:$B$7690,"&gt;50%",'2way'!$Y$3:$Y$7690,"Y",'2way'!$R$3:$R$7690,"=" &amp;B165)</f>
        <v>1</v>
      </c>
      <c r="G165">
        <f>COUNTIF('2way'!$Q$3:$Q$7690,"=" &amp;B165) + COUNTIF('2way'!$R$3:$R$7690,"=" &amp;B165)</f>
        <v>4</v>
      </c>
      <c r="H165" s="5">
        <f t="shared" si="34"/>
        <v>0.25</v>
      </c>
      <c r="I165" s="5">
        <f t="shared" si="35"/>
        <v>0.5</v>
      </c>
      <c r="J165" s="5">
        <f t="shared" si="36"/>
        <v>0</v>
      </c>
      <c r="K165" s="5">
        <f t="shared" si="37"/>
        <v>0.25</v>
      </c>
      <c r="L165" s="51">
        <f>COUNTIFS('2way'!$M$3:$M$7690,"&gt;50%",'2way'!$Y$3:$Y$7690,"Y",'2way'!$Q$3:$Q$7690,"=" &amp;B165) +  COUNTIFS('2way'!$M$3:$M$7690,"&gt;50%",'2way'!$Y$3:$Y$7690,"Y",'2way'!$R$3:$R$7690,"=" &amp;B165)</f>
        <v>0</v>
      </c>
      <c r="M165" s="51">
        <f>COUNTIFS('2way'!$M$3:$M$7690,"&gt;50%",'2way'!$Y$3:$Y$7690,"N",'2way'!$Q$3:$Q$7690,"=" &amp;B165) +  COUNTIFS('2way'!$M$3:$M$7690,"&gt;50%",'2way'!$Y$3:$Y$7690,"N",'2way'!$R$3:$R$7690,"=" &amp;B165)</f>
        <v>0</v>
      </c>
      <c r="N165" s="51">
        <f>COUNTIFS('2way'!$N$3:$N$7690,"&gt;50%",'2way'!$Y$3:$Y$7690,"N",'2way'!$Q$3:$Q$7690,"=" &amp;B165) +  COUNTIFS('2way'!$N$3:$N$7690,"&gt;50%",'2way'!$Y$3:$Y$7690,"N",'2way'!$R$3:$R$7690,"=" &amp;B165)</f>
        <v>0</v>
      </c>
      <c r="O165" s="51">
        <f>COUNTIFS('2way'!$N$3:$N$7690,"&gt;50%",'2way'!$Y$3:$Y$7690,"Y",'2way'!$Q$3:$Q$7690,"=" &amp;B165) +  COUNTIFS('2way'!$N$3:$N$7690,"&gt;50%",'2way'!$Y$3:$Y$7690,"Y",'2way'!$R$3:$R$7690,"=" &amp;B165)</f>
        <v>0</v>
      </c>
      <c r="P165">
        <f>COUNTIF('2way'!$Q$3:$Q$7690,"=" &amp;B165) + COUNTIF('2way'!$R$3:$R$7690,"=" &amp;B165)</f>
        <v>4</v>
      </c>
      <c r="Q165" s="5">
        <f t="shared" si="38"/>
        <v>0</v>
      </c>
      <c r="R165" s="5">
        <f t="shared" si="39"/>
        <v>0</v>
      </c>
      <c r="S165" s="5">
        <f t="shared" si="40"/>
        <v>0</v>
      </c>
      <c r="T165" s="5">
        <f t="shared" si="41"/>
        <v>0</v>
      </c>
      <c r="U165">
        <f t="shared" si="42"/>
        <v>1</v>
      </c>
      <c r="V165" s="5">
        <f t="shared" si="43"/>
        <v>0.25</v>
      </c>
      <c r="W165">
        <f t="shared" si="44"/>
        <v>0</v>
      </c>
      <c r="X165" s="5">
        <f t="shared" si="45"/>
        <v>0</v>
      </c>
      <c r="Y165">
        <f t="shared" si="46"/>
        <v>3</v>
      </c>
      <c r="Z165" s="5">
        <f t="shared" si="47"/>
        <v>0.75</v>
      </c>
      <c r="AA165">
        <f t="shared" si="48"/>
        <v>0</v>
      </c>
      <c r="AB165" s="5">
        <f t="shared" si="49"/>
        <v>0</v>
      </c>
    </row>
    <row r="166" spans="1:28" x14ac:dyDescent="0.25">
      <c r="A166" t="s">
        <v>260</v>
      </c>
      <c r="B166" t="s">
        <v>516</v>
      </c>
      <c r="C166" s="50">
        <f>COUNTIFS('2way'!$A$3:$A$7690,"&gt;50%",'2way'!$Y$3:$Y$7690,"Y",'2way'!$Q$3:$Q$7690,"=" &amp;B166) +  COUNTIFS('2way'!$A$3:$A$7690,"&gt;50%",'2way'!$Y$3:$Y$7690,"Y",'2way'!$R$3:$R$7690,"=" &amp;B166)</f>
        <v>2</v>
      </c>
      <c r="D166" s="51">
        <f>COUNTIFS('2way'!$A$3:$A$7690,"&gt;50%",'2way'!$Y$3:$Y$7690,"N",'2way'!$Q$3:$Q$7690,"=" &amp;B166) +  COUNTIFS('2way'!$A$3:$A$7690,"&gt;50%",'2way'!$Y$3:$Y$7690,"N",'2way'!$R$3:$R$7690,"=" &amp;B166)</f>
        <v>2</v>
      </c>
      <c r="E166" s="51">
        <f>COUNTIFS('2way'!$B$3:$B$7690,"&gt;50%",'2way'!$Y$3:$Y$7690,"N",'2way'!$Q$3:$Q$7690,"=" &amp;B166) +  COUNTIFS('2way'!$B$3:$B$7690,"&gt;50%",'2way'!$Y$3:$Y$7690,"N",'2way'!$R$3:$R$7690,"=" &amp;B166)</f>
        <v>0</v>
      </c>
      <c r="F166" s="51">
        <f>COUNTIFS('2way'!$B$3:$B$7690,"&gt;50%",'2way'!$Y$3:$Y$7690,"Y",'2way'!$Q$3:$Q$7690,"=" &amp;B166) +  COUNTIFS('2way'!$B$3:$B$7690,"&gt;50%",'2way'!$Y$3:$Y$7690,"Y",'2way'!$R$3:$R$7690,"=" &amp;B166)</f>
        <v>0</v>
      </c>
      <c r="G166">
        <f>COUNTIF('2way'!$Q$3:$Q$7690,"=" &amp;B166) + COUNTIF('2way'!$R$3:$R$7690,"=" &amp;B166)</f>
        <v>4</v>
      </c>
      <c r="H166" s="5">
        <f t="shared" si="34"/>
        <v>0.5</v>
      </c>
      <c r="I166" s="5">
        <f t="shared" si="35"/>
        <v>0.5</v>
      </c>
      <c r="J166" s="5">
        <f t="shared" si="36"/>
        <v>0</v>
      </c>
      <c r="K166" s="5">
        <f t="shared" si="37"/>
        <v>0</v>
      </c>
      <c r="L166" s="51">
        <f>COUNTIFS('2way'!$M$3:$M$7690,"&gt;50%",'2way'!$Y$3:$Y$7690,"Y",'2way'!$Q$3:$Q$7690,"=" &amp;B166) +  COUNTIFS('2way'!$M$3:$M$7690,"&gt;50%",'2way'!$Y$3:$Y$7690,"Y",'2way'!$R$3:$R$7690,"=" &amp;B166)</f>
        <v>0</v>
      </c>
      <c r="M166" s="51">
        <f>COUNTIFS('2way'!$M$3:$M$7690,"&gt;50%",'2way'!$Y$3:$Y$7690,"N",'2way'!$Q$3:$Q$7690,"=" &amp;B166) +  COUNTIFS('2way'!$M$3:$M$7690,"&gt;50%",'2way'!$Y$3:$Y$7690,"N",'2way'!$R$3:$R$7690,"=" &amp;B166)</f>
        <v>0</v>
      </c>
      <c r="N166" s="51">
        <f>COUNTIFS('2way'!$N$3:$N$7690,"&gt;50%",'2way'!$Y$3:$Y$7690,"N",'2way'!$Q$3:$Q$7690,"=" &amp;B166) +  COUNTIFS('2way'!$N$3:$N$7690,"&gt;50%",'2way'!$Y$3:$Y$7690,"N",'2way'!$R$3:$R$7690,"=" &amp;B166)</f>
        <v>0</v>
      </c>
      <c r="O166" s="51">
        <f>COUNTIFS('2way'!$N$3:$N$7690,"&gt;50%",'2way'!$Y$3:$Y$7690,"Y",'2way'!$Q$3:$Q$7690,"=" &amp;B166) +  COUNTIFS('2way'!$N$3:$N$7690,"&gt;50%",'2way'!$Y$3:$Y$7690,"Y",'2way'!$R$3:$R$7690,"=" &amp;B166)</f>
        <v>0</v>
      </c>
      <c r="P166">
        <f>COUNTIF('2way'!$Q$3:$Q$7690,"=" &amp;B166) + COUNTIF('2way'!$R$3:$R$7690,"=" &amp;B166)</f>
        <v>4</v>
      </c>
      <c r="Q166" s="5">
        <f t="shared" si="38"/>
        <v>0</v>
      </c>
      <c r="R166" s="5">
        <f t="shared" si="39"/>
        <v>0</v>
      </c>
      <c r="S166" s="5">
        <f t="shared" si="40"/>
        <v>0</v>
      </c>
      <c r="T166" s="5">
        <f t="shared" si="41"/>
        <v>0</v>
      </c>
      <c r="U166">
        <f t="shared" si="42"/>
        <v>2</v>
      </c>
      <c r="V166" s="5">
        <f t="shared" si="43"/>
        <v>0.5</v>
      </c>
      <c r="W166">
        <f t="shared" si="44"/>
        <v>0</v>
      </c>
      <c r="X166" s="5">
        <f t="shared" si="45"/>
        <v>0</v>
      </c>
      <c r="Y166">
        <f t="shared" si="46"/>
        <v>2</v>
      </c>
      <c r="Z166" s="5">
        <f t="shared" si="47"/>
        <v>0.5</v>
      </c>
      <c r="AA166">
        <f t="shared" si="48"/>
        <v>0</v>
      </c>
      <c r="AB166" s="5">
        <f t="shared" si="49"/>
        <v>0</v>
      </c>
    </row>
    <row r="167" spans="1:28" x14ac:dyDescent="0.25">
      <c r="A167" t="s">
        <v>259</v>
      </c>
      <c r="B167" t="s">
        <v>332</v>
      </c>
      <c r="C167" s="50">
        <f>COUNTIFS('2way'!$A$3:$A$7690,"&gt;50%",'2way'!$Y$3:$Y$7690,"Y",'2way'!$Q$3:$Q$7690,"=" &amp;B167) +  COUNTIFS('2way'!$A$3:$A$7690,"&gt;50%",'2way'!$Y$3:$Y$7690,"Y",'2way'!$R$3:$R$7690,"=" &amp;B167)</f>
        <v>0</v>
      </c>
      <c r="D167" s="51">
        <f>COUNTIFS('2way'!$A$3:$A$7690,"&gt;50%",'2way'!$Y$3:$Y$7690,"N",'2way'!$Q$3:$Q$7690,"=" &amp;B167) +  COUNTIFS('2way'!$A$3:$A$7690,"&gt;50%",'2way'!$Y$3:$Y$7690,"N",'2way'!$R$3:$R$7690,"=" &amp;B167)</f>
        <v>3</v>
      </c>
      <c r="E167" s="51">
        <f>COUNTIFS('2way'!$B$3:$B$7690,"&gt;50%",'2way'!$Y$3:$Y$7690,"N",'2way'!$Q$3:$Q$7690,"=" &amp;B167) +  COUNTIFS('2way'!$B$3:$B$7690,"&gt;50%",'2way'!$Y$3:$Y$7690,"N",'2way'!$R$3:$R$7690,"=" &amp;B167)</f>
        <v>1</v>
      </c>
      <c r="F167" s="51">
        <f>COUNTIFS('2way'!$B$3:$B$7690,"&gt;50%",'2way'!$Y$3:$Y$7690,"Y",'2way'!$Q$3:$Q$7690,"=" &amp;B167) +  COUNTIFS('2way'!$B$3:$B$7690,"&gt;50%",'2way'!$Y$3:$Y$7690,"Y",'2way'!$R$3:$R$7690,"=" &amp;B167)</f>
        <v>1</v>
      </c>
      <c r="G167">
        <f>COUNTIF('2way'!$Q$3:$Q$7690,"=" &amp;B167) + COUNTIF('2way'!$R$3:$R$7690,"=" &amp;B167)</f>
        <v>5</v>
      </c>
      <c r="H167" s="5">
        <f t="shared" si="34"/>
        <v>0</v>
      </c>
      <c r="I167" s="5">
        <f t="shared" si="35"/>
        <v>0.6</v>
      </c>
      <c r="J167" s="5">
        <f t="shared" si="36"/>
        <v>0.2</v>
      </c>
      <c r="K167" s="5">
        <f t="shared" si="37"/>
        <v>0.2</v>
      </c>
      <c r="L167" s="51">
        <f>COUNTIFS('2way'!$M$3:$M$7690,"&gt;50%",'2way'!$Y$3:$Y$7690,"Y",'2way'!$Q$3:$Q$7690,"=" &amp;B167) +  COUNTIFS('2way'!$M$3:$M$7690,"&gt;50%",'2way'!$Y$3:$Y$7690,"Y",'2way'!$R$3:$R$7690,"=" &amp;B167)</f>
        <v>0</v>
      </c>
      <c r="M167" s="51">
        <f>COUNTIFS('2way'!$M$3:$M$7690,"&gt;50%",'2way'!$Y$3:$Y$7690,"N",'2way'!$Q$3:$Q$7690,"=" &amp;B167) +  COUNTIFS('2way'!$M$3:$M$7690,"&gt;50%",'2way'!$Y$3:$Y$7690,"N",'2way'!$R$3:$R$7690,"=" &amp;B167)</f>
        <v>0</v>
      </c>
      <c r="N167" s="51">
        <f>COUNTIFS('2way'!$N$3:$N$7690,"&gt;50%",'2way'!$Y$3:$Y$7690,"N",'2way'!$Q$3:$Q$7690,"=" &amp;B167) +  COUNTIFS('2way'!$N$3:$N$7690,"&gt;50%",'2way'!$Y$3:$Y$7690,"N",'2way'!$R$3:$R$7690,"=" &amp;B167)</f>
        <v>0</v>
      </c>
      <c r="O167" s="51">
        <f>COUNTIFS('2way'!$N$3:$N$7690,"&gt;50%",'2way'!$Y$3:$Y$7690,"Y",'2way'!$Q$3:$Q$7690,"=" &amp;B167) +  COUNTIFS('2way'!$N$3:$N$7690,"&gt;50%",'2way'!$Y$3:$Y$7690,"Y",'2way'!$R$3:$R$7690,"=" &amp;B167)</f>
        <v>0</v>
      </c>
      <c r="P167">
        <f>COUNTIF('2way'!$Q$3:$Q$7690,"=" &amp;B167) + COUNTIF('2way'!$R$3:$R$7690,"=" &amp;B167)</f>
        <v>5</v>
      </c>
      <c r="Q167" s="5">
        <f t="shared" si="38"/>
        <v>0</v>
      </c>
      <c r="R167" s="5">
        <f t="shared" si="39"/>
        <v>0</v>
      </c>
      <c r="S167" s="5">
        <f t="shared" si="40"/>
        <v>0</v>
      </c>
      <c r="T167" s="5">
        <f t="shared" si="41"/>
        <v>0</v>
      </c>
      <c r="U167">
        <f t="shared" si="42"/>
        <v>1</v>
      </c>
      <c r="V167" s="5">
        <f t="shared" si="43"/>
        <v>0.2</v>
      </c>
      <c r="W167">
        <f t="shared" si="44"/>
        <v>0</v>
      </c>
      <c r="X167" s="5">
        <f t="shared" si="45"/>
        <v>0</v>
      </c>
      <c r="Y167">
        <f t="shared" si="46"/>
        <v>4</v>
      </c>
      <c r="Z167" s="5">
        <f t="shared" si="47"/>
        <v>0.8</v>
      </c>
      <c r="AA167">
        <f t="shared" si="48"/>
        <v>0</v>
      </c>
      <c r="AB167" s="5">
        <f t="shared" si="49"/>
        <v>0</v>
      </c>
    </row>
    <row r="168" spans="1:28" x14ac:dyDescent="0.25">
      <c r="A168" t="s">
        <v>259</v>
      </c>
      <c r="B168" t="s">
        <v>410</v>
      </c>
      <c r="C168" s="50">
        <f>COUNTIFS('2way'!$A$3:$A$7690,"&gt;50%",'2way'!$Y$3:$Y$7690,"Y",'2way'!$Q$3:$Q$7690,"=" &amp;B168) +  COUNTIFS('2way'!$A$3:$A$7690,"&gt;50%",'2way'!$Y$3:$Y$7690,"Y",'2way'!$R$3:$R$7690,"=" &amp;B168)</f>
        <v>3</v>
      </c>
      <c r="D168" s="51">
        <f>COUNTIFS('2way'!$A$3:$A$7690,"&gt;50%",'2way'!$Y$3:$Y$7690,"N",'2way'!$Q$3:$Q$7690,"=" &amp;B168) +  COUNTIFS('2way'!$A$3:$A$7690,"&gt;50%",'2way'!$Y$3:$Y$7690,"N",'2way'!$R$3:$R$7690,"=" &amp;B168)</f>
        <v>0</v>
      </c>
      <c r="E168" s="51">
        <f>COUNTIFS('2way'!$B$3:$B$7690,"&gt;50%",'2way'!$Y$3:$Y$7690,"N",'2way'!$Q$3:$Q$7690,"=" &amp;B168) +  COUNTIFS('2way'!$B$3:$B$7690,"&gt;50%",'2way'!$Y$3:$Y$7690,"N",'2way'!$R$3:$R$7690,"=" &amp;B168)</f>
        <v>0</v>
      </c>
      <c r="F168" s="51">
        <f>COUNTIFS('2way'!$B$3:$B$7690,"&gt;50%",'2way'!$Y$3:$Y$7690,"Y",'2way'!$Q$3:$Q$7690,"=" &amp;B168) +  COUNTIFS('2way'!$B$3:$B$7690,"&gt;50%",'2way'!$Y$3:$Y$7690,"Y",'2way'!$R$3:$R$7690,"=" &amp;B168)</f>
        <v>3</v>
      </c>
      <c r="G168">
        <f>COUNTIF('2way'!$Q$3:$Q$7690,"=" &amp;B168) + COUNTIF('2way'!$R$3:$R$7690,"=" &amp;B168)</f>
        <v>6</v>
      </c>
      <c r="H168" s="5">
        <f t="shared" si="34"/>
        <v>0.5</v>
      </c>
      <c r="I168" s="5">
        <f t="shared" si="35"/>
        <v>0</v>
      </c>
      <c r="J168" s="5">
        <f t="shared" si="36"/>
        <v>0</v>
      </c>
      <c r="K168" s="5">
        <f t="shared" si="37"/>
        <v>0.5</v>
      </c>
      <c r="L168" s="51">
        <f>COUNTIFS('2way'!$M$3:$M$7690,"&gt;50%",'2way'!$Y$3:$Y$7690,"Y",'2way'!$Q$3:$Q$7690,"=" &amp;B168) +  COUNTIFS('2way'!$M$3:$M$7690,"&gt;50%",'2way'!$Y$3:$Y$7690,"Y",'2way'!$R$3:$R$7690,"=" &amp;B168)</f>
        <v>0</v>
      </c>
      <c r="M168" s="51">
        <f>COUNTIFS('2way'!$M$3:$M$7690,"&gt;50%",'2way'!$Y$3:$Y$7690,"N",'2way'!$Q$3:$Q$7690,"=" &amp;B168) +  COUNTIFS('2way'!$M$3:$M$7690,"&gt;50%",'2way'!$Y$3:$Y$7690,"N",'2way'!$R$3:$R$7690,"=" &amp;B168)</f>
        <v>0</v>
      </c>
      <c r="N168" s="51">
        <f>COUNTIFS('2way'!$N$3:$N$7690,"&gt;50%",'2way'!$Y$3:$Y$7690,"N",'2way'!$Q$3:$Q$7690,"=" &amp;B168) +  COUNTIFS('2way'!$N$3:$N$7690,"&gt;50%",'2way'!$Y$3:$Y$7690,"N",'2way'!$R$3:$R$7690,"=" &amp;B168)</f>
        <v>0</v>
      </c>
      <c r="O168" s="51">
        <f>COUNTIFS('2way'!$N$3:$N$7690,"&gt;50%",'2way'!$Y$3:$Y$7690,"Y",'2way'!$Q$3:$Q$7690,"=" &amp;B168) +  COUNTIFS('2way'!$N$3:$N$7690,"&gt;50%",'2way'!$Y$3:$Y$7690,"Y",'2way'!$R$3:$R$7690,"=" &amp;B168)</f>
        <v>0</v>
      </c>
      <c r="P168">
        <f>COUNTIF('2way'!$Q$3:$Q$7690,"=" &amp;B168) + COUNTIF('2way'!$R$3:$R$7690,"=" &amp;B168)</f>
        <v>6</v>
      </c>
      <c r="Q168" s="5">
        <f t="shared" si="38"/>
        <v>0</v>
      </c>
      <c r="R168" s="5">
        <f t="shared" si="39"/>
        <v>0</v>
      </c>
      <c r="S168" s="5">
        <f t="shared" si="40"/>
        <v>0</v>
      </c>
      <c r="T168" s="5">
        <f t="shared" si="41"/>
        <v>0</v>
      </c>
      <c r="U168">
        <f t="shared" si="42"/>
        <v>3</v>
      </c>
      <c r="V168" s="5">
        <f t="shared" si="43"/>
        <v>0.5</v>
      </c>
      <c r="W168">
        <f t="shared" si="44"/>
        <v>0</v>
      </c>
      <c r="X168" s="5">
        <f t="shared" si="45"/>
        <v>0</v>
      </c>
      <c r="Y168">
        <f t="shared" si="46"/>
        <v>3</v>
      </c>
      <c r="Z168" s="5">
        <f t="shared" si="47"/>
        <v>0.5</v>
      </c>
      <c r="AA168">
        <f t="shared" si="48"/>
        <v>0</v>
      </c>
      <c r="AB168" s="5">
        <f t="shared" si="49"/>
        <v>0</v>
      </c>
    </row>
    <row r="169" spans="1:28" x14ac:dyDescent="0.25">
      <c r="A169" t="s">
        <v>259</v>
      </c>
      <c r="B169" t="s">
        <v>333</v>
      </c>
      <c r="C169" s="50">
        <f>COUNTIFS('2way'!$A$3:$A$7690,"&gt;50%",'2way'!$Y$3:$Y$7690,"Y",'2way'!$Q$3:$Q$7690,"=" &amp;B169) +  COUNTIFS('2way'!$A$3:$A$7690,"&gt;50%",'2way'!$Y$3:$Y$7690,"Y",'2way'!$R$3:$R$7690,"=" &amp;B169)</f>
        <v>3</v>
      </c>
      <c r="D169" s="51">
        <f>COUNTIFS('2way'!$A$3:$A$7690,"&gt;50%",'2way'!$Y$3:$Y$7690,"N",'2way'!$Q$3:$Q$7690,"=" &amp;B169) +  COUNTIFS('2way'!$A$3:$A$7690,"&gt;50%",'2way'!$Y$3:$Y$7690,"N",'2way'!$R$3:$R$7690,"=" &amp;B169)</f>
        <v>1</v>
      </c>
      <c r="E169" s="51">
        <f>COUNTIFS('2way'!$B$3:$B$7690,"&gt;50%",'2way'!$Y$3:$Y$7690,"N",'2way'!$Q$3:$Q$7690,"=" &amp;B169) +  COUNTIFS('2way'!$B$3:$B$7690,"&gt;50%",'2way'!$Y$3:$Y$7690,"N",'2way'!$R$3:$R$7690,"=" &amp;B169)</f>
        <v>0</v>
      </c>
      <c r="F169" s="51">
        <f>COUNTIFS('2way'!$B$3:$B$7690,"&gt;50%",'2way'!$Y$3:$Y$7690,"Y",'2way'!$Q$3:$Q$7690,"=" &amp;B169) +  COUNTIFS('2way'!$B$3:$B$7690,"&gt;50%",'2way'!$Y$3:$Y$7690,"Y",'2way'!$R$3:$R$7690,"=" &amp;B169)</f>
        <v>1</v>
      </c>
      <c r="G169">
        <f>COUNTIF('2way'!$Q$3:$Q$7690,"=" &amp;B169) + COUNTIF('2way'!$R$3:$R$7690,"=" &amp;B169)</f>
        <v>5</v>
      </c>
      <c r="H169" s="5">
        <f t="shared" si="34"/>
        <v>0.6</v>
      </c>
      <c r="I169" s="5">
        <f t="shared" si="35"/>
        <v>0.2</v>
      </c>
      <c r="J169" s="5">
        <f t="shared" si="36"/>
        <v>0</v>
      </c>
      <c r="K169" s="5">
        <f t="shared" si="37"/>
        <v>0.2</v>
      </c>
      <c r="L169" s="51">
        <f>COUNTIFS('2way'!$M$3:$M$7690,"&gt;50%",'2way'!$Y$3:$Y$7690,"Y",'2way'!$Q$3:$Q$7690,"=" &amp;B169) +  COUNTIFS('2way'!$M$3:$M$7690,"&gt;50%",'2way'!$Y$3:$Y$7690,"Y",'2way'!$R$3:$R$7690,"=" &amp;B169)</f>
        <v>0</v>
      </c>
      <c r="M169" s="51">
        <f>COUNTIFS('2way'!$M$3:$M$7690,"&gt;50%",'2way'!$Y$3:$Y$7690,"N",'2way'!$Q$3:$Q$7690,"=" &amp;B169) +  COUNTIFS('2way'!$M$3:$M$7690,"&gt;50%",'2way'!$Y$3:$Y$7690,"N",'2way'!$R$3:$R$7690,"=" &amp;B169)</f>
        <v>0</v>
      </c>
      <c r="N169" s="51">
        <f>COUNTIFS('2way'!$N$3:$N$7690,"&gt;50%",'2way'!$Y$3:$Y$7690,"N",'2way'!$Q$3:$Q$7690,"=" &amp;B169) +  COUNTIFS('2way'!$N$3:$N$7690,"&gt;50%",'2way'!$Y$3:$Y$7690,"N",'2way'!$R$3:$R$7690,"=" &amp;B169)</f>
        <v>0</v>
      </c>
      <c r="O169" s="51">
        <f>COUNTIFS('2way'!$N$3:$N$7690,"&gt;50%",'2way'!$Y$3:$Y$7690,"Y",'2way'!$Q$3:$Q$7690,"=" &amp;B169) +  COUNTIFS('2way'!$N$3:$N$7690,"&gt;50%",'2way'!$Y$3:$Y$7690,"Y",'2way'!$R$3:$R$7690,"=" &amp;B169)</f>
        <v>0</v>
      </c>
      <c r="P169">
        <f>COUNTIF('2way'!$Q$3:$Q$7690,"=" &amp;B169) + COUNTIF('2way'!$R$3:$R$7690,"=" &amp;B169)</f>
        <v>5</v>
      </c>
      <c r="Q169" s="5">
        <f t="shared" si="38"/>
        <v>0</v>
      </c>
      <c r="R169" s="5">
        <f t="shared" si="39"/>
        <v>0</v>
      </c>
      <c r="S169" s="5">
        <f t="shared" si="40"/>
        <v>0</v>
      </c>
      <c r="T169" s="5">
        <f t="shared" si="41"/>
        <v>0</v>
      </c>
      <c r="U169">
        <f t="shared" si="42"/>
        <v>3</v>
      </c>
      <c r="V169" s="5">
        <f t="shared" si="43"/>
        <v>0.6</v>
      </c>
      <c r="W169">
        <f t="shared" si="44"/>
        <v>0</v>
      </c>
      <c r="X169" s="5">
        <f t="shared" si="45"/>
        <v>0</v>
      </c>
      <c r="Y169">
        <f t="shared" si="46"/>
        <v>2</v>
      </c>
      <c r="Z169" s="5">
        <f t="shared" si="47"/>
        <v>0.4</v>
      </c>
      <c r="AA169">
        <f t="shared" si="48"/>
        <v>0</v>
      </c>
      <c r="AB169" s="5">
        <f t="shared" si="49"/>
        <v>0</v>
      </c>
    </row>
    <row r="170" spans="1:28" x14ac:dyDescent="0.25">
      <c r="A170" t="s">
        <v>259</v>
      </c>
      <c r="B170" t="s">
        <v>281</v>
      </c>
      <c r="C170" s="50">
        <f>COUNTIFS('2way'!$A$3:$A$7690,"&gt;50%",'2way'!$Y$3:$Y$7690,"Y",'2way'!$Q$3:$Q$7690,"=" &amp;B170) +  COUNTIFS('2way'!$A$3:$A$7690,"&gt;50%",'2way'!$Y$3:$Y$7690,"Y",'2way'!$R$3:$R$7690,"=" &amp;B170)</f>
        <v>0</v>
      </c>
      <c r="D170" s="51">
        <f>COUNTIFS('2way'!$A$3:$A$7690,"&gt;50%",'2way'!$Y$3:$Y$7690,"N",'2way'!$Q$3:$Q$7690,"=" &amp;B170) +  COUNTIFS('2way'!$A$3:$A$7690,"&gt;50%",'2way'!$Y$3:$Y$7690,"N",'2way'!$R$3:$R$7690,"=" &amp;B170)</f>
        <v>0</v>
      </c>
      <c r="E170" s="51">
        <f>COUNTIFS('2way'!$B$3:$B$7690,"&gt;50%",'2way'!$Y$3:$Y$7690,"N",'2way'!$Q$3:$Q$7690,"=" &amp;B170) +  COUNTIFS('2way'!$B$3:$B$7690,"&gt;50%",'2way'!$Y$3:$Y$7690,"N",'2way'!$R$3:$R$7690,"=" &amp;B170)</f>
        <v>2</v>
      </c>
      <c r="F170" s="51">
        <f>COUNTIFS('2way'!$B$3:$B$7690,"&gt;50%",'2way'!$Y$3:$Y$7690,"Y",'2way'!$Q$3:$Q$7690,"=" &amp;B170) +  COUNTIFS('2way'!$B$3:$B$7690,"&gt;50%",'2way'!$Y$3:$Y$7690,"Y",'2way'!$R$3:$R$7690,"=" &amp;B170)</f>
        <v>3</v>
      </c>
      <c r="G170">
        <f>COUNTIF('2way'!$Q$3:$Q$7690,"=" &amp;B170) + COUNTIF('2way'!$R$3:$R$7690,"=" &amp;B170)</f>
        <v>5</v>
      </c>
      <c r="H170" s="5">
        <f t="shared" si="34"/>
        <v>0</v>
      </c>
      <c r="I170" s="5">
        <f t="shared" si="35"/>
        <v>0</v>
      </c>
      <c r="J170" s="5">
        <f t="shared" si="36"/>
        <v>0.4</v>
      </c>
      <c r="K170" s="5">
        <f t="shared" si="37"/>
        <v>0.6</v>
      </c>
      <c r="L170" s="51">
        <f>COUNTIFS('2way'!$M$3:$M$7690,"&gt;50%",'2way'!$Y$3:$Y$7690,"Y",'2way'!$Q$3:$Q$7690,"=" &amp;B170) +  COUNTIFS('2way'!$M$3:$M$7690,"&gt;50%",'2way'!$Y$3:$Y$7690,"Y",'2way'!$R$3:$R$7690,"=" &amp;B170)</f>
        <v>0</v>
      </c>
      <c r="M170" s="51">
        <f>COUNTIFS('2way'!$M$3:$M$7690,"&gt;50%",'2way'!$Y$3:$Y$7690,"N",'2way'!$Q$3:$Q$7690,"=" &amp;B170) +  COUNTIFS('2way'!$M$3:$M$7690,"&gt;50%",'2way'!$Y$3:$Y$7690,"N",'2way'!$R$3:$R$7690,"=" &amp;B170)</f>
        <v>0</v>
      </c>
      <c r="N170" s="51">
        <f>COUNTIFS('2way'!$N$3:$N$7690,"&gt;50%",'2way'!$Y$3:$Y$7690,"N",'2way'!$Q$3:$Q$7690,"=" &amp;B170) +  COUNTIFS('2way'!$N$3:$N$7690,"&gt;50%",'2way'!$Y$3:$Y$7690,"N",'2way'!$R$3:$R$7690,"=" &amp;B170)</f>
        <v>0</v>
      </c>
      <c r="O170" s="51">
        <f>COUNTIFS('2way'!$N$3:$N$7690,"&gt;50%",'2way'!$Y$3:$Y$7690,"Y",'2way'!$Q$3:$Q$7690,"=" &amp;B170) +  COUNTIFS('2way'!$N$3:$N$7690,"&gt;50%",'2way'!$Y$3:$Y$7690,"Y",'2way'!$R$3:$R$7690,"=" &amp;B170)</f>
        <v>0</v>
      </c>
      <c r="P170">
        <f>COUNTIF('2way'!$Q$3:$Q$7690,"=" &amp;B170) + COUNTIF('2way'!$R$3:$R$7690,"=" &amp;B170)</f>
        <v>5</v>
      </c>
      <c r="Q170" s="5">
        <f t="shared" si="38"/>
        <v>0</v>
      </c>
      <c r="R170" s="5">
        <f t="shared" si="39"/>
        <v>0</v>
      </c>
      <c r="S170" s="5">
        <f t="shared" si="40"/>
        <v>0</v>
      </c>
      <c r="T170" s="5">
        <f t="shared" si="41"/>
        <v>0</v>
      </c>
      <c r="U170">
        <f t="shared" si="42"/>
        <v>2</v>
      </c>
      <c r="V170" s="5">
        <f t="shared" si="43"/>
        <v>0.4</v>
      </c>
      <c r="W170">
        <f t="shared" si="44"/>
        <v>0</v>
      </c>
      <c r="X170" s="5">
        <f t="shared" si="45"/>
        <v>0</v>
      </c>
      <c r="Y170">
        <f t="shared" si="46"/>
        <v>3</v>
      </c>
      <c r="Z170" s="5">
        <f t="shared" si="47"/>
        <v>0.6</v>
      </c>
      <c r="AA170">
        <f t="shared" si="48"/>
        <v>0</v>
      </c>
      <c r="AB170" s="5">
        <f t="shared" si="49"/>
        <v>0</v>
      </c>
    </row>
    <row r="171" spans="1:28" x14ac:dyDescent="0.25">
      <c r="A171" t="s">
        <v>259</v>
      </c>
      <c r="B171" t="s">
        <v>334</v>
      </c>
      <c r="C171" s="50">
        <f>COUNTIFS('2way'!$A$3:$A$7690,"&gt;50%",'2way'!$Y$3:$Y$7690,"Y",'2way'!$Q$3:$Q$7690,"=" &amp;B171) +  COUNTIFS('2way'!$A$3:$A$7690,"&gt;50%",'2way'!$Y$3:$Y$7690,"Y",'2way'!$R$3:$R$7690,"=" &amp;B171)</f>
        <v>2</v>
      </c>
      <c r="D171" s="51">
        <f>COUNTIFS('2way'!$A$3:$A$7690,"&gt;50%",'2way'!$Y$3:$Y$7690,"N",'2way'!$Q$3:$Q$7690,"=" &amp;B171) +  COUNTIFS('2way'!$A$3:$A$7690,"&gt;50%",'2way'!$Y$3:$Y$7690,"N",'2way'!$R$3:$R$7690,"=" &amp;B171)</f>
        <v>0</v>
      </c>
      <c r="E171" s="51">
        <f>COUNTIFS('2way'!$B$3:$B$7690,"&gt;50%",'2way'!$Y$3:$Y$7690,"N",'2way'!$Q$3:$Q$7690,"=" &amp;B171) +  COUNTIFS('2way'!$B$3:$B$7690,"&gt;50%",'2way'!$Y$3:$Y$7690,"N",'2way'!$R$3:$R$7690,"=" &amp;B171)</f>
        <v>1</v>
      </c>
      <c r="F171" s="51">
        <f>COUNTIFS('2way'!$B$3:$B$7690,"&gt;50%",'2way'!$Y$3:$Y$7690,"Y",'2way'!$Q$3:$Q$7690,"=" &amp;B171) +  COUNTIFS('2way'!$B$3:$B$7690,"&gt;50%",'2way'!$Y$3:$Y$7690,"Y",'2way'!$R$3:$R$7690,"=" &amp;B171)</f>
        <v>2</v>
      </c>
      <c r="G171">
        <f>COUNTIF('2way'!$Q$3:$Q$7690,"=" &amp;B171) + COUNTIF('2way'!$R$3:$R$7690,"=" &amp;B171)</f>
        <v>5</v>
      </c>
      <c r="H171" s="5">
        <f t="shared" si="34"/>
        <v>0.4</v>
      </c>
      <c r="I171" s="5">
        <f t="shared" si="35"/>
        <v>0</v>
      </c>
      <c r="J171" s="5">
        <f t="shared" si="36"/>
        <v>0.2</v>
      </c>
      <c r="K171" s="5">
        <f t="shared" si="37"/>
        <v>0.4</v>
      </c>
      <c r="L171" s="51">
        <f>COUNTIFS('2way'!$M$3:$M$7690,"&gt;50%",'2way'!$Y$3:$Y$7690,"Y",'2way'!$Q$3:$Q$7690,"=" &amp;B171) +  COUNTIFS('2way'!$M$3:$M$7690,"&gt;50%",'2way'!$Y$3:$Y$7690,"Y",'2way'!$R$3:$R$7690,"=" &amp;B171)</f>
        <v>0</v>
      </c>
      <c r="M171" s="51">
        <f>COUNTIFS('2way'!$M$3:$M$7690,"&gt;50%",'2way'!$Y$3:$Y$7690,"N",'2way'!$Q$3:$Q$7690,"=" &amp;B171) +  COUNTIFS('2way'!$M$3:$M$7690,"&gt;50%",'2way'!$Y$3:$Y$7690,"N",'2way'!$R$3:$R$7690,"=" &amp;B171)</f>
        <v>0</v>
      </c>
      <c r="N171" s="51">
        <f>COUNTIFS('2way'!$N$3:$N$7690,"&gt;50%",'2way'!$Y$3:$Y$7690,"N",'2way'!$Q$3:$Q$7690,"=" &amp;B171) +  COUNTIFS('2way'!$N$3:$N$7690,"&gt;50%",'2way'!$Y$3:$Y$7690,"N",'2way'!$R$3:$R$7690,"=" &amp;B171)</f>
        <v>0</v>
      </c>
      <c r="O171" s="51">
        <f>COUNTIFS('2way'!$N$3:$N$7690,"&gt;50%",'2way'!$Y$3:$Y$7690,"Y",'2way'!$Q$3:$Q$7690,"=" &amp;B171) +  COUNTIFS('2way'!$N$3:$N$7690,"&gt;50%",'2way'!$Y$3:$Y$7690,"Y",'2way'!$R$3:$R$7690,"=" &amp;B171)</f>
        <v>0</v>
      </c>
      <c r="P171">
        <f>COUNTIF('2way'!$Q$3:$Q$7690,"=" &amp;B171) + COUNTIF('2way'!$R$3:$R$7690,"=" &amp;B171)</f>
        <v>5</v>
      </c>
      <c r="Q171" s="5">
        <f t="shared" si="38"/>
        <v>0</v>
      </c>
      <c r="R171" s="5">
        <f t="shared" si="39"/>
        <v>0</v>
      </c>
      <c r="S171" s="5">
        <f t="shared" si="40"/>
        <v>0</v>
      </c>
      <c r="T171" s="5">
        <f t="shared" si="41"/>
        <v>0</v>
      </c>
      <c r="U171">
        <f t="shared" si="42"/>
        <v>3</v>
      </c>
      <c r="V171" s="5">
        <f t="shared" si="43"/>
        <v>0.6</v>
      </c>
      <c r="W171">
        <f t="shared" si="44"/>
        <v>0</v>
      </c>
      <c r="X171" s="5">
        <f t="shared" si="45"/>
        <v>0</v>
      </c>
      <c r="Y171">
        <f t="shared" si="46"/>
        <v>2</v>
      </c>
      <c r="Z171" s="5">
        <f t="shared" si="47"/>
        <v>0.4</v>
      </c>
      <c r="AA171">
        <f t="shared" si="48"/>
        <v>0</v>
      </c>
      <c r="AB171" s="5">
        <f t="shared" si="49"/>
        <v>0</v>
      </c>
    </row>
    <row r="172" spans="1:28" x14ac:dyDescent="0.25">
      <c r="A172" t="s">
        <v>259</v>
      </c>
      <c r="B172" t="s">
        <v>331</v>
      </c>
      <c r="C172" s="50">
        <f>COUNTIFS('2way'!$A$3:$A$7690,"&gt;50%",'2way'!$Y$3:$Y$7690,"Y",'2way'!$Q$3:$Q$7690,"=" &amp;B172) +  COUNTIFS('2way'!$A$3:$A$7690,"&gt;50%",'2way'!$Y$3:$Y$7690,"Y",'2way'!$R$3:$R$7690,"=" &amp;B172)</f>
        <v>2</v>
      </c>
      <c r="D172" s="51">
        <f>COUNTIFS('2way'!$A$3:$A$7690,"&gt;50%",'2way'!$Y$3:$Y$7690,"N",'2way'!$Q$3:$Q$7690,"=" &amp;B172) +  COUNTIFS('2way'!$A$3:$A$7690,"&gt;50%",'2way'!$Y$3:$Y$7690,"N",'2way'!$R$3:$R$7690,"=" &amp;B172)</f>
        <v>2</v>
      </c>
      <c r="E172" s="51">
        <f>COUNTIFS('2way'!$B$3:$B$7690,"&gt;50%",'2way'!$Y$3:$Y$7690,"N",'2way'!$Q$3:$Q$7690,"=" &amp;B172) +  COUNTIFS('2way'!$B$3:$B$7690,"&gt;50%",'2way'!$Y$3:$Y$7690,"N",'2way'!$R$3:$R$7690,"=" &amp;B172)</f>
        <v>0</v>
      </c>
      <c r="F172" s="51">
        <f>COUNTIFS('2way'!$B$3:$B$7690,"&gt;50%",'2way'!$Y$3:$Y$7690,"Y",'2way'!$Q$3:$Q$7690,"=" &amp;B172) +  COUNTIFS('2way'!$B$3:$B$7690,"&gt;50%",'2way'!$Y$3:$Y$7690,"Y",'2way'!$R$3:$R$7690,"=" &amp;B172)</f>
        <v>1</v>
      </c>
      <c r="G172">
        <f>COUNTIF('2way'!$Q$3:$Q$7690,"=" &amp;B172) + COUNTIF('2way'!$R$3:$R$7690,"=" &amp;B172)</f>
        <v>5</v>
      </c>
      <c r="H172" s="5">
        <f t="shared" si="34"/>
        <v>0.4</v>
      </c>
      <c r="I172" s="5">
        <f t="shared" si="35"/>
        <v>0.4</v>
      </c>
      <c r="J172" s="5">
        <f t="shared" si="36"/>
        <v>0</v>
      </c>
      <c r="K172" s="5">
        <f t="shared" si="37"/>
        <v>0.2</v>
      </c>
      <c r="L172" s="51">
        <f>COUNTIFS('2way'!$M$3:$M$7690,"&gt;50%",'2way'!$Y$3:$Y$7690,"Y",'2way'!$Q$3:$Q$7690,"=" &amp;B172) +  COUNTIFS('2way'!$M$3:$M$7690,"&gt;50%",'2way'!$Y$3:$Y$7690,"Y",'2way'!$R$3:$R$7690,"=" &amp;B172)</f>
        <v>0</v>
      </c>
      <c r="M172" s="51">
        <f>COUNTIFS('2way'!$M$3:$M$7690,"&gt;50%",'2way'!$Y$3:$Y$7690,"N",'2way'!$Q$3:$Q$7690,"=" &amp;B172) +  COUNTIFS('2way'!$M$3:$M$7690,"&gt;50%",'2way'!$Y$3:$Y$7690,"N",'2way'!$R$3:$R$7690,"=" &amp;B172)</f>
        <v>0</v>
      </c>
      <c r="N172" s="51">
        <f>COUNTIFS('2way'!$N$3:$N$7690,"&gt;50%",'2way'!$Y$3:$Y$7690,"N",'2way'!$Q$3:$Q$7690,"=" &amp;B172) +  COUNTIFS('2way'!$N$3:$N$7690,"&gt;50%",'2way'!$Y$3:$Y$7690,"N",'2way'!$R$3:$R$7690,"=" &amp;B172)</f>
        <v>0</v>
      </c>
      <c r="O172" s="51">
        <f>COUNTIFS('2way'!$N$3:$N$7690,"&gt;50%",'2way'!$Y$3:$Y$7690,"Y",'2way'!$Q$3:$Q$7690,"=" &amp;B172) +  COUNTIFS('2way'!$N$3:$N$7690,"&gt;50%",'2way'!$Y$3:$Y$7690,"Y",'2way'!$R$3:$R$7690,"=" &amp;B172)</f>
        <v>0</v>
      </c>
      <c r="P172">
        <f>COUNTIF('2way'!$Q$3:$Q$7690,"=" &amp;B172) + COUNTIF('2way'!$R$3:$R$7690,"=" &amp;B172)</f>
        <v>5</v>
      </c>
      <c r="Q172" s="5">
        <f t="shared" si="38"/>
        <v>0</v>
      </c>
      <c r="R172" s="5">
        <f t="shared" si="39"/>
        <v>0</v>
      </c>
      <c r="S172" s="5">
        <f t="shared" si="40"/>
        <v>0</v>
      </c>
      <c r="T172" s="5">
        <f t="shared" si="41"/>
        <v>0</v>
      </c>
      <c r="U172">
        <f t="shared" si="42"/>
        <v>2</v>
      </c>
      <c r="V172" s="5">
        <f t="shared" si="43"/>
        <v>0.4</v>
      </c>
      <c r="W172">
        <f t="shared" si="44"/>
        <v>0</v>
      </c>
      <c r="X172" s="5">
        <f t="shared" si="45"/>
        <v>0</v>
      </c>
      <c r="Y172">
        <f t="shared" si="46"/>
        <v>3</v>
      </c>
      <c r="Z172" s="5">
        <f t="shared" si="47"/>
        <v>0.6</v>
      </c>
      <c r="AA172">
        <f t="shared" si="48"/>
        <v>0</v>
      </c>
      <c r="AB172" s="5">
        <f t="shared" si="49"/>
        <v>0</v>
      </c>
    </row>
    <row r="173" spans="1:28" x14ac:dyDescent="0.25">
      <c r="A173" t="s">
        <v>259</v>
      </c>
      <c r="B173" t="s">
        <v>335</v>
      </c>
      <c r="C173" s="50">
        <f>COUNTIFS('2way'!$A$3:$A$7690,"&gt;50%",'2way'!$Y$3:$Y$7690,"Y",'2way'!$Q$3:$Q$7690,"=" &amp;B173) +  COUNTIFS('2way'!$A$3:$A$7690,"&gt;50%",'2way'!$Y$3:$Y$7690,"Y",'2way'!$R$3:$R$7690,"=" &amp;B173)</f>
        <v>0</v>
      </c>
      <c r="D173" s="51">
        <f>COUNTIFS('2way'!$A$3:$A$7690,"&gt;50%",'2way'!$Y$3:$Y$7690,"N",'2way'!$Q$3:$Q$7690,"=" &amp;B173) +  COUNTIFS('2way'!$A$3:$A$7690,"&gt;50%",'2way'!$Y$3:$Y$7690,"N",'2way'!$R$3:$R$7690,"=" &amp;B173)</f>
        <v>2</v>
      </c>
      <c r="E173" s="51">
        <f>COUNTIFS('2way'!$B$3:$B$7690,"&gt;50%",'2way'!$Y$3:$Y$7690,"N",'2way'!$Q$3:$Q$7690,"=" &amp;B173) +  COUNTIFS('2way'!$B$3:$B$7690,"&gt;50%",'2way'!$Y$3:$Y$7690,"N",'2way'!$R$3:$R$7690,"=" &amp;B173)</f>
        <v>1</v>
      </c>
      <c r="F173" s="51">
        <f>COUNTIFS('2way'!$B$3:$B$7690,"&gt;50%",'2way'!$Y$3:$Y$7690,"Y",'2way'!$Q$3:$Q$7690,"=" &amp;B173) +  COUNTIFS('2way'!$B$3:$B$7690,"&gt;50%",'2way'!$Y$3:$Y$7690,"Y",'2way'!$R$3:$R$7690,"=" &amp;B173)</f>
        <v>3</v>
      </c>
      <c r="G173">
        <f>COUNTIF('2way'!$Q$3:$Q$7690,"=" &amp;B173) + COUNTIF('2way'!$R$3:$R$7690,"=" &amp;B173)</f>
        <v>6</v>
      </c>
      <c r="H173" s="5">
        <f t="shared" si="34"/>
        <v>0</v>
      </c>
      <c r="I173" s="5">
        <f t="shared" si="35"/>
        <v>0.33333333333333331</v>
      </c>
      <c r="J173" s="5">
        <f t="shared" si="36"/>
        <v>0.16666666666666666</v>
      </c>
      <c r="K173" s="5">
        <f t="shared" si="37"/>
        <v>0.5</v>
      </c>
      <c r="L173" s="51">
        <f>COUNTIFS('2way'!$M$3:$M$7690,"&gt;50%",'2way'!$Y$3:$Y$7690,"Y",'2way'!$Q$3:$Q$7690,"=" &amp;B173) +  COUNTIFS('2way'!$M$3:$M$7690,"&gt;50%",'2way'!$Y$3:$Y$7690,"Y",'2way'!$R$3:$R$7690,"=" &amp;B173)</f>
        <v>0</v>
      </c>
      <c r="M173" s="51">
        <f>COUNTIFS('2way'!$M$3:$M$7690,"&gt;50%",'2way'!$Y$3:$Y$7690,"N",'2way'!$Q$3:$Q$7690,"=" &amp;B173) +  COUNTIFS('2way'!$M$3:$M$7690,"&gt;50%",'2way'!$Y$3:$Y$7690,"N",'2way'!$R$3:$R$7690,"=" &amp;B173)</f>
        <v>0</v>
      </c>
      <c r="N173" s="51">
        <f>COUNTIFS('2way'!$N$3:$N$7690,"&gt;50%",'2way'!$Y$3:$Y$7690,"N",'2way'!$Q$3:$Q$7690,"=" &amp;B173) +  COUNTIFS('2way'!$N$3:$N$7690,"&gt;50%",'2way'!$Y$3:$Y$7690,"N",'2way'!$R$3:$R$7690,"=" &amp;B173)</f>
        <v>0</v>
      </c>
      <c r="O173" s="51">
        <f>COUNTIFS('2way'!$N$3:$N$7690,"&gt;50%",'2way'!$Y$3:$Y$7690,"Y",'2way'!$Q$3:$Q$7690,"=" &amp;B173) +  COUNTIFS('2way'!$N$3:$N$7690,"&gt;50%",'2way'!$Y$3:$Y$7690,"Y",'2way'!$R$3:$R$7690,"=" &amp;B173)</f>
        <v>0</v>
      </c>
      <c r="P173">
        <f>COUNTIF('2way'!$Q$3:$Q$7690,"=" &amp;B173) + COUNTIF('2way'!$R$3:$R$7690,"=" &amp;B173)</f>
        <v>6</v>
      </c>
      <c r="Q173" s="5">
        <f t="shared" si="38"/>
        <v>0</v>
      </c>
      <c r="R173" s="5">
        <f t="shared" si="39"/>
        <v>0</v>
      </c>
      <c r="S173" s="5">
        <f t="shared" si="40"/>
        <v>0</v>
      </c>
      <c r="T173" s="5">
        <f t="shared" si="41"/>
        <v>0</v>
      </c>
      <c r="U173">
        <f t="shared" si="42"/>
        <v>1</v>
      </c>
      <c r="V173" s="5">
        <f t="shared" si="43"/>
        <v>0.16666666666666666</v>
      </c>
      <c r="W173">
        <f t="shared" si="44"/>
        <v>0</v>
      </c>
      <c r="X173" s="5">
        <f t="shared" si="45"/>
        <v>0</v>
      </c>
      <c r="Y173">
        <f t="shared" si="46"/>
        <v>5</v>
      </c>
      <c r="Z173" s="5">
        <f t="shared" si="47"/>
        <v>0.83333333333333337</v>
      </c>
      <c r="AA173">
        <f t="shared" si="48"/>
        <v>0</v>
      </c>
      <c r="AB173" s="5">
        <f t="shared" si="49"/>
        <v>0</v>
      </c>
    </row>
    <row r="174" spans="1:28" x14ac:dyDescent="0.25">
      <c r="A174" t="s">
        <v>259</v>
      </c>
      <c r="B174" t="s">
        <v>405</v>
      </c>
      <c r="C174" s="50">
        <f>COUNTIFS('2way'!$A$3:$A$7690,"&gt;50%",'2way'!$Y$3:$Y$7690,"Y",'2way'!$Q$3:$Q$7690,"=" &amp;B174) +  COUNTIFS('2way'!$A$3:$A$7690,"&gt;50%",'2way'!$Y$3:$Y$7690,"Y",'2way'!$R$3:$R$7690,"=" &amp;B174)</f>
        <v>1</v>
      </c>
      <c r="D174" s="51">
        <f>COUNTIFS('2way'!$A$3:$A$7690,"&gt;50%",'2way'!$Y$3:$Y$7690,"N",'2way'!$Q$3:$Q$7690,"=" &amp;B174) +  COUNTIFS('2way'!$A$3:$A$7690,"&gt;50%",'2way'!$Y$3:$Y$7690,"N",'2way'!$R$3:$R$7690,"=" &amp;B174)</f>
        <v>1</v>
      </c>
      <c r="E174" s="51">
        <f>COUNTIFS('2way'!$B$3:$B$7690,"&gt;50%",'2way'!$Y$3:$Y$7690,"N",'2way'!$Q$3:$Q$7690,"=" &amp;B174) +  COUNTIFS('2way'!$B$3:$B$7690,"&gt;50%",'2way'!$Y$3:$Y$7690,"N",'2way'!$R$3:$R$7690,"=" &amp;B174)</f>
        <v>2</v>
      </c>
      <c r="F174" s="51">
        <f>COUNTIFS('2way'!$B$3:$B$7690,"&gt;50%",'2way'!$Y$3:$Y$7690,"Y",'2way'!$Q$3:$Q$7690,"=" &amp;B174) +  COUNTIFS('2way'!$B$3:$B$7690,"&gt;50%",'2way'!$Y$3:$Y$7690,"Y",'2way'!$R$3:$R$7690,"=" &amp;B174)</f>
        <v>1</v>
      </c>
      <c r="G174">
        <f>COUNTIF('2way'!$Q$3:$Q$7690,"=" &amp;B174) + COUNTIF('2way'!$R$3:$R$7690,"=" &amp;B174)</f>
        <v>5</v>
      </c>
      <c r="H174" s="5">
        <f t="shared" si="34"/>
        <v>0.2</v>
      </c>
      <c r="I174" s="5">
        <f t="shared" si="35"/>
        <v>0.2</v>
      </c>
      <c r="J174" s="5">
        <f t="shared" si="36"/>
        <v>0.4</v>
      </c>
      <c r="K174" s="5">
        <f t="shared" si="37"/>
        <v>0.2</v>
      </c>
      <c r="L174" s="51">
        <f>COUNTIFS('2way'!$M$3:$M$7690,"&gt;50%",'2way'!$Y$3:$Y$7690,"Y",'2way'!$Q$3:$Q$7690,"=" &amp;B174) +  COUNTIFS('2way'!$M$3:$M$7690,"&gt;50%",'2way'!$Y$3:$Y$7690,"Y",'2way'!$R$3:$R$7690,"=" &amp;B174)</f>
        <v>0</v>
      </c>
      <c r="M174" s="51">
        <f>COUNTIFS('2way'!$M$3:$M$7690,"&gt;50%",'2way'!$Y$3:$Y$7690,"N",'2way'!$Q$3:$Q$7690,"=" &amp;B174) +  COUNTIFS('2way'!$M$3:$M$7690,"&gt;50%",'2way'!$Y$3:$Y$7690,"N",'2way'!$R$3:$R$7690,"=" &amp;B174)</f>
        <v>0</v>
      </c>
      <c r="N174" s="51">
        <f>COUNTIFS('2way'!$N$3:$N$7690,"&gt;50%",'2way'!$Y$3:$Y$7690,"N",'2way'!$Q$3:$Q$7690,"=" &amp;B174) +  COUNTIFS('2way'!$N$3:$N$7690,"&gt;50%",'2way'!$Y$3:$Y$7690,"N",'2way'!$R$3:$R$7690,"=" &amp;B174)</f>
        <v>0</v>
      </c>
      <c r="O174" s="51">
        <f>COUNTIFS('2way'!$N$3:$N$7690,"&gt;50%",'2way'!$Y$3:$Y$7690,"Y",'2way'!$Q$3:$Q$7690,"=" &amp;B174) +  COUNTIFS('2way'!$N$3:$N$7690,"&gt;50%",'2way'!$Y$3:$Y$7690,"Y",'2way'!$R$3:$R$7690,"=" &amp;B174)</f>
        <v>0</v>
      </c>
      <c r="P174">
        <f>COUNTIF('2way'!$Q$3:$Q$7690,"=" &amp;B174) + COUNTIF('2way'!$R$3:$R$7690,"=" &amp;B174)</f>
        <v>5</v>
      </c>
      <c r="Q174" s="5">
        <f t="shared" si="38"/>
        <v>0</v>
      </c>
      <c r="R174" s="5">
        <f t="shared" si="39"/>
        <v>0</v>
      </c>
      <c r="S174" s="5">
        <f t="shared" si="40"/>
        <v>0</v>
      </c>
      <c r="T174" s="5">
        <f t="shared" si="41"/>
        <v>0</v>
      </c>
      <c r="U174">
        <f t="shared" si="42"/>
        <v>3</v>
      </c>
      <c r="V174" s="5">
        <f t="shared" si="43"/>
        <v>0.6</v>
      </c>
      <c r="W174">
        <f t="shared" si="44"/>
        <v>0</v>
      </c>
      <c r="X174" s="5">
        <f t="shared" si="45"/>
        <v>0</v>
      </c>
      <c r="Y174">
        <f t="shared" si="46"/>
        <v>2</v>
      </c>
      <c r="Z174" s="5">
        <f t="shared" si="47"/>
        <v>0.4</v>
      </c>
      <c r="AA174">
        <f t="shared" si="48"/>
        <v>0</v>
      </c>
      <c r="AB174" s="5">
        <f t="shared" si="49"/>
        <v>0</v>
      </c>
    </row>
    <row r="175" spans="1:28" x14ac:dyDescent="0.25">
      <c r="A175" t="s">
        <v>259</v>
      </c>
      <c r="B175" t="s">
        <v>409</v>
      </c>
      <c r="C175" s="50">
        <f>COUNTIFS('2way'!$A$3:$A$7690,"&gt;50%",'2way'!$Y$3:$Y$7690,"Y",'2way'!$Q$3:$Q$7690,"=" &amp;B175) +  COUNTIFS('2way'!$A$3:$A$7690,"&gt;50%",'2way'!$Y$3:$Y$7690,"Y",'2way'!$R$3:$R$7690,"=" &amp;B175)</f>
        <v>1</v>
      </c>
      <c r="D175" s="51">
        <f>COUNTIFS('2way'!$A$3:$A$7690,"&gt;50%",'2way'!$Y$3:$Y$7690,"N",'2way'!$Q$3:$Q$7690,"=" &amp;B175) +  COUNTIFS('2way'!$A$3:$A$7690,"&gt;50%",'2way'!$Y$3:$Y$7690,"N",'2way'!$R$3:$R$7690,"=" &amp;B175)</f>
        <v>1</v>
      </c>
      <c r="E175" s="51">
        <f>COUNTIFS('2way'!$B$3:$B$7690,"&gt;50%",'2way'!$Y$3:$Y$7690,"N",'2way'!$Q$3:$Q$7690,"=" &amp;B175) +  COUNTIFS('2way'!$B$3:$B$7690,"&gt;50%",'2way'!$Y$3:$Y$7690,"N",'2way'!$R$3:$R$7690,"=" &amp;B175)</f>
        <v>0</v>
      </c>
      <c r="F175" s="51">
        <f>COUNTIFS('2way'!$B$3:$B$7690,"&gt;50%",'2way'!$Y$3:$Y$7690,"Y",'2way'!$Q$3:$Q$7690,"=" &amp;B175) +  COUNTIFS('2way'!$B$3:$B$7690,"&gt;50%",'2way'!$Y$3:$Y$7690,"Y",'2way'!$R$3:$R$7690,"=" &amp;B175)</f>
        <v>3</v>
      </c>
      <c r="G175">
        <f>COUNTIF('2way'!$Q$3:$Q$7690,"=" &amp;B175) + COUNTIF('2way'!$R$3:$R$7690,"=" &amp;B175)</f>
        <v>5</v>
      </c>
      <c r="H175" s="5">
        <f t="shared" si="34"/>
        <v>0.2</v>
      </c>
      <c r="I175" s="5">
        <f t="shared" si="35"/>
        <v>0.2</v>
      </c>
      <c r="J175" s="5">
        <f t="shared" si="36"/>
        <v>0</v>
      </c>
      <c r="K175" s="5">
        <f t="shared" si="37"/>
        <v>0.6</v>
      </c>
      <c r="L175" s="51">
        <f>COUNTIFS('2way'!$M$3:$M$7690,"&gt;50%",'2way'!$Y$3:$Y$7690,"Y",'2way'!$Q$3:$Q$7690,"=" &amp;B175) +  COUNTIFS('2way'!$M$3:$M$7690,"&gt;50%",'2way'!$Y$3:$Y$7690,"Y",'2way'!$R$3:$R$7690,"=" &amp;B175)</f>
        <v>0</v>
      </c>
      <c r="M175" s="51">
        <f>COUNTIFS('2way'!$M$3:$M$7690,"&gt;50%",'2way'!$Y$3:$Y$7690,"N",'2way'!$Q$3:$Q$7690,"=" &amp;B175) +  COUNTIFS('2way'!$M$3:$M$7690,"&gt;50%",'2way'!$Y$3:$Y$7690,"N",'2way'!$R$3:$R$7690,"=" &amp;B175)</f>
        <v>0</v>
      </c>
      <c r="N175" s="51">
        <f>COUNTIFS('2way'!$N$3:$N$7690,"&gt;50%",'2way'!$Y$3:$Y$7690,"N",'2way'!$Q$3:$Q$7690,"=" &amp;B175) +  COUNTIFS('2way'!$N$3:$N$7690,"&gt;50%",'2way'!$Y$3:$Y$7690,"N",'2way'!$R$3:$R$7690,"=" &amp;B175)</f>
        <v>0</v>
      </c>
      <c r="O175" s="51">
        <f>COUNTIFS('2way'!$N$3:$N$7690,"&gt;50%",'2way'!$Y$3:$Y$7690,"Y",'2way'!$Q$3:$Q$7690,"=" &amp;B175) +  COUNTIFS('2way'!$N$3:$N$7690,"&gt;50%",'2way'!$Y$3:$Y$7690,"Y",'2way'!$R$3:$R$7690,"=" &amp;B175)</f>
        <v>0</v>
      </c>
      <c r="P175">
        <f>COUNTIF('2way'!$Q$3:$Q$7690,"=" &amp;B175) + COUNTIF('2way'!$R$3:$R$7690,"=" &amp;B175)</f>
        <v>5</v>
      </c>
      <c r="Q175" s="5">
        <f t="shared" si="38"/>
        <v>0</v>
      </c>
      <c r="R175" s="5">
        <f t="shared" si="39"/>
        <v>0</v>
      </c>
      <c r="S175" s="5">
        <f t="shared" si="40"/>
        <v>0</v>
      </c>
      <c r="T175" s="5">
        <f t="shared" si="41"/>
        <v>0</v>
      </c>
      <c r="U175">
        <f t="shared" si="42"/>
        <v>1</v>
      </c>
      <c r="V175" s="5">
        <f t="shared" si="43"/>
        <v>0.2</v>
      </c>
      <c r="W175">
        <f t="shared" si="44"/>
        <v>0</v>
      </c>
      <c r="X175" s="5">
        <f t="shared" si="45"/>
        <v>0</v>
      </c>
      <c r="Y175">
        <f t="shared" si="46"/>
        <v>4</v>
      </c>
      <c r="Z175" s="5">
        <f t="shared" si="47"/>
        <v>0.8</v>
      </c>
      <c r="AA175">
        <f t="shared" si="48"/>
        <v>0</v>
      </c>
      <c r="AB175" s="5">
        <f t="shared" si="49"/>
        <v>0</v>
      </c>
    </row>
    <row r="176" spans="1:28" x14ac:dyDescent="0.25">
      <c r="A176" t="s">
        <v>259</v>
      </c>
      <c r="B176" t="s">
        <v>282</v>
      </c>
      <c r="C176" s="50">
        <f>COUNTIFS('2way'!$A$3:$A$7690,"&gt;50%",'2way'!$Y$3:$Y$7690,"Y",'2way'!$Q$3:$Q$7690,"=" &amp;B176) +  COUNTIFS('2way'!$A$3:$A$7690,"&gt;50%",'2way'!$Y$3:$Y$7690,"Y",'2way'!$R$3:$R$7690,"=" &amp;B176)</f>
        <v>0</v>
      </c>
      <c r="D176" s="51">
        <f>COUNTIFS('2way'!$A$3:$A$7690,"&gt;50%",'2way'!$Y$3:$Y$7690,"N",'2way'!$Q$3:$Q$7690,"=" &amp;B176) +  COUNTIFS('2way'!$A$3:$A$7690,"&gt;50%",'2way'!$Y$3:$Y$7690,"N",'2way'!$R$3:$R$7690,"=" &amp;B176)</f>
        <v>0</v>
      </c>
      <c r="E176" s="51">
        <f>COUNTIFS('2way'!$B$3:$B$7690,"&gt;50%",'2way'!$Y$3:$Y$7690,"N",'2way'!$Q$3:$Q$7690,"=" &amp;B176) +  COUNTIFS('2way'!$B$3:$B$7690,"&gt;50%",'2way'!$Y$3:$Y$7690,"N",'2way'!$R$3:$R$7690,"=" &amp;B176)</f>
        <v>2</v>
      </c>
      <c r="F176" s="51">
        <f>COUNTIFS('2way'!$B$3:$B$7690,"&gt;50%",'2way'!$Y$3:$Y$7690,"Y",'2way'!$Q$3:$Q$7690,"=" &amp;B176) +  COUNTIFS('2way'!$B$3:$B$7690,"&gt;50%",'2way'!$Y$3:$Y$7690,"Y",'2way'!$R$3:$R$7690,"=" &amp;B176)</f>
        <v>3</v>
      </c>
      <c r="G176">
        <f>COUNTIF('2way'!$Q$3:$Q$7690,"=" &amp;B176) + COUNTIF('2way'!$R$3:$R$7690,"=" &amp;B176)</f>
        <v>5</v>
      </c>
      <c r="H176" s="5">
        <f t="shared" si="34"/>
        <v>0</v>
      </c>
      <c r="I176" s="5">
        <f t="shared" si="35"/>
        <v>0</v>
      </c>
      <c r="J176" s="5">
        <f t="shared" si="36"/>
        <v>0.4</v>
      </c>
      <c r="K176" s="5">
        <f t="shared" si="37"/>
        <v>0.6</v>
      </c>
      <c r="L176" s="51">
        <f>COUNTIFS('2way'!$M$3:$M$7690,"&gt;50%",'2way'!$Y$3:$Y$7690,"Y",'2way'!$Q$3:$Q$7690,"=" &amp;B176) +  COUNTIFS('2way'!$M$3:$M$7690,"&gt;50%",'2way'!$Y$3:$Y$7690,"Y",'2way'!$R$3:$R$7690,"=" &amp;B176)</f>
        <v>0</v>
      </c>
      <c r="M176" s="51">
        <f>COUNTIFS('2way'!$M$3:$M$7690,"&gt;50%",'2way'!$Y$3:$Y$7690,"N",'2way'!$Q$3:$Q$7690,"=" &amp;B176) +  COUNTIFS('2way'!$M$3:$M$7690,"&gt;50%",'2way'!$Y$3:$Y$7690,"N",'2way'!$R$3:$R$7690,"=" &amp;B176)</f>
        <v>0</v>
      </c>
      <c r="N176" s="51">
        <f>COUNTIFS('2way'!$N$3:$N$7690,"&gt;50%",'2way'!$Y$3:$Y$7690,"N",'2way'!$Q$3:$Q$7690,"=" &amp;B176) +  COUNTIFS('2way'!$N$3:$N$7690,"&gt;50%",'2way'!$Y$3:$Y$7690,"N",'2way'!$R$3:$R$7690,"=" &amp;B176)</f>
        <v>0</v>
      </c>
      <c r="O176" s="51">
        <f>COUNTIFS('2way'!$N$3:$N$7690,"&gt;50%",'2way'!$Y$3:$Y$7690,"Y",'2way'!$Q$3:$Q$7690,"=" &amp;B176) +  COUNTIFS('2way'!$N$3:$N$7690,"&gt;50%",'2way'!$Y$3:$Y$7690,"Y",'2way'!$R$3:$R$7690,"=" &amp;B176)</f>
        <v>0</v>
      </c>
      <c r="P176">
        <f>COUNTIF('2way'!$Q$3:$Q$7690,"=" &amp;B176) + COUNTIF('2way'!$R$3:$R$7690,"=" &amp;B176)</f>
        <v>5</v>
      </c>
      <c r="Q176" s="5">
        <f t="shared" si="38"/>
        <v>0</v>
      </c>
      <c r="R176" s="5">
        <f t="shared" si="39"/>
        <v>0</v>
      </c>
      <c r="S176" s="5">
        <f t="shared" si="40"/>
        <v>0</v>
      </c>
      <c r="T176" s="5">
        <f t="shared" si="41"/>
        <v>0</v>
      </c>
      <c r="U176">
        <f t="shared" si="42"/>
        <v>2</v>
      </c>
      <c r="V176" s="5">
        <f t="shared" si="43"/>
        <v>0.4</v>
      </c>
      <c r="W176">
        <f t="shared" si="44"/>
        <v>0</v>
      </c>
      <c r="X176" s="5">
        <f t="shared" si="45"/>
        <v>0</v>
      </c>
      <c r="Y176">
        <f t="shared" si="46"/>
        <v>3</v>
      </c>
      <c r="Z176" s="5">
        <f t="shared" si="47"/>
        <v>0.6</v>
      </c>
      <c r="AA176">
        <f t="shared" si="48"/>
        <v>0</v>
      </c>
      <c r="AB176" s="5">
        <f t="shared" si="49"/>
        <v>0</v>
      </c>
    </row>
    <row r="177" spans="1:28" x14ac:dyDescent="0.25">
      <c r="A177" t="s">
        <v>259</v>
      </c>
      <c r="B177" t="s">
        <v>407</v>
      </c>
      <c r="C177" s="50">
        <f>COUNTIFS('2way'!$A$3:$A$7690,"&gt;50%",'2way'!$Y$3:$Y$7690,"Y",'2way'!$Q$3:$Q$7690,"=" &amp;B177) +  COUNTIFS('2way'!$A$3:$A$7690,"&gt;50%",'2way'!$Y$3:$Y$7690,"Y",'2way'!$R$3:$R$7690,"=" &amp;B177)</f>
        <v>3</v>
      </c>
      <c r="D177" s="51">
        <f>COUNTIFS('2way'!$A$3:$A$7690,"&gt;50%",'2way'!$Y$3:$Y$7690,"N",'2way'!$Q$3:$Q$7690,"=" &amp;B177) +  COUNTIFS('2way'!$A$3:$A$7690,"&gt;50%",'2way'!$Y$3:$Y$7690,"N",'2way'!$R$3:$R$7690,"=" &amp;B177)</f>
        <v>0</v>
      </c>
      <c r="E177" s="51">
        <f>COUNTIFS('2way'!$B$3:$B$7690,"&gt;50%",'2way'!$Y$3:$Y$7690,"N",'2way'!$Q$3:$Q$7690,"=" &amp;B177) +  COUNTIFS('2way'!$B$3:$B$7690,"&gt;50%",'2way'!$Y$3:$Y$7690,"N",'2way'!$R$3:$R$7690,"=" &amp;B177)</f>
        <v>1</v>
      </c>
      <c r="F177" s="51">
        <f>COUNTIFS('2way'!$B$3:$B$7690,"&gt;50%",'2way'!$Y$3:$Y$7690,"Y",'2way'!$Q$3:$Q$7690,"=" &amp;B177) +  COUNTIFS('2way'!$B$3:$B$7690,"&gt;50%",'2way'!$Y$3:$Y$7690,"Y",'2way'!$R$3:$R$7690,"=" &amp;B177)</f>
        <v>1</v>
      </c>
      <c r="G177">
        <f>COUNTIF('2way'!$Q$3:$Q$7690,"=" &amp;B177) + COUNTIF('2way'!$R$3:$R$7690,"=" &amp;B177)</f>
        <v>5</v>
      </c>
      <c r="H177" s="5">
        <f t="shared" si="34"/>
        <v>0.6</v>
      </c>
      <c r="I177" s="5">
        <f t="shared" si="35"/>
        <v>0</v>
      </c>
      <c r="J177" s="5">
        <f t="shared" si="36"/>
        <v>0.2</v>
      </c>
      <c r="K177" s="5">
        <f t="shared" si="37"/>
        <v>0.2</v>
      </c>
      <c r="L177" s="51">
        <f>COUNTIFS('2way'!$M$3:$M$7690,"&gt;50%",'2way'!$Y$3:$Y$7690,"Y",'2way'!$Q$3:$Q$7690,"=" &amp;B177) +  COUNTIFS('2way'!$M$3:$M$7690,"&gt;50%",'2way'!$Y$3:$Y$7690,"Y",'2way'!$R$3:$R$7690,"=" &amp;B177)</f>
        <v>0</v>
      </c>
      <c r="M177" s="51">
        <f>COUNTIFS('2way'!$M$3:$M$7690,"&gt;50%",'2way'!$Y$3:$Y$7690,"N",'2way'!$Q$3:$Q$7690,"=" &amp;B177) +  COUNTIFS('2way'!$M$3:$M$7690,"&gt;50%",'2way'!$Y$3:$Y$7690,"N",'2way'!$R$3:$R$7690,"=" &amp;B177)</f>
        <v>0</v>
      </c>
      <c r="N177" s="51">
        <f>COUNTIFS('2way'!$N$3:$N$7690,"&gt;50%",'2way'!$Y$3:$Y$7690,"N",'2way'!$Q$3:$Q$7690,"=" &amp;B177) +  COUNTIFS('2way'!$N$3:$N$7690,"&gt;50%",'2way'!$Y$3:$Y$7690,"N",'2way'!$R$3:$R$7690,"=" &amp;B177)</f>
        <v>0</v>
      </c>
      <c r="O177" s="51">
        <f>COUNTIFS('2way'!$N$3:$N$7690,"&gt;50%",'2way'!$Y$3:$Y$7690,"Y",'2way'!$Q$3:$Q$7690,"=" &amp;B177) +  COUNTIFS('2way'!$N$3:$N$7690,"&gt;50%",'2way'!$Y$3:$Y$7690,"Y",'2way'!$R$3:$R$7690,"=" &amp;B177)</f>
        <v>0</v>
      </c>
      <c r="P177">
        <f>COUNTIF('2way'!$Q$3:$Q$7690,"=" &amp;B177) + COUNTIF('2way'!$R$3:$R$7690,"=" &amp;B177)</f>
        <v>5</v>
      </c>
      <c r="Q177" s="5">
        <f t="shared" si="38"/>
        <v>0</v>
      </c>
      <c r="R177" s="5">
        <f t="shared" si="39"/>
        <v>0</v>
      </c>
      <c r="S177" s="5">
        <f t="shared" si="40"/>
        <v>0</v>
      </c>
      <c r="T177" s="5">
        <f t="shared" si="41"/>
        <v>0</v>
      </c>
      <c r="U177">
        <f t="shared" si="42"/>
        <v>4</v>
      </c>
      <c r="V177" s="5">
        <f t="shared" si="43"/>
        <v>0.8</v>
      </c>
      <c r="W177">
        <f t="shared" si="44"/>
        <v>0</v>
      </c>
      <c r="X177" s="5">
        <f t="shared" si="45"/>
        <v>0</v>
      </c>
      <c r="Y177">
        <f t="shared" si="46"/>
        <v>1</v>
      </c>
      <c r="Z177" s="5">
        <f t="shared" si="47"/>
        <v>0.2</v>
      </c>
      <c r="AA177">
        <f t="shared" si="48"/>
        <v>0</v>
      </c>
      <c r="AB177" s="5">
        <f t="shared" si="49"/>
        <v>0</v>
      </c>
    </row>
    <row r="178" spans="1:28" x14ac:dyDescent="0.25">
      <c r="A178" t="s">
        <v>259</v>
      </c>
      <c r="B178" t="s">
        <v>280</v>
      </c>
      <c r="C178" s="50">
        <f>COUNTIFS('2way'!$A$3:$A$7690,"&gt;50%",'2way'!$Y$3:$Y$7690,"Y",'2way'!$Q$3:$Q$7690,"=" &amp;B178) +  COUNTIFS('2way'!$A$3:$A$7690,"&gt;50%",'2way'!$Y$3:$Y$7690,"Y",'2way'!$R$3:$R$7690,"=" &amp;B178)</f>
        <v>3</v>
      </c>
      <c r="D178" s="51">
        <f>COUNTIFS('2way'!$A$3:$A$7690,"&gt;50%",'2way'!$Y$3:$Y$7690,"N",'2way'!$Q$3:$Q$7690,"=" &amp;B178) +  COUNTIFS('2way'!$A$3:$A$7690,"&gt;50%",'2way'!$Y$3:$Y$7690,"N",'2way'!$R$3:$R$7690,"=" &amp;B178)</f>
        <v>1</v>
      </c>
      <c r="E178" s="51">
        <f>COUNTIFS('2way'!$B$3:$B$7690,"&gt;50%",'2way'!$Y$3:$Y$7690,"N",'2way'!$Q$3:$Q$7690,"=" &amp;B178) +  COUNTIFS('2way'!$B$3:$B$7690,"&gt;50%",'2way'!$Y$3:$Y$7690,"N",'2way'!$R$3:$R$7690,"=" &amp;B178)</f>
        <v>1</v>
      </c>
      <c r="F178" s="51">
        <f>COUNTIFS('2way'!$B$3:$B$7690,"&gt;50%",'2way'!$Y$3:$Y$7690,"Y",'2way'!$Q$3:$Q$7690,"=" &amp;B178) +  COUNTIFS('2way'!$B$3:$B$7690,"&gt;50%",'2way'!$Y$3:$Y$7690,"Y",'2way'!$R$3:$R$7690,"=" &amp;B178)</f>
        <v>0</v>
      </c>
      <c r="G178">
        <f>COUNTIF('2way'!$Q$3:$Q$7690,"=" &amp;B178) + COUNTIF('2way'!$R$3:$R$7690,"=" &amp;B178)</f>
        <v>5</v>
      </c>
      <c r="H178" s="5">
        <f t="shared" si="34"/>
        <v>0.6</v>
      </c>
      <c r="I178" s="5">
        <f t="shared" si="35"/>
        <v>0.2</v>
      </c>
      <c r="J178" s="5">
        <f t="shared" si="36"/>
        <v>0.2</v>
      </c>
      <c r="K178" s="5">
        <f t="shared" si="37"/>
        <v>0</v>
      </c>
      <c r="L178" s="51">
        <f>COUNTIFS('2way'!$M$3:$M$7690,"&gt;50%",'2way'!$Y$3:$Y$7690,"Y",'2way'!$Q$3:$Q$7690,"=" &amp;B178) +  COUNTIFS('2way'!$M$3:$M$7690,"&gt;50%",'2way'!$Y$3:$Y$7690,"Y",'2way'!$R$3:$R$7690,"=" &amp;B178)</f>
        <v>0</v>
      </c>
      <c r="M178" s="51">
        <f>COUNTIFS('2way'!$M$3:$M$7690,"&gt;50%",'2way'!$Y$3:$Y$7690,"N",'2way'!$Q$3:$Q$7690,"=" &amp;B178) +  COUNTIFS('2way'!$M$3:$M$7690,"&gt;50%",'2way'!$Y$3:$Y$7690,"N",'2way'!$R$3:$R$7690,"=" &amp;B178)</f>
        <v>0</v>
      </c>
      <c r="N178" s="51">
        <f>COUNTIFS('2way'!$N$3:$N$7690,"&gt;50%",'2way'!$Y$3:$Y$7690,"N",'2way'!$Q$3:$Q$7690,"=" &amp;B178) +  COUNTIFS('2way'!$N$3:$N$7690,"&gt;50%",'2way'!$Y$3:$Y$7690,"N",'2way'!$R$3:$R$7690,"=" &amp;B178)</f>
        <v>0</v>
      </c>
      <c r="O178" s="51">
        <f>COUNTIFS('2way'!$N$3:$N$7690,"&gt;50%",'2way'!$Y$3:$Y$7690,"Y",'2way'!$Q$3:$Q$7690,"=" &amp;B178) +  COUNTIFS('2way'!$N$3:$N$7690,"&gt;50%",'2way'!$Y$3:$Y$7690,"Y",'2way'!$R$3:$R$7690,"=" &amp;B178)</f>
        <v>0</v>
      </c>
      <c r="P178">
        <f>COUNTIF('2way'!$Q$3:$Q$7690,"=" &amp;B178) + COUNTIF('2way'!$R$3:$R$7690,"=" &amp;B178)</f>
        <v>5</v>
      </c>
      <c r="Q178" s="5">
        <f t="shared" si="38"/>
        <v>0</v>
      </c>
      <c r="R178" s="5">
        <f t="shared" si="39"/>
        <v>0</v>
      </c>
      <c r="S178" s="5">
        <f t="shared" si="40"/>
        <v>0</v>
      </c>
      <c r="T178" s="5">
        <f t="shared" si="41"/>
        <v>0</v>
      </c>
      <c r="U178">
        <f t="shared" si="42"/>
        <v>4</v>
      </c>
      <c r="V178" s="5">
        <f t="shared" si="43"/>
        <v>0.8</v>
      </c>
      <c r="W178">
        <f t="shared" si="44"/>
        <v>0</v>
      </c>
      <c r="X178" s="5">
        <f t="shared" si="45"/>
        <v>0</v>
      </c>
      <c r="Y178">
        <f t="shared" si="46"/>
        <v>1</v>
      </c>
      <c r="Z178" s="5">
        <f t="shared" si="47"/>
        <v>0.2</v>
      </c>
      <c r="AA178">
        <f t="shared" si="48"/>
        <v>0</v>
      </c>
      <c r="AB178" s="5">
        <f t="shared" si="49"/>
        <v>0</v>
      </c>
    </row>
    <row r="179" spans="1:28" x14ac:dyDescent="0.25">
      <c r="A179" t="s">
        <v>259</v>
      </c>
      <c r="B179" t="s">
        <v>279</v>
      </c>
      <c r="C179" s="50">
        <f>COUNTIFS('2way'!$A$3:$A$7690,"&gt;50%",'2way'!$Y$3:$Y$7690,"Y",'2way'!$Q$3:$Q$7690,"=" &amp;B179) +  COUNTIFS('2way'!$A$3:$A$7690,"&gt;50%",'2way'!$Y$3:$Y$7690,"Y",'2way'!$R$3:$R$7690,"=" &amp;B179)</f>
        <v>1</v>
      </c>
      <c r="D179" s="51">
        <f>COUNTIFS('2way'!$A$3:$A$7690,"&gt;50%",'2way'!$Y$3:$Y$7690,"N",'2way'!$Q$3:$Q$7690,"=" &amp;B179) +  COUNTIFS('2way'!$A$3:$A$7690,"&gt;50%",'2way'!$Y$3:$Y$7690,"N",'2way'!$R$3:$R$7690,"=" &amp;B179)</f>
        <v>1</v>
      </c>
      <c r="E179" s="51">
        <f>COUNTIFS('2way'!$B$3:$B$7690,"&gt;50%",'2way'!$Y$3:$Y$7690,"N",'2way'!$Q$3:$Q$7690,"=" &amp;B179) +  COUNTIFS('2way'!$B$3:$B$7690,"&gt;50%",'2way'!$Y$3:$Y$7690,"N",'2way'!$R$3:$R$7690,"=" &amp;B179)</f>
        <v>1</v>
      </c>
      <c r="F179" s="51">
        <f>COUNTIFS('2way'!$B$3:$B$7690,"&gt;50%",'2way'!$Y$3:$Y$7690,"Y",'2way'!$Q$3:$Q$7690,"=" &amp;B179) +  COUNTIFS('2way'!$B$3:$B$7690,"&gt;50%",'2way'!$Y$3:$Y$7690,"Y",'2way'!$R$3:$R$7690,"=" &amp;B179)</f>
        <v>2</v>
      </c>
      <c r="G179">
        <f>COUNTIF('2way'!$Q$3:$Q$7690,"=" &amp;B179) + COUNTIF('2way'!$R$3:$R$7690,"=" &amp;B179)</f>
        <v>5</v>
      </c>
      <c r="H179" s="5">
        <f t="shared" si="34"/>
        <v>0.2</v>
      </c>
      <c r="I179" s="5">
        <f t="shared" si="35"/>
        <v>0.2</v>
      </c>
      <c r="J179" s="5">
        <f t="shared" si="36"/>
        <v>0.2</v>
      </c>
      <c r="K179" s="5">
        <f t="shared" si="37"/>
        <v>0.4</v>
      </c>
      <c r="L179" s="51">
        <f>COUNTIFS('2way'!$M$3:$M$7690,"&gt;50%",'2way'!$Y$3:$Y$7690,"Y",'2way'!$Q$3:$Q$7690,"=" &amp;B179) +  COUNTIFS('2way'!$M$3:$M$7690,"&gt;50%",'2way'!$Y$3:$Y$7690,"Y",'2way'!$R$3:$R$7690,"=" &amp;B179)</f>
        <v>0</v>
      </c>
      <c r="M179" s="51">
        <f>COUNTIFS('2way'!$M$3:$M$7690,"&gt;50%",'2way'!$Y$3:$Y$7690,"N",'2way'!$Q$3:$Q$7690,"=" &amp;B179) +  COUNTIFS('2way'!$M$3:$M$7690,"&gt;50%",'2way'!$Y$3:$Y$7690,"N",'2way'!$R$3:$R$7690,"=" &amp;B179)</f>
        <v>0</v>
      </c>
      <c r="N179" s="51">
        <f>COUNTIFS('2way'!$N$3:$N$7690,"&gt;50%",'2way'!$Y$3:$Y$7690,"N",'2way'!$Q$3:$Q$7690,"=" &amp;B179) +  COUNTIFS('2way'!$N$3:$N$7690,"&gt;50%",'2way'!$Y$3:$Y$7690,"N",'2way'!$R$3:$R$7690,"=" &amp;B179)</f>
        <v>0</v>
      </c>
      <c r="O179" s="51">
        <f>COUNTIFS('2way'!$N$3:$N$7690,"&gt;50%",'2way'!$Y$3:$Y$7690,"Y",'2way'!$Q$3:$Q$7690,"=" &amp;B179) +  COUNTIFS('2way'!$N$3:$N$7690,"&gt;50%",'2way'!$Y$3:$Y$7690,"Y",'2way'!$R$3:$R$7690,"=" &amp;B179)</f>
        <v>0</v>
      </c>
      <c r="P179">
        <f>COUNTIF('2way'!$Q$3:$Q$7690,"=" &amp;B179) + COUNTIF('2way'!$R$3:$R$7690,"=" &amp;B179)</f>
        <v>5</v>
      </c>
      <c r="Q179" s="5">
        <f t="shared" si="38"/>
        <v>0</v>
      </c>
      <c r="R179" s="5">
        <f t="shared" si="39"/>
        <v>0</v>
      </c>
      <c r="S179" s="5">
        <f t="shared" si="40"/>
        <v>0</v>
      </c>
      <c r="T179" s="5">
        <f t="shared" si="41"/>
        <v>0</v>
      </c>
      <c r="U179">
        <f t="shared" si="42"/>
        <v>2</v>
      </c>
      <c r="V179" s="5">
        <f t="shared" si="43"/>
        <v>0.4</v>
      </c>
      <c r="W179">
        <f t="shared" si="44"/>
        <v>0</v>
      </c>
      <c r="X179" s="5">
        <f t="shared" si="45"/>
        <v>0</v>
      </c>
      <c r="Y179">
        <f t="shared" si="46"/>
        <v>3</v>
      </c>
      <c r="Z179" s="5">
        <f t="shared" si="47"/>
        <v>0.6</v>
      </c>
      <c r="AA179">
        <f t="shared" si="48"/>
        <v>0</v>
      </c>
      <c r="AB179" s="5">
        <f t="shared" si="49"/>
        <v>0</v>
      </c>
    </row>
    <row r="180" spans="1:28" x14ac:dyDescent="0.25">
      <c r="A180" t="s">
        <v>259</v>
      </c>
      <c r="B180" t="s">
        <v>408</v>
      </c>
      <c r="C180" s="50">
        <f>COUNTIFS('2way'!$A$3:$A$7690,"&gt;50%",'2way'!$Y$3:$Y$7690,"Y",'2way'!$Q$3:$Q$7690,"=" &amp;B180) +  COUNTIFS('2way'!$A$3:$A$7690,"&gt;50%",'2way'!$Y$3:$Y$7690,"Y",'2way'!$R$3:$R$7690,"=" &amp;B180)</f>
        <v>0</v>
      </c>
      <c r="D180" s="51">
        <f>COUNTIFS('2way'!$A$3:$A$7690,"&gt;50%",'2way'!$Y$3:$Y$7690,"N",'2way'!$Q$3:$Q$7690,"=" &amp;B180) +  COUNTIFS('2way'!$A$3:$A$7690,"&gt;50%",'2way'!$Y$3:$Y$7690,"N",'2way'!$R$3:$R$7690,"=" &amp;B180)</f>
        <v>1</v>
      </c>
      <c r="E180" s="51">
        <f>COUNTIFS('2way'!$B$3:$B$7690,"&gt;50%",'2way'!$Y$3:$Y$7690,"N",'2way'!$Q$3:$Q$7690,"=" &amp;B180) +  COUNTIFS('2way'!$B$3:$B$7690,"&gt;50%",'2way'!$Y$3:$Y$7690,"N",'2way'!$R$3:$R$7690,"=" &amp;B180)</f>
        <v>2</v>
      </c>
      <c r="F180" s="51">
        <f>COUNTIFS('2way'!$B$3:$B$7690,"&gt;50%",'2way'!$Y$3:$Y$7690,"Y",'2way'!$Q$3:$Q$7690,"=" &amp;B180) +  COUNTIFS('2way'!$B$3:$B$7690,"&gt;50%",'2way'!$Y$3:$Y$7690,"Y",'2way'!$R$3:$R$7690,"=" &amp;B180)</f>
        <v>2</v>
      </c>
      <c r="G180">
        <f>COUNTIF('2way'!$Q$3:$Q$7690,"=" &amp;B180) + COUNTIF('2way'!$R$3:$R$7690,"=" &amp;B180)</f>
        <v>5</v>
      </c>
      <c r="H180" s="5">
        <f t="shared" si="34"/>
        <v>0</v>
      </c>
      <c r="I180" s="5">
        <f t="shared" si="35"/>
        <v>0.2</v>
      </c>
      <c r="J180" s="5">
        <f t="shared" si="36"/>
        <v>0.4</v>
      </c>
      <c r="K180" s="5">
        <f t="shared" si="37"/>
        <v>0.4</v>
      </c>
      <c r="L180" s="51">
        <f>COUNTIFS('2way'!$M$3:$M$7690,"&gt;50%",'2way'!$Y$3:$Y$7690,"Y",'2way'!$Q$3:$Q$7690,"=" &amp;B180) +  COUNTIFS('2way'!$M$3:$M$7690,"&gt;50%",'2way'!$Y$3:$Y$7690,"Y",'2way'!$R$3:$R$7690,"=" &amp;B180)</f>
        <v>0</v>
      </c>
      <c r="M180" s="51">
        <f>COUNTIFS('2way'!$M$3:$M$7690,"&gt;50%",'2way'!$Y$3:$Y$7690,"N",'2way'!$Q$3:$Q$7690,"=" &amp;B180) +  COUNTIFS('2way'!$M$3:$M$7690,"&gt;50%",'2way'!$Y$3:$Y$7690,"N",'2way'!$R$3:$R$7690,"=" &amp;B180)</f>
        <v>0</v>
      </c>
      <c r="N180" s="51">
        <f>COUNTIFS('2way'!$N$3:$N$7690,"&gt;50%",'2way'!$Y$3:$Y$7690,"N",'2way'!$Q$3:$Q$7690,"=" &amp;B180) +  COUNTIFS('2way'!$N$3:$N$7690,"&gt;50%",'2way'!$Y$3:$Y$7690,"N",'2way'!$R$3:$R$7690,"=" &amp;B180)</f>
        <v>0</v>
      </c>
      <c r="O180" s="51">
        <f>COUNTIFS('2way'!$N$3:$N$7690,"&gt;50%",'2way'!$Y$3:$Y$7690,"Y",'2way'!$Q$3:$Q$7690,"=" &amp;B180) +  COUNTIFS('2way'!$N$3:$N$7690,"&gt;50%",'2way'!$Y$3:$Y$7690,"Y",'2way'!$R$3:$R$7690,"=" &amp;B180)</f>
        <v>0</v>
      </c>
      <c r="P180">
        <f>COUNTIF('2way'!$Q$3:$Q$7690,"=" &amp;B180) + COUNTIF('2way'!$R$3:$R$7690,"=" &amp;B180)</f>
        <v>5</v>
      </c>
      <c r="Q180" s="5">
        <f t="shared" si="38"/>
        <v>0</v>
      </c>
      <c r="R180" s="5">
        <f t="shared" si="39"/>
        <v>0</v>
      </c>
      <c r="S180" s="5">
        <f t="shared" si="40"/>
        <v>0</v>
      </c>
      <c r="T180" s="5">
        <f t="shared" si="41"/>
        <v>0</v>
      </c>
      <c r="U180">
        <f t="shared" si="42"/>
        <v>2</v>
      </c>
      <c r="V180" s="5">
        <f t="shared" si="43"/>
        <v>0.4</v>
      </c>
      <c r="W180">
        <f t="shared" si="44"/>
        <v>0</v>
      </c>
      <c r="X180" s="5">
        <f t="shared" si="45"/>
        <v>0</v>
      </c>
      <c r="Y180">
        <f t="shared" si="46"/>
        <v>3</v>
      </c>
      <c r="Z180" s="5">
        <f t="shared" si="47"/>
        <v>0.6</v>
      </c>
      <c r="AA180">
        <f t="shared" si="48"/>
        <v>0</v>
      </c>
      <c r="AB180" s="5">
        <f t="shared" si="49"/>
        <v>0</v>
      </c>
    </row>
    <row r="181" spans="1:28" x14ac:dyDescent="0.25">
      <c r="A181" t="s">
        <v>259</v>
      </c>
      <c r="B181" t="s">
        <v>465</v>
      </c>
      <c r="C181" s="50">
        <f>COUNTIFS('2way'!$A$3:$A$7690,"&gt;50%",'2way'!$Y$3:$Y$7690,"Y",'2way'!$Q$3:$Q$7690,"=" &amp;B181) +  COUNTIFS('2way'!$A$3:$A$7690,"&gt;50%",'2way'!$Y$3:$Y$7690,"Y",'2way'!$R$3:$R$7690,"=" &amp;B181)</f>
        <v>1</v>
      </c>
      <c r="D181" s="51">
        <f>COUNTIFS('2way'!$A$3:$A$7690,"&gt;50%",'2way'!$Y$3:$Y$7690,"N",'2way'!$Q$3:$Q$7690,"=" &amp;B181) +  COUNTIFS('2way'!$A$3:$A$7690,"&gt;50%",'2way'!$Y$3:$Y$7690,"N",'2way'!$R$3:$R$7690,"=" &amp;B181)</f>
        <v>0</v>
      </c>
      <c r="E181" s="51">
        <f>COUNTIFS('2way'!$B$3:$B$7690,"&gt;50%",'2way'!$Y$3:$Y$7690,"N",'2way'!$Q$3:$Q$7690,"=" &amp;B181) +  COUNTIFS('2way'!$B$3:$B$7690,"&gt;50%",'2way'!$Y$3:$Y$7690,"N",'2way'!$R$3:$R$7690,"=" &amp;B181)</f>
        <v>2</v>
      </c>
      <c r="F181" s="51">
        <f>COUNTIFS('2way'!$B$3:$B$7690,"&gt;50%",'2way'!$Y$3:$Y$7690,"Y",'2way'!$Q$3:$Q$7690,"=" &amp;B181) +  COUNTIFS('2way'!$B$3:$B$7690,"&gt;50%",'2way'!$Y$3:$Y$7690,"Y",'2way'!$R$3:$R$7690,"=" &amp;B181)</f>
        <v>2</v>
      </c>
      <c r="G181">
        <f>COUNTIF('2way'!$Q$3:$Q$7690,"=" &amp;B181) + COUNTIF('2way'!$R$3:$R$7690,"=" &amp;B181)</f>
        <v>5</v>
      </c>
      <c r="H181" s="5">
        <f t="shared" si="34"/>
        <v>0.2</v>
      </c>
      <c r="I181" s="5">
        <f t="shared" si="35"/>
        <v>0</v>
      </c>
      <c r="J181" s="5">
        <f t="shared" si="36"/>
        <v>0.4</v>
      </c>
      <c r="K181" s="5">
        <f t="shared" si="37"/>
        <v>0.4</v>
      </c>
      <c r="L181" s="51">
        <f>COUNTIFS('2way'!$M$3:$M$7690,"&gt;50%",'2way'!$Y$3:$Y$7690,"Y",'2way'!$Q$3:$Q$7690,"=" &amp;B181) +  COUNTIFS('2way'!$M$3:$M$7690,"&gt;50%",'2way'!$Y$3:$Y$7690,"Y",'2way'!$R$3:$R$7690,"=" &amp;B181)</f>
        <v>0</v>
      </c>
      <c r="M181" s="51">
        <f>COUNTIFS('2way'!$M$3:$M$7690,"&gt;50%",'2way'!$Y$3:$Y$7690,"N",'2way'!$Q$3:$Q$7690,"=" &amp;B181) +  COUNTIFS('2way'!$M$3:$M$7690,"&gt;50%",'2way'!$Y$3:$Y$7690,"N",'2way'!$R$3:$R$7690,"=" &amp;B181)</f>
        <v>0</v>
      </c>
      <c r="N181" s="51">
        <f>COUNTIFS('2way'!$N$3:$N$7690,"&gt;50%",'2way'!$Y$3:$Y$7690,"N",'2way'!$Q$3:$Q$7690,"=" &amp;B181) +  COUNTIFS('2way'!$N$3:$N$7690,"&gt;50%",'2way'!$Y$3:$Y$7690,"N",'2way'!$R$3:$R$7690,"=" &amp;B181)</f>
        <v>0</v>
      </c>
      <c r="O181" s="51">
        <f>COUNTIFS('2way'!$N$3:$N$7690,"&gt;50%",'2way'!$Y$3:$Y$7690,"Y",'2way'!$Q$3:$Q$7690,"=" &amp;B181) +  COUNTIFS('2way'!$N$3:$N$7690,"&gt;50%",'2way'!$Y$3:$Y$7690,"Y",'2way'!$R$3:$R$7690,"=" &amp;B181)</f>
        <v>0</v>
      </c>
      <c r="P181">
        <f>COUNTIF('2way'!$Q$3:$Q$7690,"=" &amp;B181) + COUNTIF('2way'!$R$3:$R$7690,"=" &amp;B181)</f>
        <v>5</v>
      </c>
      <c r="Q181" s="5">
        <f t="shared" si="38"/>
        <v>0</v>
      </c>
      <c r="R181" s="5">
        <f t="shared" si="39"/>
        <v>0</v>
      </c>
      <c r="S181" s="5">
        <f t="shared" si="40"/>
        <v>0</v>
      </c>
      <c r="T181" s="5">
        <f t="shared" si="41"/>
        <v>0</v>
      </c>
      <c r="U181">
        <f t="shared" si="42"/>
        <v>3</v>
      </c>
      <c r="V181" s="5">
        <f t="shared" si="43"/>
        <v>0.6</v>
      </c>
      <c r="W181">
        <f t="shared" si="44"/>
        <v>0</v>
      </c>
      <c r="X181" s="5">
        <f t="shared" si="45"/>
        <v>0</v>
      </c>
      <c r="Y181">
        <f t="shared" si="46"/>
        <v>2</v>
      </c>
      <c r="Z181" s="5">
        <f t="shared" si="47"/>
        <v>0.4</v>
      </c>
      <c r="AA181">
        <f t="shared" si="48"/>
        <v>0</v>
      </c>
      <c r="AB181" s="5">
        <f t="shared" si="49"/>
        <v>0</v>
      </c>
    </row>
    <row r="182" spans="1:28" x14ac:dyDescent="0.25">
      <c r="A182" t="s">
        <v>259</v>
      </c>
      <c r="B182" t="s">
        <v>336</v>
      </c>
      <c r="C182" s="50">
        <f>COUNTIFS('2way'!$A$3:$A$7690,"&gt;50%",'2way'!$Y$3:$Y$7690,"Y",'2way'!$Q$3:$Q$7690,"=" &amp;B182) +  COUNTIFS('2way'!$A$3:$A$7690,"&gt;50%",'2way'!$Y$3:$Y$7690,"Y",'2way'!$R$3:$R$7690,"=" &amp;B182)</f>
        <v>1</v>
      </c>
      <c r="D182" s="51">
        <f>COUNTIFS('2way'!$A$3:$A$7690,"&gt;50%",'2way'!$Y$3:$Y$7690,"N",'2way'!$Q$3:$Q$7690,"=" &amp;B182) +  COUNTIFS('2way'!$A$3:$A$7690,"&gt;50%",'2way'!$Y$3:$Y$7690,"N",'2way'!$R$3:$R$7690,"=" &amp;B182)</f>
        <v>0</v>
      </c>
      <c r="E182" s="51">
        <f>COUNTIFS('2way'!$B$3:$B$7690,"&gt;50%",'2way'!$Y$3:$Y$7690,"N",'2way'!$Q$3:$Q$7690,"=" &amp;B182) +  COUNTIFS('2way'!$B$3:$B$7690,"&gt;50%",'2way'!$Y$3:$Y$7690,"N",'2way'!$R$3:$R$7690,"=" &amp;B182)</f>
        <v>2</v>
      </c>
      <c r="F182" s="51">
        <f>COUNTIFS('2way'!$B$3:$B$7690,"&gt;50%",'2way'!$Y$3:$Y$7690,"Y",'2way'!$Q$3:$Q$7690,"=" &amp;B182) +  COUNTIFS('2way'!$B$3:$B$7690,"&gt;50%",'2way'!$Y$3:$Y$7690,"Y",'2way'!$R$3:$R$7690,"=" &amp;B182)</f>
        <v>2</v>
      </c>
      <c r="G182">
        <f>COUNTIF('2way'!$Q$3:$Q$7690,"=" &amp;B182) + COUNTIF('2way'!$R$3:$R$7690,"=" &amp;B182)</f>
        <v>5</v>
      </c>
      <c r="H182" s="5">
        <f t="shared" si="34"/>
        <v>0.2</v>
      </c>
      <c r="I182" s="5">
        <f t="shared" si="35"/>
        <v>0</v>
      </c>
      <c r="J182" s="5">
        <f t="shared" si="36"/>
        <v>0.4</v>
      </c>
      <c r="K182" s="5">
        <f t="shared" si="37"/>
        <v>0.4</v>
      </c>
      <c r="L182" s="51">
        <f>COUNTIFS('2way'!$M$3:$M$7690,"&gt;50%",'2way'!$Y$3:$Y$7690,"Y",'2way'!$Q$3:$Q$7690,"=" &amp;B182) +  COUNTIFS('2way'!$M$3:$M$7690,"&gt;50%",'2way'!$Y$3:$Y$7690,"Y",'2way'!$R$3:$R$7690,"=" &amp;B182)</f>
        <v>0</v>
      </c>
      <c r="M182" s="51">
        <f>COUNTIFS('2way'!$M$3:$M$7690,"&gt;50%",'2way'!$Y$3:$Y$7690,"N",'2way'!$Q$3:$Q$7690,"=" &amp;B182) +  COUNTIFS('2way'!$M$3:$M$7690,"&gt;50%",'2way'!$Y$3:$Y$7690,"N",'2way'!$R$3:$R$7690,"=" &amp;B182)</f>
        <v>0</v>
      </c>
      <c r="N182" s="51">
        <f>COUNTIFS('2way'!$N$3:$N$7690,"&gt;50%",'2way'!$Y$3:$Y$7690,"N",'2way'!$Q$3:$Q$7690,"=" &amp;B182) +  COUNTIFS('2way'!$N$3:$N$7690,"&gt;50%",'2way'!$Y$3:$Y$7690,"N",'2way'!$R$3:$R$7690,"=" &amp;B182)</f>
        <v>0</v>
      </c>
      <c r="O182" s="51">
        <f>COUNTIFS('2way'!$N$3:$N$7690,"&gt;50%",'2way'!$Y$3:$Y$7690,"Y",'2way'!$Q$3:$Q$7690,"=" &amp;B182) +  COUNTIFS('2way'!$N$3:$N$7690,"&gt;50%",'2way'!$Y$3:$Y$7690,"Y",'2way'!$R$3:$R$7690,"=" &amp;B182)</f>
        <v>0</v>
      </c>
      <c r="P182">
        <f>COUNTIF('2way'!$Q$3:$Q$7690,"=" &amp;B182) + COUNTIF('2way'!$R$3:$R$7690,"=" &amp;B182)</f>
        <v>5</v>
      </c>
      <c r="Q182" s="5">
        <f t="shared" si="38"/>
        <v>0</v>
      </c>
      <c r="R182" s="5">
        <f t="shared" si="39"/>
        <v>0</v>
      </c>
      <c r="S182" s="5">
        <f t="shared" si="40"/>
        <v>0</v>
      </c>
      <c r="T182" s="5">
        <f t="shared" si="41"/>
        <v>0</v>
      </c>
      <c r="U182">
        <f t="shared" si="42"/>
        <v>3</v>
      </c>
      <c r="V182" s="5">
        <f t="shared" si="43"/>
        <v>0.6</v>
      </c>
      <c r="W182">
        <f t="shared" si="44"/>
        <v>0</v>
      </c>
      <c r="X182" s="5">
        <f t="shared" si="45"/>
        <v>0</v>
      </c>
      <c r="Y182">
        <f t="shared" si="46"/>
        <v>2</v>
      </c>
      <c r="Z182" s="5">
        <f t="shared" si="47"/>
        <v>0.4</v>
      </c>
      <c r="AA182">
        <f t="shared" si="48"/>
        <v>0</v>
      </c>
      <c r="AB182" s="5">
        <f t="shared" si="49"/>
        <v>0</v>
      </c>
    </row>
    <row r="183" spans="1:28" x14ac:dyDescent="0.25">
      <c r="A183" t="s">
        <v>259</v>
      </c>
      <c r="B183" t="s">
        <v>466</v>
      </c>
      <c r="C183" s="50">
        <f>COUNTIFS('2way'!$A$3:$A$7690,"&gt;50%",'2way'!$Y$3:$Y$7690,"Y",'2way'!$Q$3:$Q$7690,"=" &amp;B183) +  COUNTIFS('2way'!$A$3:$A$7690,"&gt;50%",'2way'!$Y$3:$Y$7690,"Y",'2way'!$R$3:$R$7690,"=" &amp;B183)</f>
        <v>2</v>
      </c>
      <c r="D183" s="51">
        <f>COUNTIFS('2way'!$A$3:$A$7690,"&gt;50%",'2way'!$Y$3:$Y$7690,"N",'2way'!$Q$3:$Q$7690,"=" &amp;B183) +  COUNTIFS('2way'!$A$3:$A$7690,"&gt;50%",'2way'!$Y$3:$Y$7690,"N",'2way'!$R$3:$R$7690,"=" &amp;B183)</f>
        <v>0</v>
      </c>
      <c r="E183" s="51">
        <f>COUNTIFS('2way'!$B$3:$B$7690,"&gt;50%",'2way'!$Y$3:$Y$7690,"N",'2way'!$Q$3:$Q$7690,"=" &amp;B183) +  COUNTIFS('2way'!$B$3:$B$7690,"&gt;50%",'2way'!$Y$3:$Y$7690,"N",'2way'!$R$3:$R$7690,"=" &amp;B183)</f>
        <v>1</v>
      </c>
      <c r="F183" s="51">
        <f>COUNTIFS('2way'!$B$3:$B$7690,"&gt;50%",'2way'!$Y$3:$Y$7690,"Y",'2way'!$Q$3:$Q$7690,"=" &amp;B183) +  COUNTIFS('2way'!$B$3:$B$7690,"&gt;50%",'2way'!$Y$3:$Y$7690,"Y",'2way'!$R$3:$R$7690,"=" &amp;B183)</f>
        <v>3</v>
      </c>
      <c r="G183">
        <f>COUNTIF('2way'!$Q$3:$Q$7690,"=" &amp;B183) + COUNTIF('2way'!$R$3:$R$7690,"=" &amp;B183)</f>
        <v>6</v>
      </c>
      <c r="H183" s="5">
        <f t="shared" si="34"/>
        <v>0.33333333333333331</v>
      </c>
      <c r="I183" s="5">
        <f t="shared" si="35"/>
        <v>0</v>
      </c>
      <c r="J183" s="5">
        <f t="shared" si="36"/>
        <v>0.16666666666666666</v>
      </c>
      <c r="K183" s="5">
        <f t="shared" si="37"/>
        <v>0.5</v>
      </c>
      <c r="L183" s="51">
        <f>COUNTIFS('2way'!$M$3:$M$7690,"&gt;50%",'2way'!$Y$3:$Y$7690,"Y",'2way'!$Q$3:$Q$7690,"=" &amp;B183) +  COUNTIFS('2way'!$M$3:$M$7690,"&gt;50%",'2way'!$Y$3:$Y$7690,"Y",'2way'!$R$3:$R$7690,"=" &amp;B183)</f>
        <v>0</v>
      </c>
      <c r="M183" s="51">
        <f>COUNTIFS('2way'!$M$3:$M$7690,"&gt;50%",'2way'!$Y$3:$Y$7690,"N",'2way'!$Q$3:$Q$7690,"=" &amp;B183) +  COUNTIFS('2way'!$M$3:$M$7690,"&gt;50%",'2way'!$Y$3:$Y$7690,"N",'2way'!$R$3:$R$7690,"=" &amp;B183)</f>
        <v>0</v>
      </c>
      <c r="N183" s="51">
        <f>COUNTIFS('2way'!$N$3:$N$7690,"&gt;50%",'2way'!$Y$3:$Y$7690,"N",'2way'!$Q$3:$Q$7690,"=" &amp;B183) +  COUNTIFS('2way'!$N$3:$N$7690,"&gt;50%",'2way'!$Y$3:$Y$7690,"N",'2way'!$R$3:$R$7690,"=" &amp;B183)</f>
        <v>0</v>
      </c>
      <c r="O183" s="51">
        <f>COUNTIFS('2way'!$N$3:$N$7690,"&gt;50%",'2way'!$Y$3:$Y$7690,"Y",'2way'!$Q$3:$Q$7690,"=" &amp;B183) +  COUNTIFS('2way'!$N$3:$N$7690,"&gt;50%",'2way'!$Y$3:$Y$7690,"Y",'2way'!$R$3:$R$7690,"=" &amp;B183)</f>
        <v>0</v>
      </c>
      <c r="P183">
        <f>COUNTIF('2way'!$Q$3:$Q$7690,"=" &amp;B183) + COUNTIF('2way'!$R$3:$R$7690,"=" &amp;B183)</f>
        <v>6</v>
      </c>
      <c r="Q183" s="5">
        <f t="shared" si="38"/>
        <v>0</v>
      </c>
      <c r="R183" s="5">
        <f t="shared" si="39"/>
        <v>0</v>
      </c>
      <c r="S183" s="5">
        <f t="shared" si="40"/>
        <v>0</v>
      </c>
      <c r="T183" s="5">
        <f t="shared" si="41"/>
        <v>0</v>
      </c>
      <c r="U183">
        <f t="shared" si="42"/>
        <v>3</v>
      </c>
      <c r="V183" s="5">
        <f t="shared" si="43"/>
        <v>0.5</v>
      </c>
      <c r="W183">
        <f t="shared" si="44"/>
        <v>0</v>
      </c>
      <c r="X183" s="5">
        <f t="shared" si="45"/>
        <v>0</v>
      </c>
      <c r="Y183">
        <f t="shared" si="46"/>
        <v>3</v>
      </c>
      <c r="Z183" s="5">
        <f t="shared" si="47"/>
        <v>0.5</v>
      </c>
      <c r="AA183">
        <f t="shared" si="48"/>
        <v>0</v>
      </c>
      <c r="AB183" s="5">
        <f t="shared" si="49"/>
        <v>0</v>
      </c>
    </row>
    <row r="184" spans="1:28" x14ac:dyDescent="0.25">
      <c r="A184" t="s">
        <v>262</v>
      </c>
      <c r="B184" t="s">
        <v>339</v>
      </c>
      <c r="C184" s="50">
        <f>COUNTIFS('2way'!$A$3:$A$7690,"&gt;50%",'2way'!$Y$3:$Y$7690,"Y",'2way'!$Q$3:$Q$7690,"=" &amp;B184) +  COUNTIFS('2way'!$A$3:$A$7690,"&gt;50%",'2way'!$Y$3:$Y$7690,"Y",'2way'!$R$3:$R$7690,"=" &amp;B184)</f>
        <v>0</v>
      </c>
      <c r="D184" s="51">
        <f>COUNTIFS('2way'!$A$3:$A$7690,"&gt;50%",'2way'!$Y$3:$Y$7690,"N",'2way'!$Q$3:$Q$7690,"=" &amp;B184) +  COUNTIFS('2way'!$A$3:$A$7690,"&gt;50%",'2way'!$Y$3:$Y$7690,"N",'2way'!$R$3:$R$7690,"=" &amp;B184)</f>
        <v>2</v>
      </c>
      <c r="E184" s="51">
        <f>COUNTIFS('2way'!$B$3:$B$7690,"&gt;50%",'2way'!$Y$3:$Y$7690,"N",'2way'!$Q$3:$Q$7690,"=" &amp;B184) +  COUNTIFS('2way'!$B$3:$B$7690,"&gt;50%",'2way'!$Y$3:$Y$7690,"N",'2way'!$R$3:$R$7690,"=" &amp;B184)</f>
        <v>3</v>
      </c>
      <c r="F184" s="51">
        <f>COUNTIFS('2way'!$B$3:$B$7690,"&gt;50%",'2way'!$Y$3:$Y$7690,"Y",'2way'!$Q$3:$Q$7690,"=" &amp;B184) +  COUNTIFS('2way'!$B$3:$B$7690,"&gt;50%",'2way'!$Y$3:$Y$7690,"Y",'2way'!$R$3:$R$7690,"=" &amp;B184)</f>
        <v>1</v>
      </c>
      <c r="G184">
        <f>COUNTIF('2way'!$Q$3:$Q$7690,"=" &amp;B184) + COUNTIF('2way'!$R$3:$R$7690,"=" &amp;B184)</f>
        <v>6</v>
      </c>
      <c r="H184" s="5">
        <f t="shared" si="34"/>
        <v>0</v>
      </c>
      <c r="I184" s="5">
        <f t="shared" si="35"/>
        <v>0.33333333333333331</v>
      </c>
      <c r="J184" s="5">
        <f t="shared" si="36"/>
        <v>0.5</v>
      </c>
      <c r="K184" s="5">
        <f t="shared" si="37"/>
        <v>0.16666666666666666</v>
      </c>
      <c r="L184" s="51">
        <f>COUNTIFS('2way'!$M$3:$M$7690,"&gt;50%",'2way'!$Y$3:$Y$7690,"Y",'2way'!$Q$3:$Q$7690,"=" &amp;B184) +  COUNTIFS('2way'!$M$3:$M$7690,"&gt;50%",'2way'!$Y$3:$Y$7690,"Y",'2way'!$R$3:$R$7690,"=" &amp;B184)</f>
        <v>0</v>
      </c>
      <c r="M184" s="51">
        <f>COUNTIFS('2way'!$M$3:$M$7690,"&gt;50%",'2way'!$Y$3:$Y$7690,"N",'2way'!$Q$3:$Q$7690,"=" &amp;B184) +  COUNTIFS('2way'!$M$3:$M$7690,"&gt;50%",'2way'!$Y$3:$Y$7690,"N",'2way'!$R$3:$R$7690,"=" &amp;B184)</f>
        <v>0</v>
      </c>
      <c r="N184" s="51">
        <f>COUNTIFS('2way'!$N$3:$N$7690,"&gt;50%",'2way'!$Y$3:$Y$7690,"N",'2way'!$Q$3:$Q$7690,"=" &amp;B184) +  COUNTIFS('2way'!$N$3:$N$7690,"&gt;50%",'2way'!$Y$3:$Y$7690,"N",'2way'!$R$3:$R$7690,"=" &amp;B184)</f>
        <v>0</v>
      </c>
      <c r="O184" s="51">
        <f>COUNTIFS('2way'!$N$3:$N$7690,"&gt;50%",'2way'!$Y$3:$Y$7690,"Y",'2way'!$Q$3:$Q$7690,"=" &amp;B184) +  COUNTIFS('2way'!$N$3:$N$7690,"&gt;50%",'2way'!$Y$3:$Y$7690,"Y",'2way'!$R$3:$R$7690,"=" &amp;B184)</f>
        <v>0</v>
      </c>
      <c r="P184">
        <f>COUNTIF('2way'!$Q$3:$Q$7690,"=" &amp;B184) + COUNTIF('2way'!$R$3:$R$7690,"=" &amp;B184)</f>
        <v>6</v>
      </c>
      <c r="Q184" s="5">
        <f t="shared" si="38"/>
        <v>0</v>
      </c>
      <c r="R184" s="5">
        <f t="shared" si="39"/>
        <v>0</v>
      </c>
      <c r="S184" s="5">
        <f t="shared" si="40"/>
        <v>0</v>
      </c>
      <c r="T184" s="5">
        <f t="shared" si="41"/>
        <v>0</v>
      </c>
      <c r="U184">
        <f t="shared" si="42"/>
        <v>3</v>
      </c>
      <c r="V184" s="5">
        <f t="shared" si="43"/>
        <v>0.5</v>
      </c>
      <c r="W184">
        <f t="shared" si="44"/>
        <v>0</v>
      </c>
      <c r="X184" s="5">
        <f t="shared" si="45"/>
        <v>0</v>
      </c>
      <c r="Y184">
        <f t="shared" si="46"/>
        <v>3</v>
      </c>
      <c r="Z184" s="5">
        <f t="shared" si="47"/>
        <v>0.5</v>
      </c>
      <c r="AA184">
        <f t="shared" si="48"/>
        <v>0</v>
      </c>
      <c r="AB184" s="5">
        <f t="shared" si="49"/>
        <v>0</v>
      </c>
    </row>
    <row r="185" spans="1:28" x14ac:dyDescent="0.25">
      <c r="A185" t="s">
        <v>262</v>
      </c>
      <c r="B185" t="s">
        <v>340</v>
      </c>
      <c r="C185" s="50">
        <f>COUNTIFS('2way'!$A$3:$A$7690,"&gt;50%",'2way'!$Y$3:$Y$7690,"Y",'2way'!$Q$3:$Q$7690,"=" &amp;B185) +  COUNTIFS('2way'!$A$3:$A$7690,"&gt;50%",'2way'!$Y$3:$Y$7690,"Y",'2way'!$R$3:$R$7690,"=" &amp;B185)</f>
        <v>0</v>
      </c>
      <c r="D185" s="51">
        <f>COUNTIFS('2way'!$A$3:$A$7690,"&gt;50%",'2way'!$Y$3:$Y$7690,"N",'2way'!$Q$3:$Q$7690,"=" &amp;B185) +  COUNTIFS('2way'!$A$3:$A$7690,"&gt;50%",'2way'!$Y$3:$Y$7690,"N",'2way'!$R$3:$R$7690,"=" &amp;B185)</f>
        <v>2</v>
      </c>
      <c r="E185" s="51">
        <f>COUNTIFS('2way'!$B$3:$B$7690,"&gt;50%",'2way'!$Y$3:$Y$7690,"N",'2way'!$Q$3:$Q$7690,"=" &amp;B185) +  COUNTIFS('2way'!$B$3:$B$7690,"&gt;50%",'2way'!$Y$3:$Y$7690,"N",'2way'!$R$3:$R$7690,"=" &amp;B185)</f>
        <v>4</v>
      </c>
      <c r="F185" s="51">
        <f>COUNTIFS('2way'!$B$3:$B$7690,"&gt;50%",'2way'!$Y$3:$Y$7690,"Y",'2way'!$Q$3:$Q$7690,"=" &amp;B185) +  COUNTIFS('2way'!$B$3:$B$7690,"&gt;50%",'2way'!$Y$3:$Y$7690,"Y",'2way'!$R$3:$R$7690,"=" &amp;B185)</f>
        <v>0</v>
      </c>
      <c r="G185">
        <f>COUNTIF('2way'!$Q$3:$Q$7690,"=" &amp;B185) + COUNTIF('2way'!$R$3:$R$7690,"=" &amp;B185)</f>
        <v>6</v>
      </c>
      <c r="H185" s="5">
        <f t="shared" si="34"/>
        <v>0</v>
      </c>
      <c r="I185" s="5">
        <f t="shared" si="35"/>
        <v>0.33333333333333331</v>
      </c>
      <c r="J185" s="5">
        <f t="shared" si="36"/>
        <v>0.66666666666666663</v>
      </c>
      <c r="K185" s="5">
        <f t="shared" si="37"/>
        <v>0</v>
      </c>
      <c r="L185" s="51">
        <f>COUNTIFS('2way'!$M$3:$M$7690,"&gt;50%",'2way'!$Y$3:$Y$7690,"Y",'2way'!$Q$3:$Q$7690,"=" &amp;B185) +  COUNTIFS('2way'!$M$3:$M$7690,"&gt;50%",'2way'!$Y$3:$Y$7690,"Y",'2way'!$R$3:$R$7690,"=" &amp;B185)</f>
        <v>0</v>
      </c>
      <c r="M185" s="51">
        <f>COUNTIFS('2way'!$M$3:$M$7690,"&gt;50%",'2way'!$Y$3:$Y$7690,"N",'2way'!$Q$3:$Q$7690,"=" &amp;B185) +  COUNTIFS('2way'!$M$3:$M$7690,"&gt;50%",'2way'!$Y$3:$Y$7690,"N",'2way'!$R$3:$R$7690,"=" &amp;B185)</f>
        <v>0</v>
      </c>
      <c r="N185" s="51">
        <f>COUNTIFS('2way'!$N$3:$N$7690,"&gt;50%",'2way'!$Y$3:$Y$7690,"N",'2way'!$Q$3:$Q$7690,"=" &amp;B185) +  COUNTIFS('2way'!$N$3:$N$7690,"&gt;50%",'2way'!$Y$3:$Y$7690,"N",'2way'!$R$3:$R$7690,"=" &amp;B185)</f>
        <v>0</v>
      </c>
      <c r="O185" s="51">
        <f>COUNTIFS('2way'!$N$3:$N$7690,"&gt;50%",'2way'!$Y$3:$Y$7690,"Y",'2way'!$Q$3:$Q$7690,"=" &amp;B185) +  COUNTIFS('2way'!$N$3:$N$7690,"&gt;50%",'2way'!$Y$3:$Y$7690,"Y",'2way'!$R$3:$R$7690,"=" &amp;B185)</f>
        <v>0</v>
      </c>
      <c r="P185">
        <f>COUNTIF('2way'!$Q$3:$Q$7690,"=" &amp;B185) + COUNTIF('2way'!$R$3:$R$7690,"=" &amp;B185)</f>
        <v>6</v>
      </c>
      <c r="Q185" s="5">
        <f t="shared" si="38"/>
        <v>0</v>
      </c>
      <c r="R185" s="5">
        <f t="shared" si="39"/>
        <v>0</v>
      </c>
      <c r="S185" s="5">
        <f t="shared" si="40"/>
        <v>0</v>
      </c>
      <c r="T185" s="5">
        <f t="shared" si="41"/>
        <v>0</v>
      </c>
      <c r="U185">
        <f t="shared" si="42"/>
        <v>4</v>
      </c>
      <c r="V185" s="5">
        <f t="shared" si="43"/>
        <v>0.66666666666666663</v>
      </c>
      <c r="W185">
        <f t="shared" si="44"/>
        <v>0</v>
      </c>
      <c r="X185" s="5">
        <f t="shared" si="45"/>
        <v>0</v>
      </c>
      <c r="Y185">
        <f t="shared" si="46"/>
        <v>2</v>
      </c>
      <c r="Z185" s="5">
        <f t="shared" si="47"/>
        <v>0.33333333333333331</v>
      </c>
      <c r="AA185">
        <f t="shared" si="48"/>
        <v>0</v>
      </c>
      <c r="AB185" s="5">
        <f t="shared" si="49"/>
        <v>0</v>
      </c>
    </row>
    <row r="186" spans="1:28" x14ac:dyDescent="0.25">
      <c r="A186" t="s">
        <v>262</v>
      </c>
      <c r="B186" t="s">
        <v>467</v>
      </c>
      <c r="C186" s="50">
        <f>COUNTIFS('2way'!$A$3:$A$7690,"&gt;50%",'2way'!$Y$3:$Y$7690,"Y",'2way'!$Q$3:$Q$7690,"=" &amp;B186) +  COUNTIFS('2way'!$A$3:$A$7690,"&gt;50%",'2way'!$Y$3:$Y$7690,"Y",'2way'!$R$3:$R$7690,"=" &amp;B186)</f>
        <v>0</v>
      </c>
      <c r="D186" s="51">
        <f>COUNTIFS('2way'!$A$3:$A$7690,"&gt;50%",'2way'!$Y$3:$Y$7690,"N",'2way'!$Q$3:$Q$7690,"=" &amp;B186) +  COUNTIFS('2way'!$A$3:$A$7690,"&gt;50%",'2way'!$Y$3:$Y$7690,"N",'2way'!$R$3:$R$7690,"=" &amp;B186)</f>
        <v>0</v>
      </c>
      <c r="E186" s="51">
        <f>COUNTIFS('2way'!$B$3:$B$7690,"&gt;50%",'2way'!$Y$3:$Y$7690,"N",'2way'!$Q$3:$Q$7690,"=" &amp;B186) +  COUNTIFS('2way'!$B$3:$B$7690,"&gt;50%",'2way'!$Y$3:$Y$7690,"N",'2way'!$R$3:$R$7690,"=" &amp;B186)</f>
        <v>4</v>
      </c>
      <c r="F186" s="51">
        <f>COUNTIFS('2way'!$B$3:$B$7690,"&gt;50%",'2way'!$Y$3:$Y$7690,"Y",'2way'!$Q$3:$Q$7690,"=" &amp;B186) +  COUNTIFS('2way'!$B$3:$B$7690,"&gt;50%",'2way'!$Y$3:$Y$7690,"Y",'2way'!$R$3:$R$7690,"=" &amp;B186)</f>
        <v>2</v>
      </c>
      <c r="G186">
        <f>COUNTIF('2way'!$Q$3:$Q$7690,"=" &amp;B186) + COUNTIF('2way'!$R$3:$R$7690,"=" &amp;B186)</f>
        <v>6</v>
      </c>
      <c r="H186" s="5">
        <f t="shared" si="34"/>
        <v>0</v>
      </c>
      <c r="I186" s="5">
        <f t="shared" si="35"/>
        <v>0</v>
      </c>
      <c r="J186" s="5">
        <f t="shared" si="36"/>
        <v>0.66666666666666663</v>
      </c>
      <c r="K186" s="5">
        <f t="shared" si="37"/>
        <v>0.33333333333333331</v>
      </c>
      <c r="L186" s="51">
        <f>COUNTIFS('2way'!$M$3:$M$7690,"&gt;50%",'2way'!$Y$3:$Y$7690,"Y",'2way'!$Q$3:$Q$7690,"=" &amp;B186) +  COUNTIFS('2way'!$M$3:$M$7690,"&gt;50%",'2way'!$Y$3:$Y$7690,"Y",'2way'!$R$3:$R$7690,"=" &amp;B186)</f>
        <v>0</v>
      </c>
      <c r="M186" s="51">
        <f>COUNTIFS('2way'!$M$3:$M$7690,"&gt;50%",'2way'!$Y$3:$Y$7690,"N",'2way'!$Q$3:$Q$7690,"=" &amp;B186) +  COUNTIFS('2way'!$M$3:$M$7690,"&gt;50%",'2way'!$Y$3:$Y$7690,"N",'2way'!$R$3:$R$7690,"=" &amp;B186)</f>
        <v>0</v>
      </c>
      <c r="N186" s="51">
        <f>COUNTIFS('2way'!$N$3:$N$7690,"&gt;50%",'2way'!$Y$3:$Y$7690,"N",'2way'!$Q$3:$Q$7690,"=" &amp;B186) +  COUNTIFS('2way'!$N$3:$N$7690,"&gt;50%",'2way'!$Y$3:$Y$7690,"N",'2way'!$R$3:$R$7690,"=" &amp;B186)</f>
        <v>0</v>
      </c>
      <c r="O186" s="51">
        <f>COUNTIFS('2way'!$N$3:$N$7690,"&gt;50%",'2way'!$Y$3:$Y$7690,"Y",'2way'!$Q$3:$Q$7690,"=" &amp;B186) +  COUNTIFS('2way'!$N$3:$N$7690,"&gt;50%",'2way'!$Y$3:$Y$7690,"Y",'2way'!$R$3:$R$7690,"=" &amp;B186)</f>
        <v>0</v>
      </c>
      <c r="P186">
        <f>COUNTIF('2way'!$Q$3:$Q$7690,"=" &amp;B186) + COUNTIF('2way'!$R$3:$R$7690,"=" &amp;B186)</f>
        <v>6</v>
      </c>
      <c r="Q186" s="5">
        <f t="shared" si="38"/>
        <v>0</v>
      </c>
      <c r="R186" s="5">
        <f t="shared" si="39"/>
        <v>0</v>
      </c>
      <c r="S186" s="5">
        <f t="shared" si="40"/>
        <v>0</v>
      </c>
      <c r="T186" s="5">
        <f t="shared" si="41"/>
        <v>0</v>
      </c>
      <c r="U186">
        <f t="shared" si="42"/>
        <v>4</v>
      </c>
      <c r="V186" s="5">
        <f t="shared" si="43"/>
        <v>0.66666666666666663</v>
      </c>
      <c r="W186">
        <f t="shared" si="44"/>
        <v>0</v>
      </c>
      <c r="X186" s="5">
        <f t="shared" si="45"/>
        <v>0</v>
      </c>
      <c r="Y186">
        <f t="shared" si="46"/>
        <v>2</v>
      </c>
      <c r="Z186" s="5">
        <f t="shared" si="47"/>
        <v>0.33333333333333331</v>
      </c>
      <c r="AA186">
        <f t="shared" si="48"/>
        <v>0</v>
      </c>
      <c r="AB186" s="5">
        <f t="shared" si="49"/>
        <v>0</v>
      </c>
    </row>
    <row r="187" spans="1:28" x14ac:dyDescent="0.25">
      <c r="A187" t="s">
        <v>262</v>
      </c>
      <c r="B187" t="s">
        <v>470</v>
      </c>
      <c r="C187" s="50">
        <f>COUNTIFS('2way'!$A$3:$A$7690,"&gt;50%",'2way'!$Y$3:$Y$7690,"Y",'2way'!$Q$3:$Q$7690,"=" &amp;B187) +  COUNTIFS('2way'!$A$3:$A$7690,"&gt;50%",'2way'!$Y$3:$Y$7690,"Y",'2way'!$R$3:$R$7690,"=" &amp;B187)</f>
        <v>1</v>
      </c>
      <c r="D187" s="51">
        <f>COUNTIFS('2way'!$A$3:$A$7690,"&gt;50%",'2way'!$Y$3:$Y$7690,"N",'2way'!$Q$3:$Q$7690,"=" &amp;B187) +  COUNTIFS('2way'!$A$3:$A$7690,"&gt;50%",'2way'!$Y$3:$Y$7690,"N",'2way'!$R$3:$R$7690,"=" &amp;B187)</f>
        <v>1</v>
      </c>
      <c r="E187" s="51">
        <f>COUNTIFS('2way'!$B$3:$B$7690,"&gt;50%",'2way'!$Y$3:$Y$7690,"N",'2way'!$Q$3:$Q$7690,"=" &amp;B187) +  COUNTIFS('2way'!$B$3:$B$7690,"&gt;50%",'2way'!$Y$3:$Y$7690,"N",'2way'!$R$3:$R$7690,"=" &amp;B187)</f>
        <v>3</v>
      </c>
      <c r="F187" s="51">
        <f>COUNTIFS('2way'!$B$3:$B$7690,"&gt;50%",'2way'!$Y$3:$Y$7690,"Y",'2way'!$Q$3:$Q$7690,"=" &amp;B187) +  COUNTIFS('2way'!$B$3:$B$7690,"&gt;50%",'2way'!$Y$3:$Y$7690,"Y",'2way'!$R$3:$R$7690,"=" &amp;B187)</f>
        <v>1</v>
      </c>
      <c r="G187">
        <f>COUNTIF('2way'!$Q$3:$Q$7690,"=" &amp;B187) + COUNTIF('2way'!$R$3:$R$7690,"=" &amp;B187)</f>
        <v>6</v>
      </c>
      <c r="H187" s="5">
        <f t="shared" si="34"/>
        <v>0.16666666666666666</v>
      </c>
      <c r="I187" s="5">
        <f t="shared" si="35"/>
        <v>0.16666666666666666</v>
      </c>
      <c r="J187" s="5">
        <f t="shared" si="36"/>
        <v>0.5</v>
      </c>
      <c r="K187" s="5">
        <f t="shared" si="37"/>
        <v>0.16666666666666666</v>
      </c>
      <c r="L187" s="51">
        <f>COUNTIFS('2way'!$M$3:$M$7690,"&gt;50%",'2way'!$Y$3:$Y$7690,"Y",'2way'!$Q$3:$Q$7690,"=" &amp;B187) +  COUNTIFS('2way'!$M$3:$M$7690,"&gt;50%",'2way'!$Y$3:$Y$7690,"Y",'2way'!$R$3:$R$7690,"=" &amp;B187)</f>
        <v>0</v>
      </c>
      <c r="M187" s="51">
        <f>COUNTIFS('2way'!$M$3:$M$7690,"&gt;50%",'2way'!$Y$3:$Y$7690,"N",'2way'!$Q$3:$Q$7690,"=" &amp;B187) +  COUNTIFS('2way'!$M$3:$M$7690,"&gt;50%",'2way'!$Y$3:$Y$7690,"N",'2way'!$R$3:$R$7690,"=" &amp;B187)</f>
        <v>0</v>
      </c>
      <c r="N187" s="51">
        <f>COUNTIFS('2way'!$N$3:$N$7690,"&gt;50%",'2way'!$Y$3:$Y$7690,"N",'2way'!$Q$3:$Q$7690,"=" &amp;B187) +  COUNTIFS('2way'!$N$3:$N$7690,"&gt;50%",'2way'!$Y$3:$Y$7690,"N",'2way'!$R$3:$R$7690,"=" &amp;B187)</f>
        <v>0</v>
      </c>
      <c r="O187" s="51">
        <f>COUNTIFS('2way'!$N$3:$N$7690,"&gt;50%",'2way'!$Y$3:$Y$7690,"Y",'2way'!$Q$3:$Q$7690,"=" &amp;B187) +  COUNTIFS('2way'!$N$3:$N$7690,"&gt;50%",'2way'!$Y$3:$Y$7690,"Y",'2way'!$R$3:$R$7690,"=" &amp;B187)</f>
        <v>0</v>
      </c>
      <c r="P187">
        <f>COUNTIF('2way'!$Q$3:$Q$7690,"=" &amp;B187) + COUNTIF('2way'!$R$3:$R$7690,"=" &amp;B187)</f>
        <v>6</v>
      </c>
      <c r="Q187" s="5">
        <f t="shared" si="38"/>
        <v>0</v>
      </c>
      <c r="R187" s="5">
        <f t="shared" si="39"/>
        <v>0</v>
      </c>
      <c r="S187" s="5">
        <f t="shared" si="40"/>
        <v>0</v>
      </c>
      <c r="T187" s="5">
        <f t="shared" si="41"/>
        <v>0</v>
      </c>
      <c r="U187">
        <f t="shared" si="42"/>
        <v>4</v>
      </c>
      <c r="V187" s="5">
        <f t="shared" si="43"/>
        <v>0.66666666666666663</v>
      </c>
      <c r="W187">
        <f t="shared" si="44"/>
        <v>0</v>
      </c>
      <c r="X187" s="5">
        <f t="shared" si="45"/>
        <v>0</v>
      </c>
      <c r="Y187">
        <f t="shared" si="46"/>
        <v>2</v>
      </c>
      <c r="Z187" s="5">
        <f t="shared" si="47"/>
        <v>0.33333333333333331</v>
      </c>
      <c r="AA187">
        <f t="shared" si="48"/>
        <v>0</v>
      </c>
      <c r="AB187" s="5">
        <f t="shared" si="49"/>
        <v>0</v>
      </c>
    </row>
    <row r="188" spans="1:28" x14ac:dyDescent="0.25">
      <c r="A188" t="s">
        <v>262</v>
      </c>
      <c r="B188" t="s">
        <v>411</v>
      </c>
      <c r="C188" s="50">
        <f>COUNTIFS('2way'!$A$3:$A$7690,"&gt;50%",'2way'!$Y$3:$Y$7690,"Y",'2way'!$Q$3:$Q$7690,"=" &amp;B188) +  COUNTIFS('2way'!$A$3:$A$7690,"&gt;50%",'2way'!$Y$3:$Y$7690,"Y",'2way'!$R$3:$R$7690,"=" &amp;B188)</f>
        <v>0</v>
      </c>
      <c r="D188" s="51">
        <f>COUNTIFS('2way'!$A$3:$A$7690,"&gt;50%",'2way'!$Y$3:$Y$7690,"N",'2way'!$Q$3:$Q$7690,"=" &amp;B188) +  COUNTIFS('2way'!$A$3:$A$7690,"&gt;50%",'2way'!$Y$3:$Y$7690,"N",'2way'!$R$3:$R$7690,"=" &amp;B188)</f>
        <v>0</v>
      </c>
      <c r="E188" s="51">
        <f>COUNTIFS('2way'!$B$3:$B$7690,"&gt;50%",'2way'!$Y$3:$Y$7690,"N",'2way'!$Q$3:$Q$7690,"=" &amp;B188) +  COUNTIFS('2way'!$B$3:$B$7690,"&gt;50%",'2way'!$Y$3:$Y$7690,"N",'2way'!$R$3:$R$7690,"=" &amp;B188)</f>
        <v>6</v>
      </c>
      <c r="F188" s="51">
        <f>COUNTIFS('2way'!$B$3:$B$7690,"&gt;50%",'2way'!$Y$3:$Y$7690,"Y",'2way'!$Q$3:$Q$7690,"=" &amp;B188) +  COUNTIFS('2way'!$B$3:$B$7690,"&gt;50%",'2way'!$Y$3:$Y$7690,"Y",'2way'!$R$3:$R$7690,"=" &amp;B188)</f>
        <v>0</v>
      </c>
      <c r="G188">
        <f>COUNTIF('2way'!$Q$3:$Q$7690,"=" &amp;B188) + COUNTIF('2way'!$R$3:$R$7690,"=" &amp;B188)</f>
        <v>6</v>
      </c>
      <c r="H188" s="5">
        <f t="shared" si="34"/>
        <v>0</v>
      </c>
      <c r="I188" s="5">
        <f t="shared" si="35"/>
        <v>0</v>
      </c>
      <c r="J188" s="5">
        <f t="shared" si="36"/>
        <v>1</v>
      </c>
      <c r="K188" s="5">
        <f t="shared" si="37"/>
        <v>0</v>
      </c>
      <c r="L188" s="51">
        <f>COUNTIFS('2way'!$M$3:$M$7690,"&gt;50%",'2way'!$Y$3:$Y$7690,"Y",'2way'!$Q$3:$Q$7690,"=" &amp;B188) +  COUNTIFS('2way'!$M$3:$M$7690,"&gt;50%",'2way'!$Y$3:$Y$7690,"Y",'2way'!$R$3:$R$7690,"=" &amp;B188)</f>
        <v>0</v>
      </c>
      <c r="M188" s="51">
        <f>COUNTIFS('2way'!$M$3:$M$7690,"&gt;50%",'2way'!$Y$3:$Y$7690,"N",'2way'!$Q$3:$Q$7690,"=" &amp;B188) +  COUNTIFS('2way'!$M$3:$M$7690,"&gt;50%",'2way'!$Y$3:$Y$7690,"N",'2way'!$R$3:$R$7690,"=" &amp;B188)</f>
        <v>0</v>
      </c>
      <c r="N188" s="51">
        <f>COUNTIFS('2way'!$N$3:$N$7690,"&gt;50%",'2way'!$Y$3:$Y$7690,"N",'2way'!$Q$3:$Q$7690,"=" &amp;B188) +  COUNTIFS('2way'!$N$3:$N$7690,"&gt;50%",'2way'!$Y$3:$Y$7690,"N",'2way'!$R$3:$R$7690,"=" &amp;B188)</f>
        <v>0</v>
      </c>
      <c r="O188" s="51">
        <f>COUNTIFS('2way'!$N$3:$N$7690,"&gt;50%",'2way'!$Y$3:$Y$7690,"Y",'2way'!$Q$3:$Q$7690,"=" &amp;B188) +  COUNTIFS('2way'!$N$3:$N$7690,"&gt;50%",'2way'!$Y$3:$Y$7690,"Y",'2way'!$R$3:$R$7690,"=" &amp;B188)</f>
        <v>0</v>
      </c>
      <c r="P188">
        <f>COUNTIF('2way'!$Q$3:$Q$7690,"=" &amp;B188) + COUNTIF('2way'!$R$3:$R$7690,"=" &amp;B188)</f>
        <v>6</v>
      </c>
      <c r="Q188" s="5">
        <f t="shared" si="38"/>
        <v>0</v>
      </c>
      <c r="R188" s="5">
        <f t="shared" si="39"/>
        <v>0</v>
      </c>
      <c r="S188" s="5">
        <f t="shared" si="40"/>
        <v>0</v>
      </c>
      <c r="T188" s="5">
        <f t="shared" si="41"/>
        <v>0</v>
      </c>
      <c r="U188">
        <f t="shared" si="42"/>
        <v>6</v>
      </c>
      <c r="V188" s="5">
        <f t="shared" si="43"/>
        <v>1</v>
      </c>
      <c r="W188">
        <f t="shared" si="44"/>
        <v>0</v>
      </c>
      <c r="X188" s="5">
        <f t="shared" si="45"/>
        <v>0</v>
      </c>
      <c r="Y188">
        <f t="shared" si="46"/>
        <v>0</v>
      </c>
      <c r="Z188" s="5">
        <f t="shared" si="47"/>
        <v>0</v>
      </c>
      <c r="AA188">
        <f t="shared" si="48"/>
        <v>0</v>
      </c>
      <c r="AB188" s="5">
        <f t="shared" si="49"/>
        <v>0</v>
      </c>
    </row>
    <row r="189" spans="1:28" x14ac:dyDescent="0.25">
      <c r="A189" t="s">
        <v>262</v>
      </c>
      <c r="B189" t="s">
        <v>283</v>
      </c>
      <c r="C189" s="50">
        <f>COUNTIFS('2way'!$A$3:$A$7690,"&gt;50%",'2way'!$Y$3:$Y$7690,"Y",'2way'!$Q$3:$Q$7690,"=" &amp;B189) +  COUNTIFS('2way'!$A$3:$A$7690,"&gt;50%",'2way'!$Y$3:$Y$7690,"Y",'2way'!$R$3:$R$7690,"=" &amp;B189)</f>
        <v>0</v>
      </c>
      <c r="D189" s="51">
        <f>COUNTIFS('2way'!$A$3:$A$7690,"&gt;50%",'2way'!$Y$3:$Y$7690,"N",'2way'!$Q$3:$Q$7690,"=" &amp;B189) +  COUNTIFS('2way'!$A$3:$A$7690,"&gt;50%",'2way'!$Y$3:$Y$7690,"N",'2way'!$R$3:$R$7690,"=" &amp;B189)</f>
        <v>0</v>
      </c>
      <c r="E189" s="51">
        <f>COUNTIFS('2way'!$B$3:$B$7690,"&gt;50%",'2way'!$Y$3:$Y$7690,"N",'2way'!$Q$3:$Q$7690,"=" &amp;B189) +  COUNTIFS('2way'!$B$3:$B$7690,"&gt;50%",'2way'!$Y$3:$Y$7690,"N",'2way'!$R$3:$R$7690,"=" &amp;B189)</f>
        <v>4</v>
      </c>
      <c r="F189" s="51">
        <f>COUNTIFS('2way'!$B$3:$B$7690,"&gt;50%",'2way'!$Y$3:$Y$7690,"Y",'2way'!$Q$3:$Q$7690,"=" &amp;B189) +  COUNTIFS('2way'!$B$3:$B$7690,"&gt;50%",'2way'!$Y$3:$Y$7690,"Y",'2way'!$R$3:$R$7690,"=" &amp;B189)</f>
        <v>2</v>
      </c>
      <c r="G189">
        <f>COUNTIF('2way'!$Q$3:$Q$7690,"=" &amp;B189) + COUNTIF('2way'!$R$3:$R$7690,"=" &amp;B189)</f>
        <v>6</v>
      </c>
      <c r="H189" s="5">
        <f t="shared" si="34"/>
        <v>0</v>
      </c>
      <c r="I189" s="5">
        <f t="shared" si="35"/>
        <v>0</v>
      </c>
      <c r="J189" s="5">
        <f t="shared" si="36"/>
        <v>0.66666666666666663</v>
      </c>
      <c r="K189" s="5">
        <f t="shared" si="37"/>
        <v>0.33333333333333331</v>
      </c>
      <c r="L189" s="51">
        <f>COUNTIFS('2way'!$M$3:$M$7690,"&gt;50%",'2way'!$Y$3:$Y$7690,"Y",'2way'!$Q$3:$Q$7690,"=" &amp;B189) +  COUNTIFS('2way'!$M$3:$M$7690,"&gt;50%",'2way'!$Y$3:$Y$7690,"Y",'2way'!$R$3:$R$7690,"=" &amp;B189)</f>
        <v>0</v>
      </c>
      <c r="M189" s="51">
        <f>COUNTIFS('2way'!$M$3:$M$7690,"&gt;50%",'2way'!$Y$3:$Y$7690,"N",'2way'!$Q$3:$Q$7690,"=" &amp;B189) +  COUNTIFS('2way'!$M$3:$M$7690,"&gt;50%",'2way'!$Y$3:$Y$7690,"N",'2way'!$R$3:$R$7690,"=" &amp;B189)</f>
        <v>0</v>
      </c>
      <c r="N189" s="51">
        <f>COUNTIFS('2way'!$N$3:$N$7690,"&gt;50%",'2way'!$Y$3:$Y$7690,"N",'2way'!$Q$3:$Q$7690,"=" &amp;B189) +  COUNTIFS('2way'!$N$3:$N$7690,"&gt;50%",'2way'!$Y$3:$Y$7690,"N",'2way'!$R$3:$R$7690,"=" &amp;B189)</f>
        <v>0</v>
      </c>
      <c r="O189" s="51">
        <f>COUNTIFS('2way'!$N$3:$N$7690,"&gt;50%",'2way'!$Y$3:$Y$7690,"Y",'2way'!$Q$3:$Q$7690,"=" &amp;B189) +  COUNTIFS('2way'!$N$3:$N$7690,"&gt;50%",'2way'!$Y$3:$Y$7690,"Y",'2way'!$R$3:$R$7690,"=" &amp;B189)</f>
        <v>0</v>
      </c>
      <c r="P189">
        <f>COUNTIF('2way'!$Q$3:$Q$7690,"=" &amp;B189) + COUNTIF('2way'!$R$3:$R$7690,"=" &amp;B189)</f>
        <v>6</v>
      </c>
      <c r="Q189" s="5">
        <f t="shared" si="38"/>
        <v>0</v>
      </c>
      <c r="R189" s="5">
        <f t="shared" si="39"/>
        <v>0</v>
      </c>
      <c r="S189" s="5">
        <f t="shared" si="40"/>
        <v>0</v>
      </c>
      <c r="T189" s="5">
        <f t="shared" si="41"/>
        <v>0</v>
      </c>
      <c r="U189">
        <f t="shared" si="42"/>
        <v>4</v>
      </c>
      <c r="V189" s="5">
        <f t="shared" si="43"/>
        <v>0.66666666666666663</v>
      </c>
      <c r="W189">
        <f t="shared" si="44"/>
        <v>0</v>
      </c>
      <c r="X189" s="5">
        <f t="shared" si="45"/>
        <v>0</v>
      </c>
      <c r="Y189">
        <f t="shared" si="46"/>
        <v>2</v>
      </c>
      <c r="Z189" s="5">
        <f t="shared" si="47"/>
        <v>0.33333333333333331</v>
      </c>
      <c r="AA189">
        <f t="shared" si="48"/>
        <v>0</v>
      </c>
      <c r="AB189" s="5">
        <f t="shared" si="49"/>
        <v>0</v>
      </c>
    </row>
    <row r="190" spans="1:28" x14ac:dyDescent="0.25">
      <c r="A190" t="s">
        <v>262</v>
      </c>
      <c r="B190" t="s">
        <v>338</v>
      </c>
      <c r="C190" s="50">
        <f>COUNTIFS('2way'!$A$3:$A$7690,"&gt;50%",'2way'!$Y$3:$Y$7690,"Y",'2way'!$Q$3:$Q$7690,"=" &amp;B190) +  COUNTIFS('2way'!$A$3:$A$7690,"&gt;50%",'2way'!$Y$3:$Y$7690,"Y",'2way'!$R$3:$R$7690,"=" &amp;B190)</f>
        <v>1</v>
      </c>
      <c r="D190" s="51">
        <f>COUNTIFS('2way'!$A$3:$A$7690,"&gt;50%",'2way'!$Y$3:$Y$7690,"N",'2way'!$Q$3:$Q$7690,"=" &amp;B190) +  COUNTIFS('2way'!$A$3:$A$7690,"&gt;50%",'2way'!$Y$3:$Y$7690,"N",'2way'!$R$3:$R$7690,"=" &amp;B190)</f>
        <v>0</v>
      </c>
      <c r="E190" s="51">
        <f>COUNTIFS('2way'!$B$3:$B$7690,"&gt;50%",'2way'!$Y$3:$Y$7690,"N",'2way'!$Q$3:$Q$7690,"=" &amp;B190) +  COUNTIFS('2way'!$B$3:$B$7690,"&gt;50%",'2way'!$Y$3:$Y$7690,"N",'2way'!$R$3:$R$7690,"=" &amp;B190)</f>
        <v>3</v>
      </c>
      <c r="F190" s="51">
        <f>COUNTIFS('2way'!$B$3:$B$7690,"&gt;50%",'2way'!$Y$3:$Y$7690,"Y",'2way'!$Q$3:$Q$7690,"=" &amp;B190) +  COUNTIFS('2way'!$B$3:$B$7690,"&gt;50%",'2way'!$Y$3:$Y$7690,"Y",'2way'!$R$3:$R$7690,"=" &amp;B190)</f>
        <v>2</v>
      </c>
      <c r="G190">
        <f>COUNTIF('2way'!$Q$3:$Q$7690,"=" &amp;B190) + COUNTIF('2way'!$R$3:$R$7690,"=" &amp;B190)</f>
        <v>6</v>
      </c>
      <c r="H190" s="5">
        <f t="shared" si="34"/>
        <v>0.16666666666666666</v>
      </c>
      <c r="I190" s="5">
        <f t="shared" si="35"/>
        <v>0</v>
      </c>
      <c r="J190" s="5">
        <f t="shared" si="36"/>
        <v>0.5</v>
      </c>
      <c r="K190" s="5">
        <f t="shared" si="37"/>
        <v>0.33333333333333331</v>
      </c>
      <c r="L190" s="51">
        <f>COUNTIFS('2way'!$M$3:$M$7690,"&gt;50%",'2way'!$Y$3:$Y$7690,"Y",'2way'!$Q$3:$Q$7690,"=" &amp;B190) +  COUNTIFS('2way'!$M$3:$M$7690,"&gt;50%",'2way'!$Y$3:$Y$7690,"Y",'2way'!$R$3:$R$7690,"=" &amp;B190)</f>
        <v>0</v>
      </c>
      <c r="M190" s="51">
        <f>COUNTIFS('2way'!$M$3:$M$7690,"&gt;50%",'2way'!$Y$3:$Y$7690,"N",'2way'!$Q$3:$Q$7690,"=" &amp;B190) +  COUNTIFS('2way'!$M$3:$M$7690,"&gt;50%",'2way'!$Y$3:$Y$7690,"N",'2way'!$R$3:$R$7690,"=" &amp;B190)</f>
        <v>0</v>
      </c>
      <c r="N190" s="51">
        <f>COUNTIFS('2way'!$N$3:$N$7690,"&gt;50%",'2way'!$Y$3:$Y$7690,"N",'2way'!$Q$3:$Q$7690,"=" &amp;B190) +  COUNTIFS('2way'!$N$3:$N$7690,"&gt;50%",'2way'!$Y$3:$Y$7690,"N",'2way'!$R$3:$R$7690,"=" &amp;B190)</f>
        <v>0</v>
      </c>
      <c r="O190" s="51">
        <f>COUNTIFS('2way'!$N$3:$N$7690,"&gt;50%",'2way'!$Y$3:$Y$7690,"Y",'2way'!$Q$3:$Q$7690,"=" &amp;B190) +  COUNTIFS('2way'!$N$3:$N$7690,"&gt;50%",'2way'!$Y$3:$Y$7690,"Y",'2way'!$R$3:$R$7690,"=" &amp;B190)</f>
        <v>0</v>
      </c>
      <c r="P190">
        <f>COUNTIF('2way'!$Q$3:$Q$7690,"=" &amp;B190) + COUNTIF('2way'!$R$3:$R$7690,"=" &amp;B190)</f>
        <v>6</v>
      </c>
      <c r="Q190" s="5">
        <f t="shared" si="38"/>
        <v>0</v>
      </c>
      <c r="R190" s="5">
        <f t="shared" si="39"/>
        <v>0</v>
      </c>
      <c r="S190" s="5">
        <f t="shared" si="40"/>
        <v>0</v>
      </c>
      <c r="T190" s="5">
        <f t="shared" si="41"/>
        <v>0</v>
      </c>
      <c r="U190">
        <f t="shared" si="42"/>
        <v>4</v>
      </c>
      <c r="V190" s="5">
        <f t="shared" si="43"/>
        <v>0.66666666666666663</v>
      </c>
      <c r="W190">
        <f t="shared" si="44"/>
        <v>0</v>
      </c>
      <c r="X190" s="5">
        <f t="shared" si="45"/>
        <v>0</v>
      </c>
      <c r="Y190">
        <f t="shared" si="46"/>
        <v>2</v>
      </c>
      <c r="Z190" s="5">
        <f t="shared" si="47"/>
        <v>0.33333333333333331</v>
      </c>
      <c r="AA190">
        <f t="shared" si="48"/>
        <v>0</v>
      </c>
      <c r="AB190" s="5">
        <f t="shared" si="49"/>
        <v>0</v>
      </c>
    </row>
    <row r="191" spans="1:28" x14ac:dyDescent="0.25">
      <c r="A191" t="s">
        <v>262</v>
      </c>
      <c r="B191" t="s">
        <v>286</v>
      </c>
      <c r="C191" s="50">
        <f>COUNTIFS('2way'!$A$3:$A$7690,"&gt;50%",'2way'!$Y$3:$Y$7690,"Y",'2way'!$Q$3:$Q$7690,"=" &amp;B191) +  COUNTIFS('2way'!$A$3:$A$7690,"&gt;50%",'2way'!$Y$3:$Y$7690,"Y",'2way'!$R$3:$R$7690,"=" &amp;B191)</f>
        <v>1</v>
      </c>
      <c r="D191" s="51">
        <f>COUNTIFS('2way'!$A$3:$A$7690,"&gt;50%",'2way'!$Y$3:$Y$7690,"N",'2way'!$Q$3:$Q$7690,"=" &amp;B191) +  COUNTIFS('2way'!$A$3:$A$7690,"&gt;50%",'2way'!$Y$3:$Y$7690,"N",'2way'!$R$3:$R$7690,"=" &amp;B191)</f>
        <v>0</v>
      </c>
      <c r="E191" s="51">
        <f>COUNTIFS('2way'!$B$3:$B$7690,"&gt;50%",'2way'!$Y$3:$Y$7690,"N",'2way'!$Q$3:$Q$7690,"=" &amp;B191) +  COUNTIFS('2way'!$B$3:$B$7690,"&gt;50%",'2way'!$Y$3:$Y$7690,"N",'2way'!$R$3:$R$7690,"=" &amp;B191)</f>
        <v>4</v>
      </c>
      <c r="F191" s="51">
        <f>COUNTIFS('2way'!$B$3:$B$7690,"&gt;50%",'2way'!$Y$3:$Y$7690,"Y",'2way'!$Q$3:$Q$7690,"=" &amp;B191) +  COUNTIFS('2way'!$B$3:$B$7690,"&gt;50%",'2way'!$Y$3:$Y$7690,"Y",'2way'!$R$3:$R$7690,"=" &amp;B191)</f>
        <v>1</v>
      </c>
      <c r="G191">
        <f>COUNTIF('2way'!$Q$3:$Q$7690,"=" &amp;B191) + COUNTIF('2way'!$R$3:$R$7690,"=" &amp;B191)</f>
        <v>6</v>
      </c>
      <c r="H191" s="5">
        <f t="shared" si="34"/>
        <v>0.16666666666666666</v>
      </c>
      <c r="I191" s="5">
        <f t="shared" si="35"/>
        <v>0</v>
      </c>
      <c r="J191" s="5">
        <f t="shared" si="36"/>
        <v>0.66666666666666663</v>
      </c>
      <c r="K191" s="5">
        <f t="shared" si="37"/>
        <v>0.16666666666666666</v>
      </c>
      <c r="L191" s="51">
        <f>COUNTIFS('2way'!$M$3:$M$7690,"&gt;50%",'2way'!$Y$3:$Y$7690,"Y",'2way'!$Q$3:$Q$7690,"=" &amp;B191) +  COUNTIFS('2way'!$M$3:$M$7690,"&gt;50%",'2way'!$Y$3:$Y$7690,"Y",'2way'!$R$3:$R$7690,"=" &amp;B191)</f>
        <v>0</v>
      </c>
      <c r="M191" s="51">
        <f>COUNTIFS('2way'!$M$3:$M$7690,"&gt;50%",'2way'!$Y$3:$Y$7690,"N",'2way'!$Q$3:$Q$7690,"=" &amp;B191) +  COUNTIFS('2way'!$M$3:$M$7690,"&gt;50%",'2way'!$Y$3:$Y$7690,"N",'2way'!$R$3:$R$7690,"=" &amp;B191)</f>
        <v>0</v>
      </c>
      <c r="N191" s="51">
        <f>COUNTIFS('2way'!$N$3:$N$7690,"&gt;50%",'2way'!$Y$3:$Y$7690,"N",'2way'!$Q$3:$Q$7690,"=" &amp;B191) +  COUNTIFS('2way'!$N$3:$N$7690,"&gt;50%",'2way'!$Y$3:$Y$7690,"N",'2way'!$R$3:$R$7690,"=" &amp;B191)</f>
        <v>0</v>
      </c>
      <c r="O191" s="51">
        <f>COUNTIFS('2way'!$N$3:$N$7690,"&gt;50%",'2way'!$Y$3:$Y$7690,"Y",'2way'!$Q$3:$Q$7690,"=" &amp;B191) +  COUNTIFS('2way'!$N$3:$N$7690,"&gt;50%",'2way'!$Y$3:$Y$7690,"Y",'2way'!$R$3:$R$7690,"=" &amp;B191)</f>
        <v>0</v>
      </c>
      <c r="P191">
        <f>COUNTIF('2way'!$Q$3:$Q$7690,"=" &amp;B191) + COUNTIF('2way'!$R$3:$R$7690,"=" &amp;B191)</f>
        <v>6</v>
      </c>
      <c r="Q191" s="5">
        <f t="shared" si="38"/>
        <v>0</v>
      </c>
      <c r="R191" s="5">
        <f t="shared" si="39"/>
        <v>0</v>
      </c>
      <c r="S191" s="5">
        <f t="shared" si="40"/>
        <v>0</v>
      </c>
      <c r="T191" s="5">
        <f t="shared" si="41"/>
        <v>0</v>
      </c>
      <c r="U191">
        <f t="shared" si="42"/>
        <v>5</v>
      </c>
      <c r="V191" s="5">
        <f t="shared" si="43"/>
        <v>0.83333333333333337</v>
      </c>
      <c r="W191">
        <f t="shared" si="44"/>
        <v>0</v>
      </c>
      <c r="X191" s="5">
        <f t="shared" si="45"/>
        <v>0</v>
      </c>
      <c r="Y191">
        <f t="shared" si="46"/>
        <v>1</v>
      </c>
      <c r="Z191" s="5">
        <f t="shared" si="47"/>
        <v>0.16666666666666666</v>
      </c>
      <c r="AA191">
        <f t="shared" si="48"/>
        <v>0</v>
      </c>
      <c r="AB191" s="5">
        <f t="shared" si="49"/>
        <v>0</v>
      </c>
    </row>
    <row r="192" spans="1:28" x14ac:dyDescent="0.25">
      <c r="A192" t="s">
        <v>262</v>
      </c>
      <c r="B192" t="s">
        <v>413</v>
      </c>
      <c r="C192" s="50">
        <f>COUNTIFS('2way'!$A$3:$A$7690,"&gt;50%",'2way'!$Y$3:$Y$7690,"Y",'2way'!$Q$3:$Q$7690,"=" &amp;B192) +  COUNTIFS('2way'!$A$3:$A$7690,"&gt;50%",'2way'!$Y$3:$Y$7690,"Y",'2way'!$R$3:$R$7690,"=" &amp;B192)</f>
        <v>2</v>
      </c>
      <c r="D192" s="51">
        <f>COUNTIFS('2way'!$A$3:$A$7690,"&gt;50%",'2way'!$Y$3:$Y$7690,"N",'2way'!$Q$3:$Q$7690,"=" &amp;B192) +  COUNTIFS('2way'!$A$3:$A$7690,"&gt;50%",'2way'!$Y$3:$Y$7690,"N",'2way'!$R$3:$R$7690,"=" &amp;B192)</f>
        <v>0</v>
      </c>
      <c r="E192" s="51">
        <f>COUNTIFS('2way'!$B$3:$B$7690,"&gt;50%",'2way'!$Y$3:$Y$7690,"N",'2way'!$Q$3:$Q$7690,"=" &amp;B192) +  COUNTIFS('2way'!$B$3:$B$7690,"&gt;50%",'2way'!$Y$3:$Y$7690,"N",'2way'!$R$3:$R$7690,"=" &amp;B192)</f>
        <v>2</v>
      </c>
      <c r="F192" s="51">
        <f>COUNTIFS('2way'!$B$3:$B$7690,"&gt;50%",'2way'!$Y$3:$Y$7690,"Y",'2way'!$Q$3:$Q$7690,"=" &amp;B192) +  COUNTIFS('2way'!$B$3:$B$7690,"&gt;50%",'2way'!$Y$3:$Y$7690,"Y",'2way'!$R$3:$R$7690,"=" &amp;B192)</f>
        <v>2</v>
      </c>
      <c r="G192">
        <f>COUNTIF('2way'!$Q$3:$Q$7690,"=" &amp;B192) + COUNTIF('2way'!$R$3:$R$7690,"=" &amp;B192)</f>
        <v>6</v>
      </c>
      <c r="H192" s="5">
        <f t="shared" si="34"/>
        <v>0.33333333333333331</v>
      </c>
      <c r="I192" s="5">
        <f t="shared" si="35"/>
        <v>0</v>
      </c>
      <c r="J192" s="5">
        <f t="shared" si="36"/>
        <v>0.33333333333333331</v>
      </c>
      <c r="K192" s="5">
        <f t="shared" si="37"/>
        <v>0.33333333333333331</v>
      </c>
      <c r="L192" s="51">
        <f>COUNTIFS('2way'!$M$3:$M$7690,"&gt;50%",'2way'!$Y$3:$Y$7690,"Y",'2way'!$Q$3:$Q$7690,"=" &amp;B192) +  COUNTIFS('2way'!$M$3:$M$7690,"&gt;50%",'2way'!$Y$3:$Y$7690,"Y",'2way'!$R$3:$R$7690,"=" &amp;B192)</f>
        <v>0</v>
      </c>
      <c r="M192" s="51">
        <f>COUNTIFS('2way'!$M$3:$M$7690,"&gt;50%",'2way'!$Y$3:$Y$7690,"N",'2way'!$Q$3:$Q$7690,"=" &amp;B192) +  COUNTIFS('2way'!$M$3:$M$7690,"&gt;50%",'2way'!$Y$3:$Y$7690,"N",'2way'!$R$3:$R$7690,"=" &amp;B192)</f>
        <v>0</v>
      </c>
      <c r="N192" s="51">
        <f>COUNTIFS('2way'!$N$3:$N$7690,"&gt;50%",'2way'!$Y$3:$Y$7690,"N",'2way'!$Q$3:$Q$7690,"=" &amp;B192) +  COUNTIFS('2way'!$N$3:$N$7690,"&gt;50%",'2way'!$Y$3:$Y$7690,"N",'2way'!$R$3:$R$7690,"=" &amp;B192)</f>
        <v>0</v>
      </c>
      <c r="O192" s="51">
        <f>COUNTIFS('2way'!$N$3:$N$7690,"&gt;50%",'2way'!$Y$3:$Y$7690,"Y",'2way'!$Q$3:$Q$7690,"=" &amp;B192) +  COUNTIFS('2way'!$N$3:$N$7690,"&gt;50%",'2way'!$Y$3:$Y$7690,"Y",'2way'!$R$3:$R$7690,"=" &amp;B192)</f>
        <v>0</v>
      </c>
      <c r="P192">
        <f>COUNTIF('2way'!$Q$3:$Q$7690,"=" &amp;B192) + COUNTIF('2way'!$R$3:$R$7690,"=" &amp;B192)</f>
        <v>6</v>
      </c>
      <c r="Q192" s="5">
        <f t="shared" si="38"/>
        <v>0</v>
      </c>
      <c r="R192" s="5">
        <f t="shared" si="39"/>
        <v>0</v>
      </c>
      <c r="S192" s="5">
        <f t="shared" si="40"/>
        <v>0</v>
      </c>
      <c r="T192" s="5">
        <f t="shared" si="41"/>
        <v>0</v>
      </c>
      <c r="U192">
        <f t="shared" si="42"/>
        <v>4</v>
      </c>
      <c r="V192" s="5">
        <f t="shared" si="43"/>
        <v>0.66666666666666663</v>
      </c>
      <c r="W192">
        <f t="shared" si="44"/>
        <v>0</v>
      </c>
      <c r="X192" s="5">
        <f t="shared" si="45"/>
        <v>0</v>
      </c>
      <c r="Y192">
        <f t="shared" si="46"/>
        <v>2</v>
      </c>
      <c r="Z192" s="5">
        <f t="shared" si="47"/>
        <v>0.33333333333333331</v>
      </c>
      <c r="AA192">
        <f t="shared" si="48"/>
        <v>0</v>
      </c>
      <c r="AB192" s="5">
        <f t="shared" si="49"/>
        <v>0</v>
      </c>
    </row>
    <row r="193" spans="1:28" x14ac:dyDescent="0.25">
      <c r="A193" t="s">
        <v>262</v>
      </c>
      <c r="B193" t="s">
        <v>337</v>
      </c>
      <c r="C193" s="50">
        <f>COUNTIFS('2way'!$A$3:$A$7690,"&gt;50%",'2way'!$Y$3:$Y$7690,"Y",'2way'!$Q$3:$Q$7690,"=" &amp;B193) +  COUNTIFS('2way'!$A$3:$A$7690,"&gt;50%",'2way'!$Y$3:$Y$7690,"Y",'2way'!$R$3:$R$7690,"=" &amp;B193)</f>
        <v>1</v>
      </c>
      <c r="D193" s="51">
        <f>COUNTIFS('2way'!$A$3:$A$7690,"&gt;50%",'2way'!$Y$3:$Y$7690,"N",'2way'!$Q$3:$Q$7690,"=" &amp;B193) +  COUNTIFS('2way'!$A$3:$A$7690,"&gt;50%",'2way'!$Y$3:$Y$7690,"N",'2way'!$R$3:$R$7690,"=" &amp;B193)</f>
        <v>1</v>
      </c>
      <c r="E193" s="51">
        <f>COUNTIFS('2way'!$B$3:$B$7690,"&gt;50%",'2way'!$Y$3:$Y$7690,"N",'2way'!$Q$3:$Q$7690,"=" &amp;B193) +  COUNTIFS('2way'!$B$3:$B$7690,"&gt;50%",'2way'!$Y$3:$Y$7690,"N",'2way'!$R$3:$R$7690,"=" &amp;B193)</f>
        <v>3</v>
      </c>
      <c r="F193" s="51">
        <f>COUNTIFS('2way'!$B$3:$B$7690,"&gt;50%",'2way'!$Y$3:$Y$7690,"Y",'2way'!$Q$3:$Q$7690,"=" &amp;B193) +  COUNTIFS('2way'!$B$3:$B$7690,"&gt;50%",'2way'!$Y$3:$Y$7690,"Y",'2way'!$R$3:$R$7690,"=" &amp;B193)</f>
        <v>1</v>
      </c>
      <c r="G193">
        <f>COUNTIF('2way'!$Q$3:$Q$7690,"=" &amp;B193) + COUNTIF('2way'!$R$3:$R$7690,"=" &amp;B193)</f>
        <v>6</v>
      </c>
      <c r="H193" s="5">
        <f t="shared" si="34"/>
        <v>0.16666666666666666</v>
      </c>
      <c r="I193" s="5">
        <f t="shared" si="35"/>
        <v>0.16666666666666666</v>
      </c>
      <c r="J193" s="5">
        <f t="shared" si="36"/>
        <v>0.5</v>
      </c>
      <c r="K193" s="5">
        <f t="shared" si="37"/>
        <v>0.16666666666666666</v>
      </c>
      <c r="L193" s="51">
        <f>COUNTIFS('2way'!$M$3:$M$7690,"&gt;50%",'2way'!$Y$3:$Y$7690,"Y",'2way'!$Q$3:$Q$7690,"=" &amp;B193) +  COUNTIFS('2way'!$M$3:$M$7690,"&gt;50%",'2way'!$Y$3:$Y$7690,"Y",'2way'!$R$3:$R$7690,"=" &amp;B193)</f>
        <v>0</v>
      </c>
      <c r="M193" s="51">
        <f>COUNTIFS('2way'!$M$3:$M$7690,"&gt;50%",'2way'!$Y$3:$Y$7690,"N",'2way'!$Q$3:$Q$7690,"=" &amp;B193) +  COUNTIFS('2way'!$M$3:$M$7690,"&gt;50%",'2way'!$Y$3:$Y$7690,"N",'2way'!$R$3:$R$7690,"=" &amp;B193)</f>
        <v>0</v>
      </c>
      <c r="N193" s="51">
        <f>COUNTIFS('2way'!$N$3:$N$7690,"&gt;50%",'2way'!$Y$3:$Y$7690,"N",'2way'!$Q$3:$Q$7690,"=" &amp;B193) +  COUNTIFS('2way'!$N$3:$N$7690,"&gt;50%",'2way'!$Y$3:$Y$7690,"N",'2way'!$R$3:$R$7690,"=" &amp;B193)</f>
        <v>0</v>
      </c>
      <c r="O193" s="51">
        <f>COUNTIFS('2way'!$N$3:$N$7690,"&gt;50%",'2way'!$Y$3:$Y$7690,"Y",'2way'!$Q$3:$Q$7690,"=" &amp;B193) +  COUNTIFS('2way'!$N$3:$N$7690,"&gt;50%",'2way'!$Y$3:$Y$7690,"Y",'2way'!$R$3:$R$7690,"=" &amp;B193)</f>
        <v>0</v>
      </c>
      <c r="P193">
        <f>COUNTIF('2way'!$Q$3:$Q$7690,"=" &amp;B193) + COUNTIF('2way'!$R$3:$R$7690,"=" &amp;B193)</f>
        <v>6</v>
      </c>
      <c r="Q193" s="5">
        <f t="shared" si="38"/>
        <v>0</v>
      </c>
      <c r="R193" s="5">
        <f t="shared" si="39"/>
        <v>0</v>
      </c>
      <c r="S193" s="5">
        <f t="shared" si="40"/>
        <v>0</v>
      </c>
      <c r="T193" s="5">
        <f t="shared" si="41"/>
        <v>0</v>
      </c>
      <c r="U193">
        <f t="shared" si="42"/>
        <v>4</v>
      </c>
      <c r="V193" s="5">
        <f t="shared" si="43"/>
        <v>0.66666666666666663</v>
      </c>
      <c r="W193">
        <f t="shared" si="44"/>
        <v>0</v>
      </c>
      <c r="X193" s="5">
        <f t="shared" si="45"/>
        <v>0</v>
      </c>
      <c r="Y193">
        <f t="shared" si="46"/>
        <v>2</v>
      </c>
      <c r="Z193" s="5">
        <f t="shared" si="47"/>
        <v>0.33333333333333331</v>
      </c>
      <c r="AA193">
        <f t="shared" si="48"/>
        <v>0</v>
      </c>
      <c r="AB193" s="5">
        <f t="shared" si="49"/>
        <v>0</v>
      </c>
    </row>
    <row r="194" spans="1:28" x14ac:dyDescent="0.25">
      <c r="A194" t="s">
        <v>262</v>
      </c>
      <c r="B194" t="s">
        <v>412</v>
      </c>
      <c r="C194" s="50">
        <f>COUNTIFS('2way'!$A$3:$A$7690,"&gt;50%",'2way'!$Y$3:$Y$7690,"Y",'2way'!$Q$3:$Q$7690,"=" &amp;B194) +  COUNTIFS('2way'!$A$3:$A$7690,"&gt;50%",'2way'!$Y$3:$Y$7690,"Y",'2way'!$R$3:$R$7690,"=" &amp;B194)</f>
        <v>0</v>
      </c>
      <c r="D194" s="51">
        <f>COUNTIFS('2way'!$A$3:$A$7690,"&gt;50%",'2way'!$Y$3:$Y$7690,"N",'2way'!$Q$3:$Q$7690,"=" &amp;B194) +  COUNTIFS('2way'!$A$3:$A$7690,"&gt;50%",'2way'!$Y$3:$Y$7690,"N",'2way'!$R$3:$R$7690,"=" &amp;B194)</f>
        <v>0</v>
      </c>
      <c r="E194" s="51">
        <f>COUNTIFS('2way'!$B$3:$B$7690,"&gt;50%",'2way'!$Y$3:$Y$7690,"N",'2way'!$Q$3:$Q$7690,"=" &amp;B194) +  COUNTIFS('2way'!$B$3:$B$7690,"&gt;50%",'2way'!$Y$3:$Y$7690,"N",'2way'!$R$3:$R$7690,"=" &amp;B194)</f>
        <v>4</v>
      </c>
      <c r="F194" s="51">
        <f>COUNTIFS('2way'!$B$3:$B$7690,"&gt;50%",'2way'!$Y$3:$Y$7690,"Y",'2way'!$Q$3:$Q$7690,"=" &amp;B194) +  COUNTIFS('2way'!$B$3:$B$7690,"&gt;50%",'2way'!$Y$3:$Y$7690,"Y",'2way'!$R$3:$R$7690,"=" &amp;B194)</f>
        <v>2</v>
      </c>
      <c r="G194">
        <f>COUNTIF('2way'!$Q$3:$Q$7690,"=" &amp;B194) + COUNTIF('2way'!$R$3:$R$7690,"=" &amp;B194)</f>
        <v>6</v>
      </c>
      <c r="H194" s="5">
        <f t="shared" si="34"/>
        <v>0</v>
      </c>
      <c r="I194" s="5">
        <f t="shared" si="35"/>
        <v>0</v>
      </c>
      <c r="J194" s="5">
        <f t="shared" si="36"/>
        <v>0.66666666666666663</v>
      </c>
      <c r="K194" s="5">
        <f t="shared" si="37"/>
        <v>0.33333333333333331</v>
      </c>
      <c r="L194" s="51">
        <f>COUNTIFS('2way'!$M$3:$M$7690,"&gt;50%",'2way'!$Y$3:$Y$7690,"Y",'2way'!$Q$3:$Q$7690,"=" &amp;B194) +  COUNTIFS('2way'!$M$3:$M$7690,"&gt;50%",'2way'!$Y$3:$Y$7690,"Y",'2way'!$R$3:$R$7690,"=" &amp;B194)</f>
        <v>0</v>
      </c>
      <c r="M194" s="51">
        <f>COUNTIFS('2way'!$M$3:$M$7690,"&gt;50%",'2way'!$Y$3:$Y$7690,"N",'2way'!$Q$3:$Q$7690,"=" &amp;B194) +  COUNTIFS('2way'!$M$3:$M$7690,"&gt;50%",'2way'!$Y$3:$Y$7690,"N",'2way'!$R$3:$R$7690,"=" &amp;B194)</f>
        <v>0</v>
      </c>
      <c r="N194" s="51">
        <f>COUNTIFS('2way'!$N$3:$N$7690,"&gt;50%",'2way'!$Y$3:$Y$7690,"N",'2way'!$Q$3:$Q$7690,"=" &amp;B194) +  COUNTIFS('2way'!$N$3:$N$7690,"&gt;50%",'2way'!$Y$3:$Y$7690,"N",'2way'!$R$3:$R$7690,"=" &amp;B194)</f>
        <v>0</v>
      </c>
      <c r="O194" s="51">
        <f>COUNTIFS('2way'!$N$3:$N$7690,"&gt;50%",'2way'!$Y$3:$Y$7690,"Y",'2way'!$Q$3:$Q$7690,"=" &amp;B194) +  COUNTIFS('2way'!$N$3:$N$7690,"&gt;50%",'2way'!$Y$3:$Y$7690,"Y",'2way'!$R$3:$R$7690,"=" &amp;B194)</f>
        <v>0</v>
      </c>
      <c r="P194">
        <f>COUNTIF('2way'!$Q$3:$Q$7690,"=" &amp;B194) + COUNTIF('2way'!$R$3:$R$7690,"=" &amp;B194)</f>
        <v>6</v>
      </c>
      <c r="Q194" s="5">
        <f t="shared" si="38"/>
        <v>0</v>
      </c>
      <c r="R194" s="5">
        <f t="shared" si="39"/>
        <v>0</v>
      </c>
      <c r="S194" s="5">
        <f t="shared" si="40"/>
        <v>0</v>
      </c>
      <c r="T194" s="5">
        <f t="shared" si="41"/>
        <v>0</v>
      </c>
      <c r="U194">
        <f t="shared" si="42"/>
        <v>4</v>
      </c>
      <c r="V194" s="5">
        <f t="shared" si="43"/>
        <v>0.66666666666666663</v>
      </c>
      <c r="W194">
        <f t="shared" si="44"/>
        <v>0</v>
      </c>
      <c r="X194" s="5">
        <f t="shared" si="45"/>
        <v>0</v>
      </c>
      <c r="Y194">
        <f t="shared" si="46"/>
        <v>2</v>
      </c>
      <c r="Z194" s="5">
        <f t="shared" si="47"/>
        <v>0.33333333333333331</v>
      </c>
      <c r="AA194">
        <f t="shared" si="48"/>
        <v>0</v>
      </c>
      <c r="AB194" s="5">
        <f t="shared" si="49"/>
        <v>0</v>
      </c>
    </row>
    <row r="195" spans="1:28" x14ac:dyDescent="0.25">
      <c r="A195" t="s">
        <v>262</v>
      </c>
      <c r="B195" t="s">
        <v>285</v>
      </c>
      <c r="C195" s="50">
        <f>COUNTIFS('2way'!$A$3:$A$7690,"&gt;50%",'2way'!$Y$3:$Y$7690,"Y",'2way'!$Q$3:$Q$7690,"=" &amp;B195) +  COUNTIFS('2way'!$A$3:$A$7690,"&gt;50%",'2way'!$Y$3:$Y$7690,"Y",'2way'!$R$3:$R$7690,"=" &amp;B195)</f>
        <v>0</v>
      </c>
      <c r="D195" s="51">
        <f>COUNTIFS('2way'!$A$3:$A$7690,"&gt;50%",'2way'!$Y$3:$Y$7690,"N",'2way'!$Q$3:$Q$7690,"=" &amp;B195) +  COUNTIFS('2way'!$A$3:$A$7690,"&gt;50%",'2way'!$Y$3:$Y$7690,"N",'2way'!$R$3:$R$7690,"=" &amp;B195)</f>
        <v>1</v>
      </c>
      <c r="E195" s="51">
        <f>COUNTIFS('2way'!$B$3:$B$7690,"&gt;50%",'2way'!$Y$3:$Y$7690,"N",'2way'!$Q$3:$Q$7690,"=" &amp;B195) +  COUNTIFS('2way'!$B$3:$B$7690,"&gt;50%",'2way'!$Y$3:$Y$7690,"N",'2way'!$R$3:$R$7690,"=" &amp;B195)</f>
        <v>4</v>
      </c>
      <c r="F195" s="51">
        <f>COUNTIFS('2way'!$B$3:$B$7690,"&gt;50%",'2way'!$Y$3:$Y$7690,"Y",'2way'!$Q$3:$Q$7690,"=" &amp;B195) +  COUNTIFS('2way'!$B$3:$B$7690,"&gt;50%",'2way'!$Y$3:$Y$7690,"Y",'2way'!$R$3:$R$7690,"=" &amp;B195)</f>
        <v>1</v>
      </c>
      <c r="G195">
        <f>COUNTIF('2way'!$Q$3:$Q$7690,"=" &amp;B195) + COUNTIF('2way'!$R$3:$R$7690,"=" &amp;B195)</f>
        <v>6</v>
      </c>
      <c r="H195" s="5">
        <f t="shared" si="34"/>
        <v>0</v>
      </c>
      <c r="I195" s="5">
        <f t="shared" si="35"/>
        <v>0.16666666666666666</v>
      </c>
      <c r="J195" s="5">
        <f t="shared" si="36"/>
        <v>0.66666666666666663</v>
      </c>
      <c r="K195" s="5">
        <f t="shared" si="37"/>
        <v>0.16666666666666666</v>
      </c>
      <c r="L195" s="51">
        <f>COUNTIFS('2way'!$M$3:$M$7690,"&gt;50%",'2way'!$Y$3:$Y$7690,"Y",'2way'!$Q$3:$Q$7690,"=" &amp;B195) +  COUNTIFS('2way'!$M$3:$M$7690,"&gt;50%",'2way'!$Y$3:$Y$7690,"Y",'2way'!$R$3:$R$7690,"=" &amp;B195)</f>
        <v>0</v>
      </c>
      <c r="M195" s="51">
        <f>COUNTIFS('2way'!$M$3:$M$7690,"&gt;50%",'2way'!$Y$3:$Y$7690,"N",'2way'!$Q$3:$Q$7690,"=" &amp;B195) +  COUNTIFS('2way'!$M$3:$M$7690,"&gt;50%",'2way'!$Y$3:$Y$7690,"N",'2way'!$R$3:$R$7690,"=" &amp;B195)</f>
        <v>0</v>
      </c>
      <c r="N195" s="51">
        <f>COUNTIFS('2way'!$N$3:$N$7690,"&gt;50%",'2way'!$Y$3:$Y$7690,"N",'2way'!$Q$3:$Q$7690,"=" &amp;B195) +  COUNTIFS('2way'!$N$3:$N$7690,"&gt;50%",'2way'!$Y$3:$Y$7690,"N",'2way'!$R$3:$R$7690,"=" &amp;B195)</f>
        <v>0</v>
      </c>
      <c r="O195" s="51">
        <f>COUNTIFS('2way'!$N$3:$N$7690,"&gt;50%",'2way'!$Y$3:$Y$7690,"Y",'2way'!$Q$3:$Q$7690,"=" &amp;B195) +  COUNTIFS('2way'!$N$3:$N$7690,"&gt;50%",'2way'!$Y$3:$Y$7690,"Y",'2way'!$R$3:$R$7690,"=" &amp;B195)</f>
        <v>0</v>
      </c>
      <c r="P195">
        <f>COUNTIF('2way'!$Q$3:$Q$7690,"=" &amp;B195) + COUNTIF('2way'!$R$3:$R$7690,"=" &amp;B195)</f>
        <v>6</v>
      </c>
      <c r="Q195" s="5">
        <f t="shared" si="38"/>
        <v>0</v>
      </c>
      <c r="R195" s="5">
        <f t="shared" si="39"/>
        <v>0</v>
      </c>
      <c r="S195" s="5">
        <f t="shared" si="40"/>
        <v>0</v>
      </c>
      <c r="T195" s="5">
        <f t="shared" si="41"/>
        <v>0</v>
      </c>
      <c r="U195">
        <f t="shared" si="42"/>
        <v>4</v>
      </c>
      <c r="V195" s="5">
        <f t="shared" si="43"/>
        <v>0.66666666666666663</v>
      </c>
      <c r="W195">
        <f t="shared" si="44"/>
        <v>0</v>
      </c>
      <c r="X195" s="5">
        <f t="shared" si="45"/>
        <v>0</v>
      </c>
      <c r="Y195">
        <f t="shared" si="46"/>
        <v>2</v>
      </c>
      <c r="Z195" s="5">
        <f t="shared" si="47"/>
        <v>0.33333333333333331</v>
      </c>
      <c r="AA195">
        <f t="shared" si="48"/>
        <v>0</v>
      </c>
      <c r="AB195" s="5">
        <f t="shared" si="49"/>
        <v>0</v>
      </c>
    </row>
    <row r="196" spans="1:28" x14ac:dyDescent="0.25">
      <c r="A196" t="s">
        <v>262</v>
      </c>
      <c r="B196" t="s">
        <v>468</v>
      </c>
      <c r="C196" s="50">
        <f>COUNTIFS('2way'!$A$3:$A$7690,"&gt;50%",'2way'!$Y$3:$Y$7690,"Y",'2way'!$Q$3:$Q$7690,"=" &amp;B196) +  COUNTIFS('2way'!$A$3:$A$7690,"&gt;50%",'2way'!$Y$3:$Y$7690,"Y",'2way'!$R$3:$R$7690,"=" &amp;B196)</f>
        <v>0</v>
      </c>
      <c r="D196" s="51">
        <f>COUNTIFS('2way'!$A$3:$A$7690,"&gt;50%",'2way'!$Y$3:$Y$7690,"N",'2way'!$Q$3:$Q$7690,"=" &amp;B196) +  COUNTIFS('2way'!$A$3:$A$7690,"&gt;50%",'2way'!$Y$3:$Y$7690,"N",'2way'!$R$3:$R$7690,"=" &amp;B196)</f>
        <v>0</v>
      </c>
      <c r="E196" s="51">
        <f>COUNTIFS('2way'!$B$3:$B$7690,"&gt;50%",'2way'!$Y$3:$Y$7690,"N",'2way'!$Q$3:$Q$7690,"=" &amp;B196) +  COUNTIFS('2way'!$B$3:$B$7690,"&gt;50%",'2way'!$Y$3:$Y$7690,"N",'2way'!$R$3:$R$7690,"=" &amp;B196)</f>
        <v>6</v>
      </c>
      <c r="F196" s="51">
        <f>COUNTIFS('2way'!$B$3:$B$7690,"&gt;50%",'2way'!$Y$3:$Y$7690,"Y",'2way'!$Q$3:$Q$7690,"=" &amp;B196) +  COUNTIFS('2way'!$B$3:$B$7690,"&gt;50%",'2way'!$Y$3:$Y$7690,"Y",'2way'!$R$3:$R$7690,"=" &amp;B196)</f>
        <v>0</v>
      </c>
      <c r="G196">
        <f>COUNTIF('2way'!$Q$3:$Q$7690,"=" &amp;B196) + COUNTIF('2way'!$R$3:$R$7690,"=" &amp;B196)</f>
        <v>6</v>
      </c>
      <c r="H196" s="5">
        <f t="shared" ref="H196:H259" si="50">C196/G196</f>
        <v>0</v>
      </c>
      <c r="I196" s="5">
        <f t="shared" si="35"/>
        <v>0</v>
      </c>
      <c r="J196" s="5">
        <f t="shared" si="36"/>
        <v>1</v>
      </c>
      <c r="K196" s="5">
        <f t="shared" si="37"/>
        <v>0</v>
      </c>
      <c r="L196" s="51">
        <f>COUNTIFS('2way'!$M$3:$M$7690,"&gt;50%",'2way'!$Y$3:$Y$7690,"Y",'2way'!$Q$3:$Q$7690,"=" &amp;B196) +  COUNTIFS('2way'!$M$3:$M$7690,"&gt;50%",'2way'!$Y$3:$Y$7690,"Y",'2way'!$R$3:$R$7690,"=" &amp;B196)</f>
        <v>0</v>
      </c>
      <c r="M196" s="51">
        <f>COUNTIFS('2way'!$M$3:$M$7690,"&gt;50%",'2way'!$Y$3:$Y$7690,"N",'2way'!$Q$3:$Q$7690,"=" &amp;B196) +  COUNTIFS('2way'!$M$3:$M$7690,"&gt;50%",'2way'!$Y$3:$Y$7690,"N",'2way'!$R$3:$R$7690,"=" &amp;B196)</f>
        <v>0</v>
      </c>
      <c r="N196" s="51">
        <f>COUNTIFS('2way'!$N$3:$N$7690,"&gt;50%",'2way'!$Y$3:$Y$7690,"N",'2way'!$Q$3:$Q$7690,"=" &amp;B196) +  COUNTIFS('2way'!$N$3:$N$7690,"&gt;50%",'2way'!$Y$3:$Y$7690,"N",'2way'!$R$3:$R$7690,"=" &amp;B196)</f>
        <v>0</v>
      </c>
      <c r="O196" s="51">
        <f>COUNTIFS('2way'!$N$3:$N$7690,"&gt;50%",'2way'!$Y$3:$Y$7690,"Y",'2way'!$Q$3:$Q$7690,"=" &amp;B196) +  COUNTIFS('2way'!$N$3:$N$7690,"&gt;50%",'2way'!$Y$3:$Y$7690,"Y",'2way'!$R$3:$R$7690,"=" &amp;B196)</f>
        <v>0</v>
      </c>
      <c r="P196">
        <f>COUNTIF('2way'!$Q$3:$Q$7690,"=" &amp;B196) + COUNTIF('2way'!$R$3:$R$7690,"=" &amp;B196)</f>
        <v>6</v>
      </c>
      <c r="Q196" s="5">
        <f t="shared" si="38"/>
        <v>0</v>
      </c>
      <c r="R196" s="5">
        <f t="shared" si="39"/>
        <v>0</v>
      </c>
      <c r="S196" s="5">
        <f t="shared" si="40"/>
        <v>0</v>
      </c>
      <c r="T196" s="5">
        <f t="shared" si="41"/>
        <v>0</v>
      </c>
      <c r="U196">
        <f t="shared" si="42"/>
        <v>6</v>
      </c>
      <c r="V196" s="5">
        <f t="shared" si="43"/>
        <v>1</v>
      </c>
      <c r="W196">
        <f t="shared" si="44"/>
        <v>0</v>
      </c>
      <c r="X196" s="5">
        <f t="shared" si="45"/>
        <v>0</v>
      </c>
      <c r="Y196">
        <f t="shared" si="46"/>
        <v>0</v>
      </c>
      <c r="Z196" s="5">
        <f t="shared" si="47"/>
        <v>0</v>
      </c>
      <c r="AA196">
        <f t="shared" si="48"/>
        <v>0</v>
      </c>
      <c r="AB196" s="5">
        <f t="shared" si="49"/>
        <v>0</v>
      </c>
    </row>
    <row r="197" spans="1:28" x14ac:dyDescent="0.25">
      <c r="A197" t="s">
        <v>262</v>
      </c>
      <c r="B197" t="s">
        <v>469</v>
      </c>
      <c r="C197" s="50">
        <f>COUNTIFS('2way'!$A$3:$A$7690,"&gt;50%",'2way'!$Y$3:$Y$7690,"Y",'2way'!$Q$3:$Q$7690,"=" &amp;B197) +  COUNTIFS('2way'!$A$3:$A$7690,"&gt;50%",'2way'!$Y$3:$Y$7690,"Y",'2way'!$R$3:$R$7690,"=" &amp;B197)</f>
        <v>0</v>
      </c>
      <c r="D197" s="51">
        <f>COUNTIFS('2way'!$A$3:$A$7690,"&gt;50%",'2way'!$Y$3:$Y$7690,"N",'2way'!$Q$3:$Q$7690,"=" &amp;B197) +  COUNTIFS('2way'!$A$3:$A$7690,"&gt;50%",'2way'!$Y$3:$Y$7690,"N",'2way'!$R$3:$R$7690,"=" &amp;B197)</f>
        <v>1</v>
      </c>
      <c r="E197" s="51">
        <f>COUNTIFS('2way'!$B$3:$B$7690,"&gt;50%",'2way'!$Y$3:$Y$7690,"N",'2way'!$Q$3:$Q$7690,"=" &amp;B197) +  COUNTIFS('2way'!$B$3:$B$7690,"&gt;50%",'2way'!$Y$3:$Y$7690,"N",'2way'!$R$3:$R$7690,"=" &amp;B197)</f>
        <v>3</v>
      </c>
      <c r="F197" s="51">
        <f>COUNTIFS('2way'!$B$3:$B$7690,"&gt;50%",'2way'!$Y$3:$Y$7690,"Y",'2way'!$Q$3:$Q$7690,"=" &amp;B197) +  COUNTIFS('2way'!$B$3:$B$7690,"&gt;50%",'2way'!$Y$3:$Y$7690,"Y",'2way'!$R$3:$R$7690,"=" &amp;B197)</f>
        <v>2</v>
      </c>
      <c r="G197">
        <f>COUNTIF('2way'!$Q$3:$Q$7690,"=" &amp;B197) + COUNTIF('2way'!$R$3:$R$7690,"=" &amp;B197)</f>
        <v>6</v>
      </c>
      <c r="H197" s="5">
        <f t="shared" si="50"/>
        <v>0</v>
      </c>
      <c r="I197" s="5">
        <f t="shared" ref="I197:I260" si="51">D197/G197</f>
        <v>0.16666666666666666</v>
      </c>
      <c r="J197" s="5">
        <f t="shared" ref="J197:J260" si="52">E197/G197</f>
        <v>0.5</v>
      </c>
      <c r="K197" s="5">
        <f t="shared" ref="K197:K260" si="53">F197/G197</f>
        <v>0.33333333333333331</v>
      </c>
      <c r="L197" s="51">
        <f>COUNTIFS('2way'!$M$3:$M$7690,"&gt;50%",'2way'!$Y$3:$Y$7690,"Y",'2way'!$Q$3:$Q$7690,"=" &amp;B197) +  COUNTIFS('2way'!$M$3:$M$7690,"&gt;50%",'2way'!$Y$3:$Y$7690,"Y",'2way'!$R$3:$R$7690,"=" &amp;B197)</f>
        <v>0</v>
      </c>
      <c r="M197" s="51">
        <f>COUNTIFS('2way'!$M$3:$M$7690,"&gt;50%",'2way'!$Y$3:$Y$7690,"N",'2way'!$Q$3:$Q$7690,"=" &amp;B197) +  COUNTIFS('2way'!$M$3:$M$7690,"&gt;50%",'2way'!$Y$3:$Y$7690,"N",'2way'!$R$3:$R$7690,"=" &amp;B197)</f>
        <v>0</v>
      </c>
      <c r="N197" s="51">
        <f>COUNTIFS('2way'!$N$3:$N$7690,"&gt;50%",'2way'!$Y$3:$Y$7690,"N",'2way'!$Q$3:$Q$7690,"=" &amp;B197) +  COUNTIFS('2way'!$N$3:$N$7690,"&gt;50%",'2way'!$Y$3:$Y$7690,"N",'2way'!$R$3:$R$7690,"=" &amp;B197)</f>
        <v>0</v>
      </c>
      <c r="O197" s="51">
        <f>COUNTIFS('2way'!$N$3:$N$7690,"&gt;50%",'2way'!$Y$3:$Y$7690,"Y",'2way'!$Q$3:$Q$7690,"=" &amp;B197) +  COUNTIFS('2way'!$N$3:$N$7690,"&gt;50%",'2way'!$Y$3:$Y$7690,"Y",'2way'!$R$3:$R$7690,"=" &amp;B197)</f>
        <v>0</v>
      </c>
      <c r="P197">
        <f>COUNTIF('2way'!$Q$3:$Q$7690,"=" &amp;B197) + COUNTIF('2way'!$R$3:$R$7690,"=" &amp;B197)</f>
        <v>6</v>
      </c>
      <c r="Q197" s="5">
        <f t="shared" ref="Q197:Q260" si="54">L197/P197</f>
        <v>0</v>
      </c>
      <c r="R197" s="5">
        <f t="shared" ref="R197:R260" si="55">M197/P197</f>
        <v>0</v>
      </c>
      <c r="S197" s="5">
        <f t="shared" ref="S197:S260" si="56">N197/P197</f>
        <v>0</v>
      </c>
      <c r="T197" s="5">
        <f t="shared" ref="T197:T260" si="57">O197/P197</f>
        <v>0</v>
      </c>
      <c r="U197">
        <f t="shared" ref="U197:U260" si="58">C197+E197</f>
        <v>3</v>
      </c>
      <c r="V197" s="5">
        <f t="shared" ref="V197:V260" si="59">U197/G197</f>
        <v>0.5</v>
      </c>
      <c r="W197">
        <f t="shared" ref="W197:W260" si="60">L197+N197</f>
        <v>0</v>
      </c>
      <c r="X197" s="5">
        <f t="shared" ref="X197:X260" si="61">W197/P197</f>
        <v>0</v>
      </c>
      <c r="Y197">
        <f t="shared" ref="Y197:Y260" si="62">D197+F197</f>
        <v>3</v>
      </c>
      <c r="Z197" s="5">
        <f t="shared" ref="Z197:Z260" si="63">Y197/G197</f>
        <v>0.5</v>
      </c>
      <c r="AA197">
        <f t="shared" ref="AA197:AA260" si="64">M197+O197</f>
        <v>0</v>
      </c>
      <c r="AB197" s="5">
        <f t="shared" ref="AB197:AB260" si="65">AA197/P197</f>
        <v>0</v>
      </c>
    </row>
    <row r="198" spans="1:28" x14ac:dyDescent="0.25">
      <c r="A198" t="s">
        <v>262</v>
      </c>
      <c r="B198" t="s">
        <v>414</v>
      </c>
      <c r="C198" s="50">
        <f>COUNTIFS('2way'!$A$3:$A$7690,"&gt;50%",'2way'!$Y$3:$Y$7690,"Y",'2way'!$Q$3:$Q$7690,"=" &amp;B198) +  COUNTIFS('2way'!$A$3:$A$7690,"&gt;50%",'2way'!$Y$3:$Y$7690,"Y",'2way'!$R$3:$R$7690,"=" &amp;B198)</f>
        <v>0</v>
      </c>
      <c r="D198" s="51">
        <f>COUNTIFS('2way'!$A$3:$A$7690,"&gt;50%",'2way'!$Y$3:$Y$7690,"N",'2way'!$Q$3:$Q$7690,"=" &amp;B198) +  COUNTIFS('2way'!$A$3:$A$7690,"&gt;50%",'2way'!$Y$3:$Y$7690,"N",'2way'!$R$3:$R$7690,"=" &amp;B198)</f>
        <v>0</v>
      </c>
      <c r="E198" s="51">
        <f>COUNTIFS('2way'!$B$3:$B$7690,"&gt;50%",'2way'!$Y$3:$Y$7690,"N",'2way'!$Q$3:$Q$7690,"=" &amp;B198) +  COUNTIFS('2way'!$B$3:$B$7690,"&gt;50%",'2way'!$Y$3:$Y$7690,"N",'2way'!$R$3:$R$7690,"=" &amp;B198)</f>
        <v>3</v>
      </c>
      <c r="F198" s="51">
        <f>COUNTIFS('2way'!$B$3:$B$7690,"&gt;50%",'2way'!$Y$3:$Y$7690,"Y",'2way'!$Q$3:$Q$7690,"=" &amp;B198) +  COUNTIFS('2way'!$B$3:$B$7690,"&gt;50%",'2way'!$Y$3:$Y$7690,"Y",'2way'!$R$3:$R$7690,"=" &amp;B198)</f>
        <v>3</v>
      </c>
      <c r="G198">
        <f>COUNTIF('2way'!$Q$3:$Q$7690,"=" &amp;B198) + COUNTIF('2way'!$R$3:$R$7690,"=" &amp;B198)</f>
        <v>6</v>
      </c>
      <c r="H198" s="5">
        <f t="shared" si="50"/>
        <v>0</v>
      </c>
      <c r="I198" s="5">
        <f t="shared" si="51"/>
        <v>0</v>
      </c>
      <c r="J198" s="5">
        <f t="shared" si="52"/>
        <v>0.5</v>
      </c>
      <c r="K198" s="5">
        <f t="shared" si="53"/>
        <v>0.5</v>
      </c>
      <c r="L198" s="51">
        <f>COUNTIFS('2way'!$M$3:$M$7690,"&gt;50%",'2way'!$Y$3:$Y$7690,"Y",'2way'!$Q$3:$Q$7690,"=" &amp;B198) +  COUNTIFS('2way'!$M$3:$M$7690,"&gt;50%",'2way'!$Y$3:$Y$7690,"Y",'2way'!$R$3:$R$7690,"=" &amp;B198)</f>
        <v>0</v>
      </c>
      <c r="M198" s="51">
        <f>COUNTIFS('2way'!$M$3:$M$7690,"&gt;50%",'2way'!$Y$3:$Y$7690,"N",'2way'!$Q$3:$Q$7690,"=" &amp;B198) +  COUNTIFS('2way'!$M$3:$M$7690,"&gt;50%",'2way'!$Y$3:$Y$7690,"N",'2way'!$R$3:$R$7690,"=" &amp;B198)</f>
        <v>0</v>
      </c>
      <c r="N198" s="51">
        <f>COUNTIFS('2way'!$N$3:$N$7690,"&gt;50%",'2way'!$Y$3:$Y$7690,"N",'2way'!$Q$3:$Q$7690,"=" &amp;B198) +  COUNTIFS('2way'!$N$3:$N$7690,"&gt;50%",'2way'!$Y$3:$Y$7690,"N",'2way'!$R$3:$R$7690,"=" &amp;B198)</f>
        <v>0</v>
      </c>
      <c r="O198" s="51">
        <f>COUNTIFS('2way'!$N$3:$N$7690,"&gt;50%",'2way'!$Y$3:$Y$7690,"Y",'2way'!$Q$3:$Q$7690,"=" &amp;B198) +  COUNTIFS('2way'!$N$3:$N$7690,"&gt;50%",'2way'!$Y$3:$Y$7690,"Y",'2way'!$R$3:$R$7690,"=" &amp;B198)</f>
        <v>0</v>
      </c>
      <c r="P198">
        <f>COUNTIF('2way'!$Q$3:$Q$7690,"=" &amp;B198) + COUNTIF('2way'!$R$3:$R$7690,"=" &amp;B198)</f>
        <v>6</v>
      </c>
      <c r="Q198" s="5">
        <f t="shared" si="54"/>
        <v>0</v>
      </c>
      <c r="R198" s="5">
        <f t="shared" si="55"/>
        <v>0</v>
      </c>
      <c r="S198" s="5">
        <f t="shared" si="56"/>
        <v>0</v>
      </c>
      <c r="T198" s="5">
        <f t="shared" si="57"/>
        <v>0</v>
      </c>
      <c r="U198">
        <f t="shared" si="58"/>
        <v>3</v>
      </c>
      <c r="V198" s="5">
        <f t="shared" si="59"/>
        <v>0.5</v>
      </c>
      <c r="W198">
        <f t="shared" si="60"/>
        <v>0</v>
      </c>
      <c r="X198" s="5">
        <f t="shared" si="61"/>
        <v>0</v>
      </c>
      <c r="Y198">
        <f t="shared" si="62"/>
        <v>3</v>
      </c>
      <c r="Z198" s="5">
        <f t="shared" si="63"/>
        <v>0.5</v>
      </c>
      <c r="AA198">
        <f t="shared" si="64"/>
        <v>0</v>
      </c>
      <c r="AB198" s="5">
        <f t="shared" si="65"/>
        <v>0</v>
      </c>
    </row>
    <row r="199" spans="1:28" x14ac:dyDescent="0.25">
      <c r="A199" t="s">
        <v>262</v>
      </c>
      <c r="B199" t="s">
        <v>284</v>
      </c>
      <c r="C199" s="50">
        <f>COUNTIFS('2way'!$A$3:$A$7690,"&gt;50%",'2way'!$Y$3:$Y$7690,"Y",'2way'!$Q$3:$Q$7690,"=" &amp;B199) +  COUNTIFS('2way'!$A$3:$A$7690,"&gt;50%",'2way'!$Y$3:$Y$7690,"Y",'2way'!$R$3:$R$7690,"=" &amp;B199)</f>
        <v>0</v>
      </c>
      <c r="D199" s="51">
        <f>COUNTIFS('2way'!$A$3:$A$7690,"&gt;50%",'2way'!$Y$3:$Y$7690,"N",'2way'!$Q$3:$Q$7690,"=" &amp;B199) +  COUNTIFS('2way'!$A$3:$A$7690,"&gt;50%",'2way'!$Y$3:$Y$7690,"N",'2way'!$R$3:$R$7690,"=" &amp;B199)</f>
        <v>0</v>
      </c>
      <c r="E199" s="51">
        <f>COUNTIFS('2way'!$B$3:$B$7690,"&gt;50%",'2way'!$Y$3:$Y$7690,"N",'2way'!$Q$3:$Q$7690,"=" &amp;B199) +  COUNTIFS('2way'!$B$3:$B$7690,"&gt;50%",'2way'!$Y$3:$Y$7690,"N",'2way'!$R$3:$R$7690,"=" &amp;B199)</f>
        <v>4</v>
      </c>
      <c r="F199" s="51">
        <f>COUNTIFS('2way'!$B$3:$B$7690,"&gt;50%",'2way'!$Y$3:$Y$7690,"Y",'2way'!$Q$3:$Q$7690,"=" &amp;B199) +  COUNTIFS('2way'!$B$3:$B$7690,"&gt;50%",'2way'!$Y$3:$Y$7690,"Y",'2way'!$R$3:$R$7690,"=" &amp;B199)</f>
        <v>2</v>
      </c>
      <c r="G199">
        <f>COUNTIF('2way'!$Q$3:$Q$7690,"=" &amp;B199) + COUNTIF('2way'!$R$3:$R$7690,"=" &amp;B199)</f>
        <v>6</v>
      </c>
      <c r="H199" s="5">
        <f t="shared" si="50"/>
        <v>0</v>
      </c>
      <c r="I199" s="5">
        <f t="shared" si="51"/>
        <v>0</v>
      </c>
      <c r="J199" s="5">
        <f t="shared" si="52"/>
        <v>0.66666666666666663</v>
      </c>
      <c r="K199" s="5">
        <f t="shared" si="53"/>
        <v>0.33333333333333331</v>
      </c>
      <c r="L199" s="51">
        <f>COUNTIFS('2way'!$M$3:$M$7690,"&gt;50%",'2way'!$Y$3:$Y$7690,"Y",'2way'!$Q$3:$Q$7690,"=" &amp;B199) +  COUNTIFS('2way'!$M$3:$M$7690,"&gt;50%",'2way'!$Y$3:$Y$7690,"Y",'2way'!$R$3:$R$7690,"=" &amp;B199)</f>
        <v>0</v>
      </c>
      <c r="M199" s="51">
        <f>COUNTIFS('2way'!$M$3:$M$7690,"&gt;50%",'2way'!$Y$3:$Y$7690,"N",'2way'!$Q$3:$Q$7690,"=" &amp;B199) +  COUNTIFS('2way'!$M$3:$M$7690,"&gt;50%",'2way'!$Y$3:$Y$7690,"N",'2way'!$R$3:$R$7690,"=" &amp;B199)</f>
        <v>0</v>
      </c>
      <c r="N199" s="51">
        <f>COUNTIFS('2way'!$N$3:$N$7690,"&gt;50%",'2way'!$Y$3:$Y$7690,"N",'2way'!$Q$3:$Q$7690,"=" &amp;B199) +  COUNTIFS('2way'!$N$3:$N$7690,"&gt;50%",'2way'!$Y$3:$Y$7690,"N",'2way'!$R$3:$R$7690,"=" &amp;B199)</f>
        <v>0</v>
      </c>
      <c r="O199" s="51">
        <f>COUNTIFS('2way'!$N$3:$N$7690,"&gt;50%",'2way'!$Y$3:$Y$7690,"Y",'2way'!$Q$3:$Q$7690,"=" &amp;B199) +  COUNTIFS('2way'!$N$3:$N$7690,"&gt;50%",'2way'!$Y$3:$Y$7690,"Y",'2way'!$R$3:$R$7690,"=" &amp;B199)</f>
        <v>0</v>
      </c>
      <c r="P199">
        <f>COUNTIF('2way'!$Q$3:$Q$7690,"=" &amp;B199) + COUNTIF('2way'!$R$3:$R$7690,"=" &amp;B199)</f>
        <v>6</v>
      </c>
      <c r="Q199" s="5">
        <f t="shared" si="54"/>
        <v>0</v>
      </c>
      <c r="R199" s="5">
        <f t="shared" si="55"/>
        <v>0</v>
      </c>
      <c r="S199" s="5">
        <f t="shared" si="56"/>
        <v>0</v>
      </c>
      <c r="T199" s="5">
        <f t="shared" si="57"/>
        <v>0</v>
      </c>
      <c r="U199">
        <f t="shared" si="58"/>
        <v>4</v>
      </c>
      <c r="V199" s="5">
        <f t="shared" si="59"/>
        <v>0.66666666666666663</v>
      </c>
      <c r="W199">
        <f t="shared" si="60"/>
        <v>0</v>
      </c>
      <c r="X199" s="5">
        <f t="shared" si="61"/>
        <v>0</v>
      </c>
      <c r="Y199">
        <f t="shared" si="62"/>
        <v>2</v>
      </c>
      <c r="Z199" s="5">
        <f t="shared" si="63"/>
        <v>0.33333333333333331</v>
      </c>
      <c r="AA199">
        <f t="shared" si="64"/>
        <v>0</v>
      </c>
      <c r="AB199" s="5">
        <f t="shared" si="65"/>
        <v>0</v>
      </c>
    </row>
    <row r="200" spans="1:28" x14ac:dyDescent="0.25">
      <c r="A200" t="s">
        <v>267</v>
      </c>
      <c r="B200" t="s">
        <v>418</v>
      </c>
      <c r="C200" s="50">
        <f>COUNTIFS('2way'!$A$3:$A$7690,"&gt;50%",'2way'!$Y$3:$Y$7690,"Y",'2way'!$Q$3:$Q$7690,"=" &amp;B200) +  COUNTIFS('2way'!$A$3:$A$7690,"&gt;50%",'2way'!$Y$3:$Y$7690,"Y",'2way'!$R$3:$R$7690,"=" &amp;B200)</f>
        <v>1</v>
      </c>
      <c r="D200" s="51">
        <f>COUNTIFS('2way'!$A$3:$A$7690,"&gt;50%",'2way'!$Y$3:$Y$7690,"N",'2way'!$Q$3:$Q$7690,"=" &amp;B200) +  COUNTIFS('2way'!$A$3:$A$7690,"&gt;50%",'2way'!$Y$3:$Y$7690,"N",'2way'!$R$3:$R$7690,"=" &amp;B200)</f>
        <v>1</v>
      </c>
      <c r="E200" s="51">
        <f>COUNTIFS('2way'!$B$3:$B$7690,"&gt;50%",'2way'!$Y$3:$Y$7690,"N",'2way'!$Q$3:$Q$7690,"=" &amp;B200) +  COUNTIFS('2way'!$B$3:$B$7690,"&gt;50%",'2way'!$Y$3:$Y$7690,"N",'2way'!$R$3:$R$7690,"=" &amp;B200)</f>
        <v>0</v>
      </c>
      <c r="F200" s="51">
        <f>COUNTIFS('2way'!$B$3:$B$7690,"&gt;50%",'2way'!$Y$3:$Y$7690,"Y",'2way'!$Q$3:$Q$7690,"=" &amp;B200) +  COUNTIFS('2way'!$B$3:$B$7690,"&gt;50%",'2way'!$Y$3:$Y$7690,"Y",'2way'!$R$3:$R$7690,"=" &amp;B200)</f>
        <v>1</v>
      </c>
      <c r="G200">
        <f>COUNTIF('2way'!$Q$3:$Q$7690,"=" &amp;B200) + COUNTIF('2way'!$R$3:$R$7690,"=" &amp;B200)</f>
        <v>3</v>
      </c>
      <c r="H200" s="5">
        <f t="shared" si="50"/>
        <v>0.33333333333333331</v>
      </c>
      <c r="I200" s="5">
        <f t="shared" si="51"/>
        <v>0.33333333333333331</v>
      </c>
      <c r="J200" s="5">
        <f t="shared" si="52"/>
        <v>0</v>
      </c>
      <c r="K200" s="5">
        <f t="shared" si="53"/>
        <v>0.33333333333333331</v>
      </c>
      <c r="L200" s="51">
        <f>COUNTIFS('2way'!$M$3:$M$7690,"&gt;50%",'2way'!$Y$3:$Y$7690,"Y",'2way'!$Q$3:$Q$7690,"=" &amp;B200) +  COUNTIFS('2way'!$M$3:$M$7690,"&gt;50%",'2way'!$Y$3:$Y$7690,"Y",'2way'!$R$3:$R$7690,"=" &amp;B200)</f>
        <v>0</v>
      </c>
      <c r="M200" s="51">
        <f>COUNTIFS('2way'!$M$3:$M$7690,"&gt;50%",'2way'!$Y$3:$Y$7690,"N",'2way'!$Q$3:$Q$7690,"=" &amp;B200) +  COUNTIFS('2way'!$M$3:$M$7690,"&gt;50%",'2way'!$Y$3:$Y$7690,"N",'2way'!$R$3:$R$7690,"=" &amp;B200)</f>
        <v>0</v>
      </c>
      <c r="N200" s="51">
        <f>COUNTIFS('2way'!$N$3:$N$7690,"&gt;50%",'2way'!$Y$3:$Y$7690,"N",'2way'!$Q$3:$Q$7690,"=" &amp;B200) +  COUNTIFS('2way'!$N$3:$N$7690,"&gt;50%",'2way'!$Y$3:$Y$7690,"N",'2way'!$R$3:$R$7690,"=" &amp;B200)</f>
        <v>0</v>
      </c>
      <c r="O200" s="51">
        <f>COUNTIFS('2way'!$N$3:$N$7690,"&gt;50%",'2way'!$Y$3:$Y$7690,"Y",'2way'!$Q$3:$Q$7690,"=" &amp;B200) +  COUNTIFS('2way'!$N$3:$N$7690,"&gt;50%",'2way'!$Y$3:$Y$7690,"Y",'2way'!$R$3:$R$7690,"=" &amp;B200)</f>
        <v>0</v>
      </c>
      <c r="P200">
        <f>COUNTIF('2way'!$Q$3:$Q$7690,"=" &amp;B200) + COUNTIF('2way'!$R$3:$R$7690,"=" &amp;B200)</f>
        <v>3</v>
      </c>
      <c r="Q200" s="5">
        <f t="shared" si="54"/>
        <v>0</v>
      </c>
      <c r="R200" s="5">
        <f t="shared" si="55"/>
        <v>0</v>
      </c>
      <c r="S200" s="5">
        <f t="shared" si="56"/>
        <v>0</v>
      </c>
      <c r="T200" s="5">
        <f t="shared" si="57"/>
        <v>0</v>
      </c>
      <c r="U200">
        <f t="shared" si="58"/>
        <v>1</v>
      </c>
      <c r="V200" s="5">
        <f t="shared" si="59"/>
        <v>0.33333333333333331</v>
      </c>
      <c r="W200">
        <f t="shared" si="60"/>
        <v>0</v>
      </c>
      <c r="X200" s="5">
        <f t="shared" si="61"/>
        <v>0</v>
      </c>
      <c r="Y200">
        <f t="shared" si="62"/>
        <v>2</v>
      </c>
      <c r="Z200" s="5">
        <f t="shared" si="63"/>
        <v>0.66666666666666663</v>
      </c>
      <c r="AA200">
        <f t="shared" si="64"/>
        <v>0</v>
      </c>
      <c r="AB200" s="5">
        <f t="shared" si="65"/>
        <v>0</v>
      </c>
    </row>
    <row r="201" spans="1:28" x14ac:dyDescent="0.25">
      <c r="A201" t="s">
        <v>267</v>
      </c>
      <c r="B201" t="s">
        <v>344</v>
      </c>
      <c r="C201" s="50">
        <f>COUNTIFS('2way'!$A$3:$A$7690,"&gt;50%",'2way'!$Y$3:$Y$7690,"Y",'2way'!$Q$3:$Q$7690,"=" &amp;B201) +  COUNTIFS('2way'!$A$3:$A$7690,"&gt;50%",'2way'!$Y$3:$Y$7690,"Y",'2way'!$R$3:$R$7690,"=" &amp;B201)</f>
        <v>1</v>
      </c>
      <c r="D201" s="51">
        <f>COUNTIFS('2way'!$A$3:$A$7690,"&gt;50%",'2way'!$Y$3:$Y$7690,"N",'2way'!$Q$3:$Q$7690,"=" &amp;B201) +  COUNTIFS('2way'!$A$3:$A$7690,"&gt;50%",'2way'!$Y$3:$Y$7690,"N",'2way'!$R$3:$R$7690,"=" &amp;B201)</f>
        <v>0</v>
      </c>
      <c r="E201" s="51">
        <f>COUNTIFS('2way'!$B$3:$B$7690,"&gt;50%",'2way'!$Y$3:$Y$7690,"N",'2way'!$Q$3:$Q$7690,"=" &amp;B201) +  COUNTIFS('2way'!$B$3:$B$7690,"&gt;50%",'2way'!$Y$3:$Y$7690,"N",'2way'!$R$3:$R$7690,"=" &amp;B201)</f>
        <v>1</v>
      </c>
      <c r="F201" s="51">
        <f>COUNTIFS('2way'!$B$3:$B$7690,"&gt;50%",'2way'!$Y$3:$Y$7690,"Y",'2way'!$Q$3:$Q$7690,"=" &amp;B201) +  COUNTIFS('2way'!$B$3:$B$7690,"&gt;50%",'2way'!$Y$3:$Y$7690,"Y",'2way'!$R$3:$R$7690,"=" &amp;B201)</f>
        <v>1</v>
      </c>
      <c r="G201">
        <f>COUNTIF('2way'!$Q$3:$Q$7690,"=" &amp;B201) + COUNTIF('2way'!$R$3:$R$7690,"=" &amp;B201)</f>
        <v>3</v>
      </c>
      <c r="H201" s="5">
        <f t="shared" si="50"/>
        <v>0.33333333333333331</v>
      </c>
      <c r="I201" s="5">
        <f t="shared" si="51"/>
        <v>0</v>
      </c>
      <c r="J201" s="5">
        <f t="shared" si="52"/>
        <v>0.33333333333333331</v>
      </c>
      <c r="K201" s="5">
        <f t="shared" si="53"/>
        <v>0.33333333333333331</v>
      </c>
      <c r="L201" s="51">
        <f>COUNTIFS('2way'!$M$3:$M$7690,"&gt;50%",'2way'!$Y$3:$Y$7690,"Y",'2way'!$Q$3:$Q$7690,"=" &amp;B201) +  COUNTIFS('2way'!$M$3:$M$7690,"&gt;50%",'2way'!$Y$3:$Y$7690,"Y",'2way'!$R$3:$R$7690,"=" &amp;B201)</f>
        <v>0</v>
      </c>
      <c r="M201" s="51">
        <f>COUNTIFS('2way'!$M$3:$M$7690,"&gt;50%",'2way'!$Y$3:$Y$7690,"N",'2way'!$Q$3:$Q$7690,"=" &amp;B201) +  COUNTIFS('2way'!$M$3:$M$7690,"&gt;50%",'2way'!$Y$3:$Y$7690,"N",'2way'!$R$3:$R$7690,"=" &amp;B201)</f>
        <v>0</v>
      </c>
      <c r="N201" s="51">
        <f>COUNTIFS('2way'!$N$3:$N$7690,"&gt;50%",'2way'!$Y$3:$Y$7690,"N",'2way'!$Q$3:$Q$7690,"=" &amp;B201) +  COUNTIFS('2way'!$N$3:$N$7690,"&gt;50%",'2way'!$Y$3:$Y$7690,"N",'2way'!$R$3:$R$7690,"=" &amp;B201)</f>
        <v>0</v>
      </c>
      <c r="O201" s="51">
        <f>COUNTIFS('2way'!$N$3:$N$7690,"&gt;50%",'2way'!$Y$3:$Y$7690,"Y",'2way'!$Q$3:$Q$7690,"=" &amp;B201) +  COUNTIFS('2way'!$N$3:$N$7690,"&gt;50%",'2way'!$Y$3:$Y$7690,"Y",'2way'!$R$3:$R$7690,"=" &amp;B201)</f>
        <v>0</v>
      </c>
      <c r="P201">
        <f>COUNTIF('2way'!$Q$3:$Q$7690,"=" &amp;B201) + COUNTIF('2way'!$R$3:$R$7690,"=" &amp;B201)</f>
        <v>3</v>
      </c>
      <c r="Q201" s="5">
        <f t="shared" si="54"/>
        <v>0</v>
      </c>
      <c r="R201" s="5">
        <f t="shared" si="55"/>
        <v>0</v>
      </c>
      <c r="S201" s="5">
        <f t="shared" si="56"/>
        <v>0</v>
      </c>
      <c r="T201" s="5">
        <f t="shared" si="57"/>
        <v>0</v>
      </c>
      <c r="U201">
        <f t="shared" si="58"/>
        <v>2</v>
      </c>
      <c r="V201" s="5">
        <f t="shared" si="59"/>
        <v>0.66666666666666663</v>
      </c>
      <c r="W201">
        <f t="shared" si="60"/>
        <v>0</v>
      </c>
      <c r="X201" s="5">
        <f t="shared" si="61"/>
        <v>0</v>
      </c>
      <c r="Y201">
        <f t="shared" si="62"/>
        <v>1</v>
      </c>
      <c r="Z201" s="5">
        <f t="shared" si="63"/>
        <v>0.33333333333333331</v>
      </c>
      <c r="AA201">
        <f t="shared" si="64"/>
        <v>0</v>
      </c>
      <c r="AB201" s="5">
        <f t="shared" si="65"/>
        <v>0</v>
      </c>
    </row>
    <row r="202" spans="1:28" x14ac:dyDescent="0.25">
      <c r="A202" t="s">
        <v>267</v>
      </c>
      <c r="B202" t="s">
        <v>419</v>
      </c>
      <c r="C202" s="50">
        <f>COUNTIFS('2way'!$A$3:$A$7690,"&gt;50%",'2way'!$Y$3:$Y$7690,"Y",'2way'!$Q$3:$Q$7690,"=" &amp;B202) +  COUNTIFS('2way'!$A$3:$A$7690,"&gt;50%",'2way'!$Y$3:$Y$7690,"Y",'2way'!$R$3:$R$7690,"=" &amp;B202)</f>
        <v>0</v>
      </c>
      <c r="D202" s="51">
        <f>COUNTIFS('2way'!$A$3:$A$7690,"&gt;50%",'2way'!$Y$3:$Y$7690,"N",'2way'!$Q$3:$Q$7690,"=" &amp;B202) +  COUNTIFS('2way'!$A$3:$A$7690,"&gt;50%",'2way'!$Y$3:$Y$7690,"N",'2way'!$R$3:$R$7690,"=" &amp;B202)</f>
        <v>0</v>
      </c>
      <c r="E202" s="51">
        <f>COUNTIFS('2way'!$B$3:$B$7690,"&gt;50%",'2way'!$Y$3:$Y$7690,"N",'2way'!$Q$3:$Q$7690,"=" &amp;B202) +  COUNTIFS('2way'!$B$3:$B$7690,"&gt;50%",'2way'!$Y$3:$Y$7690,"N",'2way'!$R$3:$R$7690,"=" &amp;B202)</f>
        <v>3</v>
      </c>
      <c r="F202" s="51">
        <f>COUNTIFS('2way'!$B$3:$B$7690,"&gt;50%",'2way'!$Y$3:$Y$7690,"Y",'2way'!$Q$3:$Q$7690,"=" &amp;B202) +  COUNTIFS('2way'!$B$3:$B$7690,"&gt;50%",'2way'!$Y$3:$Y$7690,"Y",'2way'!$R$3:$R$7690,"=" &amp;B202)</f>
        <v>0</v>
      </c>
      <c r="G202">
        <f>COUNTIF('2way'!$Q$3:$Q$7690,"=" &amp;B202) + COUNTIF('2way'!$R$3:$R$7690,"=" &amp;B202)</f>
        <v>3</v>
      </c>
      <c r="H202" s="5">
        <f t="shared" si="50"/>
        <v>0</v>
      </c>
      <c r="I202" s="5">
        <f t="shared" si="51"/>
        <v>0</v>
      </c>
      <c r="J202" s="5">
        <f t="shared" si="52"/>
        <v>1</v>
      </c>
      <c r="K202" s="5">
        <f t="shared" si="53"/>
        <v>0</v>
      </c>
      <c r="L202" s="51">
        <f>COUNTIFS('2way'!$M$3:$M$7690,"&gt;50%",'2way'!$Y$3:$Y$7690,"Y",'2way'!$Q$3:$Q$7690,"=" &amp;B202) +  COUNTIFS('2way'!$M$3:$M$7690,"&gt;50%",'2way'!$Y$3:$Y$7690,"Y",'2way'!$R$3:$R$7690,"=" &amp;B202)</f>
        <v>0</v>
      </c>
      <c r="M202" s="51">
        <f>COUNTIFS('2way'!$M$3:$M$7690,"&gt;50%",'2way'!$Y$3:$Y$7690,"N",'2way'!$Q$3:$Q$7690,"=" &amp;B202) +  COUNTIFS('2way'!$M$3:$M$7690,"&gt;50%",'2way'!$Y$3:$Y$7690,"N",'2way'!$R$3:$R$7690,"=" &amp;B202)</f>
        <v>0</v>
      </c>
      <c r="N202" s="51">
        <f>COUNTIFS('2way'!$N$3:$N$7690,"&gt;50%",'2way'!$Y$3:$Y$7690,"N",'2way'!$Q$3:$Q$7690,"=" &amp;B202) +  COUNTIFS('2way'!$N$3:$N$7690,"&gt;50%",'2way'!$Y$3:$Y$7690,"N",'2way'!$R$3:$R$7690,"=" &amp;B202)</f>
        <v>0</v>
      </c>
      <c r="O202" s="51">
        <f>COUNTIFS('2way'!$N$3:$N$7690,"&gt;50%",'2way'!$Y$3:$Y$7690,"Y",'2way'!$Q$3:$Q$7690,"=" &amp;B202) +  COUNTIFS('2way'!$N$3:$N$7690,"&gt;50%",'2way'!$Y$3:$Y$7690,"Y",'2way'!$R$3:$R$7690,"=" &amp;B202)</f>
        <v>0</v>
      </c>
      <c r="P202">
        <f>COUNTIF('2way'!$Q$3:$Q$7690,"=" &amp;B202) + COUNTIF('2way'!$R$3:$R$7690,"=" &amp;B202)</f>
        <v>3</v>
      </c>
      <c r="Q202" s="5">
        <f t="shared" si="54"/>
        <v>0</v>
      </c>
      <c r="R202" s="5">
        <f t="shared" si="55"/>
        <v>0</v>
      </c>
      <c r="S202" s="5">
        <f t="shared" si="56"/>
        <v>0</v>
      </c>
      <c r="T202" s="5">
        <f t="shared" si="57"/>
        <v>0</v>
      </c>
      <c r="U202">
        <f t="shared" si="58"/>
        <v>3</v>
      </c>
      <c r="V202" s="5">
        <f t="shared" si="59"/>
        <v>1</v>
      </c>
      <c r="W202">
        <f t="shared" si="60"/>
        <v>0</v>
      </c>
      <c r="X202" s="5">
        <f t="shared" si="61"/>
        <v>0</v>
      </c>
      <c r="Y202">
        <f t="shared" si="62"/>
        <v>0</v>
      </c>
      <c r="Z202" s="5">
        <f t="shared" si="63"/>
        <v>0</v>
      </c>
      <c r="AA202">
        <f t="shared" si="64"/>
        <v>0</v>
      </c>
      <c r="AB202" s="5">
        <f t="shared" si="65"/>
        <v>0</v>
      </c>
    </row>
    <row r="203" spans="1:28" x14ac:dyDescent="0.25">
      <c r="A203" t="s">
        <v>267</v>
      </c>
      <c r="B203" t="s">
        <v>288</v>
      </c>
      <c r="C203" s="50">
        <f>COUNTIFS('2way'!$A$3:$A$7690,"&gt;50%",'2way'!$Y$3:$Y$7690,"Y",'2way'!$Q$3:$Q$7690,"=" &amp;B203) +  COUNTIFS('2way'!$A$3:$A$7690,"&gt;50%",'2way'!$Y$3:$Y$7690,"Y",'2way'!$R$3:$R$7690,"=" &amp;B203)</f>
        <v>2</v>
      </c>
      <c r="D203" s="51">
        <f>COUNTIFS('2way'!$A$3:$A$7690,"&gt;50%",'2way'!$Y$3:$Y$7690,"N",'2way'!$Q$3:$Q$7690,"=" &amp;B203) +  COUNTIFS('2way'!$A$3:$A$7690,"&gt;50%",'2way'!$Y$3:$Y$7690,"N",'2way'!$R$3:$R$7690,"=" &amp;B203)</f>
        <v>0</v>
      </c>
      <c r="E203" s="51">
        <f>COUNTIFS('2way'!$B$3:$B$7690,"&gt;50%",'2way'!$Y$3:$Y$7690,"N",'2way'!$Q$3:$Q$7690,"=" &amp;B203) +  COUNTIFS('2way'!$B$3:$B$7690,"&gt;50%",'2way'!$Y$3:$Y$7690,"N",'2way'!$R$3:$R$7690,"=" &amp;B203)</f>
        <v>1</v>
      </c>
      <c r="F203" s="51">
        <f>COUNTIFS('2way'!$B$3:$B$7690,"&gt;50%",'2way'!$Y$3:$Y$7690,"Y",'2way'!$Q$3:$Q$7690,"=" &amp;B203) +  COUNTIFS('2way'!$B$3:$B$7690,"&gt;50%",'2way'!$Y$3:$Y$7690,"Y",'2way'!$R$3:$R$7690,"=" &amp;B203)</f>
        <v>0</v>
      </c>
      <c r="G203">
        <f>COUNTIF('2way'!$Q$3:$Q$7690,"=" &amp;B203) + COUNTIF('2way'!$R$3:$R$7690,"=" &amp;B203)</f>
        <v>3</v>
      </c>
      <c r="H203" s="5">
        <f t="shared" si="50"/>
        <v>0.66666666666666663</v>
      </c>
      <c r="I203" s="5">
        <f t="shared" si="51"/>
        <v>0</v>
      </c>
      <c r="J203" s="5">
        <f t="shared" si="52"/>
        <v>0.33333333333333331</v>
      </c>
      <c r="K203" s="5">
        <f t="shared" si="53"/>
        <v>0</v>
      </c>
      <c r="L203" s="51">
        <f>COUNTIFS('2way'!$M$3:$M$7690,"&gt;50%",'2way'!$Y$3:$Y$7690,"Y",'2way'!$Q$3:$Q$7690,"=" &amp;B203) +  COUNTIFS('2way'!$M$3:$M$7690,"&gt;50%",'2way'!$Y$3:$Y$7690,"Y",'2way'!$R$3:$R$7690,"=" &amp;B203)</f>
        <v>0</v>
      </c>
      <c r="M203" s="51">
        <f>COUNTIFS('2way'!$M$3:$M$7690,"&gt;50%",'2way'!$Y$3:$Y$7690,"N",'2way'!$Q$3:$Q$7690,"=" &amp;B203) +  COUNTIFS('2way'!$M$3:$M$7690,"&gt;50%",'2way'!$Y$3:$Y$7690,"N",'2way'!$R$3:$R$7690,"=" &amp;B203)</f>
        <v>0</v>
      </c>
      <c r="N203" s="51">
        <f>COUNTIFS('2way'!$N$3:$N$7690,"&gt;50%",'2way'!$Y$3:$Y$7690,"N",'2way'!$Q$3:$Q$7690,"=" &amp;B203) +  COUNTIFS('2way'!$N$3:$N$7690,"&gt;50%",'2way'!$Y$3:$Y$7690,"N",'2way'!$R$3:$R$7690,"=" &amp;B203)</f>
        <v>0</v>
      </c>
      <c r="O203" s="51">
        <f>COUNTIFS('2way'!$N$3:$N$7690,"&gt;50%",'2way'!$Y$3:$Y$7690,"Y",'2way'!$Q$3:$Q$7690,"=" &amp;B203) +  COUNTIFS('2way'!$N$3:$N$7690,"&gt;50%",'2way'!$Y$3:$Y$7690,"Y",'2way'!$R$3:$R$7690,"=" &amp;B203)</f>
        <v>0</v>
      </c>
      <c r="P203">
        <f>COUNTIF('2way'!$Q$3:$Q$7690,"=" &amp;B203) + COUNTIF('2way'!$R$3:$R$7690,"=" &amp;B203)</f>
        <v>3</v>
      </c>
      <c r="Q203" s="5">
        <f t="shared" si="54"/>
        <v>0</v>
      </c>
      <c r="R203" s="5">
        <f t="shared" si="55"/>
        <v>0</v>
      </c>
      <c r="S203" s="5">
        <f t="shared" si="56"/>
        <v>0</v>
      </c>
      <c r="T203" s="5">
        <f t="shared" si="57"/>
        <v>0</v>
      </c>
      <c r="U203">
        <f t="shared" si="58"/>
        <v>3</v>
      </c>
      <c r="V203" s="5">
        <f t="shared" si="59"/>
        <v>1</v>
      </c>
      <c r="W203">
        <f t="shared" si="60"/>
        <v>0</v>
      </c>
      <c r="X203" s="5">
        <f t="shared" si="61"/>
        <v>0</v>
      </c>
      <c r="Y203">
        <f t="shared" si="62"/>
        <v>0</v>
      </c>
      <c r="Z203" s="5">
        <f t="shared" si="63"/>
        <v>0</v>
      </c>
      <c r="AA203">
        <f t="shared" si="64"/>
        <v>0</v>
      </c>
      <c r="AB203" s="5">
        <f t="shared" si="65"/>
        <v>0</v>
      </c>
    </row>
    <row r="204" spans="1:28" x14ac:dyDescent="0.25">
      <c r="A204" t="s">
        <v>267</v>
      </c>
      <c r="B204" t="s">
        <v>417</v>
      </c>
      <c r="C204" s="50">
        <f>COUNTIFS('2way'!$A$3:$A$7690,"&gt;50%",'2way'!$Y$3:$Y$7690,"Y",'2way'!$Q$3:$Q$7690,"=" &amp;B204) +  COUNTIFS('2way'!$A$3:$A$7690,"&gt;50%",'2way'!$Y$3:$Y$7690,"Y",'2way'!$R$3:$R$7690,"=" &amp;B204)</f>
        <v>0</v>
      </c>
      <c r="D204" s="51">
        <f>COUNTIFS('2way'!$A$3:$A$7690,"&gt;50%",'2way'!$Y$3:$Y$7690,"N",'2way'!$Q$3:$Q$7690,"=" &amp;B204) +  COUNTIFS('2way'!$A$3:$A$7690,"&gt;50%",'2way'!$Y$3:$Y$7690,"N",'2way'!$R$3:$R$7690,"=" &amp;B204)</f>
        <v>1</v>
      </c>
      <c r="E204" s="51">
        <f>COUNTIFS('2way'!$B$3:$B$7690,"&gt;50%",'2way'!$Y$3:$Y$7690,"N",'2way'!$Q$3:$Q$7690,"=" &amp;B204) +  COUNTIFS('2way'!$B$3:$B$7690,"&gt;50%",'2way'!$Y$3:$Y$7690,"N",'2way'!$R$3:$R$7690,"=" &amp;B204)</f>
        <v>2</v>
      </c>
      <c r="F204" s="51">
        <f>COUNTIFS('2way'!$B$3:$B$7690,"&gt;50%",'2way'!$Y$3:$Y$7690,"Y",'2way'!$Q$3:$Q$7690,"=" &amp;B204) +  COUNTIFS('2way'!$B$3:$B$7690,"&gt;50%",'2way'!$Y$3:$Y$7690,"Y",'2way'!$R$3:$R$7690,"=" &amp;B204)</f>
        <v>0</v>
      </c>
      <c r="G204">
        <f>COUNTIF('2way'!$Q$3:$Q$7690,"=" &amp;B204) + COUNTIF('2way'!$R$3:$R$7690,"=" &amp;B204)</f>
        <v>3</v>
      </c>
      <c r="H204" s="5">
        <f t="shared" si="50"/>
        <v>0</v>
      </c>
      <c r="I204" s="5">
        <f t="shared" si="51"/>
        <v>0.33333333333333331</v>
      </c>
      <c r="J204" s="5">
        <f t="shared" si="52"/>
        <v>0.66666666666666663</v>
      </c>
      <c r="K204" s="5">
        <f t="shared" si="53"/>
        <v>0</v>
      </c>
      <c r="L204" s="51">
        <f>COUNTIFS('2way'!$M$3:$M$7690,"&gt;50%",'2way'!$Y$3:$Y$7690,"Y",'2way'!$Q$3:$Q$7690,"=" &amp;B204) +  COUNTIFS('2way'!$M$3:$M$7690,"&gt;50%",'2way'!$Y$3:$Y$7690,"Y",'2way'!$R$3:$R$7690,"=" &amp;B204)</f>
        <v>0</v>
      </c>
      <c r="M204" s="51">
        <f>COUNTIFS('2way'!$M$3:$M$7690,"&gt;50%",'2way'!$Y$3:$Y$7690,"N",'2way'!$Q$3:$Q$7690,"=" &amp;B204) +  COUNTIFS('2way'!$M$3:$M$7690,"&gt;50%",'2way'!$Y$3:$Y$7690,"N",'2way'!$R$3:$R$7690,"=" &amp;B204)</f>
        <v>0</v>
      </c>
      <c r="N204" s="51">
        <f>COUNTIFS('2way'!$N$3:$N$7690,"&gt;50%",'2way'!$Y$3:$Y$7690,"N",'2way'!$Q$3:$Q$7690,"=" &amp;B204) +  COUNTIFS('2way'!$N$3:$N$7690,"&gt;50%",'2way'!$Y$3:$Y$7690,"N",'2way'!$R$3:$R$7690,"=" &amp;B204)</f>
        <v>0</v>
      </c>
      <c r="O204" s="51">
        <f>COUNTIFS('2way'!$N$3:$N$7690,"&gt;50%",'2way'!$Y$3:$Y$7690,"Y",'2way'!$Q$3:$Q$7690,"=" &amp;B204) +  COUNTIFS('2way'!$N$3:$N$7690,"&gt;50%",'2way'!$Y$3:$Y$7690,"Y",'2way'!$R$3:$R$7690,"=" &amp;B204)</f>
        <v>0</v>
      </c>
      <c r="P204">
        <f>COUNTIF('2way'!$Q$3:$Q$7690,"=" &amp;B204) + COUNTIF('2way'!$R$3:$R$7690,"=" &amp;B204)</f>
        <v>3</v>
      </c>
      <c r="Q204" s="5">
        <f t="shared" si="54"/>
        <v>0</v>
      </c>
      <c r="R204" s="5">
        <f t="shared" si="55"/>
        <v>0</v>
      </c>
      <c r="S204" s="5">
        <f t="shared" si="56"/>
        <v>0</v>
      </c>
      <c r="T204" s="5">
        <f t="shared" si="57"/>
        <v>0</v>
      </c>
      <c r="U204">
        <f t="shared" si="58"/>
        <v>2</v>
      </c>
      <c r="V204" s="5">
        <f t="shared" si="59"/>
        <v>0.66666666666666663</v>
      </c>
      <c r="W204">
        <f t="shared" si="60"/>
        <v>0</v>
      </c>
      <c r="X204" s="5">
        <f t="shared" si="61"/>
        <v>0</v>
      </c>
      <c r="Y204">
        <f t="shared" si="62"/>
        <v>1</v>
      </c>
      <c r="Z204" s="5">
        <f t="shared" si="63"/>
        <v>0.33333333333333331</v>
      </c>
      <c r="AA204">
        <f t="shared" si="64"/>
        <v>0</v>
      </c>
      <c r="AB204" s="5">
        <f t="shared" si="65"/>
        <v>0</v>
      </c>
    </row>
    <row r="205" spans="1:28" x14ac:dyDescent="0.25">
      <c r="A205" t="s">
        <v>267</v>
      </c>
      <c r="B205" t="s">
        <v>287</v>
      </c>
      <c r="C205" s="50">
        <f>COUNTIFS('2way'!$A$3:$A$7690,"&gt;50%",'2way'!$Y$3:$Y$7690,"Y",'2way'!$Q$3:$Q$7690,"=" &amp;B205) +  COUNTIFS('2way'!$A$3:$A$7690,"&gt;50%",'2way'!$Y$3:$Y$7690,"Y",'2way'!$R$3:$R$7690,"=" &amp;B205)</f>
        <v>1</v>
      </c>
      <c r="D205" s="51">
        <f>COUNTIFS('2way'!$A$3:$A$7690,"&gt;50%",'2way'!$Y$3:$Y$7690,"N",'2way'!$Q$3:$Q$7690,"=" &amp;B205) +  COUNTIFS('2way'!$A$3:$A$7690,"&gt;50%",'2way'!$Y$3:$Y$7690,"N",'2way'!$R$3:$R$7690,"=" &amp;B205)</f>
        <v>1</v>
      </c>
      <c r="E205" s="51">
        <f>COUNTIFS('2way'!$B$3:$B$7690,"&gt;50%",'2way'!$Y$3:$Y$7690,"N",'2way'!$Q$3:$Q$7690,"=" &amp;B205) +  COUNTIFS('2way'!$B$3:$B$7690,"&gt;50%",'2way'!$Y$3:$Y$7690,"N",'2way'!$R$3:$R$7690,"=" &amp;B205)</f>
        <v>0</v>
      </c>
      <c r="F205" s="51">
        <f>COUNTIFS('2way'!$B$3:$B$7690,"&gt;50%",'2way'!$Y$3:$Y$7690,"Y",'2way'!$Q$3:$Q$7690,"=" &amp;B205) +  COUNTIFS('2way'!$B$3:$B$7690,"&gt;50%",'2way'!$Y$3:$Y$7690,"Y",'2way'!$R$3:$R$7690,"=" &amp;B205)</f>
        <v>1</v>
      </c>
      <c r="G205">
        <f>COUNTIF('2way'!$Q$3:$Q$7690,"=" &amp;B205) + COUNTIF('2way'!$R$3:$R$7690,"=" &amp;B205)</f>
        <v>3</v>
      </c>
      <c r="H205" s="5">
        <f t="shared" si="50"/>
        <v>0.33333333333333331</v>
      </c>
      <c r="I205" s="5">
        <f t="shared" si="51"/>
        <v>0.33333333333333331</v>
      </c>
      <c r="J205" s="5">
        <f t="shared" si="52"/>
        <v>0</v>
      </c>
      <c r="K205" s="5">
        <f t="shared" si="53"/>
        <v>0.33333333333333331</v>
      </c>
      <c r="L205" s="51">
        <f>COUNTIFS('2way'!$M$3:$M$7690,"&gt;50%",'2way'!$Y$3:$Y$7690,"Y",'2way'!$Q$3:$Q$7690,"=" &amp;B205) +  COUNTIFS('2way'!$M$3:$M$7690,"&gt;50%",'2way'!$Y$3:$Y$7690,"Y",'2way'!$R$3:$R$7690,"=" &amp;B205)</f>
        <v>0</v>
      </c>
      <c r="M205" s="51">
        <f>COUNTIFS('2way'!$M$3:$M$7690,"&gt;50%",'2way'!$Y$3:$Y$7690,"N",'2way'!$Q$3:$Q$7690,"=" &amp;B205) +  COUNTIFS('2way'!$M$3:$M$7690,"&gt;50%",'2way'!$Y$3:$Y$7690,"N",'2way'!$R$3:$R$7690,"=" &amp;B205)</f>
        <v>0</v>
      </c>
      <c r="N205" s="51">
        <f>COUNTIFS('2way'!$N$3:$N$7690,"&gt;50%",'2way'!$Y$3:$Y$7690,"N",'2way'!$Q$3:$Q$7690,"=" &amp;B205) +  COUNTIFS('2way'!$N$3:$N$7690,"&gt;50%",'2way'!$Y$3:$Y$7690,"N",'2way'!$R$3:$R$7690,"=" &amp;B205)</f>
        <v>0</v>
      </c>
      <c r="O205" s="51">
        <f>COUNTIFS('2way'!$N$3:$N$7690,"&gt;50%",'2way'!$Y$3:$Y$7690,"Y",'2way'!$Q$3:$Q$7690,"=" &amp;B205) +  COUNTIFS('2way'!$N$3:$N$7690,"&gt;50%",'2way'!$Y$3:$Y$7690,"Y",'2way'!$R$3:$R$7690,"=" &amp;B205)</f>
        <v>0</v>
      </c>
      <c r="P205">
        <f>COUNTIF('2way'!$Q$3:$Q$7690,"=" &amp;B205) + COUNTIF('2way'!$R$3:$R$7690,"=" &amp;B205)</f>
        <v>3</v>
      </c>
      <c r="Q205" s="5">
        <f t="shared" si="54"/>
        <v>0</v>
      </c>
      <c r="R205" s="5">
        <f t="shared" si="55"/>
        <v>0</v>
      </c>
      <c r="S205" s="5">
        <f t="shared" si="56"/>
        <v>0</v>
      </c>
      <c r="T205" s="5">
        <f t="shared" si="57"/>
        <v>0</v>
      </c>
      <c r="U205">
        <f t="shared" si="58"/>
        <v>1</v>
      </c>
      <c r="V205" s="5">
        <f t="shared" si="59"/>
        <v>0.33333333333333331</v>
      </c>
      <c r="W205">
        <f t="shared" si="60"/>
        <v>0</v>
      </c>
      <c r="X205" s="5">
        <f t="shared" si="61"/>
        <v>0</v>
      </c>
      <c r="Y205">
        <f t="shared" si="62"/>
        <v>2</v>
      </c>
      <c r="Z205" s="5">
        <f t="shared" si="63"/>
        <v>0.66666666666666663</v>
      </c>
      <c r="AA205">
        <f t="shared" si="64"/>
        <v>0</v>
      </c>
      <c r="AB205" s="5">
        <f t="shared" si="65"/>
        <v>0</v>
      </c>
    </row>
    <row r="206" spans="1:28" x14ac:dyDescent="0.25">
      <c r="A206" t="s">
        <v>267</v>
      </c>
      <c r="B206" t="s">
        <v>341</v>
      </c>
      <c r="C206" s="50">
        <f>COUNTIFS('2way'!$A$3:$A$7690,"&gt;50%",'2way'!$Y$3:$Y$7690,"Y",'2way'!$Q$3:$Q$7690,"=" &amp;B206) +  COUNTIFS('2way'!$A$3:$A$7690,"&gt;50%",'2way'!$Y$3:$Y$7690,"Y",'2way'!$R$3:$R$7690,"=" &amp;B206)</f>
        <v>0</v>
      </c>
      <c r="D206" s="51">
        <f>COUNTIFS('2way'!$A$3:$A$7690,"&gt;50%",'2way'!$Y$3:$Y$7690,"N",'2way'!$Q$3:$Q$7690,"=" &amp;B206) +  COUNTIFS('2way'!$A$3:$A$7690,"&gt;50%",'2way'!$Y$3:$Y$7690,"N",'2way'!$R$3:$R$7690,"=" &amp;B206)</f>
        <v>0</v>
      </c>
      <c r="E206" s="51">
        <f>COUNTIFS('2way'!$B$3:$B$7690,"&gt;50%",'2way'!$Y$3:$Y$7690,"N",'2way'!$Q$3:$Q$7690,"=" &amp;B206) +  COUNTIFS('2way'!$B$3:$B$7690,"&gt;50%",'2way'!$Y$3:$Y$7690,"N",'2way'!$R$3:$R$7690,"=" &amp;B206)</f>
        <v>1</v>
      </c>
      <c r="F206" s="51">
        <f>COUNTIFS('2way'!$B$3:$B$7690,"&gt;50%",'2way'!$Y$3:$Y$7690,"Y",'2way'!$Q$3:$Q$7690,"=" &amp;B206) +  COUNTIFS('2way'!$B$3:$B$7690,"&gt;50%",'2way'!$Y$3:$Y$7690,"Y",'2way'!$R$3:$R$7690,"=" &amp;B206)</f>
        <v>2</v>
      </c>
      <c r="G206">
        <f>COUNTIF('2way'!$Q$3:$Q$7690,"=" &amp;B206) + COUNTIF('2way'!$R$3:$R$7690,"=" &amp;B206)</f>
        <v>3</v>
      </c>
      <c r="H206" s="5">
        <f t="shared" si="50"/>
        <v>0</v>
      </c>
      <c r="I206" s="5">
        <f t="shared" si="51"/>
        <v>0</v>
      </c>
      <c r="J206" s="5">
        <f t="shared" si="52"/>
        <v>0.33333333333333331</v>
      </c>
      <c r="K206" s="5">
        <f t="shared" si="53"/>
        <v>0.66666666666666663</v>
      </c>
      <c r="L206" s="51">
        <f>COUNTIFS('2way'!$M$3:$M$7690,"&gt;50%",'2way'!$Y$3:$Y$7690,"Y",'2way'!$Q$3:$Q$7690,"=" &amp;B206) +  COUNTIFS('2way'!$M$3:$M$7690,"&gt;50%",'2way'!$Y$3:$Y$7690,"Y",'2way'!$R$3:$R$7690,"=" &amp;B206)</f>
        <v>0</v>
      </c>
      <c r="M206" s="51">
        <f>COUNTIFS('2way'!$M$3:$M$7690,"&gt;50%",'2way'!$Y$3:$Y$7690,"N",'2way'!$Q$3:$Q$7690,"=" &amp;B206) +  COUNTIFS('2way'!$M$3:$M$7690,"&gt;50%",'2way'!$Y$3:$Y$7690,"N",'2way'!$R$3:$R$7690,"=" &amp;B206)</f>
        <v>0</v>
      </c>
      <c r="N206" s="51">
        <f>COUNTIFS('2way'!$N$3:$N$7690,"&gt;50%",'2way'!$Y$3:$Y$7690,"N",'2way'!$Q$3:$Q$7690,"=" &amp;B206) +  COUNTIFS('2way'!$N$3:$N$7690,"&gt;50%",'2way'!$Y$3:$Y$7690,"N",'2way'!$R$3:$R$7690,"=" &amp;B206)</f>
        <v>0</v>
      </c>
      <c r="O206" s="51">
        <f>COUNTIFS('2way'!$N$3:$N$7690,"&gt;50%",'2way'!$Y$3:$Y$7690,"Y",'2way'!$Q$3:$Q$7690,"=" &amp;B206) +  COUNTIFS('2way'!$N$3:$N$7690,"&gt;50%",'2way'!$Y$3:$Y$7690,"Y",'2way'!$R$3:$R$7690,"=" &amp;B206)</f>
        <v>0</v>
      </c>
      <c r="P206">
        <f>COUNTIF('2way'!$Q$3:$Q$7690,"=" &amp;B206) + COUNTIF('2way'!$R$3:$R$7690,"=" &amp;B206)</f>
        <v>3</v>
      </c>
      <c r="Q206" s="5">
        <f t="shared" si="54"/>
        <v>0</v>
      </c>
      <c r="R206" s="5">
        <f t="shared" si="55"/>
        <v>0</v>
      </c>
      <c r="S206" s="5">
        <f t="shared" si="56"/>
        <v>0</v>
      </c>
      <c r="T206" s="5">
        <f t="shared" si="57"/>
        <v>0</v>
      </c>
      <c r="U206">
        <f t="shared" si="58"/>
        <v>1</v>
      </c>
      <c r="V206" s="5">
        <f t="shared" si="59"/>
        <v>0.33333333333333331</v>
      </c>
      <c r="W206">
        <f t="shared" si="60"/>
        <v>0</v>
      </c>
      <c r="X206" s="5">
        <f t="shared" si="61"/>
        <v>0</v>
      </c>
      <c r="Y206">
        <f t="shared" si="62"/>
        <v>2</v>
      </c>
      <c r="Z206" s="5">
        <f t="shared" si="63"/>
        <v>0.66666666666666663</v>
      </c>
      <c r="AA206">
        <f t="shared" si="64"/>
        <v>0</v>
      </c>
      <c r="AB206" s="5">
        <f t="shared" si="65"/>
        <v>0</v>
      </c>
    </row>
    <row r="207" spans="1:28" x14ac:dyDescent="0.25">
      <c r="A207" t="s">
        <v>267</v>
      </c>
      <c r="B207" t="s">
        <v>416</v>
      </c>
      <c r="C207" s="50">
        <f>COUNTIFS('2way'!$A$3:$A$7690,"&gt;50%",'2way'!$Y$3:$Y$7690,"Y",'2way'!$Q$3:$Q$7690,"=" &amp;B207) +  COUNTIFS('2way'!$A$3:$A$7690,"&gt;50%",'2way'!$Y$3:$Y$7690,"Y",'2way'!$R$3:$R$7690,"=" &amp;B207)</f>
        <v>0</v>
      </c>
      <c r="D207" s="51">
        <f>COUNTIFS('2way'!$A$3:$A$7690,"&gt;50%",'2way'!$Y$3:$Y$7690,"N",'2way'!$Q$3:$Q$7690,"=" &amp;B207) +  COUNTIFS('2way'!$A$3:$A$7690,"&gt;50%",'2way'!$Y$3:$Y$7690,"N",'2way'!$R$3:$R$7690,"=" &amp;B207)</f>
        <v>0</v>
      </c>
      <c r="E207" s="51">
        <f>COUNTIFS('2way'!$B$3:$B$7690,"&gt;50%",'2way'!$Y$3:$Y$7690,"N",'2way'!$Q$3:$Q$7690,"=" &amp;B207) +  COUNTIFS('2way'!$B$3:$B$7690,"&gt;50%",'2way'!$Y$3:$Y$7690,"N",'2way'!$R$3:$R$7690,"=" &amp;B207)</f>
        <v>1</v>
      </c>
      <c r="F207" s="51">
        <f>COUNTIFS('2way'!$B$3:$B$7690,"&gt;50%",'2way'!$Y$3:$Y$7690,"Y",'2way'!$Q$3:$Q$7690,"=" &amp;B207) +  COUNTIFS('2way'!$B$3:$B$7690,"&gt;50%",'2way'!$Y$3:$Y$7690,"Y",'2way'!$R$3:$R$7690,"=" &amp;B207)</f>
        <v>2</v>
      </c>
      <c r="G207">
        <f>COUNTIF('2way'!$Q$3:$Q$7690,"=" &amp;B207) + COUNTIF('2way'!$R$3:$R$7690,"=" &amp;B207)</f>
        <v>3</v>
      </c>
      <c r="H207" s="5">
        <f t="shared" si="50"/>
        <v>0</v>
      </c>
      <c r="I207" s="5">
        <f t="shared" si="51"/>
        <v>0</v>
      </c>
      <c r="J207" s="5">
        <f t="shared" si="52"/>
        <v>0.33333333333333331</v>
      </c>
      <c r="K207" s="5">
        <f t="shared" si="53"/>
        <v>0.66666666666666663</v>
      </c>
      <c r="L207" s="51">
        <f>COUNTIFS('2way'!$M$3:$M$7690,"&gt;50%",'2way'!$Y$3:$Y$7690,"Y",'2way'!$Q$3:$Q$7690,"=" &amp;B207) +  COUNTIFS('2way'!$M$3:$M$7690,"&gt;50%",'2way'!$Y$3:$Y$7690,"Y",'2way'!$R$3:$R$7690,"=" &amp;B207)</f>
        <v>0</v>
      </c>
      <c r="M207" s="51">
        <f>COUNTIFS('2way'!$M$3:$M$7690,"&gt;50%",'2way'!$Y$3:$Y$7690,"N",'2way'!$Q$3:$Q$7690,"=" &amp;B207) +  COUNTIFS('2way'!$M$3:$M$7690,"&gt;50%",'2way'!$Y$3:$Y$7690,"N",'2way'!$R$3:$R$7690,"=" &amp;B207)</f>
        <v>0</v>
      </c>
      <c r="N207" s="51">
        <f>COUNTIFS('2way'!$N$3:$N$7690,"&gt;50%",'2way'!$Y$3:$Y$7690,"N",'2way'!$Q$3:$Q$7690,"=" &amp;B207) +  COUNTIFS('2way'!$N$3:$N$7690,"&gt;50%",'2way'!$Y$3:$Y$7690,"N",'2way'!$R$3:$R$7690,"=" &amp;B207)</f>
        <v>0</v>
      </c>
      <c r="O207" s="51">
        <f>COUNTIFS('2way'!$N$3:$N$7690,"&gt;50%",'2way'!$Y$3:$Y$7690,"Y",'2way'!$Q$3:$Q$7690,"=" &amp;B207) +  COUNTIFS('2way'!$N$3:$N$7690,"&gt;50%",'2way'!$Y$3:$Y$7690,"Y",'2way'!$R$3:$R$7690,"=" &amp;B207)</f>
        <v>0</v>
      </c>
      <c r="P207">
        <f>COUNTIF('2way'!$Q$3:$Q$7690,"=" &amp;B207) + COUNTIF('2way'!$R$3:$R$7690,"=" &amp;B207)</f>
        <v>3</v>
      </c>
      <c r="Q207" s="5">
        <f t="shared" si="54"/>
        <v>0</v>
      </c>
      <c r="R207" s="5">
        <f t="shared" si="55"/>
        <v>0</v>
      </c>
      <c r="S207" s="5">
        <f t="shared" si="56"/>
        <v>0</v>
      </c>
      <c r="T207" s="5">
        <f t="shared" si="57"/>
        <v>0</v>
      </c>
      <c r="U207">
        <f t="shared" si="58"/>
        <v>1</v>
      </c>
      <c r="V207" s="5">
        <f t="shared" si="59"/>
        <v>0.33333333333333331</v>
      </c>
      <c r="W207">
        <f t="shared" si="60"/>
        <v>0</v>
      </c>
      <c r="X207" s="5">
        <f t="shared" si="61"/>
        <v>0</v>
      </c>
      <c r="Y207">
        <f t="shared" si="62"/>
        <v>2</v>
      </c>
      <c r="Z207" s="5">
        <f t="shared" si="63"/>
        <v>0.66666666666666663</v>
      </c>
      <c r="AA207">
        <f t="shared" si="64"/>
        <v>0</v>
      </c>
      <c r="AB207" s="5">
        <f t="shared" si="65"/>
        <v>0</v>
      </c>
    </row>
    <row r="208" spans="1:28" x14ac:dyDescent="0.25">
      <c r="A208" t="s">
        <v>267</v>
      </c>
      <c r="B208" t="s">
        <v>343</v>
      </c>
      <c r="C208" s="50">
        <f>COUNTIFS('2way'!$A$3:$A$7690,"&gt;50%",'2way'!$Y$3:$Y$7690,"Y",'2way'!$Q$3:$Q$7690,"=" &amp;B208) +  COUNTIFS('2way'!$A$3:$A$7690,"&gt;50%",'2way'!$Y$3:$Y$7690,"Y",'2way'!$R$3:$R$7690,"=" &amp;B208)</f>
        <v>1</v>
      </c>
      <c r="D208" s="51">
        <f>COUNTIFS('2way'!$A$3:$A$7690,"&gt;50%",'2way'!$Y$3:$Y$7690,"N",'2way'!$Q$3:$Q$7690,"=" &amp;B208) +  COUNTIFS('2way'!$A$3:$A$7690,"&gt;50%",'2way'!$Y$3:$Y$7690,"N",'2way'!$R$3:$R$7690,"=" &amp;B208)</f>
        <v>0</v>
      </c>
      <c r="E208" s="51">
        <f>COUNTIFS('2way'!$B$3:$B$7690,"&gt;50%",'2way'!$Y$3:$Y$7690,"N",'2way'!$Q$3:$Q$7690,"=" &amp;B208) +  COUNTIFS('2way'!$B$3:$B$7690,"&gt;50%",'2way'!$Y$3:$Y$7690,"N",'2way'!$R$3:$R$7690,"=" &amp;B208)</f>
        <v>1</v>
      </c>
      <c r="F208" s="51">
        <f>COUNTIFS('2way'!$B$3:$B$7690,"&gt;50%",'2way'!$Y$3:$Y$7690,"Y",'2way'!$Q$3:$Q$7690,"=" &amp;B208) +  COUNTIFS('2way'!$B$3:$B$7690,"&gt;50%",'2way'!$Y$3:$Y$7690,"Y",'2way'!$R$3:$R$7690,"=" &amp;B208)</f>
        <v>1</v>
      </c>
      <c r="G208">
        <f>COUNTIF('2way'!$Q$3:$Q$7690,"=" &amp;B208) + COUNTIF('2way'!$R$3:$R$7690,"=" &amp;B208)</f>
        <v>3</v>
      </c>
      <c r="H208" s="5">
        <f t="shared" si="50"/>
        <v>0.33333333333333331</v>
      </c>
      <c r="I208" s="5">
        <f t="shared" si="51"/>
        <v>0</v>
      </c>
      <c r="J208" s="5">
        <f t="shared" si="52"/>
        <v>0.33333333333333331</v>
      </c>
      <c r="K208" s="5">
        <f t="shared" si="53"/>
        <v>0.33333333333333331</v>
      </c>
      <c r="L208" s="51">
        <f>COUNTIFS('2way'!$M$3:$M$7690,"&gt;50%",'2way'!$Y$3:$Y$7690,"Y",'2way'!$Q$3:$Q$7690,"=" &amp;B208) +  COUNTIFS('2way'!$M$3:$M$7690,"&gt;50%",'2way'!$Y$3:$Y$7690,"Y",'2way'!$R$3:$R$7690,"=" &amp;B208)</f>
        <v>0</v>
      </c>
      <c r="M208" s="51">
        <f>COUNTIFS('2way'!$M$3:$M$7690,"&gt;50%",'2way'!$Y$3:$Y$7690,"N",'2way'!$Q$3:$Q$7690,"=" &amp;B208) +  COUNTIFS('2way'!$M$3:$M$7690,"&gt;50%",'2way'!$Y$3:$Y$7690,"N",'2way'!$R$3:$R$7690,"=" &amp;B208)</f>
        <v>0</v>
      </c>
      <c r="N208" s="51">
        <f>COUNTIFS('2way'!$N$3:$N$7690,"&gt;50%",'2way'!$Y$3:$Y$7690,"N",'2way'!$Q$3:$Q$7690,"=" &amp;B208) +  COUNTIFS('2way'!$N$3:$N$7690,"&gt;50%",'2way'!$Y$3:$Y$7690,"N",'2way'!$R$3:$R$7690,"=" &amp;B208)</f>
        <v>0</v>
      </c>
      <c r="O208" s="51">
        <f>COUNTIFS('2way'!$N$3:$N$7690,"&gt;50%",'2way'!$Y$3:$Y$7690,"Y",'2way'!$Q$3:$Q$7690,"=" &amp;B208) +  COUNTIFS('2way'!$N$3:$N$7690,"&gt;50%",'2way'!$Y$3:$Y$7690,"Y",'2way'!$R$3:$R$7690,"=" &amp;B208)</f>
        <v>0</v>
      </c>
      <c r="P208">
        <f>COUNTIF('2way'!$Q$3:$Q$7690,"=" &amp;B208) + COUNTIF('2way'!$R$3:$R$7690,"=" &amp;B208)</f>
        <v>3</v>
      </c>
      <c r="Q208" s="5">
        <f t="shared" si="54"/>
        <v>0</v>
      </c>
      <c r="R208" s="5">
        <f t="shared" si="55"/>
        <v>0</v>
      </c>
      <c r="S208" s="5">
        <f t="shared" si="56"/>
        <v>0</v>
      </c>
      <c r="T208" s="5">
        <f t="shared" si="57"/>
        <v>0</v>
      </c>
      <c r="U208">
        <f t="shared" si="58"/>
        <v>2</v>
      </c>
      <c r="V208" s="5">
        <f t="shared" si="59"/>
        <v>0.66666666666666663</v>
      </c>
      <c r="W208">
        <f t="shared" si="60"/>
        <v>0</v>
      </c>
      <c r="X208" s="5">
        <f t="shared" si="61"/>
        <v>0</v>
      </c>
      <c r="Y208">
        <f t="shared" si="62"/>
        <v>1</v>
      </c>
      <c r="Z208" s="5">
        <f t="shared" si="63"/>
        <v>0.33333333333333331</v>
      </c>
      <c r="AA208">
        <f t="shared" si="64"/>
        <v>0</v>
      </c>
      <c r="AB208" s="5">
        <f t="shared" si="65"/>
        <v>0</v>
      </c>
    </row>
    <row r="209" spans="1:28" x14ac:dyDescent="0.25">
      <c r="A209" t="s">
        <v>267</v>
      </c>
      <c r="B209" t="s">
        <v>471</v>
      </c>
      <c r="C209" s="50">
        <f>COUNTIFS('2way'!$A$3:$A$7690,"&gt;50%",'2way'!$Y$3:$Y$7690,"Y",'2way'!$Q$3:$Q$7690,"=" &amp;B209) +  COUNTIFS('2way'!$A$3:$A$7690,"&gt;50%",'2way'!$Y$3:$Y$7690,"Y",'2way'!$R$3:$R$7690,"=" &amp;B209)</f>
        <v>1</v>
      </c>
      <c r="D209" s="51">
        <f>COUNTIFS('2way'!$A$3:$A$7690,"&gt;50%",'2way'!$Y$3:$Y$7690,"N",'2way'!$Q$3:$Q$7690,"=" &amp;B209) +  COUNTIFS('2way'!$A$3:$A$7690,"&gt;50%",'2way'!$Y$3:$Y$7690,"N",'2way'!$R$3:$R$7690,"=" &amp;B209)</f>
        <v>1</v>
      </c>
      <c r="E209" s="51">
        <f>COUNTIFS('2way'!$B$3:$B$7690,"&gt;50%",'2way'!$Y$3:$Y$7690,"N",'2way'!$Q$3:$Q$7690,"=" &amp;B209) +  COUNTIFS('2way'!$B$3:$B$7690,"&gt;50%",'2way'!$Y$3:$Y$7690,"N",'2way'!$R$3:$R$7690,"=" &amp;B209)</f>
        <v>1</v>
      </c>
      <c r="F209" s="51">
        <f>COUNTIFS('2way'!$B$3:$B$7690,"&gt;50%",'2way'!$Y$3:$Y$7690,"Y",'2way'!$Q$3:$Q$7690,"=" &amp;B209) +  COUNTIFS('2way'!$B$3:$B$7690,"&gt;50%",'2way'!$Y$3:$Y$7690,"Y",'2way'!$R$3:$R$7690,"=" &amp;B209)</f>
        <v>0</v>
      </c>
      <c r="G209">
        <f>COUNTIF('2way'!$Q$3:$Q$7690,"=" &amp;B209) + COUNTIF('2way'!$R$3:$R$7690,"=" &amp;B209)</f>
        <v>3</v>
      </c>
      <c r="H209" s="5">
        <f t="shared" si="50"/>
        <v>0.33333333333333331</v>
      </c>
      <c r="I209" s="5">
        <f t="shared" si="51"/>
        <v>0.33333333333333331</v>
      </c>
      <c r="J209" s="5">
        <f t="shared" si="52"/>
        <v>0.33333333333333331</v>
      </c>
      <c r="K209" s="5">
        <f t="shared" si="53"/>
        <v>0</v>
      </c>
      <c r="L209" s="51">
        <f>COUNTIFS('2way'!$M$3:$M$7690,"&gt;50%",'2way'!$Y$3:$Y$7690,"Y",'2way'!$Q$3:$Q$7690,"=" &amp;B209) +  COUNTIFS('2way'!$M$3:$M$7690,"&gt;50%",'2way'!$Y$3:$Y$7690,"Y",'2way'!$R$3:$R$7690,"=" &amp;B209)</f>
        <v>0</v>
      </c>
      <c r="M209" s="51">
        <f>COUNTIFS('2way'!$M$3:$M$7690,"&gt;50%",'2way'!$Y$3:$Y$7690,"N",'2way'!$Q$3:$Q$7690,"=" &amp;B209) +  COUNTIFS('2way'!$M$3:$M$7690,"&gt;50%",'2way'!$Y$3:$Y$7690,"N",'2way'!$R$3:$R$7690,"=" &amp;B209)</f>
        <v>0</v>
      </c>
      <c r="N209" s="51">
        <f>COUNTIFS('2way'!$N$3:$N$7690,"&gt;50%",'2way'!$Y$3:$Y$7690,"N",'2way'!$Q$3:$Q$7690,"=" &amp;B209) +  COUNTIFS('2way'!$N$3:$N$7690,"&gt;50%",'2way'!$Y$3:$Y$7690,"N",'2way'!$R$3:$R$7690,"=" &amp;B209)</f>
        <v>0</v>
      </c>
      <c r="O209" s="51">
        <f>COUNTIFS('2way'!$N$3:$N$7690,"&gt;50%",'2way'!$Y$3:$Y$7690,"Y",'2way'!$Q$3:$Q$7690,"=" &amp;B209) +  COUNTIFS('2way'!$N$3:$N$7690,"&gt;50%",'2way'!$Y$3:$Y$7690,"Y",'2way'!$R$3:$R$7690,"=" &amp;B209)</f>
        <v>0</v>
      </c>
      <c r="P209">
        <f>COUNTIF('2way'!$Q$3:$Q$7690,"=" &amp;B209) + COUNTIF('2way'!$R$3:$R$7690,"=" &amp;B209)</f>
        <v>3</v>
      </c>
      <c r="Q209" s="5">
        <f t="shared" si="54"/>
        <v>0</v>
      </c>
      <c r="R209" s="5">
        <f t="shared" si="55"/>
        <v>0</v>
      </c>
      <c r="S209" s="5">
        <f t="shared" si="56"/>
        <v>0</v>
      </c>
      <c r="T209" s="5">
        <f t="shared" si="57"/>
        <v>0</v>
      </c>
      <c r="U209">
        <f t="shared" si="58"/>
        <v>2</v>
      </c>
      <c r="V209" s="5">
        <f t="shared" si="59"/>
        <v>0.66666666666666663</v>
      </c>
      <c r="W209">
        <f t="shared" si="60"/>
        <v>0</v>
      </c>
      <c r="X209" s="5">
        <f t="shared" si="61"/>
        <v>0</v>
      </c>
      <c r="Y209">
        <f t="shared" si="62"/>
        <v>1</v>
      </c>
      <c r="Z209" s="5">
        <f t="shared" si="63"/>
        <v>0.33333333333333331</v>
      </c>
      <c r="AA209">
        <f t="shared" si="64"/>
        <v>0</v>
      </c>
      <c r="AB209" s="5">
        <f t="shared" si="65"/>
        <v>0</v>
      </c>
    </row>
    <row r="210" spans="1:28" x14ac:dyDescent="0.25">
      <c r="A210" t="s">
        <v>267</v>
      </c>
      <c r="B210" t="s">
        <v>345</v>
      </c>
      <c r="C210" s="50">
        <f>COUNTIFS('2way'!$A$3:$A$7690,"&gt;50%",'2way'!$Y$3:$Y$7690,"Y",'2way'!$Q$3:$Q$7690,"=" &amp;B210) +  COUNTIFS('2way'!$A$3:$A$7690,"&gt;50%",'2way'!$Y$3:$Y$7690,"Y",'2way'!$R$3:$R$7690,"=" &amp;B210)</f>
        <v>1</v>
      </c>
      <c r="D210" s="51">
        <f>COUNTIFS('2way'!$A$3:$A$7690,"&gt;50%",'2way'!$Y$3:$Y$7690,"N",'2way'!$Q$3:$Q$7690,"=" &amp;B210) +  COUNTIFS('2way'!$A$3:$A$7690,"&gt;50%",'2way'!$Y$3:$Y$7690,"N",'2way'!$R$3:$R$7690,"=" &amp;B210)</f>
        <v>0</v>
      </c>
      <c r="E210" s="51">
        <f>COUNTIFS('2way'!$B$3:$B$7690,"&gt;50%",'2way'!$Y$3:$Y$7690,"N",'2way'!$Q$3:$Q$7690,"=" &amp;B210) +  COUNTIFS('2way'!$B$3:$B$7690,"&gt;50%",'2way'!$Y$3:$Y$7690,"N",'2way'!$R$3:$R$7690,"=" &amp;B210)</f>
        <v>1</v>
      </c>
      <c r="F210" s="51">
        <f>COUNTIFS('2way'!$B$3:$B$7690,"&gt;50%",'2way'!$Y$3:$Y$7690,"Y",'2way'!$Q$3:$Q$7690,"=" &amp;B210) +  COUNTIFS('2way'!$B$3:$B$7690,"&gt;50%",'2way'!$Y$3:$Y$7690,"Y",'2way'!$R$3:$R$7690,"=" &amp;B210)</f>
        <v>1</v>
      </c>
      <c r="G210">
        <f>COUNTIF('2way'!$Q$3:$Q$7690,"=" &amp;B210) + COUNTIF('2way'!$R$3:$R$7690,"=" &amp;B210)</f>
        <v>3</v>
      </c>
      <c r="H210" s="5">
        <f t="shared" si="50"/>
        <v>0.33333333333333331</v>
      </c>
      <c r="I210" s="5">
        <f t="shared" si="51"/>
        <v>0</v>
      </c>
      <c r="J210" s="5">
        <f t="shared" si="52"/>
        <v>0.33333333333333331</v>
      </c>
      <c r="K210" s="5">
        <f t="shared" si="53"/>
        <v>0.33333333333333331</v>
      </c>
      <c r="L210" s="51">
        <f>COUNTIFS('2way'!$M$3:$M$7690,"&gt;50%",'2way'!$Y$3:$Y$7690,"Y",'2way'!$Q$3:$Q$7690,"=" &amp;B210) +  COUNTIFS('2way'!$M$3:$M$7690,"&gt;50%",'2way'!$Y$3:$Y$7690,"Y",'2way'!$R$3:$R$7690,"=" &amp;B210)</f>
        <v>0</v>
      </c>
      <c r="M210" s="51">
        <f>COUNTIFS('2way'!$M$3:$M$7690,"&gt;50%",'2way'!$Y$3:$Y$7690,"N",'2way'!$Q$3:$Q$7690,"=" &amp;B210) +  COUNTIFS('2way'!$M$3:$M$7690,"&gt;50%",'2way'!$Y$3:$Y$7690,"N",'2way'!$R$3:$R$7690,"=" &amp;B210)</f>
        <v>0</v>
      </c>
      <c r="N210" s="51">
        <f>COUNTIFS('2way'!$N$3:$N$7690,"&gt;50%",'2way'!$Y$3:$Y$7690,"N",'2way'!$Q$3:$Q$7690,"=" &amp;B210) +  COUNTIFS('2way'!$N$3:$N$7690,"&gt;50%",'2way'!$Y$3:$Y$7690,"N",'2way'!$R$3:$R$7690,"=" &amp;B210)</f>
        <v>0</v>
      </c>
      <c r="O210" s="51">
        <f>COUNTIFS('2way'!$N$3:$N$7690,"&gt;50%",'2way'!$Y$3:$Y$7690,"Y",'2way'!$Q$3:$Q$7690,"=" &amp;B210) +  COUNTIFS('2way'!$N$3:$N$7690,"&gt;50%",'2way'!$Y$3:$Y$7690,"Y",'2way'!$R$3:$R$7690,"=" &amp;B210)</f>
        <v>0</v>
      </c>
      <c r="P210">
        <f>COUNTIF('2way'!$Q$3:$Q$7690,"=" &amp;B210) + COUNTIF('2way'!$R$3:$R$7690,"=" &amp;B210)</f>
        <v>3</v>
      </c>
      <c r="Q210" s="5">
        <f t="shared" si="54"/>
        <v>0</v>
      </c>
      <c r="R210" s="5">
        <f t="shared" si="55"/>
        <v>0</v>
      </c>
      <c r="S210" s="5">
        <f t="shared" si="56"/>
        <v>0</v>
      </c>
      <c r="T210" s="5">
        <f t="shared" si="57"/>
        <v>0</v>
      </c>
      <c r="U210">
        <f t="shared" si="58"/>
        <v>2</v>
      </c>
      <c r="V210" s="5">
        <f t="shared" si="59"/>
        <v>0.66666666666666663</v>
      </c>
      <c r="W210">
        <f t="shared" si="60"/>
        <v>0</v>
      </c>
      <c r="X210" s="5">
        <f t="shared" si="61"/>
        <v>0</v>
      </c>
      <c r="Y210">
        <f t="shared" si="62"/>
        <v>1</v>
      </c>
      <c r="Z210" s="5">
        <f t="shared" si="63"/>
        <v>0.33333333333333331</v>
      </c>
      <c r="AA210">
        <f t="shared" si="64"/>
        <v>0</v>
      </c>
      <c r="AB210" s="5">
        <f t="shared" si="65"/>
        <v>0</v>
      </c>
    </row>
    <row r="211" spans="1:28" x14ac:dyDescent="0.25">
      <c r="A211" t="s">
        <v>267</v>
      </c>
      <c r="B211" t="s">
        <v>472</v>
      </c>
      <c r="C211" s="50">
        <f>COUNTIFS('2way'!$A$3:$A$7690,"&gt;50%",'2way'!$Y$3:$Y$7690,"Y",'2way'!$Q$3:$Q$7690,"=" &amp;B211) +  COUNTIFS('2way'!$A$3:$A$7690,"&gt;50%",'2way'!$Y$3:$Y$7690,"Y",'2way'!$R$3:$R$7690,"=" &amp;B211)</f>
        <v>1</v>
      </c>
      <c r="D211" s="51">
        <f>COUNTIFS('2way'!$A$3:$A$7690,"&gt;50%",'2way'!$Y$3:$Y$7690,"N",'2way'!$Q$3:$Q$7690,"=" &amp;B211) +  COUNTIFS('2way'!$A$3:$A$7690,"&gt;50%",'2way'!$Y$3:$Y$7690,"N",'2way'!$R$3:$R$7690,"=" &amp;B211)</f>
        <v>0</v>
      </c>
      <c r="E211" s="51">
        <f>COUNTIFS('2way'!$B$3:$B$7690,"&gt;50%",'2way'!$Y$3:$Y$7690,"N",'2way'!$Q$3:$Q$7690,"=" &amp;B211) +  COUNTIFS('2way'!$B$3:$B$7690,"&gt;50%",'2way'!$Y$3:$Y$7690,"N",'2way'!$R$3:$R$7690,"=" &amp;B211)</f>
        <v>1</v>
      </c>
      <c r="F211" s="51">
        <f>COUNTIFS('2way'!$B$3:$B$7690,"&gt;50%",'2way'!$Y$3:$Y$7690,"Y",'2way'!$Q$3:$Q$7690,"=" &amp;B211) +  COUNTIFS('2way'!$B$3:$B$7690,"&gt;50%",'2way'!$Y$3:$Y$7690,"Y",'2way'!$R$3:$R$7690,"=" &amp;B211)</f>
        <v>1</v>
      </c>
      <c r="G211">
        <f>COUNTIF('2way'!$Q$3:$Q$7690,"=" &amp;B211) + COUNTIF('2way'!$R$3:$R$7690,"=" &amp;B211)</f>
        <v>3</v>
      </c>
      <c r="H211" s="5">
        <f t="shared" si="50"/>
        <v>0.33333333333333331</v>
      </c>
      <c r="I211" s="5">
        <f t="shared" si="51"/>
        <v>0</v>
      </c>
      <c r="J211" s="5">
        <f t="shared" si="52"/>
        <v>0.33333333333333331</v>
      </c>
      <c r="K211" s="5">
        <f t="shared" si="53"/>
        <v>0.33333333333333331</v>
      </c>
      <c r="L211" s="51">
        <f>COUNTIFS('2way'!$M$3:$M$7690,"&gt;50%",'2way'!$Y$3:$Y$7690,"Y",'2way'!$Q$3:$Q$7690,"=" &amp;B211) +  COUNTIFS('2way'!$M$3:$M$7690,"&gt;50%",'2way'!$Y$3:$Y$7690,"Y",'2way'!$R$3:$R$7690,"=" &amp;B211)</f>
        <v>0</v>
      </c>
      <c r="M211" s="51">
        <f>COUNTIFS('2way'!$M$3:$M$7690,"&gt;50%",'2way'!$Y$3:$Y$7690,"N",'2way'!$Q$3:$Q$7690,"=" &amp;B211) +  COUNTIFS('2way'!$M$3:$M$7690,"&gt;50%",'2way'!$Y$3:$Y$7690,"N",'2way'!$R$3:$R$7690,"=" &amp;B211)</f>
        <v>0</v>
      </c>
      <c r="N211" s="51">
        <f>COUNTIFS('2way'!$N$3:$N$7690,"&gt;50%",'2way'!$Y$3:$Y$7690,"N",'2way'!$Q$3:$Q$7690,"=" &amp;B211) +  COUNTIFS('2way'!$N$3:$N$7690,"&gt;50%",'2way'!$Y$3:$Y$7690,"N",'2way'!$R$3:$R$7690,"=" &amp;B211)</f>
        <v>0</v>
      </c>
      <c r="O211" s="51">
        <f>COUNTIFS('2way'!$N$3:$N$7690,"&gt;50%",'2way'!$Y$3:$Y$7690,"Y",'2way'!$Q$3:$Q$7690,"=" &amp;B211) +  COUNTIFS('2way'!$N$3:$N$7690,"&gt;50%",'2way'!$Y$3:$Y$7690,"Y",'2way'!$R$3:$R$7690,"=" &amp;B211)</f>
        <v>0</v>
      </c>
      <c r="P211">
        <f>COUNTIF('2way'!$Q$3:$Q$7690,"=" &amp;B211) + COUNTIF('2way'!$R$3:$R$7690,"=" &amp;B211)</f>
        <v>3</v>
      </c>
      <c r="Q211" s="5">
        <f t="shared" si="54"/>
        <v>0</v>
      </c>
      <c r="R211" s="5">
        <f t="shared" si="55"/>
        <v>0</v>
      </c>
      <c r="S211" s="5">
        <f t="shared" si="56"/>
        <v>0</v>
      </c>
      <c r="T211" s="5">
        <f t="shared" si="57"/>
        <v>0</v>
      </c>
      <c r="U211">
        <f t="shared" si="58"/>
        <v>2</v>
      </c>
      <c r="V211" s="5">
        <f t="shared" si="59"/>
        <v>0.66666666666666663</v>
      </c>
      <c r="W211">
        <f t="shared" si="60"/>
        <v>0</v>
      </c>
      <c r="X211" s="5">
        <f t="shared" si="61"/>
        <v>0</v>
      </c>
      <c r="Y211">
        <f t="shared" si="62"/>
        <v>1</v>
      </c>
      <c r="Z211" s="5">
        <f t="shared" si="63"/>
        <v>0.33333333333333331</v>
      </c>
      <c r="AA211">
        <f t="shared" si="64"/>
        <v>0</v>
      </c>
      <c r="AB211" s="5">
        <f t="shared" si="65"/>
        <v>0</v>
      </c>
    </row>
    <row r="212" spans="1:28" x14ac:dyDescent="0.25">
      <c r="A212" t="s">
        <v>267</v>
      </c>
      <c r="B212" t="s">
        <v>346</v>
      </c>
      <c r="C212" s="50">
        <f>COUNTIFS('2way'!$A$3:$A$7690,"&gt;50%",'2way'!$Y$3:$Y$7690,"Y",'2way'!$Q$3:$Q$7690,"=" &amp;B212) +  COUNTIFS('2way'!$A$3:$A$7690,"&gt;50%",'2way'!$Y$3:$Y$7690,"Y",'2way'!$R$3:$R$7690,"=" &amp;B212)</f>
        <v>1</v>
      </c>
      <c r="D212" s="51">
        <f>COUNTIFS('2way'!$A$3:$A$7690,"&gt;50%",'2way'!$Y$3:$Y$7690,"N",'2way'!$Q$3:$Q$7690,"=" &amp;B212) +  COUNTIFS('2way'!$A$3:$A$7690,"&gt;50%",'2way'!$Y$3:$Y$7690,"N",'2way'!$R$3:$R$7690,"=" &amp;B212)</f>
        <v>0</v>
      </c>
      <c r="E212" s="51">
        <f>COUNTIFS('2way'!$B$3:$B$7690,"&gt;50%",'2way'!$Y$3:$Y$7690,"N",'2way'!$Q$3:$Q$7690,"=" &amp;B212) +  COUNTIFS('2way'!$B$3:$B$7690,"&gt;50%",'2way'!$Y$3:$Y$7690,"N",'2way'!$R$3:$R$7690,"=" &amp;B212)</f>
        <v>1</v>
      </c>
      <c r="F212" s="51">
        <f>COUNTIFS('2way'!$B$3:$B$7690,"&gt;50%",'2way'!$Y$3:$Y$7690,"Y",'2way'!$Q$3:$Q$7690,"=" &amp;B212) +  COUNTIFS('2way'!$B$3:$B$7690,"&gt;50%",'2way'!$Y$3:$Y$7690,"Y",'2way'!$R$3:$R$7690,"=" &amp;B212)</f>
        <v>1</v>
      </c>
      <c r="G212">
        <f>COUNTIF('2way'!$Q$3:$Q$7690,"=" &amp;B212) + COUNTIF('2way'!$R$3:$R$7690,"=" &amp;B212)</f>
        <v>3</v>
      </c>
      <c r="H212" s="5">
        <f t="shared" si="50"/>
        <v>0.33333333333333331</v>
      </c>
      <c r="I212" s="5">
        <f t="shared" si="51"/>
        <v>0</v>
      </c>
      <c r="J212" s="5">
        <f t="shared" si="52"/>
        <v>0.33333333333333331</v>
      </c>
      <c r="K212" s="5">
        <f t="shared" si="53"/>
        <v>0.33333333333333331</v>
      </c>
      <c r="L212" s="51">
        <f>COUNTIFS('2way'!$M$3:$M$7690,"&gt;50%",'2way'!$Y$3:$Y$7690,"Y",'2way'!$Q$3:$Q$7690,"=" &amp;B212) +  COUNTIFS('2way'!$M$3:$M$7690,"&gt;50%",'2way'!$Y$3:$Y$7690,"Y",'2way'!$R$3:$R$7690,"=" &amp;B212)</f>
        <v>0</v>
      </c>
      <c r="M212" s="51">
        <f>COUNTIFS('2way'!$M$3:$M$7690,"&gt;50%",'2way'!$Y$3:$Y$7690,"N",'2way'!$Q$3:$Q$7690,"=" &amp;B212) +  COUNTIFS('2way'!$M$3:$M$7690,"&gt;50%",'2way'!$Y$3:$Y$7690,"N",'2way'!$R$3:$R$7690,"=" &amp;B212)</f>
        <v>0</v>
      </c>
      <c r="N212" s="51">
        <f>COUNTIFS('2way'!$N$3:$N$7690,"&gt;50%",'2way'!$Y$3:$Y$7690,"N",'2way'!$Q$3:$Q$7690,"=" &amp;B212) +  COUNTIFS('2way'!$N$3:$N$7690,"&gt;50%",'2way'!$Y$3:$Y$7690,"N",'2way'!$R$3:$R$7690,"=" &amp;B212)</f>
        <v>0</v>
      </c>
      <c r="O212" s="51">
        <f>COUNTIFS('2way'!$N$3:$N$7690,"&gt;50%",'2way'!$Y$3:$Y$7690,"Y",'2way'!$Q$3:$Q$7690,"=" &amp;B212) +  COUNTIFS('2way'!$N$3:$N$7690,"&gt;50%",'2way'!$Y$3:$Y$7690,"Y",'2way'!$R$3:$R$7690,"=" &amp;B212)</f>
        <v>0</v>
      </c>
      <c r="P212">
        <f>COUNTIF('2way'!$Q$3:$Q$7690,"=" &amp;B212) + COUNTIF('2way'!$R$3:$R$7690,"=" &amp;B212)</f>
        <v>3</v>
      </c>
      <c r="Q212" s="5">
        <f t="shared" si="54"/>
        <v>0</v>
      </c>
      <c r="R212" s="5">
        <f t="shared" si="55"/>
        <v>0</v>
      </c>
      <c r="S212" s="5">
        <f t="shared" si="56"/>
        <v>0</v>
      </c>
      <c r="T212" s="5">
        <f t="shared" si="57"/>
        <v>0</v>
      </c>
      <c r="U212">
        <f t="shared" si="58"/>
        <v>2</v>
      </c>
      <c r="V212" s="5">
        <f t="shared" si="59"/>
        <v>0.66666666666666663</v>
      </c>
      <c r="W212">
        <f t="shared" si="60"/>
        <v>0</v>
      </c>
      <c r="X212" s="5">
        <f t="shared" si="61"/>
        <v>0</v>
      </c>
      <c r="Y212">
        <f t="shared" si="62"/>
        <v>1</v>
      </c>
      <c r="Z212" s="5">
        <f t="shared" si="63"/>
        <v>0.33333333333333331</v>
      </c>
      <c r="AA212">
        <f t="shared" si="64"/>
        <v>0</v>
      </c>
      <c r="AB212" s="5">
        <f t="shared" si="65"/>
        <v>0</v>
      </c>
    </row>
    <row r="213" spans="1:28" x14ac:dyDescent="0.25">
      <c r="A213" t="s">
        <v>267</v>
      </c>
      <c r="B213" t="s">
        <v>420</v>
      </c>
      <c r="C213" s="50">
        <f>COUNTIFS('2way'!$A$3:$A$7690,"&gt;50%",'2way'!$Y$3:$Y$7690,"Y",'2way'!$Q$3:$Q$7690,"=" &amp;B213) +  COUNTIFS('2way'!$A$3:$A$7690,"&gt;50%",'2way'!$Y$3:$Y$7690,"Y",'2way'!$R$3:$R$7690,"=" &amp;B213)</f>
        <v>1</v>
      </c>
      <c r="D213" s="51">
        <f>COUNTIFS('2way'!$A$3:$A$7690,"&gt;50%",'2way'!$Y$3:$Y$7690,"N",'2way'!$Q$3:$Q$7690,"=" &amp;B213) +  COUNTIFS('2way'!$A$3:$A$7690,"&gt;50%",'2way'!$Y$3:$Y$7690,"N",'2way'!$R$3:$R$7690,"=" &amp;B213)</f>
        <v>0</v>
      </c>
      <c r="E213" s="51">
        <f>COUNTIFS('2way'!$B$3:$B$7690,"&gt;50%",'2way'!$Y$3:$Y$7690,"N",'2way'!$Q$3:$Q$7690,"=" &amp;B213) +  COUNTIFS('2way'!$B$3:$B$7690,"&gt;50%",'2way'!$Y$3:$Y$7690,"N",'2way'!$R$3:$R$7690,"=" &amp;B213)</f>
        <v>2</v>
      </c>
      <c r="F213" s="51">
        <f>COUNTIFS('2way'!$B$3:$B$7690,"&gt;50%",'2way'!$Y$3:$Y$7690,"Y",'2way'!$Q$3:$Q$7690,"=" &amp;B213) +  COUNTIFS('2way'!$B$3:$B$7690,"&gt;50%",'2way'!$Y$3:$Y$7690,"Y",'2way'!$R$3:$R$7690,"=" &amp;B213)</f>
        <v>0</v>
      </c>
      <c r="G213">
        <f>COUNTIF('2way'!$Q$3:$Q$7690,"=" &amp;B213) + COUNTIF('2way'!$R$3:$R$7690,"=" &amp;B213)</f>
        <v>3</v>
      </c>
      <c r="H213" s="5">
        <f t="shared" si="50"/>
        <v>0.33333333333333331</v>
      </c>
      <c r="I213" s="5">
        <f t="shared" si="51"/>
        <v>0</v>
      </c>
      <c r="J213" s="5">
        <f t="shared" si="52"/>
        <v>0.66666666666666663</v>
      </c>
      <c r="K213" s="5">
        <f t="shared" si="53"/>
        <v>0</v>
      </c>
      <c r="L213" s="51">
        <f>COUNTIFS('2way'!$M$3:$M$7690,"&gt;50%",'2way'!$Y$3:$Y$7690,"Y",'2way'!$Q$3:$Q$7690,"=" &amp;B213) +  COUNTIFS('2way'!$M$3:$M$7690,"&gt;50%",'2way'!$Y$3:$Y$7690,"Y",'2way'!$R$3:$R$7690,"=" &amp;B213)</f>
        <v>0</v>
      </c>
      <c r="M213" s="51">
        <f>COUNTIFS('2way'!$M$3:$M$7690,"&gt;50%",'2way'!$Y$3:$Y$7690,"N",'2way'!$Q$3:$Q$7690,"=" &amp;B213) +  COUNTIFS('2way'!$M$3:$M$7690,"&gt;50%",'2way'!$Y$3:$Y$7690,"N",'2way'!$R$3:$R$7690,"=" &amp;B213)</f>
        <v>0</v>
      </c>
      <c r="N213" s="51">
        <f>COUNTIFS('2way'!$N$3:$N$7690,"&gt;50%",'2way'!$Y$3:$Y$7690,"N",'2way'!$Q$3:$Q$7690,"=" &amp;B213) +  COUNTIFS('2way'!$N$3:$N$7690,"&gt;50%",'2way'!$Y$3:$Y$7690,"N",'2way'!$R$3:$R$7690,"=" &amp;B213)</f>
        <v>0</v>
      </c>
      <c r="O213" s="51">
        <f>COUNTIFS('2way'!$N$3:$N$7690,"&gt;50%",'2way'!$Y$3:$Y$7690,"Y",'2way'!$Q$3:$Q$7690,"=" &amp;B213) +  COUNTIFS('2way'!$N$3:$N$7690,"&gt;50%",'2way'!$Y$3:$Y$7690,"Y",'2way'!$R$3:$R$7690,"=" &amp;B213)</f>
        <v>0</v>
      </c>
      <c r="P213">
        <f>COUNTIF('2way'!$Q$3:$Q$7690,"=" &amp;B213) + COUNTIF('2way'!$R$3:$R$7690,"=" &amp;B213)</f>
        <v>3</v>
      </c>
      <c r="Q213" s="5">
        <f t="shared" si="54"/>
        <v>0</v>
      </c>
      <c r="R213" s="5">
        <f t="shared" si="55"/>
        <v>0</v>
      </c>
      <c r="S213" s="5">
        <f t="shared" si="56"/>
        <v>0</v>
      </c>
      <c r="T213" s="5">
        <f t="shared" si="57"/>
        <v>0</v>
      </c>
      <c r="U213">
        <f t="shared" si="58"/>
        <v>3</v>
      </c>
      <c r="V213" s="5">
        <f t="shared" si="59"/>
        <v>1</v>
      </c>
      <c r="W213">
        <f t="shared" si="60"/>
        <v>0</v>
      </c>
      <c r="X213" s="5">
        <f t="shared" si="61"/>
        <v>0</v>
      </c>
      <c r="Y213">
        <f t="shared" si="62"/>
        <v>0</v>
      </c>
      <c r="Z213" s="5">
        <f t="shared" si="63"/>
        <v>0</v>
      </c>
      <c r="AA213">
        <f t="shared" si="64"/>
        <v>0</v>
      </c>
      <c r="AB213" s="5">
        <f t="shared" si="65"/>
        <v>0</v>
      </c>
    </row>
    <row r="214" spans="1:28" x14ac:dyDescent="0.25">
      <c r="A214" t="s">
        <v>267</v>
      </c>
      <c r="B214" t="s">
        <v>415</v>
      </c>
      <c r="C214" s="50">
        <f>COUNTIFS('2way'!$A$3:$A$7690,"&gt;50%",'2way'!$Y$3:$Y$7690,"Y",'2way'!$Q$3:$Q$7690,"=" &amp;B214) +  COUNTIFS('2way'!$A$3:$A$7690,"&gt;50%",'2way'!$Y$3:$Y$7690,"Y",'2way'!$R$3:$R$7690,"=" &amp;B214)</f>
        <v>0</v>
      </c>
      <c r="D214" s="51">
        <f>COUNTIFS('2way'!$A$3:$A$7690,"&gt;50%",'2way'!$Y$3:$Y$7690,"N",'2way'!$Q$3:$Q$7690,"=" &amp;B214) +  COUNTIFS('2way'!$A$3:$A$7690,"&gt;50%",'2way'!$Y$3:$Y$7690,"N",'2way'!$R$3:$R$7690,"=" &amp;B214)</f>
        <v>0</v>
      </c>
      <c r="E214" s="51">
        <f>COUNTIFS('2way'!$B$3:$B$7690,"&gt;50%",'2way'!$Y$3:$Y$7690,"N",'2way'!$Q$3:$Q$7690,"=" &amp;B214) +  COUNTIFS('2way'!$B$3:$B$7690,"&gt;50%",'2way'!$Y$3:$Y$7690,"N",'2way'!$R$3:$R$7690,"=" &amp;B214)</f>
        <v>2</v>
      </c>
      <c r="F214" s="51">
        <f>COUNTIFS('2way'!$B$3:$B$7690,"&gt;50%",'2way'!$Y$3:$Y$7690,"Y",'2way'!$Q$3:$Q$7690,"=" &amp;B214) +  COUNTIFS('2way'!$B$3:$B$7690,"&gt;50%",'2way'!$Y$3:$Y$7690,"Y",'2way'!$R$3:$R$7690,"=" &amp;B214)</f>
        <v>1</v>
      </c>
      <c r="G214">
        <f>COUNTIF('2way'!$Q$3:$Q$7690,"=" &amp;B214) + COUNTIF('2way'!$R$3:$R$7690,"=" &amp;B214)</f>
        <v>3</v>
      </c>
      <c r="H214" s="5">
        <f t="shared" si="50"/>
        <v>0</v>
      </c>
      <c r="I214" s="5">
        <f t="shared" si="51"/>
        <v>0</v>
      </c>
      <c r="J214" s="5">
        <f t="shared" si="52"/>
        <v>0.66666666666666663</v>
      </c>
      <c r="K214" s="5">
        <f t="shared" si="53"/>
        <v>0.33333333333333331</v>
      </c>
      <c r="L214" s="51">
        <f>COUNTIFS('2way'!$M$3:$M$7690,"&gt;50%",'2way'!$Y$3:$Y$7690,"Y",'2way'!$Q$3:$Q$7690,"=" &amp;B214) +  COUNTIFS('2way'!$M$3:$M$7690,"&gt;50%",'2way'!$Y$3:$Y$7690,"Y",'2way'!$R$3:$R$7690,"=" &amp;B214)</f>
        <v>0</v>
      </c>
      <c r="M214" s="51">
        <f>COUNTIFS('2way'!$M$3:$M$7690,"&gt;50%",'2way'!$Y$3:$Y$7690,"N",'2way'!$Q$3:$Q$7690,"=" &amp;B214) +  COUNTIFS('2way'!$M$3:$M$7690,"&gt;50%",'2way'!$Y$3:$Y$7690,"N",'2way'!$R$3:$R$7690,"=" &amp;B214)</f>
        <v>0</v>
      </c>
      <c r="N214" s="51">
        <f>COUNTIFS('2way'!$N$3:$N$7690,"&gt;50%",'2way'!$Y$3:$Y$7690,"N",'2way'!$Q$3:$Q$7690,"=" &amp;B214) +  COUNTIFS('2way'!$N$3:$N$7690,"&gt;50%",'2way'!$Y$3:$Y$7690,"N",'2way'!$R$3:$R$7690,"=" &amp;B214)</f>
        <v>0</v>
      </c>
      <c r="O214" s="51">
        <f>COUNTIFS('2way'!$N$3:$N$7690,"&gt;50%",'2way'!$Y$3:$Y$7690,"Y",'2way'!$Q$3:$Q$7690,"=" &amp;B214) +  COUNTIFS('2way'!$N$3:$N$7690,"&gt;50%",'2way'!$Y$3:$Y$7690,"Y",'2way'!$R$3:$R$7690,"=" &amp;B214)</f>
        <v>0</v>
      </c>
      <c r="P214">
        <f>COUNTIF('2way'!$Q$3:$Q$7690,"=" &amp;B214) + COUNTIF('2way'!$R$3:$R$7690,"=" &amp;B214)</f>
        <v>3</v>
      </c>
      <c r="Q214" s="5">
        <f t="shared" si="54"/>
        <v>0</v>
      </c>
      <c r="R214" s="5">
        <f t="shared" si="55"/>
        <v>0</v>
      </c>
      <c r="S214" s="5">
        <f t="shared" si="56"/>
        <v>0</v>
      </c>
      <c r="T214" s="5">
        <f t="shared" si="57"/>
        <v>0</v>
      </c>
      <c r="U214">
        <f t="shared" si="58"/>
        <v>2</v>
      </c>
      <c r="V214" s="5">
        <f t="shared" si="59"/>
        <v>0.66666666666666663</v>
      </c>
      <c r="W214">
        <f t="shared" si="60"/>
        <v>0</v>
      </c>
      <c r="X214" s="5">
        <f t="shared" si="61"/>
        <v>0</v>
      </c>
      <c r="Y214">
        <f t="shared" si="62"/>
        <v>1</v>
      </c>
      <c r="Z214" s="5">
        <f t="shared" si="63"/>
        <v>0.33333333333333331</v>
      </c>
      <c r="AA214">
        <f t="shared" si="64"/>
        <v>0</v>
      </c>
      <c r="AB214" s="5">
        <f t="shared" si="65"/>
        <v>0</v>
      </c>
    </row>
    <row r="215" spans="1:28" x14ac:dyDescent="0.25">
      <c r="A215" t="s">
        <v>267</v>
      </c>
      <c r="B215" t="s">
        <v>342</v>
      </c>
      <c r="C215" s="50">
        <f>COUNTIFS('2way'!$A$3:$A$7690,"&gt;50%",'2way'!$Y$3:$Y$7690,"Y",'2way'!$Q$3:$Q$7690,"=" &amp;B215) +  COUNTIFS('2way'!$A$3:$A$7690,"&gt;50%",'2way'!$Y$3:$Y$7690,"Y",'2way'!$R$3:$R$7690,"=" &amp;B215)</f>
        <v>1</v>
      </c>
      <c r="D215" s="51">
        <f>COUNTIFS('2way'!$A$3:$A$7690,"&gt;50%",'2way'!$Y$3:$Y$7690,"N",'2way'!$Q$3:$Q$7690,"=" &amp;B215) +  COUNTIFS('2way'!$A$3:$A$7690,"&gt;50%",'2way'!$Y$3:$Y$7690,"N",'2way'!$R$3:$R$7690,"=" &amp;B215)</f>
        <v>0</v>
      </c>
      <c r="E215" s="51">
        <f>COUNTIFS('2way'!$B$3:$B$7690,"&gt;50%",'2way'!$Y$3:$Y$7690,"N",'2way'!$Q$3:$Q$7690,"=" &amp;B215) +  COUNTIFS('2way'!$B$3:$B$7690,"&gt;50%",'2way'!$Y$3:$Y$7690,"N",'2way'!$R$3:$R$7690,"=" &amp;B215)</f>
        <v>2</v>
      </c>
      <c r="F215" s="51">
        <f>COUNTIFS('2way'!$B$3:$B$7690,"&gt;50%",'2way'!$Y$3:$Y$7690,"Y",'2way'!$Q$3:$Q$7690,"=" &amp;B215) +  COUNTIFS('2way'!$B$3:$B$7690,"&gt;50%",'2way'!$Y$3:$Y$7690,"Y",'2way'!$R$3:$R$7690,"=" &amp;B215)</f>
        <v>0</v>
      </c>
      <c r="G215">
        <f>COUNTIF('2way'!$Q$3:$Q$7690,"=" &amp;B215) + COUNTIF('2way'!$R$3:$R$7690,"=" &amp;B215)</f>
        <v>3</v>
      </c>
      <c r="H215" s="5">
        <f t="shared" si="50"/>
        <v>0.33333333333333331</v>
      </c>
      <c r="I215" s="5">
        <f t="shared" si="51"/>
        <v>0</v>
      </c>
      <c r="J215" s="5">
        <f t="shared" si="52"/>
        <v>0.66666666666666663</v>
      </c>
      <c r="K215" s="5">
        <f t="shared" si="53"/>
        <v>0</v>
      </c>
      <c r="L215" s="51">
        <f>COUNTIFS('2way'!$M$3:$M$7690,"&gt;50%",'2way'!$Y$3:$Y$7690,"Y",'2way'!$Q$3:$Q$7690,"=" &amp;B215) +  COUNTIFS('2way'!$M$3:$M$7690,"&gt;50%",'2way'!$Y$3:$Y$7690,"Y",'2way'!$R$3:$R$7690,"=" &amp;B215)</f>
        <v>0</v>
      </c>
      <c r="M215" s="51">
        <f>COUNTIFS('2way'!$M$3:$M$7690,"&gt;50%",'2way'!$Y$3:$Y$7690,"N",'2way'!$Q$3:$Q$7690,"=" &amp;B215) +  COUNTIFS('2way'!$M$3:$M$7690,"&gt;50%",'2way'!$Y$3:$Y$7690,"N",'2way'!$R$3:$R$7690,"=" &amp;B215)</f>
        <v>0</v>
      </c>
      <c r="N215" s="51">
        <f>COUNTIFS('2way'!$N$3:$N$7690,"&gt;50%",'2way'!$Y$3:$Y$7690,"N",'2way'!$Q$3:$Q$7690,"=" &amp;B215) +  COUNTIFS('2way'!$N$3:$N$7690,"&gt;50%",'2way'!$Y$3:$Y$7690,"N",'2way'!$R$3:$R$7690,"=" &amp;B215)</f>
        <v>0</v>
      </c>
      <c r="O215" s="51">
        <f>COUNTIFS('2way'!$N$3:$N$7690,"&gt;50%",'2way'!$Y$3:$Y$7690,"Y",'2way'!$Q$3:$Q$7690,"=" &amp;B215) +  COUNTIFS('2way'!$N$3:$N$7690,"&gt;50%",'2way'!$Y$3:$Y$7690,"Y",'2way'!$R$3:$R$7690,"=" &amp;B215)</f>
        <v>0</v>
      </c>
      <c r="P215">
        <f>COUNTIF('2way'!$Q$3:$Q$7690,"=" &amp;B215) + COUNTIF('2way'!$R$3:$R$7690,"=" &amp;B215)</f>
        <v>3</v>
      </c>
      <c r="Q215" s="5">
        <f t="shared" si="54"/>
        <v>0</v>
      </c>
      <c r="R215" s="5">
        <f t="shared" si="55"/>
        <v>0</v>
      </c>
      <c r="S215" s="5">
        <f t="shared" si="56"/>
        <v>0</v>
      </c>
      <c r="T215" s="5">
        <f t="shared" si="57"/>
        <v>0</v>
      </c>
      <c r="U215">
        <f t="shared" si="58"/>
        <v>3</v>
      </c>
      <c r="V215" s="5">
        <f t="shared" si="59"/>
        <v>1</v>
      </c>
      <c r="W215">
        <f t="shared" si="60"/>
        <v>0</v>
      </c>
      <c r="X215" s="5">
        <f t="shared" si="61"/>
        <v>0</v>
      </c>
      <c r="Y215">
        <f t="shared" si="62"/>
        <v>0</v>
      </c>
      <c r="Z215" s="5">
        <f t="shared" si="63"/>
        <v>0</v>
      </c>
      <c r="AA215">
        <f t="shared" si="64"/>
        <v>0</v>
      </c>
      <c r="AB215" s="5">
        <f t="shared" si="65"/>
        <v>0</v>
      </c>
    </row>
    <row r="216" spans="1:28" x14ac:dyDescent="0.25">
      <c r="A216" t="s">
        <v>258</v>
      </c>
      <c r="B216" t="s">
        <v>474</v>
      </c>
      <c r="C216" s="50">
        <f>COUNTIFS('2way'!$A$3:$A$7690,"&gt;50%",'2way'!$Y$3:$Y$7690,"Y",'2way'!$Q$3:$Q$7690,"=" &amp;B216) +  COUNTIFS('2way'!$A$3:$A$7690,"&gt;50%",'2way'!$Y$3:$Y$7690,"Y",'2way'!$R$3:$R$7690,"=" &amp;B216)</f>
        <v>1</v>
      </c>
      <c r="D216" s="51">
        <f>COUNTIFS('2way'!$A$3:$A$7690,"&gt;50%",'2way'!$Y$3:$Y$7690,"N",'2way'!$Q$3:$Q$7690,"=" &amp;B216) +  COUNTIFS('2way'!$A$3:$A$7690,"&gt;50%",'2way'!$Y$3:$Y$7690,"N",'2way'!$R$3:$R$7690,"=" &amp;B216)</f>
        <v>0</v>
      </c>
      <c r="E216" s="51">
        <f>COUNTIFS('2way'!$B$3:$B$7690,"&gt;50%",'2way'!$Y$3:$Y$7690,"N",'2way'!$Q$3:$Q$7690,"=" &amp;B216) +  COUNTIFS('2way'!$B$3:$B$7690,"&gt;50%",'2way'!$Y$3:$Y$7690,"N",'2way'!$R$3:$R$7690,"=" &amp;B216)</f>
        <v>1</v>
      </c>
      <c r="F216" s="51">
        <f>COUNTIFS('2way'!$B$3:$B$7690,"&gt;50%",'2way'!$Y$3:$Y$7690,"Y",'2way'!$Q$3:$Q$7690,"=" &amp;B216) +  COUNTIFS('2way'!$B$3:$B$7690,"&gt;50%",'2way'!$Y$3:$Y$7690,"Y",'2way'!$R$3:$R$7690,"=" &amp;B216)</f>
        <v>1</v>
      </c>
      <c r="G216">
        <f>COUNTIF('2way'!$Q$3:$Q$7690,"=" &amp;B216) + COUNTIF('2way'!$R$3:$R$7690,"=" &amp;B216)</f>
        <v>3</v>
      </c>
      <c r="H216" s="5">
        <f t="shared" si="50"/>
        <v>0.33333333333333331</v>
      </c>
      <c r="I216" s="5">
        <f t="shared" si="51"/>
        <v>0</v>
      </c>
      <c r="J216" s="5">
        <f t="shared" si="52"/>
        <v>0.33333333333333331</v>
      </c>
      <c r="K216" s="5">
        <f t="shared" si="53"/>
        <v>0.33333333333333331</v>
      </c>
      <c r="L216" s="51">
        <f>COUNTIFS('2way'!$M$3:$M$7690,"&gt;50%",'2way'!$Y$3:$Y$7690,"Y",'2way'!$Q$3:$Q$7690,"=" &amp;B216) +  COUNTIFS('2way'!$M$3:$M$7690,"&gt;50%",'2way'!$Y$3:$Y$7690,"Y",'2way'!$R$3:$R$7690,"=" &amp;B216)</f>
        <v>0</v>
      </c>
      <c r="M216" s="51">
        <f>COUNTIFS('2way'!$M$3:$M$7690,"&gt;50%",'2way'!$Y$3:$Y$7690,"N",'2way'!$Q$3:$Q$7690,"=" &amp;B216) +  COUNTIFS('2way'!$M$3:$M$7690,"&gt;50%",'2way'!$Y$3:$Y$7690,"N",'2way'!$R$3:$R$7690,"=" &amp;B216)</f>
        <v>0</v>
      </c>
      <c r="N216" s="51">
        <f>COUNTIFS('2way'!$N$3:$N$7690,"&gt;50%",'2way'!$Y$3:$Y$7690,"N",'2way'!$Q$3:$Q$7690,"=" &amp;B216) +  COUNTIFS('2way'!$N$3:$N$7690,"&gt;50%",'2way'!$Y$3:$Y$7690,"N",'2way'!$R$3:$R$7690,"=" &amp;B216)</f>
        <v>0</v>
      </c>
      <c r="O216" s="51">
        <f>COUNTIFS('2way'!$N$3:$N$7690,"&gt;50%",'2way'!$Y$3:$Y$7690,"Y",'2way'!$Q$3:$Q$7690,"=" &amp;B216) +  COUNTIFS('2way'!$N$3:$N$7690,"&gt;50%",'2way'!$Y$3:$Y$7690,"Y",'2way'!$R$3:$R$7690,"=" &amp;B216)</f>
        <v>0</v>
      </c>
      <c r="P216">
        <f>COUNTIF('2way'!$Q$3:$Q$7690,"=" &amp;B216) + COUNTIF('2way'!$R$3:$R$7690,"=" &amp;B216)</f>
        <v>3</v>
      </c>
      <c r="Q216" s="5">
        <f t="shared" si="54"/>
        <v>0</v>
      </c>
      <c r="R216" s="5">
        <f t="shared" si="55"/>
        <v>0</v>
      </c>
      <c r="S216" s="5">
        <f t="shared" si="56"/>
        <v>0</v>
      </c>
      <c r="T216" s="5">
        <f t="shared" si="57"/>
        <v>0</v>
      </c>
      <c r="U216">
        <f t="shared" si="58"/>
        <v>2</v>
      </c>
      <c r="V216" s="5">
        <f t="shared" si="59"/>
        <v>0.66666666666666663</v>
      </c>
      <c r="W216">
        <f t="shared" si="60"/>
        <v>0</v>
      </c>
      <c r="X216" s="5">
        <f t="shared" si="61"/>
        <v>0</v>
      </c>
      <c r="Y216">
        <f t="shared" si="62"/>
        <v>1</v>
      </c>
      <c r="Z216" s="5">
        <f t="shared" si="63"/>
        <v>0.33333333333333331</v>
      </c>
      <c r="AA216">
        <f t="shared" si="64"/>
        <v>0</v>
      </c>
      <c r="AB216" s="5">
        <f t="shared" si="65"/>
        <v>0</v>
      </c>
    </row>
    <row r="217" spans="1:28" x14ac:dyDescent="0.25">
      <c r="A217" t="s">
        <v>258</v>
      </c>
      <c r="B217" t="s">
        <v>350</v>
      </c>
      <c r="C217" s="50">
        <f>COUNTIFS('2way'!$A$3:$A$7690,"&gt;50%",'2way'!$Y$3:$Y$7690,"Y",'2way'!$Q$3:$Q$7690,"=" &amp;B217) +  COUNTIFS('2way'!$A$3:$A$7690,"&gt;50%",'2way'!$Y$3:$Y$7690,"Y",'2way'!$R$3:$R$7690,"=" &amp;B217)</f>
        <v>2</v>
      </c>
      <c r="D217" s="51">
        <f>COUNTIFS('2way'!$A$3:$A$7690,"&gt;50%",'2way'!$Y$3:$Y$7690,"N",'2way'!$Q$3:$Q$7690,"=" &amp;B217) +  COUNTIFS('2way'!$A$3:$A$7690,"&gt;50%",'2way'!$Y$3:$Y$7690,"N",'2way'!$R$3:$R$7690,"=" &amp;B217)</f>
        <v>1</v>
      </c>
      <c r="E217" s="51">
        <f>COUNTIFS('2way'!$B$3:$B$7690,"&gt;50%",'2way'!$Y$3:$Y$7690,"N",'2way'!$Q$3:$Q$7690,"=" &amp;B217) +  COUNTIFS('2way'!$B$3:$B$7690,"&gt;50%",'2way'!$Y$3:$Y$7690,"N",'2way'!$R$3:$R$7690,"=" &amp;B217)</f>
        <v>0</v>
      </c>
      <c r="F217" s="51">
        <f>COUNTIFS('2way'!$B$3:$B$7690,"&gt;50%",'2way'!$Y$3:$Y$7690,"Y",'2way'!$Q$3:$Q$7690,"=" &amp;B217) +  COUNTIFS('2way'!$B$3:$B$7690,"&gt;50%",'2way'!$Y$3:$Y$7690,"Y",'2way'!$R$3:$R$7690,"=" &amp;B217)</f>
        <v>0</v>
      </c>
      <c r="G217">
        <f>COUNTIF('2way'!$Q$3:$Q$7690,"=" &amp;B217) + COUNTIF('2way'!$R$3:$R$7690,"=" &amp;B217)</f>
        <v>3</v>
      </c>
      <c r="H217" s="5">
        <f t="shared" si="50"/>
        <v>0.66666666666666663</v>
      </c>
      <c r="I217" s="5">
        <f t="shared" si="51"/>
        <v>0.33333333333333331</v>
      </c>
      <c r="J217" s="5">
        <f t="shared" si="52"/>
        <v>0</v>
      </c>
      <c r="K217" s="5">
        <f t="shared" si="53"/>
        <v>0</v>
      </c>
      <c r="L217" s="51">
        <f>COUNTIFS('2way'!$M$3:$M$7690,"&gt;50%",'2way'!$Y$3:$Y$7690,"Y",'2way'!$Q$3:$Q$7690,"=" &amp;B217) +  COUNTIFS('2way'!$M$3:$M$7690,"&gt;50%",'2way'!$Y$3:$Y$7690,"Y",'2way'!$R$3:$R$7690,"=" &amp;B217)</f>
        <v>0</v>
      </c>
      <c r="M217" s="51">
        <f>COUNTIFS('2way'!$M$3:$M$7690,"&gt;50%",'2way'!$Y$3:$Y$7690,"N",'2way'!$Q$3:$Q$7690,"=" &amp;B217) +  COUNTIFS('2way'!$M$3:$M$7690,"&gt;50%",'2way'!$Y$3:$Y$7690,"N",'2way'!$R$3:$R$7690,"=" &amp;B217)</f>
        <v>0</v>
      </c>
      <c r="N217" s="51">
        <f>COUNTIFS('2way'!$N$3:$N$7690,"&gt;50%",'2way'!$Y$3:$Y$7690,"N",'2way'!$Q$3:$Q$7690,"=" &amp;B217) +  COUNTIFS('2way'!$N$3:$N$7690,"&gt;50%",'2way'!$Y$3:$Y$7690,"N",'2way'!$R$3:$R$7690,"=" &amp;B217)</f>
        <v>0</v>
      </c>
      <c r="O217" s="51">
        <f>COUNTIFS('2way'!$N$3:$N$7690,"&gt;50%",'2way'!$Y$3:$Y$7690,"Y",'2way'!$Q$3:$Q$7690,"=" &amp;B217) +  COUNTIFS('2way'!$N$3:$N$7690,"&gt;50%",'2way'!$Y$3:$Y$7690,"Y",'2way'!$R$3:$R$7690,"=" &amp;B217)</f>
        <v>0</v>
      </c>
      <c r="P217">
        <f>COUNTIF('2way'!$Q$3:$Q$7690,"=" &amp;B217) + COUNTIF('2way'!$R$3:$R$7690,"=" &amp;B217)</f>
        <v>3</v>
      </c>
      <c r="Q217" s="5">
        <f t="shared" si="54"/>
        <v>0</v>
      </c>
      <c r="R217" s="5">
        <f t="shared" si="55"/>
        <v>0</v>
      </c>
      <c r="S217" s="5">
        <f t="shared" si="56"/>
        <v>0</v>
      </c>
      <c r="T217" s="5">
        <f t="shared" si="57"/>
        <v>0</v>
      </c>
      <c r="U217">
        <f t="shared" si="58"/>
        <v>2</v>
      </c>
      <c r="V217" s="5">
        <f t="shared" si="59"/>
        <v>0.66666666666666663</v>
      </c>
      <c r="W217">
        <f t="shared" si="60"/>
        <v>0</v>
      </c>
      <c r="X217" s="5">
        <f t="shared" si="61"/>
        <v>0</v>
      </c>
      <c r="Y217">
        <f t="shared" si="62"/>
        <v>1</v>
      </c>
      <c r="Z217" s="5">
        <f t="shared" si="63"/>
        <v>0.33333333333333331</v>
      </c>
      <c r="AA217">
        <f t="shared" si="64"/>
        <v>0</v>
      </c>
      <c r="AB217" s="5">
        <f t="shared" si="65"/>
        <v>0</v>
      </c>
    </row>
    <row r="218" spans="1:28" x14ac:dyDescent="0.25">
      <c r="A218" t="s">
        <v>258</v>
      </c>
      <c r="B218" t="s">
        <v>422</v>
      </c>
      <c r="C218" s="50">
        <f>COUNTIFS('2way'!$A$3:$A$7690,"&gt;50%",'2way'!$Y$3:$Y$7690,"Y",'2way'!$Q$3:$Q$7690,"=" &amp;B218) +  COUNTIFS('2way'!$A$3:$A$7690,"&gt;50%",'2way'!$Y$3:$Y$7690,"Y",'2way'!$R$3:$R$7690,"=" &amp;B218)</f>
        <v>1</v>
      </c>
      <c r="D218" s="51">
        <f>COUNTIFS('2way'!$A$3:$A$7690,"&gt;50%",'2way'!$Y$3:$Y$7690,"N",'2way'!$Q$3:$Q$7690,"=" &amp;B218) +  COUNTIFS('2way'!$A$3:$A$7690,"&gt;50%",'2way'!$Y$3:$Y$7690,"N",'2way'!$R$3:$R$7690,"=" &amp;B218)</f>
        <v>0</v>
      </c>
      <c r="E218" s="51">
        <f>COUNTIFS('2way'!$B$3:$B$7690,"&gt;50%",'2way'!$Y$3:$Y$7690,"N",'2way'!$Q$3:$Q$7690,"=" &amp;B218) +  COUNTIFS('2way'!$B$3:$B$7690,"&gt;50%",'2way'!$Y$3:$Y$7690,"N",'2way'!$R$3:$R$7690,"=" &amp;B218)</f>
        <v>2</v>
      </c>
      <c r="F218" s="51">
        <f>COUNTIFS('2way'!$B$3:$B$7690,"&gt;50%",'2way'!$Y$3:$Y$7690,"Y",'2way'!$Q$3:$Q$7690,"=" &amp;B218) +  COUNTIFS('2way'!$B$3:$B$7690,"&gt;50%",'2way'!$Y$3:$Y$7690,"Y",'2way'!$R$3:$R$7690,"=" &amp;B218)</f>
        <v>0</v>
      </c>
      <c r="G218">
        <f>COUNTIF('2way'!$Q$3:$Q$7690,"=" &amp;B218) + COUNTIF('2way'!$R$3:$R$7690,"=" &amp;B218)</f>
        <v>3</v>
      </c>
      <c r="H218" s="5">
        <f t="shared" si="50"/>
        <v>0.33333333333333331</v>
      </c>
      <c r="I218" s="5">
        <f t="shared" si="51"/>
        <v>0</v>
      </c>
      <c r="J218" s="5">
        <f t="shared" si="52"/>
        <v>0.66666666666666663</v>
      </c>
      <c r="K218" s="5">
        <f t="shared" si="53"/>
        <v>0</v>
      </c>
      <c r="L218" s="51">
        <f>COUNTIFS('2way'!$M$3:$M$7690,"&gt;50%",'2way'!$Y$3:$Y$7690,"Y",'2way'!$Q$3:$Q$7690,"=" &amp;B218) +  COUNTIFS('2way'!$M$3:$M$7690,"&gt;50%",'2way'!$Y$3:$Y$7690,"Y",'2way'!$R$3:$R$7690,"=" &amp;B218)</f>
        <v>0</v>
      </c>
      <c r="M218" s="51">
        <f>COUNTIFS('2way'!$M$3:$M$7690,"&gt;50%",'2way'!$Y$3:$Y$7690,"N",'2way'!$Q$3:$Q$7690,"=" &amp;B218) +  COUNTIFS('2way'!$M$3:$M$7690,"&gt;50%",'2way'!$Y$3:$Y$7690,"N",'2way'!$R$3:$R$7690,"=" &amp;B218)</f>
        <v>0</v>
      </c>
      <c r="N218" s="51">
        <f>COUNTIFS('2way'!$N$3:$N$7690,"&gt;50%",'2way'!$Y$3:$Y$7690,"N",'2way'!$Q$3:$Q$7690,"=" &amp;B218) +  COUNTIFS('2way'!$N$3:$N$7690,"&gt;50%",'2way'!$Y$3:$Y$7690,"N",'2way'!$R$3:$R$7690,"=" &amp;B218)</f>
        <v>0</v>
      </c>
      <c r="O218" s="51">
        <f>COUNTIFS('2way'!$N$3:$N$7690,"&gt;50%",'2way'!$Y$3:$Y$7690,"Y",'2way'!$Q$3:$Q$7690,"=" &amp;B218) +  COUNTIFS('2way'!$N$3:$N$7690,"&gt;50%",'2way'!$Y$3:$Y$7690,"Y",'2way'!$R$3:$R$7690,"=" &amp;B218)</f>
        <v>0</v>
      </c>
      <c r="P218">
        <f>COUNTIF('2way'!$Q$3:$Q$7690,"=" &amp;B218) + COUNTIF('2way'!$R$3:$R$7690,"=" &amp;B218)</f>
        <v>3</v>
      </c>
      <c r="Q218" s="5">
        <f t="shared" si="54"/>
        <v>0</v>
      </c>
      <c r="R218" s="5">
        <f t="shared" si="55"/>
        <v>0</v>
      </c>
      <c r="S218" s="5">
        <f t="shared" si="56"/>
        <v>0</v>
      </c>
      <c r="T218" s="5">
        <f t="shared" si="57"/>
        <v>0</v>
      </c>
      <c r="U218">
        <f t="shared" si="58"/>
        <v>3</v>
      </c>
      <c r="V218" s="5">
        <f t="shared" si="59"/>
        <v>1</v>
      </c>
      <c r="W218">
        <f t="shared" si="60"/>
        <v>0</v>
      </c>
      <c r="X218" s="5">
        <f t="shared" si="61"/>
        <v>0</v>
      </c>
      <c r="Y218">
        <f t="shared" si="62"/>
        <v>0</v>
      </c>
      <c r="Z218" s="5">
        <f t="shared" si="63"/>
        <v>0</v>
      </c>
      <c r="AA218">
        <f t="shared" si="64"/>
        <v>0</v>
      </c>
      <c r="AB218" s="5">
        <f t="shared" si="65"/>
        <v>0</v>
      </c>
    </row>
    <row r="219" spans="1:28" x14ac:dyDescent="0.25">
      <c r="A219" t="s">
        <v>258</v>
      </c>
      <c r="B219" t="s">
        <v>424</v>
      </c>
      <c r="C219" s="50">
        <f>COUNTIFS('2way'!$A$3:$A$7690,"&gt;50%",'2way'!$Y$3:$Y$7690,"Y",'2way'!$Q$3:$Q$7690,"=" &amp;B219) +  COUNTIFS('2way'!$A$3:$A$7690,"&gt;50%",'2way'!$Y$3:$Y$7690,"Y",'2way'!$R$3:$R$7690,"=" &amp;B219)</f>
        <v>1</v>
      </c>
      <c r="D219" s="51">
        <f>COUNTIFS('2way'!$A$3:$A$7690,"&gt;50%",'2way'!$Y$3:$Y$7690,"N",'2way'!$Q$3:$Q$7690,"=" &amp;B219) +  COUNTIFS('2way'!$A$3:$A$7690,"&gt;50%",'2way'!$Y$3:$Y$7690,"N",'2way'!$R$3:$R$7690,"=" &amp;B219)</f>
        <v>0</v>
      </c>
      <c r="E219" s="51">
        <f>COUNTIFS('2way'!$B$3:$B$7690,"&gt;50%",'2way'!$Y$3:$Y$7690,"N",'2way'!$Q$3:$Q$7690,"=" &amp;B219) +  COUNTIFS('2way'!$B$3:$B$7690,"&gt;50%",'2way'!$Y$3:$Y$7690,"N",'2way'!$R$3:$R$7690,"=" &amp;B219)</f>
        <v>1</v>
      </c>
      <c r="F219" s="51">
        <f>COUNTIFS('2way'!$B$3:$B$7690,"&gt;50%",'2way'!$Y$3:$Y$7690,"Y",'2way'!$Q$3:$Q$7690,"=" &amp;B219) +  COUNTIFS('2way'!$B$3:$B$7690,"&gt;50%",'2way'!$Y$3:$Y$7690,"Y",'2way'!$R$3:$R$7690,"=" &amp;B219)</f>
        <v>1</v>
      </c>
      <c r="G219">
        <f>COUNTIF('2way'!$Q$3:$Q$7690,"=" &amp;B219) + COUNTIF('2way'!$R$3:$R$7690,"=" &amp;B219)</f>
        <v>3</v>
      </c>
      <c r="H219" s="5">
        <f t="shared" si="50"/>
        <v>0.33333333333333331</v>
      </c>
      <c r="I219" s="5">
        <f t="shared" si="51"/>
        <v>0</v>
      </c>
      <c r="J219" s="5">
        <f t="shared" si="52"/>
        <v>0.33333333333333331</v>
      </c>
      <c r="K219" s="5">
        <f t="shared" si="53"/>
        <v>0.33333333333333331</v>
      </c>
      <c r="L219" s="51">
        <f>COUNTIFS('2way'!$M$3:$M$7690,"&gt;50%",'2way'!$Y$3:$Y$7690,"Y",'2way'!$Q$3:$Q$7690,"=" &amp;B219) +  COUNTIFS('2way'!$M$3:$M$7690,"&gt;50%",'2way'!$Y$3:$Y$7690,"Y",'2way'!$R$3:$R$7690,"=" &amp;B219)</f>
        <v>0</v>
      </c>
      <c r="M219" s="51">
        <f>COUNTIFS('2way'!$M$3:$M$7690,"&gt;50%",'2way'!$Y$3:$Y$7690,"N",'2way'!$Q$3:$Q$7690,"=" &amp;B219) +  COUNTIFS('2way'!$M$3:$M$7690,"&gt;50%",'2way'!$Y$3:$Y$7690,"N",'2way'!$R$3:$R$7690,"=" &amp;B219)</f>
        <v>0</v>
      </c>
      <c r="N219" s="51">
        <f>COUNTIFS('2way'!$N$3:$N$7690,"&gt;50%",'2way'!$Y$3:$Y$7690,"N",'2way'!$Q$3:$Q$7690,"=" &amp;B219) +  COUNTIFS('2way'!$N$3:$N$7690,"&gt;50%",'2way'!$Y$3:$Y$7690,"N",'2way'!$R$3:$R$7690,"=" &amp;B219)</f>
        <v>0</v>
      </c>
      <c r="O219" s="51">
        <f>COUNTIFS('2way'!$N$3:$N$7690,"&gt;50%",'2way'!$Y$3:$Y$7690,"Y",'2way'!$Q$3:$Q$7690,"=" &amp;B219) +  COUNTIFS('2way'!$N$3:$N$7690,"&gt;50%",'2way'!$Y$3:$Y$7690,"Y",'2way'!$R$3:$R$7690,"=" &amp;B219)</f>
        <v>0</v>
      </c>
      <c r="P219">
        <f>COUNTIF('2way'!$Q$3:$Q$7690,"=" &amp;B219) + COUNTIF('2way'!$R$3:$R$7690,"=" &amp;B219)</f>
        <v>3</v>
      </c>
      <c r="Q219" s="5">
        <f t="shared" si="54"/>
        <v>0</v>
      </c>
      <c r="R219" s="5">
        <f t="shared" si="55"/>
        <v>0</v>
      </c>
      <c r="S219" s="5">
        <f t="shared" si="56"/>
        <v>0</v>
      </c>
      <c r="T219" s="5">
        <f t="shared" si="57"/>
        <v>0</v>
      </c>
      <c r="U219">
        <f t="shared" si="58"/>
        <v>2</v>
      </c>
      <c r="V219" s="5">
        <f t="shared" si="59"/>
        <v>0.66666666666666663</v>
      </c>
      <c r="W219">
        <f t="shared" si="60"/>
        <v>0</v>
      </c>
      <c r="X219" s="5">
        <f t="shared" si="61"/>
        <v>0</v>
      </c>
      <c r="Y219">
        <f t="shared" si="62"/>
        <v>1</v>
      </c>
      <c r="Z219" s="5">
        <f t="shared" si="63"/>
        <v>0.33333333333333331</v>
      </c>
      <c r="AA219">
        <f t="shared" si="64"/>
        <v>0</v>
      </c>
      <c r="AB219" s="5">
        <f t="shared" si="65"/>
        <v>0</v>
      </c>
    </row>
    <row r="220" spans="1:28" x14ac:dyDescent="0.25">
      <c r="A220" t="s">
        <v>258</v>
      </c>
      <c r="B220" t="s">
        <v>478</v>
      </c>
      <c r="C220" s="50">
        <f>COUNTIFS('2way'!$A$3:$A$7690,"&gt;50%",'2way'!$Y$3:$Y$7690,"Y",'2way'!$Q$3:$Q$7690,"=" &amp;B220) +  COUNTIFS('2way'!$A$3:$A$7690,"&gt;50%",'2way'!$Y$3:$Y$7690,"Y",'2way'!$R$3:$R$7690,"=" &amp;B220)</f>
        <v>1</v>
      </c>
      <c r="D220" s="51">
        <f>COUNTIFS('2way'!$A$3:$A$7690,"&gt;50%",'2way'!$Y$3:$Y$7690,"N",'2way'!$Q$3:$Q$7690,"=" &amp;B220) +  COUNTIFS('2way'!$A$3:$A$7690,"&gt;50%",'2way'!$Y$3:$Y$7690,"N",'2way'!$R$3:$R$7690,"=" &amp;B220)</f>
        <v>0</v>
      </c>
      <c r="E220" s="51">
        <f>COUNTIFS('2way'!$B$3:$B$7690,"&gt;50%",'2way'!$Y$3:$Y$7690,"N",'2way'!$Q$3:$Q$7690,"=" &amp;B220) +  COUNTIFS('2way'!$B$3:$B$7690,"&gt;50%",'2way'!$Y$3:$Y$7690,"N",'2way'!$R$3:$R$7690,"=" &amp;B220)</f>
        <v>0</v>
      </c>
      <c r="F220" s="51">
        <f>COUNTIFS('2way'!$B$3:$B$7690,"&gt;50%",'2way'!$Y$3:$Y$7690,"Y",'2way'!$Q$3:$Q$7690,"=" &amp;B220) +  COUNTIFS('2way'!$B$3:$B$7690,"&gt;50%",'2way'!$Y$3:$Y$7690,"Y",'2way'!$R$3:$R$7690,"=" &amp;B220)</f>
        <v>2</v>
      </c>
      <c r="G220">
        <f>COUNTIF('2way'!$Q$3:$Q$7690,"=" &amp;B220) + COUNTIF('2way'!$R$3:$R$7690,"=" &amp;B220)</f>
        <v>3</v>
      </c>
      <c r="H220" s="5">
        <f t="shared" si="50"/>
        <v>0.33333333333333331</v>
      </c>
      <c r="I220" s="5">
        <f t="shared" si="51"/>
        <v>0</v>
      </c>
      <c r="J220" s="5">
        <f t="shared" si="52"/>
        <v>0</v>
      </c>
      <c r="K220" s="5">
        <f t="shared" si="53"/>
        <v>0.66666666666666663</v>
      </c>
      <c r="L220" s="51">
        <f>COUNTIFS('2way'!$M$3:$M$7690,"&gt;50%",'2way'!$Y$3:$Y$7690,"Y",'2way'!$Q$3:$Q$7690,"=" &amp;B220) +  COUNTIFS('2way'!$M$3:$M$7690,"&gt;50%",'2way'!$Y$3:$Y$7690,"Y",'2way'!$R$3:$R$7690,"=" &amp;B220)</f>
        <v>0</v>
      </c>
      <c r="M220" s="51">
        <f>COUNTIFS('2way'!$M$3:$M$7690,"&gt;50%",'2way'!$Y$3:$Y$7690,"N",'2way'!$Q$3:$Q$7690,"=" &amp;B220) +  COUNTIFS('2way'!$M$3:$M$7690,"&gt;50%",'2way'!$Y$3:$Y$7690,"N",'2way'!$R$3:$R$7690,"=" &amp;B220)</f>
        <v>0</v>
      </c>
      <c r="N220" s="51">
        <f>COUNTIFS('2way'!$N$3:$N$7690,"&gt;50%",'2way'!$Y$3:$Y$7690,"N",'2way'!$Q$3:$Q$7690,"=" &amp;B220) +  COUNTIFS('2way'!$N$3:$N$7690,"&gt;50%",'2way'!$Y$3:$Y$7690,"N",'2way'!$R$3:$R$7690,"=" &amp;B220)</f>
        <v>0</v>
      </c>
      <c r="O220" s="51">
        <f>COUNTIFS('2way'!$N$3:$N$7690,"&gt;50%",'2way'!$Y$3:$Y$7690,"Y",'2way'!$Q$3:$Q$7690,"=" &amp;B220) +  COUNTIFS('2way'!$N$3:$N$7690,"&gt;50%",'2way'!$Y$3:$Y$7690,"Y",'2way'!$R$3:$R$7690,"=" &amp;B220)</f>
        <v>0</v>
      </c>
      <c r="P220">
        <f>COUNTIF('2way'!$Q$3:$Q$7690,"=" &amp;B220) + COUNTIF('2way'!$R$3:$R$7690,"=" &amp;B220)</f>
        <v>3</v>
      </c>
      <c r="Q220" s="5">
        <f t="shared" si="54"/>
        <v>0</v>
      </c>
      <c r="R220" s="5">
        <f t="shared" si="55"/>
        <v>0</v>
      </c>
      <c r="S220" s="5">
        <f t="shared" si="56"/>
        <v>0</v>
      </c>
      <c r="T220" s="5">
        <f t="shared" si="57"/>
        <v>0</v>
      </c>
      <c r="U220">
        <f t="shared" si="58"/>
        <v>1</v>
      </c>
      <c r="V220" s="5">
        <f t="shared" si="59"/>
        <v>0.33333333333333331</v>
      </c>
      <c r="W220">
        <f t="shared" si="60"/>
        <v>0</v>
      </c>
      <c r="X220" s="5">
        <f t="shared" si="61"/>
        <v>0</v>
      </c>
      <c r="Y220">
        <f t="shared" si="62"/>
        <v>2</v>
      </c>
      <c r="Z220" s="5">
        <f t="shared" si="63"/>
        <v>0.66666666666666663</v>
      </c>
      <c r="AA220">
        <f t="shared" si="64"/>
        <v>0</v>
      </c>
      <c r="AB220" s="5">
        <f t="shared" si="65"/>
        <v>0</v>
      </c>
    </row>
    <row r="221" spans="1:28" x14ac:dyDescent="0.25">
      <c r="A221" t="s">
        <v>258</v>
      </c>
      <c r="B221" t="s">
        <v>423</v>
      </c>
      <c r="C221" s="50">
        <f>COUNTIFS('2way'!$A$3:$A$7690,"&gt;50%",'2way'!$Y$3:$Y$7690,"Y",'2way'!$Q$3:$Q$7690,"=" &amp;B221) +  COUNTIFS('2way'!$A$3:$A$7690,"&gt;50%",'2way'!$Y$3:$Y$7690,"Y",'2way'!$R$3:$R$7690,"=" &amp;B221)</f>
        <v>1</v>
      </c>
      <c r="D221" s="51">
        <f>COUNTIFS('2way'!$A$3:$A$7690,"&gt;50%",'2way'!$Y$3:$Y$7690,"N",'2way'!$Q$3:$Q$7690,"=" &amp;B221) +  COUNTIFS('2way'!$A$3:$A$7690,"&gt;50%",'2way'!$Y$3:$Y$7690,"N",'2way'!$R$3:$R$7690,"=" &amp;B221)</f>
        <v>0</v>
      </c>
      <c r="E221" s="51">
        <f>COUNTIFS('2way'!$B$3:$B$7690,"&gt;50%",'2way'!$Y$3:$Y$7690,"N",'2way'!$Q$3:$Q$7690,"=" &amp;B221) +  COUNTIFS('2way'!$B$3:$B$7690,"&gt;50%",'2way'!$Y$3:$Y$7690,"N",'2way'!$R$3:$R$7690,"=" &amp;B221)</f>
        <v>1</v>
      </c>
      <c r="F221" s="51">
        <f>COUNTIFS('2way'!$B$3:$B$7690,"&gt;50%",'2way'!$Y$3:$Y$7690,"Y",'2way'!$Q$3:$Q$7690,"=" &amp;B221) +  COUNTIFS('2way'!$B$3:$B$7690,"&gt;50%",'2way'!$Y$3:$Y$7690,"Y",'2way'!$R$3:$R$7690,"=" &amp;B221)</f>
        <v>1</v>
      </c>
      <c r="G221">
        <f>COUNTIF('2way'!$Q$3:$Q$7690,"=" &amp;B221) + COUNTIF('2way'!$R$3:$R$7690,"=" &amp;B221)</f>
        <v>3</v>
      </c>
      <c r="H221" s="5">
        <f t="shared" si="50"/>
        <v>0.33333333333333331</v>
      </c>
      <c r="I221" s="5">
        <f t="shared" si="51"/>
        <v>0</v>
      </c>
      <c r="J221" s="5">
        <f t="shared" si="52"/>
        <v>0.33333333333333331</v>
      </c>
      <c r="K221" s="5">
        <f t="shared" si="53"/>
        <v>0.33333333333333331</v>
      </c>
      <c r="L221" s="51">
        <f>COUNTIFS('2way'!$M$3:$M$7690,"&gt;50%",'2way'!$Y$3:$Y$7690,"Y",'2way'!$Q$3:$Q$7690,"=" &amp;B221) +  COUNTIFS('2way'!$M$3:$M$7690,"&gt;50%",'2way'!$Y$3:$Y$7690,"Y",'2way'!$R$3:$R$7690,"=" &amp;B221)</f>
        <v>0</v>
      </c>
      <c r="M221" s="51">
        <f>COUNTIFS('2way'!$M$3:$M$7690,"&gt;50%",'2way'!$Y$3:$Y$7690,"N",'2way'!$Q$3:$Q$7690,"=" &amp;B221) +  COUNTIFS('2way'!$M$3:$M$7690,"&gt;50%",'2way'!$Y$3:$Y$7690,"N",'2way'!$R$3:$R$7690,"=" &amp;B221)</f>
        <v>0</v>
      </c>
      <c r="N221" s="51">
        <f>COUNTIFS('2way'!$N$3:$N$7690,"&gt;50%",'2way'!$Y$3:$Y$7690,"N",'2way'!$Q$3:$Q$7690,"=" &amp;B221) +  COUNTIFS('2way'!$N$3:$N$7690,"&gt;50%",'2way'!$Y$3:$Y$7690,"N",'2way'!$R$3:$R$7690,"=" &amp;B221)</f>
        <v>0</v>
      </c>
      <c r="O221" s="51">
        <f>COUNTIFS('2way'!$N$3:$N$7690,"&gt;50%",'2way'!$Y$3:$Y$7690,"Y",'2way'!$Q$3:$Q$7690,"=" &amp;B221) +  COUNTIFS('2way'!$N$3:$N$7690,"&gt;50%",'2way'!$Y$3:$Y$7690,"Y",'2way'!$R$3:$R$7690,"=" &amp;B221)</f>
        <v>0</v>
      </c>
      <c r="P221">
        <f>COUNTIF('2way'!$Q$3:$Q$7690,"=" &amp;B221) + COUNTIF('2way'!$R$3:$R$7690,"=" &amp;B221)</f>
        <v>3</v>
      </c>
      <c r="Q221" s="5">
        <f t="shared" si="54"/>
        <v>0</v>
      </c>
      <c r="R221" s="5">
        <f t="shared" si="55"/>
        <v>0</v>
      </c>
      <c r="S221" s="5">
        <f t="shared" si="56"/>
        <v>0</v>
      </c>
      <c r="T221" s="5">
        <f t="shared" si="57"/>
        <v>0</v>
      </c>
      <c r="U221">
        <f t="shared" si="58"/>
        <v>2</v>
      </c>
      <c r="V221" s="5">
        <f t="shared" si="59"/>
        <v>0.66666666666666663</v>
      </c>
      <c r="W221">
        <f t="shared" si="60"/>
        <v>0</v>
      </c>
      <c r="X221" s="5">
        <f t="shared" si="61"/>
        <v>0</v>
      </c>
      <c r="Y221">
        <f t="shared" si="62"/>
        <v>1</v>
      </c>
      <c r="Z221" s="5">
        <f t="shared" si="63"/>
        <v>0.33333333333333331</v>
      </c>
      <c r="AA221">
        <f t="shared" si="64"/>
        <v>0</v>
      </c>
      <c r="AB221" s="5">
        <f t="shared" si="65"/>
        <v>0</v>
      </c>
    </row>
    <row r="222" spans="1:28" x14ac:dyDescent="0.25">
      <c r="A222" t="s">
        <v>258</v>
      </c>
      <c r="B222" t="s">
        <v>476</v>
      </c>
      <c r="C222" s="50">
        <f>COUNTIFS('2way'!$A$3:$A$7690,"&gt;50%",'2way'!$Y$3:$Y$7690,"Y",'2way'!$Q$3:$Q$7690,"=" &amp;B222) +  COUNTIFS('2way'!$A$3:$A$7690,"&gt;50%",'2way'!$Y$3:$Y$7690,"Y",'2way'!$R$3:$R$7690,"=" &amp;B222)</f>
        <v>0</v>
      </c>
      <c r="D222" s="51">
        <f>COUNTIFS('2way'!$A$3:$A$7690,"&gt;50%",'2way'!$Y$3:$Y$7690,"N",'2way'!$Q$3:$Q$7690,"=" &amp;B222) +  COUNTIFS('2way'!$A$3:$A$7690,"&gt;50%",'2way'!$Y$3:$Y$7690,"N",'2way'!$R$3:$R$7690,"=" &amp;B222)</f>
        <v>0</v>
      </c>
      <c r="E222" s="51">
        <f>COUNTIFS('2way'!$B$3:$B$7690,"&gt;50%",'2way'!$Y$3:$Y$7690,"N",'2way'!$Q$3:$Q$7690,"=" &amp;B222) +  COUNTIFS('2way'!$B$3:$B$7690,"&gt;50%",'2way'!$Y$3:$Y$7690,"N",'2way'!$R$3:$R$7690,"=" &amp;B222)</f>
        <v>3</v>
      </c>
      <c r="F222" s="51">
        <f>COUNTIFS('2way'!$B$3:$B$7690,"&gt;50%",'2way'!$Y$3:$Y$7690,"Y",'2way'!$Q$3:$Q$7690,"=" &amp;B222) +  COUNTIFS('2way'!$B$3:$B$7690,"&gt;50%",'2way'!$Y$3:$Y$7690,"Y",'2way'!$R$3:$R$7690,"=" &amp;B222)</f>
        <v>0</v>
      </c>
      <c r="G222">
        <f>COUNTIF('2way'!$Q$3:$Q$7690,"=" &amp;B222) + COUNTIF('2way'!$R$3:$R$7690,"=" &amp;B222)</f>
        <v>5</v>
      </c>
      <c r="H222" s="5">
        <f t="shared" si="50"/>
        <v>0</v>
      </c>
      <c r="I222" s="5">
        <f t="shared" si="51"/>
        <v>0</v>
      </c>
      <c r="J222" s="5">
        <f t="shared" si="52"/>
        <v>0.6</v>
      </c>
      <c r="K222" s="5">
        <f t="shared" si="53"/>
        <v>0</v>
      </c>
      <c r="L222" s="51">
        <f>COUNTIFS('2way'!$M$3:$M$7690,"&gt;50%",'2way'!$Y$3:$Y$7690,"Y",'2way'!$Q$3:$Q$7690,"=" &amp;B222) +  COUNTIFS('2way'!$M$3:$M$7690,"&gt;50%",'2way'!$Y$3:$Y$7690,"Y",'2way'!$R$3:$R$7690,"=" &amp;B222)</f>
        <v>0</v>
      </c>
      <c r="M222" s="51">
        <f>COUNTIFS('2way'!$M$3:$M$7690,"&gt;50%",'2way'!$Y$3:$Y$7690,"N",'2way'!$Q$3:$Q$7690,"=" &amp;B222) +  COUNTIFS('2way'!$M$3:$M$7690,"&gt;50%",'2way'!$Y$3:$Y$7690,"N",'2way'!$R$3:$R$7690,"=" &amp;B222)</f>
        <v>0</v>
      </c>
      <c r="N222" s="51">
        <f>COUNTIFS('2way'!$N$3:$N$7690,"&gt;50%",'2way'!$Y$3:$Y$7690,"N",'2way'!$Q$3:$Q$7690,"=" &amp;B222) +  COUNTIFS('2way'!$N$3:$N$7690,"&gt;50%",'2way'!$Y$3:$Y$7690,"N",'2way'!$R$3:$R$7690,"=" &amp;B222)</f>
        <v>0</v>
      </c>
      <c r="O222" s="51">
        <f>COUNTIFS('2way'!$N$3:$N$7690,"&gt;50%",'2way'!$Y$3:$Y$7690,"Y",'2way'!$Q$3:$Q$7690,"=" &amp;B222) +  COUNTIFS('2way'!$N$3:$N$7690,"&gt;50%",'2way'!$Y$3:$Y$7690,"Y",'2way'!$R$3:$R$7690,"=" &amp;B222)</f>
        <v>0</v>
      </c>
      <c r="P222">
        <f>COUNTIF('2way'!$Q$3:$Q$7690,"=" &amp;B222) + COUNTIF('2way'!$R$3:$R$7690,"=" &amp;B222)</f>
        <v>5</v>
      </c>
      <c r="Q222" s="5">
        <f t="shared" si="54"/>
        <v>0</v>
      </c>
      <c r="R222" s="5">
        <f t="shared" si="55"/>
        <v>0</v>
      </c>
      <c r="S222" s="5">
        <f t="shared" si="56"/>
        <v>0</v>
      </c>
      <c r="T222" s="5">
        <f t="shared" si="57"/>
        <v>0</v>
      </c>
      <c r="U222">
        <f t="shared" si="58"/>
        <v>3</v>
      </c>
      <c r="V222" s="5">
        <f t="shared" si="59"/>
        <v>0.6</v>
      </c>
      <c r="W222">
        <f t="shared" si="60"/>
        <v>0</v>
      </c>
      <c r="X222" s="5">
        <f t="shared" si="61"/>
        <v>0</v>
      </c>
      <c r="Y222">
        <f t="shared" si="62"/>
        <v>0</v>
      </c>
      <c r="Z222" s="5">
        <f t="shared" si="63"/>
        <v>0</v>
      </c>
      <c r="AA222">
        <f t="shared" si="64"/>
        <v>0</v>
      </c>
      <c r="AB222" s="5">
        <f t="shared" si="65"/>
        <v>0</v>
      </c>
    </row>
    <row r="223" spans="1:28" x14ac:dyDescent="0.25">
      <c r="A223" t="s">
        <v>258</v>
      </c>
      <c r="B223" t="s">
        <v>425</v>
      </c>
      <c r="C223" s="50">
        <f>COUNTIFS('2way'!$A$3:$A$7690,"&gt;50%",'2way'!$Y$3:$Y$7690,"Y",'2way'!$Q$3:$Q$7690,"=" &amp;B223) +  COUNTIFS('2way'!$A$3:$A$7690,"&gt;50%",'2way'!$Y$3:$Y$7690,"Y",'2way'!$R$3:$R$7690,"=" &amp;B223)</f>
        <v>2</v>
      </c>
      <c r="D223" s="51">
        <f>COUNTIFS('2way'!$A$3:$A$7690,"&gt;50%",'2way'!$Y$3:$Y$7690,"N",'2way'!$Q$3:$Q$7690,"=" &amp;B223) +  COUNTIFS('2way'!$A$3:$A$7690,"&gt;50%",'2way'!$Y$3:$Y$7690,"N",'2way'!$R$3:$R$7690,"=" &amp;B223)</f>
        <v>0</v>
      </c>
      <c r="E223" s="51">
        <f>COUNTIFS('2way'!$B$3:$B$7690,"&gt;50%",'2way'!$Y$3:$Y$7690,"N",'2way'!$Q$3:$Q$7690,"=" &amp;B223) +  COUNTIFS('2way'!$B$3:$B$7690,"&gt;50%",'2way'!$Y$3:$Y$7690,"N",'2way'!$R$3:$R$7690,"=" &amp;B223)</f>
        <v>1</v>
      </c>
      <c r="F223" s="51">
        <f>COUNTIFS('2way'!$B$3:$B$7690,"&gt;50%",'2way'!$Y$3:$Y$7690,"Y",'2way'!$Q$3:$Q$7690,"=" &amp;B223) +  COUNTIFS('2way'!$B$3:$B$7690,"&gt;50%",'2way'!$Y$3:$Y$7690,"Y",'2way'!$R$3:$R$7690,"=" &amp;B223)</f>
        <v>0</v>
      </c>
      <c r="G223">
        <f>COUNTIF('2way'!$Q$3:$Q$7690,"=" &amp;B223) + COUNTIF('2way'!$R$3:$R$7690,"=" &amp;B223)</f>
        <v>3</v>
      </c>
      <c r="H223" s="5">
        <f t="shared" si="50"/>
        <v>0.66666666666666663</v>
      </c>
      <c r="I223" s="5">
        <f t="shared" si="51"/>
        <v>0</v>
      </c>
      <c r="J223" s="5">
        <f t="shared" si="52"/>
        <v>0.33333333333333331</v>
      </c>
      <c r="K223" s="5">
        <f t="shared" si="53"/>
        <v>0</v>
      </c>
      <c r="L223" s="51">
        <f>COUNTIFS('2way'!$M$3:$M$7690,"&gt;50%",'2way'!$Y$3:$Y$7690,"Y",'2way'!$Q$3:$Q$7690,"=" &amp;B223) +  COUNTIFS('2way'!$M$3:$M$7690,"&gt;50%",'2way'!$Y$3:$Y$7690,"Y",'2way'!$R$3:$R$7690,"=" &amp;B223)</f>
        <v>0</v>
      </c>
      <c r="M223" s="51">
        <f>COUNTIFS('2way'!$M$3:$M$7690,"&gt;50%",'2way'!$Y$3:$Y$7690,"N",'2way'!$Q$3:$Q$7690,"=" &amp;B223) +  COUNTIFS('2way'!$M$3:$M$7690,"&gt;50%",'2way'!$Y$3:$Y$7690,"N",'2way'!$R$3:$R$7690,"=" &amp;B223)</f>
        <v>0</v>
      </c>
      <c r="N223" s="51">
        <f>COUNTIFS('2way'!$N$3:$N$7690,"&gt;50%",'2way'!$Y$3:$Y$7690,"N",'2way'!$Q$3:$Q$7690,"=" &amp;B223) +  COUNTIFS('2way'!$N$3:$N$7690,"&gt;50%",'2way'!$Y$3:$Y$7690,"N",'2way'!$R$3:$R$7690,"=" &amp;B223)</f>
        <v>0</v>
      </c>
      <c r="O223" s="51">
        <f>COUNTIFS('2way'!$N$3:$N$7690,"&gt;50%",'2way'!$Y$3:$Y$7690,"Y",'2way'!$Q$3:$Q$7690,"=" &amp;B223) +  COUNTIFS('2way'!$N$3:$N$7690,"&gt;50%",'2way'!$Y$3:$Y$7690,"Y",'2way'!$R$3:$R$7690,"=" &amp;B223)</f>
        <v>0</v>
      </c>
      <c r="P223">
        <f>COUNTIF('2way'!$Q$3:$Q$7690,"=" &amp;B223) + COUNTIF('2way'!$R$3:$R$7690,"=" &amp;B223)</f>
        <v>3</v>
      </c>
      <c r="Q223" s="5">
        <f t="shared" si="54"/>
        <v>0</v>
      </c>
      <c r="R223" s="5">
        <f t="shared" si="55"/>
        <v>0</v>
      </c>
      <c r="S223" s="5">
        <f t="shared" si="56"/>
        <v>0</v>
      </c>
      <c r="T223" s="5">
        <f t="shared" si="57"/>
        <v>0</v>
      </c>
      <c r="U223">
        <f t="shared" si="58"/>
        <v>3</v>
      </c>
      <c r="V223" s="5">
        <f t="shared" si="59"/>
        <v>1</v>
      </c>
      <c r="W223">
        <f t="shared" si="60"/>
        <v>0</v>
      </c>
      <c r="X223" s="5">
        <f t="shared" si="61"/>
        <v>0</v>
      </c>
      <c r="Y223">
        <f t="shared" si="62"/>
        <v>0</v>
      </c>
      <c r="Z223" s="5">
        <f t="shared" si="63"/>
        <v>0</v>
      </c>
      <c r="AA223">
        <f t="shared" si="64"/>
        <v>0</v>
      </c>
      <c r="AB223" s="5">
        <f t="shared" si="65"/>
        <v>0</v>
      </c>
    </row>
    <row r="224" spans="1:28" x14ac:dyDescent="0.25">
      <c r="A224" t="s">
        <v>258</v>
      </c>
      <c r="B224" t="s">
        <v>421</v>
      </c>
      <c r="C224" s="50">
        <f>COUNTIFS('2way'!$A$3:$A$7690,"&gt;50%",'2way'!$Y$3:$Y$7690,"Y",'2way'!$Q$3:$Q$7690,"=" &amp;B224) +  COUNTIFS('2way'!$A$3:$A$7690,"&gt;50%",'2way'!$Y$3:$Y$7690,"Y",'2way'!$R$3:$R$7690,"=" &amp;B224)</f>
        <v>1</v>
      </c>
      <c r="D224" s="51">
        <f>COUNTIFS('2way'!$A$3:$A$7690,"&gt;50%",'2way'!$Y$3:$Y$7690,"N",'2way'!$Q$3:$Q$7690,"=" &amp;B224) +  COUNTIFS('2way'!$A$3:$A$7690,"&gt;50%",'2way'!$Y$3:$Y$7690,"N",'2way'!$R$3:$R$7690,"=" &amp;B224)</f>
        <v>0</v>
      </c>
      <c r="E224" s="51">
        <f>COUNTIFS('2way'!$B$3:$B$7690,"&gt;50%",'2way'!$Y$3:$Y$7690,"N",'2way'!$Q$3:$Q$7690,"=" &amp;B224) +  COUNTIFS('2way'!$B$3:$B$7690,"&gt;50%",'2way'!$Y$3:$Y$7690,"N",'2way'!$R$3:$R$7690,"=" &amp;B224)</f>
        <v>1</v>
      </c>
      <c r="F224" s="51">
        <f>COUNTIFS('2way'!$B$3:$B$7690,"&gt;50%",'2way'!$Y$3:$Y$7690,"Y",'2way'!$Q$3:$Q$7690,"=" &amp;B224) +  COUNTIFS('2way'!$B$3:$B$7690,"&gt;50%",'2way'!$Y$3:$Y$7690,"Y",'2way'!$R$3:$R$7690,"=" &amp;B224)</f>
        <v>1</v>
      </c>
      <c r="G224">
        <f>COUNTIF('2way'!$Q$3:$Q$7690,"=" &amp;B224) + COUNTIF('2way'!$R$3:$R$7690,"=" &amp;B224)</f>
        <v>3</v>
      </c>
      <c r="H224" s="5">
        <f t="shared" si="50"/>
        <v>0.33333333333333331</v>
      </c>
      <c r="I224" s="5">
        <f t="shared" si="51"/>
        <v>0</v>
      </c>
      <c r="J224" s="5">
        <f t="shared" si="52"/>
        <v>0.33333333333333331</v>
      </c>
      <c r="K224" s="5">
        <f t="shared" si="53"/>
        <v>0.33333333333333331</v>
      </c>
      <c r="L224" s="51">
        <f>COUNTIFS('2way'!$M$3:$M$7690,"&gt;50%",'2way'!$Y$3:$Y$7690,"Y",'2way'!$Q$3:$Q$7690,"=" &amp;B224) +  COUNTIFS('2way'!$M$3:$M$7690,"&gt;50%",'2way'!$Y$3:$Y$7690,"Y",'2way'!$R$3:$R$7690,"=" &amp;B224)</f>
        <v>0</v>
      </c>
      <c r="M224" s="51">
        <f>COUNTIFS('2way'!$M$3:$M$7690,"&gt;50%",'2way'!$Y$3:$Y$7690,"N",'2way'!$Q$3:$Q$7690,"=" &amp;B224) +  COUNTIFS('2way'!$M$3:$M$7690,"&gt;50%",'2way'!$Y$3:$Y$7690,"N",'2way'!$R$3:$R$7690,"=" &amp;B224)</f>
        <v>0</v>
      </c>
      <c r="N224" s="51">
        <f>COUNTIFS('2way'!$N$3:$N$7690,"&gt;50%",'2way'!$Y$3:$Y$7690,"N",'2way'!$Q$3:$Q$7690,"=" &amp;B224) +  COUNTIFS('2way'!$N$3:$N$7690,"&gt;50%",'2way'!$Y$3:$Y$7690,"N",'2way'!$R$3:$R$7690,"=" &amp;B224)</f>
        <v>0</v>
      </c>
      <c r="O224" s="51">
        <f>COUNTIFS('2way'!$N$3:$N$7690,"&gt;50%",'2way'!$Y$3:$Y$7690,"Y",'2way'!$Q$3:$Q$7690,"=" &amp;B224) +  COUNTIFS('2way'!$N$3:$N$7690,"&gt;50%",'2way'!$Y$3:$Y$7690,"Y",'2way'!$R$3:$R$7690,"=" &amp;B224)</f>
        <v>0</v>
      </c>
      <c r="P224">
        <f>COUNTIF('2way'!$Q$3:$Q$7690,"=" &amp;B224) + COUNTIF('2way'!$R$3:$R$7690,"=" &amp;B224)</f>
        <v>3</v>
      </c>
      <c r="Q224" s="5">
        <f t="shared" si="54"/>
        <v>0</v>
      </c>
      <c r="R224" s="5">
        <f t="shared" si="55"/>
        <v>0</v>
      </c>
      <c r="S224" s="5">
        <f t="shared" si="56"/>
        <v>0</v>
      </c>
      <c r="T224" s="5">
        <f t="shared" si="57"/>
        <v>0</v>
      </c>
      <c r="U224">
        <f t="shared" si="58"/>
        <v>2</v>
      </c>
      <c r="V224" s="5">
        <f t="shared" si="59"/>
        <v>0.66666666666666663</v>
      </c>
      <c r="W224">
        <f t="shared" si="60"/>
        <v>0</v>
      </c>
      <c r="X224" s="5">
        <f t="shared" si="61"/>
        <v>0</v>
      </c>
      <c r="Y224">
        <f t="shared" si="62"/>
        <v>1</v>
      </c>
      <c r="Z224" s="5">
        <f t="shared" si="63"/>
        <v>0.33333333333333331</v>
      </c>
      <c r="AA224">
        <f t="shared" si="64"/>
        <v>0</v>
      </c>
      <c r="AB224" s="5">
        <f t="shared" si="65"/>
        <v>0</v>
      </c>
    </row>
    <row r="225" spans="1:28" x14ac:dyDescent="0.25">
      <c r="A225" t="s">
        <v>258</v>
      </c>
      <c r="B225" t="s">
        <v>348</v>
      </c>
      <c r="C225" s="50">
        <f>COUNTIFS('2way'!$A$3:$A$7690,"&gt;50%",'2way'!$Y$3:$Y$7690,"Y",'2way'!$Q$3:$Q$7690,"=" &amp;B225) +  COUNTIFS('2way'!$A$3:$A$7690,"&gt;50%",'2way'!$Y$3:$Y$7690,"Y",'2way'!$R$3:$R$7690,"=" &amp;B225)</f>
        <v>1</v>
      </c>
      <c r="D225" s="51">
        <f>COUNTIFS('2way'!$A$3:$A$7690,"&gt;50%",'2way'!$Y$3:$Y$7690,"N",'2way'!$Q$3:$Q$7690,"=" &amp;B225) +  COUNTIFS('2way'!$A$3:$A$7690,"&gt;50%",'2way'!$Y$3:$Y$7690,"N",'2way'!$R$3:$R$7690,"=" &amp;B225)</f>
        <v>0</v>
      </c>
      <c r="E225" s="51">
        <f>COUNTIFS('2way'!$B$3:$B$7690,"&gt;50%",'2way'!$Y$3:$Y$7690,"N",'2way'!$Q$3:$Q$7690,"=" &amp;B225) +  COUNTIFS('2way'!$B$3:$B$7690,"&gt;50%",'2way'!$Y$3:$Y$7690,"N",'2way'!$R$3:$R$7690,"=" &amp;B225)</f>
        <v>2</v>
      </c>
      <c r="F225" s="51">
        <f>COUNTIFS('2way'!$B$3:$B$7690,"&gt;50%",'2way'!$Y$3:$Y$7690,"Y",'2way'!$Q$3:$Q$7690,"=" &amp;B225) +  COUNTIFS('2way'!$B$3:$B$7690,"&gt;50%",'2way'!$Y$3:$Y$7690,"Y",'2way'!$R$3:$R$7690,"=" &amp;B225)</f>
        <v>0</v>
      </c>
      <c r="G225">
        <f>COUNTIF('2way'!$Q$3:$Q$7690,"=" &amp;B225) + COUNTIF('2way'!$R$3:$R$7690,"=" &amp;B225)</f>
        <v>3</v>
      </c>
      <c r="H225" s="5">
        <f t="shared" si="50"/>
        <v>0.33333333333333331</v>
      </c>
      <c r="I225" s="5">
        <f t="shared" si="51"/>
        <v>0</v>
      </c>
      <c r="J225" s="5">
        <f t="shared" si="52"/>
        <v>0.66666666666666663</v>
      </c>
      <c r="K225" s="5">
        <f t="shared" si="53"/>
        <v>0</v>
      </c>
      <c r="L225" s="51">
        <f>COUNTIFS('2way'!$M$3:$M$7690,"&gt;50%",'2way'!$Y$3:$Y$7690,"Y",'2way'!$Q$3:$Q$7690,"=" &amp;B225) +  COUNTIFS('2way'!$M$3:$M$7690,"&gt;50%",'2way'!$Y$3:$Y$7690,"Y",'2way'!$R$3:$R$7690,"=" &amp;B225)</f>
        <v>0</v>
      </c>
      <c r="M225" s="51">
        <f>COUNTIFS('2way'!$M$3:$M$7690,"&gt;50%",'2way'!$Y$3:$Y$7690,"N",'2way'!$Q$3:$Q$7690,"=" &amp;B225) +  COUNTIFS('2way'!$M$3:$M$7690,"&gt;50%",'2way'!$Y$3:$Y$7690,"N",'2way'!$R$3:$R$7690,"=" &amp;B225)</f>
        <v>0</v>
      </c>
      <c r="N225" s="51">
        <f>COUNTIFS('2way'!$N$3:$N$7690,"&gt;50%",'2way'!$Y$3:$Y$7690,"N",'2way'!$Q$3:$Q$7690,"=" &amp;B225) +  COUNTIFS('2way'!$N$3:$N$7690,"&gt;50%",'2way'!$Y$3:$Y$7690,"N",'2way'!$R$3:$R$7690,"=" &amp;B225)</f>
        <v>0</v>
      </c>
      <c r="O225" s="51">
        <f>COUNTIFS('2way'!$N$3:$N$7690,"&gt;50%",'2way'!$Y$3:$Y$7690,"Y",'2way'!$Q$3:$Q$7690,"=" &amp;B225) +  COUNTIFS('2way'!$N$3:$N$7690,"&gt;50%",'2way'!$Y$3:$Y$7690,"Y",'2way'!$R$3:$R$7690,"=" &amp;B225)</f>
        <v>0</v>
      </c>
      <c r="P225">
        <f>COUNTIF('2way'!$Q$3:$Q$7690,"=" &amp;B225) + COUNTIF('2way'!$R$3:$R$7690,"=" &amp;B225)</f>
        <v>3</v>
      </c>
      <c r="Q225" s="5">
        <f t="shared" si="54"/>
        <v>0</v>
      </c>
      <c r="R225" s="5">
        <f t="shared" si="55"/>
        <v>0</v>
      </c>
      <c r="S225" s="5">
        <f t="shared" si="56"/>
        <v>0</v>
      </c>
      <c r="T225" s="5">
        <f t="shared" si="57"/>
        <v>0</v>
      </c>
      <c r="U225">
        <f t="shared" si="58"/>
        <v>3</v>
      </c>
      <c r="V225" s="5">
        <f t="shared" si="59"/>
        <v>1</v>
      </c>
      <c r="W225">
        <f t="shared" si="60"/>
        <v>0</v>
      </c>
      <c r="X225" s="5">
        <f t="shared" si="61"/>
        <v>0</v>
      </c>
      <c r="Y225">
        <f t="shared" si="62"/>
        <v>0</v>
      </c>
      <c r="Z225" s="5">
        <f t="shared" si="63"/>
        <v>0</v>
      </c>
      <c r="AA225">
        <f t="shared" si="64"/>
        <v>0</v>
      </c>
      <c r="AB225" s="5">
        <f t="shared" si="65"/>
        <v>0</v>
      </c>
    </row>
    <row r="226" spans="1:28" x14ac:dyDescent="0.25">
      <c r="A226" t="s">
        <v>258</v>
      </c>
      <c r="B226" t="s">
        <v>347</v>
      </c>
      <c r="C226" s="50">
        <f>COUNTIFS('2way'!$A$3:$A$7690,"&gt;50%",'2way'!$Y$3:$Y$7690,"Y",'2way'!$Q$3:$Q$7690,"=" &amp;B226) +  COUNTIFS('2way'!$A$3:$A$7690,"&gt;50%",'2way'!$Y$3:$Y$7690,"Y",'2way'!$R$3:$R$7690,"=" &amp;B226)</f>
        <v>0</v>
      </c>
      <c r="D226" s="51">
        <f>COUNTIFS('2way'!$A$3:$A$7690,"&gt;50%",'2way'!$Y$3:$Y$7690,"N",'2way'!$Q$3:$Q$7690,"=" &amp;B226) +  COUNTIFS('2way'!$A$3:$A$7690,"&gt;50%",'2way'!$Y$3:$Y$7690,"N",'2way'!$R$3:$R$7690,"=" &amp;B226)</f>
        <v>0</v>
      </c>
      <c r="E226" s="51">
        <f>COUNTIFS('2way'!$B$3:$B$7690,"&gt;50%",'2way'!$Y$3:$Y$7690,"N",'2way'!$Q$3:$Q$7690,"=" &amp;B226) +  COUNTIFS('2way'!$B$3:$B$7690,"&gt;50%",'2way'!$Y$3:$Y$7690,"N",'2way'!$R$3:$R$7690,"=" &amp;B226)</f>
        <v>2</v>
      </c>
      <c r="F226" s="51">
        <f>COUNTIFS('2way'!$B$3:$B$7690,"&gt;50%",'2way'!$Y$3:$Y$7690,"Y",'2way'!$Q$3:$Q$7690,"=" &amp;B226) +  COUNTIFS('2way'!$B$3:$B$7690,"&gt;50%",'2way'!$Y$3:$Y$7690,"Y",'2way'!$R$3:$R$7690,"=" &amp;B226)</f>
        <v>1</v>
      </c>
      <c r="G226">
        <f>COUNTIF('2way'!$Q$3:$Q$7690,"=" &amp;B226) + COUNTIF('2way'!$R$3:$R$7690,"=" &amp;B226)</f>
        <v>3</v>
      </c>
      <c r="H226" s="5">
        <f t="shared" si="50"/>
        <v>0</v>
      </c>
      <c r="I226" s="5">
        <f t="shared" si="51"/>
        <v>0</v>
      </c>
      <c r="J226" s="5">
        <f t="shared" si="52"/>
        <v>0.66666666666666663</v>
      </c>
      <c r="K226" s="5">
        <f t="shared" si="53"/>
        <v>0.33333333333333331</v>
      </c>
      <c r="L226" s="51">
        <f>COUNTIFS('2way'!$M$3:$M$7690,"&gt;50%",'2way'!$Y$3:$Y$7690,"Y",'2way'!$Q$3:$Q$7690,"=" &amp;B226) +  COUNTIFS('2way'!$M$3:$M$7690,"&gt;50%",'2way'!$Y$3:$Y$7690,"Y",'2way'!$R$3:$R$7690,"=" &amp;B226)</f>
        <v>0</v>
      </c>
      <c r="M226" s="51">
        <f>COUNTIFS('2way'!$M$3:$M$7690,"&gt;50%",'2way'!$Y$3:$Y$7690,"N",'2way'!$Q$3:$Q$7690,"=" &amp;B226) +  COUNTIFS('2way'!$M$3:$M$7690,"&gt;50%",'2way'!$Y$3:$Y$7690,"N",'2way'!$R$3:$R$7690,"=" &amp;B226)</f>
        <v>0</v>
      </c>
      <c r="N226" s="51">
        <f>COUNTIFS('2way'!$N$3:$N$7690,"&gt;50%",'2way'!$Y$3:$Y$7690,"N",'2way'!$Q$3:$Q$7690,"=" &amp;B226) +  COUNTIFS('2way'!$N$3:$N$7690,"&gt;50%",'2way'!$Y$3:$Y$7690,"N",'2way'!$R$3:$R$7690,"=" &amp;B226)</f>
        <v>0</v>
      </c>
      <c r="O226" s="51">
        <f>COUNTIFS('2way'!$N$3:$N$7690,"&gt;50%",'2way'!$Y$3:$Y$7690,"Y",'2way'!$Q$3:$Q$7690,"=" &amp;B226) +  COUNTIFS('2way'!$N$3:$N$7690,"&gt;50%",'2way'!$Y$3:$Y$7690,"Y",'2way'!$R$3:$R$7690,"=" &amp;B226)</f>
        <v>0</v>
      </c>
      <c r="P226">
        <f>COUNTIF('2way'!$Q$3:$Q$7690,"=" &amp;B226) + COUNTIF('2way'!$R$3:$R$7690,"=" &amp;B226)</f>
        <v>3</v>
      </c>
      <c r="Q226" s="5">
        <f t="shared" si="54"/>
        <v>0</v>
      </c>
      <c r="R226" s="5">
        <f t="shared" si="55"/>
        <v>0</v>
      </c>
      <c r="S226" s="5">
        <f t="shared" si="56"/>
        <v>0</v>
      </c>
      <c r="T226" s="5">
        <f t="shared" si="57"/>
        <v>0</v>
      </c>
      <c r="U226">
        <f t="shared" si="58"/>
        <v>2</v>
      </c>
      <c r="V226" s="5">
        <f t="shared" si="59"/>
        <v>0.66666666666666663</v>
      </c>
      <c r="W226">
        <f t="shared" si="60"/>
        <v>0</v>
      </c>
      <c r="X226" s="5">
        <f t="shared" si="61"/>
        <v>0</v>
      </c>
      <c r="Y226">
        <f t="shared" si="62"/>
        <v>1</v>
      </c>
      <c r="Z226" s="5">
        <f t="shared" si="63"/>
        <v>0.33333333333333331</v>
      </c>
      <c r="AA226">
        <f t="shared" si="64"/>
        <v>0</v>
      </c>
      <c r="AB226" s="5">
        <f t="shared" si="65"/>
        <v>0</v>
      </c>
    </row>
    <row r="227" spans="1:28" x14ac:dyDescent="0.25">
      <c r="A227" t="s">
        <v>258</v>
      </c>
      <c r="B227" t="s">
        <v>426</v>
      </c>
      <c r="C227" s="50">
        <f>COUNTIFS('2way'!$A$3:$A$7690,"&gt;50%",'2way'!$Y$3:$Y$7690,"Y",'2way'!$Q$3:$Q$7690,"=" &amp;B227) +  COUNTIFS('2way'!$A$3:$A$7690,"&gt;50%",'2way'!$Y$3:$Y$7690,"Y",'2way'!$R$3:$R$7690,"=" &amp;B227)</f>
        <v>2</v>
      </c>
      <c r="D227" s="51">
        <f>COUNTIFS('2way'!$A$3:$A$7690,"&gt;50%",'2way'!$Y$3:$Y$7690,"N",'2way'!$Q$3:$Q$7690,"=" &amp;B227) +  COUNTIFS('2way'!$A$3:$A$7690,"&gt;50%",'2way'!$Y$3:$Y$7690,"N",'2way'!$R$3:$R$7690,"=" &amp;B227)</f>
        <v>0</v>
      </c>
      <c r="E227" s="51">
        <f>COUNTIFS('2way'!$B$3:$B$7690,"&gt;50%",'2way'!$Y$3:$Y$7690,"N",'2way'!$Q$3:$Q$7690,"=" &amp;B227) +  COUNTIFS('2way'!$B$3:$B$7690,"&gt;50%",'2way'!$Y$3:$Y$7690,"N",'2way'!$R$3:$R$7690,"=" &amp;B227)</f>
        <v>1</v>
      </c>
      <c r="F227" s="51">
        <f>COUNTIFS('2way'!$B$3:$B$7690,"&gt;50%",'2way'!$Y$3:$Y$7690,"Y",'2way'!$Q$3:$Q$7690,"=" &amp;B227) +  COUNTIFS('2way'!$B$3:$B$7690,"&gt;50%",'2way'!$Y$3:$Y$7690,"Y",'2way'!$R$3:$R$7690,"=" &amp;B227)</f>
        <v>0</v>
      </c>
      <c r="G227">
        <f>COUNTIF('2way'!$Q$3:$Q$7690,"=" &amp;B227) + COUNTIF('2way'!$R$3:$R$7690,"=" &amp;B227)</f>
        <v>3</v>
      </c>
      <c r="H227" s="5">
        <f t="shared" si="50"/>
        <v>0.66666666666666663</v>
      </c>
      <c r="I227" s="5">
        <f t="shared" si="51"/>
        <v>0</v>
      </c>
      <c r="J227" s="5">
        <f t="shared" si="52"/>
        <v>0.33333333333333331</v>
      </c>
      <c r="K227" s="5">
        <f t="shared" si="53"/>
        <v>0</v>
      </c>
      <c r="L227" s="51">
        <f>COUNTIFS('2way'!$M$3:$M$7690,"&gt;50%",'2way'!$Y$3:$Y$7690,"Y",'2way'!$Q$3:$Q$7690,"=" &amp;B227) +  COUNTIFS('2way'!$M$3:$M$7690,"&gt;50%",'2way'!$Y$3:$Y$7690,"Y",'2way'!$R$3:$R$7690,"=" &amp;B227)</f>
        <v>0</v>
      </c>
      <c r="M227" s="51">
        <f>COUNTIFS('2way'!$M$3:$M$7690,"&gt;50%",'2way'!$Y$3:$Y$7690,"N",'2way'!$Q$3:$Q$7690,"=" &amp;B227) +  COUNTIFS('2way'!$M$3:$M$7690,"&gt;50%",'2way'!$Y$3:$Y$7690,"N",'2way'!$R$3:$R$7690,"=" &amp;B227)</f>
        <v>0</v>
      </c>
      <c r="N227" s="51">
        <f>COUNTIFS('2way'!$N$3:$N$7690,"&gt;50%",'2way'!$Y$3:$Y$7690,"N",'2way'!$Q$3:$Q$7690,"=" &amp;B227) +  COUNTIFS('2way'!$N$3:$N$7690,"&gt;50%",'2way'!$Y$3:$Y$7690,"N",'2way'!$R$3:$R$7690,"=" &amp;B227)</f>
        <v>0</v>
      </c>
      <c r="O227" s="51">
        <f>COUNTIFS('2way'!$N$3:$N$7690,"&gt;50%",'2way'!$Y$3:$Y$7690,"Y",'2way'!$Q$3:$Q$7690,"=" &amp;B227) +  COUNTIFS('2way'!$N$3:$N$7690,"&gt;50%",'2way'!$Y$3:$Y$7690,"Y",'2way'!$R$3:$R$7690,"=" &amp;B227)</f>
        <v>0</v>
      </c>
      <c r="P227">
        <f>COUNTIF('2way'!$Q$3:$Q$7690,"=" &amp;B227) + COUNTIF('2way'!$R$3:$R$7690,"=" &amp;B227)</f>
        <v>3</v>
      </c>
      <c r="Q227" s="5">
        <f t="shared" si="54"/>
        <v>0</v>
      </c>
      <c r="R227" s="5">
        <f t="shared" si="55"/>
        <v>0</v>
      </c>
      <c r="S227" s="5">
        <f t="shared" si="56"/>
        <v>0</v>
      </c>
      <c r="T227" s="5">
        <f t="shared" si="57"/>
        <v>0</v>
      </c>
      <c r="U227">
        <f t="shared" si="58"/>
        <v>3</v>
      </c>
      <c r="V227" s="5">
        <f t="shared" si="59"/>
        <v>1</v>
      </c>
      <c r="W227">
        <f t="shared" si="60"/>
        <v>0</v>
      </c>
      <c r="X227" s="5">
        <f t="shared" si="61"/>
        <v>0</v>
      </c>
      <c r="Y227">
        <f t="shared" si="62"/>
        <v>0</v>
      </c>
      <c r="Z227" s="5">
        <f t="shared" si="63"/>
        <v>0</v>
      </c>
      <c r="AA227">
        <f t="shared" si="64"/>
        <v>0</v>
      </c>
      <c r="AB227" s="5">
        <f t="shared" si="65"/>
        <v>0</v>
      </c>
    </row>
    <row r="228" spans="1:28" x14ac:dyDescent="0.25">
      <c r="A228" t="s">
        <v>258</v>
      </c>
      <c r="B228" t="s">
        <v>473</v>
      </c>
      <c r="C228" s="50">
        <f>COUNTIFS('2way'!$A$3:$A$7690,"&gt;50%",'2way'!$Y$3:$Y$7690,"Y",'2way'!$Q$3:$Q$7690,"=" &amp;B228) +  COUNTIFS('2way'!$A$3:$A$7690,"&gt;50%",'2way'!$Y$3:$Y$7690,"Y",'2way'!$R$3:$R$7690,"=" &amp;B228)</f>
        <v>1</v>
      </c>
      <c r="D228" s="51">
        <f>COUNTIFS('2way'!$A$3:$A$7690,"&gt;50%",'2way'!$Y$3:$Y$7690,"N",'2way'!$Q$3:$Q$7690,"=" &amp;B228) +  COUNTIFS('2way'!$A$3:$A$7690,"&gt;50%",'2way'!$Y$3:$Y$7690,"N",'2way'!$R$3:$R$7690,"=" &amp;B228)</f>
        <v>0</v>
      </c>
      <c r="E228" s="51">
        <f>COUNTIFS('2way'!$B$3:$B$7690,"&gt;50%",'2way'!$Y$3:$Y$7690,"N",'2way'!$Q$3:$Q$7690,"=" &amp;B228) +  COUNTIFS('2way'!$B$3:$B$7690,"&gt;50%",'2way'!$Y$3:$Y$7690,"N",'2way'!$R$3:$R$7690,"=" &amp;B228)</f>
        <v>1</v>
      </c>
      <c r="F228" s="51">
        <f>COUNTIFS('2way'!$B$3:$B$7690,"&gt;50%",'2way'!$Y$3:$Y$7690,"Y",'2way'!$Q$3:$Q$7690,"=" &amp;B228) +  COUNTIFS('2way'!$B$3:$B$7690,"&gt;50%",'2way'!$Y$3:$Y$7690,"Y",'2way'!$R$3:$R$7690,"=" &amp;B228)</f>
        <v>1</v>
      </c>
      <c r="G228">
        <f>COUNTIF('2way'!$Q$3:$Q$7690,"=" &amp;B228) + COUNTIF('2way'!$R$3:$R$7690,"=" &amp;B228)</f>
        <v>3</v>
      </c>
      <c r="H228" s="5">
        <f t="shared" si="50"/>
        <v>0.33333333333333331</v>
      </c>
      <c r="I228" s="5">
        <f t="shared" si="51"/>
        <v>0</v>
      </c>
      <c r="J228" s="5">
        <f t="shared" si="52"/>
        <v>0.33333333333333331</v>
      </c>
      <c r="K228" s="5">
        <f t="shared" si="53"/>
        <v>0.33333333333333331</v>
      </c>
      <c r="L228" s="51">
        <f>COUNTIFS('2way'!$M$3:$M$7690,"&gt;50%",'2way'!$Y$3:$Y$7690,"Y",'2way'!$Q$3:$Q$7690,"=" &amp;B228) +  COUNTIFS('2way'!$M$3:$M$7690,"&gt;50%",'2way'!$Y$3:$Y$7690,"Y",'2way'!$R$3:$R$7690,"=" &amp;B228)</f>
        <v>0</v>
      </c>
      <c r="M228" s="51">
        <f>COUNTIFS('2way'!$M$3:$M$7690,"&gt;50%",'2way'!$Y$3:$Y$7690,"N",'2way'!$Q$3:$Q$7690,"=" &amp;B228) +  COUNTIFS('2way'!$M$3:$M$7690,"&gt;50%",'2way'!$Y$3:$Y$7690,"N",'2way'!$R$3:$R$7690,"=" &amp;B228)</f>
        <v>0</v>
      </c>
      <c r="N228" s="51">
        <f>COUNTIFS('2way'!$N$3:$N$7690,"&gt;50%",'2way'!$Y$3:$Y$7690,"N",'2way'!$Q$3:$Q$7690,"=" &amp;B228) +  COUNTIFS('2way'!$N$3:$N$7690,"&gt;50%",'2way'!$Y$3:$Y$7690,"N",'2way'!$R$3:$R$7690,"=" &amp;B228)</f>
        <v>0</v>
      </c>
      <c r="O228" s="51">
        <f>COUNTIFS('2way'!$N$3:$N$7690,"&gt;50%",'2way'!$Y$3:$Y$7690,"Y",'2way'!$Q$3:$Q$7690,"=" &amp;B228) +  COUNTIFS('2way'!$N$3:$N$7690,"&gt;50%",'2way'!$Y$3:$Y$7690,"Y",'2way'!$R$3:$R$7690,"=" &amp;B228)</f>
        <v>0</v>
      </c>
      <c r="P228">
        <f>COUNTIF('2way'!$Q$3:$Q$7690,"=" &amp;B228) + COUNTIF('2way'!$R$3:$R$7690,"=" &amp;B228)</f>
        <v>3</v>
      </c>
      <c r="Q228" s="5">
        <f t="shared" si="54"/>
        <v>0</v>
      </c>
      <c r="R228" s="5">
        <f t="shared" si="55"/>
        <v>0</v>
      </c>
      <c r="S228" s="5">
        <f t="shared" si="56"/>
        <v>0</v>
      </c>
      <c r="T228" s="5">
        <f t="shared" si="57"/>
        <v>0</v>
      </c>
      <c r="U228">
        <f t="shared" si="58"/>
        <v>2</v>
      </c>
      <c r="V228" s="5">
        <f t="shared" si="59"/>
        <v>0.66666666666666663</v>
      </c>
      <c r="W228">
        <f t="shared" si="60"/>
        <v>0</v>
      </c>
      <c r="X228" s="5">
        <f t="shared" si="61"/>
        <v>0</v>
      </c>
      <c r="Y228">
        <f t="shared" si="62"/>
        <v>1</v>
      </c>
      <c r="Z228" s="5">
        <f t="shared" si="63"/>
        <v>0.33333333333333331</v>
      </c>
      <c r="AA228">
        <f t="shared" si="64"/>
        <v>0</v>
      </c>
      <c r="AB228" s="5">
        <f t="shared" si="65"/>
        <v>0</v>
      </c>
    </row>
    <row r="229" spans="1:28" x14ac:dyDescent="0.25">
      <c r="A229" t="s">
        <v>258</v>
      </c>
      <c r="B229" t="s">
        <v>475</v>
      </c>
      <c r="C229" s="50">
        <f>COUNTIFS('2way'!$A$3:$A$7690,"&gt;50%",'2way'!$Y$3:$Y$7690,"Y",'2way'!$Q$3:$Q$7690,"=" &amp;B229) +  COUNTIFS('2way'!$A$3:$A$7690,"&gt;50%",'2way'!$Y$3:$Y$7690,"Y",'2way'!$R$3:$R$7690,"=" &amp;B229)</f>
        <v>0</v>
      </c>
      <c r="D229" s="51">
        <f>COUNTIFS('2way'!$A$3:$A$7690,"&gt;50%",'2way'!$Y$3:$Y$7690,"N",'2way'!$Q$3:$Q$7690,"=" &amp;B229) +  COUNTIFS('2way'!$A$3:$A$7690,"&gt;50%",'2way'!$Y$3:$Y$7690,"N",'2way'!$R$3:$R$7690,"=" &amp;B229)</f>
        <v>1</v>
      </c>
      <c r="E229" s="51">
        <f>COUNTIFS('2way'!$B$3:$B$7690,"&gt;50%",'2way'!$Y$3:$Y$7690,"N",'2way'!$Q$3:$Q$7690,"=" &amp;B229) +  COUNTIFS('2way'!$B$3:$B$7690,"&gt;50%",'2way'!$Y$3:$Y$7690,"N",'2way'!$R$3:$R$7690,"=" &amp;B229)</f>
        <v>1</v>
      </c>
      <c r="F229" s="51">
        <f>COUNTIFS('2way'!$B$3:$B$7690,"&gt;50%",'2way'!$Y$3:$Y$7690,"Y",'2way'!$Q$3:$Q$7690,"=" &amp;B229) +  COUNTIFS('2way'!$B$3:$B$7690,"&gt;50%",'2way'!$Y$3:$Y$7690,"Y",'2way'!$R$3:$R$7690,"=" &amp;B229)</f>
        <v>1</v>
      </c>
      <c r="G229">
        <f>COUNTIF('2way'!$Q$3:$Q$7690,"=" &amp;B229) + COUNTIF('2way'!$R$3:$R$7690,"=" &amp;B229)</f>
        <v>3</v>
      </c>
      <c r="H229" s="5">
        <f t="shared" si="50"/>
        <v>0</v>
      </c>
      <c r="I229" s="5">
        <f t="shared" si="51"/>
        <v>0.33333333333333331</v>
      </c>
      <c r="J229" s="5">
        <f t="shared" si="52"/>
        <v>0.33333333333333331</v>
      </c>
      <c r="K229" s="5">
        <f t="shared" si="53"/>
        <v>0.33333333333333331</v>
      </c>
      <c r="L229" s="51">
        <f>COUNTIFS('2way'!$M$3:$M$7690,"&gt;50%",'2way'!$Y$3:$Y$7690,"Y",'2way'!$Q$3:$Q$7690,"=" &amp;B229) +  COUNTIFS('2way'!$M$3:$M$7690,"&gt;50%",'2way'!$Y$3:$Y$7690,"Y",'2way'!$R$3:$R$7690,"=" &amp;B229)</f>
        <v>0</v>
      </c>
      <c r="M229" s="51">
        <f>COUNTIFS('2way'!$M$3:$M$7690,"&gt;50%",'2way'!$Y$3:$Y$7690,"N",'2way'!$Q$3:$Q$7690,"=" &amp;B229) +  COUNTIFS('2way'!$M$3:$M$7690,"&gt;50%",'2way'!$Y$3:$Y$7690,"N",'2way'!$R$3:$R$7690,"=" &amp;B229)</f>
        <v>0</v>
      </c>
      <c r="N229" s="51">
        <f>COUNTIFS('2way'!$N$3:$N$7690,"&gt;50%",'2way'!$Y$3:$Y$7690,"N",'2way'!$Q$3:$Q$7690,"=" &amp;B229) +  COUNTIFS('2way'!$N$3:$N$7690,"&gt;50%",'2way'!$Y$3:$Y$7690,"N",'2way'!$R$3:$R$7690,"=" &amp;B229)</f>
        <v>0</v>
      </c>
      <c r="O229" s="51">
        <f>COUNTIFS('2way'!$N$3:$N$7690,"&gt;50%",'2way'!$Y$3:$Y$7690,"Y",'2way'!$Q$3:$Q$7690,"=" &amp;B229) +  COUNTIFS('2way'!$N$3:$N$7690,"&gt;50%",'2way'!$Y$3:$Y$7690,"Y",'2way'!$R$3:$R$7690,"=" &amp;B229)</f>
        <v>0</v>
      </c>
      <c r="P229">
        <f>COUNTIF('2way'!$Q$3:$Q$7690,"=" &amp;B229) + COUNTIF('2way'!$R$3:$R$7690,"=" &amp;B229)</f>
        <v>3</v>
      </c>
      <c r="Q229" s="5">
        <f t="shared" si="54"/>
        <v>0</v>
      </c>
      <c r="R229" s="5">
        <f t="shared" si="55"/>
        <v>0</v>
      </c>
      <c r="S229" s="5">
        <f t="shared" si="56"/>
        <v>0</v>
      </c>
      <c r="T229" s="5">
        <f t="shared" si="57"/>
        <v>0</v>
      </c>
      <c r="U229">
        <f t="shared" si="58"/>
        <v>1</v>
      </c>
      <c r="V229" s="5">
        <f t="shared" si="59"/>
        <v>0.33333333333333331</v>
      </c>
      <c r="W229">
        <f t="shared" si="60"/>
        <v>0</v>
      </c>
      <c r="X229" s="5">
        <f t="shared" si="61"/>
        <v>0</v>
      </c>
      <c r="Y229">
        <f t="shared" si="62"/>
        <v>2</v>
      </c>
      <c r="Z229" s="5">
        <f t="shared" si="63"/>
        <v>0.66666666666666663</v>
      </c>
      <c r="AA229">
        <f t="shared" si="64"/>
        <v>0</v>
      </c>
      <c r="AB229" s="5">
        <f t="shared" si="65"/>
        <v>0</v>
      </c>
    </row>
    <row r="230" spans="1:28" x14ac:dyDescent="0.25">
      <c r="A230" t="s">
        <v>258</v>
      </c>
      <c r="B230" t="s">
        <v>349</v>
      </c>
      <c r="C230" s="50">
        <f>COUNTIFS('2way'!$A$3:$A$7690,"&gt;50%",'2way'!$Y$3:$Y$7690,"Y",'2way'!$Q$3:$Q$7690,"=" &amp;B230) +  COUNTIFS('2way'!$A$3:$A$7690,"&gt;50%",'2way'!$Y$3:$Y$7690,"Y",'2way'!$R$3:$R$7690,"=" &amp;B230)</f>
        <v>1</v>
      </c>
      <c r="D230" s="51">
        <f>COUNTIFS('2way'!$A$3:$A$7690,"&gt;50%",'2way'!$Y$3:$Y$7690,"N",'2way'!$Q$3:$Q$7690,"=" &amp;B230) +  COUNTIFS('2way'!$A$3:$A$7690,"&gt;50%",'2way'!$Y$3:$Y$7690,"N",'2way'!$R$3:$R$7690,"=" &amp;B230)</f>
        <v>0</v>
      </c>
      <c r="E230" s="51">
        <f>COUNTIFS('2way'!$B$3:$B$7690,"&gt;50%",'2way'!$Y$3:$Y$7690,"N",'2way'!$Q$3:$Q$7690,"=" &amp;B230) +  COUNTIFS('2way'!$B$3:$B$7690,"&gt;50%",'2way'!$Y$3:$Y$7690,"N",'2way'!$R$3:$R$7690,"=" &amp;B230)</f>
        <v>0</v>
      </c>
      <c r="F230" s="51">
        <f>COUNTIFS('2way'!$B$3:$B$7690,"&gt;50%",'2way'!$Y$3:$Y$7690,"Y",'2way'!$Q$3:$Q$7690,"=" &amp;B230) +  COUNTIFS('2way'!$B$3:$B$7690,"&gt;50%",'2way'!$Y$3:$Y$7690,"Y",'2way'!$R$3:$R$7690,"=" &amp;B230)</f>
        <v>2</v>
      </c>
      <c r="G230">
        <f>COUNTIF('2way'!$Q$3:$Q$7690,"=" &amp;B230) + COUNTIF('2way'!$R$3:$R$7690,"=" &amp;B230)</f>
        <v>3</v>
      </c>
      <c r="H230" s="5">
        <f t="shared" si="50"/>
        <v>0.33333333333333331</v>
      </c>
      <c r="I230" s="5">
        <f t="shared" si="51"/>
        <v>0</v>
      </c>
      <c r="J230" s="5">
        <f t="shared" si="52"/>
        <v>0</v>
      </c>
      <c r="K230" s="5">
        <f t="shared" si="53"/>
        <v>0.66666666666666663</v>
      </c>
      <c r="L230" s="51">
        <f>COUNTIFS('2way'!$M$3:$M$7690,"&gt;50%",'2way'!$Y$3:$Y$7690,"Y",'2way'!$Q$3:$Q$7690,"=" &amp;B230) +  COUNTIFS('2way'!$M$3:$M$7690,"&gt;50%",'2way'!$Y$3:$Y$7690,"Y",'2way'!$R$3:$R$7690,"=" &amp;B230)</f>
        <v>0</v>
      </c>
      <c r="M230" s="51">
        <f>COUNTIFS('2way'!$M$3:$M$7690,"&gt;50%",'2way'!$Y$3:$Y$7690,"N",'2way'!$Q$3:$Q$7690,"=" &amp;B230) +  COUNTIFS('2way'!$M$3:$M$7690,"&gt;50%",'2way'!$Y$3:$Y$7690,"N",'2way'!$R$3:$R$7690,"=" &amp;B230)</f>
        <v>0</v>
      </c>
      <c r="N230" s="51">
        <f>COUNTIFS('2way'!$N$3:$N$7690,"&gt;50%",'2way'!$Y$3:$Y$7690,"N",'2way'!$Q$3:$Q$7690,"=" &amp;B230) +  COUNTIFS('2way'!$N$3:$N$7690,"&gt;50%",'2way'!$Y$3:$Y$7690,"N",'2way'!$R$3:$R$7690,"=" &amp;B230)</f>
        <v>0</v>
      </c>
      <c r="O230" s="51">
        <f>COUNTIFS('2way'!$N$3:$N$7690,"&gt;50%",'2way'!$Y$3:$Y$7690,"Y",'2way'!$Q$3:$Q$7690,"=" &amp;B230) +  COUNTIFS('2way'!$N$3:$N$7690,"&gt;50%",'2way'!$Y$3:$Y$7690,"Y",'2way'!$R$3:$R$7690,"=" &amp;B230)</f>
        <v>0</v>
      </c>
      <c r="P230">
        <f>COUNTIF('2way'!$Q$3:$Q$7690,"=" &amp;B230) + COUNTIF('2way'!$R$3:$R$7690,"=" &amp;B230)</f>
        <v>3</v>
      </c>
      <c r="Q230" s="5">
        <f t="shared" si="54"/>
        <v>0</v>
      </c>
      <c r="R230" s="5">
        <f t="shared" si="55"/>
        <v>0</v>
      </c>
      <c r="S230" s="5">
        <f t="shared" si="56"/>
        <v>0</v>
      </c>
      <c r="T230" s="5">
        <f t="shared" si="57"/>
        <v>0</v>
      </c>
      <c r="U230">
        <f t="shared" si="58"/>
        <v>1</v>
      </c>
      <c r="V230" s="5">
        <f t="shared" si="59"/>
        <v>0.33333333333333331</v>
      </c>
      <c r="W230">
        <f t="shared" si="60"/>
        <v>0</v>
      </c>
      <c r="X230" s="5">
        <f t="shared" si="61"/>
        <v>0</v>
      </c>
      <c r="Y230">
        <f t="shared" si="62"/>
        <v>2</v>
      </c>
      <c r="Z230" s="5">
        <f t="shared" si="63"/>
        <v>0.66666666666666663</v>
      </c>
      <c r="AA230">
        <f t="shared" si="64"/>
        <v>0</v>
      </c>
      <c r="AB230" s="5">
        <f t="shared" si="65"/>
        <v>0</v>
      </c>
    </row>
    <row r="231" spans="1:28" x14ac:dyDescent="0.25">
      <c r="A231" t="s">
        <v>258</v>
      </c>
      <c r="B231" t="s">
        <v>477</v>
      </c>
      <c r="C231" s="50">
        <f>COUNTIFS('2way'!$A$3:$A$7690,"&gt;50%",'2way'!$Y$3:$Y$7690,"Y",'2way'!$Q$3:$Q$7690,"=" &amp;B231) +  COUNTIFS('2way'!$A$3:$A$7690,"&gt;50%",'2way'!$Y$3:$Y$7690,"Y",'2way'!$R$3:$R$7690,"=" &amp;B231)</f>
        <v>1</v>
      </c>
      <c r="D231" s="51">
        <f>COUNTIFS('2way'!$A$3:$A$7690,"&gt;50%",'2way'!$Y$3:$Y$7690,"N",'2way'!$Q$3:$Q$7690,"=" &amp;B231) +  COUNTIFS('2way'!$A$3:$A$7690,"&gt;50%",'2way'!$Y$3:$Y$7690,"N",'2way'!$R$3:$R$7690,"=" &amp;B231)</f>
        <v>0</v>
      </c>
      <c r="E231" s="51">
        <f>COUNTIFS('2way'!$B$3:$B$7690,"&gt;50%",'2way'!$Y$3:$Y$7690,"N",'2way'!$Q$3:$Q$7690,"=" &amp;B231) +  COUNTIFS('2way'!$B$3:$B$7690,"&gt;50%",'2way'!$Y$3:$Y$7690,"N",'2way'!$R$3:$R$7690,"=" &amp;B231)</f>
        <v>1</v>
      </c>
      <c r="F231" s="51">
        <f>COUNTIFS('2way'!$B$3:$B$7690,"&gt;50%",'2way'!$Y$3:$Y$7690,"Y",'2way'!$Q$3:$Q$7690,"=" &amp;B231) +  COUNTIFS('2way'!$B$3:$B$7690,"&gt;50%",'2way'!$Y$3:$Y$7690,"Y",'2way'!$R$3:$R$7690,"=" &amp;B231)</f>
        <v>1</v>
      </c>
      <c r="G231">
        <f>COUNTIF('2way'!$Q$3:$Q$7690,"=" &amp;B231) + COUNTIF('2way'!$R$3:$R$7690,"=" &amp;B231)</f>
        <v>3</v>
      </c>
      <c r="H231" s="5">
        <f t="shared" si="50"/>
        <v>0.33333333333333331</v>
      </c>
      <c r="I231" s="5">
        <f t="shared" si="51"/>
        <v>0</v>
      </c>
      <c r="J231" s="5">
        <f t="shared" si="52"/>
        <v>0.33333333333333331</v>
      </c>
      <c r="K231" s="5">
        <f t="shared" si="53"/>
        <v>0.33333333333333331</v>
      </c>
      <c r="L231" s="51">
        <f>COUNTIFS('2way'!$M$3:$M$7690,"&gt;50%",'2way'!$Y$3:$Y$7690,"Y",'2way'!$Q$3:$Q$7690,"=" &amp;B231) +  COUNTIFS('2way'!$M$3:$M$7690,"&gt;50%",'2way'!$Y$3:$Y$7690,"Y",'2way'!$R$3:$R$7690,"=" &amp;B231)</f>
        <v>0</v>
      </c>
      <c r="M231" s="51">
        <f>COUNTIFS('2way'!$M$3:$M$7690,"&gt;50%",'2way'!$Y$3:$Y$7690,"N",'2way'!$Q$3:$Q$7690,"=" &amp;B231) +  COUNTIFS('2way'!$M$3:$M$7690,"&gt;50%",'2way'!$Y$3:$Y$7690,"N",'2way'!$R$3:$R$7690,"=" &amp;B231)</f>
        <v>0</v>
      </c>
      <c r="N231" s="51">
        <f>COUNTIFS('2way'!$N$3:$N$7690,"&gt;50%",'2way'!$Y$3:$Y$7690,"N",'2way'!$Q$3:$Q$7690,"=" &amp;B231) +  COUNTIFS('2way'!$N$3:$N$7690,"&gt;50%",'2way'!$Y$3:$Y$7690,"N",'2way'!$R$3:$R$7690,"=" &amp;B231)</f>
        <v>0</v>
      </c>
      <c r="O231" s="51">
        <f>COUNTIFS('2way'!$N$3:$N$7690,"&gt;50%",'2way'!$Y$3:$Y$7690,"Y",'2way'!$Q$3:$Q$7690,"=" &amp;B231) +  COUNTIFS('2way'!$N$3:$N$7690,"&gt;50%",'2way'!$Y$3:$Y$7690,"Y",'2way'!$R$3:$R$7690,"=" &amp;B231)</f>
        <v>0</v>
      </c>
      <c r="P231">
        <f>COUNTIF('2way'!$Q$3:$Q$7690,"=" &amp;B231) + COUNTIF('2way'!$R$3:$R$7690,"=" &amp;B231)</f>
        <v>3</v>
      </c>
      <c r="Q231" s="5">
        <f t="shared" si="54"/>
        <v>0</v>
      </c>
      <c r="R231" s="5">
        <f t="shared" si="55"/>
        <v>0</v>
      </c>
      <c r="S231" s="5">
        <f t="shared" si="56"/>
        <v>0</v>
      </c>
      <c r="T231" s="5">
        <f t="shared" si="57"/>
        <v>0</v>
      </c>
      <c r="U231">
        <f t="shared" si="58"/>
        <v>2</v>
      </c>
      <c r="V231" s="5">
        <f t="shared" si="59"/>
        <v>0.66666666666666663</v>
      </c>
      <c r="W231">
        <f t="shared" si="60"/>
        <v>0</v>
      </c>
      <c r="X231" s="5">
        <f t="shared" si="61"/>
        <v>0</v>
      </c>
      <c r="Y231">
        <f t="shared" si="62"/>
        <v>1</v>
      </c>
      <c r="Z231" s="5">
        <f t="shared" si="63"/>
        <v>0.33333333333333331</v>
      </c>
      <c r="AA231">
        <f t="shared" si="64"/>
        <v>0</v>
      </c>
      <c r="AB231" s="5">
        <f t="shared" si="65"/>
        <v>0</v>
      </c>
    </row>
    <row r="232" spans="1:28" x14ac:dyDescent="0.25">
      <c r="A232" t="s">
        <v>265</v>
      </c>
      <c r="B232" t="s">
        <v>355</v>
      </c>
      <c r="C232" s="50">
        <f>COUNTIFS('2way'!$A$3:$A$7690,"&gt;50%",'2way'!$Y$3:$Y$7690,"Y",'2way'!$Q$3:$Q$7690,"=" &amp;B232) +  COUNTIFS('2way'!$A$3:$A$7690,"&gt;50%",'2way'!$Y$3:$Y$7690,"Y",'2way'!$R$3:$R$7690,"=" &amp;B232)</f>
        <v>0</v>
      </c>
      <c r="D232" s="51">
        <f>COUNTIFS('2way'!$A$3:$A$7690,"&gt;50%",'2way'!$Y$3:$Y$7690,"N",'2way'!$Q$3:$Q$7690,"=" &amp;B232) +  COUNTIFS('2way'!$A$3:$A$7690,"&gt;50%",'2way'!$Y$3:$Y$7690,"N",'2way'!$R$3:$R$7690,"=" &amp;B232)</f>
        <v>1</v>
      </c>
      <c r="E232" s="51">
        <f>COUNTIFS('2way'!$B$3:$B$7690,"&gt;50%",'2way'!$Y$3:$Y$7690,"N",'2way'!$Q$3:$Q$7690,"=" &amp;B232) +  COUNTIFS('2way'!$B$3:$B$7690,"&gt;50%",'2way'!$Y$3:$Y$7690,"N",'2way'!$R$3:$R$7690,"=" &amp;B232)</f>
        <v>0</v>
      </c>
      <c r="F232" s="51">
        <f>COUNTIFS('2way'!$B$3:$B$7690,"&gt;50%",'2way'!$Y$3:$Y$7690,"Y",'2way'!$Q$3:$Q$7690,"=" &amp;B232) +  COUNTIFS('2way'!$B$3:$B$7690,"&gt;50%",'2way'!$Y$3:$Y$7690,"Y",'2way'!$R$3:$R$7690,"=" &amp;B232)</f>
        <v>0</v>
      </c>
      <c r="G232">
        <f>COUNTIF('2way'!$Q$3:$Q$7690,"=" &amp;B232) + COUNTIF('2way'!$R$3:$R$7690,"=" &amp;B232)</f>
        <v>1</v>
      </c>
      <c r="H232" s="5">
        <f t="shared" si="50"/>
        <v>0</v>
      </c>
      <c r="I232" s="5">
        <f t="shared" si="51"/>
        <v>1</v>
      </c>
      <c r="J232" s="5">
        <f t="shared" si="52"/>
        <v>0</v>
      </c>
      <c r="K232" s="5">
        <f t="shared" si="53"/>
        <v>0</v>
      </c>
      <c r="L232" s="51">
        <f>COUNTIFS('2way'!$M$3:$M$7690,"&gt;50%",'2way'!$Y$3:$Y$7690,"Y",'2way'!$Q$3:$Q$7690,"=" &amp;B232) +  COUNTIFS('2way'!$M$3:$M$7690,"&gt;50%",'2way'!$Y$3:$Y$7690,"Y",'2way'!$R$3:$R$7690,"=" &amp;B232)</f>
        <v>0</v>
      </c>
      <c r="M232" s="51">
        <f>COUNTIFS('2way'!$M$3:$M$7690,"&gt;50%",'2way'!$Y$3:$Y$7690,"N",'2way'!$Q$3:$Q$7690,"=" &amp;B232) +  COUNTIFS('2way'!$M$3:$M$7690,"&gt;50%",'2way'!$Y$3:$Y$7690,"N",'2way'!$R$3:$R$7690,"=" &amp;B232)</f>
        <v>0</v>
      </c>
      <c r="N232" s="51">
        <f>COUNTIFS('2way'!$N$3:$N$7690,"&gt;50%",'2way'!$Y$3:$Y$7690,"N",'2way'!$Q$3:$Q$7690,"=" &amp;B232) +  COUNTIFS('2way'!$N$3:$N$7690,"&gt;50%",'2way'!$Y$3:$Y$7690,"N",'2way'!$R$3:$R$7690,"=" &amp;B232)</f>
        <v>0</v>
      </c>
      <c r="O232" s="51">
        <f>COUNTIFS('2way'!$N$3:$N$7690,"&gt;50%",'2way'!$Y$3:$Y$7690,"Y",'2way'!$Q$3:$Q$7690,"=" &amp;B232) +  COUNTIFS('2way'!$N$3:$N$7690,"&gt;50%",'2way'!$Y$3:$Y$7690,"Y",'2way'!$R$3:$R$7690,"=" &amp;B232)</f>
        <v>0</v>
      </c>
      <c r="P232">
        <f>COUNTIF('2way'!$Q$3:$Q$7690,"=" &amp;B232) + COUNTIF('2way'!$R$3:$R$7690,"=" &amp;B232)</f>
        <v>1</v>
      </c>
      <c r="Q232" s="5">
        <f t="shared" si="54"/>
        <v>0</v>
      </c>
      <c r="R232" s="5">
        <f t="shared" si="55"/>
        <v>0</v>
      </c>
      <c r="S232" s="5">
        <f t="shared" si="56"/>
        <v>0</v>
      </c>
      <c r="T232" s="5">
        <f t="shared" si="57"/>
        <v>0</v>
      </c>
      <c r="U232">
        <f t="shared" si="58"/>
        <v>0</v>
      </c>
      <c r="V232" s="5">
        <f t="shared" si="59"/>
        <v>0</v>
      </c>
      <c r="W232">
        <f t="shared" si="60"/>
        <v>0</v>
      </c>
      <c r="X232" s="5">
        <f t="shared" si="61"/>
        <v>0</v>
      </c>
      <c r="Y232">
        <f t="shared" si="62"/>
        <v>1</v>
      </c>
      <c r="Z232" s="5">
        <f t="shared" si="63"/>
        <v>1</v>
      </c>
      <c r="AA232">
        <f t="shared" si="64"/>
        <v>0</v>
      </c>
      <c r="AB232" s="5">
        <f t="shared" si="65"/>
        <v>0</v>
      </c>
    </row>
    <row r="233" spans="1:28" x14ac:dyDescent="0.25">
      <c r="A233" t="s">
        <v>265</v>
      </c>
      <c r="B233" t="s">
        <v>493</v>
      </c>
      <c r="C233" s="50">
        <f>COUNTIFS('2way'!$A$3:$A$7690,"&gt;50%",'2way'!$Y$3:$Y$7690,"Y",'2way'!$Q$3:$Q$7690,"=" &amp;B233) +  COUNTIFS('2way'!$A$3:$A$7690,"&gt;50%",'2way'!$Y$3:$Y$7690,"Y",'2way'!$R$3:$R$7690,"=" &amp;B233)</f>
        <v>0</v>
      </c>
      <c r="D233" s="51">
        <f>COUNTIFS('2way'!$A$3:$A$7690,"&gt;50%",'2way'!$Y$3:$Y$7690,"N",'2way'!$Q$3:$Q$7690,"=" &amp;B233) +  COUNTIFS('2way'!$A$3:$A$7690,"&gt;50%",'2way'!$Y$3:$Y$7690,"N",'2way'!$R$3:$R$7690,"=" &amp;B233)</f>
        <v>0</v>
      </c>
      <c r="E233" s="51">
        <f>COUNTIFS('2way'!$B$3:$B$7690,"&gt;50%",'2way'!$Y$3:$Y$7690,"N",'2way'!$Q$3:$Q$7690,"=" &amp;B233) +  COUNTIFS('2way'!$B$3:$B$7690,"&gt;50%",'2way'!$Y$3:$Y$7690,"N",'2way'!$R$3:$R$7690,"=" &amp;B233)</f>
        <v>0</v>
      </c>
      <c r="F233" s="51">
        <f>COUNTIFS('2way'!$B$3:$B$7690,"&gt;50%",'2way'!$Y$3:$Y$7690,"Y",'2way'!$Q$3:$Q$7690,"=" &amp;B233) +  COUNTIFS('2way'!$B$3:$B$7690,"&gt;50%",'2way'!$Y$3:$Y$7690,"Y",'2way'!$R$3:$R$7690,"=" &amp;B233)</f>
        <v>0</v>
      </c>
      <c r="G233">
        <f>COUNTIF('2way'!$Q$3:$Q$7690,"=" &amp;B233) + COUNTIF('2way'!$R$3:$R$7690,"=" &amp;B233)</f>
        <v>0</v>
      </c>
      <c r="H233" s="5" t="e">
        <f t="shared" si="50"/>
        <v>#DIV/0!</v>
      </c>
      <c r="I233" s="5" t="e">
        <f t="shared" si="51"/>
        <v>#DIV/0!</v>
      </c>
      <c r="J233" s="5" t="e">
        <f t="shared" si="52"/>
        <v>#DIV/0!</v>
      </c>
      <c r="K233" s="5" t="e">
        <f t="shared" si="53"/>
        <v>#DIV/0!</v>
      </c>
      <c r="L233" s="51">
        <f>COUNTIFS('2way'!$M$3:$M$7690,"&gt;50%",'2way'!$Y$3:$Y$7690,"Y",'2way'!$Q$3:$Q$7690,"=" &amp;B233) +  COUNTIFS('2way'!$M$3:$M$7690,"&gt;50%",'2way'!$Y$3:$Y$7690,"Y",'2way'!$R$3:$R$7690,"=" &amp;B233)</f>
        <v>0</v>
      </c>
      <c r="M233" s="51">
        <f>COUNTIFS('2way'!$M$3:$M$7690,"&gt;50%",'2way'!$Y$3:$Y$7690,"N",'2way'!$Q$3:$Q$7690,"=" &amp;B233) +  COUNTIFS('2way'!$M$3:$M$7690,"&gt;50%",'2way'!$Y$3:$Y$7690,"N",'2way'!$R$3:$R$7690,"=" &amp;B233)</f>
        <v>0</v>
      </c>
      <c r="N233" s="51">
        <f>COUNTIFS('2way'!$N$3:$N$7690,"&gt;50%",'2way'!$Y$3:$Y$7690,"N",'2way'!$Q$3:$Q$7690,"=" &amp;B233) +  COUNTIFS('2way'!$N$3:$N$7690,"&gt;50%",'2way'!$Y$3:$Y$7690,"N",'2way'!$R$3:$R$7690,"=" &amp;B233)</f>
        <v>0</v>
      </c>
      <c r="O233" s="51">
        <f>COUNTIFS('2way'!$N$3:$N$7690,"&gt;50%",'2way'!$Y$3:$Y$7690,"Y",'2way'!$Q$3:$Q$7690,"=" &amp;B233) +  COUNTIFS('2way'!$N$3:$N$7690,"&gt;50%",'2way'!$Y$3:$Y$7690,"Y",'2way'!$R$3:$R$7690,"=" &amp;B233)</f>
        <v>0</v>
      </c>
      <c r="P233">
        <f>COUNTIF('2way'!$Q$3:$Q$7690,"=" &amp;B233) + COUNTIF('2way'!$R$3:$R$7690,"=" &amp;B233)</f>
        <v>0</v>
      </c>
      <c r="Q233" s="5" t="e">
        <f t="shared" si="54"/>
        <v>#DIV/0!</v>
      </c>
      <c r="R233" s="5" t="e">
        <f t="shared" si="55"/>
        <v>#DIV/0!</v>
      </c>
      <c r="S233" s="5" t="e">
        <f t="shared" si="56"/>
        <v>#DIV/0!</v>
      </c>
      <c r="T233" s="5" t="e">
        <f t="shared" si="57"/>
        <v>#DIV/0!</v>
      </c>
      <c r="U233">
        <f t="shared" si="58"/>
        <v>0</v>
      </c>
      <c r="V233" s="5" t="e">
        <f t="shared" si="59"/>
        <v>#DIV/0!</v>
      </c>
      <c r="W233">
        <f t="shared" si="60"/>
        <v>0</v>
      </c>
      <c r="X233" s="5" t="e">
        <f t="shared" si="61"/>
        <v>#DIV/0!</v>
      </c>
      <c r="Y233">
        <f t="shared" si="62"/>
        <v>0</v>
      </c>
      <c r="Z233" s="5" t="e">
        <f t="shared" si="63"/>
        <v>#DIV/0!</v>
      </c>
      <c r="AA233">
        <f t="shared" si="64"/>
        <v>0</v>
      </c>
      <c r="AB233" s="5" t="e">
        <f t="shared" si="65"/>
        <v>#DIV/0!</v>
      </c>
    </row>
    <row r="234" spans="1:28" x14ac:dyDescent="0.25">
      <c r="A234" t="s">
        <v>265</v>
      </c>
      <c r="B234" t="s">
        <v>433</v>
      </c>
      <c r="C234" s="50">
        <f>COUNTIFS('2way'!$A$3:$A$7690,"&gt;50%",'2way'!$Y$3:$Y$7690,"Y",'2way'!$Q$3:$Q$7690,"=" &amp;B234) +  COUNTIFS('2way'!$A$3:$A$7690,"&gt;50%",'2way'!$Y$3:$Y$7690,"Y",'2way'!$R$3:$R$7690,"=" &amp;B234)</f>
        <v>0</v>
      </c>
      <c r="D234" s="51">
        <f>COUNTIFS('2way'!$A$3:$A$7690,"&gt;50%",'2way'!$Y$3:$Y$7690,"N",'2way'!$Q$3:$Q$7690,"=" &amp;B234) +  COUNTIFS('2way'!$A$3:$A$7690,"&gt;50%",'2way'!$Y$3:$Y$7690,"N",'2way'!$R$3:$R$7690,"=" &amp;B234)</f>
        <v>0</v>
      </c>
      <c r="E234" s="51">
        <f>COUNTIFS('2way'!$B$3:$B$7690,"&gt;50%",'2way'!$Y$3:$Y$7690,"N",'2way'!$Q$3:$Q$7690,"=" &amp;B234) +  COUNTIFS('2way'!$B$3:$B$7690,"&gt;50%",'2way'!$Y$3:$Y$7690,"N",'2way'!$R$3:$R$7690,"=" &amp;B234)</f>
        <v>0</v>
      </c>
      <c r="F234" s="51">
        <f>COUNTIFS('2way'!$B$3:$B$7690,"&gt;50%",'2way'!$Y$3:$Y$7690,"Y",'2way'!$Q$3:$Q$7690,"=" &amp;B234) +  COUNTIFS('2way'!$B$3:$B$7690,"&gt;50%",'2way'!$Y$3:$Y$7690,"Y",'2way'!$R$3:$R$7690,"=" &amp;B234)</f>
        <v>0</v>
      </c>
      <c r="G234">
        <f>COUNTIF('2way'!$Q$3:$Q$7690,"=" &amp;B234) + COUNTIF('2way'!$R$3:$R$7690,"=" &amp;B234)</f>
        <v>0</v>
      </c>
      <c r="H234" s="5" t="e">
        <f t="shared" si="50"/>
        <v>#DIV/0!</v>
      </c>
      <c r="I234" s="5" t="e">
        <f t="shared" si="51"/>
        <v>#DIV/0!</v>
      </c>
      <c r="J234" s="5" t="e">
        <f t="shared" si="52"/>
        <v>#DIV/0!</v>
      </c>
      <c r="K234" s="5" t="e">
        <f t="shared" si="53"/>
        <v>#DIV/0!</v>
      </c>
      <c r="L234" s="51">
        <f>COUNTIFS('2way'!$M$3:$M$7690,"&gt;50%",'2way'!$Y$3:$Y$7690,"Y",'2way'!$Q$3:$Q$7690,"=" &amp;B234) +  COUNTIFS('2way'!$M$3:$M$7690,"&gt;50%",'2way'!$Y$3:$Y$7690,"Y",'2way'!$R$3:$R$7690,"=" &amp;B234)</f>
        <v>0</v>
      </c>
      <c r="M234" s="51">
        <f>COUNTIFS('2way'!$M$3:$M$7690,"&gt;50%",'2way'!$Y$3:$Y$7690,"N",'2way'!$Q$3:$Q$7690,"=" &amp;B234) +  COUNTIFS('2way'!$M$3:$M$7690,"&gt;50%",'2way'!$Y$3:$Y$7690,"N",'2way'!$R$3:$R$7690,"=" &amp;B234)</f>
        <v>0</v>
      </c>
      <c r="N234" s="51">
        <f>COUNTIFS('2way'!$N$3:$N$7690,"&gt;50%",'2way'!$Y$3:$Y$7690,"N",'2way'!$Q$3:$Q$7690,"=" &amp;B234) +  COUNTIFS('2way'!$N$3:$N$7690,"&gt;50%",'2way'!$Y$3:$Y$7690,"N",'2way'!$R$3:$R$7690,"=" &amp;B234)</f>
        <v>0</v>
      </c>
      <c r="O234" s="51">
        <f>COUNTIFS('2way'!$N$3:$N$7690,"&gt;50%",'2way'!$Y$3:$Y$7690,"Y",'2way'!$Q$3:$Q$7690,"=" &amp;B234) +  COUNTIFS('2way'!$N$3:$N$7690,"&gt;50%",'2way'!$Y$3:$Y$7690,"Y",'2way'!$R$3:$R$7690,"=" &amp;B234)</f>
        <v>0</v>
      </c>
      <c r="P234">
        <f>COUNTIF('2way'!$Q$3:$Q$7690,"=" &amp;B234) + COUNTIF('2way'!$R$3:$R$7690,"=" &amp;B234)</f>
        <v>0</v>
      </c>
      <c r="Q234" s="5" t="e">
        <f t="shared" si="54"/>
        <v>#DIV/0!</v>
      </c>
      <c r="R234" s="5" t="e">
        <f t="shared" si="55"/>
        <v>#DIV/0!</v>
      </c>
      <c r="S234" s="5" t="e">
        <f t="shared" si="56"/>
        <v>#DIV/0!</v>
      </c>
      <c r="T234" s="5" t="e">
        <f t="shared" si="57"/>
        <v>#DIV/0!</v>
      </c>
      <c r="U234">
        <f t="shared" si="58"/>
        <v>0</v>
      </c>
      <c r="V234" s="5" t="e">
        <f t="shared" si="59"/>
        <v>#DIV/0!</v>
      </c>
      <c r="W234">
        <f t="shared" si="60"/>
        <v>0</v>
      </c>
      <c r="X234" s="5" t="e">
        <f t="shared" si="61"/>
        <v>#DIV/0!</v>
      </c>
      <c r="Y234">
        <f t="shared" si="62"/>
        <v>0</v>
      </c>
      <c r="Z234" s="5" t="e">
        <f t="shared" si="63"/>
        <v>#DIV/0!</v>
      </c>
      <c r="AA234">
        <f t="shared" si="64"/>
        <v>0</v>
      </c>
      <c r="AB234" s="5" t="e">
        <f t="shared" si="65"/>
        <v>#DIV/0!</v>
      </c>
    </row>
    <row r="235" spans="1:28" x14ac:dyDescent="0.25">
      <c r="A235" t="s">
        <v>265</v>
      </c>
      <c r="B235" t="s">
        <v>448</v>
      </c>
      <c r="C235" s="50">
        <f>COUNTIFS('2way'!$A$3:$A$7690,"&gt;50%",'2way'!$Y$3:$Y$7690,"Y",'2way'!$Q$3:$Q$7690,"=" &amp;B235) +  COUNTIFS('2way'!$A$3:$A$7690,"&gt;50%",'2way'!$Y$3:$Y$7690,"Y",'2way'!$R$3:$R$7690,"=" &amp;B235)</f>
        <v>0</v>
      </c>
      <c r="D235" s="51">
        <f>COUNTIFS('2way'!$A$3:$A$7690,"&gt;50%",'2way'!$Y$3:$Y$7690,"N",'2way'!$Q$3:$Q$7690,"=" &amp;B235) +  COUNTIFS('2way'!$A$3:$A$7690,"&gt;50%",'2way'!$Y$3:$Y$7690,"N",'2way'!$R$3:$R$7690,"=" &amp;B235)</f>
        <v>0</v>
      </c>
      <c r="E235" s="51">
        <f>COUNTIFS('2way'!$B$3:$B$7690,"&gt;50%",'2way'!$Y$3:$Y$7690,"N",'2way'!$Q$3:$Q$7690,"=" &amp;B235) +  COUNTIFS('2way'!$B$3:$B$7690,"&gt;50%",'2way'!$Y$3:$Y$7690,"N",'2way'!$R$3:$R$7690,"=" &amp;B235)</f>
        <v>0</v>
      </c>
      <c r="F235" s="51">
        <f>COUNTIFS('2way'!$B$3:$B$7690,"&gt;50%",'2way'!$Y$3:$Y$7690,"Y",'2way'!$Q$3:$Q$7690,"=" &amp;B235) +  COUNTIFS('2way'!$B$3:$B$7690,"&gt;50%",'2way'!$Y$3:$Y$7690,"Y",'2way'!$R$3:$R$7690,"=" &amp;B235)</f>
        <v>0</v>
      </c>
      <c r="G235">
        <f>COUNTIF('2way'!$Q$3:$Q$7690,"=" &amp;B235) + COUNTIF('2way'!$R$3:$R$7690,"=" &amp;B235)</f>
        <v>0</v>
      </c>
      <c r="H235" s="5" t="e">
        <f t="shared" si="50"/>
        <v>#DIV/0!</v>
      </c>
      <c r="I235" s="5" t="e">
        <f t="shared" si="51"/>
        <v>#DIV/0!</v>
      </c>
      <c r="J235" s="5" t="e">
        <f t="shared" si="52"/>
        <v>#DIV/0!</v>
      </c>
      <c r="K235" s="5" t="e">
        <f t="shared" si="53"/>
        <v>#DIV/0!</v>
      </c>
      <c r="L235" s="51">
        <f>COUNTIFS('2way'!$M$3:$M$7690,"&gt;50%",'2way'!$Y$3:$Y$7690,"Y",'2way'!$Q$3:$Q$7690,"=" &amp;B235) +  COUNTIFS('2way'!$M$3:$M$7690,"&gt;50%",'2way'!$Y$3:$Y$7690,"Y",'2way'!$R$3:$R$7690,"=" &amp;B235)</f>
        <v>0</v>
      </c>
      <c r="M235" s="51">
        <f>COUNTIFS('2way'!$M$3:$M$7690,"&gt;50%",'2way'!$Y$3:$Y$7690,"N",'2way'!$Q$3:$Q$7690,"=" &amp;B235) +  COUNTIFS('2way'!$M$3:$M$7690,"&gt;50%",'2way'!$Y$3:$Y$7690,"N",'2way'!$R$3:$R$7690,"=" &amp;B235)</f>
        <v>0</v>
      </c>
      <c r="N235" s="51">
        <f>COUNTIFS('2way'!$N$3:$N$7690,"&gt;50%",'2way'!$Y$3:$Y$7690,"N",'2way'!$Q$3:$Q$7690,"=" &amp;B235) +  COUNTIFS('2way'!$N$3:$N$7690,"&gt;50%",'2way'!$Y$3:$Y$7690,"N",'2way'!$R$3:$R$7690,"=" &amp;B235)</f>
        <v>0</v>
      </c>
      <c r="O235" s="51">
        <f>COUNTIFS('2way'!$N$3:$N$7690,"&gt;50%",'2way'!$Y$3:$Y$7690,"Y",'2way'!$Q$3:$Q$7690,"=" &amp;B235) +  COUNTIFS('2way'!$N$3:$N$7690,"&gt;50%",'2way'!$Y$3:$Y$7690,"Y",'2way'!$R$3:$R$7690,"=" &amp;B235)</f>
        <v>0</v>
      </c>
      <c r="P235">
        <f>COUNTIF('2way'!$Q$3:$Q$7690,"=" &amp;B235) + COUNTIF('2way'!$R$3:$R$7690,"=" &amp;B235)</f>
        <v>0</v>
      </c>
      <c r="Q235" s="5" t="e">
        <f t="shared" si="54"/>
        <v>#DIV/0!</v>
      </c>
      <c r="R235" s="5" t="e">
        <f t="shared" si="55"/>
        <v>#DIV/0!</v>
      </c>
      <c r="S235" s="5" t="e">
        <f t="shared" si="56"/>
        <v>#DIV/0!</v>
      </c>
      <c r="T235" s="5" t="e">
        <f t="shared" si="57"/>
        <v>#DIV/0!</v>
      </c>
      <c r="U235">
        <f t="shared" si="58"/>
        <v>0</v>
      </c>
      <c r="V235" s="5" t="e">
        <f t="shared" si="59"/>
        <v>#DIV/0!</v>
      </c>
      <c r="W235">
        <f t="shared" si="60"/>
        <v>0</v>
      </c>
      <c r="X235" s="5" t="e">
        <f t="shared" si="61"/>
        <v>#DIV/0!</v>
      </c>
      <c r="Y235">
        <f t="shared" si="62"/>
        <v>0</v>
      </c>
      <c r="Z235" s="5" t="e">
        <f t="shared" si="63"/>
        <v>#DIV/0!</v>
      </c>
      <c r="AA235">
        <f t="shared" si="64"/>
        <v>0</v>
      </c>
      <c r="AB235" s="5" t="e">
        <f t="shared" si="65"/>
        <v>#DIV/0!</v>
      </c>
    </row>
    <row r="236" spans="1:28" x14ac:dyDescent="0.25">
      <c r="A236" t="s">
        <v>265</v>
      </c>
      <c r="B236" t="s">
        <v>442</v>
      </c>
      <c r="C236" s="50">
        <f>COUNTIFS('2way'!$A$3:$A$7690,"&gt;50%",'2way'!$Y$3:$Y$7690,"Y",'2way'!$Q$3:$Q$7690,"=" &amp;B236) +  COUNTIFS('2way'!$A$3:$A$7690,"&gt;50%",'2way'!$Y$3:$Y$7690,"Y",'2way'!$R$3:$R$7690,"=" &amp;B236)</f>
        <v>0</v>
      </c>
      <c r="D236" s="51">
        <f>COUNTIFS('2way'!$A$3:$A$7690,"&gt;50%",'2way'!$Y$3:$Y$7690,"N",'2way'!$Q$3:$Q$7690,"=" &amp;B236) +  COUNTIFS('2way'!$A$3:$A$7690,"&gt;50%",'2way'!$Y$3:$Y$7690,"N",'2way'!$R$3:$R$7690,"=" &amp;B236)</f>
        <v>1</v>
      </c>
      <c r="E236" s="51">
        <f>COUNTIFS('2way'!$B$3:$B$7690,"&gt;50%",'2way'!$Y$3:$Y$7690,"N",'2way'!$Q$3:$Q$7690,"=" &amp;B236) +  COUNTIFS('2way'!$B$3:$B$7690,"&gt;50%",'2way'!$Y$3:$Y$7690,"N",'2way'!$R$3:$R$7690,"=" &amp;B236)</f>
        <v>0</v>
      </c>
      <c r="F236" s="51">
        <f>COUNTIFS('2way'!$B$3:$B$7690,"&gt;50%",'2way'!$Y$3:$Y$7690,"Y",'2way'!$Q$3:$Q$7690,"=" &amp;B236) +  COUNTIFS('2way'!$B$3:$B$7690,"&gt;50%",'2way'!$Y$3:$Y$7690,"Y",'2way'!$R$3:$R$7690,"=" &amp;B236)</f>
        <v>0</v>
      </c>
      <c r="G236">
        <f>COUNTIF('2way'!$Q$3:$Q$7690,"=" &amp;B236) + COUNTIF('2way'!$R$3:$R$7690,"=" &amp;B236)</f>
        <v>1</v>
      </c>
      <c r="H236" s="5">
        <f t="shared" si="50"/>
        <v>0</v>
      </c>
      <c r="I236" s="5">
        <f t="shared" si="51"/>
        <v>1</v>
      </c>
      <c r="J236" s="5">
        <f t="shared" si="52"/>
        <v>0</v>
      </c>
      <c r="K236" s="5">
        <f t="shared" si="53"/>
        <v>0</v>
      </c>
      <c r="L236" s="51">
        <f>COUNTIFS('2way'!$M$3:$M$7690,"&gt;50%",'2way'!$Y$3:$Y$7690,"Y",'2way'!$Q$3:$Q$7690,"=" &amp;B236) +  COUNTIFS('2way'!$M$3:$M$7690,"&gt;50%",'2way'!$Y$3:$Y$7690,"Y",'2way'!$R$3:$R$7690,"=" &amp;B236)</f>
        <v>0</v>
      </c>
      <c r="M236" s="51">
        <f>COUNTIFS('2way'!$M$3:$M$7690,"&gt;50%",'2way'!$Y$3:$Y$7690,"N",'2way'!$Q$3:$Q$7690,"=" &amp;B236) +  COUNTIFS('2way'!$M$3:$M$7690,"&gt;50%",'2way'!$Y$3:$Y$7690,"N",'2way'!$R$3:$R$7690,"=" &amp;B236)</f>
        <v>0</v>
      </c>
      <c r="N236" s="51">
        <f>COUNTIFS('2way'!$N$3:$N$7690,"&gt;50%",'2way'!$Y$3:$Y$7690,"N",'2way'!$Q$3:$Q$7690,"=" &amp;B236) +  COUNTIFS('2way'!$N$3:$N$7690,"&gt;50%",'2way'!$Y$3:$Y$7690,"N",'2way'!$R$3:$R$7690,"=" &amp;B236)</f>
        <v>0</v>
      </c>
      <c r="O236" s="51">
        <f>COUNTIFS('2way'!$N$3:$N$7690,"&gt;50%",'2way'!$Y$3:$Y$7690,"Y",'2way'!$Q$3:$Q$7690,"=" &amp;B236) +  COUNTIFS('2way'!$N$3:$N$7690,"&gt;50%",'2way'!$Y$3:$Y$7690,"Y",'2way'!$R$3:$R$7690,"=" &amp;B236)</f>
        <v>0</v>
      </c>
      <c r="P236">
        <f>COUNTIF('2way'!$Q$3:$Q$7690,"=" &amp;B236) + COUNTIF('2way'!$R$3:$R$7690,"=" &amp;B236)</f>
        <v>1</v>
      </c>
      <c r="Q236" s="5">
        <f t="shared" si="54"/>
        <v>0</v>
      </c>
      <c r="R236" s="5">
        <f t="shared" si="55"/>
        <v>0</v>
      </c>
      <c r="S236" s="5">
        <f t="shared" si="56"/>
        <v>0</v>
      </c>
      <c r="T236" s="5">
        <f t="shared" si="57"/>
        <v>0</v>
      </c>
      <c r="U236">
        <f t="shared" si="58"/>
        <v>0</v>
      </c>
      <c r="V236" s="5">
        <f t="shared" si="59"/>
        <v>0</v>
      </c>
      <c r="W236">
        <f t="shared" si="60"/>
        <v>0</v>
      </c>
      <c r="X236" s="5">
        <f t="shared" si="61"/>
        <v>0</v>
      </c>
      <c r="Y236">
        <f t="shared" si="62"/>
        <v>1</v>
      </c>
      <c r="Z236" s="5">
        <f t="shared" si="63"/>
        <v>1</v>
      </c>
      <c r="AA236">
        <f t="shared" si="64"/>
        <v>0</v>
      </c>
      <c r="AB236" s="5">
        <f t="shared" si="65"/>
        <v>0</v>
      </c>
    </row>
    <row r="237" spans="1:28" x14ac:dyDescent="0.25">
      <c r="A237" t="s">
        <v>265</v>
      </c>
      <c r="B237" t="s">
        <v>356</v>
      </c>
      <c r="C237" s="50">
        <f>COUNTIFS('2way'!$A$3:$A$7690,"&gt;50%",'2way'!$Y$3:$Y$7690,"Y",'2way'!$Q$3:$Q$7690,"=" &amp;B237) +  COUNTIFS('2way'!$A$3:$A$7690,"&gt;50%",'2way'!$Y$3:$Y$7690,"Y",'2way'!$R$3:$R$7690,"=" &amp;B237)</f>
        <v>0</v>
      </c>
      <c r="D237" s="51">
        <f>COUNTIFS('2way'!$A$3:$A$7690,"&gt;50%",'2way'!$Y$3:$Y$7690,"N",'2way'!$Q$3:$Q$7690,"=" &amp;B237) +  COUNTIFS('2way'!$A$3:$A$7690,"&gt;50%",'2way'!$Y$3:$Y$7690,"N",'2way'!$R$3:$R$7690,"=" &amp;B237)</f>
        <v>0</v>
      </c>
      <c r="E237" s="51">
        <f>COUNTIFS('2way'!$B$3:$B$7690,"&gt;50%",'2way'!$Y$3:$Y$7690,"N",'2way'!$Q$3:$Q$7690,"=" &amp;B237) +  COUNTIFS('2way'!$B$3:$B$7690,"&gt;50%",'2way'!$Y$3:$Y$7690,"N",'2way'!$R$3:$R$7690,"=" &amp;B237)</f>
        <v>0</v>
      </c>
      <c r="F237" s="51">
        <f>COUNTIFS('2way'!$B$3:$B$7690,"&gt;50%",'2way'!$Y$3:$Y$7690,"Y",'2way'!$Q$3:$Q$7690,"=" &amp;B237) +  COUNTIFS('2way'!$B$3:$B$7690,"&gt;50%",'2way'!$Y$3:$Y$7690,"Y",'2way'!$R$3:$R$7690,"=" &amp;B237)</f>
        <v>0</v>
      </c>
      <c r="G237">
        <f>COUNTIF('2way'!$Q$3:$Q$7690,"=" &amp;B237) + COUNTIF('2way'!$R$3:$R$7690,"=" &amp;B237)</f>
        <v>0</v>
      </c>
      <c r="H237" s="5" t="e">
        <f t="shared" si="50"/>
        <v>#DIV/0!</v>
      </c>
      <c r="I237" s="5" t="e">
        <f t="shared" si="51"/>
        <v>#DIV/0!</v>
      </c>
      <c r="J237" s="5" t="e">
        <f t="shared" si="52"/>
        <v>#DIV/0!</v>
      </c>
      <c r="K237" s="5" t="e">
        <f t="shared" si="53"/>
        <v>#DIV/0!</v>
      </c>
      <c r="L237" s="51">
        <f>COUNTIFS('2way'!$M$3:$M$7690,"&gt;50%",'2way'!$Y$3:$Y$7690,"Y",'2way'!$Q$3:$Q$7690,"=" &amp;B237) +  COUNTIFS('2way'!$M$3:$M$7690,"&gt;50%",'2way'!$Y$3:$Y$7690,"Y",'2way'!$R$3:$R$7690,"=" &amp;B237)</f>
        <v>0</v>
      </c>
      <c r="M237" s="51">
        <f>COUNTIFS('2way'!$M$3:$M$7690,"&gt;50%",'2way'!$Y$3:$Y$7690,"N",'2way'!$Q$3:$Q$7690,"=" &amp;B237) +  COUNTIFS('2way'!$M$3:$M$7690,"&gt;50%",'2way'!$Y$3:$Y$7690,"N",'2way'!$R$3:$R$7690,"=" &amp;B237)</f>
        <v>0</v>
      </c>
      <c r="N237" s="51">
        <f>COUNTIFS('2way'!$N$3:$N$7690,"&gt;50%",'2way'!$Y$3:$Y$7690,"N",'2way'!$Q$3:$Q$7690,"=" &amp;B237) +  COUNTIFS('2way'!$N$3:$N$7690,"&gt;50%",'2way'!$Y$3:$Y$7690,"N",'2way'!$R$3:$R$7690,"=" &amp;B237)</f>
        <v>0</v>
      </c>
      <c r="O237" s="51">
        <f>COUNTIFS('2way'!$N$3:$N$7690,"&gt;50%",'2way'!$Y$3:$Y$7690,"Y",'2way'!$Q$3:$Q$7690,"=" &amp;B237) +  COUNTIFS('2way'!$N$3:$N$7690,"&gt;50%",'2way'!$Y$3:$Y$7690,"Y",'2way'!$R$3:$R$7690,"=" &amp;B237)</f>
        <v>0</v>
      </c>
      <c r="P237">
        <f>COUNTIF('2way'!$Q$3:$Q$7690,"=" &amp;B237) + COUNTIF('2way'!$R$3:$R$7690,"=" &amp;B237)</f>
        <v>0</v>
      </c>
      <c r="Q237" s="5" t="e">
        <f t="shared" si="54"/>
        <v>#DIV/0!</v>
      </c>
      <c r="R237" s="5" t="e">
        <f t="shared" si="55"/>
        <v>#DIV/0!</v>
      </c>
      <c r="S237" s="5" t="e">
        <f t="shared" si="56"/>
        <v>#DIV/0!</v>
      </c>
      <c r="T237" s="5" t="e">
        <f t="shared" si="57"/>
        <v>#DIV/0!</v>
      </c>
      <c r="U237">
        <f t="shared" si="58"/>
        <v>0</v>
      </c>
      <c r="V237" s="5" t="e">
        <f t="shared" si="59"/>
        <v>#DIV/0!</v>
      </c>
      <c r="W237">
        <f t="shared" si="60"/>
        <v>0</v>
      </c>
      <c r="X237" s="5" t="e">
        <f t="shared" si="61"/>
        <v>#DIV/0!</v>
      </c>
      <c r="Y237">
        <f t="shared" si="62"/>
        <v>0</v>
      </c>
      <c r="Z237" s="5" t="e">
        <f t="shared" si="63"/>
        <v>#DIV/0!</v>
      </c>
      <c r="AA237">
        <f t="shared" si="64"/>
        <v>0</v>
      </c>
      <c r="AB237" s="5" t="e">
        <f t="shared" si="65"/>
        <v>#DIV/0!</v>
      </c>
    </row>
    <row r="238" spans="1:28" x14ac:dyDescent="0.25">
      <c r="A238" t="s">
        <v>265</v>
      </c>
      <c r="B238" t="s">
        <v>481</v>
      </c>
      <c r="C238" s="50">
        <f>COUNTIFS('2way'!$A$3:$A$7690,"&gt;50%",'2way'!$Y$3:$Y$7690,"Y",'2way'!$Q$3:$Q$7690,"=" &amp;B238) +  COUNTIFS('2way'!$A$3:$A$7690,"&gt;50%",'2way'!$Y$3:$Y$7690,"Y",'2way'!$R$3:$R$7690,"=" &amp;B238)</f>
        <v>0</v>
      </c>
      <c r="D238" s="51">
        <f>COUNTIFS('2way'!$A$3:$A$7690,"&gt;50%",'2way'!$Y$3:$Y$7690,"N",'2way'!$Q$3:$Q$7690,"=" &amp;B238) +  COUNTIFS('2way'!$A$3:$A$7690,"&gt;50%",'2way'!$Y$3:$Y$7690,"N",'2way'!$R$3:$R$7690,"=" &amp;B238)</f>
        <v>0</v>
      </c>
      <c r="E238" s="51">
        <f>COUNTIFS('2way'!$B$3:$B$7690,"&gt;50%",'2way'!$Y$3:$Y$7690,"N",'2way'!$Q$3:$Q$7690,"=" &amp;B238) +  COUNTIFS('2way'!$B$3:$B$7690,"&gt;50%",'2way'!$Y$3:$Y$7690,"N",'2way'!$R$3:$R$7690,"=" &amp;B238)</f>
        <v>0</v>
      </c>
      <c r="F238" s="51">
        <f>COUNTIFS('2way'!$B$3:$B$7690,"&gt;50%",'2way'!$Y$3:$Y$7690,"Y",'2way'!$Q$3:$Q$7690,"=" &amp;B238) +  COUNTIFS('2way'!$B$3:$B$7690,"&gt;50%",'2way'!$Y$3:$Y$7690,"Y",'2way'!$R$3:$R$7690,"=" &amp;B238)</f>
        <v>0</v>
      </c>
      <c r="G238">
        <f>COUNTIF('2way'!$Q$3:$Q$7690,"=" &amp;B238) + COUNTIF('2way'!$R$3:$R$7690,"=" &amp;B238)</f>
        <v>0</v>
      </c>
      <c r="H238" s="5" t="e">
        <f t="shared" si="50"/>
        <v>#DIV/0!</v>
      </c>
      <c r="I238" s="5" t="e">
        <f t="shared" si="51"/>
        <v>#DIV/0!</v>
      </c>
      <c r="J238" s="5" t="e">
        <f t="shared" si="52"/>
        <v>#DIV/0!</v>
      </c>
      <c r="K238" s="5" t="e">
        <f t="shared" si="53"/>
        <v>#DIV/0!</v>
      </c>
      <c r="L238" s="51">
        <f>COUNTIFS('2way'!$M$3:$M$7690,"&gt;50%",'2way'!$Y$3:$Y$7690,"Y",'2way'!$Q$3:$Q$7690,"=" &amp;B238) +  COUNTIFS('2way'!$M$3:$M$7690,"&gt;50%",'2way'!$Y$3:$Y$7690,"Y",'2way'!$R$3:$R$7690,"=" &amp;B238)</f>
        <v>0</v>
      </c>
      <c r="M238" s="51">
        <f>COUNTIFS('2way'!$M$3:$M$7690,"&gt;50%",'2way'!$Y$3:$Y$7690,"N",'2way'!$Q$3:$Q$7690,"=" &amp;B238) +  COUNTIFS('2way'!$M$3:$M$7690,"&gt;50%",'2way'!$Y$3:$Y$7690,"N",'2way'!$R$3:$R$7690,"=" &amp;B238)</f>
        <v>0</v>
      </c>
      <c r="N238" s="51">
        <f>COUNTIFS('2way'!$N$3:$N$7690,"&gt;50%",'2way'!$Y$3:$Y$7690,"N",'2way'!$Q$3:$Q$7690,"=" &amp;B238) +  COUNTIFS('2way'!$N$3:$N$7690,"&gt;50%",'2way'!$Y$3:$Y$7690,"N",'2way'!$R$3:$R$7690,"=" &amp;B238)</f>
        <v>0</v>
      </c>
      <c r="O238" s="51">
        <f>COUNTIFS('2way'!$N$3:$N$7690,"&gt;50%",'2way'!$Y$3:$Y$7690,"Y",'2way'!$Q$3:$Q$7690,"=" &amp;B238) +  COUNTIFS('2way'!$N$3:$N$7690,"&gt;50%",'2way'!$Y$3:$Y$7690,"Y",'2way'!$R$3:$R$7690,"=" &amp;B238)</f>
        <v>0</v>
      </c>
      <c r="P238">
        <f>COUNTIF('2way'!$Q$3:$Q$7690,"=" &amp;B238) + COUNTIF('2way'!$R$3:$R$7690,"=" &amp;B238)</f>
        <v>0</v>
      </c>
      <c r="Q238" s="5" t="e">
        <f t="shared" si="54"/>
        <v>#DIV/0!</v>
      </c>
      <c r="R238" s="5" t="e">
        <f t="shared" si="55"/>
        <v>#DIV/0!</v>
      </c>
      <c r="S238" s="5" t="e">
        <f t="shared" si="56"/>
        <v>#DIV/0!</v>
      </c>
      <c r="T238" s="5" t="e">
        <f t="shared" si="57"/>
        <v>#DIV/0!</v>
      </c>
      <c r="U238">
        <f t="shared" si="58"/>
        <v>0</v>
      </c>
      <c r="V238" s="5" t="e">
        <f t="shared" si="59"/>
        <v>#DIV/0!</v>
      </c>
      <c r="W238">
        <f t="shared" si="60"/>
        <v>0</v>
      </c>
      <c r="X238" s="5" t="e">
        <f t="shared" si="61"/>
        <v>#DIV/0!</v>
      </c>
      <c r="Y238">
        <f t="shared" si="62"/>
        <v>0</v>
      </c>
      <c r="Z238" s="5" t="e">
        <f t="shared" si="63"/>
        <v>#DIV/0!</v>
      </c>
      <c r="AA238">
        <f t="shared" si="64"/>
        <v>0</v>
      </c>
      <c r="AB238" s="5" t="e">
        <f t="shared" si="65"/>
        <v>#DIV/0!</v>
      </c>
    </row>
    <row r="239" spans="1:28" x14ac:dyDescent="0.25">
      <c r="A239" t="s">
        <v>265</v>
      </c>
      <c r="B239" t="s">
        <v>440</v>
      </c>
      <c r="C239" s="50">
        <f>COUNTIFS('2way'!$A$3:$A$7690,"&gt;50%",'2way'!$Y$3:$Y$7690,"Y",'2way'!$Q$3:$Q$7690,"=" &amp;B239) +  COUNTIFS('2way'!$A$3:$A$7690,"&gt;50%",'2way'!$Y$3:$Y$7690,"Y",'2way'!$R$3:$R$7690,"=" &amp;B239)</f>
        <v>0</v>
      </c>
      <c r="D239" s="51">
        <f>COUNTIFS('2way'!$A$3:$A$7690,"&gt;50%",'2way'!$Y$3:$Y$7690,"N",'2way'!$Q$3:$Q$7690,"=" &amp;B239) +  COUNTIFS('2way'!$A$3:$A$7690,"&gt;50%",'2way'!$Y$3:$Y$7690,"N",'2way'!$R$3:$R$7690,"=" &amp;B239)</f>
        <v>0</v>
      </c>
      <c r="E239" s="51">
        <f>COUNTIFS('2way'!$B$3:$B$7690,"&gt;50%",'2way'!$Y$3:$Y$7690,"N",'2way'!$Q$3:$Q$7690,"=" &amp;B239) +  COUNTIFS('2way'!$B$3:$B$7690,"&gt;50%",'2way'!$Y$3:$Y$7690,"N",'2way'!$R$3:$R$7690,"=" &amp;B239)</f>
        <v>0</v>
      </c>
      <c r="F239" s="51">
        <f>COUNTIFS('2way'!$B$3:$B$7690,"&gt;50%",'2way'!$Y$3:$Y$7690,"Y",'2way'!$Q$3:$Q$7690,"=" &amp;B239) +  COUNTIFS('2way'!$B$3:$B$7690,"&gt;50%",'2way'!$Y$3:$Y$7690,"Y",'2way'!$R$3:$R$7690,"=" &amp;B239)</f>
        <v>0</v>
      </c>
      <c r="G239">
        <f>COUNTIF('2way'!$Q$3:$Q$7690,"=" &amp;B239) + COUNTIF('2way'!$R$3:$R$7690,"=" &amp;B239)</f>
        <v>0</v>
      </c>
      <c r="H239" s="5" t="e">
        <f t="shared" si="50"/>
        <v>#DIV/0!</v>
      </c>
      <c r="I239" s="5" t="e">
        <f t="shared" si="51"/>
        <v>#DIV/0!</v>
      </c>
      <c r="J239" s="5" t="e">
        <f t="shared" si="52"/>
        <v>#DIV/0!</v>
      </c>
      <c r="K239" s="5" t="e">
        <f t="shared" si="53"/>
        <v>#DIV/0!</v>
      </c>
      <c r="L239" s="51">
        <f>COUNTIFS('2way'!$M$3:$M$7690,"&gt;50%",'2way'!$Y$3:$Y$7690,"Y",'2way'!$Q$3:$Q$7690,"=" &amp;B239) +  COUNTIFS('2way'!$M$3:$M$7690,"&gt;50%",'2way'!$Y$3:$Y$7690,"Y",'2way'!$R$3:$R$7690,"=" &amp;B239)</f>
        <v>0</v>
      </c>
      <c r="M239" s="51">
        <f>COUNTIFS('2way'!$M$3:$M$7690,"&gt;50%",'2way'!$Y$3:$Y$7690,"N",'2way'!$Q$3:$Q$7690,"=" &amp;B239) +  COUNTIFS('2way'!$M$3:$M$7690,"&gt;50%",'2way'!$Y$3:$Y$7690,"N",'2way'!$R$3:$R$7690,"=" &amp;B239)</f>
        <v>0</v>
      </c>
      <c r="N239" s="51">
        <f>COUNTIFS('2way'!$N$3:$N$7690,"&gt;50%",'2way'!$Y$3:$Y$7690,"N",'2way'!$Q$3:$Q$7690,"=" &amp;B239) +  COUNTIFS('2way'!$N$3:$N$7690,"&gt;50%",'2way'!$Y$3:$Y$7690,"N",'2way'!$R$3:$R$7690,"=" &amp;B239)</f>
        <v>0</v>
      </c>
      <c r="O239" s="51">
        <f>COUNTIFS('2way'!$N$3:$N$7690,"&gt;50%",'2way'!$Y$3:$Y$7690,"Y",'2way'!$Q$3:$Q$7690,"=" &amp;B239) +  COUNTIFS('2way'!$N$3:$N$7690,"&gt;50%",'2way'!$Y$3:$Y$7690,"Y",'2way'!$R$3:$R$7690,"=" &amp;B239)</f>
        <v>0</v>
      </c>
      <c r="P239">
        <f>COUNTIF('2way'!$Q$3:$Q$7690,"=" &amp;B239) + COUNTIF('2way'!$R$3:$R$7690,"=" &amp;B239)</f>
        <v>0</v>
      </c>
      <c r="Q239" s="5" t="e">
        <f t="shared" si="54"/>
        <v>#DIV/0!</v>
      </c>
      <c r="R239" s="5" t="e">
        <f t="shared" si="55"/>
        <v>#DIV/0!</v>
      </c>
      <c r="S239" s="5" t="e">
        <f t="shared" si="56"/>
        <v>#DIV/0!</v>
      </c>
      <c r="T239" s="5" t="e">
        <f t="shared" si="57"/>
        <v>#DIV/0!</v>
      </c>
      <c r="U239">
        <f t="shared" si="58"/>
        <v>0</v>
      </c>
      <c r="V239" s="5" t="e">
        <f t="shared" si="59"/>
        <v>#DIV/0!</v>
      </c>
      <c r="W239">
        <f t="shared" si="60"/>
        <v>0</v>
      </c>
      <c r="X239" s="5" t="e">
        <f t="shared" si="61"/>
        <v>#DIV/0!</v>
      </c>
      <c r="Y239">
        <f t="shared" si="62"/>
        <v>0</v>
      </c>
      <c r="Z239" s="5" t="e">
        <f t="shared" si="63"/>
        <v>#DIV/0!</v>
      </c>
      <c r="AA239">
        <f t="shared" si="64"/>
        <v>0</v>
      </c>
      <c r="AB239" s="5" t="e">
        <f t="shared" si="65"/>
        <v>#DIV/0!</v>
      </c>
    </row>
    <row r="240" spans="1:28" x14ac:dyDescent="0.25">
      <c r="A240" t="s">
        <v>265</v>
      </c>
      <c r="B240" t="s">
        <v>437</v>
      </c>
      <c r="C240" s="50">
        <f>COUNTIFS('2way'!$A$3:$A$7690,"&gt;50%",'2way'!$Y$3:$Y$7690,"Y",'2way'!$Q$3:$Q$7690,"=" &amp;B240) +  COUNTIFS('2way'!$A$3:$A$7690,"&gt;50%",'2way'!$Y$3:$Y$7690,"Y",'2way'!$R$3:$R$7690,"=" &amp;B240)</f>
        <v>0</v>
      </c>
      <c r="D240" s="51">
        <f>COUNTIFS('2way'!$A$3:$A$7690,"&gt;50%",'2way'!$Y$3:$Y$7690,"N",'2way'!$Q$3:$Q$7690,"=" &amp;B240) +  COUNTIFS('2way'!$A$3:$A$7690,"&gt;50%",'2way'!$Y$3:$Y$7690,"N",'2way'!$R$3:$R$7690,"=" &amp;B240)</f>
        <v>0</v>
      </c>
      <c r="E240" s="51">
        <f>COUNTIFS('2way'!$B$3:$B$7690,"&gt;50%",'2way'!$Y$3:$Y$7690,"N",'2way'!$Q$3:$Q$7690,"=" &amp;B240) +  COUNTIFS('2way'!$B$3:$B$7690,"&gt;50%",'2way'!$Y$3:$Y$7690,"N",'2way'!$R$3:$R$7690,"=" &amp;B240)</f>
        <v>0</v>
      </c>
      <c r="F240" s="51">
        <f>COUNTIFS('2way'!$B$3:$B$7690,"&gt;50%",'2way'!$Y$3:$Y$7690,"Y",'2way'!$Q$3:$Q$7690,"=" &amp;B240) +  COUNTIFS('2way'!$B$3:$B$7690,"&gt;50%",'2way'!$Y$3:$Y$7690,"Y",'2way'!$R$3:$R$7690,"=" &amp;B240)</f>
        <v>0</v>
      </c>
      <c r="G240">
        <f>COUNTIF('2way'!$Q$3:$Q$7690,"=" &amp;B240) + COUNTIF('2way'!$R$3:$R$7690,"=" &amp;B240)</f>
        <v>0</v>
      </c>
      <c r="H240" s="5" t="e">
        <f t="shared" si="50"/>
        <v>#DIV/0!</v>
      </c>
      <c r="I240" s="5" t="e">
        <f t="shared" si="51"/>
        <v>#DIV/0!</v>
      </c>
      <c r="J240" s="5" t="e">
        <f t="shared" si="52"/>
        <v>#DIV/0!</v>
      </c>
      <c r="K240" s="5" t="e">
        <f t="shared" si="53"/>
        <v>#DIV/0!</v>
      </c>
      <c r="L240" s="51">
        <f>COUNTIFS('2way'!$M$3:$M$7690,"&gt;50%",'2way'!$Y$3:$Y$7690,"Y",'2way'!$Q$3:$Q$7690,"=" &amp;B240) +  COUNTIFS('2way'!$M$3:$M$7690,"&gt;50%",'2way'!$Y$3:$Y$7690,"Y",'2way'!$R$3:$R$7690,"=" &amp;B240)</f>
        <v>0</v>
      </c>
      <c r="M240" s="51">
        <f>COUNTIFS('2way'!$M$3:$M$7690,"&gt;50%",'2way'!$Y$3:$Y$7690,"N",'2way'!$Q$3:$Q$7690,"=" &amp;B240) +  COUNTIFS('2way'!$M$3:$M$7690,"&gt;50%",'2way'!$Y$3:$Y$7690,"N",'2way'!$R$3:$R$7690,"=" &amp;B240)</f>
        <v>0</v>
      </c>
      <c r="N240" s="51">
        <f>COUNTIFS('2way'!$N$3:$N$7690,"&gt;50%",'2way'!$Y$3:$Y$7690,"N",'2way'!$Q$3:$Q$7690,"=" &amp;B240) +  COUNTIFS('2way'!$N$3:$N$7690,"&gt;50%",'2way'!$Y$3:$Y$7690,"N",'2way'!$R$3:$R$7690,"=" &amp;B240)</f>
        <v>0</v>
      </c>
      <c r="O240" s="51">
        <f>COUNTIFS('2way'!$N$3:$N$7690,"&gt;50%",'2way'!$Y$3:$Y$7690,"Y",'2way'!$Q$3:$Q$7690,"=" &amp;B240) +  COUNTIFS('2way'!$N$3:$N$7690,"&gt;50%",'2way'!$Y$3:$Y$7690,"Y",'2way'!$R$3:$R$7690,"=" &amp;B240)</f>
        <v>0</v>
      </c>
      <c r="P240">
        <f>COUNTIF('2way'!$Q$3:$Q$7690,"=" &amp;B240) + COUNTIF('2way'!$R$3:$R$7690,"=" &amp;B240)</f>
        <v>0</v>
      </c>
      <c r="Q240" s="5" t="e">
        <f t="shared" si="54"/>
        <v>#DIV/0!</v>
      </c>
      <c r="R240" s="5" t="e">
        <f t="shared" si="55"/>
        <v>#DIV/0!</v>
      </c>
      <c r="S240" s="5" t="e">
        <f t="shared" si="56"/>
        <v>#DIV/0!</v>
      </c>
      <c r="T240" s="5" t="e">
        <f t="shared" si="57"/>
        <v>#DIV/0!</v>
      </c>
      <c r="U240">
        <f t="shared" si="58"/>
        <v>0</v>
      </c>
      <c r="V240" s="5" t="e">
        <f t="shared" si="59"/>
        <v>#DIV/0!</v>
      </c>
      <c r="W240">
        <f t="shared" si="60"/>
        <v>0</v>
      </c>
      <c r="X240" s="5" t="e">
        <f t="shared" si="61"/>
        <v>#DIV/0!</v>
      </c>
      <c r="Y240">
        <f t="shared" si="62"/>
        <v>0</v>
      </c>
      <c r="Z240" s="5" t="e">
        <f t="shared" si="63"/>
        <v>#DIV/0!</v>
      </c>
      <c r="AA240">
        <f t="shared" si="64"/>
        <v>0</v>
      </c>
      <c r="AB240" s="5" t="e">
        <f t="shared" si="65"/>
        <v>#DIV/0!</v>
      </c>
    </row>
    <row r="241" spans="1:28" x14ac:dyDescent="0.25">
      <c r="A241" t="s">
        <v>265</v>
      </c>
      <c r="B241" t="s">
        <v>444</v>
      </c>
      <c r="C241" s="50">
        <f>COUNTIFS('2way'!$A$3:$A$7690,"&gt;50%",'2way'!$Y$3:$Y$7690,"Y",'2way'!$Q$3:$Q$7690,"=" &amp;B241) +  COUNTIFS('2way'!$A$3:$A$7690,"&gt;50%",'2way'!$Y$3:$Y$7690,"Y",'2way'!$R$3:$R$7690,"=" &amp;B241)</f>
        <v>0</v>
      </c>
      <c r="D241" s="51">
        <f>COUNTIFS('2way'!$A$3:$A$7690,"&gt;50%",'2way'!$Y$3:$Y$7690,"N",'2way'!$Q$3:$Q$7690,"=" &amp;B241) +  COUNTIFS('2way'!$A$3:$A$7690,"&gt;50%",'2way'!$Y$3:$Y$7690,"N",'2way'!$R$3:$R$7690,"=" &amp;B241)</f>
        <v>0</v>
      </c>
      <c r="E241" s="51">
        <f>COUNTIFS('2way'!$B$3:$B$7690,"&gt;50%",'2way'!$Y$3:$Y$7690,"N",'2way'!$Q$3:$Q$7690,"=" &amp;B241) +  COUNTIFS('2way'!$B$3:$B$7690,"&gt;50%",'2way'!$Y$3:$Y$7690,"N",'2way'!$R$3:$R$7690,"=" &amp;B241)</f>
        <v>0</v>
      </c>
      <c r="F241" s="51">
        <f>COUNTIFS('2way'!$B$3:$B$7690,"&gt;50%",'2way'!$Y$3:$Y$7690,"Y",'2way'!$Q$3:$Q$7690,"=" &amp;B241) +  COUNTIFS('2way'!$B$3:$B$7690,"&gt;50%",'2way'!$Y$3:$Y$7690,"Y",'2way'!$R$3:$R$7690,"=" &amp;B241)</f>
        <v>0</v>
      </c>
      <c r="G241">
        <f>COUNTIF('2way'!$Q$3:$Q$7690,"=" &amp;B241) + COUNTIF('2way'!$R$3:$R$7690,"=" &amp;B241)</f>
        <v>0</v>
      </c>
      <c r="H241" s="5" t="e">
        <f t="shared" si="50"/>
        <v>#DIV/0!</v>
      </c>
      <c r="I241" s="5" t="e">
        <f t="shared" si="51"/>
        <v>#DIV/0!</v>
      </c>
      <c r="J241" s="5" t="e">
        <f t="shared" si="52"/>
        <v>#DIV/0!</v>
      </c>
      <c r="K241" s="5" t="e">
        <f t="shared" si="53"/>
        <v>#DIV/0!</v>
      </c>
      <c r="L241" s="51">
        <f>COUNTIFS('2way'!$M$3:$M$7690,"&gt;50%",'2way'!$Y$3:$Y$7690,"Y",'2way'!$Q$3:$Q$7690,"=" &amp;B241) +  COUNTIFS('2way'!$M$3:$M$7690,"&gt;50%",'2way'!$Y$3:$Y$7690,"Y",'2way'!$R$3:$R$7690,"=" &amp;B241)</f>
        <v>0</v>
      </c>
      <c r="M241" s="51">
        <f>COUNTIFS('2way'!$M$3:$M$7690,"&gt;50%",'2way'!$Y$3:$Y$7690,"N",'2way'!$Q$3:$Q$7690,"=" &amp;B241) +  COUNTIFS('2way'!$M$3:$M$7690,"&gt;50%",'2way'!$Y$3:$Y$7690,"N",'2way'!$R$3:$R$7690,"=" &amp;B241)</f>
        <v>0</v>
      </c>
      <c r="N241" s="51">
        <f>COUNTIFS('2way'!$N$3:$N$7690,"&gt;50%",'2way'!$Y$3:$Y$7690,"N",'2way'!$Q$3:$Q$7690,"=" &amp;B241) +  COUNTIFS('2way'!$N$3:$N$7690,"&gt;50%",'2way'!$Y$3:$Y$7690,"N",'2way'!$R$3:$R$7690,"=" &amp;B241)</f>
        <v>0</v>
      </c>
      <c r="O241" s="51">
        <f>COUNTIFS('2way'!$N$3:$N$7690,"&gt;50%",'2way'!$Y$3:$Y$7690,"Y",'2way'!$Q$3:$Q$7690,"=" &amp;B241) +  COUNTIFS('2way'!$N$3:$N$7690,"&gt;50%",'2way'!$Y$3:$Y$7690,"Y",'2way'!$R$3:$R$7690,"=" &amp;B241)</f>
        <v>0</v>
      </c>
      <c r="P241">
        <f>COUNTIF('2way'!$Q$3:$Q$7690,"=" &amp;B241) + COUNTIF('2way'!$R$3:$R$7690,"=" &amp;B241)</f>
        <v>0</v>
      </c>
      <c r="Q241" s="5" t="e">
        <f t="shared" si="54"/>
        <v>#DIV/0!</v>
      </c>
      <c r="R241" s="5" t="e">
        <f t="shared" si="55"/>
        <v>#DIV/0!</v>
      </c>
      <c r="S241" s="5" t="e">
        <f t="shared" si="56"/>
        <v>#DIV/0!</v>
      </c>
      <c r="T241" s="5" t="e">
        <f t="shared" si="57"/>
        <v>#DIV/0!</v>
      </c>
      <c r="U241">
        <f t="shared" si="58"/>
        <v>0</v>
      </c>
      <c r="V241" s="5" t="e">
        <f t="shared" si="59"/>
        <v>#DIV/0!</v>
      </c>
      <c r="W241">
        <f t="shared" si="60"/>
        <v>0</v>
      </c>
      <c r="X241" s="5" t="e">
        <f t="shared" si="61"/>
        <v>#DIV/0!</v>
      </c>
      <c r="Y241">
        <f t="shared" si="62"/>
        <v>0</v>
      </c>
      <c r="Z241" s="5" t="e">
        <f t="shared" si="63"/>
        <v>#DIV/0!</v>
      </c>
      <c r="AA241">
        <f t="shared" si="64"/>
        <v>0</v>
      </c>
      <c r="AB241" s="5" t="e">
        <f t="shared" si="65"/>
        <v>#DIV/0!</v>
      </c>
    </row>
    <row r="242" spans="1:28" x14ac:dyDescent="0.25">
      <c r="A242" t="s">
        <v>265</v>
      </c>
      <c r="B242" t="s">
        <v>479</v>
      </c>
      <c r="C242" s="50">
        <f>COUNTIFS('2way'!$A$3:$A$7690,"&gt;50%",'2way'!$Y$3:$Y$7690,"Y",'2way'!$Q$3:$Q$7690,"=" &amp;B242) +  COUNTIFS('2way'!$A$3:$A$7690,"&gt;50%",'2way'!$Y$3:$Y$7690,"Y",'2way'!$R$3:$R$7690,"=" &amp;B242)</f>
        <v>0</v>
      </c>
      <c r="D242" s="51">
        <f>COUNTIFS('2way'!$A$3:$A$7690,"&gt;50%",'2way'!$Y$3:$Y$7690,"N",'2way'!$Q$3:$Q$7690,"=" &amp;B242) +  COUNTIFS('2way'!$A$3:$A$7690,"&gt;50%",'2way'!$Y$3:$Y$7690,"N",'2way'!$R$3:$R$7690,"=" &amp;B242)</f>
        <v>0</v>
      </c>
      <c r="E242" s="51">
        <f>COUNTIFS('2way'!$B$3:$B$7690,"&gt;50%",'2way'!$Y$3:$Y$7690,"N",'2way'!$Q$3:$Q$7690,"=" &amp;B242) +  COUNTIFS('2way'!$B$3:$B$7690,"&gt;50%",'2way'!$Y$3:$Y$7690,"N",'2way'!$R$3:$R$7690,"=" &amp;B242)</f>
        <v>0</v>
      </c>
      <c r="F242" s="51">
        <f>COUNTIFS('2way'!$B$3:$B$7690,"&gt;50%",'2way'!$Y$3:$Y$7690,"Y",'2way'!$Q$3:$Q$7690,"=" &amp;B242) +  COUNTIFS('2way'!$B$3:$B$7690,"&gt;50%",'2way'!$Y$3:$Y$7690,"Y",'2way'!$R$3:$R$7690,"=" &amp;B242)</f>
        <v>0</v>
      </c>
      <c r="G242">
        <f>COUNTIF('2way'!$Q$3:$Q$7690,"=" &amp;B242) + COUNTIF('2way'!$R$3:$R$7690,"=" &amp;B242)</f>
        <v>0</v>
      </c>
      <c r="H242" s="5" t="e">
        <f t="shared" si="50"/>
        <v>#DIV/0!</v>
      </c>
      <c r="I242" s="5" t="e">
        <f t="shared" si="51"/>
        <v>#DIV/0!</v>
      </c>
      <c r="J242" s="5" t="e">
        <f t="shared" si="52"/>
        <v>#DIV/0!</v>
      </c>
      <c r="K242" s="5" t="e">
        <f t="shared" si="53"/>
        <v>#DIV/0!</v>
      </c>
      <c r="L242" s="51">
        <f>COUNTIFS('2way'!$M$3:$M$7690,"&gt;50%",'2way'!$Y$3:$Y$7690,"Y",'2way'!$Q$3:$Q$7690,"=" &amp;B242) +  COUNTIFS('2way'!$M$3:$M$7690,"&gt;50%",'2way'!$Y$3:$Y$7690,"Y",'2way'!$R$3:$R$7690,"=" &amp;B242)</f>
        <v>0</v>
      </c>
      <c r="M242" s="51">
        <f>COUNTIFS('2way'!$M$3:$M$7690,"&gt;50%",'2way'!$Y$3:$Y$7690,"N",'2way'!$Q$3:$Q$7690,"=" &amp;B242) +  COUNTIFS('2way'!$M$3:$M$7690,"&gt;50%",'2way'!$Y$3:$Y$7690,"N",'2way'!$R$3:$R$7690,"=" &amp;B242)</f>
        <v>0</v>
      </c>
      <c r="N242" s="51">
        <f>COUNTIFS('2way'!$N$3:$N$7690,"&gt;50%",'2way'!$Y$3:$Y$7690,"N",'2way'!$Q$3:$Q$7690,"=" &amp;B242) +  COUNTIFS('2way'!$N$3:$N$7690,"&gt;50%",'2way'!$Y$3:$Y$7690,"N",'2way'!$R$3:$R$7690,"=" &amp;B242)</f>
        <v>0</v>
      </c>
      <c r="O242" s="51">
        <f>COUNTIFS('2way'!$N$3:$N$7690,"&gt;50%",'2way'!$Y$3:$Y$7690,"Y",'2way'!$Q$3:$Q$7690,"=" &amp;B242) +  COUNTIFS('2way'!$N$3:$N$7690,"&gt;50%",'2way'!$Y$3:$Y$7690,"Y",'2way'!$R$3:$R$7690,"=" &amp;B242)</f>
        <v>0</v>
      </c>
      <c r="P242">
        <f>COUNTIF('2way'!$Q$3:$Q$7690,"=" &amp;B242) + COUNTIF('2way'!$R$3:$R$7690,"=" &amp;B242)</f>
        <v>0</v>
      </c>
      <c r="Q242" s="5" t="e">
        <f t="shared" si="54"/>
        <v>#DIV/0!</v>
      </c>
      <c r="R242" s="5" t="e">
        <f t="shared" si="55"/>
        <v>#DIV/0!</v>
      </c>
      <c r="S242" s="5" t="e">
        <f t="shared" si="56"/>
        <v>#DIV/0!</v>
      </c>
      <c r="T242" s="5" t="e">
        <f t="shared" si="57"/>
        <v>#DIV/0!</v>
      </c>
      <c r="U242">
        <f t="shared" si="58"/>
        <v>0</v>
      </c>
      <c r="V242" s="5" t="e">
        <f t="shared" si="59"/>
        <v>#DIV/0!</v>
      </c>
      <c r="W242">
        <f t="shared" si="60"/>
        <v>0</v>
      </c>
      <c r="X242" s="5" t="e">
        <f t="shared" si="61"/>
        <v>#DIV/0!</v>
      </c>
      <c r="Y242">
        <f t="shared" si="62"/>
        <v>0</v>
      </c>
      <c r="Z242" s="5" t="e">
        <f t="shared" si="63"/>
        <v>#DIV/0!</v>
      </c>
      <c r="AA242">
        <f t="shared" si="64"/>
        <v>0</v>
      </c>
      <c r="AB242" s="5" t="e">
        <f t="shared" si="65"/>
        <v>#DIV/0!</v>
      </c>
    </row>
    <row r="243" spans="1:28" x14ac:dyDescent="0.25">
      <c r="A243" t="s">
        <v>265</v>
      </c>
      <c r="B243" t="s">
        <v>445</v>
      </c>
      <c r="C243" s="50">
        <f>COUNTIFS('2way'!$A$3:$A$7690,"&gt;50%",'2way'!$Y$3:$Y$7690,"Y",'2way'!$Q$3:$Q$7690,"=" &amp;B243) +  COUNTIFS('2way'!$A$3:$A$7690,"&gt;50%",'2way'!$Y$3:$Y$7690,"Y",'2way'!$R$3:$R$7690,"=" &amp;B243)</f>
        <v>0</v>
      </c>
      <c r="D243" s="51">
        <f>COUNTIFS('2way'!$A$3:$A$7690,"&gt;50%",'2way'!$Y$3:$Y$7690,"N",'2way'!$Q$3:$Q$7690,"=" &amp;B243) +  COUNTIFS('2way'!$A$3:$A$7690,"&gt;50%",'2way'!$Y$3:$Y$7690,"N",'2way'!$R$3:$R$7690,"=" &amp;B243)</f>
        <v>0</v>
      </c>
      <c r="E243" s="51">
        <f>COUNTIFS('2way'!$B$3:$B$7690,"&gt;50%",'2way'!$Y$3:$Y$7690,"N",'2way'!$Q$3:$Q$7690,"=" &amp;B243) +  COUNTIFS('2way'!$B$3:$B$7690,"&gt;50%",'2way'!$Y$3:$Y$7690,"N",'2way'!$R$3:$R$7690,"=" &amp;B243)</f>
        <v>0</v>
      </c>
      <c r="F243" s="51">
        <f>COUNTIFS('2way'!$B$3:$B$7690,"&gt;50%",'2way'!$Y$3:$Y$7690,"Y",'2way'!$Q$3:$Q$7690,"=" &amp;B243) +  COUNTIFS('2way'!$B$3:$B$7690,"&gt;50%",'2way'!$Y$3:$Y$7690,"Y",'2way'!$R$3:$R$7690,"=" &amp;B243)</f>
        <v>0</v>
      </c>
      <c r="G243">
        <f>COUNTIF('2way'!$Q$3:$Q$7690,"=" &amp;B243) + COUNTIF('2way'!$R$3:$R$7690,"=" &amp;B243)</f>
        <v>0</v>
      </c>
      <c r="H243" s="5" t="e">
        <f t="shared" si="50"/>
        <v>#DIV/0!</v>
      </c>
      <c r="I243" s="5" t="e">
        <f t="shared" si="51"/>
        <v>#DIV/0!</v>
      </c>
      <c r="J243" s="5" t="e">
        <f t="shared" si="52"/>
        <v>#DIV/0!</v>
      </c>
      <c r="K243" s="5" t="e">
        <f t="shared" si="53"/>
        <v>#DIV/0!</v>
      </c>
      <c r="L243" s="51">
        <f>COUNTIFS('2way'!$M$3:$M$7690,"&gt;50%",'2way'!$Y$3:$Y$7690,"Y",'2way'!$Q$3:$Q$7690,"=" &amp;B243) +  COUNTIFS('2way'!$M$3:$M$7690,"&gt;50%",'2way'!$Y$3:$Y$7690,"Y",'2way'!$R$3:$R$7690,"=" &amp;B243)</f>
        <v>0</v>
      </c>
      <c r="M243" s="51">
        <f>COUNTIFS('2way'!$M$3:$M$7690,"&gt;50%",'2way'!$Y$3:$Y$7690,"N",'2way'!$Q$3:$Q$7690,"=" &amp;B243) +  COUNTIFS('2way'!$M$3:$M$7690,"&gt;50%",'2way'!$Y$3:$Y$7690,"N",'2way'!$R$3:$R$7690,"=" &amp;B243)</f>
        <v>0</v>
      </c>
      <c r="N243" s="51">
        <f>COUNTIFS('2way'!$N$3:$N$7690,"&gt;50%",'2way'!$Y$3:$Y$7690,"N",'2way'!$Q$3:$Q$7690,"=" &amp;B243) +  COUNTIFS('2way'!$N$3:$N$7690,"&gt;50%",'2way'!$Y$3:$Y$7690,"N",'2way'!$R$3:$R$7690,"=" &amp;B243)</f>
        <v>0</v>
      </c>
      <c r="O243" s="51">
        <f>COUNTIFS('2way'!$N$3:$N$7690,"&gt;50%",'2way'!$Y$3:$Y$7690,"Y",'2way'!$Q$3:$Q$7690,"=" &amp;B243) +  COUNTIFS('2way'!$N$3:$N$7690,"&gt;50%",'2way'!$Y$3:$Y$7690,"Y",'2way'!$R$3:$R$7690,"=" &amp;B243)</f>
        <v>0</v>
      </c>
      <c r="P243">
        <f>COUNTIF('2way'!$Q$3:$Q$7690,"=" &amp;B243) + COUNTIF('2way'!$R$3:$R$7690,"=" &amp;B243)</f>
        <v>0</v>
      </c>
      <c r="Q243" s="5" t="e">
        <f t="shared" si="54"/>
        <v>#DIV/0!</v>
      </c>
      <c r="R243" s="5" t="e">
        <f t="shared" si="55"/>
        <v>#DIV/0!</v>
      </c>
      <c r="S243" s="5" t="e">
        <f t="shared" si="56"/>
        <v>#DIV/0!</v>
      </c>
      <c r="T243" s="5" t="e">
        <f t="shared" si="57"/>
        <v>#DIV/0!</v>
      </c>
      <c r="U243">
        <f t="shared" si="58"/>
        <v>0</v>
      </c>
      <c r="V243" s="5" t="e">
        <f t="shared" si="59"/>
        <v>#DIV/0!</v>
      </c>
      <c r="W243">
        <f t="shared" si="60"/>
        <v>0</v>
      </c>
      <c r="X243" s="5" t="e">
        <f t="shared" si="61"/>
        <v>#DIV/0!</v>
      </c>
      <c r="Y243">
        <f t="shared" si="62"/>
        <v>0</v>
      </c>
      <c r="Z243" s="5" t="e">
        <f t="shared" si="63"/>
        <v>#DIV/0!</v>
      </c>
      <c r="AA243">
        <f t="shared" si="64"/>
        <v>0</v>
      </c>
      <c r="AB243" s="5" t="e">
        <f t="shared" si="65"/>
        <v>#DIV/0!</v>
      </c>
    </row>
    <row r="244" spans="1:28" x14ac:dyDescent="0.25">
      <c r="A244" t="s">
        <v>265</v>
      </c>
      <c r="B244" t="s">
        <v>438</v>
      </c>
      <c r="C244" s="50">
        <f>COUNTIFS('2way'!$A$3:$A$7690,"&gt;50%",'2way'!$Y$3:$Y$7690,"Y",'2way'!$Q$3:$Q$7690,"=" &amp;B244) +  COUNTIFS('2way'!$A$3:$A$7690,"&gt;50%",'2way'!$Y$3:$Y$7690,"Y",'2way'!$R$3:$R$7690,"=" &amp;B244)</f>
        <v>0</v>
      </c>
      <c r="D244" s="51">
        <f>COUNTIFS('2way'!$A$3:$A$7690,"&gt;50%",'2way'!$Y$3:$Y$7690,"N",'2way'!$Q$3:$Q$7690,"=" &amp;B244) +  COUNTIFS('2way'!$A$3:$A$7690,"&gt;50%",'2way'!$Y$3:$Y$7690,"N",'2way'!$R$3:$R$7690,"=" &amp;B244)</f>
        <v>0</v>
      </c>
      <c r="E244" s="51">
        <f>COUNTIFS('2way'!$B$3:$B$7690,"&gt;50%",'2way'!$Y$3:$Y$7690,"N",'2way'!$Q$3:$Q$7690,"=" &amp;B244) +  COUNTIFS('2way'!$B$3:$B$7690,"&gt;50%",'2way'!$Y$3:$Y$7690,"N",'2way'!$R$3:$R$7690,"=" &amp;B244)</f>
        <v>0</v>
      </c>
      <c r="F244" s="51">
        <f>COUNTIFS('2way'!$B$3:$B$7690,"&gt;50%",'2way'!$Y$3:$Y$7690,"Y",'2way'!$Q$3:$Q$7690,"=" &amp;B244) +  COUNTIFS('2way'!$B$3:$B$7690,"&gt;50%",'2way'!$Y$3:$Y$7690,"Y",'2way'!$R$3:$R$7690,"=" &amp;B244)</f>
        <v>0</v>
      </c>
      <c r="G244">
        <f>COUNTIF('2way'!$Q$3:$Q$7690,"=" &amp;B244) + COUNTIF('2way'!$R$3:$R$7690,"=" &amp;B244)</f>
        <v>0</v>
      </c>
      <c r="H244" s="5" t="e">
        <f t="shared" si="50"/>
        <v>#DIV/0!</v>
      </c>
      <c r="I244" s="5" t="e">
        <f t="shared" si="51"/>
        <v>#DIV/0!</v>
      </c>
      <c r="J244" s="5" t="e">
        <f t="shared" si="52"/>
        <v>#DIV/0!</v>
      </c>
      <c r="K244" s="5" t="e">
        <f t="shared" si="53"/>
        <v>#DIV/0!</v>
      </c>
      <c r="L244" s="51">
        <f>COUNTIFS('2way'!$M$3:$M$7690,"&gt;50%",'2way'!$Y$3:$Y$7690,"Y",'2way'!$Q$3:$Q$7690,"=" &amp;B244) +  COUNTIFS('2way'!$M$3:$M$7690,"&gt;50%",'2way'!$Y$3:$Y$7690,"Y",'2way'!$R$3:$R$7690,"=" &amp;B244)</f>
        <v>0</v>
      </c>
      <c r="M244" s="51">
        <f>COUNTIFS('2way'!$M$3:$M$7690,"&gt;50%",'2way'!$Y$3:$Y$7690,"N",'2way'!$Q$3:$Q$7690,"=" &amp;B244) +  COUNTIFS('2way'!$M$3:$M$7690,"&gt;50%",'2way'!$Y$3:$Y$7690,"N",'2way'!$R$3:$R$7690,"=" &amp;B244)</f>
        <v>0</v>
      </c>
      <c r="N244" s="51">
        <f>COUNTIFS('2way'!$N$3:$N$7690,"&gt;50%",'2way'!$Y$3:$Y$7690,"N",'2way'!$Q$3:$Q$7690,"=" &amp;B244) +  COUNTIFS('2way'!$N$3:$N$7690,"&gt;50%",'2way'!$Y$3:$Y$7690,"N",'2way'!$R$3:$R$7690,"=" &amp;B244)</f>
        <v>0</v>
      </c>
      <c r="O244" s="51">
        <f>COUNTIFS('2way'!$N$3:$N$7690,"&gt;50%",'2way'!$Y$3:$Y$7690,"Y",'2way'!$Q$3:$Q$7690,"=" &amp;B244) +  COUNTIFS('2way'!$N$3:$N$7690,"&gt;50%",'2way'!$Y$3:$Y$7690,"Y",'2way'!$R$3:$R$7690,"=" &amp;B244)</f>
        <v>0</v>
      </c>
      <c r="P244">
        <f>COUNTIF('2way'!$Q$3:$Q$7690,"=" &amp;B244) + COUNTIF('2way'!$R$3:$R$7690,"=" &amp;B244)</f>
        <v>0</v>
      </c>
      <c r="Q244" s="5" t="e">
        <f t="shared" si="54"/>
        <v>#DIV/0!</v>
      </c>
      <c r="R244" s="5" t="e">
        <f t="shared" si="55"/>
        <v>#DIV/0!</v>
      </c>
      <c r="S244" s="5" t="e">
        <f t="shared" si="56"/>
        <v>#DIV/0!</v>
      </c>
      <c r="T244" s="5" t="e">
        <f t="shared" si="57"/>
        <v>#DIV/0!</v>
      </c>
      <c r="U244">
        <f t="shared" si="58"/>
        <v>0</v>
      </c>
      <c r="V244" s="5" t="e">
        <f t="shared" si="59"/>
        <v>#DIV/0!</v>
      </c>
      <c r="W244">
        <f t="shared" si="60"/>
        <v>0</v>
      </c>
      <c r="X244" s="5" t="e">
        <f t="shared" si="61"/>
        <v>#DIV/0!</v>
      </c>
      <c r="Y244">
        <f t="shared" si="62"/>
        <v>0</v>
      </c>
      <c r="Z244" s="5" t="e">
        <f t="shared" si="63"/>
        <v>#DIV/0!</v>
      </c>
      <c r="AA244">
        <f t="shared" si="64"/>
        <v>0</v>
      </c>
      <c r="AB244" s="5" t="e">
        <f t="shared" si="65"/>
        <v>#DIV/0!</v>
      </c>
    </row>
    <row r="245" spans="1:28" x14ac:dyDescent="0.25">
      <c r="A245" t="s">
        <v>265</v>
      </c>
      <c r="B245" t="s">
        <v>435</v>
      </c>
      <c r="C245" s="50">
        <f>COUNTIFS('2way'!$A$3:$A$7690,"&gt;50%",'2way'!$Y$3:$Y$7690,"Y",'2way'!$Q$3:$Q$7690,"=" &amp;B245) +  COUNTIFS('2way'!$A$3:$A$7690,"&gt;50%",'2way'!$Y$3:$Y$7690,"Y",'2way'!$R$3:$R$7690,"=" &amp;B245)</f>
        <v>1</v>
      </c>
      <c r="D245" s="51">
        <f>COUNTIFS('2way'!$A$3:$A$7690,"&gt;50%",'2way'!$Y$3:$Y$7690,"N",'2way'!$Q$3:$Q$7690,"=" &amp;B245) +  COUNTIFS('2way'!$A$3:$A$7690,"&gt;50%",'2way'!$Y$3:$Y$7690,"N",'2way'!$R$3:$R$7690,"=" &amp;B245)</f>
        <v>0</v>
      </c>
      <c r="E245" s="51">
        <f>COUNTIFS('2way'!$B$3:$B$7690,"&gt;50%",'2way'!$Y$3:$Y$7690,"N",'2way'!$Q$3:$Q$7690,"=" &amp;B245) +  COUNTIFS('2way'!$B$3:$B$7690,"&gt;50%",'2way'!$Y$3:$Y$7690,"N",'2way'!$R$3:$R$7690,"=" &amp;B245)</f>
        <v>0</v>
      </c>
      <c r="F245" s="51">
        <f>COUNTIFS('2way'!$B$3:$B$7690,"&gt;50%",'2way'!$Y$3:$Y$7690,"Y",'2way'!$Q$3:$Q$7690,"=" &amp;B245) +  COUNTIFS('2way'!$B$3:$B$7690,"&gt;50%",'2way'!$Y$3:$Y$7690,"Y",'2way'!$R$3:$R$7690,"=" &amp;B245)</f>
        <v>0</v>
      </c>
      <c r="G245">
        <f>COUNTIF('2way'!$Q$3:$Q$7690,"=" &amp;B245) + COUNTIF('2way'!$R$3:$R$7690,"=" &amp;B245)</f>
        <v>1</v>
      </c>
      <c r="H245" s="5">
        <f t="shared" si="50"/>
        <v>1</v>
      </c>
      <c r="I245" s="5">
        <f t="shared" si="51"/>
        <v>0</v>
      </c>
      <c r="J245" s="5">
        <f t="shared" si="52"/>
        <v>0</v>
      </c>
      <c r="K245" s="5">
        <f t="shared" si="53"/>
        <v>0</v>
      </c>
      <c r="L245" s="51">
        <f>COUNTIFS('2way'!$M$3:$M$7690,"&gt;50%",'2way'!$Y$3:$Y$7690,"Y",'2way'!$Q$3:$Q$7690,"=" &amp;B245) +  COUNTIFS('2way'!$M$3:$M$7690,"&gt;50%",'2way'!$Y$3:$Y$7690,"Y",'2way'!$R$3:$R$7690,"=" &amp;B245)</f>
        <v>0</v>
      </c>
      <c r="M245" s="51">
        <f>COUNTIFS('2way'!$M$3:$M$7690,"&gt;50%",'2way'!$Y$3:$Y$7690,"N",'2way'!$Q$3:$Q$7690,"=" &amp;B245) +  COUNTIFS('2way'!$M$3:$M$7690,"&gt;50%",'2way'!$Y$3:$Y$7690,"N",'2way'!$R$3:$R$7690,"=" &amp;B245)</f>
        <v>0</v>
      </c>
      <c r="N245" s="51">
        <f>COUNTIFS('2way'!$N$3:$N$7690,"&gt;50%",'2way'!$Y$3:$Y$7690,"N",'2way'!$Q$3:$Q$7690,"=" &amp;B245) +  COUNTIFS('2way'!$N$3:$N$7690,"&gt;50%",'2way'!$Y$3:$Y$7690,"N",'2way'!$R$3:$R$7690,"=" &amp;B245)</f>
        <v>0</v>
      </c>
      <c r="O245" s="51">
        <f>COUNTIFS('2way'!$N$3:$N$7690,"&gt;50%",'2way'!$Y$3:$Y$7690,"Y",'2way'!$Q$3:$Q$7690,"=" &amp;B245) +  COUNTIFS('2way'!$N$3:$N$7690,"&gt;50%",'2way'!$Y$3:$Y$7690,"Y",'2way'!$R$3:$R$7690,"=" &amp;B245)</f>
        <v>0</v>
      </c>
      <c r="P245">
        <f>COUNTIF('2way'!$Q$3:$Q$7690,"=" &amp;B245) + COUNTIF('2way'!$R$3:$R$7690,"=" &amp;B245)</f>
        <v>1</v>
      </c>
      <c r="Q245" s="5">
        <f t="shared" si="54"/>
        <v>0</v>
      </c>
      <c r="R245" s="5">
        <f t="shared" si="55"/>
        <v>0</v>
      </c>
      <c r="S245" s="5">
        <f t="shared" si="56"/>
        <v>0</v>
      </c>
      <c r="T245" s="5">
        <f t="shared" si="57"/>
        <v>0</v>
      </c>
      <c r="U245">
        <f t="shared" si="58"/>
        <v>1</v>
      </c>
      <c r="V245" s="5">
        <f t="shared" si="59"/>
        <v>1</v>
      </c>
      <c r="W245">
        <f t="shared" si="60"/>
        <v>0</v>
      </c>
      <c r="X245" s="5">
        <f t="shared" si="61"/>
        <v>0</v>
      </c>
      <c r="Y245">
        <f t="shared" si="62"/>
        <v>0</v>
      </c>
      <c r="Z245" s="5">
        <f t="shared" si="63"/>
        <v>0</v>
      </c>
      <c r="AA245">
        <f t="shared" si="64"/>
        <v>0</v>
      </c>
      <c r="AB245" s="5">
        <f t="shared" si="65"/>
        <v>0</v>
      </c>
    </row>
    <row r="246" spans="1:28" x14ac:dyDescent="0.25">
      <c r="A246" t="s">
        <v>265</v>
      </c>
      <c r="B246" t="s">
        <v>439</v>
      </c>
      <c r="C246" s="50">
        <f>COUNTIFS('2way'!$A$3:$A$7690,"&gt;50%",'2way'!$Y$3:$Y$7690,"Y",'2way'!$Q$3:$Q$7690,"=" &amp;B246) +  COUNTIFS('2way'!$A$3:$A$7690,"&gt;50%",'2way'!$Y$3:$Y$7690,"Y",'2way'!$R$3:$R$7690,"=" &amp;B246)</f>
        <v>1</v>
      </c>
      <c r="D246" s="51">
        <f>COUNTIFS('2way'!$A$3:$A$7690,"&gt;50%",'2way'!$Y$3:$Y$7690,"N",'2way'!$Q$3:$Q$7690,"=" &amp;B246) +  COUNTIFS('2way'!$A$3:$A$7690,"&gt;50%",'2way'!$Y$3:$Y$7690,"N",'2way'!$R$3:$R$7690,"=" &amp;B246)</f>
        <v>0</v>
      </c>
      <c r="E246" s="51">
        <f>COUNTIFS('2way'!$B$3:$B$7690,"&gt;50%",'2way'!$Y$3:$Y$7690,"N",'2way'!$Q$3:$Q$7690,"=" &amp;B246) +  COUNTIFS('2way'!$B$3:$B$7690,"&gt;50%",'2way'!$Y$3:$Y$7690,"N",'2way'!$R$3:$R$7690,"=" &amp;B246)</f>
        <v>1</v>
      </c>
      <c r="F246" s="51">
        <f>COUNTIFS('2way'!$B$3:$B$7690,"&gt;50%",'2way'!$Y$3:$Y$7690,"Y",'2way'!$Q$3:$Q$7690,"=" &amp;B246) +  COUNTIFS('2way'!$B$3:$B$7690,"&gt;50%",'2way'!$Y$3:$Y$7690,"Y",'2way'!$R$3:$R$7690,"=" &amp;B246)</f>
        <v>0</v>
      </c>
      <c r="G246">
        <f>COUNTIF('2way'!$Q$3:$Q$7690,"=" &amp;B246) + COUNTIF('2way'!$R$3:$R$7690,"=" &amp;B246)</f>
        <v>2</v>
      </c>
      <c r="H246" s="5">
        <f t="shared" si="50"/>
        <v>0.5</v>
      </c>
      <c r="I246" s="5">
        <f t="shared" si="51"/>
        <v>0</v>
      </c>
      <c r="J246" s="5">
        <f t="shared" si="52"/>
        <v>0.5</v>
      </c>
      <c r="K246" s="5">
        <f t="shared" si="53"/>
        <v>0</v>
      </c>
      <c r="L246" s="51">
        <f>COUNTIFS('2way'!$M$3:$M$7690,"&gt;50%",'2way'!$Y$3:$Y$7690,"Y",'2way'!$Q$3:$Q$7690,"=" &amp;B246) +  COUNTIFS('2way'!$M$3:$M$7690,"&gt;50%",'2way'!$Y$3:$Y$7690,"Y",'2way'!$R$3:$R$7690,"=" &amp;B246)</f>
        <v>0</v>
      </c>
      <c r="M246" s="51">
        <f>COUNTIFS('2way'!$M$3:$M$7690,"&gt;50%",'2way'!$Y$3:$Y$7690,"N",'2way'!$Q$3:$Q$7690,"=" &amp;B246) +  COUNTIFS('2way'!$M$3:$M$7690,"&gt;50%",'2way'!$Y$3:$Y$7690,"N",'2way'!$R$3:$R$7690,"=" &amp;B246)</f>
        <v>0</v>
      </c>
      <c r="N246" s="51">
        <f>COUNTIFS('2way'!$N$3:$N$7690,"&gt;50%",'2way'!$Y$3:$Y$7690,"N",'2way'!$Q$3:$Q$7690,"=" &amp;B246) +  COUNTIFS('2way'!$N$3:$N$7690,"&gt;50%",'2way'!$Y$3:$Y$7690,"N",'2way'!$R$3:$R$7690,"=" &amp;B246)</f>
        <v>0</v>
      </c>
      <c r="O246" s="51">
        <f>COUNTIFS('2way'!$N$3:$N$7690,"&gt;50%",'2way'!$Y$3:$Y$7690,"Y",'2way'!$Q$3:$Q$7690,"=" &amp;B246) +  COUNTIFS('2way'!$N$3:$N$7690,"&gt;50%",'2way'!$Y$3:$Y$7690,"Y",'2way'!$R$3:$R$7690,"=" &amp;B246)</f>
        <v>0</v>
      </c>
      <c r="P246">
        <f>COUNTIF('2way'!$Q$3:$Q$7690,"=" &amp;B246) + COUNTIF('2way'!$R$3:$R$7690,"=" &amp;B246)</f>
        <v>2</v>
      </c>
      <c r="Q246" s="5">
        <f t="shared" si="54"/>
        <v>0</v>
      </c>
      <c r="R246" s="5">
        <f t="shared" si="55"/>
        <v>0</v>
      </c>
      <c r="S246" s="5">
        <f t="shared" si="56"/>
        <v>0</v>
      </c>
      <c r="T246" s="5">
        <f t="shared" si="57"/>
        <v>0</v>
      </c>
      <c r="U246">
        <f t="shared" si="58"/>
        <v>2</v>
      </c>
      <c r="V246" s="5">
        <f t="shared" si="59"/>
        <v>1</v>
      </c>
      <c r="W246">
        <f t="shared" si="60"/>
        <v>0</v>
      </c>
      <c r="X246" s="5">
        <f t="shared" si="61"/>
        <v>0</v>
      </c>
      <c r="Y246">
        <f t="shared" si="62"/>
        <v>0</v>
      </c>
      <c r="Z246" s="5">
        <f t="shared" si="63"/>
        <v>0</v>
      </c>
      <c r="AA246">
        <f t="shared" si="64"/>
        <v>0</v>
      </c>
      <c r="AB246" s="5">
        <f t="shared" si="65"/>
        <v>0</v>
      </c>
    </row>
    <row r="247" spans="1:28" x14ac:dyDescent="0.25">
      <c r="A247" t="s">
        <v>265</v>
      </c>
      <c r="B247" t="s">
        <v>447</v>
      </c>
      <c r="C247" s="50">
        <f>COUNTIFS('2way'!$A$3:$A$7690,"&gt;50%",'2way'!$Y$3:$Y$7690,"Y",'2way'!$Q$3:$Q$7690,"=" &amp;B247) +  COUNTIFS('2way'!$A$3:$A$7690,"&gt;50%",'2way'!$Y$3:$Y$7690,"Y",'2way'!$R$3:$R$7690,"=" &amp;B247)</f>
        <v>0</v>
      </c>
      <c r="D247" s="51">
        <f>COUNTIFS('2way'!$A$3:$A$7690,"&gt;50%",'2way'!$Y$3:$Y$7690,"N",'2way'!$Q$3:$Q$7690,"=" &amp;B247) +  COUNTIFS('2way'!$A$3:$A$7690,"&gt;50%",'2way'!$Y$3:$Y$7690,"N",'2way'!$R$3:$R$7690,"=" &amp;B247)</f>
        <v>0</v>
      </c>
      <c r="E247" s="51">
        <f>COUNTIFS('2way'!$B$3:$B$7690,"&gt;50%",'2way'!$Y$3:$Y$7690,"N",'2way'!$Q$3:$Q$7690,"=" &amp;B247) +  COUNTIFS('2way'!$B$3:$B$7690,"&gt;50%",'2way'!$Y$3:$Y$7690,"N",'2way'!$R$3:$R$7690,"=" &amp;B247)</f>
        <v>2</v>
      </c>
      <c r="F247" s="51">
        <f>COUNTIFS('2way'!$B$3:$B$7690,"&gt;50%",'2way'!$Y$3:$Y$7690,"Y",'2way'!$Q$3:$Q$7690,"=" &amp;B247) +  COUNTIFS('2way'!$B$3:$B$7690,"&gt;50%",'2way'!$Y$3:$Y$7690,"Y",'2way'!$R$3:$R$7690,"=" &amp;B247)</f>
        <v>0</v>
      </c>
      <c r="G247">
        <f>COUNTIF('2way'!$Q$3:$Q$7690,"=" &amp;B247) + COUNTIF('2way'!$R$3:$R$7690,"=" &amp;B247)</f>
        <v>2</v>
      </c>
      <c r="H247" s="5">
        <f t="shared" si="50"/>
        <v>0</v>
      </c>
      <c r="I247" s="5">
        <f t="shared" si="51"/>
        <v>0</v>
      </c>
      <c r="J247" s="5">
        <f t="shared" si="52"/>
        <v>1</v>
      </c>
      <c r="K247" s="5">
        <f t="shared" si="53"/>
        <v>0</v>
      </c>
      <c r="L247" s="51">
        <f>COUNTIFS('2way'!$M$3:$M$7690,"&gt;50%",'2way'!$Y$3:$Y$7690,"Y",'2way'!$Q$3:$Q$7690,"=" &amp;B247) +  COUNTIFS('2way'!$M$3:$M$7690,"&gt;50%",'2way'!$Y$3:$Y$7690,"Y",'2way'!$R$3:$R$7690,"=" &amp;B247)</f>
        <v>0</v>
      </c>
      <c r="M247" s="51">
        <f>COUNTIFS('2way'!$M$3:$M$7690,"&gt;50%",'2way'!$Y$3:$Y$7690,"N",'2way'!$Q$3:$Q$7690,"=" &amp;B247) +  COUNTIFS('2way'!$M$3:$M$7690,"&gt;50%",'2way'!$Y$3:$Y$7690,"N",'2way'!$R$3:$R$7690,"=" &amp;B247)</f>
        <v>0</v>
      </c>
      <c r="N247" s="51">
        <f>COUNTIFS('2way'!$N$3:$N$7690,"&gt;50%",'2way'!$Y$3:$Y$7690,"N",'2way'!$Q$3:$Q$7690,"=" &amp;B247) +  COUNTIFS('2way'!$N$3:$N$7690,"&gt;50%",'2way'!$Y$3:$Y$7690,"N",'2way'!$R$3:$R$7690,"=" &amp;B247)</f>
        <v>0</v>
      </c>
      <c r="O247" s="51">
        <f>COUNTIFS('2way'!$N$3:$N$7690,"&gt;50%",'2way'!$Y$3:$Y$7690,"Y",'2way'!$Q$3:$Q$7690,"=" &amp;B247) +  COUNTIFS('2way'!$N$3:$N$7690,"&gt;50%",'2way'!$Y$3:$Y$7690,"Y",'2way'!$R$3:$R$7690,"=" &amp;B247)</f>
        <v>0</v>
      </c>
      <c r="P247">
        <f>COUNTIF('2way'!$Q$3:$Q$7690,"=" &amp;B247) + COUNTIF('2way'!$R$3:$R$7690,"=" &amp;B247)</f>
        <v>2</v>
      </c>
      <c r="Q247" s="5">
        <f t="shared" si="54"/>
        <v>0</v>
      </c>
      <c r="R247" s="5">
        <f t="shared" si="55"/>
        <v>0</v>
      </c>
      <c r="S247" s="5">
        <f t="shared" si="56"/>
        <v>0</v>
      </c>
      <c r="T247" s="5">
        <f t="shared" si="57"/>
        <v>0</v>
      </c>
      <c r="U247">
        <f t="shared" si="58"/>
        <v>2</v>
      </c>
      <c r="V247" s="5">
        <f t="shared" si="59"/>
        <v>1</v>
      </c>
      <c r="W247">
        <f t="shared" si="60"/>
        <v>0</v>
      </c>
      <c r="X247" s="5">
        <f t="shared" si="61"/>
        <v>0</v>
      </c>
      <c r="Y247">
        <f t="shared" si="62"/>
        <v>0</v>
      </c>
      <c r="Z247" s="5">
        <f t="shared" si="63"/>
        <v>0</v>
      </c>
      <c r="AA247">
        <f t="shared" si="64"/>
        <v>0</v>
      </c>
      <c r="AB247" s="5">
        <f t="shared" si="65"/>
        <v>0</v>
      </c>
    </row>
    <row r="248" spans="1:28" x14ac:dyDescent="0.25">
      <c r="A248" t="s">
        <v>265</v>
      </c>
      <c r="B248" t="s">
        <v>449</v>
      </c>
      <c r="C248" s="50">
        <f>COUNTIFS('2way'!$A$3:$A$7690,"&gt;50%",'2way'!$Y$3:$Y$7690,"Y",'2way'!$Q$3:$Q$7690,"=" &amp;B248) +  COUNTIFS('2way'!$A$3:$A$7690,"&gt;50%",'2way'!$Y$3:$Y$7690,"Y",'2way'!$R$3:$R$7690,"=" &amp;B248)</f>
        <v>0</v>
      </c>
      <c r="D248" s="51">
        <f>COUNTIFS('2way'!$A$3:$A$7690,"&gt;50%",'2way'!$Y$3:$Y$7690,"N",'2way'!$Q$3:$Q$7690,"=" &amp;B248) +  COUNTIFS('2way'!$A$3:$A$7690,"&gt;50%",'2way'!$Y$3:$Y$7690,"N",'2way'!$R$3:$R$7690,"=" &amp;B248)</f>
        <v>2</v>
      </c>
      <c r="E248" s="51">
        <f>COUNTIFS('2way'!$B$3:$B$7690,"&gt;50%",'2way'!$Y$3:$Y$7690,"N",'2way'!$Q$3:$Q$7690,"=" &amp;B248) +  COUNTIFS('2way'!$B$3:$B$7690,"&gt;50%",'2way'!$Y$3:$Y$7690,"N",'2way'!$R$3:$R$7690,"=" &amp;B248)</f>
        <v>2</v>
      </c>
      <c r="F248" s="51">
        <f>COUNTIFS('2way'!$B$3:$B$7690,"&gt;50%",'2way'!$Y$3:$Y$7690,"Y",'2way'!$Q$3:$Q$7690,"=" &amp;B248) +  COUNTIFS('2way'!$B$3:$B$7690,"&gt;50%",'2way'!$Y$3:$Y$7690,"Y",'2way'!$R$3:$R$7690,"=" &amp;B248)</f>
        <v>1</v>
      </c>
      <c r="G248">
        <f>COUNTIF('2way'!$Q$3:$Q$7690,"=" &amp;B248) + COUNTIF('2way'!$R$3:$R$7690,"=" &amp;B248)</f>
        <v>5</v>
      </c>
      <c r="H248" s="5">
        <f t="shared" si="50"/>
        <v>0</v>
      </c>
      <c r="I248" s="5">
        <f t="shared" si="51"/>
        <v>0.4</v>
      </c>
      <c r="J248" s="5">
        <f t="shared" si="52"/>
        <v>0.4</v>
      </c>
      <c r="K248" s="5">
        <f t="shared" si="53"/>
        <v>0.2</v>
      </c>
      <c r="L248" s="51">
        <f>COUNTIFS('2way'!$M$3:$M$7690,"&gt;50%",'2way'!$Y$3:$Y$7690,"Y",'2way'!$Q$3:$Q$7690,"=" &amp;B248) +  COUNTIFS('2way'!$M$3:$M$7690,"&gt;50%",'2way'!$Y$3:$Y$7690,"Y",'2way'!$R$3:$R$7690,"=" &amp;B248)</f>
        <v>0</v>
      </c>
      <c r="M248" s="51">
        <f>COUNTIFS('2way'!$M$3:$M$7690,"&gt;50%",'2way'!$Y$3:$Y$7690,"N",'2way'!$Q$3:$Q$7690,"=" &amp;B248) +  COUNTIFS('2way'!$M$3:$M$7690,"&gt;50%",'2way'!$Y$3:$Y$7690,"N",'2way'!$R$3:$R$7690,"=" &amp;B248)</f>
        <v>0</v>
      </c>
      <c r="N248" s="51">
        <f>COUNTIFS('2way'!$N$3:$N$7690,"&gt;50%",'2way'!$Y$3:$Y$7690,"N",'2way'!$Q$3:$Q$7690,"=" &amp;B248) +  COUNTIFS('2way'!$N$3:$N$7690,"&gt;50%",'2way'!$Y$3:$Y$7690,"N",'2way'!$R$3:$R$7690,"=" &amp;B248)</f>
        <v>0</v>
      </c>
      <c r="O248" s="51">
        <f>COUNTIFS('2way'!$N$3:$N$7690,"&gt;50%",'2way'!$Y$3:$Y$7690,"Y",'2way'!$Q$3:$Q$7690,"=" &amp;B248) +  COUNTIFS('2way'!$N$3:$N$7690,"&gt;50%",'2way'!$Y$3:$Y$7690,"Y",'2way'!$R$3:$R$7690,"=" &amp;B248)</f>
        <v>0</v>
      </c>
      <c r="P248">
        <f>COUNTIF('2way'!$Q$3:$Q$7690,"=" &amp;B248) + COUNTIF('2way'!$R$3:$R$7690,"=" &amp;B248)</f>
        <v>5</v>
      </c>
      <c r="Q248" s="5">
        <f t="shared" si="54"/>
        <v>0</v>
      </c>
      <c r="R248" s="5">
        <f t="shared" si="55"/>
        <v>0</v>
      </c>
      <c r="S248" s="5">
        <f t="shared" si="56"/>
        <v>0</v>
      </c>
      <c r="T248" s="5">
        <f t="shared" si="57"/>
        <v>0</v>
      </c>
      <c r="U248">
        <f t="shared" si="58"/>
        <v>2</v>
      </c>
      <c r="V248" s="5">
        <f t="shared" si="59"/>
        <v>0.4</v>
      </c>
      <c r="W248">
        <f t="shared" si="60"/>
        <v>0</v>
      </c>
      <c r="X248" s="5">
        <f t="shared" si="61"/>
        <v>0</v>
      </c>
      <c r="Y248">
        <f t="shared" si="62"/>
        <v>3</v>
      </c>
      <c r="Z248" s="5">
        <f t="shared" si="63"/>
        <v>0.6</v>
      </c>
      <c r="AA248">
        <f t="shared" si="64"/>
        <v>0</v>
      </c>
      <c r="AB248" s="5">
        <f t="shared" si="65"/>
        <v>0</v>
      </c>
    </row>
    <row r="249" spans="1:28" x14ac:dyDescent="0.25">
      <c r="A249" t="s">
        <v>265</v>
      </c>
      <c r="B249" t="s">
        <v>482</v>
      </c>
      <c r="C249" s="50">
        <f>COUNTIFS('2way'!$A$3:$A$7690,"&gt;50%",'2way'!$Y$3:$Y$7690,"Y",'2way'!$Q$3:$Q$7690,"=" &amp;B249) +  COUNTIFS('2way'!$A$3:$A$7690,"&gt;50%",'2way'!$Y$3:$Y$7690,"Y",'2way'!$R$3:$R$7690,"=" &amp;B249)</f>
        <v>0</v>
      </c>
      <c r="D249" s="51">
        <f>COUNTIFS('2way'!$A$3:$A$7690,"&gt;50%",'2way'!$Y$3:$Y$7690,"N",'2way'!$Q$3:$Q$7690,"=" &amp;B249) +  COUNTIFS('2way'!$A$3:$A$7690,"&gt;50%",'2way'!$Y$3:$Y$7690,"N",'2way'!$R$3:$R$7690,"=" &amp;B249)</f>
        <v>0</v>
      </c>
      <c r="E249" s="51">
        <f>COUNTIFS('2way'!$B$3:$B$7690,"&gt;50%",'2way'!$Y$3:$Y$7690,"N",'2way'!$Q$3:$Q$7690,"=" &amp;B249) +  COUNTIFS('2way'!$B$3:$B$7690,"&gt;50%",'2way'!$Y$3:$Y$7690,"N",'2way'!$R$3:$R$7690,"=" &amp;B249)</f>
        <v>1</v>
      </c>
      <c r="F249" s="51">
        <f>COUNTIFS('2way'!$B$3:$B$7690,"&gt;50%",'2way'!$Y$3:$Y$7690,"Y",'2way'!$Q$3:$Q$7690,"=" &amp;B249) +  COUNTIFS('2way'!$B$3:$B$7690,"&gt;50%",'2way'!$Y$3:$Y$7690,"Y",'2way'!$R$3:$R$7690,"=" &amp;B249)</f>
        <v>0</v>
      </c>
      <c r="G249">
        <f>COUNTIF('2way'!$Q$3:$Q$7690,"=" &amp;B249) + COUNTIF('2way'!$R$3:$R$7690,"=" &amp;B249)</f>
        <v>1</v>
      </c>
      <c r="H249" s="5">
        <f t="shared" si="50"/>
        <v>0</v>
      </c>
      <c r="I249" s="5">
        <f t="shared" si="51"/>
        <v>0</v>
      </c>
      <c r="J249" s="5">
        <f t="shared" si="52"/>
        <v>1</v>
      </c>
      <c r="K249" s="5">
        <f t="shared" si="53"/>
        <v>0</v>
      </c>
      <c r="L249" s="51">
        <f>COUNTIFS('2way'!$M$3:$M$7690,"&gt;50%",'2way'!$Y$3:$Y$7690,"Y",'2way'!$Q$3:$Q$7690,"=" &amp;B249) +  COUNTIFS('2way'!$M$3:$M$7690,"&gt;50%",'2way'!$Y$3:$Y$7690,"Y",'2way'!$R$3:$R$7690,"=" &amp;B249)</f>
        <v>0</v>
      </c>
      <c r="M249" s="51">
        <f>COUNTIFS('2way'!$M$3:$M$7690,"&gt;50%",'2way'!$Y$3:$Y$7690,"N",'2way'!$Q$3:$Q$7690,"=" &amp;B249) +  COUNTIFS('2way'!$M$3:$M$7690,"&gt;50%",'2way'!$Y$3:$Y$7690,"N",'2way'!$R$3:$R$7690,"=" &amp;B249)</f>
        <v>0</v>
      </c>
      <c r="N249" s="51">
        <f>COUNTIFS('2way'!$N$3:$N$7690,"&gt;50%",'2way'!$Y$3:$Y$7690,"N",'2way'!$Q$3:$Q$7690,"=" &amp;B249) +  COUNTIFS('2way'!$N$3:$N$7690,"&gt;50%",'2way'!$Y$3:$Y$7690,"N",'2way'!$R$3:$R$7690,"=" &amp;B249)</f>
        <v>0</v>
      </c>
      <c r="O249" s="51">
        <f>COUNTIFS('2way'!$N$3:$N$7690,"&gt;50%",'2way'!$Y$3:$Y$7690,"Y",'2way'!$Q$3:$Q$7690,"=" &amp;B249) +  COUNTIFS('2way'!$N$3:$N$7690,"&gt;50%",'2way'!$Y$3:$Y$7690,"Y",'2way'!$R$3:$R$7690,"=" &amp;B249)</f>
        <v>0</v>
      </c>
      <c r="P249">
        <f>COUNTIF('2way'!$Q$3:$Q$7690,"=" &amp;B249) + COUNTIF('2way'!$R$3:$R$7690,"=" &amp;B249)</f>
        <v>1</v>
      </c>
      <c r="Q249" s="5">
        <f t="shared" si="54"/>
        <v>0</v>
      </c>
      <c r="R249" s="5">
        <f t="shared" si="55"/>
        <v>0</v>
      </c>
      <c r="S249" s="5">
        <f t="shared" si="56"/>
        <v>0</v>
      </c>
      <c r="T249" s="5">
        <f t="shared" si="57"/>
        <v>0</v>
      </c>
      <c r="U249">
        <f t="shared" si="58"/>
        <v>1</v>
      </c>
      <c r="V249" s="5">
        <f t="shared" si="59"/>
        <v>1</v>
      </c>
      <c r="W249">
        <f t="shared" si="60"/>
        <v>0</v>
      </c>
      <c r="X249" s="5">
        <f t="shared" si="61"/>
        <v>0</v>
      </c>
      <c r="Y249">
        <f t="shared" si="62"/>
        <v>0</v>
      </c>
      <c r="Z249" s="5">
        <f t="shared" si="63"/>
        <v>0</v>
      </c>
      <c r="AA249">
        <f t="shared" si="64"/>
        <v>0</v>
      </c>
      <c r="AB249" s="5">
        <f t="shared" si="65"/>
        <v>0</v>
      </c>
    </row>
    <row r="250" spans="1:28" x14ac:dyDescent="0.25">
      <c r="A250" t="s">
        <v>265</v>
      </c>
      <c r="B250" t="s">
        <v>450</v>
      </c>
      <c r="C250" s="50">
        <f>COUNTIFS('2way'!$A$3:$A$7690,"&gt;50%",'2way'!$Y$3:$Y$7690,"Y",'2way'!$Q$3:$Q$7690,"=" &amp;B250) +  COUNTIFS('2way'!$A$3:$A$7690,"&gt;50%",'2way'!$Y$3:$Y$7690,"Y",'2way'!$R$3:$R$7690,"=" &amp;B250)</f>
        <v>1</v>
      </c>
      <c r="D250" s="51">
        <f>COUNTIFS('2way'!$A$3:$A$7690,"&gt;50%",'2way'!$Y$3:$Y$7690,"N",'2way'!$Q$3:$Q$7690,"=" &amp;B250) +  COUNTIFS('2way'!$A$3:$A$7690,"&gt;50%",'2way'!$Y$3:$Y$7690,"N",'2way'!$R$3:$R$7690,"=" &amp;B250)</f>
        <v>0</v>
      </c>
      <c r="E250" s="51">
        <f>COUNTIFS('2way'!$B$3:$B$7690,"&gt;50%",'2way'!$Y$3:$Y$7690,"N",'2way'!$Q$3:$Q$7690,"=" &amp;B250) +  COUNTIFS('2way'!$B$3:$B$7690,"&gt;50%",'2way'!$Y$3:$Y$7690,"N",'2way'!$R$3:$R$7690,"=" &amp;B250)</f>
        <v>0</v>
      </c>
      <c r="F250" s="51">
        <f>COUNTIFS('2way'!$B$3:$B$7690,"&gt;50%",'2way'!$Y$3:$Y$7690,"Y",'2way'!$Q$3:$Q$7690,"=" &amp;B250) +  COUNTIFS('2way'!$B$3:$B$7690,"&gt;50%",'2way'!$Y$3:$Y$7690,"Y",'2way'!$R$3:$R$7690,"=" &amp;B250)</f>
        <v>0</v>
      </c>
      <c r="G250">
        <f>COUNTIF('2way'!$Q$3:$Q$7690,"=" &amp;B250) + COUNTIF('2way'!$R$3:$R$7690,"=" &amp;B250)</f>
        <v>1</v>
      </c>
      <c r="H250" s="5">
        <f t="shared" si="50"/>
        <v>1</v>
      </c>
      <c r="I250" s="5">
        <f t="shared" si="51"/>
        <v>0</v>
      </c>
      <c r="J250" s="5">
        <f t="shared" si="52"/>
        <v>0</v>
      </c>
      <c r="K250" s="5">
        <f t="shared" si="53"/>
        <v>0</v>
      </c>
      <c r="L250" s="51">
        <f>COUNTIFS('2way'!$M$3:$M$7690,"&gt;50%",'2way'!$Y$3:$Y$7690,"Y",'2way'!$Q$3:$Q$7690,"=" &amp;B250) +  COUNTIFS('2way'!$M$3:$M$7690,"&gt;50%",'2way'!$Y$3:$Y$7690,"Y",'2way'!$R$3:$R$7690,"=" &amp;B250)</f>
        <v>0</v>
      </c>
      <c r="M250" s="51">
        <f>COUNTIFS('2way'!$M$3:$M$7690,"&gt;50%",'2way'!$Y$3:$Y$7690,"N",'2way'!$Q$3:$Q$7690,"=" &amp;B250) +  COUNTIFS('2way'!$M$3:$M$7690,"&gt;50%",'2way'!$Y$3:$Y$7690,"N",'2way'!$R$3:$R$7690,"=" &amp;B250)</f>
        <v>0</v>
      </c>
      <c r="N250" s="51">
        <f>COUNTIFS('2way'!$N$3:$N$7690,"&gt;50%",'2way'!$Y$3:$Y$7690,"N",'2way'!$Q$3:$Q$7690,"=" &amp;B250) +  COUNTIFS('2way'!$N$3:$N$7690,"&gt;50%",'2way'!$Y$3:$Y$7690,"N",'2way'!$R$3:$R$7690,"=" &amp;B250)</f>
        <v>0</v>
      </c>
      <c r="O250" s="51">
        <f>COUNTIFS('2way'!$N$3:$N$7690,"&gt;50%",'2way'!$Y$3:$Y$7690,"Y",'2way'!$Q$3:$Q$7690,"=" &amp;B250) +  COUNTIFS('2way'!$N$3:$N$7690,"&gt;50%",'2way'!$Y$3:$Y$7690,"Y",'2way'!$R$3:$R$7690,"=" &amp;B250)</f>
        <v>0</v>
      </c>
      <c r="P250">
        <f>COUNTIF('2way'!$Q$3:$Q$7690,"=" &amp;B250) + COUNTIF('2way'!$R$3:$R$7690,"=" &amp;B250)</f>
        <v>1</v>
      </c>
      <c r="Q250" s="5">
        <f t="shared" si="54"/>
        <v>0</v>
      </c>
      <c r="R250" s="5">
        <f t="shared" si="55"/>
        <v>0</v>
      </c>
      <c r="S250" s="5">
        <f t="shared" si="56"/>
        <v>0</v>
      </c>
      <c r="T250" s="5">
        <f t="shared" si="57"/>
        <v>0</v>
      </c>
      <c r="U250">
        <f t="shared" si="58"/>
        <v>1</v>
      </c>
      <c r="V250" s="5">
        <f t="shared" si="59"/>
        <v>1</v>
      </c>
      <c r="W250">
        <f t="shared" si="60"/>
        <v>0</v>
      </c>
      <c r="X250" s="5">
        <f t="shared" si="61"/>
        <v>0</v>
      </c>
      <c r="Y250">
        <f t="shared" si="62"/>
        <v>0</v>
      </c>
      <c r="Z250" s="5">
        <f t="shared" si="63"/>
        <v>0</v>
      </c>
      <c r="AA250">
        <f t="shared" si="64"/>
        <v>0</v>
      </c>
      <c r="AB250" s="5">
        <f t="shared" si="65"/>
        <v>0</v>
      </c>
    </row>
    <row r="251" spans="1:28" x14ac:dyDescent="0.25">
      <c r="A251" t="s">
        <v>265</v>
      </c>
      <c r="B251" t="s">
        <v>480</v>
      </c>
      <c r="C251" s="50">
        <f>COUNTIFS('2way'!$A$3:$A$7690,"&gt;50%",'2way'!$Y$3:$Y$7690,"Y",'2way'!$Q$3:$Q$7690,"=" &amp;B251) +  COUNTIFS('2way'!$A$3:$A$7690,"&gt;50%",'2way'!$Y$3:$Y$7690,"Y",'2way'!$R$3:$R$7690,"=" &amp;B251)</f>
        <v>0</v>
      </c>
      <c r="D251" s="51">
        <f>COUNTIFS('2way'!$A$3:$A$7690,"&gt;50%",'2way'!$Y$3:$Y$7690,"N",'2way'!$Q$3:$Q$7690,"=" &amp;B251) +  COUNTIFS('2way'!$A$3:$A$7690,"&gt;50%",'2way'!$Y$3:$Y$7690,"N",'2way'!$R$3:$R$7690,"=" &amp;B251)</f>
        <v>0</v>
      </c>
      <c r="E251" s="51">
        <f>COUNTIFS('2way'!$B$3:$B$7690,"&gt;50%",'2way'!$Y$3:$Y$7690,"N",'2way'!$Q$3:$Q$7690,"=" &amp;B251) +  COUNTIFS('2way'!$B$3:$B$7690,"&gt;50%",'2way'!$Y$3:$Y$7690,"N",'2way'!$R$3:$R$7690,"=" &amp;B251)</f>
        <v>2</v>
      </c>
      <c r="F251" s="51">
        <f>COUNTIFS('2way'!$B$3:$B$7690,"&gt;50%",'2way'!$Y$3:$Y$7690,"Y",'2way'!$Q$3:$Q$7690,"=" &amp;B251) +  COUNTIFS('2way'!$B$3:$B$7690,"&gt;50%",'2way'!$Y$3:$Y$7690,"Y",'2way'!$R$3:$R$7690,"=" &amp;B251)</f>
        <v>1</v>
      </c>
      <c r="G251">
        <f>COUNTIF('2way'!$Q$3:$Q$7690,"=" &amp;B251) + COUNTIF('2way'!$R$3:$R$7690,"=" &amp;B251)</f>
        <v>3</v>
      </c>
      <c r="H251" s="5">
        <f t="shared" si="50"/>
        <v>0</v>
      </c>
      <c r="I251" s="5">
        <f t="shared" si="51"/>
        <v>0</v>
      </c>
      <c r="J251" s="5">
        <f t="shared" si="52"/>
        <v>0.66666666666666663</v>
      </c>
      <c r="K251" s="5">
        <f t="shared" si="53"/>
        <v>0.33333333333333331</v>
      </c>
      <c r="L251" s="51">
        <f>COUNTIFS('2way'!$M$3:$M$7690,"&gt;50%",'2way'!$Y$3:$Y$7690,"Y",'2way'!$Q$3:$Q$7690,"=" &amp;B251) +  COUNTIFS('2way'!$M$3:$M$7690,"&gt;50%",'2way'!$Y$3:$Y$7690,"Y",'2way'!$R$3:$R$7690,"=" &amp;B251)</f>
        <v>0</v>
      </c>
      <c r="M251" s="51">
        <f>COUNTIFS('2way'!$M$3:$M$7690,"&gt;50%",'2way'!$Y$3:$Y$7690,"N",'2way'!$Q$3:$Q$7690,"=" &amp;B251) +  COUNTIFS('2way'!$M$3:$M$7690,"&gt;50%",'2way'!$Y$3:$Y$7690,"N",'2way'!$R$3:$R$7690,"=" &amp;B251)</f>
        <v>0</v>
      </c>
      <c r="N251" s="51">
        <f>COUNTIFS('2way'!$N$3:$N$7690,"&gt;50%",'2way'!$Y$3:$Y$7690,"N",'2way'!$Q$3:$Q$7690,"=" &amp;B251) +  COUNTIFS('2way'!$N$3:$N$7690,"&gt;50%",'2way'!$Y$3:$Y$7690,"N",'2way'!$R$3:$R$7690,"=" &amp;B251)</f>
        <v>0</v>
      </c>
      <c r="O251" s="51">
        <f>COUNTIFS('2way'!$N$3:$N$7690,"&gt;50%",'2way'!$Y$3:$Y$7690,"Y",'2way'!$Q$3:$Q$7690,"=" &amp;B251) +  COUNTIFS('2way'!$N$3:$N$7690,"&gt;50%",'2way'!$Y$3:$Y$7690,"Y",'2way'!$R$3:$R$7690,"=" &amp;B251)</f>
        <v>0</v>
      </c>
      <c r="P251">
        <f>COUNTIF('2way'!$Q$3:$Q$7690,"=" &amp;B251) + COUNTIF('2way'!$R$3:$R$7690,"=" &amp;B251)</f>
        <v>3</v>
      </c>
      <c r="Q251" s="5">
        <f t="shared" si="54"/>
        <v>0</v>
      </c>
      <c r="R251" s="5">
        <f t="shared" si="55"/>
        <v>0</v>
      </c>
      <c r="S251" s="5">
        <f t="shared" si="56"/>
        <v>0</v>
      </c>
      <c r="T251" s="5">
        <f t="shared" si="57"/>
        <v>0</v>
      </c>
      <c r="U251">
        <f t="shared" si="58"/>
        <v>2</v>
      </c>
      <c r="V251" s="5">
        <f t="shared" si="59"/>
        <v>0.66666666666666663</v>
      </c>
      <c r="W251">
        <f t="shared" si="60"/>
        <v>0</v>
      </c>
      <c r="X251" s="5">
        <f t="shared" si="61"/>
        <v>0</v>
      </c>
      <c r="Y251">
        <f t="shared" si="62"/>
        <v>1</v>
      </c>
      <c r="Z251" s="5">
        <f t="shared" si="63"/>
        <v>0.33333333333333331</v>
      </c>
      <c r="AA251">
        <f t="shared" si="64"/>
        <v>0</v>
      </c>
      <c r="AB251" s="5">
        <f t="shared" si="65"/>
        <v>0</v>
      </c>
    </row>
    <row r="252" spans="1:28" x14ac:dyDescent="0.25">
      <c r="A252" t="s">
        <v>265</v>
      </c>
      <c r="B252" t="s">
        <v>436</v>
      </c>
      <c r="C252" s="50">
        <f>COUNTIFS('2way'!$A$3:$A$7690,"&gt;50%",'2way'!$Y$3:$Y$7690,"Y",'2way'!$Q$3:$Q$7690,"=" &amp;B252) +  COUNTIFS('2way'!$A$3:$A$7690,"&gt;50%",'2way'!$Y$3:$Y$7690,"Y",'2way'!$R$3:$R$7690,"=" &amp;B252)</f>
        <v>1</v>
      </c>
      <c r="D252" s="51">
        <f>COUNTIFS('2way'!$A$3:$A$7690,"&gt;50%",'2way'!$Y$3:$Y$7690,"N",'2way'!$Q$3:$Q$7690,"=" &amp;B252) +  COUNTIFS('2way'!$A$3:$A$7690,"&gt;50%",'2way'!$Y$3:$Y$7690,"N",'2way'!$R$3:$R$7690,"=" &amp;B252)</f>
        <v>3</v>
      </c>
      <c r="E252" s="51">
        <f>COUNTIFS('2way'!$B$3:$B$7690,"&gt;50%",'2way'!$Y$3:$Y$7690,"N",'2way'!$Q$3:$Q$7690,"=" &amp;B252) +  COUNTIFS('2way'!$B$3:$B$7690,"&gt;50%",'2way'!$Y$3:$Y$7690,"N",'2way'!$R$3:$R$7690,"=" &amp;B252)</f>
        <v>0</v>
      </c>
      <c r="F252" s="51">
        <f>COUNTIFS('2way'!$B$3:$B$7690,"&gt;50%",'2way'!$Y$3:$Y$7690,"Y",'2way'!$Q$3:$Q$7690,"=" &amp;B252) +  COUNTIFS('2way'!$B$3:$B$7690,"&gt;50%",'2way'!$Y$3:$Y$7690,"Y",'2way'!$R$3:$R$7690,"=" &amp;B252)</f>
        <v>0</v>
      </c>
      <c r="G252">
        <f>COUNTIF('2way'!$Q$3:$Q$7690,"=" &amp;B252) + COUNTIF('2way'!$R$3:$R$7690,"=" &amp;B252)</f>
        <v>4</v>
      </c>
      <c r="H252" s="5">
        <f t="shared" si="50"/>
        <v>0.25</v>
      </c>
      <c r="I252" s="5">
        <f t="shared" si="51"/>
        <v>0.75</v>
      </c>
      <c r="J252" s="5">
        <f t="shared" si="52"/>
        <v>0</v>
      </c>
      <c r="K252" s="5">
        <f t="shared" si="53"/>
        <v>0</v>
      </c>
      <c r="L252" s="51">
        <f>COUNTIFS('2way'!$M$3:$M$7690,"&gt;50%",'2way'!$Y$3:$Y$7690,"Y",'2way'!$Q$3:$Q$7690,"=" &amp;B252) +  COUNTIFS('2way'!$M$3:$M$7690,"&gt;50%",'2way'!$Y$3:$Y$7690,"Y",'2way'!$R$3:$R$7690,"=" &amp;B252)</f>
        <v>0</v>
      </c>
      <c r="M252" s="51">
        <f>COUNTIFS('2way'!$M$3:$M$7690,"&gt;50%",'2way'!$Y$3:$Y$7690,"N",'2way'!$Q$3:$Q$7690,"=" &amp;B252) +  COUNTIFS('2way'!$M$3:$M$7690,"&gt;50%",'2way'!$Y$3:$Y$7690,"N",'2way'!$R$3:$R$7690,"=" &amp;B252)</f>
        <v>0</v>
      </c>
      <c r="N252" s="51">
        <f>COUNTIFS('2way'!$N$3:$N$7690,"&gt;50%",'2way'!$Y$3:$Y$7690,"N",'2way'!$Q$3:$Q$7690,"=" &amp;B252) +  COUNTIFS('2way'!$N$3:$N$7690,"&gt;50%",'2way'!$Y$3:$Y$7690,"N",'2way'!$R$3:$R$7690,"=" &amp;B252)</f>
        <v>0</v>
      </c>
      <c r="O252" s="51">
        <f>COUNTIFS('2way'!$N$3:$N$7690,"&gt;50%",'2way'!$Y$3:$Y$7690,"Y",'2way'!$Q$3:$Q$7690,"=" &amp;B252) +  COUNTIFS('2way'!$N$3:$N$7690,"&gt;50%",'2way'!$Y$3:$Y$7690,"Y",'2way'!$R$3:$R$7690,"=" &amp;B252)</f>
        <v>0</v>
      </c>
      <c r="P252">
        <f>COUNTIF('2way'!$Q$3:$Q$7690,"=" &amp;B252) + COUNTIF('2way'!$R$3:$R$7690,"=" &amp;B252)</f>
        <v>4</v>
      </c>
      <c r="Q252" s="5">
        <f t="shared" si="54"/>
        <v>0</v>
      </c>
      <c r="R252" s="5">
        <f t="shared" si="55"/>
        <v>0</v>
      </c>
      <c r="S252" s="5">
        <f t="shared" si="56"/>
        <v>0</v>
      </c>
      <c r="T252" s="5">
        <f t="shared" si="57"/>
        <v>0</v>
      </c>
      <c r="U252">
        <f t="shared" si="58"/>
        <v>1</v>
      </c>
      <c r="V252" s="5">
        <f t="shared" si="59"/>
        <v>0.25</v>
      </c>
      <c r="W252">
        <f t="shared" si="60"/>
        <v>0</v>
      </c>
      <c r="X252" s="5">
        <f t="shared" si="61"/>
        <v>0</v>
      </c>
      <c r="Y252">
        <f t="shared" si="62"/>
        <v>3</v>
      </c>
      <c r="Z252" s="5">
        <f t="shared" si="63"/>
        <v>0.75</v>
      </c>
      <c r="AA252">
        <f t="shared" si="64"/>
        <v>0</v>
      </c>
      <c r="AB252" s="5">
        <f t="shared" si="65"/>
        <v>0</v>
      </c>
    </row>
    <row r="253" spans="1:28" x14ac:dyDescent="0.25">
      <c r="A253" t="s">
        <v>265</v>
      </c>
      <c r="B253" t="s">
        <v>441</v>
      </c>
      <c r="C253" s="50">
        <f>COUNTIFS('2way'!$A$3:$A$7690,"&gt;50%",'2way'!$Y$3:$Y$7690,"Y",'2way'!$Q$3:$Q$7690,"=" &amp;B253) +  COUNTIFS('2way'!$A$3:$A$7690,"&gt;50%",'2way'!$Y$3:$Y$7690,"Y",'2way'!$R$3:$R$7690,"=" &amp;B253)</f>
        <v>1</v>
      </c>
      <c r="D253" s="51">
        <f>COUNTIFS('2way'!$A$3:$A$7690,"&gt;50%",'2way'!$Y$3:$Y$7690,"N",'2way'!$Q$3:$Q$7690,"=" &amp;B253) +  COUNTIFS('2way'!$A$3:$A$7690,"&gt;50%",'2way'!$Y$3:$Y$7690,"N",'2way'!$R$3:$R$7690,"=" &amp;B253)</f>
        <v>2</v>
      </c>
      <c r="E253" s="51">
        <f>COUNTIFS('2way'!$B$3:$B$7690,"&gt;50%",'2way'!$Y$3:$Y$7690,"N",'2way'!$Q$3:$Q$7690,"=" &amp;B253) +  COUNTIFS('2way'!$B$3:$B$7690,"&gt;50%",'2way'!$Y$3:$Y$7690,"N",'2way'!$R$3:$R$7690,"=" &amp;B253)</f>
        <v>0</v>
      </c>
      <c r="F253" s="51">
        <f>COUNTIFS('2way'!$B$3:$B$7690,"&gt;50%",'2way'!$Y$3:$Y$7690,"Y",'2way'!$Q$3:$Q$7690,"=" &amp;B253) +  COUNTIFS('2way'!$B$3:$B$7690,"&gt;50%",'2way'!$Y$3:$Y$7690,"Y",'2way'!$R$3:$R$7690,"=" &amp;B253)</f>
        <v>0</v>
      </c>
      <c r="G253">
        <f>COUNTIF('2way'!$Q$3:$Q$7690,"=" &amp;B253) + COUNTIF('2way'!$R$3:$R$7690,"=" &amp;B253)</f>
        <v>3</v>
      </c>
      <c r="H253" s="5">
        <f t="shared" si="50"/>
        <v>0.33333333333333331</v>
      </c>
      <c r="I253" s="5">
        <f t="shared" si="51"/>
        <v>0.66666666666666663</v>
      </c>
      <c r="J253" s="5">
        <f t="shared" si="52"/>
        <v>0</v>
      </c>
      <c r="K253" s="5">
        <f t="shared" si="53"/>
        <v>0</v>
      </c>
      <c r="L253" s="51">
        <f>COUNTIFS('2way'!$M$3:$M$7690,"&gt;50%",'2way'!$Y$3:$Y$7690,"Y",'2way'!$Q$3:$Q$7690,"=" &amp;B253) +  COUNTIFS('2way'!$M$3:$M$7690,"&gt;50%",'2way'!$Y$3:$Y$7690,"Y",'2way'!$R$3:$R$7690,"=" &amp;B253)</f>
        <v>0</v>
      </c>
      <c r="M253" s="51">
        <f>COUNTIFS('2way'!$M$3:$M$7690,"&gt;50%",'2way'!$Y$3:$Y$7690,"N",'2way'!$Q$3:$Q$7690,"=" &amp;B253) +  COUNTIFS('2way'!$M$3:$M$7690,"&gt;50%",'2way'!$Y$3:$Y$7690,"N",'2way'!$R$3:$R$7690,"=" &amp;B253)</f>
        <v>0</v>
      </c>
      <c r="N253" s="51">
        <f>COUNTIFS('2way'!$N$3:$N$7690,"&gt;50%",'2way'!$Y$3:$Y$7690,"N",'2way'!$Q$3:$Q$7690,"=" &amp;B253) +  COUNTIFS('2way'!$N$3:$N$7690,"&gt;50%",'2way'!$Y$3:$Y$7690,"N",'2way'!$R$3:$R$7690,"=" &amp;B253)</f>
        <v>0</v>
      </c>
      <c r="O253" s="51">
        <f>COUNTIFS('2way'!$N$3:$N$7690,"&gt;50%",'2way'!$Y$3:$Y$7690,"Y",'2way'!$Q$3:$Q$7690,"=" &amp;B253) +  COUNTIFS('2way'!$N$3:$N$7690,"&gt;50%",'2way'!$Y$3:$Y$7690,"Y",'2way'!$R$3:$R$7690,"=" &amp;B253)</f>
        <v>0</v>
      </c>
      <c r="P253">
        <f>COUNTIF('2way'!$Q$3:$Q$7690,"=" &amp;B253) + COUNTIF('2way'!$R$3:$R$7690,"=" &amp;B253)</f>
        <v>3</v>
      </c>
      <c r="Q253" s="5">
        <f t="shared" si="54"/>
        <v>0</v>
      </c>
      <c r="R253" s="5">
        <f t="shared" si="55"/>
        <v>0</v>
      </c>
      <c r="S253" s="5">
        <f t="shared" si="56"/>
        <v>0</v>
      </c>
      <c r="T253" s="5">
        <f t="shared" si="57"/>
        <v>0</v>
      </c>
      <c r="U253">
        <f t="shared" si="58"/>
        <v>1</v>
      </c>
      <c r="V253" s="5">
        <f t="shared" si="59"/>
        <v>0.33333333333333331</v>
      </c>
      <c r="W253">
        <f t="shared" si="60"/>
        <v>0</v>
      </c>
      <c r="X253" s="5">
        <f t="shared" si="61"/>
        <v>0</v>
      </c>
      <c r="Y253">
        <f t="shared" si="62"/>
        <v>2</v>
      </c>
      <c r="Z253" s="5">
        <f t="shared" si="63"/>
        <v>0.66666666666666663</v>
      </c>
      <c r="AA253">
        <f t="shared" si="64"/>
        <v>0</v>
      </c>
      <c r="AB253" s="5">
        <f t="shared" si="65"/>
        <v>0</v>
      </c>
    </row>
    <row r="254" spans="1:28" x14ac:dyDescent="0.25">
      <c r="A254" t="s">
        <v>265</v>
      </c>
      <c r="B254" t="s">
        <v>443</v>
      </c>
      <c r="C254" s="50">
        <f>COUNTIFS('2way'!$A$3:$A$7690,"&gt;50%",'2way'!$Y$3:$Y$7690,"Y",'2way'!$Q$3:$Q$7690,"=" &amp;B254) +  COUNTIFS('2way'!$A$3:$A$7690,"&gt;50%",'2way'!$Y$3:$Y$7690,"Y",'2way'!$R$3:$R$7690,"=" &amp;B254)</f>
        <v>0</v>
      </c>
      <c r="D254" s="51">
        <f>COUNTIFS('2way'!$A$3:$A$7690,"&gt;50%",'2way'!$Y$3:$Y$7690,"N",'2way'!$Q$3:$Q$7690,"=" &amp;B254) +  COUNTIFS('2way'!$A$3:$A$7690,"&gt;50%",'2way'!$Y$3:$Y$7690,"N",'2way'!$R$3:$R$7690,"=" &amp;B254)</f>
        <v>0</v>
      </c>
      <c r="E254" s="51">
        <f>COUNTIFS('2way'!$B$3:$B$7690,"&gt;50%",'2way'!$Y$3:$Y$7690,"N",'2way'!$Q$3:$Q$7690,"=" &amp;B254) +  COUNTIFS('2way'!$B$3:$B$7690,"&gt;50%",'2way'!$Y$3:$Y$7690,"N",'2way'!$R$3:$R$7690,"=" &amp;B254)</f>
        <v>0</v>
      </c>
      <c r="F254" s="51">
        <f>COUNTIFS('2way'!$B$3:$B$7690,"&gt;50%",'2way'!$Y$3:$Y$7690,"Y",'2way'!$Q$3:$Q$7690,"=" &amp;B254) +  COUNTIFS('2way'!$B$3:$B$7690,"&gt;50%",'2way'!$Y$3:$Y$7690,"Y",'2way'!$R$3:$R$7690,"=" &amp;B254)</f>
        <v>0</v>
      </c>
      <c r="G254">
        <f>COUNTIF('2way'!$Q$3:$Q$7690,"=" &amp;B254) + COUNTIF('2way'!$R$3:$R$7690,"=" &amp;B254)</f>
        <v>0</v>
      </c>
      <c r="H254" s="5" t="e">
        <f t="shared" si="50"/>
        <v>#DIV/0!</v>
      </c>
      <c r="I254" s="5" t="e">
        <f t="shared" si="51"/>
        <v>#DIV/0!</v>
      </c>
      <c r="J254" s="5" t="e">
        <f t="shared" si="52"/>
        <v>#DIV/0!</v>
      </c>
      <c r="K254" s="5" t="e">
        <f t="shared" si="53"/>
        <v>#DIV/0!</v>
      </c>
      <c r="L254" s="51">
        <f>COUNTIFS('2way'!$M$3:$M$7690,"&gt;50%",'2way'!$Y$3:$Y$7690,"Y",'2way'!$Q$3:$Q$7690,"=" &amp;B254) +  COUNTIFS('2way'!$M$3:$M$7690,"&gt;50%",'2way'!$Y$3:$Y$7690,"Y",'2way'!$R$3:$R$7690,"=" &amp;B254)</f>
        <v>0</v>
      </c>
      <c r="M254" s="51">
        <f>COUNTIFS('2way'!$M$3:$M$7690,"&gt;50%",'2way'!$Y$3:$Y$7690,"N",'2way'!$Q$3:$Q$7690,"=" &amp;B254) +  COUNTIFS('2way'!$M$3:$M$7690,"&gt;50%",'2way'!$Y$3:$Y$7690,"N",'2way'!$R$3:$R$7690,"=" &amp;B254)</f>
        <v>0</v>
      </c>
      <c r="N254" s="51">
        <f>COUNTIFS('2way'!$N$3:$N$7690,"&gt;50%",'2way'!$Y$3:$Y$7690,"N",'2way'!$Q$3:$Q$7690,"=" &amp;B254) +  COUNTIFS('2way'!$N$3:$N$7690,"&gt;50%",'2way'!$Y$3:$Y$7690,"N",'2way'!$R$3:$R$7690,"=" &amp;B254)</f>
        <v>0</v>
      </c>
      <c r="O254" s="51">
        <f>COUNTIFS('2way'!$N$3:$N$7690,"&gt;50%",'2way'!$Y$3:$Y$7690,"Y",'2way'!$Q$3:$Q$7690,"=" &amp;B254) +  COUNTIFS('2way'!$N$3:$N$7690,"&gt;50%",'2way'!$Y$3:$Y$7690,"Y",'2way'!$R$3:$R$7690,"=" &amp;B254)</f>
        <v>0</v>
      </c>
      <c r="P254">
        <f>COUNTIF('2way'!$Q$3:$Q$7690,"=" &amp;B254) + COUNTIF('2way'!$R$3:$R$7690,"=" &amp;B254)</f>
        <v>0</v>
      </c>
      <c r="Q254" s="5" t="e">
        <f t="shared" si="54"/>
        <v>#DIV/0!</v>
      </c>
      <c r="R254" s="5" t="e">
        <f t="shared" si="55"/>
        <v>#DIV/0!</v>
      </c>
      <c r="S254" s="5" t="e">
        <f t="shared" si="56"/>
        <v>#DIV/0!</v>
      </c>
      <c r="T254" s="5" t="e">
        <f t="shared" si="57"/>
        <v>#DIV/0!</v>
      </c>
      <c r="U254">
        <f t="shared" si="58"/>
        <v>0</v>
      </c>
      <c r="V254" s="5" t="e">
        <f t="shared" si="59"/>
        <v>#DIV/0!</v>
      </c>
      <c r="W254">
        <f t="shared" si="60"/>
        <v>0</v>
      </c>
      <c r="X254" s="5" t="e">
        <f t="shared" si="61"/>
        <v>#DIV/0!</v>
      </c>
      <c r="Y254">
        <f t="shared" si="62"/>
        <v>0</v>
      </c>
      <c r="Z254" s="5" t="e">
        <f t="shared" si="63"/>
        <v>#DIV/0!</v>
      </c>
      <c r="AA254">
        <f t="shared" si="64"/>
        <v>0</v>
      </c>
      <c r="AB254" s="5" t="e">
        <f t="shared" si="65"/>
        <v>#DIV/0!</v>
      </c>
    </row>
    <row r="255" spans="1:28" x14ac:dyDescent="0.25">
      <c r="A255" t="s">
        <v>265</v>
      </c>
      <c r="B255" t="s">
        <v>483</v>
      </c>
      <c r="C255" s="50">
        <f>COUNTIFS('2way'!$A$3:$A$7690,"&gt;50%",'2way'!$Y$3:$Y$7690,"Y",'2way'!$Q$3:$Q$7690,"=" &amp;B255) +  COUNTIFS('2way'!$A$3:$A$7690,"&gt;50%",'2way'!$Y$3:$Y$7690,"Y",'2way'!$R$3:$R$7690,"=" &amp;B255)</f>
        <v>0</v>
      </c>
      <c r="D255" s="51">
        <f>COUNTIFS('2way'!$A$3:$A$7690,"&gt;50%",'2way'!$Y$3:$Y$7690,"N",'2way'!$Q$3:$Q$7690,"=" &amp;B255) +  COUNTIFS('2way'!$A$3:$A$7690,"&gt;50%",'2way'!$Y$3:$Y$7690,"N",'2way'!$R$3:$R$7690,"=" &amp;B255)</f>
        <v>1</v>
      </c>
      <c r="E255" s="51">
        <f>COUNTIFS('2way'!$B$3:$B$7690,"&gt;50%",'2way'!$Y$3:$Y$7690,"N",'2way'!$Q$3:$Q$7690,"=" &amp;B255) +  COUNTIFS('2way'!$B$3:$B$7690,"&gt;50%",'2way'!$Y$3:$Y$7690,"N",'2way'!$R$3:$R$7690,"=" &amp;B255)</f>
        <v>0</v>
      </c>
      <c r="F255" s="51">
        <f>COUNTIFS('2way'!$B$3:$B$7690,"&gt;50%",'2way'!$Y$3:$Y$7690,"Y",'2way'!$Q$3:$Q$7690,"=" &amp;B255) +  COUNTIFS('2way'!$B$3:$B$7690,"&gt;50%",'2way'!$Y$3:$Y$7690,"Y",'2way'!$R$3:$R$7690,"=" &amp;B255)</f>
        <v>0</v>
      </c>
      <c r="G255">
        <f>COUNTIF('2way'!$Q$3:$Q$7690,"=" &amp;B255) + COUNTIF('2way'!$R$3:$R$7690,"=" &amp;B255)</f>
        <v>1</v>
      </c>
      <c r="H255" s="5">
        <f t="shared" si="50"/>
        <v>0</v>
      </c>
      <c r="I255" s="5">
        <f t="shared" si="51"/>
        <v>1</v>
      </c>
      <c r="J255" s="5">
        <f t="shared" si="52"/>
        <v>0</v>
      </c>
      <c r="K255" s="5">
        <f t="shared" si="53"/>
        <v>0</v>
      </c>
      <c r="L255" s="51">
        <f>COUNTIFS('2way'!$M$3:$M$7690,"&gt;50%",'2way'!$Y$3:$Y$7690,"Y",'2way'!$Q$3:$Q$7690,"=" &amp;B255) +  COUNTIFS('2way'!$M$3:$M$7690,"&gt;50%",'2way'!$Y$3:$Y$7690,"Y",'2way'!$R$3:$R$7690,"=" &amp;B255)</f>
        <v>0</v>
      </c>
      <c r="M255" s="51">
        <f>COUNTIFS('2way'!$M$3:$M$7690,"&gt;50%",'2way'!$Y$3:$Y$7690,"N",'2way'!$Q$3:$Q$7690,"=" &amp;B255) +  COUNTIFS('2way'!$M$3:$M$7690,"&gt;50%",'2way'!$Y$3:$Y$7690,"N",'2way'!$R$3:$R$7690,"=" &amp;B255)</f>
        <v>0</v>
      </c>
      <c r="N255" s="51">
        <f>COUNTIFS('2way'!$N$3:$N$7690,"&gt;50%",'2way'!$Y$3:$Y$7690,"N",'2way'!$Q$3:$Q$7690,"=" &amp;B255) +  COUNTIFS('2way'!$N$3:$N$7690,"&gt;50%",'2way'!$Y$3:$Y$7690,"N",'2way'!$R$3:$R$7690,"=" &amp;B255)</f>
        <v>0</v>
      </c>
      <c r="O255" s="51">
        <f>COUNTIFS('2way'!$N$3:$N$7690,"&gt;50%",'2way'!$Y$3:$Y$7690,"Y",'2way'!$Q$3:$Q$7690,"=" &amp;B255) +  COUNTIFS('2way'!$N$3:$N$7690,"&gt;50%",'2way'!$Y$3:$Y$7690,"Y",'2way'!$R$3:$R$7690,"=" &amp;B255)</f>
        <v>0</v>
      </c>
      <c r="P255">
        <f>COUNTIF('2way'!$Q$3:$Q$7690,"=" &amp;B255) + COUNTIF('2way'!$R$3:$R$7690,"=" &amp;B255)</f>
        <v>1</v>
      </c>
      <c r="Q255" s="5">
        <f t="shared" si="54"/>
        <v>0</v>
      </c>
      <c r="R255" s="5">
        <f t="shared" si="55"/>
        <v>0</v>
      </c>
      <c r="S255" s="5">
        <f t="shared" si="56"/>
        <v>0</v>
      </c>
      <c r="T255" s="5">
        <f t="shared" si="57"/>
        <v>0</v>
      </c>
      <c r="U255">
        <f t="shared" si="58"/>
        <v>0</v>
      </c>
      <c r="V255" s="5">
        <f t="shared" si="59"/>
        <v>0</v>
      </c>
      <c r="W255">
        <f t="shared" si="60"/>
        <v>0</v>
      </c>
      <c r="X255" s="5">
        <f t="shared" si="61"/>
        <v>0</v>
      </c>
      <c r="Y255">
        <f t="shared" si="62"/>
        <v>1</v>
      </c>
      <c r="Z255" s="5">
        <f t="shared" si="63"/>
        <v>1</v>
      </c>
      <c r="AA255">
        <f t="shared" si="64"/>
        <v>0</v>
      </c>
      <c r="AB255" s="5">
        <f t="shared" si="65"/>
        <v>0</v>
      </c>
    </row>
    <row r="256" spans="1:28" x14ac:dyDescent="0.25">
      <c r="A256" t="s">
        <v>265</v>
      </c>
      <c r="B256" t="s">
        <v>484</v>
      </c>
      <c r="C256" s="50">
        <f>COUNTIFS('2way'!$A$3:$A$7690,"&gt;50%",'2way'!$Y$3:$Y$7690,"Y",'2way'!$Q$3:$Q$7690,"=" &amp;B256) +  COUNTIFS('2way'!$A$3:$A$7690,"&gt;50%",'2way'!$Y$3:$Y$7690,"Y",'2way'!$R$3:$R$7690,"=" &amp;B256)</f>
        <v>2</v>
      </c>
      <c r="D256" s="51">
        <f>COUNTIFS('2way'!$A$3:$A$7690,"&gt;50%",'2way'!$Y$3:$Y$7690,"N",'2way'!$Q$3:$Q$7690,"=" &amp;B256) +  COUNTIFS('2way'!$A$3:$A$7690,"&gt;50%",'2way'!$Y$3:$Y$7690,"N",'2way'!$R$3:$R$7690,"=" &amp;B256)</f>
        <v>0</v>
      </c>
      <c r="E256" s="51">
        <f>COUNTIFS('2way'!$B$3:$B$7690,"&gt;50%",'2way'!$Y$3:$Y$7690,"N",'2way'!$Q$3:$Q$7690,"=" &amp;B256) +  COUNTIFS('2way'!$B$3:$B$7690,"&gt;50%",'2way'!$Y$3:$Y$7690,"N",'2way'!$R$3:$R$7690,"=" &amp;B256)</f>
        <v>0</v>
      </c>
      <c r="F256" s="51">
        <f>COUNTIFS('2way'!$B$3:$B$7690,"&gt;50%",'2way'!$Y$3:$Y$7690,"Y",'2way'!$Q$3:$Q$7690,"=" &amp;B256) +  COUNTIFS('2way'!$B$3:$B$7690,"&gt;50%",'2way'!$Y$3:$Y$7690,"Y",'2way'!$R$3:$R$7690,"=" &amp;B256)</f>
        <v>0</v>
      </c>
      <c r="G256">
        <f>COUNTIF('2way'!$Q$3:$Q$7690,"=" &amp;B256) + COUNTIF('2way'!$R$3:$R$7690,"=" &amp;B256)</f>
        <v>2</v>
      </c>
      <c r="H256" s="5">
        <f t="shared" si="50"/>
        <v>1</v>
      </c>
      <c r="I256" s="5">
        <f t="shared" si="51"/>
        <v>0</v>
      </c>
      <c r="J256" s="5">
        <f t="shared" si="52"/>
        <v>0</v>
      </c>
      <c r="K256" s="5">
        <f t="shared" si="53"/>
        <v>0</v>
      </c>
      <c r="L256" s="51">
        <f>COUNTIFS('2way'!$M$3:$M$7690,"&gt;50%",'2way'!$Y$3:$Y$7690,"Y",'2way'!$Q$3:$Q$7690,"=" &amp;B256) +  COUNTIFS('2way'!$M$3:$M$7690,"&gt;50%",'2way'!$Y$3:$Y$7690,"Y",'2way'!$R$3:$R$7690,"=" &amp;B256)</f>
        <v>0</v>
      </c>
      <c r="M256" s="51">
        <f>COUNTIFS('2way'!$M$3:$M$7690,"&gt;50%",'2way'!$Y$3:$Y$7690,"N",'2way'!$Q$3:$Q$7690,"=" &amp;B256) +  COUNTIFS('2way'!$M$3:$M$7690,"&gt;50%",'2way'!$Y$3:$Y$7690,"N",'2way'!$R$3:$R$7690,"=" &amp;B256)</f>
        <v>0</v>
      </c>
      <c r="N256" s="51">
        <f>COUNTIFS('2way'!$N$3:$N$7690,"&gt;50%",'2way'!$Y$3:$Y$7690,"N",'2way'!$Q$3:$Q$7690,"=" &amp;B256) +  COUNTIFS('2way'!$N$3:$N$7690,"&gt;50%",'2way'!$Y$3:$Y$7690,"N",'2way'!$R$3:$R$7690,"=" &amp;B256)</f>
        <v>0</v>
      </c>
      <c r="O256" s="51">
        <f>COUNTIFS('2way'!$N$3:$N$7690,"&gt;50%",'2way'!$Y$3:$Y$7690,"Y",'2way'!$Q$3:$Q$7690,"=" &amp;B256) +  COUNTIFS('2way'!$N$3:$N$7690,"&gt;50%",'2way'!$Y$3:$Y$7690,"Y",'2way'!$R$3:$R$7690,"=" &amp;B256)</f>
        <v>0</v>
      </c>
      <c r="P256">
        <f>COUNTIF('2way'!$Q$3:$Q$7690,"=" &amp;B256) + COUNTIF('2way'!$R$3:$R$7690,"=" &amp;B256)</f>
        <v>2</v>
      </c>
      <c r="Q256" s="5">
        <f t="shared" si="54"/>
        <v>0</v>
      </c>
      <c r="R256" s="5">
        <f t="shared" si="55"/>
        <v>0</v>
      </c>
      <c r="S256" s="5">
        <f t="shared" si="56"/>
        <v>0</v>
      </c>
      <c r="T256" s="5">
        <f t="shared" si="57"/>
        <v>0</v>
      </c>
      <c r="U256">
        <f t="shared" si="58"/>
        <v>2</v>
      </c>
      <c r="V256" s="5">
        <f t="shared" si="59"/>
        <v>1</v>
      </c>
      <c r="W256">
        <f t="shared" si="60"/>
        <v>0</v>
      </c>
      <c r="X256" s="5">
        <f t="shared" si="61"/>
        <v>0</v>
      </c>
      <c r="Y256">
        <f t="shared" si="62"/>
        <v>0</v>
      </c>
      <c r="Z256" s="5">
        <f t="shared" si="63"/>
        <v>0</v>
      </c>
      <c r="AA256">
        <f t="shared" si="64"/>
        <v>0</v>
      </c>
      <c r="AB256" s="5">
        <f t="shared" si="65"/>
        <v>0</v>
      </c>
    </row>
    <row r="257" spans="1:28" x14ac:dyDescent="0.25">
      <c r="A257" t="s">
        <v>265</v>
      </c>
      <c r="B257" t="s">
        <v>434</v>
      </c>
      <c r="C257" s="50">
        <f>COUNTIFS('2way'!$A$3:$A$7690,"&gt;50%",'2way'!$Y$3:$Y$7690,"Y",'2way'!$Q$3:$Q$7690,"=" &amp;B257) +  COUNTIFS('2way'!$A$3:$A$7690,"&gt;50%",'2way'!$Y$3:$Y$7690,"Y",'2way'!$R$3:$R$7690,"=" &amp;B257)</f>
        <v>0</v>
      </c>
      <c r="D257" s="51">
        <f>COUNTIFS('2way'!$A$3:$A$7690,"&gt;50%",'2way'!$Y$3:$Y$7690,"N",'2way'!$Q$3:$Q$7690,"=" &amp;B257) +  COUNTIFS('2way'!$A$3:$A$7690,"&gt;50%",'2way'!$Y$3:$Y$7690,"N",'2way'!$R$3:$R$7690,"=" &amp;B257)</f>
        <v>0</v>
      </c>
      <c r="E257" s="51">
        <f>COUNTIFS('2way'!$B$3:$B$7690,"&gt;50%",'2way'!$Y$3:$Y$7690,"N",'2way'!$Q$3:$Q$7690,"=" &amp;B257) +  COUNTIFS('2way'!$B$3:$B$7690,"&gt;50%",'2way'!$Y$3:$Y$7690,"N",'2way'!$R$3:$R$7690,"=" &amp;B257)</f>
        <v>0</v>
      </c>
      <c r="F257" s="51">
        <f>COUNTIFS('2way'!$B$3:$B$7690,"&gt;50%",'2way'!$Y$3:$Y$7690,"Y",'2way'!$Q$3:$Q$7690,"=" &amp;B257) +  COUNTIFS('2way'!$B$3:$B$7690,"&gt;50%",'2way'!$Y$3:$Y$7690,"Y",'2way'!$R$3:$R$7690,"=" &amp;B257)</f>
        <v>0</v>
      </c>
      <c r="G257">
        <f>COUNTIF('2way'!$Q$3:$Q$7690,"=" &amp;B257) + COUNTIF('2way'!$R$3:$R$7690,"=" &amp;B257)</f>
        <v>0</v>
      </c>
      <c r="H257" s="5" t="e">
        <f t="shared" si="50"/>
        <v>#DIV/0!</v>
      </c>
      <c r="I257" s="5" t="e">
        <f t="shared" si="51"/>
        <v>#DIV/0!</v>
      </c>
      <c r="J257" s="5" t="e">
        <f t="shared" si="52"/>
        <v>#DIV/0!</v>
      </c>
      <c r="K257" s="5" t="e">
        <f t="shared" si="53"/>
        <v>#DIV/0!</v>
      </c>
      <c r="L257" s="51">
        <f>COUNTIFS('2way'!$M$3:$M$7690,"&gt;50%",'2way'!$Y$3:$Y$7690,"Y",'2way'!$Q$3:$Q$7690,"=" &amp;B257) +  COUNTIFS('2way'!$M$3:$M$7690,"&gt;50%",'2way'!$Y$3:$Y$7690,"Y",'2way'!$R$3:$R$7690,"=" &amp;B257)</f>
        <v>0</v>
      </c>
      <c r="M257" s="51">
        <f>COUNTIFS('2way'!$M$3:$M$7690,"&gt;50%",'2way'!$Y$3:$Y$7690,"N",'2way'!$Q$3:$Q$7690,"=" &amp;B257) +  COUNTIFS('2way'!$M$3:$M$7690,"&gt;50%",'2way'!$Y$3:$Y$7690,"N",'2way'!$R$3:$R$7690,"=" &amp;B257)</f>
        <v>0</v>
      </c>
      <c r="N257" s="51">
        <f>COUNTIFS('2way'!$N$3:$N$7690,"&gt;50%",'2way'!$Y$3:$Y$7690,"N",'2way'!$Q$3:$Q$7690,"=" &amp;B257) +  COUNTIFS('2way'!$N$3:$N$7690,"&gt;50%",'2way'!$Y$3:$Y$7690,"N",'2way'!$R$3:$R$7690,"=" &amp;B257)</f>
        <v>0</v>
      </c>
      <c r="O257" s="51">
        <f>COUNTIFS('2way'!$N$3:$N$7690,"&gt;50%",'2way'!$Y$3:$Y$7690,"Y",'2way'!$Q$3:$Q$7690,"=" &amp;B257) +  COUNTIFS('2way'!$N$3:$N$7690,"&gt;50%",'2way'!$Y$3:$Y$7690,"Y",'2way'!$R$3:$R$7690,"=" &amp;B257)</f>
        <v>0</v>
      </c>
      <c r="P257">
        <f>COUNTIF('2way'!$Q$3:$Q$7690,"=" &amp;B257) + COUNTIF('2way'!$R$3:$R$7690,"=" &amp;B257)</f>
        <v>0</v>
      </c>
      <c r="Q257" s="5" t="e">
        <f t="shared" si="54"/>
        <v>#DIV/0!</v>
      </c>
      <c r="R257" s="5" t="e">
        <f t="shared" si="55"/>
        <v>#DIV/0!</v>
      </c>
      <c r="S257" s="5" t="e">
        <f t="shared" si="56"/>
        <v>#DIV/0!</v>
      </c>
      <c r="T257" s="5" t="e">
        <f t="shared" si="57"/>
        <v>#DIV/0!</v>
      </c>
      <c r="U257">
        <f t="shared" si="58"/>
        <v>0</v>
      </c>
      <c r="V257" s="5" t="e">
        <f t="shared" si="59"/>
        <v>#DIV/0!</v>
      </c>
      <c r="W257">
        <f t="shared" si="60"/>
        <v>0</v>
      </c>
      <c r="X257" s="5" t="e">
        <f t="shared" si="61"/>
        <v>#DIV/0!</v>
      </c>
      <c r="Y257">
        <f t="shared" si="62"/>
        <v>0</v>
      </c>
      <c r="Z257" s="5" t="e">
        <f t="shared" si="63"/>
        <v>#DIV/0!</v>
      </c>
      <c r="AA257">
        <f t="shared" si="64"/>
        <v>0</v>
      </c>
      <c r="AB257" s="5" t="e">
        <f t="shared" si="65"/>
        <v>#DIV/0!</v>
      </c>
    </row>
    <row r="258" spans="1:28" x14ac:dyDescent="0.25">
      <c r="A258" t="s">
        <v>265</v>
      </c>
      <c r="B258" t="s">
        <v>446</v>
      </c>
      <c r="C258" s="50">
        <f>COUNTIFS('2way'!$A$3:$A$7690,"&gt;50%",'2way'!$Y$3:$Y$7690,"Y",'2way'!$Q$3:$Q$7690,"=" &amp;B258) +  COUNTIFS('2way'!$A$3:$A$7690,"&gt;50%",'2way'!$Y$3:$Y$7690,"Y",'2way'!$R$3:$R$7690,"=" &amp;B258)</f>
        <v>1</v>
      </c>
      <c r="D258" s="51">
        <f>COUNTIFS('2way'!$A$3:$A$7690,"&gt;50%",'2way'!$Y$3:$Y$7690,"N",'2way'!$Q$3:$Q$7690,"=" &amp;B258) +  COUNTIFS('2way'!$A$3:$A$7690,"&gt;50%",'2way'!$Y$3:$Y$7690,"N",'2way'!$R$3:$R$7690,"=" &amp;B258)</f>
        <v>0</v>
      </c>
      <c r="E258" s="51">
        <f>COUNTIFS('2way'!$B$3:$B$7690,"&gt;50%",'2way'!$Y$3:$Y$7690,"N",'2way'!$Q$3:$Q$7690,"=" &amp;B258) +  COUNTIFS('2way'!$B$3:$B$7690,"&gt;50%",'2way'!$Y$3:$Y$7690,"N",'2way'!$R$3:$R$7690,"=" &amp;B258)</f>
        <v>0</v>
      </c>
      <c r="F258" s="51">
        <f>COUNTIFS('2way'!$B$3:$B$7690,"&gt;50%",'2way'!$Y$3:$Y$7690,"Y",'2way'!$Q$3:$Q$7690,"=" &amp;B258) +  COUNTIFS('2way'!$B$3:$B$7690,"&gt;50%",'2way'!$Y$3:$Y$7690,"Y",'2way'!$R$3:$R$7690,"=" &amp;B258)</f>
        <v>0</v>
      </c>
      <c r="G258">
        <f>COUNTIF('2way'!$Q$3:$Q$7690,"=" &amp;B258) + COUNTIF('2way'!$R$3:$R$7690,"=" &amp;B258)</f>
        <v>1</v>
      </c>
      <c r="H258" s="5">
        <f t="shared" si="50"/>
        <v>1</v>
      </c>
      <c r="I258" s="5">
        <f t="shared" si="51"/>
        <v>0</v>
      </c>
      <c r="J258" s="5">
        <f t="shared" si="52"/>
        <v>0</v>
      </c>
      <c r="K258" s="5">
        <f t="shared" si="53"/>
        <v>0</v>
      </c>
      <c r="L258" s="51">
        <f>COUNTIFS('2way'!$M$3:$M$7690,"&gt;50%",'2way'!$Y$3:$Y$7690,"Y",'2way'!$Q$3:$Q$7690,"=" &amp;B258) +  COUNTIFS('2way'!$M$3:$M$7690,"&gt;50%",'2way'!$Y$3:$Y$7690,"Y",'2way'!$R$3:$R$7690,"=" &amp;B258)</f>
        <v>0</v>
      </c>
      <c r="M258" s="51">
        <f>COUNTIFS('2way'!$M$3:$M$7690,"&gt;50%",'2way'!$Y$3:$Y$7690,"N",'2way'!$Q$3:$Q$7690,"=" &amp;B258) +  COUNTIFS('2way'!$M$3:$M$7690,"&gt;50%",'2way'!$Y$3:$Y$7690,"N",'2way'!$R$3:$R$7690,"=" &amp;B258)</f>
        <v>0</v>
      </c>
      <c r="N258" s="51">
        <f>COUNTIFS('2way'!$N$3:$N$7690,"&gt;50%",'2way'!$Y$3:$Y$7690,"N",'2way'!$Q$3:$Q$7690,"=" &amp;B258) +  COUNTIFS('2way'!$N$3:$N$7690,"&gt;50%",'2way'!$Y$3:$Y$7690,"N",'2way'!$R$3:$R$7690,"=" &amp;B258)</f>
        <v>0</v>
      </c>
      <c r="O258" s="51">
        <f>COUNTIFS('2way'!$N$3:$N$7690,"&gt;50%",'2way'!$Y$3:$Y$7690,"Y",'2way'!$Q$3:$Q$7690,"=" &amp;B258) +  COUNTIFS('2way'!$N$3:$N$7690,"&gt;50%",'2way'!$Y$3:$Y$7690,"Y",'2way'!$R$3:$R$7690,"=" &amp;B258)</f>
        <v>0</v>
      </c>
      <c r="P258">
        <f>COUNTIF('2way'!$Q$3:$Q$7690,"=" &amp;B258) + COUNTIF('2way'!$R$3:$R$7690,"=" &amp;B258)</f>
        <v>1</v>
      </c>
      <c r="Q258" s="5">
        <f t="shared" si="54"/>
        <v>0</v>
      </c>
      <c r="R258" s="5">
        <f t="shared" si="55"/>
        <v>0</v>
      </c>
      <c r="S258" s="5">
        <f t="shared" si="56"/>
        <v>0</v>
      </c>
      <c r="T258" s="5">
        <f t="shared" si="57"/>
        <v>0</v>
      </c>
      <c r="U258">
        <f t="shared" si="58"/>
        <v>1</v>
      </c>
      <c r="V258" s="5">
        <f t="shared" si="59"/>
        <v>1</v>
      </c>
      <c r="W258">
        <f t="shared" si="60"/>
        <v>0</v>
      </c>
      <c r="X258" s="5">
        <f t="shared" si="61"/>
        <v>0</v>
      </c>
      <c r="Y258">
        <f t="shared" si="62"/>
        <v>0</v>
      </c>
      <c r="Z258" s="5">
        <f t="shared" si="63"/>
        <v>0</v>
      </c>
      <c r="AA258">
        <f t="shared" si="64"/>
        <v>0</v>
      </c>
      <c r="AB258" s="5">
        <f t="shared" si="65"/>
        <v>0</v>
      </c>
    </row>
    <row r="259" spans="1:28" x14ac:dyDescent="0.25">
      <c r="A259" t="s">
        <v>271</v>
      </c>
      <c r="B259" t="s">
        <v>430</v>
      </c>
      <c r="C259" s="50">
        <f>COUNTIFS('2way'!$A$3:$A$7690,"&gt;50%",'2way'!$Y$3:$Y$7690,"Y",'2way'!$Q$3:$Q$7690,"=" &amp;B259) +  COUNTIFS('2way'!$A$3:$A$7690,"&gt;50%",'2way'!$Y$3:$Y$7690,"Y",'2way'!$R$3:$R$7690,"=" &amp;B259)</f>
        <v>3</v>
      </c>
      <c r="D259" s="51">
        <f>COUNTIFS('2way'!$A$3:$A$7690,"&gt;50%",'2way'!$Y$3:$Y$7690,"N",'2way'!$Q$3:$Q$7690,"=" &amp;B259) +  COUNTIFS('2way'!$A$3:$A$7690,"&gt;50%",'2way'!$Y$3:$Y$7690,"N",'2way'!$R$3:$R$7690,"=" &amp;B259)</f>
        <v>1</v>
      </c>
      <c r="E259" s="51">
        <f>COUNTIFS('2way'!$B$3:$B$7690,"&gt;50%",'2way'!$Y$3:$Y$7690,"N",'2way'!$Q$3:$Q$7690,"=" &amp;B259) +  COUNTIFS('2way'!$B$3:$B$7690,"&gt;50%",'2way'!$Y$3:$Y$7690,"N",'2way'!$R$3:$R$7690,"=" &amp;B259)</f>
        <v>1</v>
      </c>
      <c r="F259" s="51">
        <f>COUNTIFS('2way'!$B$3:$B$7690,"&gt;50%",'2way'!$Y$3:$Y$7690,"Y",'2way'!$Q$3:$Q$7690,"=" &amp;B259) +  COUNTIFS('2way'!$B$3:$B$7690,"&gt;50%",'2way'!$Y$3:$Y$7690,"Y",'2way'!$R$3:$R$7690,"=" &amp;B259)</f>
        <v>0</v>
      </c>
      <c r="G259">
        <f>COUNTIF('2way'!$Q$3:$Q$7690,"=" &amp;B259) + COUNTIF('2way'!$R$3:$R$7690,"=" &amp;B259)</f>
        <v>5</v>
      </c>
      <c r="H259" s="5">
        <f t="shared" si="50"/>
        <v>0.6</v>
      </c>
      <c r="I259" s="5">
        <f t="shared" si="51"/>
        <v>0.2</v>
      </c>
      <c r="J259" s="5">
        <f t="shared" si="52"/>
        <v>0.2</v>
      </c>
      <c r="K259" s="5">
        <f t="shared" si="53"/>
        <v>0</v>
      </c>
      <c r="L259" s="51">
        <f>COUNTIFS('2way'!$M$3:$M$7690,"&gt;50%",'2way'!$Y$3:$Y$7690,"Y",'2way'!$Q$3:$Q$7690,"=" &amp;B259) +  COUNTIFS('2way'!$M$3:$M$7690,"&gt;50%",'2way'!$Y$3:$Y$7690,"Y",'2way'!$R$3:$R$7690,"=" &amp;B259)</f>
        <v>0</v>
      </c>
      <c r="M259" s="51">
        <f>COUNTIFS('2way'!$M$3:$M$7690,"&gt;50%",'2way'!$Y$3:$Y$7690,"N",'2way'!$Q$3:$Q$7690,"=" &amp;B259) +  COUNTIFS('2way'!$M$3:$M$7690,"&gt;50%",'2way'!$Y$3:$Y$7690,"N",'2way'!$R$3:$R$7690,"=" &amp;B259)</f>
        <v>0</v>
      </c>
      <c r="N259" s="51">
        <f>COUNTIFS('2way'!$N$3:$N$7690,"&gt;50%",'2way'!$Y$3:$Y$7690,"N",'2way'!$Q$3:$Q$7690,"=" &amp;B259) +  COUNTIFS('2way'!$N$3:$N$7690,"&gt;50%",'2way'!$Y$3:$Y$7690,"N",'2way'!$R$3:$R$7690,"=" &amp;B259)</f>
        <v>0</v>
      </c>
      <c r="O259" s="51">
        <f>COUNTIFS('2way'!$N$3:$N$7690,"&gt;50%",'2way'!$Y$3:$Y$7690,"Y",'2way'!$Q$3:$Q$7690,"=" &amp;B259) +  COUNTIFS('2way'!$N$3:$N$7690,"&gt;50%",'2way'!$Y$3:$Y$7690,"Y",'2way'!$R$3:$R$7690,"=" &amp;B259)</f>
        <v>0</v>
      </c>
      <c r="P259">
        <f>COUNTIF('2way'!$Q$3:$Q$7690,"=" &amp;B259) + COUNTIF('2way'!$R$3:$R$7690,"=" &amp;B259)</f>
        <v>5</v>
      </c>
      <c r="Q259" s="5">
        <f t="shared" si="54"/>
        <v>0</v>
      </c>
      <c r="R259" s="5">
        <f t="shared" si="55"/>
        <v>0</v>
      </c>
      <c r="S259" s="5">
        <f t="shared" si="56"/>
        <v>0</v>
      </c>
      <c r="T259" s="5">
        <f t="shared" si="57"/>
        <v>0</v>
      </c>
      <c r="U259">
        <f t="shared" si="58"/>
        <v>4</v>
      </c>
      <c r="V259" s="5">
        <f t="shared" si="59"/>
        <v>0.8</v>
      </c>
      <c r="W259">
        <f t="shared" si="60"/>
        <v>0</v>
      </c>
      <c r="X259" s="5">
        <f t="shared" si="61"/>
        <v>0</v>
      </c>
      <c r="Y259">
        <f t="shared" si="62"/>
        <v>1</v>
      </c>
      <c r="Z259" s="5">
        <f t="shared" si="63"/>
        <v>0.2</v>
      </c>
      <c r="AA259">
        <f t="shared" si="64"/>
        <v>0</v>
      </c>
      <c r="AB259" s="5">
        <f t="shared" si="65"/>
        <v>0</v>
      </c>
    </row>
    <row r="260" spans="1:28" x14ac:dyDescent="0.25">
      <c r="A260" t="s">
        <v>271</v>
      </c>
      <c r="B260" t="s">
        <v>429</v>
      </c>
      <c r="C260" s="50">
        <f>COUNTIFS('2way'!$A$3:$A$7690,"&gt;50%",'2way'!$Y$3:$Y$7690,"Y",'2way'!$Q$3:$Q$7690,"=" &amp;B260) +  COUNTIFS('2way'!$A$3:$A$7690,"&gt;50%",'2way'!$Y$3:$Y$7690,"Y",'2way'!$R$3:$R$7690,"=" &amp;B260)</f>
        <v>2</v>
      </c>
      <c r="D260" s="51">
        <f>COUNTIFS('2way'!$A$3:$A$7690,"&gt;50%",'2way'!$Y$3:$Y$7690,"N",'2way'!$Q$3:$Q$7690,"=" &amp;B260) +  COUNTIFS('2way'!$A$3:$A$7690,"&gt;50%",'2way'!$Y$3:$Y$7690,"N",'2way'!$R$3:$R$7690,"=" &amp;B260)</f>
        <v>2</v>
      </c>
      <c r="E260" s="51">
        <f>COUNTIFS('2way'!$B$3:$B$7690,"&gt;50%",'2way'!$Y$3:$Y$7690,"N",'2way'!$Q$3:$Q$7690,"=" &amp;B260) +  COUNTIFS('2way'!$B$3:$B$7690,"&gt;50%",'2way'!$Y$3:$Y$7690,"N",'2way'!$R$3:$R$7690,"=" &amp;B260)</f>
        <v>0</v>
      </c>
      <c r="F260" s="51">
        <f>COUNTIFS('2way'!$B$3:$B$7690,"&gt;50%",'2way'!$Y$3:$Y$7690,"Y",'2way'!$Q$3:$Q$7690,"=" &amp;B260) +  COUNTIFS('2way'!$B$3:$B$7690,"&gt;50%",'2way'!$Y$3:$Y$7690,"Y",'2way'!$R$3:$R$7690,"=" &amp;B260)</f>
        <v>1</v>
      </c>
      <c r="G260">
        <f>COUNTIF('2way'!$Q$3:$Q$7690,"=" &amp;B260) + COUNTIF('2way'!$R$3:$R$7690,"=" &amp;B260)</f>
        <v>5</v>
      </c>
      <c r="H260" s="5">
        <f t="shared" ref="H260:H268" si="66">C260/G260</f>
        <v>0.4</v>
      </c>
      <c r="I260" s="5">
        <f t="shared" si="51"/>
        <v>0.4</v>
      </c>
      <c r="J260" s="5">
        <f t="shared" si="52"/>
        <v>0</v>
      </c>
      <c r="K260" s="5">
        <f t="shared" si="53"/>
        <v>0.2</v>
      </c>
      <c r="L260" s="51">
        <f>COUNTIFS('2way'!$M$3:$M$7690,"&gt;50%",'2way'!$Y$3:$Y$7690,"Y",'2way'!$Q$3:$Q$7690,"=" &amp;B260) +  COUNTIFS('2way'!$M$3:$M$7690,"&gt;50%",'2way'!$Y$3:$Y$7690,"Y",'2way'!$R$3:$R$7690,"=" &amp;B260)</f>
        <v>0</v>
      </c>
      <c r="M260" s="51">
        <f>COUNTIFS('2way'!$M$3:$M$7690,"&gt;50%",'2way'!$Y$3:$Y$7690,"N",'2way'!$Q$3:$Q$7690,"=" &amp;B260) +  COUNTIFS('2way'!$M$3:$M$7690,"&gt;50%",'2way'!$Y$3:$Y$7690,"N",'2way'!$R$3:$R$7690,"=" &amp;B260)</f>
        <v>0</v>
      </c>
      <c r="N260" s="51">
        <f>COUNTIFS('2way'!$N$3:$N$7690,"&gt;50%",'2way'!$Y$3:$Y$7690,"N",'2way'!$Q$3:$Q$7690,"=" &amp;B260) +  COUNTIFS('2way'!$N$3:$N$7690,"&gt;50%",'2way'!$Y$3:$Y$7690,"N",'2way'!$R$3:$R$7690,"=" &amp;B260)</f>
        <v>0</v>
      </c>
      <c r="O260" s="51">
        <f>COUNTIFS('2way'!$N$3:$N$7690,"&gt;50%",'2way'!$Y$3:$Y$7690,"Y",'2way'!$Q$3:$Q$7690,"=" &amp;B260) +  COUNTIFS('2way'!$N$3:$N$7690,"&gt;50%",'2way'!$Y$3:$Y$7690,"Y",'2way'!$R$3:$R$7690,"=" &amp;B260)</f>
        <v>0</v>
      </c>
      <c r="P260">
        <f>COUNTIF('2way'!$Q$3:$Q$7690,"=" &amp;B260) + COUNTIF('2way'!$R$3:$R$7690,"=" &amp;B260)</f>
        <v>5</v>
      </c>
      <c r="Q260" s="5">
        <f t="shared" si="54"/>
        <v>0</v>
      </c>
      <c r="R260" s="5">
        <f t="shared" si="55"/>
        <v>0</v>
      </c>
      <c r="S260" s="5">
        <f t="shared" si="56"/>
        <v>0</v>
      </c>
      <c r="T260" s="5">
        <f t="shared" si="57"/>
        <v>0</v>
      </c>
      <c r="U260">
        <f t="shared" si="58"/>
        <v>2</v>
      </c>
      <c r="V260" s="5">
        <f t="shared" si="59"/>
        <v>0.4</v>
      </c>
      <c r="W260">
        <f t="shared" si="60"/>
        <v>0</v>
      </c>
      <c r="X260" s="5">
        <f t="shared" si="61"/>
        <v>0</v>
      </c>
      <c r="Y260">
        <f t="shared" si="62"/>
        <v>3</v>
      </c>
      <c r="Z260" s="5">
        <f t="shared" si="63"/>
        <v>0.6</v>
      </c>
      <c r="AA260">
        <f t="shared" si="64"/>
        <v>0</v>
      </c>
      <c r="AB260" s="5">
        <f t="shared" si="65"/>
        <v>0</v>
      </c>
    </row>
    <row r="261" spans="1:28" x14ac:dyDescent="0.25">
      <c r="A261" t="s">
        <v>271</v>
      </c>
      <c r="B261" t="s">
        <v>353</v>
      </c>
      <c r="C261" s="50">
        <f>COUNTIFS('2way'!$A$3:$A$7690,"&gt;50%",'2way'!$Y$3:$Y$7690,"Y",'2way'!$Q$3:$Q$7690,"=" &amp;B261) +  COUNTIFS('2way'!$A$3:$A$7690,"&gt;50%",'2way'!$Y$3:$Y$7690,"Y",'2way'!$R$3:$R$7690,"=" &amp;B261)</f>
        <v>2</v>
      </c>
      <c r="D261" s="51">
        <f>COUNTIFS('2way'!$A$3:$A$7690,"&gt;50%",'2way'!$Y$3:$Y$7690,"N",'2way'!$Q$3:$Q$7690,"=" &amp;B261) +  COUNTIFS('2way'!$A$3:$A$7690,"&gt;50%",'2way'!$Y$3:$Y$7690,"N",'2way'!$R$3:$R$7690,"=" &amp;B261)</f>
        <v>2</v>
      </c>
      <c r="E261" s="51">
        <f>COUNTIFS('2way'!$B$3:$B$7690,"&gt;50%",'2way'!$Y$3:$Y$7690,"N",'2way'!$Q$3:$Q$7690,"=" &amp;B261) +  COUNTIFS('2way'!$B$3:$B$7690,"&gt;50%",'2way'!$Y$3:$Y$7690,"N",'2way'!$R$3:$R$7690,"=" &amp;B261)</f>
        <v>1</v>
      </c>
      <c r="F261" s="51">
        <f>COUNTIFS('2way'!$B$3:$B$7690,"&gt;50%",'2way'!$Y$3:$Y$7690,"Y",'2way'!$Q$3:$Q$7690,"=" &amp;B261) +  COUNTIFS('2way'!$B$3:$B$7690,"&gt;50%",'2way'!$Y$3:$Y$7690,"Y",'2way'!$R$3:$R$7690,"=" &amp;B261)</f>
        <v>0</v>
      </c>
      <c r="G261">
        <f>COUNTIF('2way'!$Q$3:$Q$7690,"=" &amp;B261) + COUNTIF('2way'!$R$3:$R$7690,"=" &amp;B261)</f>
        <v>5</v>
      </c>
      <c r="H261" s="5">
        <f t="shared" si="66"/>
        <v>0.4</v>
      </c>
      <c r="I261" s="5">
        <f t="shared" ref="I261:I268" si="67">D261/G261</f>
        <v>0.4</v>
      </c>
      <c r="J261" s="5">
        <f t="shared" ref="J261:J268" si="68">E261/G261</f>
        <v>0.2</v>
      </c>
      <c r="K261" s="5">
        <f t="shared" ref="K261:K268" si="69">F261/G261</f>
        <v>0</v>
      </c>
      <c r="L261" s="51">
        <f>COUNTIFS('2way'!$M$3:$M$7690,"&gt;50%",'2way'!$Y$3:$Y$7690,"Y",'2way'!$Q$3:$Q$7690,"=" &amp;B261) +  COUNTIFS('2way'!$M$3:$M$7690,"&gt;50%",'2way'!$Y$3:$Y$7690,"Y",'2way'!$R$3:$R$7690,"=" &amp;B261)</f>
        <v>0</v>
      </c>
      <c r="M261" s="51">
        <f>COUNTIFS('2way'!$M$3:$M$7690,"&gt;50%",'2way'!$Y$3:$Y$7690,"N",'2way'!$Q$3:$Q$7690,"=" &amp;B261) +  COUNTIFS('2way'!$M$3:$M$7690,"&gt;50%",'2way'!$Y$3:$Y$7690,"N",'2way'!$R$3:$R$7690,"=" &amp;B261)</f>
        <v>0</v>
      </c>
      <c r="N261" s="51">
        <f>COUNTIFS('2way'!$N$3:$N$7690,"&gt;50%",'2way'!$Y$3:$Y$7690,"N",'2way'!$Q$3:$Q$7690,"=" &amp;B261) +  COUNTIFS('2way'!$N$3:$N$7690,"&gt;50%",'2way'!$Y$3:$Y$7690,"N",'2way'!$R$3:$R$7690,"=" &amp;B261)</f>
        <v>0</v>
      </c>
      <c r="O261" s="51">
        <f>COUNTIFS('2way'!$N$3:$N$7690,"&gt;50%",'2way'!$Y$3:$Y$7690,"Y",'2way'!$Q$3:$Q$7690,"=" &amp;B261) +  COUNTIFS('2way'!$N$3:$N$7690,"&gt;50%",'2way'!$Y$3:$Y$7690,"Y",'2way'!$R$3:$R$7690,"=" &amp;B261)</f>
        <v>0</v>
      </c>
      <c r="P261">
        <f>COUNTIF('2way'!$Q$3:$Q$7690,"=" &amp;B261) + COUNTIF('2way'!$R$3:$R$7690,"=" &amp;B261)</f>
        <v>5</v>
      </c>
      <c r="Q261" s="5">
        <f t="shared" ref="Q261:Q268" si="70">L261/P261</f>
        <v>0</v>
      </c>
      <c r="R261" s="5">
        <f t="shared" ref="R261:R268" si="71">M261/P261</f>
        <v>0</v>
      </c>
      <c r="S261" s="5">
        <f t="shared" ref="S261:S268" si="72">N261/P261</f>
        <v>0</v>
      </c>
      <c r="T261" s="5">
        <f t="shared" ref="T261:T268" si="73">O261/P261</f>
        <v>0</v>
      </c>
      <c r="U261">
        <f t="shared" ref="U261:U268" si="74">C261+E261</f>
        <v>3</v>
      </c>
      <c r="V261" s="5">
        <f t="shared" ref="V261:V268" si="75">U261/G261</f>
        <v>0.6</v>
      </c>
      <c r="W261">
        <f t="shared" ref="W261:W268" si="76">L261+N261</f>
        <v>0</v>
      </c>
      <c r="X261" s="5">
        <f t="shared" ref="X261:X268" si="77">W261/P261</f>
        <v>0</v>
      </c>
      <c r="Y261">
        <f t="shared" ref="Y261:Y268" si="78">D261+F261</f>
        <v>2</v>
      </c>
      <c r="Z261" s="5">
        <f t="shared" ref="Z261:Z268" si="79">Y261/G261</f>
        <v>0.4</v>
      </c>
      <c r="AA261">
        <f t="shared" ref="AA261:AA268" si="80">M261+O261</f>
        <v>0</v>
      </c>
      <c r="AB261" s="5">
        <f t="shared" ref="AB261:AB268" si="81">AA261/P261</f>
        <v>0</v>
      </c>
    </row>
    <row r="262" spans="1:28" x14ac:dyDescent="0.25">
      <c r="A262" t="s">
        <v>271</v>
      </c>
      <c r="B262" t="s">
        <v>427</v>
      </c>
      <c r="C262" s="50">
        <f>COUNTIFS('2way'!$A$3:$A$7690,"&gt;50%",'2way'!$Y$3:$Y$7690,"Y",'2way'!$Q$3:$Q$7690,"=" &amp;B262) +  COUNTIFS('2way'!$A$3:$A$7690,"&gt;50%",'2way'!$Y$3:$Y$7690,"Y",'2way'!$R$3:$R$7690,"=" &amp;B262)</f>
        <v>0</v>
      </c>
      <c r="D262" s="51">
        <f>COUNTIFS('2way'!$A$3:$A$7690,"&gt;50%",'2way'!$Y$3:$Y$7690,"N",'2way'!$Q$3:$Q$7690,"=" &amp;B262) +  COUNTIFS('2way'!$A$3:$A$7690,"&gt;50%",'2way'!$Y$3:$Y$7690,"N",'2way'!$R$3:$R$7690,"=" &amp;B262)</f>
        <v>3</v>
      </c>
      <c r="E262" s="51">
        <f>COUNTIFS('2way'!$B$3:$B$7690,"&gt;50%",'2way'!$Y$3:$Y$7690,"N",'2way'!$Q$3:$Q$7690,"=" &amp;B262) +  COUNTIFS('2way'!$B$3:$B$7690,"&gt;50%",'2way'!$Y$3:$Y$7690,"N",'2way'!$R$3:$R$7690,"=" &amp;B262)</f>
        <v>0</v>
      </c>
      <c r="F262" s="51">
        <f>COUNTIFS('2way'!$B$3:$B$7690,"&gt;50%",'2way'!$Y$3:$Y$7690,"Y",'2way'!$Q$3:$Q$7690,"=" &amp;B262) +  COUNTIFS('2way'!$B$3:$B$7690,"&gt;50%",'2way'!$Y$3:$Y$7690,"Y",'2way'!$R$3:$R$7690,"=" &amp;B262)</f>
        <v>3</v>
      </c>
      <c r="G262">
        <f>COUNTIF('2way'!$Q$3:$Q$7690,"=" &amp;B262) + COUNTIF('2way'!$R$3:$R$7690,"=" &amp;B262)</f>
        <v>6</v>
      </c>
      <c r="H262" s="5">
        <f t="shared" si="66"/>
        <v>0</v>
      </c>
      <c r="I262" s="5">
        <f t="shared" si="67"/>
        <v>0.5</v>
      </c>
      <c r="J262" s="5">
        <f t="shared" si="68"/>
        <v>0</v>
      </c>
      <c r="K262" s="5">
        <f t="shared" si="69"/>
        <v>0.5</v>
      </c>
      <c r="L262" s="51">
        <f>COUNTIFS('2way'!$M$3:$M$7690,"&gt;50%",'2way'!$Y$3:$Y$7690,"Y",'2way'!$Q$3:$Q$7690,"=" &amp;B262) +  COUNTIFS('2way'!$M$3:$M$7690,"&gt;50%",'2way'!$Y$3:$Y$7690,"Y",'2way'!$R$3:$R$7690,"=" &amp;B262)</f>
        <v>0</v>
      </c>
      <c r="M262" s="51">
        <f>COUNTIFS('2way'!$M$3:$M$7690,"&gt;50%",'2way'!$Y$3:$Y$7690,"N",'2way'!$Q$3:$Q$7690,"=" &amp;B262) +  COUNTIFS('2way'!$M$3:$M$7690,"&gt;50%",'2way'!$Y$3:$Y$7690,"N",'2way'!$R$3:$R$7690,"=" &amp;B262)</f>
        <v>0</v>
      </c>
      <c r="N262" s="51">
        <f>COUNTIFS('2way'!$N$3:$N$7690,"&gt;50%",'2way'!$Y$3:$Y$7690,"N",'2way'!$Q$3:$Q$7690,"=" &amp;B262) +  COUNTIFS('2way'!$N$3:$N$7690,"&gt;50%",'2way'!$Y$3:$Y$7690,"N",'2way'!$R$3:$R$7690,"=" &amp;B262)</f>
        <v>0</v>
      </c>
      <c r="O262" s="51">
        <f>COUNTIFS('2way'!$N$3:$N$7690,"&gt;50%",'2way'!$Y$3:$Y$7690,"Y",'2way'!$Q$3:$Q$7690,"=" &amp;B262) +  COUNTIFS('2way'!$N$3:$N$7690,"&gt;50%",'2way'!$Y$3:$Y$7690,"Y",'2way'!$R$3:$R$7690,"=" &amp;B262)</f>
        <v>0</v>
      </c>
      <c r="P262">
        <f>COUNTIF('2way'!$Q$3:$Q$7690,"=" &amp;B262) + COUNTIF('2way'!$R$3:$R$7690,"=" &amp;B262)</f>
        <v>6</v>
      </c>
      <c r="Q262" s="5">
        <f t="shared" si="70"/>
        <v>0</v>
      </c>
      <c r="R262" s="5">
        <f t="shared" si="71"/>
        <v>0</v>
      </c>
      <c r="S262" s="5">
        <f t="shared" si="72"/>
        <v>0</v>
      </c>
      <c r="T262" s="5">
        <f t="shared" si="73"/>
        <v>0</v>
      </c>
      <c r="U262">
        <f t="shared" si="74"/>
        <v>0</v>
      </c>
      <c r="V262" s="5">
        <f t="shared" si="75"/>
        <v>0</v>
      </c>
      <c r="W262">
        <f t="shared" si="76"/>
        <v>0</v>
      </c>
      <c r="X262" s="5">
        <f t="shared" si="77"/>
        <v>0</v>
      </c>
      <c r="Y262">
        <f t="shared" si="78"/>
        <v>6</v>
      </c>
      <c r="Z262" s="5">
        <f t="shared" si="79"/>
        <v>1</v>
      </c>
      <c r="AA262">
        <f t="shared" si="80"/>
        <v>0</v>
      </c>
      <c r="AB262" s="5">
        <f t="shared" si="81"/>
        <v>0</v>
      </c>
    </row>
    <row r="263" spans="1:28" x14ac:dyDescent="0.25">
      <c r="A263" t="s">
        <v>271</v>
      </c>
      <c r="B263" t="s">
        <v>351</v>
      </c>
      <c r="C263" s="50">
        <f>COUNTIFS('2way'!$A$3:$A$7690,"&gt;50%",'2way'!$Y$3:$Y$7690,"Y",'2way'!$Q$3:$Q$7690,"=" &amp;B263) +  COUNTIFS('2way'!$A$3:$A$7690,"&gt;50%",'2way'!$Y$3:$Y$7690,"Y",'2way'!$R$3:$R$7690,"=" &amp;B263)</f>
        <v>2</v>
      </c>
      <c r="D263" s="51">
        <f>COUNTIFS('2way'!$A$3:$A$7690,"&gt;50%",'2way'!$Y$3:$Y$7690,"N",'2way'!$Q$3:$Q$7690,"=" &amp;B263) +  COUNTIFS('2way'!$A$3:$A$7690,"&gt;50%",'2way'!$Y$3:$Y$7690,"N",'2way'!$R$3:$R$7690,"=" &amp;B263)</f>
        <v>2</v>
      </c>
      <c r="E263" s="51">
        <f>COUNTIFS('2way'!$B$3:$B$7690,"&gt;50%",'2way'!$Y$3:$Y$7690,"N",'2way'!$Q$3:$Q$7690,"=" &amp;B263) +  COUNTIFS('2way'!$B$3:$B$7690,"&gt;50%",'2way'!$Y$3:$Y$7690,"N",'2way'!$R$3:$R$7690,"=" &amp;B263)</f>
        <v>0</v>
      </c>
      <c r="F263" s="51">
        <f>COUNTIFS('2way'!$B$3:$B$7690,"&gt;50%",'2way'!$Y$3:$Y$7690,"Y",'2way'!$Q$3:$Q$7690,"=" &amp;B263) +  COUNTIFS('2way'!$B$3:$B$7690,"&gt;50%",'2way'!$Y$3:$Y$7690,"Y",'2way'!$R$3:$R$7690,"=" &amp;B263)</f>
        <v>1</v>
      </c>
      <c r="G263">
        <f>COUNTIF('2way'!$Q$3:$Q$7690,"=" &amp;B263) + COUNTIF('2way'!$R$3:$R$7690,"=" &amp;B263)</f>
        <v>5</v>
      </c>
      <c r="H263" s="5">
        <f t="shared" si="66"/>
        <v>0.4</v>
      </c>
      <c r="I263" s="5">
        <f t="shared" si="67"/>
        <v>0.4</v>
      </c>
      <c r="J263" s="5">
        <f t="shared" si="68"/>
        <v>0</v>
      </c>
      <c r="K263" s="5">
        <f t="shared" si="69"/>
        <v>0.2</v>
      </c>
      <c r="L263" s="51">
        <f>COUNTIFS('2way'!$M$3:$M$7690,"&gt;50%",'2way'!$Y$3:$Y$7690,"Y",'2way'!$Q$3:$Q$7690,"=" &amp;B263) +  COUNTIFS('2way'!$M$3:$M$7690,"&gt;50%",'2way'!$Y$3:$Y$7690,"Y",'2way'!$R$3:$R$7690,"=" &amp;B263)</f>
        <v>0</v>
      </c>
      <c r="M263" s="51">
        <f>COUNTIFS('2way'!$M$3:$M$7690,"&gt;50%",'2way'!$Y$3:$Y$7690,"N",'2way'!$Q$3:$Q$7690,"=" &amp;B263) +  COUNTIFS('2way'!$M$3:$M$7690,"&gt;50%",'2way'!$Y$3:$Y$7690,"N",'2way'!$R$3:$R$7690,"=" &amp;B263)</f>
        <v>0</v>
      </c>
      <c r="N263" s="51">
        <f>COUNTIFS('2way'!$N$3:$N$7690,"&gt;50%",'2way'!$Y$3:$Y$7690,"N",'2way'!$Q$3:$Q$7690,"=" &amp;B263) +  COUNTIFS('2way'!$N$3:$N$7690,"&gt;50%",'2way'!$Y$3:$Y$7690,"N",'2way'!$R$3:$R$7690,"=" &amp;B263)</f>
        <v>0</v>
      </c>
      <c r="O263" s="51">
        <f>COUNTIFS('2way'!$N$3:$N$7690,"&gt;50%",'2way'!$Y$3:$Y$7690,"Y",'2way'!$Q$3:$Q$7690,"=" &amp;B263) +  COUNTIFS('2way'!$N$3:$N$7690,"&gt;50%",'2way'!$Y$3:$Y$7690,"Y",'2way'!$R$3:$R$7690,"=" &amp;B263)</f>
        <v>0</v>
      </c>
      <c r="P263">
        <f>COUNTIF('2way'!$Q$3:$Q$7690,"=" &amp;B263) + COUNTIF('2way'!$R$3:$R$7690,"=" &amp;B263)</f>
        <v>5</v>
      </c>
      <c r="Q263" s="5">
        <f t="shared" si="70"/>
        <v>0</v>
      </c>
      <c r="R263" s="5">
        <f t="shared" si="71"/>
        <v>0</v>
      </c>
      <c r="S263" s="5">
        <f t="shared" si="72"/>
        <v>0</v>
      </c>
      <c r="T263" s="5">
        <f t="shared" si="73"/>
        <v>0</v>
      </c>
      <c r="U263">
        <f t="shared" si="74"/>
        <v>2</v>
      </c>
      <c r="V263" s="5">
        <f t="shared" si="75"/>
        <v>0.4</v>
      </c>
      <c r="W263">
        <f t="shared" si="76"/>
        <v>0</v>
      </c>
      <c r="X263" s="5">
        <f t="shared" si="77"/>
        <v>0</v>
      </c>
      <c r="Y263">
        <f t="shared" si="78"/>
        <v>3</v>
      </c>
      <c r="Z263" s="5">
        <f t="shared" si="79"/>
        <v>0.6</v>
      </c>
      <c r="AA263">
        <f t="shared" si="80"/>
        <v>0</v>
      </c>
      <c r="AB263" s="5">
        <f t="shared" si="81"/>
        <v>0</v>
      </c>
    </row>
    <row r="264" spans="1:28" x14ac:dyDescent="0.25">
      <c r="A264" t="s">
        <v>271</v>
      </c>
      <c r="B264" t="s">
        <v>432</v>
      </c>
      <c r="C264" s="50">
        <f>COUNTIFS('2way'!$A$3:$A$7690,"&gt;50%",'2way'!$Y$3:$Y$7690,"Y",'2way'!$Q$3:$Q$7690,"=" &amp;B264) +  COUNTIFS('2way'!$A$3:$A$7690,"&gt;50%",'2way'!$Y$3:$Y$7690,"Y",'2way'!$R$3:$R$7690,"=" &amp;B264)</f>
        <v>3</v>
      </c>
      <c r="D264" s="51">
        <f>COUNTIFS('2way'!$A$3:$A$7690,"&gt;50%",'2way'!$Y$3:$Y$7690,"N",'2way'!$Q$3:$Q$7690,"=" &amp;B264) +  COUNTIFS('2way'!$A$3:$A$7690,"&gt;50%",'2way'!$Y$3:$Y$7690,"N",'2way'!$R$3:$R$7690,"=" &amp;B264)</f>
        <v>1</v>
      </c>
      <c r="E264" s="51">
        <f>COUNTIFS('2way'!$B$3:$B$7690,"&gt;50%",'2way'!$Y$3:$Y$7690,"N",'2way'!$Q$3:$Q$7690,"=" &amp;B264) +  COUNTIFS('2way'!$B$3:$B$7690,"&gt;50%",'2way'!$Y$3:$Y$7690,"N",'2way'!$R$3:$R$7690,"=" &amp;B264)</f>
        <v>0</v>
      </c>
      <c r="F264" s="51">
        <f>COUNTIFS('2way'!$B$3:$B$7690,"&gt;50%",'2way'!$Y$3:$Y$7690,"Y",'2way'!$Q$3:$Q$7690,"=" &amp;B264) +  COUNTIFS('2way'!$B$3:$B$7690,"&gt;50%",'2way'!$Y$3:$Y$7690,"Y",'2way'!$R$3:$R$7690,"=" &amp;B264)</f>
        <v>1</v>
      </c>
      <c r="G264">
        <f>COUNTIF('2way'!$Q$3:$Q$7690,"=" &amp;B264) + COUNTIF('2way'!$R$3:$R$7690,"=" &amp;B264)</f>
        <v>5</v>
      </c>
      <c r="H264" s="5">
        <f t="shared" si="66"/>
        <v>0.6</v>
      </c>
      <c r="I264" s="5">
        <f t="shared" si="67"/>
        <v>0.2</v>
      </c>
      <c r="J264" s="5">
        <f t="shared" si="68"/>
        <v>0</v>
      </c>
      <c r="K264" s="5">
        <f t="shared" si="69"/>
        <v>0.2</v>
      </c>
      <c r="L264" s="51">
        <f>COUNTIFS('2way'!$M$3:$M$7690,"&gt;50%",'2way'!$Y$3:$Y$7690,"Y",'2way'!$Q$3:$Q$7690,"=" &amp;B264) +  COUNTIFS('2way'!$M$3:$M$7690,"&gt;50%",'2way'!$Y$3:$Y$7690,"Y",'2way'!$R$3:$R$7690,"=" &amp;B264)</f>
        <v>0</v>
      </c>
      <c r="M264" s="51">
        <f>COUNTIFS('2way'!$M$3:$M$7690,"&gt;50%",'2way'!$Y$3:$Y$7690,"N",'2way'!$Q$3:$Q$7690,"=" &amp;B264) +  COUNTIFS('2way'!$M$3:$M$7690,"&gt;50%",'2way'!$Y$3:$Y$7690,"N",'2way'!$R$3:$R$7690,"=" &amp;B264)</f>
        <v>0</v>
      </c>
      <c r="N264" s="51">
        <f>COUNTIFS('2way'!$N$3:$N$7690,"&gt;50%",'2way'!$Y$3:$Y$7690,"N",'2way'!$Q$3:$Q$7690,"=" &amp;B264) +  COUNTIFS('2way'!$N$3:$N$7690,"&gt;50%",'2way'!$Y$3:$Y$7690,"N",'2way'!$R$3:$R$7690,"=" &amp;B264)</f>
        <v>0</v>
      </c>
      <c r="O264" s="51">
        <f>COUNTIFS('2way'!$N$3:$N$7690,"&gt;50%",'2way'!$Y$3:$Y$7690,"Y",'2way'!$Q$3:$Q$7690,"=" &amp;B264) +  COUNTIFS('2way'!$N$3:$N$7690,"&gt;50%",'2way'!$Y$3:$Y$7690,"Y",'2way'!$R$3:$R$7690,"=" &amp;B264)</f>
        <v>0</v>
      </c>
      <c r="P264">
        <f>COUNTIF('2way'!$Q$3:$Q$7690,"=" &amp;B264) + COUNTIF('2way'!$R$3:$R$7690,"=" &amp;B264)</f>
        <v>5</v>
      </c>
      <c r="Q264" s="5">
        <f t="shared" si="70"/>
        <v>0</v>
      </c>
      <c r="R264" s="5">
        <f t="shared" si="71"/>
        <v>0</v>
      </c>
      <c r="S264" s="5">
        <f t="shared" si="72"/>
        <v>0</v>
      </c>
      <c r="T264" s="5">
        <f t="shared" si="73"/>
        <v>0</v>
      </c>
      <c r="U264">
        <f t="shared" si="74"/>
        <v>3</v>
      </c>
      <c r="V264" s="5">
        <f t="shared" si="75"/>
        <v>0.6</v>
      </c>
      <c r="W264">
        <f t="shared" si="76"/>
        <v>0</v>
      </c>
      <c r="X264" s="5">
        <f t="shared" si="77"/>
        <v>0</v>
      </c>
      <c r="Y264">
        <f t="shared" si="78"/>
        <v>2</v>
      </c>
      <c r="Z264" s="5">
        <f t="shared" si="79"/>
        <v>0.4</v>
      </c>
      <c r="AA264">
        <f t="shared" si="80"/>
        <v>0</v>
      </c>
      <c r="AB264" s="5">
        <f t="shared" si="81"/>
        <v>0</v>
      </c>
    </row>
    <row r="265" spans="1:28" x14ac:dyDescent="0.25">
      <c r="A265" t="s">
        <v>271</v>
      </c>
      <c r="B265" t="s">
        <v>431</v>
      </c>
      <c r="C265" s="50">
        <f>COUNTIFS('2way'!$A$3:$A$7690,"&gt;50%",'2way'!$Y$3:$Y$7690,"Y",'2way'!$Q$3:$Q$7690,"=" &amp;B265) +  COUNTIFS('2way'!$A$3:$A$7690,"&gt;50%",'2way'!$Y$3:$Y$7690,"Y",'2way'!$R$3:$R$7690,"=" &amp;B265)</f>
        <v>1</v>
      </c>
      <c r="D265" s="51">
        <f>COUNTIFS('2way'!$A$3:$A$7690,"&gt;50%",'2way'!$Y$3:$Y$7690,"N",'2way'!$Q$3:$Q$7690,"=" &amp;B265) +  COUNTIFS('2way'!$A$3:$A$7690,"&gt;50%",'2way'!$Y$3:$Y$7690,"N",'2way'!$R$3:$R$7690,"=" &amp;B265)</f>
        <v>2</v>
      </c>
      <c r="E265" s="51">
        <f>COUNTIFS('2way'!$B$3:$B$7690,"&gt;50%",'2way'!$Y$3:$Y$7690,"N",'2way'!$Q$3:$Q$7690,"=" &amp;B265) +  COUNTIFS('2way'!$B$3:$B$7690,"&gt;50%",'2way'!$Y$3:$Y$7690,"N",'2way'!$R$3:$R$7690,"=" &amp;B265)</f>
        <v>1</v>
      </c>
      <c r="F265" s="51">
        <f>COUNTIFS('2way'!$B$3:$B$7690,"&gt;50%",'2way'!$Y$3:$Y$7690,"Y",'2way'!$Q$3:$Q$7690,"=" &amp;B265) +  COUNTIFS('2way'!$B$3:$B$7690,"&gt;50%",'2way'!$Y$3:$Y$7690,"Y",'2way'!$R$3:$R$7690,"=" &amp;B265)</f>
        <v>1</v>
      </c>
      <c r="G265">
        <f>COUNTIF('2way'!$Q$3:$Q$7690,"=" &amp;B265) + COUNTIF('2way'!$R$3:$R$7690,"=" &amp;B265)</f>
        <v>5</v>
      </c>
      <c r="H265" s="5">
        <f t="shared" si="66"/>
        <v>0.2</v>
      </c>
      <c r="I265" s="5">
        <f t="shared" si="67"/>
        <v>0.4</v>
      </c>
      <c r="J265" s="5">
        <f t="shared" si="68"/>
        <v>0.2</v>
      </c>
      <c r="K265" s="5">
        <f t="shared" si="69"/>
        <v>0.2</v>
      </c>
      <c r="L265" s="51">
        <f>COUNTIFS('2way'!$M$3:$M$7690,"&gt;50%",'2way'!$Y$3:$Y$7690,"Y",'2way'!$Q$3:$Q$7690,"=" &amp;B265) +  COUNTIFS('2way'!$M$3:$M$7690,"&gt;50%",'2way'!$Y$3:$Y$7690,"Y",'2way'!$R$3:$R$7690,"=" &amp;B265)</f>
        <v>0</v>
      </c>
      <c r="M265" s="51">
        <f>COUNTIFS('2way'!$M$3:$M$7690,"&gt;50%",'2way'!$Y$3:$Y$7690,"N",'2way'!$Q$3:$Q$7690,"=" &amp;B265) +  COUNTIFS('2way'!$M$3:$M$7690,"&gt;50%",'2way'!$Y$3:$Y$7690,"N",'2way'!$R$3:$R$7690,"=" &amp;B265)</f>
        <v>0</v>
      </c>
      <c r="N265" s="51">
        <f>COUNTIFS('2way'!$N$3:$N$7690,"&gt;50%",'2way'!$Y$3:$Y$7690,"N",'2way'!$Q$3:$Q$7690,"=" &amp;B265) +  COUNTIFS('2way'!$N$3:$N$7690,"&gt;50%",'2way'!$Y$3:$Y$7690,"N",'2way'!$R$3:$R$7690,"=" &amp;B265)</f>
        <v>0</v>
      </c>
      <c r="O265" s="51">
        <f>COUNTIFS('2way'!$N$3:$N$7690,"&gt;50%",'2way'!$Y$3:$Y$7690,"Y",'2way'!$Q$3:$Q$7690,"=" &amp;B265) +  COUNTIFS('2way'!$N$3:$N$7690,"&gt;50%",'2way'!$Y$3:$Y$7690,"Y",'2way'!$R$3:$R$7690,"=" &amp;B265)</f>
        <v>0</v>
      </c>
      <c r="P265">
        <f>COUNTIF('2way'!$Q$3:$Q$7690,"=" &amp;B265) + COUNTIF('2way'!$R$3:$R$7690,"=" &amp;B265)</f>
        <v>5</v>
      </c>
      <c r="Q265" s="5">
        <f t="shared" si="70"/>
        <v>0</v>
      </c>
      <c r="R265" s="5">
        <f t="shared" si="71"/>
        <v>0</v>
      </c>
      <c r="S265" s="5">
        <f t="shared" si="72"/>
        <v>0</v>
      </c>
      <c r="T265" s="5">
        <f t="shared" si="73"/>
        <v>0</v>
      </c>
      <c r="U265">
        <f t="shared" si="74"/>
        <v>2</v>
      </c>
      <c r="V265" s="5">
        <f t="shared" si="75"/>
        <v>0.4</v>
      </c>
      <c r="W265">
        <f t="shared" si="76"/>
        <v>0</v>
      </c>
      <c r="X265" s="5">
        <f t="shared" si="77"/>
        <v>0</v>
      </c>
      <c r="Y265">
        <f t="shared" si="78"/>
        <v>3</v>
      </c>
      <c r="Z265" s="5">
        <f t="shared" si="79"/>
        <v>0.6</v>
      </c>
      <c r="AA265">
        <f t="shared" si="80"/>
        <v>0</v>
      </c>
      <c r="AB265" s="5">
        <f t="shared" si="81"/>
        <v>0</v>
      </c>
    </row>
    <row r="266" spans="1:28" x14ac:dyDescent="0.25">
      <c r="A266" t="s">
        <v>271</v>
      </c>
      <c r="B266" t="s">
        <v>354</v>
      </c>
      <c r="C266" s="50">
        <f>COUNTIFS('2way'!$A$3:$A$7690,"&gt;50%",'2way'!$Y$3:$Y$7690,"Y",'2way'!$Q$3:$Q$7690,"=" &amp;B266) +  COUNTIFS('2way'!$A$3:$A$7690,"&gt;50%",'2way'!$Y$3:$Y$7690,"Y",'2way'!$R$3:$R$7690,"=" &amp;B266)</f>
        <v>2</v>
      </c>
      <c r="D266" s="51">
        <f>COUNTIFS('2way'!$A$3:$A$7690,"&gt;50%",'2way'!$Y$3:$Y$7690,"N",'2way'!$Q$3:$Q$7690,"=" &amp;B266) +  COUNTIFS('2way'!$A$3:$A$7690,"&gt;50%",'2way'!$Y$3:$Y$7690,"N",'2way'!$R$3:$R$7690,"=" &amp;B266)</f>
        <v>2</v>
      </c>
      <c r="E266" s="51">
        <f>COUNTIFS('2way'!$B$3:$B$7690,"&gt;50%",'2way'!$Y$3:$Y$7690,"N",'2way'!$Q$3:$Q$7690,"=" &amp;B266) +  COUNTIFS('2way'!$B$3:$B$7690,"&gt;50%",'2way'!$Y$3:$Y$7690,"N",'2way'!$R$3:$R$7690,"=" &amp;B266)</f>
        <v>0</v>
      </c>
      <c r="F266" s="51">
        <f>COUNTIFS('2way'!$B$3:$B$7690,"&gt;50%",'2way'!$Y$3:$Y$7690,"Y",'2way'!$Q$3:$Q$7690,"=" &amp;B266) +  COUNTIFS('2way'!$B$3:$B$7690,"&gt;50%",'2way'!$Y$3:$Y$7690,"Y",'2way'!$R$3:$R$7690,"=" &amp;B266)</f>
        <v>1</v>
      </c>
      <c r="G266">
        <f>COUNTIF('2way'!$Q$3:$Q$7690,"=" &amp;B266) + COUNTIF('2way'!$R$3:$R$7690,"=" &amp;B266)</f>
        <v>5</v>
      </c>
      <c r="H266" s="5">
        <f t="shared" si="66"/>
        <v>0.4</v>
      </c>
      <c r="I266" s="5">
        <f t="shared" si="67"/>
        <v>0.4</v>
      </c>
      <c r="J266" s="5">
        <f t="shared" si="68"/>
        <v>0</v>
      </c>
      <c r="K266" s="5">
        <f t="shared" si="69"/>
        <v>0.2</v>
      </c>
      <c r="L266" s="51">
        <f>COUNTIFS('2way'!$M$3:$M$7690,"&gt;50%",'2way'!$Y$3:$Y$7690,"Y",'2way'!$Q$3:$Q$7690,"=" &amp;B266) +  COUNTIFS('2way'!$M$3:$M$7690,"&gt;50%",'2way'!$Y$3:$Y$7690,"Y",'2way'!$R$3:$R$7690,"=" &amp;B266)</f>
        <v>0</v>
      </c>
      <c r="M266" s="51">
        <f>COUNTIFS('2way'!$M$3:$M$7690,"&gt;50%",'2way'!$Y$3:$Y$7690,"N",'2way'!$Q$3:$Q$7690,"=" &amp;B266) +  COUNTIFS('2way'!$M$3:$M$7690,"&gt;50%",'2way'!$Y$3:$Y$7690,"N",'2way'!$R$3:$R$7690,"=" &amp;B266)</f>
        <v>0</v>
      </c>
      <c r="N266" s="51">
        <f>COUNTIFS('2way'!$N$3:$N$7690,"&gt;50%",'2way'!$Y$3:$Y$7690,"N",'2way'!$Q$3:$Q$7690,"=" &amp;B266) +  COUNTIFS('2way'!$N$3:$N$7690,"&gt;50%",'2way'!$Y$3:$Y$7690,"N",'2way'!$R$3:$R$7690,"=" &amp;B266)</f>
        <v>0</v>
      </c>
      <c r="O266" s="51">
        <f>COUNTIFS('2way'!$N$3:$N$7690,"&gt;50%",'2way'!$Y$3:$Y$7690,"Y",'2way'!$Q$3:$Q$7690,"=" &amp;B266) +  COUNTIFS('2way'!$N$3:$N$7690,"&gt;50%",'2way'!$Y$3:$Y$7690,"Y",'2way'!$R$3:$R$7690,"=" &amp;B266)</f>
        <v>0</v>
      </c>
      <c r="P266">
        <f>COUNTIF('2way'!$Q$3:$Q$7690,"=" &amp;B266) + COUNTIF('2way'!$R$3:$R$7690,"=" &amp;B266)</f>
        <v>5</v>
      </c>
      <c r="Q266" s="5">
        <f t="shared" si="70"/>
        <v>0</v>
      </c>
      <c r="R266" s="5">
        <f t="shared" si="71"/>
        <v>0</v>
      </c>
      <c r="S266" s="5">
        <f t="shared" si="72"/>
        <v>0</v>
      </c>
      <c r="T266" s="5">
        <f t="shared" si="73"/>
        <v>0</v>
      </c>
      <c r="U266">
        <f t="shared" si="74"/>
        <v>2</v>
      </c>
      <c r="V266" s="5">
        <f t="shared" si="75"/>
        <v>0.4</v>
      </c>
      <c r="W266">
        <f t="shared" si="76"/>
        <v>0</v>
      </c>
      <c r="X266" s="5">
        <f t="shared" si="77"/>
        <v>0</v>
      </c>
      <c r="Y266">
        <f t="shared" si="78"/>
        <v>3</v>
      </c>
      <c r="Z266" s="5">
        <f t="shared" si="79"/>
        <v>0.6</v>
      </c>
      <c r="AA266">
        <f t="shared" si="80"/>
        <v>0</v>
      </c>
      <c r="AB266" s="5">
        <f t="shared" si="81"/>
        <v>0</v>
      </c>
    </row>
    <row r="267" spans="1:28" x14ac:dyDescent="0.25">
      <c r="A267" t="s">
        <v>271</v>
      </c>
      <c r="B267" t="s">
        <v>352</v>
      </c>
      <c r="C267" s="50">
        <f>COUNTIFS('2way'!$A$3:$A$7690,"&gt;50%",'2way'!$Y$3:$Y$7690,"Y",'2way'!$Q$3:$Q$7690,"=" &amp;B267) +  COUNTIFS('2way'!$A$3:$A$7690,"&gt;50%",'2way'!$Y$3:$Y$7690,"Y",'2way'!$R$3:$R$7690,"=" &amp;B267)</f>
        <v>2</v>
      </c>
      <c r="D267" s="51">
        <f>COUNTIFS('2way'!$A$3:$A$7690,"&gt;50%",'2way'!$Y$3:$Y$7690,"N",'2way'!$Q$3:$Q$7690,"=" &amp;B267) +  COUNTIFS('2way'!$A$3:$A$7690,"&gt;50%",'2way'!$Y$3:$Y$7690,"N",'2way'!$R$3:$R$7690,"=" &amp;B267)</f>
        <v>1</v>
      </c>
      <c r="E267" s="51">
        <f>COUNTIFS('2way'!$B$3:$B$7690,"&gt;50%",'2way'!$Y$3:$Y$7690,"N",'2way'!$Q$3:$Q$7690,"=" &amp;B267) +  COUNTIFS('2way'!$B$3:$B$7690,"&gt;50%",'2way'!$Y$3:$Y$7690,"N",'2way'!$R$3:$R$7690,"=" &amp;B267)</f>
        <v>1</v>
      </c>
      <c r="F267" s="51">
        <f>COUNTIFS('2way'!$B$3:$B$7690,"&gt;50%",'2way'!$Y$3:$Y$7690,"Y",'2way'!$Q$3:$Q$7690,"=" &amp;B267) +  COUNTIFS('2way'!$B$3:$B$7690,"&gt;50%",'2way'!$Y$3:$Y$7690,"Y",'2way'!$R$3:$R$7690,"=" &amp;B267)</f>
        <v>2</v>
      </c>
      <c r="G267">
        <f>COUNTIF('2way'!$Q$3:$Q$7690,"=" &amp;B267) + COUNTIF('2way'!$R$3:$R$7690,"=" &amp;B267)</f>
        <v>6</v>
      </c>
      <c r="H267" s="5">
        <f t="shared" si="66"/>
        <v>0.33333333333333331</v>
      </c>
      <c r="I267" s="5">
        <f t="shared" si="67"/>
        <v>0.16666666666666666</v>
      </c>
      <c r="J267" s="5">
        <f t="shared" si="68"/>
        <v>0.16666666666666666</v>
      </c>
      <c r="K267" s="5">
        <f t="shared" si="69"/>
        <v>0.33333333333333331</v>
      </c>
      <c r="L267" s="51">
        <f>COUNTIFS('2way'!$M$3:$M$7690,"&gt;50%",'2way'!$Y$3:$Y$7690,"Y",'2way'!$Q$3:$Q$7690,"=" &amp;B267) +  COUNTIFS('2way'!$M$3:$M$7690,"&gt;50%",'2way'!$Y$3:$Y$7690,"Y",'2way'!$R$3:$R$7690,"=" &amp;B267)</f>
        <v>0</v>
      </c>
      <c r="M267" s="51">
        <f>COUNTIFS('2way'!$M$3:$M$7690,"&gt;50%",'2way'!$Y$3:$Y$7690,"N",'2way'!$Q$3:$Q$7690,"=" &amp;B267) +  COUNTIFS('2way'!$M$3:$M$7690,"&gt;50%",'2way'!$Y$3:$Y$7690,"N",'2way'!$R$3:$R$7690,"=" &amp;B267)</f>
        <v>0</v>
      </c>
      <c r="N267" s="51">
        <f>COUNTIFS('2way'!$N$3:$N$7690,"&gt;50%",'2way'!$Y$3:$Y$7690,"N",'2way'!$Q$3:$Q$7690,"=" &amp;B267) +  COUNTIFS('2way'!$N$3:$N$7690,"&gt;50%",'2way'!$Y$3:$Y$7690,"N",'2way'!$R$3:$R$7690,"=" &amp;B267)</f>
        <v>0</v>
      </c>
      <c r="O267" s="51">
        <f>COUNTIFS('2way'!$N$3:$N$7690,"&gt;50%",'2way'!$Y$3:$Y$7690,"Y",'2way'!$Q$3:$Q$7690,"=" &amp;B267) +  COUNTIFS('2way'!$N$3:$N$7690,"&gt;50%",'2way'!$Y$3:$Y$7690,"Y",'2way'!$R$3:$R$7690,"=" &amp;B267)</f>
        <v>0</v>
      </c>
      <c r="P267">
        <f>COUNTIF('2way'!$Q$3:$Q$7690,"=" &amp;B267) + COUNTIF('2way'!$R$3:$R$7690,"=" &amp;B267)</f>
        <v>6</v>
      </c>
      <c r="Q267" s="5">
        <f t="shared" si="70"/>
        <v>0</v>
      </c>
      <c r="R267" s="5">
        <f t="shared" si="71"/>
        <v>0</v>
      </c>
      <c r="S267" s="5">
        <f t="shared" si="72"/>
        <v>0</v>
      </c>
      <c r="T267" s="5">
        <f t="shared" si="73"/>
        <v>0</v>
      </c>
      <c r="U267">
        <f t="shared" si="74"/>
        <v>3</v>
      </c>
      <c r="V267" s="5">
        <f t="shared" si="75"/>
        <v>0.5</v>
      </c>
      <c r="W267">
        <f t="shared" si="76"/>
        <v>0</v>
      </c>
      <c r="X267" s="5">
        <f t="shared" si="77"/>
        <v>0</v>
      </c>
      <c r="Y267">
        <f t="shared" si="78"/>
        <v>3</v>
      </c>
      <c r="Z267" s="5">
        <f t="shared" si="79"/>
        <v>0.5</v>
      </c>
      <c r="AA267">
        <f t="shared" si="80"/>
        <v>0</v>
      </c>
      <c r="AB267" s="5">
        <f t="shared" si="81"/>
        <v>0</v>
      </c>
    </row>
    <row r="268" spans="1:28" x14ac:dyDescent="0.25">
      <c r="A268" t="s">
        <v>271</v>
      </c>
      <c r="B268" t="s">
        <v>428</v>
      </c>
      <c r="C268" s="50">
        <f>COUNTIFS('2way'!$A$3:$A$7690,"&gt;50%",'2way'!$Y$3:$Y$7690,"Y",'2way'!$Q$3:$Q$7690,"=" &amp;B268) +  COUNTIFS('2way'!$A$3:$A$7690,"&gt;50%",'2way'!$Y$3:$Y$7690,"Y",'2way'!$R$3:$R$7690,"=" &amp;B268)</f>
        <v>3</v>
      </c>
      <c r="D268" s="51">
        <f>COUNTIFS('2way'!$A$3:$A$7690,"&gt;50%",'2way'!$Y$3:$Y$7690,"N",'2way'!$Q$3:$Q$7690,"=" &amp;B268) +  COUNTIFS('2way'!$A$3:$A$7690,"&gt;50%",'2way'!$Y$3:$Y$7690,"N",'2way'!$R$3:$R$7690,"=" &amp;B268)</f>
        <v>2</v>
      </c>
      <c r="E268" s="51">
        <f>COUNTIFS('2way'!$B$3:$B$7690,"&gt;50%",'2way'!$Y$3:$Y$7690,"N",'2way'!$Q$3:$Q$7690,"=" &amp;B268) +  COUNTIFS('2way'!$B$3:$B$7690,"&gt;50%",'2way'!$Y$3:$Y$7690,"N",'2way'!$R$3:$R$7690,"=" &amp;B268)</f>
        <v>0</v>
      </c>
      <c r="F268" s="51">
        <f>COUNTIFS('2way'!$B$3:$B$7690,"&gt;50%",'2way'!$Y$3:$Y$7690,"Y",'2way'!$Q$3:$Q$7690,"=" &amp;B268) +  COUNTIFS('2way'!$B$3:$B$7690,"&gt;50%",'2way'!$Y$3:$Y$7690,"Y",'2way'!$R$3:$R$7690,"=" &amp;B268)</f>
        <v>0</v>
      </c>
      <c r="G268">
        <f>COUNTIF('2way'!$Q$3:$Q$7690,"=" &amp;B268) + COUNTIF('2way'!$R$3:$R$7690,"=" &amp;B268)</f>
        <v>5</v>
      </c>
      <c r="H268" s="5">
        <f t="shared" si="66"/>
        <v>0.6</v>
      </c>
      <c r="I268" s="5">
        <f t="shared" si="67"/>
        <v>0.4</v>
      </c>
      <c r="J268" s="5">
        <f t="shared" si="68"/>
        <v>0</v>
      </c>
      <c r="K268" s="5">
        <f t="shared" si="69"/>
        <v>0</v>
      </c>
      <c r="L268" s="51">
        <f>COUNTIFS('2way'!$M$3:$M$7690,"&gt;50%",'2way'!$Y$3:$Y$7690,"Y",'2way'!$Q$3:$Q$7690,"=" &amp;B268) +  COUNTIFS('2way'!$M$3:$M$7690,"&gt;50%",'2way'!$Y$3:$Y$7690,"Y",'2way'!$R$3:$R$7690,"=" &amp;B268)</f>
        <v>0</v>
      </c>
      <c r="M268" s="51">
        <f>COUNTIFS('2way'!$M$3:$M$7690,"&gt;50%",'2way'!$Y$3:$Y$7690,"N",'2way'!$Q$3:$Q$7690,"=" &amp;B268) +  COUNTIFS('2way'!$M$3:$M$7690,"&gt;50%",'2way'!$Y$3:$Y$7690,"N",'2way'!$R$3:$R$7690,"=" &amp;B268)</f>
        <v>0</v>
      </c>
      <c r="N268" s="51">
        <f>COUNTIFS('2way'!$N$3:$N$7690,"&gt;50%",'2way'!$Y$3:$Y$7690,"N",'2way'!$Q$3:$Q$7690,"=" &amp;B268) +  COUNTIFS('2way'!$N$3:$N$7690,"&gt;50%",'2way'!$Y$3:$Y$7690,"N",'2way'!$R$3:$R$7690,"=" &amp;B268)</f>
        <v>0</v>
      </c>
      <c r="O268" s="51">
        <f>COUNTIFS('2way'!$N$3:$N$7690,"&gt;50%",'2way'!$Y$3:$Y$7690,"Y",'2way'!$Q$3:$Q$7690,"=" &amp;B268) +  COUNTIFS('2way'!$N$3:$N$7690,"&gt;50%",'2way'!$Y$3:$Y$7690,"Y",'2way'!$R$3:$R$7690,"=" &amp;B268)</f>
        <v>0</v>
      </c>
      <c r="P268">
        <f>COUNTIF('2way'!$Q$3:$Q$7690,"=" &amp;B268) + COUNTIF('2way'!$R$3:$R$7690,"=" &amp;B268)</f>
        <v>5</v>
      </c>
      <c r="Q268" s="5">
        <f t="shared" si="70"/>
        <v>0</v>
      </c>
      <c r="R268" s="5">
        <f t="shared" si="71"/>
        <v>0</v>
      </c>
      <c r="S268" s="5">
        <f t="shared" si="72"/>
        <v>0</v>
      </c>
      <c r="T268" s="5">
        <f t="shared" si="73"/>
        <v>0</v>
      </c>
      <c r="U268">
        <f t="shared" si="74"/>
        <v>3</v>
      </c>
      <c r="V268" s="5">
        <f t="shared" si="75"/>
        <v>0.6</v>
      </c>
      <c r="W268">
        <f t="shared" si="76"/>
        <v>0</v>
      </c>
      <c r="X268" s="5">
        <f t="shared" si="77"/>
        <v>0</v>
      </c>
      <c r="Y268">
        <f t="shared" si="78"/>
        <v>2</v>
      </c>
      <c r="Z268" s="5">
        <f t="shared" si="79"/>
        <v>0.4</v>
      </c>
      <c r="AA268">
        <f t="shared" si="80"/>
        <v>0</v>
      </c>
      <c r="AB268" s="5">
        <f t="shared" si="81"/>
        <v>0</v>
      </c>
    </row>
    <row r="269" spans="1:28" x14ac:dyDescent="0.25">
      <c r="C269" s="50"/>
      <c r="D269" s="51"/>
      <c r="E269" s="51"/>
      <c r="F269" s="51"/>
      <c r="H269" s="5"/>
      <c r="I269" s="5"/>
      <c r="J269" s="5"/>
      <c r="K269" s="5"/>
      <c r="L269" s="51"/>
      <c r="M269" s="51"/>
      <c r="N269" s="51"/>
      <c r="O269" s="51"/>
      <c r="Q269" s="5"/>
      <c r="R269" s="5"/>
      <c r="S269" s="5"/>
      <c r="T269" s="5"/>
      <c r="V269" s="5"/>
      <c r="X269" s="5"/>
      <c r="Z269" s="5"/>
      <c r="AB269" s="5"/>
    </row>
    <row r="270" spans="1:28" x14ac:dyDescent="0.25">
      <c r="C270" s="50"/>
      <c r="D270" s="51"/>
      <c r="E270" s="51"/>
      <c r="F270" s="51"/>
      <c r="H270" s="5"/>
      <c r="I270" s="5"/>
      <c r="J270" s="5"/>
      <c r="K270" s="5"/>
      <c r="L270" s="51"/>
      <c r="M270" s="51"/>
      <c r="N270" s="51"/>
      <c r="O270" s="51"/>
      <c r="Q270" s="5"/>
      <c r="R270" s="5"/>
      <c r="S270" s="5"/>
      <c r="T270" s="5"/>
      <c r="V270" s="5"/>
      <c r="X270" s="5"/>
      <c r="Z270" s="5"/>
      <c r="AB270" s="5"/>
    </row>
    <row r="271" spans="1:28" x14ac:dyDescent="0.25">
      <c r="C271" s="50"/>
      <c r="D271" s="51"/>
      <c r="E271" s="51"/>
      <c r="F271" s="51"/>
      <c r="H271" s="5"/>
      <c r="I271" s="5"/>
      <c r="J271" s="5"/>
      <c r="K271" s="5"/>
      <c r="L271" s="51"/>
      <c r="M271" s="51"/>
      <c r="N271" s="51"/>
      <c r="O271" s="51"/>
      <c r="Q271" s="5"/>
      <c r="R271" s="5"/>
      <c r="S271" s="5"/>
      <c r="T271" s="5"/>
      <c r="V271" s="5"/>
      <c r="X271" s="5"/>
      <c r="Z271" s="5"/>
      <c r="AB271" s="5"/>
    </row>
    <row r="272" spans="1:28" x14ac:dyDescent="0.25">
      <c r="C272" s="50"/>
      <c r="D272" s="51"/>
      <c r="E272" s="51"/>
      <c r="F272" s="51"/>
      <c r="H272" s="5"/>
      <c r="I272" s="5"/>
      <c r="J272" s="5"/>
      <c r="K272" s="5"/>
      <c r="L272" s="51"/>
      <c r="M272" s="51"/>
      <c r="N272" s="51"/>
      <c r="O272" s="51"/>
      <c r="Q272" s="5"/>
      <c r="R272" s="5"/>
      <c r="S272" s="5"/>
      <c r="T272" s="5"/>
      <c r="V272" s="5"/>
      <c r="X272" s="5"/>
      <c r="Z272" s="5"/>
      <c r="AB272" s="5"/>
    </row>
    <row r="273" spans="3:28" x14ac:dyDescent="0.25">
      <c r="C273" s="50"/>
      <c r="D273" s="51"/>
      <c r="E273" s="51"/>
      <c r="F273" s="51"/>
      <c r="H273" s="5"/>
      <c r="I273" s="5"/>
      <c r="J273" s="5"/>
      <c r="K273" s="5"/>
      <c r="L273" s="51"/>
      <c r="M273" s="51"/>
      <c r="N273" s="51"/>
      <c r="O273" s="51"/>
      <c r="Q273" s="5"/>
      <c r="R273" s="5"/>
      <c r="S273" s="5"/>
      <c r="T273" s="5"/>
      <c r="V273" s="5"/>
      <c r="X273" s="5"/>
      <c r="Z273" s="5"/>
      <c r="AB273" s="5"/>
    </row>
    <row r="274" spans="3:28" x14ac:dyDescent="0.25">
      <c r="C274" s="50"/>
      <c r="D274" s="51"/>
      <c r="E274" s="51"/>
      <c r="F274" s="51"/>
      <c r="H274" s="5"/>
      <c r="I274" s="5"/>
      <c r="J274" s="5"/>
      <c r="K274" s="5"/>
      <c r="L274" s="51"/>
      <c r="M274" s="51"/>
      <c r="N274" s="51"/>
      <c r="O274" s="51"/>
      <c r="Q274" s="5"/>
      <c r="R274" s="5"/>
      <c r="S274" s="5"/>
      <c r="T274" s="5"/>
      <c r="V274" s="5"/>
      <c r="X274" s="5"/>
      <c r="Z274" s="5"/>
      <c r="AB274" s="5"/>
    </row>
    <row r="275" spans="3:28" x14ac:dyDescent="0.25">
      <c r="C275" s="50"/>
      <c r="D275" s="51"/>
      <c r="E275" s="51"/>
      <c r="F275" s="51"/>
      <c r="H275" s="5"/>
      <c r="I275" s="5"/>
      <c r="J275" s="5"/>
      <c r="K275" s="5"/>
      <c r="L275" s="51"/>
      <c r="M275" s="51"/>
      <c r="N275" s="51"/>
      <c r="O275" s="51"/>
      <c r="Q275" s="5"/>
      <c r="R275" s="5"/>
      <c r="S275" s="5"/>
      <c r="T275" s="5"/>
      <c r="V275" s="5"/>
      <c r="X275" s="5"/>
      <c r="Z275" s="5"/>
      <c r="AB275" s="5"/>
    </row>
    <row r="276" spans="3:28" x14ac:dyDescent="0.25">
      <c r="C276" s="50"/>
      <c r="D276" s="51"/>
      <c r="E276" s="51"/>
      <c r="F276" s="51"/>
      <c r="H276" s="5"/>
      <c r="I276" s="5"/>
      <c r="J276" s="5"/>
      <c r="K276" s="5"/>
      <c r="L276" s="51"/>
      <c r="M276" s="51"/>
      <c r="N276" s="51"/>
      <c r="O276" s="51"/>
      <c r="Q276" s="5"/>
      <c r="R276" s="5"/>
      <c r="S276" s="5"/>
      <c r="T276" s="5"/>
      <c r="V276" s="5"/>
      <c r="X276" s="5"/>
      <c r="Z276" s="5"/>
      <c r="AB276" s="5"/>
    </row>
    <row r="277" spans="3:28" x14ac:dyDescent="0.25">
      <c r="C277" s="50"/>
      <c r="D277" s="51"/>
      <c r="E277" s="51"/>
      <c r="F277" s="51"/>
      <c r="H277" s="5"/>
      <c r="I277" s="5"/>
      <c r="J277" s="5"/>
      <c r="K277" s="5"/>
      <c r="L277" s="51"/>
      <c r="M277" s="51"/>
      <c r="N277" s="51"/>
      <c r="O277" s="51"/>
      <c r="Q277" s="5"/>
      <c r="R277" s="5"/>
      <c r="S277" s="5"/>
      <c r="T277" s="5"/>
      <c r="V277" s="5"/>
      <c r="X277" s="5"/>
      <c r="Z277" s="5"/>
      <c r="AB277" s="5"/>
    </row>
    <row r="278" spans="3:28" x14ac:dyDescent="0.25">
      <c r="C278" s="50"/>
      <c r="D278" s="51"/>
      <c r="E278" s="51"/>
      <c r="F278" s="51"/>
      <c r="H278" s="5"/>
      <c r="I278" s="5"/>
      <c r="J278" s="5"/>
      <c r="K278" s="5"/>
      <c r="L278" s="51"/>
      <c r="M278" s="51"/>
      <c r="N278" s="51"/>
      <c r="O278" s="51"/>
      <c r="Q278" s="5"/>
      <c r="R278" s="5"/>
      <c r="S278" s="5"/>
      <c r="T278" s="5"/>
      <c r="V278" s="5"/>
      <c r="X278" s="5"/>
      <c r="Z278" s="5"/>
      <c r="AB278" s="5"/>
    </row>
    <row r="279" spans="3:28" x14ac:dyDescent="0.25">
      <c r="C279" s="50"/>
      <c r="D279" s="51"/>
      <c r="E279" s="51"/>
      <c r="F279" s="51"/>
      <c r="H279" s="5"/>
      <c r="I279" s="5"/>
      <c r="J279" s="5"/>
      <c r="K279" s="5"/>
      <c r="L279" s="51"/>
      <c r="M279" s="51"/>
      <c r="N279" s="51"/>
      <c r="O279" s="51"/>
      <c r="Q279" s="5"/>
      <c r="R279" s="5"/>
      <c r="S279" s="5"/>
      <c r="T279" s="5"/>
      <c r="V279" s="5"/>
      <c r="X279" s="5"/>
      <c r="Z279" s="5"/>
      <c r="AB279" s="5"/>
    </row>
    <row r="280" spans="3:28" x14ac:dyDescent="0.25">
      <c r="C280" s="50"/>
      <c r="D280" s="51"/>
      <c r="E280" s="51"/>
      <c r="F280" s="51"/>
      <c r="H280" s="5"/>
      <c r="I280" s="5"/>
      <c r="J280" s="5"/>
      <c r="K280" s="5"/>
      <c r="L280" s="51"/>
      <c r="M280" s="51"/>
      <c r="N280" s="51"/>
      <c r="O280" s="51"/>
      <c r="Q280" s="5"/>
      <c r="R280" s="5"/>
      <c r="S280" s="5"/>
      <c r="T280" s="5"/>
      <c r="V280" s="5"/>
      <c r="X280" s="5"/>
      <c r="Z280" s="5"/>
      <c r="AB280" s="5"/>
    </row>
    <row r="281" spans="3:28" x14ac:dyDescent="0.25">
      <c r="C281" s="50"/>
      <c r="D281" s="51"/>
      <c r="E281" s="51"/>
      <c r="F281" s="51"/>
      <c r="H281" s="5"/>
      <c r="I281" s="5"/>
      <c r="J281" s="5"/>
      <c r="K281" s="5"/>
      <c r="L281" s="51"/>
      <c r="M281" s="51"/>
      <c r="N281" s="51"/>
      <c r="O281" s="51"/>
      <c r="Q281" s="5"/>
      <c r="R281" s="5"/>
      <c r="S281" s="5"/>
      <c r="T281" s="5"/>
      <c r="V281" s="5"/>
      <c r="X281" s="5"/>
      <c r="Z281" s="5"/>
      <c r="AB281" s="5"/>
    </row>
    <row r="282" spans="3:28" x14ac:dyDescent="0.25">
      <c r="C282" s="50"/>
      <c r="D282" s="51"/>
      <c r="E282" s="51"/>
      <c r="F282" s="51"/>
      <c r="H282" s="5"/>
      <c r="I282" s="5"/>
      <c r="J282" s="5"/>
      <c r="K282" s="5"/>
      <c r="L282" s="51"/>
      <c r="M282" s="51"/>
      <c r="N282" s="51"/>
      <c r="O282" s="51"/>
      <c r="Q282" s="5"/>
      <c r="R282" s="5"/>
      <c r="S282" s="5"/>
      <c r="T282" s="5"/>
      <c r="V282" s="5"/>
      <c r="X282" s="5"/>
      <c r="Z282" s="5"/>
      <c r="AB282" s="5"/>
    </row>
    <row r="283" spans="3:28" x14ac:dyDescent="0.25">
      <c r="C283" s="50"/>
      <c r="D283" s="51"/>
      <c r="E283" s="51"/>
      <c r="F283" s="51"/>
      <c r="H283" s="5"/>
      <c r="I283" s="5"/>
      <c r="J283" s="5"/>
      <c r="K283" s="5"/>
      <c r="L283" s="51"/>
      <c r="M283" s="51"/>
      <c r="N283" s="51"/>
      <c r="O283" s="51"/>
      <c r="Q283" s="5"/>
      <c r="R283" s="5"/>
      <c r="S283" s="5"/>
      <c r="T283" s="5"/>
      <c r="V283" s="5"/>
      <c r="X283" s="5"/>
      <c r="Z283" s="5"/>
      <c r="AB283" s="5"/>
    </row>
    <row r="284" spans="3:28" x14ac:dyDescent="0.25">
      <c r="C284" s="50"/>
      <c r="D284" s="51"/>
      <c r="E284" s="51"/>
      <c r="F284" s="51"/>
      <c r="H284" s="5"/>
      <c r="I284" s="5"/>
      <c r="J284" s="5"/>
      <c r="K284" s="5"/>
      <c r="L284" s="51"/>
      <c r="M284" s="51"/>
      <c r="N284" s="51"/>
      <c r="O284" s="51"/>
      <c r="Q284" s="5"/>
      <c r="R284" s="5"/>
      <c r="S284" s="5"/>
      <c r="T284" s="5"/>
      <c r="V284" s="5"/>
      <c r="X284" s="5"/>
      <c r="Z284" s="5"/>
      <c r="AB284" s="5"/>
    </row>
    <row r="285" spans="3:28" x14ac:dyDescent="0.25">
      <c r="C285" s="50"/>
      <c r="D285" s="51"/>
      <c r="E285" s="51"/>
      <c r="F285" s="51"/>
      <c r="H285" s="5"/>
      <c r="I285" s="5"/>
      <c r="J285" s="5"/>
      <c r="K285" s="5"/>
      <c r="L285" s="51"/>
      <c r="M285" s="51"/>
      <c r="N285" s="51"/>
      <c r="O285" s="51"/>
      <c r="Q285" s="5"/>
      <c r="R285" s="5"/>
      <c r="S285" s="5"/>
      <c r="T285" s="5"/>
      <c r="V285" s="5"/>
      <c r="X285" s="5"/>
      <c r="Z285" s="5"/>
      <c r="AB285" s="5"/>
    </row>
    <row r="286" spans="3:28" x14ac:dyDescent="0.25">
      <c r="C286" s="50"/>
      <c r="D286" s="51"/>
      <c r="E286" s="51"/>
      <c r="F286" s="51"/>
      <c r="H286" s="5"/>
      <c r="I286" s="5"/>
      <c r="J286" s="5"/>
      <c r="K286" s="5"/>
      <c r="L286" s="51"/>
      <c r="M286" s="51"/>
      <c r="N286" s="51"/>
      <c r="O286" s="51"/>
      <c r="Q286" s="5"/>
      <c r="R286" s="5"/>
      <c r="S286" s="5"/>
      <c r="T286" s="5"/>
      <c r="V286" s="5"/>
      <c r="X286" s="5"/>
      <c r="Z286" s="5"/>
      <c r="AB286" s="5"/>
    </row>
    <row r="287" spans="3:28" x14ac:dyDescent="0.25">
      <c r="C287" s="50"/>
      <c r="D287" s="51"/>
      <c r="E287" s="51"/>
      <c r="F287" s="51"/>
      <c r="H287" s="5"/>
      <c r="I287" s="5"/>
      <c r="J287" s="5"/>
      <c r="K287" s="5"/>
      <c r="L287" s="51"/>
      <c r="M287" s="51"/>
      <c r="N287" s="51"/>
      <c r="O287" s="51"/>
      <c r="Q287" s="5"/>
      <c r="R287" s="5"/>
      <c r="S287" s="5"/>
      <c r="T287" s="5"/>
      <c r="V287" s="5"/>
      <c r="X287" s="5"/>
      <c r="Z287" s="5"/>
      <c r="AB287" s="5"/>
    </row>
    <row r="288" spans="3:28" x14ac:dyDescent="0.25">
      <c r="C288" s="50"/>
      <c r="D288" s="51"/>
      <c r="E288" s="51"/>
      <c r="F288" s="51"/>
      <c r="H288" s="5"/>
      <c r="I288" s="5"/>
      <c r="J288" s="5"/>
      <c r="K288" s="5"/>
      <c r="L288" s="51"/>
      <c r="M288" s="51"/>
      <c r="N288" s="51"/>
      <c r="O288" s="51"/>
      <c r="Q288" s="5"/>
      <c r="R288" s="5"/>
      <c r="S288" s="5"/>
      <c r="T288" s="5"/>
      <c r="V288" s="5"/>
      <c r="X288" s="5"/>
      <c r="Z288" s="5"/>
      <c r="AB288" s="5"/>
    </row>
    <row r="289" spans="3:28" x14ac:dyDescent="0.25">
      <c r="C289" s="50"/>
      <c r="D289" s="51"/>
      <c r="E289" s="51"/>
      <c r="F289" s="51"/>
      <c r="H289" s="5"/>
      <c r="I289" s="5"/>
      <c r="J289" s="5"/>
      <c r="K289" s="5"/>
      <c r="L289" s="51"/>
      <c r="M289" s="51"/>
      <c r="N289" s="51"/>
      <c r="O289" s="51"/>
      <c r="Q289" s="5"/>
      <c r="R289" s="5"/>
      <c r="S289" s="5"/>
      <c r="T289" s="5"/>
      <c r="V289" s="5"/>
      <c r="X289" s="5"/>
      <c r="Z289" s="5"/>
      <c r="AB289" s="5"/>
    </row>
    <row r="290" spans="3:28" x14ac:dyDescent="0.25">
      <c r="C290" s="50"/>
      <c r="D290" s="51"/>
      <c r="E290" s="51"/>
      <c r="F290" s="51"/>
      <c r="H290" s="5"/>
      <c r="I290" s="5"/>
      <c r="J290" s="5"/>
      <c r="K290" s="5"/>
      <c r="L290" s="51"/>
      <c r="M290" s="51"/>
      <c r="N290" s="51"/>
      <c r="O290" s="51"/>
      <c r="Q290" s="5"/>
      <c r="R290" s="5"/>
      <c r="S290" s="5"/>
      <c r="T290" s="5"/>
      <c r="V290" s="5"/>
      <c r="X290" s="5"/>
      <c r="Z290" s="5"/>
      <c r="AB290" s="5"/>
    </row>
    <row r="291" spans="3:28" x14ac:dyDescent="0.25">
      <c r="C291" s="50"/>
      <c r="D291" s="51"/>
      <c r="E291" s="51"/>
      <c r="F291" s="51"/>
      <c r="H291" s="5"/>
      <c r="I291" s="5"/>
      <c r="J291" s="5"/>
      <c r="K291" s="5"/>
      <c r="L291" s="51"/>
      <c r="M291" s="51"/>
      <c r="N291" s="51"/>
      <c r="O291" s="51"/>
      <c r="Q291" s="5"/>
      <c r="R291" s="5"/>
      <c r="S291" s="5"/>
      <c r="T291" s="5"/>
      <c r="V291" s="5"/>
      <c r="X291" s="5"/>
      <c r="Z291" s="5"/>
      <c r="AB291" s="5"/>
    </row>
    <row r="292" spans="3:28" x14ac:dyDescent="0.25">
      <c r="C292" s="50"/>
      <c r="D292" s="51"/>
      <c r="E292" s="51"/>
      <c r="F292" s="51"/>
      <c r="H292" s="5"/>
      <c r="I292" s="5"/>
      <c r="J292" s="5"/>
      <c r="K292" s="5"/>
      <c r="L292" s="51"/>
      <c r="M292" s="51"/>
      <c r="N292" s="51"/>
      <c r="O292" s="51"/>
      <c r="Q292" s="5"/>
      <c r="R292" s="5"/>
      <c r="S292" s="5"/>
      <c r="T292" s="5"/>
      <c r="V292" s="5"/>
      <c r="X292" s="5"/>
      <c r="Z292" s="5"/>
      <c r="AB292" s="5"/>
    </row>
    <row r="293" spans="3:28" x14ac:dyDescent="0.25">
      <c r="C293" s="50"/>
      <c r="D293" s="51"/>
      <c r="E293" s="51"/>
      <c r="F293" s="51"/>
      <c r="H293" s="5"/>
      <c r="I293" s="5"/>
      <c r="J293" s="5"/>
      <c r="K293" s="5"/>
      <c r="L293" s="51"/>
      <c r="M293" s="51"/>
      <c r="N293" s="51"/>
      <c r="O293" s="51"/>
      <c r="Q293" s="5"/>
      <c r="R293" s="5"/>
      <c r="S293" s="5"/>
      <c r="T293" s="5"/>
      <c r="V293" s="5"/>
      <c r="X293" s="5"/>
      <c r="Z293" s="5"/>
      <c r="AB293" s="5"/>
    </row>
    <row r="294" spans="3:28" x14ac:dyDescent="0.25">
      <c r="C294" s="50"/>
      <c r="D294" s="51"/>
      <c r="E294" s="51"/>
      <c r="F294" s="51"/>
      <c r="H294" s="5"/>
      <c r="I294" s="5"/>
      <c r="J294" s="5"/>
      <c r="K294" s="5"/>
      <c r="L294" s="51"/>
      <c r="M294" s="51"/>
      <c r="N294" s="51"/>
      <c r="O294" s="51"/>
      <c r="Q294" s="5"/>
      <c r="R294" s="5"/>
      <c r="S294" s="5"/>
      <c r="T294" s="5"/>
      <c r="V294" s="5"/>
      <c r="X294" s="5"/>
      <c r="Z294" s="5"/>
      <c r="AB294" s="5"/>
    </row>
    <row r="295" spans="3:28" x14ac:dyDescent="0.25">
      <c r="C295" s="50"/>
      <c r="D295" s="51"/>
      <c r="E295" s="51"/>
      <c r="F295" s="51"/>
      <c r="H295" s="5"/>
      <c r="I295" s="5"/>
      <c r="J295" s="5"/>
      <c r="K295" s="5"/>
      <c r="L295" s="51"/>
      <c r="M295" s="51"/>
      <c r="N295" s="51"/>
      <c r="O295" s="51"/>
      <c r="Q295" s="5"/>
      <c r="R295" s="5"/>
      <c r="S295" s="5"/>
      <c r="T295" s="5"/>
      <c r="V295" s="5"/>
      <c r="X295" s="5"/>
      <c r="Z295" s="5"/>
      <c r="AB295" s="5"/>
    </row>
    <row r="296" spans="3:28" x14ac:dyDescent="0.25">
      <c r="C296" s="50"/>
      <c r="D296" s="51"/>
      <c r="E296" s="51"/>
      <c r="F296" s="51"/>
      <c r="H296" s="5"/>
      <c r="I296" s="5"/>
      <c r="J296" s="5"/>
      <c r="K296" s="5"/>
      <c r="L296" s="51"/>
      <c r="M296" s="51"/>
      <c r="N296" s="51"/>
      <c r="O296" s="51"/>
      <c r="Q296" s="5"/>
      <c r="R296" s="5"/>
      <c r="S296" s="5"/>
      <c r="T296" s="5"/>
      <c r="V296" s="5"/>
      <c r="X296" s="5"/>
      <c r="Z296" s="5"/>
      <c r="AB296" s="5"/>
    </row>
    <row r="297" spans="3:28" x14ac:dyDescent="0.25">
      <c r="C297" s="50"/>
      <c r="D297" s="51"/>
      <c r="E297" s="51"/>
      <c r="F297" s="51"/>
      <c r="H297" s="5"/>
      <c r="I297" s="5"/>
      <c r="J297" s="5"/>
      <c r="K297" s="5"/>
      <c r="L297" s="51"/>
      <c r="M297" s="51"/>
      <c r="N297" s="51"/>
      <c r="O297" s="51"/>
      <c r="Q297" s="5"/>
      <c r="R297" s="5"/>
      <c r="S297" s="5"/>
      <c r="T297" s="5"/>
      <c r="V297" s="5"/>
      <c r="X297" s="5"/>
      <c r="Z297" s="5"/>
      <c r="AB297" s="5"/>
    </row>
    <row r="298" spans="3:28" x14ac:dyDescent="0.25">
      <c r="C298" s="50"/>
      <c r="D298" s="51"/>
      <c r="E298" s="51"/>
      <c r="F298" s="51"/>
      <c r="H298" s="5"/>
      <c r="I298" s="5"/>
      <c r="J298" s="5"/>
      <c r="K298" s="5"/>
      <c r="L298" s="51"/>
      <c r="M298" s="51"/>
      <c r="N298" s="51"/>
      <c r="O298" s="51"/>
      <c r="Q298" s="5"/>
      <c r="R298" s="5"/>
      <c r="S298" s="5"/>
      <c r="T298" s="5"/>
      <c r="V298" s="5"/>
      <c r="X298" s="5"/>
      <c r="Z298" s="5"/>
      <c r="AB298" s="5"/>
    </row>
    <row r="299" spans="3:28" x14ac:dyDescent="0.25">
      <c r="C299" s="50"/>
      <c r="D299" s="51"/>
      <c r="E299" s="51"/>
      <c r="F299" s="51"/>
      <c r="H299" s="5"/>
      <c r="I299" s="5"/>
      <c r="J299" s="5"/>
      <c r="K299" s="5"/>
      <c r="L299" s="51"/>
      <c r="M299" s="51"/>
      <c r="N299" s="51"/>
      <c r="O299" s="51"/>
      <c r="Q299" s="5"/>
      <c r="R299" s="5"/>
      <c r="S299" s="5"/>
      <c r="T299" s="5"/>
      <c r="V299" s="5"/>
      <c r="X299" s="5"/>
      <c r="Z299" s="5"/>
      <c r="AB299" s="5"/>
    </row>
    <row r="300" spans="3:28" x14ac:dyDescent="0.25">
      <c r="C300" s="50"/>
      <c r="D300" s="51"/>
      <c r="E300" s="51"/>
      <c r="F300" s="51"/>
      <c r="H300" s="5"/>
      <c r="I300" s="5"/>
      <c r="J300" s="5"/>
      <c r="K300" s="5"/>
      <c r="L300" s="51"/>
      <c r="M300" s="51"/>
      <c r="N300" s="51"/>
      <c r="O300" s="51"/>
      <c r="Q300" s="5"/>
      <c r="R300" s="5"/>
      <c r="S300" s="5"/>
      <c r="T300" s="5"/>
      <c r="V300" s="5"/>
      <c r="X300" s="5"/>
      <c r="Z300" s="5"/>
      <c r="AB300" s="5"/>
    </row>
    <row r="301" spans="3:28" x14ac:dyDescent="0.25">
      <c r="C301" s="50"/>
      <c r="D301" s="51"/>
      <c r="E301" s="51"/>
      <c r="F301" s="51"/>
      <c r="H301" s="5"/>
      <c r="I301" s="5"/>
      <c r="J301" s="5"/>
      <c r="K301" s="5"/>
      <c r="L301" s="51"/>
      <c r="M301" s="51"/>
      <c r="N301" s="51"/>
      <c r="O301" s="51"/>
      <c r="Q301" s="5"/>
      <c r="R301" s="5"/>
      <c r="S301" s="5"/>
      <c r="T301" s="5"/>
      <c r="V301" s="5"/>
      <c r="X301" s="5"/>
      <c r="Z301" s="5"/>
      <c r="AB301" s="5"/>
    </row>
    <row r="302" spans="3:28" x14ac:dyDescent="0.25">
      <c r="C302" s="50"/>
      <c r="D302" s="51"/>
      <c r="E302" s="51"/>
      <c r="F302" s="51"/>
      <c r="H302" s="5"/>
      <c r="I302" s="5"/>
      <c r="J302" s="5"/>
      <c r="K302" s="5"/>
      <c r="L302" s="51"/>
      <c r="M302" s="51"/>
      <c r="N302" s="51"/>
      <c r="O302" s="51"/>
      <c r="Q302" s="5"/>
      <c r="R302" s="5"/>
      <c r="S302" s="5"/>
      <c r="T302" s="5"/>
      <c r="V302" s="5"/>
      <c r="X302" s="5"/>
      <c r="Z302" s="5"/>
      <c r="AB302" s="5"/>
    </row>
    <row r="303" spans="3:28" x14ac:dyDescent="0.25">
      <c r="C303" s="50"/>
      <c r="D303" s="51"/>
      <c r="E303" s="51"/>
      <c r="F303" s="51"/>
      <c r="H303" s="5"/>
      <c r="I303" s="5"/>
      <c r="J303" s="5"/>
      <c r="K303" s="5"/>
      <c r="L303" s="51"/>
      <c r="M303" s="51"/>
      <c r="N303" s="51"/>
      <c r="O303" s="51"/>
      <c r="Q303" s="5"/>
      <c r="R303" s="5"/>
      <c r="S303" s="5"/>
      <c r="T303" s="5"/>
      <c r="V303" s="5"/>
      <c r="X303" s="5"/>
      <c r="Z303" s="5"/>
      <c r="AB303" s="5"/>
    </row>
    <row r="304" spans="3:28" x14ac:dyDescent="0.25">
      <c r="C304" s="50"/>
      <c r="D304" s="51"/>
      <c r="E304" s="51"/>
      <c r="F304" s="51"/>
      <c r="H304" s="5"/>
      <c r="I304" s="5"/>
      <c r="J304" s="5"/>
      <c r="K304" s="5"/>
      <c r="L304" s="51"/>
      <c r="M304" s="51"/>
      <c r="N304" s="51"/>
      <c r="O304" s="51"/>
      <c r="Q304" s="5"/>
      <c r="R304" s="5"/>
      <c r="S304" s="5"/>
      <c r="T304" s="5"/>
      <c r="V304" s="5"/>
      <c r="X304" s="5"/>
      <c r="Z304" s="5"/>
      <c r="AB304" s="5"/>
    </row>
    <row r="305" spans="3:28" x14ac:dyDescent="0.25">
      <c r="C305" s="50"/>
      <c r="D305" s="51"/>
      <c r="E305" s="51"/>
      <c r="F305" s="51"/>
      <c r="H305" s="5"/>
      <c r="I305" s="5"/>
      <c r="J305" s="5"/>
      <c r="K305" s="5"/>
      <c r="L305" s="51"/>
      <c r="M305" s="51"/>
      <c r="N305" s="51"/>
      <c r="O305" s="51"/>
      <c r="Q305" s="5"/>
      <c r="R305" s="5"/>
      <c r="S305" s="5"/>
      <c r="T305" s="5"/>
      <c r="V305" s="5"/>
      <c r="X305" s="5"/>
      <c r="Z305" s="5"/>
      <c r="AB305" s="5"/>
    </row>
    <row r="306" spans="3:28" x14ac:dyDescent="0.25">
      <c r="C306" s="50"/>
      <c r="D306" s="51"/>
      <c r="E306" s="51"/>
      <c r="F306" s="51"/>
      <c r="H306" s="5"/>
      <c r="I306" s="5"/>
      <c r="J306" s="5"/>
      <c r="K306" s="5"/>
      <c r="L306" s="51"/>
      <c r="M306" s="51"/>
      <c r="N306" s="51"/>
      <c r="O306" s="51"/>
      <c r="Q306" s="5"/>
      <c r="R306" s="5"/>
      <c r="S306" s="5"/>
      <c r="T306" s="5"/>
      <c r="V306" s="5"/>
      <c r="X306" s="5"/>
      <c r="Z306" s="5"/>
      <c r="AB306" s="5"/>
    </row>
    <row r="307" spans="3:28" x14ac:dyDescent="0.25">
      <c r="C307" s="50"/>
      <c r="D307" s="51"/>
      <c r="E307" s="51"/>
      <c r="F307" s="51"/>
      <c r="H307" s="5"/>
      <c r="I307" s="5"/>
      <c r="J307" s="5"/>
      <c r="K307" s="5"/>
      <c r="L307" s="51"/>
      <c r="M307" s="51"/>
      <c r="N307" s="51"/>
      <c r="O307" s="51"/>
      <c r="Q307" s="5"/>
      <c r="R307" s="5"/>
      <c r="S307" s="5"/>
      <c r="T307" s="5"/>
      <c r="V307" s="5"/>
      <c r="X307" s="5"/>
      <c r="Z307" s="5"/>
      <c r="AB307" s="5"/>
    </row>
    <row r="308" spans="3:28" x14ac:dyDescent="0.25">
      <c r="C308" s="50"/>
      <c r="D308" s="51"/>
      <c r="E308" s="51"/>
      <c r="F308" s="51"/>
      <c r="H308" s="5"/>
      <c r="I308" s="5"/>
      <c r="J308" s="5"/>
      <c r="K308" s="5"/>
      <c r="L308" s="51"/>
      <c r="M308" s="51"/>
      <c r="N308" s="51"/>
      <c r="O308" s="51"/>
      <c r="Q308" s="5"/>
      <c r="R308" s="5"/>
      <c r="S308" s="5"/>
      <c r="T308" s="5"/>
      <c r="V308" s="5"/>
      <c r="X308" s="5"/>
      <c r="Z308" s="5"/>
      <c r="AB308" s="5"/>
    </row>
    <row r="309" spans="3:28" x14ac:dyDescent="0.25">
      <c r="C309" s="50"/>
      <c r="D309" s="51"/>
      <c r="E309" s="51"/>
      <c r="F309" s="51"/>
      <c r="H309" s="5"/>
      <c r="I309" s="5"/>
      <c r="J309" s="5"/>
      <c r="K309" s="5"/>
      <c r="L309" s="51"/>
      <c r="M309" s="51"/>
      <c r="N309" s="51"/>
      <c r="O309" s="51"/>
      <c r="Q309" s="5"/>
      <c r="R309" s="5"/>
      <c r="S309" s="5"/>
      <c r="T309" s="5"/>
      <c r="V309" s="5"/>
      <c r="X309" s="5"/>
      <c r="Z309" s="5"/>
      <c r="AB309" s="5"/>
    </row>
    <row r="310" spans="3:28" x14ac:dyDescent="0.25">
      <c r="C310" s="50"/>
      <c r="D310" s="51"/>
      <c r="E310" s="51"/>
      <c r="F310" s="51"/>
      <c r="H310" s="5"/>
      <c r="I310" s="5"/>
      <c r="J310" s="5"/>
      <c r="K310" s="5"/>
      <c r="L310" s="51"/>
      <c r="M310" s="51"/>
      <c r="N310" s="51"/>
      <c r="O310" s="51"/>
      <c r="Q310" s="5"/>
      <c r="R310" s="5"/>
      <c r="S310" s="5"/>
      <c r="T310" s="5"/>
      <c r="V310" s="5"/>
      <c r="X310" s="5"/>
      <c r="Z310" s="5"/>
      <c r="AB310" s="5"/>
    </row>
    <row r="311" spans="3:28" x14ac:dyDescent="0.25">
      <c r="C311" s="50"/>
      <c r="D311" s="51"/>
      <c r="E311" s="51"/>
      <c r="F311" s="51"/>
      <c r="H311" s="5"/>
      <c r="I311" s="5"/>
      <c r="J311" s="5"/>
      <c r="K311" s="5"/>
      <c r="L311" s="51"/>
      <c r="M311" s="51"/>
      <c r="N311" s="51"/>
      <c r="O311" s="51"/>
      <c r="Q311" s="5"/>
      <c r="R311" s="5"/>
      <c r="S311" s="5"/>
      <c r="T311" s="5"/>
      <c r="V311" s="5"/>
      <c r="X311" s="5"/>
      <c r="Z311" s="5"/>
      <c r="AB311" s="5"/>
    </row>
    <row r="312" spans="3:28" x14ac:dyDescent="0.25">
      <c r="C312" s="50"/>
      <c r="D312" s="51"/>
      <c r="E312" s="51"/>
      <c r="F312" s="51"/>
      <c r="H312" s="5"/>
      <c r="I312" s="5"/>
      <c r="J312" s="5"/>
      <c r="K312" s="5"/>
      <c r="L312" s="51"/>
      <c r="M312" s="51"/>
      <c r="N312" s="51"/>
      <c r="O312" s="51"/>
      <c r="Q312" s="5"/>
      <c r="R312" s="5"/>
      <c r="S312" s="5"/>
      <c r="T312" s="5"/>
      <c r="V312" s="5"/>
      <c r="X312" s="5"/>
      <c r="Z312" s="5"/>
      <c r="AB312" s="5"/>
    </row>
    <row r="313" spans="3:28" x14ac:dyDescent="0.25">
      <c r="C313" s="50"/>
      <c r="D313" s="51"/>
      <c r="E313" s="51"/>
      <c r="F313" s="51"/>
      <c r="H313" s="5"/>
      <c r="I313" s="5"/>
      <c r="J313" s="5"/>
      <c r="K313" s="5"/>
      <c r="L313" s="51"/>
      <c r="M313" s="51"/>
      <c r="N313" s="51"/>
      <c r="O313" s="51"/>
      <c r="Q313" s="5"/>
      <c r="R313" s="5"/>
      <c r="S313" s="5"/>
      <c r="T313" s="5"/>
      <c r="V313" s="5"/>
      <c r="X313" s="5"/>
      <c r="Z313" s="5"/>
      <c r="AB313" s="5"/>
    </row>
    <row r="314" spans="3:28" x14ac:dyDescent="0.25">
      <c r="C314" s="50"/>
      <c r="D314" s="51"/>
      <c r="E314" s="51"/>
      <c r="F314" s="51"/>
      <c r="H314" s="5"/>
      <c r="I314" s="5"/>
      <c r="J314" s="5"/>
      <c r="K314" s="5"/>
      <c r="L314" s="51"/>
      <c r="M314" s="51"/>
      <c r="N314" s="51"/>
      <c r="O314" s="51"/>
      <c r="Q314" s="5"/>
      <c r="R314" s="5"/>
      <c r="S314" s="5"/>
      <c r="T314" s="5"/>
      <c r="V314" s="5"/>
      <c r="X314" s="5"/>
      <c r="Z314" s="5"/>
      <c r="AB314" s="5"/>
    </row>
    <row r="315" spans="3:28" x14ac:dyDescent="0.25">
      <c r="C315" s="50"/>
      <c r="D315" s="51"/>
      <c r="E315" s="51"/>
      <c r="F315" s="51"/>
      <c r="H315" s="5"/>
      <c r="I315" s="5"/>
      <c r="J315" s="5"/>
      <c r="K315" s="5"/>
      <c r="L315" s="51"/>
      <c r="M315" s="51"/>
      <c r="N315" s="51"/>
      <c r="O315" s="51"/>
      <c r="Q315" s="5"/>
      <c r="R315" s="5"/>
      <c r="S315" s="5"/>
      <c r="T315" s="5"/>
      <c r="V315" s="5"/>
      <c r="X315" s="5"/>
      <c r="Z315" s="5"/>
      <c r="AB315" s="5"/>
    </row>
    <row r="316" spans="3:28" x14ac:dyDescent="0.25">
      <c r="C316" s="50"/>
      <c r="D316" s="51"/>
      <c r="E316" s="51"/>
      <c r="F316" s="51"/>
      <c r="H316" s="5"/>
      <c r="I316" s="5"/>
      <c r="J316" s="5"/>
      <c r="K316" s="5"/>
      <c r="L316" s="51"/>
      <c r="M316" s="51"/>
      <c r="N316" s="51"/>
      <c r="O316" s="51"/>
      <c r="Q316" s="5"/>
      <c r="R316" s="5"/>
      <c r="S316" s="5"/>
      <c r="T316" s="5"/>
      <c r="V316" s="5"/>
      <c r="X316" s="5"/>
      <c r="Z316" s="5"/>
      <c r="AB316" s="5"/>
    </row>
    <row r="317" spans="3:28" x14ac:dyDescent="0.25">
      <c r="C317" s="50"/>
      <c r="D317" s="51"/>
      <c r="E317" s="51"/>
      <c r="F317" s="51"/>
      <c r="H317" s="5"/>
      <c r="I317" s="5"/>
      <c r="J317" s="5"/>
      <c r="K317" s="5"/>
      <c r="L317" s="51"/>
      <c r="M317" s="51"/>
      <c r="N317" s="51"/>
      <c r="O317" s="51"/>
      <c r="Q317" s="5"/>
      <c r="R317" s="5"/>
      <c r="S317" s="5"/>
      <c r="T317" s="5"/>
      <c r="V317" s="5"/>
      <c r="X317" s="5"/>
      <c r="Z317" s="5"/>
      <c r="AB317" s="5"/>
    </row>
    <row r="318" spans="3:28" x14ac:dyDescent="0.25">
      <c r="C318" s="50"/>
      <c r="D318" s="51"/>
      <c r="E318" s="51"/>
      <c r="F318" s="51"/>
      <c r="H318" s="5"/>
      <c r="I318" s="5"/>
      <c r="J318" s="5"/>
      <c r="K318" s="5"/>
      <c r="L318" s="51"/>
      <c r="M318" s="51"/>
      <c r="N318" s="51"/>
      <c r="O318" s="51"/>
      <c r="Q318" s="5"/>
      <c r="R318" s="5"/>
      <c r="S318" s="5"/>
      <c r="T318" s="5"/>
      <c r="V318" s="5"/>
      <c r="X318" s="5"/>
      <c r="Z318" s="5"/>
      <c r="AB318" s="5"/>
    </row>
    <row r="319" spans="3:28" x14ac:dyDescent="0.25">
      <c r="C319" s="50"/>
      <c r="D319" s="51"/>
      <c r="E319" s="51"/>
      <c r="F319" s="51"/>
      <c r="H319" s="5"/>
      <c r="I319" s="5"/>
      <c r="J319" s="5"/>
      <c r="K319" s="5"/>
      <c r="L319" s="51"/>
      <c r="M319" s="51"/>
      <c r="N319" s="51"/>
      <c r="O319" s="51"/>
      <c r="Q319" s="5"/>
      <c r="R319" s="5"/>
      <c r="S319" s="5"/>
      <c r="T319" s="5"/>
      <c r="V319" s="5"/>
      <c r="X319" s="5"/>
      <c r="Z319" s="5"/>
      <c r="AB319" s="5"/>
    </row>
    <row r="320" spans="3:28" x14ac:dyDescent="0.25">
      <c r="C320" s="50"/>
      <c r="D320" s="51"/>
      <c r="E320" s="51"/>
      <c r="F320" s="51"/>
      <c r="H320" s="5"/>
      <c r="I320" s="5"/>
      <c r="J320" s="5"/>
      <c r="K320" s="5"/>
      <c r="L320" s="51"/>
      <c r="M320" s="51"/>
      <c r="N320" s="51"/>
      <c r="O320" s="51"/>
      <c r="Q320" s="5"/>
      <c r="R320" s="5"/>
      <c r="S320" s="5"/>
      <c r="T320" s="5"/>
      <c r="V320" s="5"/>
      <c r="X320" s="5"/>
      <c r="Z320" s="5"/>
      <c r="AB320" s="5"/>
    </row>
    <row r="321" spans="3:28" x14ac:dyDescent="0.25">
      <c r="C321" s="50"/>
      <c r="D321" s="51"/>
      <c r="E321" s="51"/>
      <c r="F321" s="51"/>
      <c r="H321" s="5"/>
      <c r="I321" s="5"/>
      <c r="J321" s="5"/>
      <c r="K321" s="5"/>
      <c r="L321" s="51"/>
      <c r="M321" s="51"/>
      <c r="N321" s="51"/>
      <c r="O321" s="51"/>
      <c r="Q321" s="5"/>
      <c r="R321" s="5"/>
      <c r="S321" s="5"/>
      <c r="T321" s="5"/>
      <c r="V321" s="5"/>
      <c r="X321" s="5"/>
      <c r="Z321" s="5"/>
      <c r="AB321" s="5"/>
    </row>
    <row r="322" spans="3:28" x14ac:dyDescent="0.25">
      <c r="C322" s="50"/>
      <c r="D322" s="51"/>
      <c r="E322" s="51"/>
      <c r="F322" s="51"/>
      <c r="H322" s="5"/>
      <c r="I322" s="5"/>
      <c r="J322" s="5"/>
      <c r="K322" s="5"/>
      <c r="L322" s="51"/>
      <c r="M322" s="51"/>
      <c r="N322" s="51"/>
      <c r="O322" s="51"/>
      <c r="Q322" s="5"/>
      <c r="R322" s="5"/>
      <c r="S322" s="5"/>
      <c r="T322" s="5"/>
      <c r="V322" s="5"/>
      <c r="X322" s="5"/>
      <c r="Z322" s="5"/>
      <c r="AB322" s="5"/>
    </row>
    <row r="323" spans="3:28" x14ac:dyDescent="0.25">
      <c r="C323" s="50"/>
      <c r="D323" s="51"/>
      <c r="E323" s="51"/>
      <c r="F323" s="51"/>
      <c r="H323" s="5"/>
      <c r="I323" s="5"/>
      <c r="J323" s="5"/>
      <c r="K323" s="5"/>
      <c r="L323" s="51"/>
      <c r="M323" s="51"/>
      <c r="N323" s="51"/>
      <c r="O323" s="51"/>
      <c r="Q323" s="5"/>
      <c r="R323" s="5"/>
      <c r="S323" s="5"/>
      <c r="T323" s="5"/>
      <c r="V323" s="5"/>
      <c r="X323" s="5"/>
      <c r="Z323" s="5"/>
      <c r="AB323" s="5"/>
    </row>
    <row r="324" spans="3:28" x14ac:dyDescent="0.25">
      <c r="C324" s="50"/>
      <c r="D324" s="51"/>
      <c r="E324" s="51"/>
      <c r="F324" s="51"/>
      <c r="H324" s="5"/>
      <c r="I324" s="5"/>
      <c r="J324" s="5"/>
      <c r="K324" s="5"/>
      <c r="L324" s="51"/>
      <c r="M324" s="51"/>
      <c r="N324" s="51"/>
      <c r="O324" s="51"/>
      <c r="Q324" s="5"/>
      <c r="R324" s="5"/>
      <c r="S324" s="5"/>
      <c r="T324" s="5"/>
      <c r="V324" s="5"/>
      <c r="X324" s="5"/>
      <c r="Z324" s="5"/>
      <c r="AB324" s="5"/>
    </row>
    <row r="325" spans="3:28" x14ac:dyDescent="0.25">
      <c r="C325" s="50"/>
      <c r="D325" s="51"/>
      <c r="E325" s="51"/>
      <c r="F325" s="51"/>
      <c r="H325" s="5"/>
      <c r="I325" s="5"/>
      <c r="J325" s="5"/>
      <c r="K325" s="5"/>
      <c r="L325" s="51"/>
      <c r="M325" s="51"/>
      <c r="N325" s="51"/>
      <c r="O325" s="51"/>
      <c r="Q325" s="5"/>
      <c r="R325" s="5"/>
      <c r="S325" s="5"/>
      <c r="T325" s="5"/>
      <c r="V325" s="5"/>
      <c r="X325" s="5"/>
      <c r="Z325" s="5"/>
      <c r="AB325" s="5"/>
    </row>
    <row r="326" spans="3:28" x14ac:dyDescent="0.25">
      <c r="C326" s="50"/>
      <c r="D326" s="51"/>
      <c r="E326" s="51"/>
      <c r="F326" s="51"/>
      <c r="H326" s="5"/>
      <c r="I326" s="5"/>
      <c r="J326" s="5"/>
      <c r="K326" s="5"/>
      <c r="L326" s="51"/>
      <c r="M326" s="51"/>
      <c r="N326" s="51"/>
      <c r="O326" s="51"/>
      <c r="Q326" s="5"/>
      <c r="R326" s="5"/>
      <c r="S326" s="5"/>
      <c r="T326" s="5"/>
      <c r="V326" s="5"/>
      <c r="X326" s="5"/>
      <c r="Z326" s="5"/>
      <c r="AB326" s="5"/>
    </row>
    <row r="327" spans="3:28" x14ac:dyDescent="0.25">
      <c r="C327" s="50"/>
      <c r="D327" s="51"/>
      <c r="E327" s="51"/>
      <c r="F327" s="51"/>
      <c r="H327" s="5"/>
      <c r="I327" s="5"/>
      <c r="J327" s="5"/>
      <c r="K327" s="5"/>
      <c r="L327" s="51"/>
      <c r="M327" s="51"/>
      <c r="N327" s="51"/>
      <c r="O327" s="51"/>
      <c r="Q327" s="5"/>
      <c r="R327" s="5"/>
      <c r="S327" s="5"/>
      <c r="T327" s="5"/>
      <c r="V327" s="5"/>
      <c r="X327" s="5"/>
      <c r="Z327" s="5"/>
      <c r="AB327" s="5"/>
    </row>
    <row r="328" spans="3:28" x14ac:dyDescent="0.25">
      <c r="C328" s="50"/>
      <c r="D328" s="51"/>
      <c r="E328" s="51"/>
      <c r="F328" s="51"/>
      <c r="H328" s="5"/>
      <c r="I328" s="5"/>
      <c r="J328" s="5"/>
      <c r="K328" s="5"/>
      <c r="L328" s="51"/>
      <c r="M328" s="51"/>
      <c r="N328" s="51"/>
      <c r="O328" s="51"/>
      <c r="Q328" s="5"/>
      <c r="R328" s="5"/>
      <c r="S328" s="5"/>
      <c r="T328" s="5"/>
      <c r="V328" s="5"/>
      <c r="X328" s="5"/>
      <c r="Z328" s="5"/>
      <c r="AB328" s="5"/>
    </row>
    <row r="329" spans="3:28" x14ac:dyDescent="0.25">
      <c r="C329" s="50"/>
      <c r="D329" s="51"/>
      <c r="E329" s="51"/>
      <c r="F329" s="51"/>
      <c r="H329" s="5"/>
      <c r="I329" s="5"/>
      <c r="J329" s="5"/>
      <c r="K329" s="5"/>
      <c r="L329" s="51"/>
      <c r="M329" s="51"/>
      <c r="N329" s="51"/>
      <c r="O329" s="51"/>
      <c r="Q329" s="5"/>
      <c r="R329" s="5"/>
      <c r="S329" s="5"/>
      <c r="T329" s="5"/>
      <c r="V329" s="5"/>
      <c r="X329" s="5"/>
      <c r="Z329" s="5"/>
      <c r="AB329" s="5"/>
    </row>
    <row r="330" spans="3:28" x14ac:dyDescent="0.25">
      <c r="C330" s="50"/>
      <c r="D330" s="51"/>
      <c r="E330" s="51"/>
      <c r="F330" s="51"/>
      <c r="H330" s="5"/>
      <c r="I330" s="5"/>
      <c r="J330" s="5"/>
      <c r="K330" s="5"/>
      <c r="L330" s="51"/>
      <c r="M330" s="51"/>
      <c r="N330" s="51"/>
      <c r="O330" s="51"/>
      <c r="Q330" s="5"/>
      <c r="R330" s="5"/>
      <c r="S330" s="5"/>
      <c r="T330" s="5"/>
      <c r="V330" s="5"/>
      <c r="X330" s="5"/>
      <c r="Z330" s="5"/>
      <c r="AB330" s="5"/>
    </row>
    <row r="331" spans="3:28" x14ac:dyDescent="0.25">
      <c r="C331" s="50"/>
      <c r="D331" s="51"/>
      <c r="E331" s="51"/>
      <c r="F331" s="51"/>
      <c r="H331" s="5"/>
      <c r="I331" s="5"/>
      <c r="J331" s="5"/>
      <c r="K331" s="5"/>
      <c r="L331" s="51"/>
      <c r="M331" s="51"/>
      <c r="N331" s="51"/>
      <c r="O331" s="51"/>
      <c r="Q331" s="5"/>
      <c r="R331" s="5"/>
      <c r="S331" s="5"/>
      <c r="T331" s="5"/>
      <c r="V331" s="5"/>
      <c r="X331" s="5"/>
      <c r="Z331" s="5"/>
      <c r="AB331" s="5"/>
    </row>
    <row r="332" spans="3:28" x14ac:dyDescent="0.25">
      <c r="C332" s="50"/>
      <c r="D332" s="51"/>
      <c r="E332" s="51"/>
      <c r="F332" s="51"/>
      <c r="H332" s="5"/>
      <c r="I332" s="5"/>
      <c r="J332" s="5"/>
      <c r="K332" s="5"/>
      <c r="L332" s="51"/>
      <c r="M332" s="51"/>
      <c r="N332" s="51"/>
      <c r="O332" s="51"/>
      <c r="Q332" s="5"/>
      <c r="R332" s="5"/>
      <c r="S332" s="5"/>
      <c r="T332" s="5"/>
      <c r="V332" s="5"/>
      <c r="X332" s="5"/>
      <c r="Z332" s="5"/>
      <c r="AB332" s="5"/>
    </row>
    <row r="333" spans="3:28" x14ac:dyDescent="0.25">
      <c r="C333" s="50"/>
      <c r="D333" s="51"/>
      <c r="E333" s="51"/>
      <c r="F333" s="51"/>
      <c r="H333" s="5"/>
      <c r="I333" s="5"/>
      <c r="J333" s="5"/>
      <c r="K333" s="5"/>
      <c r="L333" s="51"/>
      <c r="M333" s="51"/>
      <c r="N333" s="51"/>
      <c r="O333" s="51"/>
      <c r="Q333" s="5"/>
      <c r="R333" s="5"/>
      <c r="S333" s="5"/>
      <c r="T333" s="5"/>
      <c r="V333" s="5"/>
      <c r="X333" s="5"/>
      <c r="Z333" s="5"/>
      <c r="AB333" s="5"/>
    </row>
    <row r="334" spans="3:28" x14ac:dyDescent="0.25">
      <c r="C334" s="50"/>
      <c r="D334" s="51"/>
      <c r="E334" s="51"/>
      <c r="F334" s="51"/>
      <c r="H334" s="5"/>
      <c r="I334" s="5"/>
      <c r="J334" s="5"/>
      <c r="K334" s="5"/>
      <c r="L334" s="51"/>
      <c r="M334" s="51"/>
      <c r="N334" s="51"/>
      <c r="O334" s="51"/>
      <c r="Q334" s="5"/>
      <c r="R334" s="5"/>
      <c r="S334" s="5"/>
      <c r="T334" s="5"/>
      <c r="V334" s="5"/>
      <c r="X334" s="5"/>
      <c r="Z334" s="5"/>
      <c r="AB334" s="5"/>
    </row>
    <row r="335" spans="3:28" x14ac:dyDescent="0.25">
      <c r="C335" s="50"/>
      <c r="D335" s="51"/>
      <c r="E335" s="51"/>
      <c r="F335" s="51"/>
      <c r="H335" s="5"/>
      <c r="I335" s="5"/>
      <c r="J335" s="5"/>
      <c r="K335" s="5"/>
      <c r="L335" s="51"/>
      <c r="M335" s="51"/>
      <c r="N335" s="51"/>
      <c r="O335" s="51"/>
      <c r="Q335" s="5"/>
      <c r="R335" s="5"/>
      <c r="S335" s="5"/>
      <c r="T335" s="5"/>
      <c r="V335" s="5"/>
      <c r="X335" s="5"/>
      <c r="Z335" s="5"/>
      <c r="AB335" s="5"/>
    </row>
    <row r="336" spans="3:28" x14ac:dyDescent="0.25">
      <c r="C336" s="50"/>
      <c r="D336" s="51"/>
      <c r="E336" s="51"/>
      <c r="F336" s="51"/>
      <c r="H336" s="5"/>
      <c r="I336" s="5"/>
      <c r="J336" s="5"/>
      <c r="K336" s="5"/>
      <c r="L336" s="51"/>
      <c r="M336" s="51"/>
      <c r="N336" s="51"/>
      <c r="O336" s="51"/>
      <c r="Q336" s="5"/>
      <c r="R336" s="5"/>
      <c r="S336" s="5"/>
      <c r="T336" s="5"/>
      <c r="V336" s="5"/>
      <c r="X336" s="5"/>
      <c r="Z336" s="5"/>
      <c r="AB336" s="5"/>
    </row>
    <row r="337" spans="3:28" x14ac:dyDescent="0.25">
      <c r="C337" s="50"/>
      <c r="D337" s="51"/>
      <c r="E337" s="51"/>
      <c r="F337" s="51"/>
      <c r="H337" s="5"/>
      <c r="I337" s="5"/>
      <c r="J337" s="5"/>
      <c r="K337" s="5"/>
      <c r="L337" s="51"/>
      <c r="M337" s="51"/>
      <c r="N337" s="51"/>
      <c r="O337" s="51"/>
      <c r="Q337" s="5"/>
      <c r="R337" s="5"/>
      <c r="S337" s="5"/>
      <c r="T337" s="5"/>
      <c r="V337" s="5"/>
      <c r="X337" s="5"/>
      <c r="Z337" s="5"/>
      <c r="AB337" s="5"/>
    </row>
    <row r="338" spans="3:28" x14ac:dyDescent="0.25">
      <c r="C338" s="50"/>
      <c r="D338" s="51"/>
      <c r="E338" s="51"/>
      <c r="F338" s="51"/>
      <c r="H338" s="5"/>
      <c r="I338" s="5"/>
      <c r="J338" s="5"/>
      <c r="K338" s="5"/>
      <c r="L338" s="51"/>
      <c r="M338" s="51"/>
      <c r="N338" s="51"/>
      <c r="O338" s="51"/>
      <c r="Q338" s="5"/>
      <c r="R338" s="5"/>
      <c r="S338" s="5"/>
      <c r="T338" s="5"/>
      <c r="V338" s="5"/>
      <c r="X338" s="5"/>
      <c r="Z338" s="5"/>
      <c r="AB338" s="5"/>
    </row>
    <row r="339" spans="3:28" x14ac:dyDescent="0.25">
      <c r="C339" s="50"/>
      <c r="D339" s="51"/>
      <c r="E339" s="51"/>
      <c r="F339" s="51"/>
      <c r="H339" s="5"/>
      <c r="I339" s="5"/>
      <c r="J339" s="5"/>
      <c r="K339" s="5"/>
      <c r="L339" s="51"/>
      <c r="M339" s="51"/>
      <c r="N339" s="51"/>
      <c r="O339" s="51"/>
      <c r="Q339" s="5"/>
      <c r="R339" s="5"/>
      <c r="S339" s="5"/>
      <c r="T339" s="5"/>
      <c r="V339" s="5"/>
      <c r="X339" s="5"/>
      <c r="Z339" s="5"/>
      <c r="AB339" s="5"/>
    </row>
    <row r="340" spans="3:28" x14ac:dyDescent="0.25">
      <c r="C340" s="50"/>
      <c r="D340" s="51"/>
      <c r="E340" s="51"/>
      <c r="F340" s="51"/>
      <c r="H340" s="5"/>
      <c r="I340" s="5"/>
      <c r="J340" s="5"/>
      <c r="K340" s="5"/>
      <c r="L340" s="51"/>
      <c r="M340" s="51"/>
      <c r="N340" s="51"/>
      <c r="O340" s="51"/>
      <c r="Q340" s="5"/>
      <c r="R340" s="5"/>
      <c r="S340" s="5"/>
      <c r="T340" s="5"/>
      <c r="V340" s="5"/>
      <c r="X340" s="5"/>
      <c r="Z340" s="5"/>
      <c r="AB340" s="5"/>
    </row>
    <row r="341" spans="3:28" x14ac:dyDescent="0.25">
      <c r="C341" s="50"/>
      <c r="D341" s="51"/>
      <c r="E341" s="51"/>
      <c r="F341" s="51"/>
      <c r="H341" s="5"/>
      <c r="I341" s="5"/>
      <c r="J341" s="5"/>
      <c r="K341" s="5"/>
      <c r="L341" s="51"/>
      <c r="M341" s="51"/>
      <c r="N341" s="51"/>
      <c r="O341" s="51"/>
      <c r="Q341" s="5"/>
      <c r="R341" s="5"/>
      <c r="S341" s="5"/>
      <c r="T341" s="5"/>
      <c r="V341" s="5"/>
      <c r="X341" s="5"/>
      <c r="Z341" s="5"/>
      <c r="AB341" s="5"/>
    </row>
    <row r="342" spans="3:28" x14ac:dyDescent="0.25">
      <c r="C342" s="50"/>
      <c r="D342" s="51"/>
      <c r="E342" s="51"/>
      <c r="F342" s="51"/>
      <c r="H342" s="5"/>
      <c r="I342" s="5"/>
      <c r="J342" s="5"/>
      <c r="K342" s="5"/>
      <c r="L342" s="51"/>
      <c r="M342" s="51"/>
      <c r="N342" s="51"/>
      <c r="O342" s="51"/>
      <c r="Q342" s="5"/>
      <c r="R342" s="5"/>
      <c r="S342" s="5"/>
      <c r="T342" s="5"/>
      <c r="V342" s="5"/>
      <c r="X342" s="5"/>
      <c r="Z342" s="5"/>
      <c r="AB342" s="5"/>
    </row>
    <row r="343" spans="3:28" x14ac:dyDescent="0.25">
      <c r="C343" s="50"/>
      <c r="D343" s="51"/>
      <c r="E343" s="51"/>
      <c r="F343" s="51"/>
      <c r="H343" s="5"/>
      <c r="I343" s="5"/>
      <c r="J343" s="5"/>
      <c r="K343" s="5"/>
      <c r="L343" s="51"/>
      <c r="M343" s="51"/>
      <c r="N343" s="51"/>
      <c r="O343" s="51"/>
      <c r="Q343" s="5"/>
      <c r="R343" s="5"/>
      <c r="S343" s="5"/>
      <c r="T343" s="5"/>
      <c r="V343" s="5"/>
      <c r="X343" s="5"/>
      <c r="Z343" s="5"/>
      <c r="AB343" s="5"/>
    </row>
    <row r="344" spans="3:28" x14ac:dyDescent="0.25">
      <c r="C344" s="50"/>
      <c r="D344" s="51"/>
      <c r="E344" s="51"/>
      <c r="F344" s="51"/>
      <c r="H344" s="5"/>
      <c r="I344" s="5"/>
      <c r="J344" s="5"/>
      <c r="K344" s="5"/>
      <c r="L344" s="51"/>
      <c r="M344" s="51"/>
      <c r="N344" s="51"/>
      <c r="O344" s="51"/>
      <c r="Q344" s="5"/>
      <c r="R344" s="5"/>
      <c r="S344" s="5"/>
      <c r="T344" s="5"/>
      <c r="V344" s="5"/>
      <c r="X344" s="5"/>
      <c r="Z344" s="5"/>
      <c r="AB344" s="5"/>
    </row>
    <row r="345" spans="3:28" x14ac:dyDescent="0.25">
      <c r="C345" s="50"/>
      <c r="D345" s="51"/>
      <c r="E345" s="51"/>
      <c r="F345" s="51"/>
      <c r="H345" s="5"/>
      <c r="I345" s="5"/>
      <c r="J345" s="5"/>
      <c r="K345" s="5"/>
      <c r="L345" s="51"/>
      <c r="M345" s="51"/>
      <c r="N345" s="51"/>
      <c r="O345" s="51"/>
      <c r="Q345" s="5"/>
      <c r="R345" s="5"/>
      <c r="S345" s="5"/>
      <c r="T345" s="5"/>
      <c r="V345" s="5"/>
      <c r="X345" s="5"/>
      <c r="Z345" s="5"/>
      <c r="AB345" s="5"/>
    </row>
    <row r="346" spans="3:28" x14ac:dyDescent="0.25">
      <c r="C346" s="50"/>
      <c r="D346" s="51"/>
      <c r="E346" s="51"/>
      <c r="F346" s="51"/>
      <c r="H346" s="5"/>
      <c r="I346" s="5"/>
      <c r="J346" s="5"/>
      <c r="K346" s="5"/>
      <c r="L346" s="51"/>
      <c r="M346" s="51"/>
      <c r="N346" s="51"/>
      <c r="O346" s="51"/>
      <c r="Q346" s="5"/>
      <c r="R346" s="5"/>
      <c r="S346" s="5"/>
      <c r="T346" s="5"/>
      <c r="V346" s="5"/>
      <c r="X346" s="5"/>
      <c r="Z346" s="5"/>
      <c r="AB346" s="5"/>
    </row>
    <row r="347" spans="3:28" x14ac:dyDescent="0.25">
      <c r="C347" s="50"/>
      <c r="D347" s="51"/>
      <c r="E347" s="51"/>
      <c r="F347" s="51"/>
      <c r="H347" s="5"/>
      <c r="I347" s="5"/>
      <c r="J347" s="5"/>
      <c r="K347" s="5"/>
      <c r="L347" s="51"/>
      <c r="M347" s="51"/>
      <c r="N347" s="51"/>
      <c r="O347" s="51"/>
      <c r="Q347" s="5"/>
      <c r="R347" s="5"/>
      <c r="S347" s="5"/>
      <c r="T347" s="5"/>
      <c r="V347" s="5"/>
      <c r="X347" s="5"/>
      <c r="Z347" s="5"/>
      <c r="AB347" s="5"/>
    </row>
    <row r="348" spans="3:28" x14ac:dyDescent="0.25">
      <c r="C348" s="50"/>
      <c r="D348" s="51"/>
      <c r="E348" s="51"/>
      <c r="F348" s="51"/>
      <c r="H348" s="5"/>
      <c r="I348" s="5"/>
      <c r="J348" s="5"/>
      <c r="K348" s="5"/>
      <c r="L348" s="51"/>
      <c r="M348" s="51"/>
      <c r="N348" s="51"/>
      <c r="O348" s="51"/>
      <c r="Q348" s="5"/>
      <c r="R348" s="5"/>
      <c r="S348" s="5"/>
      <c r="T348" s="5"/>
      <c r="V348" s="5"/>
      <c r="X348" s="5"/>
      <c r="Z348" s="5"/>
      <c r="AB348" s="5"/>
    </row>
    <row r="349" spans="3:28" x14ac:dyDescent="0.25">
      <c r="C349" s="50"/>
      <c r="D349" s="51"/>
      <c r="E349" s="51"/>
      <c r="F349" s="51"/>
      <c r="H349" s="5"/>
      <c r="I349" s="5"/>
      <c r="J349" s="5"/>
      <c r="K349" s="5"/>
      <c r="L349" s="51"/>
      <c r="M349" s="51"/>
      <c r="N349" s="51"/>
      <c r="O349" s="51"/>
      <c r="Q349" s="5"/>
      <c r="R349" s="5"/>
      <c r="S349" s="5"/>
      <c r="T349" s="5"/>
      <c r="V349" s="5"/>
      <c r="X349" s="5"/>
      <c r="Z349" s="5"/>
      <c r="AB349" s="5"/>
    </row>
    <row r="350" spans="3:28" x14ac:dyDescent="0.25">
      <c r="C350" s="50"/>
      <c r="D350" s="51"/>
      <c r="E350" s="51"/>
      <c r="F350" s="51"/>
      <c r="H350" s="5"/>
      <c r="I350" s="5"/>
      <c r="J350" s="5"/>
      <c r="K350" s="5"/>
      <c r="L350" s="51"/>
      <c r="M350" s="51"/>
      <c r="N350" s="51"/>
      <c r="O350" s="51"/>
      <c r="Q350" s="5"/>
      <c r="R350" s="5"/>
      <c r="S350" s="5"/>
      <c r="T350" s="5"/>
      <c r="V350" s="5"/>
      <c r="X350" s="5"/>
      <c r="Z350" s="5"/>
      <c r="AB350" s="5"/>
    </row>
    <row r="351" spans="3:28" x14ac:dyDescent="0.25">
      <c r="C351" s="50"/>
      <c r="D351" s="51"/>
      <c r="E351" s="51"/>
      <c r="F351" s="51"/>
      <c r="H351" s="5"/>
      <c r="I351" s="5"/>
      <c r="J351" s="5"/>
      <c r="K351" s="5"/>
      <c r="L351" s="51"/>
      <c r="M351" s="51"/>
      <c r="N351" s="51"/>
      <c r="O351" s="51"/>
      <c r="Q351" s="5"/>
      <c r="R351" s="5"/>
      <c r="S351" s="5"/>
      <c r="T351" s="5"/>
      <c r="V351" s="5"/>
      <c r="X351" s="5"/>
      <c r="Z351" s="5"/>
      <c r="AB351" s="5"/>
    </row>
    <row r="352" spans="3:28" x14ac:dyDescent="0.25">
      <c r="C352" s="50"/>
      <c r="D352" s="51"/>
      <c r="E352" s="51"/>
      <c r="F352" s="51"/>
      <c r="H352" s="5"/>
      <c r="I352" s="5"/>
      <c r="J352" s="5"/>
      <c r="K352" s="5"/>
      <c r="L352" s="51"/>
      <c r="M352" s="51"/>
      <c r="N352" s="51"/>
      <c r="O352" s="51"/>
      <c r="Q352" s="5"/>
      <c r="R352" s="5"/>
      <c r="S352" s="5"/>
      <c r="T352" s="5"/>
      <c r="V352" s="5"/>
      <c r="X352" s="5"/>
      <c r="Z352" s="5"/>
      <c r="AB352" s="5"/>
    </row>
    <row r="353" spans="3:28" x14ac:dyDescent="0.25">
      <c r="C353" s="50"/>
      <c r="D353" s="51"/>
      <c r="E353" s="51"/>
      <c r="F353" s="51"/>
      <c r="H353" s="5"/>
      <c r="I353" s="5"/>
      <c r="J353" s="5"/>
      <c r="K353" s="5"/>
      <c r="L353" s="51"/>
      <c r="M353" s="51"/>
      <c r="N353" s="51"/>
      <c r="O353" s="51"/>
      <c r="Q353" s="5"/>
      <c r="R353" s="5"/>
      <c r="S353" s="5"/>
      <c r="T353" s="5"/>
      <c r="V353" s="5"/>
      <c r="X353" s="5"/>
      <c r="Z353" s="5"/>
      <c r="AB353" s="5"/>
    </row>
    <row r="354" spans="3:28" x14ac:dyDescent="0.25">
      <c r="C354" s="50"/>
      <c r="D354" s="51"/>
      <c r="E354" s="51"/>
      <c r="F354" s="51"/>
      <c r="H354" s="5"/>
      <c r="I354" s="5"/>
      <c r="J354" s="5"/>
      <c r="K354" s="5"/>
      <c r="L354" s="51"/>
      <c r="M354" s="51"/>
      <c r="N354" s="51"/>
      <c r="O354" s="51"/>
      <c r="Q354" s="5"/>
      <c r="R354" s="5"/>
      <c r="S354" s="5"/>
      <c r="T354" s="5"/>
      <c r="V354" s="5"/>
      <c r="X354" s="5"/>
      <c r="Z354" s="5"/>
      <c r="AB354" s="5"/>
    </row>
    <row r="355" spans="3:28" x14ac:dyDescent="0.25">
      <c r="C355" s="50"/>
      <c r="D355" s="51"/>
      <c r="E355" s="51"/>
      <c r="F355" s="51"/>
      <c r="H355" s="5"/>
      <c r="I355" s="5"/>
      <c r="J355" s="5"/>
      <c r="K355" s="5"/>
      <c r="L355" s="51"/>
      <c r="M355" s="51"/>
      <c r="N355" s="51"/>
      <c r="O355" s="51"/>
      <c r="Q355" s="5"/>
      <c r="R355" s="5"/>
      <c r="S355" s="5"/>
      <c r="T355" s="5"/>
      <c r="V355" s="5"/>
      <c r="X355" s="5"/>
      <c r="Z355" s="5"/>
      <c r="AB355" s="5"/>
    </row>
    <row r="356" spans="3:28" x14ac:dyDescent="0.25">
      <c r="C356" s="50"/>
      <c r="D356" s="51"/>
      <c r="E356" s="51"/>
      <c r="F356" s="51"/>
      <c r="H356" s="5"/>
      <c r="I356" s="5"/>
      <c r="J356" s="5"/>
      <c r="K356" s="5"/>
      <c r="L356" s="51"/>
      <c r="M356" s="51"/>
      <c r="N356" s="51"/>
      <c r="O356" s="51"/>
      <c r="Q356" s="5"/>
      <c r="R356" s="5"/>
      <c r="S356" s="5"/>
      <c r="T356" s="5"/>
      <c r="V356" s="5"/>
      <c r="X356" s="5"/>
      <c r="Z356" s="5"/>
      <c r="AB356" s="5"/>
    </row>
    <row r="357" spans="3:28" x14ac:dyDescent="0.25">
      <c r="C357" s="50"/>
      <c r="D357" s="51"/>
      <c r="E357" s="51"/>
      <c r="F357" s="51"/>
      <c r="H357" s="5"/>
      <c r="I357" s="5"/>
      <c r="J357" s="5"/>
      <c r="K357" s="5"/>
      <c r="L357" s="51"/>
      <c r="M357" s="51"/>
      <c r="N357" s="51"/>
      <c r="O357" s="51"/>
      <c r="Q357" s="5"/>
      <c r="R357" s="5"/>
      <c r="S357" s="5"/>
      <c r="T357" s="5"/>
      <c r="V357" s="5"/>
      <c r="X357" s="5"/>
      <c r="Z357" s="5"/>
      <c r="AB357" s="5"/>
    </row>
    <row r="358" spans="3:28" x14ac:dyDescent="0.25">
      <c r="C358" s="50"/>
      <c r="D358" s="51"/>
      <c r="E358" s="51"/>
      <c r="F358" s="51"/>
      <c r="H358" s="5"/>
      <c r="I358" s="5"/>
      <c r="J358" s="5"/>
      <c r="K358" s="5"/>
      <c r="L358" s="51"/>
      <c r="M358" s="51"/>
      <c r="N358" s="51"/>
      <c r="O358" s="51"/>
      <c r="Q358" s="5"/>
      <c r="R358" s="5"/>
      <c r="S358" s="5"/>
      <c r="T358" s="5"/>
      <c r="V358" s="5"/>
      <c r="X358" s="5"/>
      <c r="Z358" s="5"/>
      <c r="AB358" s="5"/>
    </row>
    <row r="359" spans="3:28" x14ac:dyDescent="0.25">
      <c r="C359" s="50"/>
      <c r="D359" s="51"/>
      <c r="E359" s="51"/>
      <c r="F359" s="51"/>
      <c r="H359" s="5"/>
      <c r="I359" s="5"/>
      <c r="J359" s="5"/>
      <c r="K359" s="5"/>
      <c r="L359" s="51"/>
      <c r="M359" s="51"/>
      <c r="N359" s="51"/>
      <c r="O359" s="51"/>
      <c r="Q359" s="5"/>
      <c r="R359" s="5"/>
      <c r="S359" s="5"/>
      <c r="T359" s="5"/>
      <c r="V359" s="5"/>
      <c r="X359" s="5"/>
      <c r="Z359" s="5"/>
      <c r="AB359" s="5"/>
    </row>
    <row r="360" spans="3:28" x14ac:dyDescent="0.25">
      <c r="C360" s="50"/>
      <c r="D360" s="51"/>
      <c r="E360" s="51"/>
      <c r="F360" s="51"/>
      <c r="H360" s="5"/>
      <c r="I360" s="5"/>
      <c r="J360" s="5"/>
      <c r="K360" s="5"/>
      <c r="L360" s="51"/>
      <c r="M360" s="51"/>
      <c r="N360" s="51"/>
      <c r="O360" s="51"/>
      <c r="Q360" s="5"/>
      <c r="R360" s="5"/>
      <c r="S360" s="5"/>
      <c r="T360" s="5"/>
      <c r="V360" s="5"/>
      <c r="X360" s="5"/>
      <c r="Z360" s="5"/>
      <c r="AB360" s="5"/>
    </row>
    <row r="361" spans="3:28" x14ac:dyDescent="0.25">
      <c r="C361" s="50"/>
      <c r="D361" s="51"/>
      <c r="E361" s="51"/>
      <c r="F361" s="51"/>
      <c r="H361" s="5"/>
      <c r="I361" s="5"/>
      <c r="J361" s="5"/>
      <c r="K361" s="5"/>
      <c r="L361" s="51"/>
      <c r="M361" s="51"/>
      <c r="N361" s="51"/>
      <c r="O361" s="51"/>
      <c r="Q361" s="5"/>
      <c r="R361" s="5"/>
      <c r="S361" s="5"/>
      <c r="T361" s="5"/>
      <c r="V361" s="5"/>
      <c r="X361" s="5"/>
      <c r="Z361" s="5"/>
      <c r="AB361" s="5"/>
    </row>
    <row r="362" spans="3:28" x14ac:dyDescent="0.25">
      <c r="C362" s="50"/>
      <c r="D362" s="51"/>
      <c r="E362" s="51"/>
      <c r="F362" s="51"/>
      <c r="H362" s="5"/>
      <c r="I362" s="5"/>
      <c r="J362" s="5"/>
      <c r="K362" s="5"/>
      <c r="L362" s="51"/>
      <c r="M362" s="51"/>
      <c r="N362" s="51"/>
      <c r="O362" s="51"/>
      <c r="Q362" s="5"/>
      <c r="R362" s="5"/>
      <c r="S362" s="5"/>
      <c r="T362" s="5"/>
      <c r="V362" s="5"/>
      <c r="X362" s="5"/>
      <c r="Z362" s="5"/>
      <c r="AB362" s="5"/>
    </row>
    <row r="363" spans="3:28" x14ac:dyDescent="0.25">
      <c r="C363" s="50"/>
      <c r="D363" s="51"/>
      <c r="E363" s="51"/>
      <c r="F363" s="51"/>
      <c r="H363" s="5"/>
      <c r="I363" s="5"/>
      <c r="J363" s="5"/>
      <c r="K363" s="5"/>
      <c r="L363" s="51"/>
      <c r="M363" s="51"/>
      <c r="N363" s="51"/>
      <c r="O363" s="51"/>
      <c r="Q363" s="5"/>
      <c r="R363" s="5"/>
      <c r="S363" s="5"/>
      <c r="T363" s="5"/>
      <c r="V363" s="5"/>
      <c r="X363" s="5"/>
      <c r="Z363" s="5"/>
      <c r="AB363" s="5"/>
    </row>
    <row r="364" spans="3:28" x14ac:dyDescent="0.25">
      <c r="C364" s="50"/>
      <c r="D364" s="51"/>
      <c r="E364" s="51"/>
      <c r="F364" s="51"/>
      <c r="H364" s="5"/>
      <c r="I364" s="5"/>
      <c r="J364" s="5"/>
      <c r="K364" s="5"/>
      <c r="L364" s="51"/>
      <c r="M364" s="51"/>
      <c r="N364" s="51"/>
      <c r="O364" s="51"/>
      <c r="Q364" s="5"/>
      <c r="R364" s="5"/>
      <c r="S364" s="5"/>
      <c r="T364" s="5"/>
      <c r="V364" s="5"/>
      <c r="X364" s="5"/>
      <c r="Z364" s="5"/>
      <c r="AB364" s="5"/>
    </row>
    <row r="365" spans="3:28" x14ac:dyDescent="0.25">
      <c r="C365" s="50"/>
      <c r="D365" s="51"/>
      <c r="E365" s="51"/>
      <c r="F365" s="51"/>
      <c r="H365" s="5"/>
      <c r="I365" s="5"/>
      <c r="J365" s="5"/>
      <c r="K365" s="5"/>
      <c r="L365" s="51"/>
      <c r="M365" s="51"/>
      <c r="N365" s="51"/>
      <c r="O365" s="51"/>
      <c r="Q365" s="5"/>
      <c r="R365" s="5"/>
      <c r="S365" s="5"/>
      <c r="T365" s="5"/>
      <c r="V365" s="5"/>
      <c r="X365" s="5"/>
      <c r="Z365" s="5"/>
      <c r="AB365" s="5"/>
    </row>
    <row r="366" spans="3:28" x14ac:dyDescent="0.25">
      <c r="C366" s="50"/>
      <c r="D366" s="51"/>
      <c r="E366" s="51"/>
      <c r="F366" s="51"/>
      <c r="H366" s="5"/>
      <c r="I366" s="5"/>
      <c r="J366" s="5"/>
      <c r="K366" s="5"/>
      <c r="L366" s="51"/>
      <c r="M366" s="51"/>
      <c r="N366" s="51"/>
      <c r="O366" s="51"/>
      <c r="Q366" s="5"/>
      <c r="R366" s="5"/>
      <c r="S366" s="5"/>
      <c r="T366" s="5"/>
      <c r="V366" s="5"/>
      <c r="X366" s="5"/>
      <c r="Z366" s="5"/>
      <c r="AB366" s="5"/>
    </row>
    <row r="367" spans="3:28" x14ac:dyDescent="0.25">
      <c r="C367" s="50"/>
      <c r="D367" s="51"/>
      <c r="E367" s="51"/>
      <c r="F367" s="51"/>
      <c r="H367" s="5"/>
      <c r="I367" s="5"/>
      <c r="J367" s="5"/>
      <c r="K367" s="5"/>
      <c r="L367" s="51"/>
      <c r="M367" s="51"/>
      <c r="N367" s="51"/>
      <c r="O367" s="51"/>
      <c r="Q367" s="5"/>
      <c r="R367" s="5"/>
      <c r="S367" s="5"/>
      <c r="T367" s="5"/>
      <c r="V367" s="5"/>
      <c r="X367" s="5"/>
      <c r="Z367" s="5"/>
      <c r="AB367" s="5"/>
    </row>
    <row r="368" spans="3:28" x14ac:dyDescent="0.25">
      <c r="C368" s="50"/>
      <c r="D368" s="51"/>
      <c r="E368" s="51"/>
      <c r="F368" s="51"/>
      <c r="H368" s="5"/>
      <c r="I368" s="5"/>
      <c r="J368" s="5"/>
      <c r="K368" s="5"/>
      <c r="L368" s="51"/>
      <c r="M368" s="51"/>
      <c r="N368" s="51"/>
      <c r="O368" s="51"/>
      <c r="Q368" s="5"/>
      <c r="R368" s="5"/>
      <c r="S368" s="5"/>
      <c r="T368" s="5"/>
      <c r="V368" s="5"/>
      <c r="X368" s="5"/>
      <c r="Z368" s="5"/>
      <c r="AB368" s="5"/>
    </row>
    <row r="369" spans="3:28" x14ac:dyDescent="0.25">
      <c r="C369" s="50"/>
      <c r="D369" s="51"/>
      <c r="E369" s="51"/>
      <c r="F369" s="51"/>
      <c r="H369" s="5"/>
      <c r="I369" s="5"/>
      <c r="J369" s="5"/>
      <c r="K369" s="5"/>
      <c r="L369" s="51"/>
      <c r="M369" s="51"/>
      <c r="N369" s="51"/>
      <c r="O369" s="51"/>
      <c r="Q369" s="5"/>
      <c r="R369" s="5"/>
      <c r="S369" s="5"/>
      <c r="T369" s="5"/>
      <c r="V369" s="5"/>
      <c r="X369" s="5"/>
      <c r="Z369" s="5"/>
      <c r="AB369" s="5"/>
    </row>
    <row r="370" spans="3:28" x14ac:dyDescent="0.25">
      <c r="C370" s="50"/>
      <c r="D370" s="51"/>
      <c r="E370" s="51"/>
      <c r="F370" s="51"/>
      <c r="H370" s="5"/>
      <c r="I370" s="5"/>
      <c r="J370" s="5"/>
      <c r="K370" s="5"/>
      <c r="L370" s="51"/>
      <c r="M370" s="51"/>
      <c r="N370" s="51"/>
      <c r="O370" s="51"/>
      <c r="Q370" s="5"/>
      <c r="R370" s="5"/>
      <c r="S370" s="5"/>
      <c r="T370" s="5"/>
      <c r="V370" s="5"/>
      <c r="X370" s="5"/>
      <c r="Z370" s="5"/>
      <c r="AB370" s="5"/>
    </row>
    <row r="371" spans="3:28" x14ac:dyDescent="0.25">
      <c r="C371" s="50"/>
      <c r="D371" s="51"/>
      <c r="E371" s="51"/>
      <c r="F371" s="51"/>
      <c r="H371" s="5"/>
      <c r="I371" s="5"/>
      <c r="J371" s="5"/>
      <c r="K371" s="5"/>
      <c r="L371" s="51"/>
      <c r="M371" s="51"/>
      <c r="N371" s="51"/>
      <c r="O371" s="51"/>
      <c r="Q371" s="5"/>
      <c r="R371" s="5"/>
      <c r="S371" s="5"/>
      <c r="T371" s="5"/>
      <c r="V371" s="5"/>
      <c r="X371" s="5"/>
      <c r="Z371" s="5"/>
      <c r="AB371" s="5"/>
    </row>
    <row r="372" spans="3:28" x14ac:dyDescent="0.25">
      <c r="C372" s="50"/>
      <c r="D372" s="51"/>
      <c r="E372" s="51"/>
      <c r="F372" s="51"/>
      <c r="H372" s="5"/>
      <c r="I372" s="5"/>
      <c r="J372" s="5"/>
      <c r="K372" s="5"/>
      <c r="L372" s="51"/>
      <c r="M372" s="51"/>
      <c r="N372" s="51"/>
      <c r="O372" s="51"/>
      <c r="Q372" s="5"/>
      <c r="R372" s="5"/>
      <c r="S372" s="5"/>
      <c r="T372" s="5"/>
      <c r="V372" s="5"/>
      <c r="X372" s="5"/>
      <c r="Z372" s="5"/>
      <c r="AB372" s="5"/>
    </row>
    <row r="373" spans="3:28" x14ac:dyDescent="0.25">
      <c r="C373" s="50"/>
      <c r="D373" s="51"/>
      <c r="E373" s="51"/>
      <c r="F373" s="51"/>
      <c r="H373" s="5"/>
      <c r="I373" s="5"/>
      <c r="J373" s="5"/>
      <c r="K373" s="5"/>
      <c r="L373" s="51"/>
      <c r="M373" s="51"/>
      <c r="N373" s="51"/>
      <c r="O373" s="51"/>
      <c r="Q373" s="5"/>
      <c r="R373" s="5"/>
      <c r="S373" s="5"/>
      <c r="T373" s="5"/>
      <c r="V373" s="5"/>
      <c r="X373" s="5"/>
      <c r="Z373" s="5"/>
      <c r="AB373" s="5"/>
    </row>
    <row r="374" spans="3:28" x14ac:dyDescent="0.25">
      <c r="C374" s="50"/>
      <c r="D374" s="51"/>
      <c r="E374" s="51"/>
      <c r="F374" s="51"/>
      <c r="H374" s="5"/>
      <c r="I374" s="5"/>
      <c r="J374" s="5"/>
      <c r="K374" s="5"/>
      <c r="L374" s="51"/>
      <c r="M374" s="51"/>
      <c r="N374" s="51"/>
      <c r="O374" s="51"/>
      <c r="Q374" s="5"/>
      <c r="R374" s="5"/>
      <c r="S374" s="5"/>
      <c r="T374" s="5"/>
      <c r="V374" s="5"/>
      <c r="X374" s="5"/>
      <c r="Z374" s="5"/>
      <c r="AB374" s="5"/>
    </row>
    <row r="375" spans="3:28" x14ac:dyDescent="0.25">
      <c r="C375" s="50"/>
      <c r="D375" s="51"/>
      <c r="E375" s="51"/>
      <c r="F375" s="51"/>
      <c r="H375" s="5"/>
      <c r="I375" s="5"/>
      <c r="J375" s="5"/>
      <c r="K375" s="5"/>
      <c r="L375" s="51"/>
      <c r="M375" s="51"/>
      <c r="N375" s="51"/>
      <c r="O375" s="51"/>
      <c r="Q375" s="5"/>
      <c r="R375" s="5"/>
      <c r="S375" s="5"/>
      <c r="T375" s="5"/>
      <c r="V375" s="5"/>
      <c r="X375" s="5"/>
      <c r="Z375" s="5"/>
      <c r="AB375" s="5"/>
    </row>
    <row r="376" spans="3:28" x14ac:dyDescent="0.25">
      <c r="C376" s="50"/>
      <c r="D376" s="51"/>
      <c r="E376" s="51"/>
      <c r="F376" s="51"/>
      <c r="H376" s="5"/>
      <c r="I376" s="5"/>
      <c r="J376" s="5"/>
      <c r="K376" s="5"/>
      <c r="L376" s="51"/>
      <c r="M376" s="51"/>
      <c r="N376" s="51"/>
      <c r="O376" s="51"/>
      <c r="Q376" s="5"/>
      <c r="R376" s="5"/>
      <c r="S376" s="5"/>
      <c r="T376" s="5"/>
      <c r="V376" s="5"/>
      <c r="X376" s="5"/>
      <c r="Z376" s="5"/>
      <c r="AB376" s="5"/>
    </row>
    <row r="377" spans="3:28" x14ac:dyDescent="0.25">
      <c r="C377" s="50"/>
      <c r="D377" s="51"/>
      <c r="E377" s="51"/>
      <c r="F377" s="51"/>
      <c r="H377" s="5"/>
      <c r="I377" s="5"/>
      <c r="J377" s="5"/>
      <c r="K377" s="5"/>
      <c r="L377" s="51"/>
      <c r="M377" s="51"/>
      <c r="N377" s="51"/>
      <c r="O377" s="51"/>
      <c r="Q377" s="5"/>
      <c r="R377" s="5"/>
      <c r="S377" s="5"/>
      <c r="T377" s="5"/>
      <c r="V377" s="5"/>
      <c r="X377" s="5"/>
      <c r="Z377" s="5"/>
      <c r="AB377" s="5"/>
    </row>
    <row r="378" spans="3:28" x14ac:dyDescent="0.25">
      <c r="C378" s="50"/>
      <c r="D378" s="51"/>
      <c r="E378" s="51"/>
      <c r="F378" s="51"/>
      <c r="H378" s="5"/>
      <c r="I378" s="5"/>
      <c r="J378" s="5"/>
      <c r="K378" s="5"/>
      <c r="L378" s="51"/>
      <c r="M378" s="51"/>
      <c r="N378" s="51"/>
      <c r="O378" s="51"/>
      <c r="Q378" s="5"/>
      <c r="R378" s="5"/>
      <c r="S378" s="5"/>
      <c r="T378" s="5"/>
      <c r="V378" s="5"/>
      <c r="X378" s="5"/>
      <c r="Z378" s="5"/>
      <c r="AB378" s="5"/>
    </row>
    <row r="379" spans="3:28" x14ac:dyDescent="0.25">
      <c r="C379" s="50"/>
      <c r="D379" s="51"/>
      <c r="E379" s="51"/>
      <c r="F379" s="51"/>
      <c r="H379" s="5"/>
      <c r="I379" s="5"/>
      <c r="J379" s="5"/>
      <c r="K379" s="5"/>
      <c r="L379" s="51"/>
      <c r="M379" s="51"/>
      <c r="N379" s="51"/>
      <c r="O379" s="51"/>
      <c r="Q379" s="5"/>
      <c r="R379" s="5"/>
      <c r="S379" s="5"/>
      <c r="T379" s="5"/>
      <c r="V379" s="5"/>
      <c r="X379" s="5"/>
      <c r="Z379" s="5"/>
      <c r="AB379" s="5"/>
    </row>
    <row r="380" spans="3:28" x14ac:dyDescent="0.25">
      <c r="C380" s="50"/>
      <c r="D380" s="51"/>
      <c r="E380" s="51"/>
      <c r="F380" s="51"/>
      <c r="H380" s="5"/>
      <c r="I380" s="5"/>
      <c r="J380" s="5"/>
      <c r="K380" s="5"/>
      <c r="L380" s="51"/>
      <c r="M380" s="51"/>
      <c r="N380" s="51"/>
      <c r="O380" s="51"/>
      <c r="Q380" s="5"/>
      <c r="R380" s="5"/>
      <c r="S380" s="5"/>
      <c r="T380" s="5"/>
      <c r="V380" s="5"/>
      <c r="X380" s="5"/>
      <c r="Z380" s="5"/>
      <c r="AB380" s="5"/>
    </row>
    <row r="381" spans="3:28" x14ac:dyDescent="0.25">
      <c r="C381" s="50"/>
      <c r="D381" s="51"/>
      <c r="E381" s="51"/>
      <c r="F381" s="51"/>
      <c r="H381" s="5"/>
      <c r="I381" s="5"/>
      <c r="J381" s="5"/>
      <c r="K381" s="5"/>
      <c r="L381" s="51"/>
      <c r="M381" s="51"/>
      <c r="N381" s="51"/>
      <c r="O381" s="51"/>
      <c r="Q381" s="5"/>
      <c r="R381" s="5"/>
      <c r="S381" s="5"/>
      <c r="T381" s="5"/>
      <c r="V381" s="5"/>
      <c r="X381" s="5"/>
      <c r="Z381" s="5"/>
      <c r="AB381" s="5"/>
    </row>
    <row r="382" spans="3:28" x14ac:dyDescent="0.25">
      <c r="C382" s="50"/>
      <c r="D382" s="51"/>
      <c r="E382" s="51"/>
      <c r="F382" s="51"/>
      <c r="H382" s="5"/>
      <c r="I382" s="5"/>
      <c r="J382" s="5"/>
      <c r="K382" s="5"/>
      <c r="L382" s="51"/>
      <c r="M382" s="51"/>
      <c r="N382" s="51"/>
      <c r="O382" s="51"/>
      <c r="Q382" s="5"/>
      <c r="R382" s="5"/>
      <c r="S382" s="5"/>
      <c r="T382" s="5"/>
      <c r="V382" s="5"/>
      <c r="X382" s="5"/>
      <c r="Z382" s="5"/>
      <c r="AB382" s="5"/>
    </row>
    <row r="383" spans="3:28" x14ac:dyDescent="0.25">
      <c r="C383" s="50"/>
      <c r="D383" s="51"/>
      <c r="E383" s="51"/>
      <c r="F383" s="51"/>
      <c r="H383" s="5"/>
      <c r="I383" s="5"/>
      <c r="J383" s="5"/>
      <c r="K383" s="5"/>
      <c r="L383" s="51"/>
      <c r="M383" s="51"/>
      <c r="N383" s="51"/>
      <c r="O383" s="51"/>
      <c r="Q383" s="5"/>
      <c r="R383" s="5"/>
      <c r="S383" s="5"/>
      <c r="T383" s="5"/>
      <c r="V383" s="5"/>
      <c r="X383" s="5"/>
      <c r="Z383" s="5"/>
      <c r="AB383" s="5"/>
    </row>
    <row r="384" spans="3:28" x14ac:dyDescent="0.25">
      <c r="C384" s="50"/>
      <c r="D384" s="51"/>
      <c r="E384" s="51"/>
      <c r="F384" s="51"/>
      <c r="H384" s="5"/>
      <c r="I384" s="5"/>
      <c r="J384" s="5"/>
      <c r="K384" s="5"/>
      <c r="L384" s="51"/>
      <c r="M384" s="51"/>
      <c r="N384" s="51"/>
      <c r="O384" s="51"/>
      <c r="Q384" s="5"/>
      <c r="R384" s="5"/>
      <c r="S384" s="5"/>
      <c r="T384" s="5"/>
      <c r="V384" s="5"/>
      <c r="X384" s="5"/>
      <c r="Z384" s="5"/>
      <c r="AB384" s="5"/>
    </row>
    <row r="385" spans="3:28" x14ac:dyDescent="0.25">
      <c r="C385" s="50"/>
      <c r="D385" s="51"/>
      <c r="E385" s="51"/>
      <c r="F385" s="51"/>
      <c r="H385" s="5"/>
      <c r="I385" s="5"/>
      <c r="J385" s="5"/>
      <c r="K385" s="5"/>
      <c r="L385" s="51"/>
      <c r="M385" s="51"/>
      <c r="N385" s="51"/>
      <c r="O385" s="51"/>
      <c r="Q385" s="5"/>
      <c r="R385" s="5"/>
      <c r="S385" s="5"/>
      <c r="T385" s="5"/>
      <c r="V385" s="5"/>
      <c r="X385" s="5"/>
      <c r="Z385" s="5"/>
      <c r="AB385" s="5"/>
    </row>
    <row r="386" spans="3:28" x14ac:dyDescent="0.25">
      <c r="C386" s="50"/>
      <c r="D386" s="51"/>
      <c r="E386" s="51"/>
      <c r="F386" s="51"/>
      <c r="H386" s="5"/>
      <c r="I386" s="5"/>
      <c r="J386" s="5"/>
      <c r="K386" s="5"/>
      <c r="L386" s="51"/>
      <c r="M386" s="51"/>
      <c r="N386" s="51"/>
      <c r="O386" s="51"/>
      <c r="Q386" s="5"/>
      <c r="R386" s="5"/>
      <c r="S386" s="5"/>
      <c r="T386" s="5"/>
      <c r="V386" s="5"/>
      <c r="X386" s="5"/>
      <c r="Z386" s="5"/>
      <c r="AB386" s="5"/>
    </row>
    <row r="387" spans="3:28" x14ac:dyDescent="0.25">
      <c r="C387" s="50"/>
      <c r="D387" s="51"/>
      <c r="E387" s="51"/>
      <c r="F387" s="51"/>
      <c r="H387" s="5"/>
      <c r="I387" s="5"/>
      <c r="J387" s="5"/>
      <c r="K387" s="5"/>
      <c r="L387" s="51"/>
      <c r="M387" s="51"/>
      <c r="N387" s="51"/>
      <c r="O387" s="51"/>
      <c r="Q387" s="5"/>
      <c r="R387" s="5"/>
      <c r="S387" s="5"/>
      <c r="T387" s="5"/>
      <c r="V387" s="5"/>
      <c r="X387" s="5"/>
      <c r="Z387" s="5"/>
      <c r="AB387" s="5"/>
    </row>
    <row r="388" spans="3:28" x14ac:dyDescent="0.25">
      <c r="C388" s="50"/>
      <c r="D388" s="51"/>
      <c r="E388" s="51"/>
      <c r="F388" s="51"/>
      <c r="H388" s="5"/>
      <c r="I388" s="5"/>
      <c r="J388" s="5"/>
      <c r="K388" s="5"/>
      <c r="L388" s="51"/>
      <c r="M388" s="51"/>
      <c r="N388" s="51"/>
      <c r="O388" s="51"/>
      <c r="Q388" s="5"/>
      <c r="R388" s="5"/>
      <c r="S388" s="5"/>
      <c r="T388" s="5"/>
      <c r="V388" s="5"/>
      <c r="X388" s="5"/>
      <c r="Z388" s="5"/>
      <c r="AB388" s="5"/>
    </row>
    <row r="389" spans="3:28" x14ac:dyDescent="0.25">
      <c r="C389" s="50"/>
      <c r="D389" s="51"/>
      <c r="E389" s="51"/>
      <c r="F389" s="51"/>
      <c r="H389" s="5"/>
      <c r="I389" s="5"/>
      <c r="J389" s="5"/>
      <c r="K389" s="5"/>
      <c r="L389" s="51"/>
      <c r="M389" s="51"/>
      <c r="N389" s="51"/>
      <c r="O389" s="51"/>
      <c r="Q389" s="5"/>
      <c r="R389" s="5"/>
      <c r="S389" s="5"/>
      <c r="T389" s="5"/>
      <c r="V389" s="5"/>
      <c r="X389" s="5"/>
      <c r="Z389" s="5"/>
      <c r="AB389" s="5"/>
    </row>
    <row r="390" spans="3:28" x14ac:dyDescent="0.25">
      <c r="C390" s="50"/>
      <c r="D390" s="51"/>
      <c r="E390" s="51"/>
      <c r="F390" s="51"/>
      <c r="H390" s="5"/>
      <c r="I390" s="5"/>
      <c r="J390" s="5"/>
      <c r="K390" s="5"/>
      <c r="L390" s="51"/>
      <c r="M390" s="51"/>
      <c r="N390" s="51"/>
      <c r="O390" s="51"/>
      <c r="Q390" s="5"/>
      <c r="R390" s="5"/>
      <c r="S390" s="5"/>
      <c r="T390" s="5"/>
      <c r="V390" s="5"/>
      <c r="X390" s="5"/>
      <c r="Z390" s="5"/>
      <c r="AB390" s="5"/>
    </row>
    <row r="391" spans="3:28" x14ac:dyDescent="0.25">
      <c r="C391" s="50"/>
      <c r="D391" s="51"/>
      <c r="E391" s="51"/>
      <c r="F391" s="51"/>
      <c r="H391" s="5"/>
      <c r="I391" s="5"/>
      <c r="J391" s="5"/>
      <c r="K391" s="5"/>
      <c r="L391" s="51"/>
      <c r="M391" s="51"/>
      <c r="N391" s="51"/>
      <c r="O391" s="51"/>
      <c r="Q391" s="5"/>
      <c r="R391" s="5"/>
      <c r="S391" s="5"/>
      <c r="T391" s="5"/>
      <c r="V391" s="5"/>
      <c r="X391" s="5"/>
      <c r="Z391" s="5"/>
      <c r="AB391" s="5"/>
    </row>
    <row r="392" spans="3:28" x14ac:dyDescent="0.25">
      <c r="C392" s="50"/>
      <c r="D392" s="51"/>
      <c r="E392" s="51"/>
      <c r="F392" s="51"/>
      <c r="H392" s="5"/>
      <c r="I392" s="5"/>
      <c r="J392" s="5"/>
      <c r="K392" s="5"/>
      <c r="L392" s="51"/>
      <c r="M392" s="51"/>
      <c r="N392" s="51"/>
      <c r="O392" s="51"/>
      <c r="Q392" s="5"/>
      <c r="R392" s="5"/>
      <c r="S392" s="5"/>
      <c r="T392" s="5"/>
      <c r="V392" s="5"/>
      <c r="X392" s="5"/>
      <c r="Z392" s="5"/>
      <c r="AB392" s="5"/>
    </row>
    <row r="393" spans="3:28" x14ac:dyDescent="0.25">
      <c r="C393" s="50"/>
      <c r="D393" s="51"/>
      <c r="E393" s="51"/>
      <c r="F393" s="51"/>
      <c r="H393" s="5"/>
      <c r="I393" s="5"/>
      <c r="J393" s="5"/>
      <c r="K393" s="5"/>
      <c r="L393" s="51"/>
      <c r="M393" s="51"/>
      <c r="N393" s="51"/>
      <c r="O393" s="51"/>
      <c r="Q393" s="5"/>
      <c r="R393" s="5"/>
      <c r="S393" s="5"/>
      <c r="T393" s="5"/>
      <c r="V393" s="5"/>
      <c r="X393" s="5"/>
      <c r="Z393" s="5"/>
      <c r="AB393" s="5"/>
    </row>
    <row r="394" spans="3:28" x14ac:dyDescent="0.25">
      <c r="C394" s="50"/>
      <c r="D394" s="51"/>
      <c r="E394" s="51"/>
      <c r="F394" s="51"/>
      <c r="H394" s="5"/>
      <c r="I394" s="5"/>
      <c r="J394" s="5"/>
      <c r="K394" s="5"/>
      <c r="L394" s="51"/>
      <c r="M394" s="51"/>
      <c r="N394" s="51"/>
      <c r="O394" s="51"/>
      <c r="Q394" s="5"/>
      <c r="R394" s="5"/>
      <c r="S394" s="5"/>
      <c r="T394" s="5"/>
      <c r="V394" s="5"/>
      <c r="X394" s="5"/>
      <c r="Z394" s="5"/>
      <c r="AB394" s="5"/>
    </row>
    <row r="395" spans="3:28" x14ac:dyDescent="0.25">
      <c r="C395" s="50"/>
      <c r="D395" s="51"/>
      <c r="E395" s="51"/>
      <c r="F395" s="51"/>
      <c r="H395" s="5"/>
      <c r="I395" s="5"/>
      <c r="J395" s="5"/>
      <c r="K395" s="5"/>
      <c r="L395" s="51"/>
      <c r="M395" s="51"/>
      <c r="N395" s="51"/>
      <c r="O395" s="51"/>
      <c r="Q395" s="5"/>
      <c r="R395" s="5"/>
      <c r="S395" s="5"/>
      <c r="T395" s="5"/>
      <c r="V395" s="5"/>
      <c r="X395" s="5"/>
      <c r="Z395" s="5"/>
      <c r="AB395" s="5"/>
    </row>
    <row r="396" spans="3:28" x14ac:dyDescent="0.25">
      <c r="C396" s="50"/>
      <c r="D396" s="51"/>
      <c r="E396" s="51"/>
      <c r="F396" s="51"/>
      <c r="H396" s="5"/>
      <c r="I396" s="5"/>
      <c r="J396" s="5"/>
      <c r="K396" s="5"/>
      <c r="L396" s="51"/>
      <c r="M396" s="51"/>
      <c r="N396" s="51"/>
      <c r="O396" s="51"/>
      <c r="Q396" s="5"/>
      <c r="R396" s="5"/>
      <c r="S396" s="5"/>
      <c r="T396" s="5"/>
      <c r="V396" s="5"/>
      <c r="X396" s="5"/>
      <c r="Z396" s="5"/>
      <c r="AB396" s="5"/>
    </row>
    <row r="397" spans="3:28" x14ac:dyDescent="0.25">
      <c r="C397" s="50"/>
      <c r="D397" s="51"/>
      <c r="E397" s="51"/>
      <c r="F397" s="51"/>
      <c r="H397" s="5"/>
      <c r="I397" s="5"/>
      <c r="J397" s="5"/>
      <c r="K397" s="5"/>
      <c r="L397" s="51"/>
      <c r="M397" s="51"/>
      <c r="N397" s="51"/>
      <c r="O397" s="51"/>
      <c r="Q397" s="5"/>
      <c r="R397" s="5"/>
      <c r="S397" s="5"/>
      <c r="T397" s="5"/>
      <c r="V397" s="5"/>
      <c r="X397" s="5"/>
      <c r="Z397" s="5"/>
      <c r="AB397" s="5"/>
    </row>
    <row r="398" spans="3:28" x14ac:dyDescent="0.25">
      <c r="C398" s="50"/>
      <c r="D398" s="51"/>
      <c r="E398" s="51"/>
      <c r="F398" s="51"/>
      <c r="H398" s="5"/>
      <c r="I398" s="5"/>
      <c r="J398" s="5"/>
      <c r="K398" s="5"/>
      <c r="L398" s="51"/>
      <c r="M398" s="51"/>
      <c r="N398" s="51"/>
      <c r="O398" s="51"/>
      <c r="Q398" s="5"/>
      <c r="R398" s="5"/>
      <c r="S398" s="5"/>
      <c r="T398" s="5"/>
      <c r="V398" s="5"/>
      <c r="X398" s="5"/>
      <c r="Z398" s="5"/>
      <c r="AB398" s="5"/>
    </row>
    <row r="399" spans="3:28" x14ac:dyDescent="0.25">
      <c r="C399" s="50"/>
      <c r="D399" s="51"/>
      <c r="E399" s="51"/>
      <c r="F399" s="51"/>
      <c r="H399" s="5"/>
      <c r="I399" s="5"/>
      <c r="J399" s="5"/>
      <c r="K399" s="5"/>
      <c r="L399" s="51"/>
      <c r="M399" s="51"/>
      <c r="N399" s="51"/>
      <c r="O399" s="51"/>
      <c r="Q399" s="5"/>
      <c r="R399" s="5"/>
      <c r="S399" s="5"/>
      <c r="T399" s="5"/>
      <c r="V399" s="5"/>
      <c r="X399" s="5"/>
      <c r="Z399" s="5"/>
      <c r="AB399" s="5"/>
    </row>
    <row r="400" spans="3:28" x14ac:dyDescent="0.25">
      <c r="C400" s="50"/>
      <c r="D400" s="51"/>
      <c r="E400" s="51"/>
      <c r="F400" s="51"/>
      <c r="H400" s="5"/>
      <c r="I400" s="5"/>
      <c r="J400" s="5"/>
      <c r="K400" s="5"/>
      <c r="L400" s="51"/>
      <c r="M400" s="51"/>
      <c r="N400" s="51"/>
      <c r="O400" s="51"/>
      <c r="Q400" s="5"/>
      <c r="R400" s="5"/>
      <c r="S400" s="5"/>
      <c r="T400" s="5"/>
      <c r="V400" s="5"/>
      <c r="X400" s="5"/>
      <c r="Z400" s="5"/>
      <c r="AB400" s="5"/>
    </row>
    <row r="401" spans="3:28" x14ac:dyDescent="0.25">
      <c r="C401" s="50"/>
      <c r="D401" s="51"/>
      <c r="E401" s="51"/>
      <c r="F401" s="51"/>
      <c r="H401" s="5"/>
      <c r="I401" s="5"/>
      <c r="J401" s="5"/>
      <c r="K401" s="5"/>
      <c r="L401" s="51"/>
      <c r="M401" s="51"/>
      <c r="N401" s="51"/>
      <c r="O401" s="51"/>
      <c r="Q401" s="5"/>
      <c r="R401" s="5"/>
      <c r="S401" s="5"/>
      <c r="T401" s="5"/>
      <c r="V401" s="5"/>
      <c r="X401" s="5"/>
      <c r="Z401" s="5"/>
      <c r="AB401" s="5"/>
    </row>
    <row r="402" spans="3:28" x14ac:dyDescent="0.25">
      <c r="C402" s="50"/>
      <c r="D402" s="51"/>
      <c r="E402" s="51"/>
      <c r="F402" s="51"/>
      <c r="H402" s="5"/>
      <c r="I402" s="5"/>
      <c r="J402" s="5"/>
      <c r="K402" s="5"/>
      <c r="L402" s="51"/>
      <c r="M402" s="51"/>
      <c r="N402" s="51"/>
      <c r="O402" s="51"/>
      <c r="Q402" s="5"/>
      <c r="R402" s="5"/>
      <c r="S402" s="5"/>
      <c r="T402" s="5"/>
      <c r="V402" s="5"/>
      <c r="X402" s="5"/>
      <c r="Z402" s="5"/>
      <c r="AB402" s="5"/>
    </row>
    <row r="403" spans="3:28" x14ac:dyDescent="0.25">
      <c r="C403" s="50"/>
      <c r="D403" s="51"/>
      <c r="E403" s="51"/>
      <c r="F403" s="51"/>
      <c r="H403" s="5"/>
      <c r="I403" s="5"/>
      <c r="J403" s="5"/>
      <c r="K403" s="5"/>
      <c r="L403" s="51"/>
      <c r="M403" s="51"/>
      <c r="N403" s="51"/>
      <c r="O403" s="51"/>
      <c r="Q403" s="5"/>
      <c r="R403" s="5"/>
      <c r="S403" s="5"/>
      <c r="T403" s="5"/>
      <c r="V403" s="5"/>
      <c r="X403" s="5"/>
      <c r="Z403" s="5"/>
      <c r="AB403" s="5"/>
    </row>
    <row r="404" spans="3:28" x14ac:dyDescent="0.25">
      <c r="C404" s="50"/>
      <c r="D404" s="51"/>
      <c r="E404" s="51"/>
      <c r="F404" s="51"/>
      <c r="H404" s="5"/>
      <c r="I404" s="5"/>
      <c r="J404" s="5"/>
      <c r="K404" s="5"/>
      <c r="L404" s="51"/>
      <c r="M404" s="51"/>
      <c r="N404" s="51"/>
      <c r="O404" s="51"/>
      <c r="Q404" s="5"/>
      <c r="R404" s="5"/>
      <c r="S404" s="5"/>
      <c r="T404" s="5"/>
      <c r="V404" s="5"/>
      <c r="X404" s="5"/>
      <c r="Z404" s="5"/>
      <c r="AB404" s="5"/>
    </row>
    <row r="405" spans="3:28" x14ac:dyDescent="0.25">
      <c r="C405" s="50"/>
      <c r="D405" s="51"/>
      <c r="E405" s="51"/>
      <c r="F405" s="51"/>
      <c r="H405" s="5"/>
      <c r="I405" s="5"/>
      <c r="J405" s="5"/>
      <c r="K405" s="5"/>
      <c r="L405" s="51"/>
      <c r="M405" s="51"/>
      <c r="N405" s="51"/>
      <c r="O405" s="51"/>
      <c r="Q405" s="5"/>
      <c r="R405" s="5"/>
      <c r="S405" s="5"/>
      <c r="T405" s="5"/>
      <c r="V405" s="5"/>
      <c r="X405" s="5"/>
      <c r="Z405" s="5"/>
      <c r="AB405" s="5"/>
    </row>
    <row r="406" spans="3:28" x14ac:dyDescent="0.25">
      <c r="C406" s="50"/>
      <c r="D406" s="51"/>
      <c r="E406" s="51"/>
      <c r="F406" s="51"/>
      <c r="H406" s="5"/>
      <c r="I406" s="5"/>
      <c r="J406" s="5"/>
      <c r="K406" s="5"/>
      <c r="L406" s="51"/>
      <c r="M406" s="51"/>
      <c r="N406" s="51"/>
      <c r="O406" s="51"/>
      <c r="Q406" s="5"/>
      <c r="R406" s="5"/>
      <c r="S406" s="5"/>
      <c r="T406" s="5"/>
      <c r="V406" s="5"/>
      <c r="X406" s="5"/>
      <c r="Z406" s="5"/>
      <c r="AB406" s="5"/>
    </row>
    <row r="407" spans="3:28" x14ac:dyDescent="0.25">
      <c r="C407" s="50"/>
      <c r="D407" s="51"/>
      <c r="E407" s="51"/>
      <c r="F407" s="51"/>
      <c r="H407" s="5"/>
      <c r="I407" s="5"/>
      <c r="J407" s="5"/>
      <c r="K407" s="5"/>
      <c r="L407" s="51"/>
      <c r="M407" s="51"/>
      <c r="N407" s="51"/>
      <c r="O407" s="51"/>
      <c r="Q407" s="5"/>
      <c r="R407" s="5"/>
      <c r="S407" s="5"/>
      <c r="T407" s="5"/>
      <c r="V407" s="5"/>
      <c r="X407" s="5"/>
      <c r="Z407" s="5"/>
      <c r="AB407" s="5"/>
    </row>
  </sheetData>
  <mergeCells count="16">
    <mergeCell ref="U1:X1"/>
    <mergeCell ref="Y1:AB1"/>
    <mergeCell ref="C2:D2"/>
    <mergeCell ref="E2:F2"/>
    <mergeCell ref="L2:M2"/>
    <mergeCell ref="N2:O2"/>
    <mergeCell ref="U2:V2"/>
    <mergeCell ref="W2:X2"/>
    <mergeCell ref="Y2:Z2"/>
    <mergeCell ref="AA2:AB2"/>
    <mergeCell ref="C1:G1"/>
    <mergeCell ref="H1:I1"/>
    <mergeCell ref="J1:K1"/>
    <mergeCell ref="L1:P1"/>
    <mergeCell ref="Q1:R1"/>
    <mergeCell ref="S1:T1"/>
  </mergeCells>
  <conditionalFormatting sqref="H387:K40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87:T40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36"/>
  <sheetViews>
    <sheetView zoomScale="73" zoomScaleNormal="73" workbookViewId="0">
      <selection activeCell="E33" sqref="E33"/>
    </sheetView>
  </sheetViews>
  <sheetFormatPr defaultRowHeight="15" x14ac:dyDescent="0.25"/>
  <cols>
    <col min="1" max="1" width="19.85546875" customWidth="1"/>
    <col min="6" max="6" width="11.7109375" customWidth="1"/>
    <col min="15" max="15" width="11.85546875" customWidth="1"/>
  </cols>
  <sheetData>
    <row r="1" spans="1:33" s="1" customFormat="1" x14ac:dyDescent="0.25">
      <c r="B1" s="140" t="s">
        <v>209</v>
      </c>
      <c r="C1" s="140"/>
      <c r="D1" s="140"/>
      <c r="E1" s="140"/>
      <c r="F1" s="140"/>
      <c r="G1" s="140"/>
      <c r="H1" s="140">
        <v>1</v>
      </c>
      <c r="I1" s="140"/>
      <c r="J1" s="140" t="s">
        <v>90</v>
      </c>
      <c r="K1" s="140"/>
      <c r="L1" s="140">
        <v>2</v>
      </c>
      <c r="M1" s="140"/>
      <c r="N1" s="140" t="s">
        <v>218</v>
      </c>
      <c r="O1" s="140"/>
      <c r="P1" s="140"/>
      <c r="Q1" s="140"/>
      <c r="R1" s="140"/>
      <c r="S1" s="140"/>
      <c r="T1" s="140">
        <v>1</v>
      </c>
      <c r="U1" s="140"/>
      <c r="V1" s="140" t="s">
        <v>90</v>
      </c>
      <c r="W1" s="140"/>
      <c r="X1" s="140">
        <v>2</v>
      </c>
      <c r="Y1" s="140"/>
      <c r="Z1" s="140" t="s">
        <v>240</v>
      </c>
      <c r="AA1" s="140"/>
      <c r="AB1" s="140"/>
      <c r="AC1" s="140"/>
      <c r="AD1" s="140" t="s">
        <v>242</v>
      </c>
      <c r="AE1" s="140"/>
      <c r="AF1" s="140"/>
      <c r="AG1" s="140"/>
    </row>
    <row r="2" spans="1:33" s="1" customFormat="1" x14ac:dyDescent="0.25">
      <c r="B2" s="140">
        <v>1</v>
      </c>
      <c r="C2" s="140"/>
      <c r="D2" s="140" t="s">
        <v>90</v>
      </c>
      <c r="E2" s="140"/>
      <c r="F2" s="140">
        <v>2</v>
      </c>
      <c r="G2" s="140"/>
      <c r="H2" s="1" t="s">
        <v>214</v>
      </c>
      <c r="I2" s="1" t="s">
        <v>215</v>
      </c>
      <c r="J2" s="1" t="s">
        <v>214</v>
      </c>
      <c r="K2" s="62" t="s">
        <v>215</v>
      </c>
      <c r="L2" s="62" t="s">
        <v>214</v>
      </c>
      <c r="M2" s="62" t="s">
        <v>215</v>
      </c>
      <c r="N2" s="140">
        <v>1</v>
      </c>
      <c r="O2" s="140"/>
      <c r="P2" s="140" t="s">
        <v>90</v>
      </c>
      <c r="Q2" s="140"/>
      <c r="R2" s="140">
        <v>2</v>
      </c>
      <c r="S2" s="140"/>
      <c r="T2" s="1" t="s">
        <v>214</v>
      </c>
      <c r="U2" s="1" t="s">
        <v>215</v>
      </c>
      <c r="V2" s="1" t="s">
        <v>214</v>
      </c>
      <c r="W2" s="62" t="s">
        <v>215</v>
      </c>
      <c r="X2" s="62" t="s">
        <v>214</v>
      </c>
      <c r="Y2" s="62" t="s">
        <v>215</v>
      </c>
      <c r="Z2" s="140" t="s">
        <v>241</v>
      </c>
      <c r="AA2" s="140"/>
      <c r="AB2" s="140" t="s">
        <v>218</v>
      </c>
      <c r="AC2" s="140"/>
      <c r="AD2" s="140" t="s">
        <v>241</v>
      </c>
      <c r="AE2" s="140"/>
      <c r="AF2" s="140" t="s">
        <v>218</v>
      </c>
      <c r="AG2" s="140"/>
    </row>
    <row r="3" spans="1:33" s="56" customFormat="1" x14ac:dyDescent="0.25">
      <c r="B3" s="56" t="s">
        <v>211</v>
      </c>
      <c r="C3" s="56" t="s">
        <v>212</v>
      </c>
      <c r="D3" s="56" t="s">
        <v>211</v>
      </c>
      <c r="E3" s="56" t="s">
        <v>212</v>
      </c>
      <c r="F3" s="56" t="s">
        <v>211</v>
      </c>
      <c r="G3" s="56" t="s">
        <v>212</v>
      </c>
      <c r="N3" s="56" t="s">
        <v>211</v>
      </c>
      <c r="O3" s="56" t="s">
        <v>212</v>
      </c>
      <c r="P3" s="56" t="s">
        <v>211</v>
      </c>
      <c r="Q3" s="56" t="s">
        <v>212</v>
      </c>
      <c r="R3" s="56" t="s">
        <v>211</v>
      </c>
      <c r="S3" s="56" t="s">
        <v>212</v>
      </c>
    </row>
    <row r="4" spans="1:33" x14ac:dyDescent="0.25">
      <c r="A4" s="50" t="s">
        <v>257</v>
      </c>
      <c r="B4" s="50">
        <f>COUNTIFS('3way'!$A$3:$A$7690,"&gt;=  45% ",'3way'!$AE$3:$AE$7690,"1",'3way'!$Z$3:$Z$7690,"="  &amp;A4)</f>
        <v>0</v>
      </c>
      <c r="C4" s="50">
        <f>COUNTIFS('3way'!$A$3:$A$7690,"&gt;=  45% ",'3way'!$AE$3:$AE$7690,"&lt;&gt;1",'3way'!$Z$3:$Z$7690,"="  &amp;A4)</f>
        <v>15</v>
      </c>
      <c r="D4" s="50">
        <f>COUNTIFS('3way'!$B$3:$B$7690,"&gt;=  26% ",'3way'!$AE$3:$AE$7690,"X",'3way'!$Z$3:$Z$7690,"="  &amp;A4)</f>
        <v>0</v>
      </c>
      <c r="E4" s="50">
        <f>COUNTIFS('3way'!$B$3:$B$7690,"&gt;=  26% ",'3way'!$AE$3:$AE$7690,"&lt;&gt;X",'3way'!$Z$3:$Z$7690,"="  &amp;A4)</f>
        <v>6</v>
      </c>
      <c r="F4" s="50">
        <f>COUNTIFS('3way'!$C$3:$C$7690,"&gt;=  28% ",'3way'!$AE$3:$AE$7690,"2",'3way'!$Z$3:$Z$7690,"="  &amp;A4)</f>
        <v>0</v>
      </c>
      <c r="G4" s="50">
        <f>COUNTIFS('3way'!$C$3:$C$7690,"&gt;=  28% ",'3way'!$AE$3:$AE$7690,"&lt;&gt;2",'3way'!$Z$3:$Z$7690,"="  &amp;A4)</f>
        <v>9</v>
      </c>
      <c r="H4" s="5">
        <f>(B4/((COUNTIF('3way'!$Z$3:$Z$7690,"="&amp;A4))))</f>
        <v>0</v>
      </c>
      <c r="I4" s="5">
        <f>(C4/(COUNTIF('3way'!$Z$3:$Z$7690,"="&amp;A4)))</f>
        <v>0.57692307692307687</v>
      </c>
      <c r="J4" s="5">
        <f>(D4/(COUNTIF('3way'!$Z$3:$Z$7690,"="&amp;A4)))</f>
        <v>0</v>
      </c>
      <c r="K4" s="5">
        <f>(E4/(COUNTIF('3way'!$Z$3:$Z$7690,"="&amp;A4)))</f>
        <v>0.23076923076923078</v>
      </c>
      <c r="L4" s="5">
        <f>(F4/(COUNTIF('3way'!$Z$3:$Z$7690,"="&amp;A4)))</f>
        <v>0</v>
      </c>
      <c r="M4" s="5">
        <f>(G4/(COUNTIF('3way'!$Z$3:$Z$7690,"="&amp;A4)))</f>
        <v>0.34615384615384615</v>
      </c>
      <c r="N4" s="50">
        <f>COUNTIFS('3way'!$R$3:$R$7690,"&gt;=  45% ",'3way'!$AE$3:$AE$7690,"1",'3way'!$Z$3:$Z$7690,"="  &amp;A4)</f>
        <v>0</v>
      </c>
      <c r="O4">
        <f>COUNTIFS('3way'!$R$3:$R$7690,"&gt;=  45% ",'3way'!$AE$3:$AE$7690,"&lt;&gt;1",'3way'!$Z$3:$Z$7690,"="  &amp;A4)</f>
        <v>12</v>
      </c>
      <c r="P4">
        <f>COUNTIFS('3way'!$S$3:$S$7690,"&gt;=  26% ",'3way'!$AE$3:$AE$7690,"X",'3way'!$Z$3:$Z$7690,"="  &amp;A4)</f>
        <v>0</v>
      </c>
      <c r="Q4">
        <f>COUNTIFS('3way'!$S$3:$S$7690,"&gt;=  26% ",'3way'!$AE$3:$AE$7690,"&lt;&gt;X",'3way'!$Z$3:$Z$7690,"="  &amp;A4)</f>
        <v>6</v>
      </c>
      <c r="R4">
        <f>COUNTIFS('3way'!$T$3:$T$7690,"&gt;=  28% ",'3way'!$AE$3:$AE$7690,"2",'3way'!$Z$3:$Z$7690,"="  &amp;A4)</f>
        <v>0</v>
      </c>
      <c r="S4" s="65">
        <f>COUNTIFS('3way'!$T$3:$T$7690,"&gt;=  28% ",'3way'!$AE$3:$AE$7690,"&lt;&gt;2",'3way'!$Z$3:$Z$7690,"="  &amp;A4)</f>
        <v>15</v>
      </c>
      <c r="T4" s="5">
        <f>(N4/(COUNTIF('3way'!$Z$3:$Z$7690,"="&amp;A4)))</f>
        <v>0</v>
      </c>
      <c r="U4" s="5">
        <f>(O4/(COUNTIF('3way'!$Z$3:$Z$7690,"="&amp;A4)))</f>
        <v>0.46153846153846156</v>
      </c>
      <c r="V4" s="5">
        <f>(P4/(COUNTIF('3way'!$Z$3:$Z$7690,"="&amp;A4)))</f>
        <v>0</v>
      </c>
      <c r="W4" s="5">
        <f>(Q4/(COUNTIF('3way'!$Z$3:$Z$7690,"="&amp;A4)))</f>
        <v>0.23076923076923078</v>
      </c>
      <c r="X4" s="5">
        <f>(R4/(COUNTIF('3way'!$Z$3:$Z$7690,"="&amp;A4)))</f>
        <v>0</v>
      </c>
      <c r="Y4" s="5">
        <f>(S4/(COUNTIF('3way'!$Z$3:$Z$7690,"="&amp;A4)))</f>
        <v>0.57692307692307687</v>
      </c>
      <c r="Z4">
        <f>B4+D4+F4</f>
        <v>0</v>
      </c>
      <c r="AA4" s="5">
        <f>(Z4/(COUNTIF('3way'!$Z$3:$Z$7690,"="&amp;A4)))</f>
        <v>0</v>
      </c>
      <c r="AB4">
        <f>N4+P4+R4</f>
        <v>0</v>
      </c>
      <c r="AC4" s="5">
        <f>(AB4/(COUNTIF('3way'!$Z$3:$Z$7690,"="&amp;A4)))</f>
        <v>0</v>
      </c>
      <c r="AD4">
        <f>C4+E4+G4</f>
        <v>30</v>
      </c>
      <c r="AE4" s="5">
        <f>(AD4/(COUNTIF('3way'!$Z$3:$Z$7690,"="&amp;A4)))</f>
        <v>1.1538461538461537</v>
      </c>
      <c r="AF4">
        <f>O4+Q4+S4</f>
        <v>33</v>
      </c>
      <c r="AG4" s="5">
        <f>(AF4/(COUNTIF('3way'!$Z$3:$Z$7690,"="&amp;A4)))</f>
        <v>1.2692307692307692</v>
      </c>
    </row>
    <row r="5" spans="1:33" x14ac:dyDescent="0.25">
      <c r="A5" s="50" t="s">
        <v>258</v>
      </c>
      <c r="B5" s="50">
        <f>COUNTIFS('3way'!$A$3:$A$7690,"&gt;=  45% ",'3way'!$AE$3:$AE$7690,"1",'3way'!$Z$3:$Z$7690,"="  &amp;A5)</f>
        <v>0</v>
      </c>
      <c r="C5" s="50">
        <f>COUNTIFS('3way'!$A$3:$A$7690,"&gt;=  45% ",'3way'!$AE$3:$AE$7690,"&lt;&gt;1",'3way'!$Z$3:$Z$7690,"="  &amp;A5)</f>
        <v>10</v>
      </c>
      <c r="D5" s="50">
        <f>COUNTIFS('3way'!$B$3:$B$7690,"&gt;=  26% ",'3way'!$AE$3:$AE$7690,"X",'3way'!$Z$3:$Z$7690,"="  &amp;A5)</f>
        <v>0</v>
      </c>
      <c r="E5" s="50">
        <f>COUNTIFS('3way'!$B$3:$B$7690,"&gt;=  26% ",'3way'!$AE$3:$AE$7690,"&lt;&gt;X",'3way'!$Z$3:$Z$7690,"="  &amp;A5)</f>
        <v>10</v>
      </c>
      <c r="F5" s="50">
        <f>COUNTIFS('3way'!$C$3:$C$7690,"&gt;=  28% ",'3way'!$AE$3:$AE$7690,"2",'3way'!$Z$3:$Z$7690,"="  &amp;A5)</f>
        <v>0</v>
      </c>
      <c r="G5" s="50">
        <f>COUNTIFS('3way'!$C$3:$C$7690,"&gt;=  28% ",'3way'!$AE$3:$AE$7690,"&lt;&gt;2",'3way'!$Z$3:$Z$7690,"="  &amp;A5)</f>
        <v>13</v>
      </c>
      <c r="H5" s="5">
        <f>(B5/((COUNTIF('3way'!$Z$3:$Z$7690,"="&amp;A5))))</f>
        <v>0</v>
      </c>
      <c r="I5" s="5">
        <f>(C5/(COUNTIF('3way'!$Z$3:$Z$7690,"="&amp;A5)))</f>
        <v>0.38461538461538464</v>
      </c>
      <c r="J5" s="5">
        <f>(D5/(COUNTIF('3way'!$Z$3:$Z$7690,"="&amp;A5)))</f>
        <v>0</v>
      </c>
      <c r="K5" s="5">
        <f>(E5/(COUNTIF('3way'!$Z$3:$Z$7690,"="&amp;A5)))</f>
        <v>0.38461538461538464</v>
      </c>
      <c r="L5" s="5">
        <f>(F5/(COUNTIF('3way'!$Z$3:$Z$7690,"="&amp;A5)))</f>
        <v>0</v>
      </c>
      <c r="M5" s="5">
        <f>(G5/(COUNTIF('3way'!$Z$3:$Z$7690,"="&amp;A5)))</f>
        <v>0.5</v>
      </c>
      <c r="N5" s="50">
        <f>COUNTIFS('3way'!$R$3:$R$7690,"&gt;=  45% ",'3way'!$AE$3:$AE$7690,"1",'3way'!$Z$3:$Z$7690,"="  &amp;A5)</f>
        <v>0</v>
      </c>
      <c r="O5">
        <f>COUNTIFS('3way'!$R$3:$R$7690,"&gt;=  45% ",'3way'!$AE$3:$AE$7690,"&lt;&gt;1",'3way'!$Z$3:$Z$7690,"="  &amp;A5)</f>
        <v>9</v>
      </c>
      <c r="P5">
        <f>COUNTIFS('3way'!$S$3:$S$7690,"&gt;=  26% ",'3way'!$AE$3:$AE$7690,"X",'3way'!$Z$3:$Z$7690,"="  &amp;A5)</f>
        <v>0</v>
      </c>
      <c r="Q5">
        <f>COUNTIFS('3way'!$S$3:$S$7690,"&gt;=  26% ",'3way'!$AE$3:$AE$7690,"&lt;&gt;X",'3way'!$Z$3:$Z$7690,"="  &amp;A5)</f>
        <v>9</v>
      </c>
      <c r="R5">
        <f>COUNTIFS('3way'!$T$3:$T$7690,"&gt;=  28% ",'3way'!$AE$3:$AE$7690,"2",'3way'!$Z$3:$Z$7690,"="  &amp;A5)</f>
        <v>0</v>
      </c>
      <c r="S5" s="65">
        <f>COUNTIFS('3way'!$T$3:$T$7690,"&gt;=  28% ",'3way'!$AE$3:$AE$7690,"&lt;&gt;2",'3way'!$Z$3:$Z$7690,"="  &amp;A5)</f>
        <v>18</v>
      </c>
      <c r="T5" s="5">
        <f>(N5/(COUNTIF('3way'!$Z$3:$Z$7690,"="&amp;A5)))</f>
        <v>0</v>
      </c>
      <c r="U5" s="5">
        <f>(O5/(COUNTIF('3way'!$Z$3:$Z$7690,"="&amp;A5)))</f>
        <v>0.34615384615384615</v>
      </c>
      <c r="V5" s="5">
        <f>(P5/(COUNTIF('3way'!$Z$3:$Z$7690,"="&amp;A5)))</f>
        <v>0</v>
      </c>
      <c r="W5" s="5">
        <f>(Q5/(COUNTIF('3way'!$Z$3:$Z$7690,"="&amp;A5)))</f>
        <v>0.34615384615384615</v>
      </c>
      <c r="X5" s="5">
        <f>(R5/(COUNTIF('3way'!$Z$3:$Z$7690,"="&amp;A5)))</f>
        <v>0</v>
      </c>
      <c r="Y5" s="5">
        <f>(S5/(COUNTIF('3way'!$Z$3:$Z$7690,"="&amp;A5)))</f>
        <v>0.69230769230769229</v>
      </c>
      <c r="Z5">
        <f t="shared" ref="Z5:Z20" si="0">B5+D5+F5</f>
        <v>0</v>
      </c>
      <c r="AA5" s="5">
        <f>(Z5/(COUNTIF('3way'!$Z$3:$Z$7690,"="&amp;A5)))</f>
        <v>0</v>
      </c>
      <c r="AB5">
        <f t="shared" ref="AB5:AB20" si="1">N5+P5+R5</f>
        <v>0</v>
      </c>
      <c r="AC5" s="5">
        <f>(AB5/(COUNTIF('3way'!$Z$3:$Z$7690,"="&amp;A5)))</f>
        <v>0</v>
      </c>
      <c r="AD5">
        <f t="shared" ref="AD5:AD20" si="2">C5+E5+G5</f>
        <v>33</v>
      </c>
      <c r="AE5" s="5">
        <f>(AD5/(COUNTIF('3way'!$Z$3:$Z$7690,"="&amp;A5)))</f>
        <v>1.2692307692307692</v>
      </c>
      <c r="AF5">
        <f t="shared" ref="AF5:AF20" si="3">O5+Q5+S5</f>
        <v>36</v>
      </c>
      <c r="AG5" s="5">
        <f>(AF5/(COUNTIF('3way'!$Z$3:$Z$7690,"="&amp;A5)))</f>
        <v>1.3846153846153846</v>
      </c>
    </row>
    <row r="6" spans="1:33" x14ac:dyDescent="0.25">
      <c r="A6" s="50" t="s">
        <v>259</v>
      </c>
      <c r="B6" s="50">
        <f>COUNTIFS('3way'!$A$3:$A$7690,"&gt;=  45% ",'3way'!$AE$3:$AE$7690,"1",'3way'!$Z$3:$Z$7690,"="  &amp;A6)</f>
        <v>0</v>
      </c>
      <c r="C6" s="50">
        <f>COUNTIFS('3way'!$A$3:$A$7690,"&gt;=  45% ",'3way'!$AE$3:$AE$7690,"&lt;&gt;1",'3way'!$Z$3:$Z$7690,"="  &amp;A6)</f>
        <v>26</v>
      </c>
      <c r="D6" s="50">
        <f>COUNTIFS('3way'!$B$3:$B$7690,"&gt;=  26% ",'3way'!$AE$3:$AE$7690,"X",'3way'!$Z$3:$Z$7690,"="  &amp;A6)</f>
        <v>0</v>
      </c>
      <c r="E6" s="50">
        <f>COUNTIFS('3way'!$B$3:$B$7690,"&gt;=  26% ",'3way'!$AE$3:$AE$7690,"&lt;&gt;X",'3way'!$Z$3:$Z$7690,"="  &amp;A6)</f>
        <v>19</v>
      </c>
      <c r="F6" s="50">
        <f>COUNTIFS('3way'!$C$3:$C$7690,"&gt;=  28% ",'3way'!$AE$3:$AE$7690,"2",'3way'!$Z$3:$Z$7690,"="  &amp;A6)</f>
        <v>0</v>
      </c>
      <c r="G6" s="50">
        <f>COUNTIFS('3way'!$C$3:$C$7690,"&gt;=  28% ",'3way'!$AE$3:$AE$7690,"&lt;&gt;2",'3way'!$Z$3:$Z$7690,"="  &amp;A6)</f>
        <v>19</v>
      </c>
      <c r="H6" s="5">
        <f>(B6/((COUNTIF('3way'!$Z$3:$Z$7690,"="&amp;A6))))</f>
        <v>0</v>
      </c>
      <c r="I6" s="5">
        <f>(C6/(COUNTIF('3way'!$Z$3:$Z$7690,"="&amp;A6)))</f>
        <v>0.55319148936170215</v>
      </c>
      <c r="J6" s="5">
        <f>(D6/(COUNTIF('3way'!$Z$3:$Z$7690,"="&amp;A6)))</f>
        <v>0</v>
      </c>
      <c r="K6" s="5">
        <f>(E6/(COUNTIF('3way'!$Z$3:$Z$7690,"="&amp;A6)))</f>
        <v>0.40425531914893614</v>
      </c>
      <c r="L6" s="5">
        <f>(F6/(COUNTIF('3way'!$Z$3:$Z$7690,"="&amp;A6)))</f>
        <v>0</v>
      </c>
      <c r="M6" s="5">
        <f>(G6/(COUNTIF('3way'!$Z$3:$Z$7690,"="&amp;A6)))</f>
        <v>0.40425531914893614</v>
      </c>
      <c r="N6" s="50">
        <f>COUNTIFS('3way'!$R$3:$R$7690,"&gt;=  45% ",'3way'!$AE$3:$AE$7690,"1",'3way'!$Z$3:$Z$7690,"="  &amp;A6)</f>
        <v>0</v>
      </c>
      <c r="O6">
        <f>COUNTIFS('3way'!$R$3:$R$7690,"&gt;=  45% ",'3way'!$AE$3:$AE$7690,"&lt;&gt;1",'3way'!$Z$3:$Z$7690,"="  &amp;A6)</f>
        <v>22</v>
      </c>
      <c r="P6">
        <f>COUNTIFS('3way'!$S$3:$S$7690,"&gt;=  26% ",'3way'!$AE$3:$AE$7690,"X",'3way'!$Z$3:$Z$7690,"="  &amp;A6)</f>
        <v>0</v>
      </c>
      <c r="Q6">
        <f>COUNTIFS('3way'!$S$3:$S$7690,"&gt;=  26% ",'3way'!$AE$3:$AE$7690,"&lt;&gt;X",'3way'!$Z$3:$Z$7690,"="  &amp;A6)</f>
        <v>32</v>
      </c>
      <c r="R6">
        <f>COUNTIFS('3way'!$T$3:$T$7690,"&gt;=  28% ",'3way'!$AE$3:$AE$7690,"2",'3way'!$Z$3:$Z$7690,"="  &amp;A6)</f>
        <v>0</v>
      </c>
      <c r="S6" s="65">
        <f>COUNTIFS('3way'!$T$3:$T$7690,"&gt;=  28% ",'3way'!$AE$3:$AE$7690,"&lt;&gt;2",'3way'!$Z$3:$Z$7690,"="  &amp;A6)</f>
        <v>23</v>
      </c>
      <c r="T6" s="5">
        <f>(N6/(COUNTIF('3way'!$Z$3:$Z$7690,"="&amp;A6)))</f>
        <v>0</v>
      </c>
      <c r="U6" s="5">
        <f>(O6/(COUNTIF('3way'!$Z$3:$Z$7690,"="&amp;A6)))</f>
        <v>0.46808510638297873</v>
      </c>
      <c r="V6" s="5">
        <f>(P6/(COUNTIF('3way'!$Z$3:$Z$7690,"="&amp;A6)))</f>
        <v>0</v>
      </c>
      <c r="W6" s="5">
        <f>(Q6/(COUNTIF('3way'!$Z$3:$Z$7690,"="&amp;A6)))</f>
        <v>0.68085106382978722</v>
      </c>
      <c r="X6" s="5">
        <f>(R6/(COUNTIF('3way'!$Z$3:$Z$7690,"="&amp;A6)))</f>
        <v>0</v>
      </c>
      <c r="Y6" s="5">
        <f>(S6/(COUNTIF('3way'!$Z$3:$Z$7690,"="&amp;A6)))</f>
        <v>0.48936170212765956</v>
      </c>
      <c r="Z6">
        <f t="shared" si="0"/>
        <v>0</v>
      </c>
      <c r="AA6" s="5">
        <f>(Z6/(COUNTIF('3way'!$Z$3:$Z$7690,"="&amp;A6)))</f>
        <v>0</v>
      </c>
      <c r="AB6">
        <f t="shared" si="1"/>
        <v>0</v>
      </c>
      <c r="AC6" s="5">
        <f>(AB6/(COUNTIF('3way'!$Z$3:$Z$7690,"="&amp;A6)))</f>
        <v>0</v>
      </c>
      <c r="AD6">
        <f t="shared" si="2"/>
        <v>64</v>
      </c>
      <c r="AE6" s="5">
        <f>(AD6/(COUNTIF('3way'!$Z$3:$Z$7690,"="&amp;A6)))</f>
        <v>1.3617021276595744</v>
      </c>
      <c r="AF6">
        <f t="shared" si="3"/>
        <v>77</v>
      </c>
      <c r="AG6" s="5">
        <f>(AF6/(COUNTIF('3way'!$Z$3:$Z$7690,"="&amp;A6)))</f>
        <v>1.6382978723404256</v>
      </c>
    </row>
    <row r="7" spans="1:33" x14ac:dyDescent="0.25">
      <c r="A7" s="50" t="s">
        <v>260</v>
      </c>
      <c r="B7" s="50">
        <f>COUNTIFS('3way'!$A$3:$A$7690,"&gt;=  45% ",'3way'!$AE$3:$AE$7690,"1",'3way'!$Z$3:$Z$7690,"="  &amp;A7)</f>
        <v>0</v>
      </c>
      <c r="C7" s="50">
        <f>COUNTIFS('3way'!$A$3:$A$7690,"&gt;=  45% ",'3way'!$AE$3:$AE$7690,"&lt;&gt;1",'3way'!$Z$3:$Z$7690,"="  &amp;A7)</f>
        <v>23</v>
      </c>
      <c r="D7" s="50">
        <f>COUNTIFS('3way'!$B$3:$B$7690,"&gt;=  26% ",'3way'!$AE$3:$AE$7690,"X",'3way'!$Z$3:$Z$7690,"="  &amp;A7)</f>
        <v>0</v>
      </c>
      <c r="E7" s="50">
        <f>COUNTIFS('3way'!$B$3:$B$7690,"&gt;=  26% ",'3way'!$AE$3:$AE$7690,"&lt;&gt;X",'3way'!$Z$3:$Z$7690,"="  &amp;A7)</f>
        <v>7</v>
      </c>
      <c r="F7" s="50">
        <f>COUNTIFS('3way'!$C$3:$C$7690,"&gt;=  28% ",'3way'!$AE$3:$AE$7690,"2",'3way'!$Z$3:$Z$7690,"="  &amp;A7)</f>
        <v>0</v>
      </c>
      <c r="G7" s="50">
        <f>COUNTIFS('3way'!$C$3:$C$7690,"&gt;=  28% ",'3way'!$AE$3:$AE$7690,"&lt;&gt;2",'3way'!$Z$3:$Z$7690,"="  &amp;A7)</f>
        <v>11</v>
      </c>
      <c r="H7" s="5">
        <f>(B7/((COUNTIF('3way'!$Z$3:$Z$7690,"="&amp;A7))))</f>
        <v>0</v>
      </c>
      <c r="I7" s="5">
        <f>(C7/(COUNTIF('3way'!$Z$3:$Z$7690,"="&amp;A7)))</f>
        <v>0.69696969696969702</v>
      </c>
      <c r="J7" s="5">
        <f>(D7/(COUNTIF('3way'!$Z$3:$Z$7690,"="&amp;A7)))</f>
        <v>0</v>
      </c>
      <c r="K7" s="5">
        <f>(E7/(COUNTIF('3way'!$Z$3:$Z$7690,"="&amp;A7)))</f>
        <v>0.21212121212121213</v>
      </c>
      <c r="L7" s="5">
        <f>(F7/(COUNTIF('3way'!$Z$3:$Z$7690,"="&amp;A7)))</f>
        <v>0</v>
      </c>
      <c r="M7" s="5">
        <f>(G7/(COUNTIF('3way'!$Z$3:$Z$7690,"="&amp;A7)))</f>
        <v>0.33333333333333331</v>
      </c>
      <c r="N7" s="50">
        <f>COUNTIFS('3way'!$R$3:$R$7690,"&gt;=  45% ",'3way'!$AE$3:$AE$7690,"1",'3way'!$Z$3:$Z$7690,"="  &amp;A7)</f>
        <v>0</v>
      </c>
      <c r="O7">
        <f>COUNTIFS('3way'!$R$3:$R$7690,"&gt;=  45% ",'3way'!$AE$3:$AE$7690,"&lt;&gt;1",'3way'!$Z$3:$Z$7690,"="  &amp;A7)</f>
        <v>18</v>
      </c>
      <c r="P7">
        <f>COUNTIFS('3way'!$S$3:$S$7690,"&gt;=  26% ",'3way'!$AE$3:$AE$7690,"X",'3way'!$Z$3:$Z$7690,"="  &amp;A7)</f>
        <v>0</v>
      </c>
      <c r="Q7">
        <f>COUNTIFS('3way'!$S$3:$S$7690,"&gt;=  26% ",'3way'!$AE$3:$AE$7690,"&lt;&gt;X",'3way'!$Z$3:$Z$7690,"="  &amp;A7)</f>
        <v>7</v>
      </c>
      <c r="R7">
        <f>COUNTIFS('3way'!$T$3:$T$7690,"&gt;=  28% ",'3way'!$AE$3:$AE$7690,"2",'3way'!$Z$3:$Z$7690,"="  &amp;A7)</f>
        <v>0</v>
      </c>
      <c r="S7" s="65">
        <f>COUNTIFS('3way'!$T$3:$T$7690,"&gt;=  28% ",'3way'!$AE$3:$AE$7690,"&lt;&gt;2",'3way'!$Z$3:$Z$7690,"="  &amp;A7)</f>
        <v>15</v>
      </c>
      <c r="T7" s="5">
        <f>(N7/(COUNTIF('3way'!$Z$3:$Z$7690,"="&amp;A7)))</f>
        <v>0</v>
      </c>
      <c r="U7" s="5">
        <f>(O7/(COUNTIF('3way'!$Z$3:$Z$7690,"="&amp;A7)))</f>
        <v>0.54545454545454541</v>
      </c>
      <c r="V7" s="5">
        <f>(P7/(COUNTIF('3way'!$Z$3:$Z$7690,"="&amp;A7)))</f>
        <v>0</v>
      </c>
      <c r="W7" s="5">
        <f>(Q7/(COUNTIF('3way'!$Z$3:$Z$7690,"="&amp;A7)))</f>
        <v>0.21212121212121213</v>
      </c>
      <c r="X7" s="5">
        <f>(R7/(COUNTIF('3way'!$Z$3:$Z$7690,"="&amp;A7)))</f>
        <v>0</v>
      </c>
      <c r="Y7" s="5">
        <f>(S7/(COUNTIF('3way'!$Z$3:$Z$7690,"="&amp;A7)))</f>
        <v>0.45454545454545453</v>
      </c>
      <c r="Z7">
        <f t="shared" si="0"/>
        <v>0</v>
      </c>
      <c r="AA7" s="5">
        <f>(Z7/(COUNTIF('3way'!$Z$3:$Z$7690,"="&amp;A7)))</f>
        <v>0</v>
      </c>
      <c r="AB7">
        <f t="shared" si="1"/>
        <v>0</v>
      </c>
      <c r="AC7" s="5">
        <f>(AB7/(COUNTIF('3way'!$Z$3:$Z$7690,"="&amp;A7)))</f>
        <v>0</v>
      </c>
      <c r="AD7">
        <f t="shared" si="2"/>
        <v>41</v>
      </c>
      <c r="AE7" s="5">
        <f>(AD7/(COUNTIF('3way'!$Z$3:$Z$7690,"="&amp;A7)))</f>
        <v>1.2424242424242424</v>
      </c>
      <c r="AF7">
        <f t="shared" si="3"/>
        <v>40</v>
      </c>
      <c r="AG7" s="5">
        <f>(AF7/(COUNTIF('3way'!$Z$3:$Z$7690,"="&amp;A7)))</f>
        <v>1.2121212121212122</v>
      </c>
    </row>
    <row r="8" spans="1:33" x14ac:dyDescent="0.25">
      <c r="A8" s="50" t="s">
        <v>261</v>
      </c>
      <c r="B8" s="50">
        <f>COUNTIFS('3way'!$A$3:$A$7690,"&gt;=  45% ",'3way'!$AE$3:$AE$7690,"1",'3way'!$Z$3:$Z$7690,"="  &amp;A8)</f>
        <v>0</v>
      </c>
      <c r="C8" s="50">
        <f>COUNTIFS('3way'!$A$3:$A$7690,"&gt;=  45% ",'3way'!$AE$3:$AE$7690,"&lt;&gt;1",'3way'!$Z$3:$Z$7690,"="  &amp;A8)</f>
        <v>13</v>
      </c>
      <c r="D8" s="50">
        <f>COUNTIFS('3way'!$B$3:$B$7690,"&gt;=  26% ",'3way'!$AE$3:$AE$7690,"X",'3way'!$Z$3:$Z$7690,"="  &amp;A8)</f>
        <v>0</v>
      </c>
      <c r="E8" s="50">
        <f>COUNTIFS('3way'!$B$3:$B$7690,"&gt;=  26% ",'3way'!$AE$3:$AE$7690,"&lt;&gt;X",'3way'!$Z$3:$Z$7690,"="  &amp;A8)</f>
        <v>15</v>
      </c>
      <c r="F8" s="50">
        <f>COUNTIFS('3way'!$C$3:$C$7690,"&gt;=  28% ",'3way'!$AE$3:$AE$7690,"2",'3way'!$Z$3:$Z$7690,"="  &amp;A8)</f>
        <v>0</v>
      </c>
      <c r="G8" s="50">
        <f>COUNTIFS('3way'!$C$3:$C$7690,"&gt;=  28% ",'3way'!$AE$3:$AE$7690,"&lt;&gt;2",'3way'!$Z$3:$Z$7690,"="  &amp;A8)</f>
        <v>17</v>
      </c>
      <c r="H8" s="5">
        <f>(B8/((COUNTIF('3way'!$Z$3:$Z$7690,"="&amp;A8))))</f>
        <v>0</v>
      </c>
      <c r="I8" s="5">
        <f>(C8/(COUNTIF('3way'!$Z$3:$Z$7690,"="&amp;A8)))</f>
        <v>0.43333333333333335</v>
      </c>
      <c r="J8" s="5">
        <f>(D8/(COUNTIF('3way'!$Z$3:$Z$7690,"="&amp;A8)))</f>
        <v>0</v>
      </c>
      <c r="K8" s="5">
        <f>(E8/(COUNTIF('3way'!$Z$3:$Z$7690,"="&amp;A8)))</f>
        <v>0.5</v>
      </c>
      <c r="L8" s="5">
        <f>(F8/(COUNTIF('3way'!$Z$3:$Z$7690,"="&amp;A8)))</f>
        <v>0</v>
      </c>
      <c r="M8" s="5">
        <f>(G8/(COUNTIF('3way'!$Z$3:$Z$7690,"="&amp;A8)))</f>
        <v>0.56666666666666665</v>
      </c>
      <c r="N8" s="50">
        <f>COUNTIFS('3way'!$R$3:$R$7690,"&gt;=  45% ",'3way'!$AE$3:$AE$7690,"1",'3way'!$Z$3:$Z$7690,"="  &amp;A8)</f>
        <v>0</v>
      </c>
      <c r="O8">
        <f>COUNTIFS('3way'!$R$3:$R$7690,"&gt;=  45% ",'3way'!$AE$3:$AE$7690,"&lt;&gt;1",'3way'!$Z$3:$Z$7690,"="  &amp;A8)</f>
        <v>11</v>
      </c>
      <c r="P8">
        <f>COUNTIFS('3way'!$S$3:$S$7690,"&gt;=  26% ",'3way'!$AE$3:$AE$7690,"X",'3way'!$Z$3:$Z$7690,"="  &amp;A8)</f>
        <v>0</v>
      </c>
      <c r="Q8">
        <f>COUNTIFS('3way'!$S$3:$S$7690,"&gt;=  26% ",'3way'!$AE$3:$AE$7690,"&lt;&gt;X",'3way'!$Z$3:$Z$7690,"="  &amp;A8)</f>
        <v>18</v>
      </c>
      <c r="R8">
        <f>COUNTIFS('3way'!$T$3:$T$7690,"&gt;=  28% ",'3way'!$AE$3:$AE$7690,"2",'3way'!$Z$3:$Z$7690,"="  &amp;A8)</f>
        <v>0</v>
      </c>
      <c r="S8" s="65">
        <f>COUNTIFS('3way'!$T$3:$T$7690,"&gt;=  28% ",'3way'!$AE$3:$AE$7690,"&lt;&gt;2",'3way'!$Z$3:$Z$7690,"="  &amp;A8)</f>
        <v>19</v>
      </c>
      <c r="T8" s="5">
        <f>(N8/(COUNTIF('3way'!$Z$3:$Z$7690,"="&amp;A8)))</f>
        <v>0</v>
      </c>
      <c r="U8" s="5">
        <f>(O8/(COUNTIF('3way'!$Z$3:$Z$7690,"="&amp;A8)))</f>
        <v>0.36666666666666664</v>
      </c>
      <c r="V8" s="5">
        <f>(P8/(COUNTIF('3way'!$Z$3:$Z$7690,"="&amp;A8)))</f>
        <v>0</v>
      </c>
      <c r="W8" s="5">
        <f>(Q8/(COUNTIF('3way'!$Z$3:$Z$7690,"="&amp;A8)))</f>
        <v>0.6</v>
      </c>
      <c r="X8" s="5">
        <f>(R8/(COUNTIF('3way'!$Z$3:$Z$7690,"="&amp;A8)))</f>
        <v>0</v>
      </c>
      <c r="Y8" s="5">
        <f>(S8/(COUNTIF('3way'!$Z$3:$Z$7690,"="&amp;A8)))</f>
        <v>0.6333333333333333</v>
      </c>
      <c r="Z8">
        <f t="shared" si="0"/>
        <v>0</v>
      </c>
      <c r="AA8" s="5">
        <f>(Z8/(COUNTIF('3way'!$Z$3:$Z$7690,"="&amp;A8)))</f>
        <v>0</v>
      </c>
      <c r="AB8">
        <f t="shared" si="1"/>
        <v>0</v>
      </c>
      <c r="AC8" s="5">
        <f>(AB8/(COUNTIF('3way'!$Z$3:$Z$7690,"="&amp;A8)))</f>
        <v>0</v>
      </c>
      <c r="AD8">
        <f t="shared" si="2"/>
        <v>45</v>
      </c>
      <c r="AE8" s="5">
        <f>(AD8/(COUNTIF('3way'!$Z$3:$Z$7690,"="&amp;A8)))</f>
        <v>1.5</v>
      </c>
      <c r="AF8">
        <f t="shared" si="3"/>
        <v>48</v>
      </c>
      <c r="AG8" s="5">
        <f>(AF8/(COUNTIF('3way'!$Z$3:$Z$7690,"="&amp;A8)))</f>
        <v>1.6</v>
      </c>
    </row>
    <row r="9" spans="1:33" x14ac:dyDescent="0.25">
      <c r="A9" s="50" t="s">
        <v>262</v>
      </c>
      <c r="B9" s="50">
        <f>COUNTIFS('3way'!$A$3:$A$7690,"&gt;=  45% ",'3way'!$AE$3:$AE$7690,"1",'3way'!$Z$3:$Z$7690,"="  &amp;A9)</f>
        <v>0</v>
      </c>
      <c r="C9" s="50">
        <f>COUNTIFS('3way'!$A$3:$A$7690,"&gt;=  45% ",'3way'!$AE$3:$AE$7690,"&lt;&gt;1",'3way'!$Z$3:$Z$7690,"="  &amp;A9)</f>
        <v>14</v>
      </c>
      <c r="D9" s="50">
        <f>COUNTIFS('3way'!$B$3:$B$7690,"&gt;=  26% ",'3way'!$AE$3:$AE$7690,"X",'3way'!$Z$3:$Z$7690,"="  &amp;A9)</f>
        <v>0</v>
      </c>
      <c r="E9" s="50">
        <f>COUNTIFS('3way'!$B$3:$B$7690,"&gt;=  26% ",'3way'!$AE$3:$AE$7690,"&lt;&gt;X",'3way'!$Z$3:$Z$7690,"="  &amp;A9)</f>
        <v>36</v>
      </c>
      <c r="F9" s="50">
        <f>COUNTIFS('3way'!$C$3:$C$7690,"&gt;=  28% ",'3way'!$AE$3:$AE$7690,"2",'3way'!$Z$3:$Z$7690,"="  &amp;A9)</f>
        <v>0</v>
      </c>
      <c r="G9" s="50">
        <f>COUNTIFS('3way'!$C$3:$C$7690,"&gt;=  28% ",'3way'!$AE$3:$AE$7690,"&lt;&gt;2",'3way'!$Z$3:$Z$7690,"="  &amp;A9)</f>
        <v>28</v>
      </c>
      <c r="H9" s="5">
        <f>(B9/((COUNTIF('3way'!$Z$3:$Z$7690,"="&amp;A9))))</f>
        <v>0</v>
      </c>
      <c r="I9" s="5">
        <f>(C9/(COUNTIF('3way'!$Z$3:$Z$7690,"="&amp;A9)))</f>
        <v>0.29166666666666669</v>
      </c>
      <c r="J9" s="5">
        <f>(D9/(COUNTIF('3way'!$Z$3:$Z$7690,"="&amp;A9)))</f>
        <v>0</v>
      </c>
      <c r="K9" s="5">
        <f>(E9/(COUNTIF('3way'!$Z$3:$Z$7690,"="&amp;A9)))</f>
        <v>0.75</v>
      </c>
      <c r="L9" s="5">
        <f>(F9/(COUNTIF('3way'!$Z$3:$Z$7690,"="&amp;A9)))</f>
        <v>0</v>
      </c>
      <c r="M9" s="5">
        <f>(G9/(COUNTIF('3way'!$Z$3:$Z$7690,"="&amp;A9)))</f>
        <v>0.58333333333333337</v>
      </c>
      <c r="N9" s="50">
        <f>COUNTIFS('3way'!$R$3:$R$7690,"&gt;=  45% ",'3way'!$AE$3:$AE$7690,"1",'3way'!$Z$3:$Z$7690,"="  &amp;A9)</f>
        <v>0</v>
      </c>
      <c r="O9">
        <f>COUNTIFS('3way'!$R$3:$R$7690,"&gt;=  45% ",'3way'!$AE$3:$AE$7690,"&lt;&gt;1",'3way'!$Z$3:$Z$7690,"="  &amp;A9)</f>
        <v>16</v>
      </c>
      <c r="P9">
        <f>COUNTIFS('3way'!$S$3:$S$7690,"&gt;=  26% ",'3way'!$AE$3:$AE$7690,"X",'3way'!$Z$3:$Z$7690,"="  &amp;A9)</f>
        <v>0</v>
      </c>
      <c r="Q9">
        <f>COUNTIFS('3way'!$S$3:$S$7690,"&gt;=  26% ",'3way'!$AE$3:$AE$7690,"&lt;&gt;X",'3way'!$Z$3:$Z$7690,"="  &amp;A9)</f>
        <v>40</v>
      </c>
      <c r="R9">
        <f>COUNTIFS('3way'!$T$3:$T$7690,"&gt;=  28% ",'3way'!$AE$3:$AE$7690,"2",'3way'!$Z$3:$Z$7690,"="  &amp;A9)</f>
        <v>0</v>
      </c>
      <c r="S9" s="65">
        <f>COUNTIFS('3way'!$T$3:$T$7690,"&gt;=  28% ",'3way'!$AE$3:$AE$7690,"&lt;&gt;2",'3way'!$Z$3:$Z$7690,"="  &amp;A9)</f>
        <v>30</v>
      </c>
      <c r="T9" s="5">
        <f>(N9/(COUNTIF('3way'!$Z$3:$Z$7690,"="&amp;A9)))</f>
        <v>0</v>
      </c>
      <c r="U9" s="5">
        <f>(O9/(COUNTIF('3way'!$Z$3:$Z$7690,"="&amp;A9)))</f>
        <v>0.33333333333333331</v>
      </c>
      <c r="V9" s="5">
        <f>(P9/(COUNTIF('3way'!$Z$3:$Z$7690,"="&amp;A9)))</f>
        <v>0</v>
      </c>
      <c r="W9" s="5">
        <f>(Q9/(COUNTIF('3way'!$Z$3:$Z$7690,"="&amp;A9)))</f>
        <v>0.83333333333333337</v>
      </c>
      <c r="X9" s="5">
        <f>(R9/(COUNTIF('3way'!$Z$3:$Z$7690,"="&amp;A9)))</f>
        <v>0</v>
      </c>
      <c r="Y9" s="5">
        <f>(S9/(COUNTIF('3way'!$Z$3:$Z$7690,"="&amp;A9)))</f>
        <v>0.625</v>
      </c>
      <c r="Z9">
        <f t="shared" si="0"/>
        <v>0</v>
      </c>
      <c r="AA9" s="5">
        <f>(Z9/(COUNTIF('3way'!$Z$3:$Z$7690,"="&amp;A9)))</f>
        <v>0</v>
      </c>
      <c r="AB9">
        <f t="shared" si="1"/>
        <v>0</v>
      </c>
      <c r="AC9" s="5">
        <f>(AB9/(COUNTIF('3way'!$Z$3:$Z$7690,"="&amp;A9)))</f>
        <v>0</v>
      </c>
      <c r="AD9">
        <f t="shared" si="2"/>
        <v>78</v>
      </c>
      <c r="AE9" s="5">
        <f>(AD9/(COUNTIF('3way'!$Z$3:$Z$7690,"="&amp;A9)))</f>
        <v>1.625</v>
      </c>
      <c r="AF9">
        <f t="shared" si="3"/>
        <v>86</v>
      </c>
      <c r="AG9" s="5">
        <f>(AF9/(COUNTIF('3way'!$Z$3:$Z$7690,"="&amp;A9)))</f>
        <v>1.7916666666666667</v>
      </c>
    </row>
    <row r="10" spans="1:33" x14ac:dyDescent="0.25">
      <c r="A10" s="50" t="s">
        <v>263</v>
      </c>
      <c r="B10" s="50">
        <f>COUNTIFS('3way'!$A$3:$A$7690,"&gt;=  45% ",'3way'!$AE$3:$AE$7690,"1",'3way'!$Z$3:$Z$7690,"="  &amp;A10)</f>
        <v>0</v>
      </c>
      <c r="C10" s="50">
        <f>COUNTIFS('3way'!$A$3:$A$7690,"&gt;=  45% ",'3way'!$AE$3:$AE$7690,"&lt;&gt;1",'3way'!$Z$3:$Z$7690,"="  &amp;A10)</f>
        <v>4</v>
      </c>
      <c r="D10" s="50">
        <f>COUNTIFS('3way'!$B$3:$B$7690,"&gt;=  26% ",'3way'!$AE$3:$AE$7690,"X",'3way'!$Z$3:$Z$7690,"="  &amp;A10)</f>
        <v>0</v>
      </c>
      <c r="E10" s="50">
        <f>COUNTIFS('3way'!$B$3:$B$7690,"&gt;=  26% ",'3way'!$AE$3:$AE$7690,"&lt;&gt;X",'3way'!$Z$3:$Z$7690,"="  &amp;A10)</f>
        <v>12</v>
      </c>
      <c r="F10" s="50">
        <f>COUNTIFS('3way'!$C$3:$C$7690,"&gt;=  28% ",'3way'!$AE$3:$AE$7690,"2",'3way'!$Z$3:$Z$7690,"="  &amp;A10)</f>
        <v>0</v>
      </c>
      <c r="G10" s="50">
        <f>COUNTIFS('3way'!$C$3:$C$7690,"&gt;=  28% ",'3way'!$AE$3:$AE$7690,"&lt;&gt;2",'3way'!$Z$3:$Z$7690,"="  &amp;A10)</f>
        <v>7</v>
      </c>
      <c r="H10" s="5">
        <f>(B10/((COUNTIF('3way'!$Z$3:$Z$7690,"="&amp;A10))))</f>
        <v>0</v>
      </c>
      <c r="I10" s="5">
        <f>(C10/(COUNTIF('3way'!$Z$3:$Z$7690,"="&amp;A10)))</f>
        <v>0.26666666666666666</v>
      </c>
      <c r="J10" s="5">
        <f>(D10/(COUNTIF('3way'!$Z$3:$Z$7690,"="&amp;A10)))</f>
        <v>0</v>
      </c>
      <c r="K10" s="5">
        <f>(E10/(COUNTIF('3way'!$Z$3:$Z$7690,"="&amp;A10)))</f>
        <v>0.8</v>
      </c>
      <c r="L10" s="5">
        <f>(F10/(COUNTIF('3way'!$Z$3:$Z$7690,"="&amp;A10)))</f>
        <v>0</v>
      </c>
      <c r="M10" s="5">
        <f>(G10/(COUNTIF('3way'!$Z$3:$Z$7690,"="&amp;A10)))</f>
        <v>0.46666666666666667</v>
      </c>
      <c r="N10" s="50">
        <f>COUNTIFS('3way'!$R$3:$R$7690,"&gt;=  45% ",'3way'!$AE$3:$AE$7690,"1",'3way'!$Z$3:$Z$7690,"="  &amp;A10)</f>
        <v>0</v>
      </c>
      <c r="O10">
        <f>COUNTIFS('3way'!$R$3:$R$7690,"&gt;=  45% ",'3way'!$AE$3:$AE$7690,"&lt;&gt;1",'3way'!$Z$3:$Z$7690,"="  &amp;A10)</f>
        <v>6</v>
      </c>
      <c r="P10">
        <f>COUNTIFS('3way'!$S$3:$S$7690,"&gt;=  26% ",'3way'!$AE$3:$AE$7690,"X",'3way'!$Z$3:$Z$7690,"="  &amp;A10)</f>
        <v>0</v>
      </c>
      <c r="Q10">
        <f>COUNTIFS('3way'!$S$3:$S$7690,"&gt;=  26% ",'3way'!$AE$3:$AE$7690,"&lt;&gt;X",'3way'!$Z$3:$Z$7690,"="  &amp;A10)</f>
        <v>13</v>
      </c>
      <c r="R10">
        <f>COUNTIFS('3way'!$T$3:$T$7690,"&gt;=  28% ",'3way'!$AE$3:$AE$7690,"2",'3way'!$Z$3:$Z$7690,"="  &amp;A10)</f>
        <v>0</v>
      </c>
      <c r="S10" s="65">
        <f>COUNTIFS('3way'!$T$3:$T$7690,"&gt;=  28% ",'3way'!$AE$3:$AE$7690,"&lt;&gt;2",'3way'!$Z$3:$Z$7690,"="  &amp;A10)</f>
        <v>5</v>
      </c>
      <c r="T10" s="5">
        <f>(N10/(COUNTIF('3way'!$Z$3:$Z$7690,"="&amp;A10)))</f>
        <v>0</v>
      </c>
      <c r="U10" s="5">
        <f>(O10/(COUNTIF('3way'!$Z$3:$Z$7690,"="&amp;A10)))</f>
        <v>0.4</v>
      </c>
      <c r="V10" s="5">
        <f>(P10/(COUNTIF('3way'!$Z$3:$Z$7690,"="&amp;A10)))</f>
        <v>0</v>
      </c>
      <c r="W10" s="5">
        <f>(Q10/(COUNTIF('3way'!$Z$3:$Z$7690,"="&amp;A10)))</f>
        <v>0.8666666666666667</v>
      </c>
      <c r="X10" s="5">
        <f>(R10/(COUNTIF('3way'!$Z$3:$Z$7690,"="&amp;A10)))</f>
        <v>0</v>
      </c>
      <c r="Y10" s="5">
        <f>(S10/(COUNTIF('3way'!$Z$3:$Z$7690,"="&amp;A10)))</f>
        <v>0.33333333333333331</v>
      </c>
      <c r="Z10">
        <f t="shared" si="0"/>
        <v>0</v>
      </c>
      <c r="AA10" s="5">
        <f>(Z10/(COUNTIF('3way'!$Z$3:$Z$7690,"="&amp;A10)))</f>
        <v>0</v>
      </c>
      <c r="AB10">
        <f t="shared" si="1"/>
        <v>0</v>
      </c>
      <c r="AC10" s="5">
        <f>(AB10/(COUNTIF('3way'!$Z$3:$Z$7690,"="&amp;A10)))</f>
        <v>0</v>
      </c>
      <c r="AD10">
        <f t="shared" si="2"/>
        <v>23</v>
      </c>
      <c r="AE10" s="5">
        <f>(AD10/(COUNTIF('3way'!$Z$3:$Z$7690,"="&amp;A10)))</f>
        <v>1.5333333333333334</v>
      </c>
      <c r="AF10">
        <f t="shared" si="3"/>
        <v>24</v>
      </c>
      <c r="AG10" s="5">
        <f>(AF10/(COUNTIF('3way'!$Z$3:$Z$7690,"="&amp;A10)))</f>
        <v>1.6</v>
      </c>
    </row>
    <row r="11" spans="1:33" x14ac:dyDescent="0.25">
      <c r="A11" s="50" t="s">
        <v>264</v>
      </c>
      <c r="B11" s="50">
        <f>COUNTIFS('3way'!$A$3:$A$7690,"&gt;=  45% ",'3way'!$AE$3:$AE$7690,"1",'3way'!$Z$3:$Z$7690,"="  &amp;A11)</f>
        <v>0</v>
      </c>
      <c r="C11" s="50">
        <f>COUNTIFS('3way'!$A$3:$A$7690,"&gt;=  45% ",'3way'!$AE$3:$AE$7690,"&lt;&gt;1",'3way'!$Z$3:$Z$7690,"="  &amp;A11)</f>
        <v>28</v>
      </c>
      <c r="D11" s="50">
        <f>COUNTIFS('3way'!$B$3:$B$7690,"&gt;=  26% ",'3way'!$AE$3:$AE$7690,"X",'3way'!$Z$3:$Z$7690,"="  &amp;A11)</f>
        <v>0</v>
      </c>
      <c r="E11" s="50">
        <f>COUNTIFS('3way'!$B$3:$B$7690,"&gt;=  26% ",'3way'!$AE$3:$AE$7690,"&lt;&gt;X",'3way'!$Z$3:$Z$7690,"="  &amp;A11)</f>
        <v>35</v>
      </c>
      <c r="F11" s="50">
        <f>COUNTIFS('3way'!$C$3:$C$7690,"&gt;=  28% ",'3way'!$AE$3:$AE$7690,"2",'3way'!$Z$3:$Z$7690,"="  &amp;A11)</f>
        <v>0</v>
      </c>
      <c r="G11" s="50">
        <f>COUNTIFS('3way'!$C$3:$C$7690,"&gt;=  28% ",'3way'!$AE$3:$AE$7690,"&lt;&gt;2",'3way'!$Z$3:$Z$7690,"="  &amp;A11)</f>
        <v>29</v>
      </c>
      <c r="H11" s="5">
        <f>(B11/((COUNTIF('3way'!$Z$3:$Z$7690,"="&amp;A11))))</f>
        <v>0</v>
      </c>
      <c r="I11" s="5">
        <f>(C11/(COUNTIF('3way'!$Z$3:$Z$7690,"="&amp;A11)))</f>
        <v>0.44444444444444442</v>
      </c>
      <c r="J11" s="5">
        <f>(D11/(COUNTIF('3way'!$Z$3:$Z$7690,"="&amp;A11)))</f>
        <v>0</v>
      </c>
      <c r="K11" s="5">
        <f>(E11/(COUNTIF('3way'!$Z$3:$Z$7690,"="&amp;A11)))</f>
        <v>0.55555555555555558</v>
      </c>
      <c r="L11" s="5">
        <f>(F11/(COUNTIF('3way'!$Z$3:$Z$7690,"="&amp;A11)))</f>
        <v>0</v>
      </c>
      <c r="M11" s="5">
        <f>(G11/(COUNTIF('3way'!$Z$3:$Z$7690,"="&amp;A11)))</f>
        <v>0.46031746031746029</v>
      </c>
      <c r="N11" s="50">
        <f>COUNTIFS('3way'!$R$3:$R$7690,"&gt;=  45% ",'3way'!$AE$3:$AE$7690,"1",'3way'!$Z$3:$Z$7690,"="  &amp;A11)</f>
        <v>0</v>
      </c>
      <c r="O11">
        <f>COUNTIFS('3way'!$R$3:$R$7690,"&gt;=  45% ",'3way'!$AE$3:$AE$7690,"&lt;&gt;1",'3way'!$Z$3:$Z$7690,"="  &amp;A11)</f>
        <v>25</v>
      </c>
      <c r="P11">
        <f>COUNTIFS('3way'!$S$3:$S$7690,"&gt;=  26% ",'3way'!$AE$3:$AE$7690,"X",'3way'!$Z$3:$Z$7690,"="  &amp;A11)</f>
        <v>0</v>
      </c>
      <c r="Q11">
        <f>COUNTIFS('3way'!$S$3:$S$7690,"&gt;=  26% ",'3way'!$AE$3:$AE$7690,"&lt;&gt;X",'3way'!$Z$3:$Z$7690,"="  &amp;A11)</f>
        <v>45</v>
      </c>
      <c r="R11">
        <f>COUNTIFS('3way'!$T$3:$T$7690,"&gt;=  28% ",'3way'!$AE$3:$AE$7690,"2",'3way'!$Z$3:$Z$7690,"="  &amp;A11)</f>
        <v>0</v>
      </c>
      <c r="S11" s="65">
        <f>COUNTIFS('3way'!$T$3:$T$7690,"&gt;=  28% ",'3way'!$AE$3:$AE$7690,"&lt;&gt;2",'3way'!$Z$3:$Z$7690,"="  &amp;A11)</f>
        <v>33</v>
      </c>
      <c r="T11" s="5">
        <f>(N11/(COUNTIF('3way'!$Z$3:$Z$7690,"="&amp;A11)))</f>
        <v>0</v>
      </c>
      <c r="U11" s="5">
        <f>(O11/(COUNTIF('3way'!$Z$3:$Z$7690,"="&amp;A11)))</f>
        <v>0.3968253968253968</v>
      </c>
      <c r="V11" s="5">
        <f>(P11/(COUNTIF('3way'!$Z$3:$Z$7690,"="&amp;A11)))</f>
        <v>0</v>
      </c>
      <c r="W11" s="5">
        <f>(Q11/(COUNTIF('3way'!$Z$3:$Z$7690,"="&amp;A11)))</f>
        <v>0.7142857142857143</v>
      </c>
      <c r="X11" s="5">
        <f>(R11/(COUNTIF('3way'!$Z$3:$Z$7690,"="&amp;A11)))</f>
        <v>0</v>
      </c>
      <c r="Y11" s="5">
        <f>(S11/(COUNTIF('3way'!$Z$3:$Z$7690,"="&amp;A11)))</f>
        <v>0.52380952380952384</v>
      </c>
      <c r="Z11">
        <f t="shared" si="0"/>
        <v>0</v>
      </c>
      <c r="AA11" s="5">
        <f>(Z11/(COUNTIF('3way'!$Z$3:$Z$7690,"="&amp;A11)))</f>
        <v>0</v>
      </c>
      <c r="AB11">
        <f t="shared" si="1"/>
        <v>0</v>
      </c>
      <c r="AC11" s="5">
        <f>(AB11/(COUNTIF('3way'!$Z$3:$Z$7690,"="&amp;A11)))</f>
        <v>0</v>
      </c>
      <c r="AD11">
        <f t="shared" si="2"/>
        <v>92</v>
      </c>
      <c r="AE11" s="5">
        <f>(AD11/(COUNTIF('3way'!$Z$3:$Z$7690,"="&amp;A11)))</f>
        <v>1.4603174603174602</v>
      </c>
      <c r="AF11">
        <f t="shared" si="3"/>
        <v>103</v>
      </c>
      <c r="AG11" s="5">
        <f>(AF11/(COUNTIF('3way'!$Z$3:$Z$7690,"="&amp;A11)))</f>
        <v>1.6349206349206349</v>
      </c>
    </row>
    <row r="12" spans="1:33" x14ac:dyDescent="0.25">
      <c r="A12" s="50" t="s">
        <v>265</v>
      </c>
      <c r="B12" s="50">
        <f>COUNTIFS('3way'!$A$3:$A$7690,"&gt;=  45% ",'3way'!$AE$3:$AE$7690,"1",'3way'!$Z$3:$Z$7690,"="  &amp;A12)</f>
        <v>0</v>
      </c>
      <c r="C12" s="50">
        <f>COUNTIFS('3way'!$A$3:$A$7690,"&gt;=  45% ",'3way'!$AE$3:$AE$7690,"&lt;&gt;1",'3way'!$Z$3:$Z$7690,"="  &amp;A12)</f>
        <v>13</v>
      </c>
      <c r="D12" s="50">
        <f>COUNTIFS('3way'!$B$3:$B$7690,"&gt;=  26% ",'3way'!$AE$3:$AE$7690,"X",'3way'!$Z$3:$Z$7690,"="  &amp;A12)</f>
        <v>0</v>
      </c>
      <c r="E12" s="50">
        <f>COUNTIFS('3way'!$B$3:$B$7690,"&gt;=  26% ",'3way'!$AE$3:$AE$7690,"&lt;&gt;X",'3way'!$Z$3:$Z$7690,"="  &amp;A12)</f>
        <v>3</v>
      </c>
      <c r="F12" s="50">
        <f>COUNTIFS('3way'!$C$3:$C$7690,"&gt;=  28% ",'3way'!$AE$3:$AE$7690,"2",'3way'!$Z$3:$Z$7690,"="  &amp;A12)</f>
        <v>0</v>
      </c>
      <c r="G12" s="50">
        <f>COUNTIFS('3way'!$C$3:$C$7690,"&gt;=  28% ",'3way'!$AE$3:$AE$7690,"&lt;&gt;2",'3way'!$Z$3:$Z$7690,"="  &amp;A12)</f>
        <v>0</v>
      </c>
      <c r="H12" s="5">
        <f>(B12/((COUNTIF('3way'!$Z$3:$Z$7690,"="&amp;A12))))</f>
        <v>0</v>
      </c>
      <c r="I12" s="5">
        <f>(C12/(COUNTIF('3way'!$Z$3:$Z$7690,"="&amp;A12)))</f>
        <v>0.9285714285714286</v>
      </c>
      <c r="J12" s="5">
        <f>(D12/(COUNTIF('3way'!$Z$3:$Z$7690,"="&amp;A12)))</f>
        <v>0</v>
      </c>
      <c r="K12" s="5">
        <f>(E12/(COUNTIF('3way'!$Z$3:$Z$7690,"="&amp;A12)))</f>
        <v>0.21428571428571427</v>
      </c>
      <c r="L12" s="5">
        <f>(F12/(COUNTIF('3way'!$Z$3:$Z$7690,"="&amp;A12)))</f>
        <v>0</v>
      </c>
      <c r="M12" s="5">
        <f>(G12/(COUNTIF('3way'!$Z$3:$Z$7690,"="&amp;A12)))</f>
        <v>0</v>
      </c>
      <c r="N12" s="50">
        <f>COUNTIFS('3way'!$R$3:$R$7690,"&gt;=  45% ",'3way'!$AE$3:$AE$7690,"1",'3way'!$Z$3:$Z$7690,"="  &amp;A12)</f>
        <v>0</v>
      </c>
      <c r="O12">
        <f>COUNTIFS('3way'!$R$3:$R$7690,"&gt;=  45% ",'3way'!$AE$3:$AE$7690,"&lt;&gt;1",'3way'!$Z$3:$Z$7690,"="  &amp;A12)</f>
        <v>11</v>
      </c>
      <c r="P12">
        <f>COUNTIFS('3way'!$S$3:$S$7690,"&gt;=  26% ",'3way'!$AE$3:$AE$7690,"X",'3way'!$Z$3:$Z$7690,"="  &amp;A12)</f>
        <v>0</v>
      </c>
      <c r="Q12">
        <f>COUNTIFS('3way'!$S$3:$S$7690,"&gt;=  26% ",'3way'!$AE$3:$AE$7690,"&lt;&gt;X",'3way'!$Z$3:$Z$7690,"="  &amp;A12)</f>
        <v>7</v>
      </c>
      <c r="R12">
        <f>COUNTIFS('3way'!$T$3:$T$7690,"&gt;=  28% ",'3way'!$AE$3:$AE$7690,"2",'3way'!$Z$3:$Z$7690,"="  &amp;A12)</f>
        <v>0</v>
      </c>
      <c r="S12" s="65">
        <f>COUNTIFS('3way'!$T$3:$T$7690,"&gt;=  28% ",'3way'!$AE$3:$AE$7690,"&lt;&gt;2",'3way'!$Z$3:$Z$7690,"="  &amp;A12)</f>
        <v>4</v>
      </c>
      <c r="T12" s="5">
        <f>(N12/(COUNTIF('3way'!$Z$3:$Z$7690,"="&amp;A12)))</f>
        <v>0</v>
      </c>
      <c r="U12" s="5">
        <f>(O12/(COUNTIF('3way'!$Z$3:$Z$7690,"="&amp;A12)))</f>
        <v>0.7857142857142857</v>
      </c>
      <c r="V12" s="5">
        <f>(P12/(COUNTIF('3way'!$Z$3:$Z$7690,"="&amp;A12)))</f>
        <v>0</v>
      </c>
      <c r="W12" s="5">
        <f>(Q12/(COUNTIF('3way'!$Z$3:$Z$7690,"="&amp;A12)))</f>
        <v>0.5</v>
      </c>
      <c r="X12" s="5">
        <f>(R12/(COUNTIF('3way'!$Z$3:$Z$7690,"="&amp;A12)))</f>
        <v>0</v>
      </c>
      <c r="Y12" s="5">
        <f>(S12/(COUNTIF('3way'!$Z$3:$Z$7690,"="&amp;A12)))</f>
        <v>0.2857142857142857</v>
      </c>
      <c r="Z12">
        <f t="shared" si="0"/>
        <v>0</v>
      </c>
      <c r="AA12" s="5">
        <f>(Z12/(COUNTIF('3way'!$Z$3:$Z$7690,"="&amp;A12)))</f>
        <v>0</v>
      </c>
      <c r="AB12">
        <f t="shared" si="1"/>
        <v>0</v>
      </c>
      <c r="AC12" s="5">
        <f>(AB12/(COUNTIF('3way'!$Z$3:$Z$7690,"="&amp;A12)))</f>
        <v>0</v>
      </c>
      <c r="AD12">
        <f t="shared" si="2"/>
        <v>16</v>
      </c>
      <c r="AE12" s="5">
        <f>(AD12/(COUNTIF('3way'!$Z$3:$Z$7690,"="&amp;A12)))</f>
        <v>1.1428571428571428</v>
      </c>
      <c r="AF12">
        <f t="shared" si="3"/>
        <v>22</v>
      </c>
      <c r="AG12" s="5">
        <f>(AF12/(COUNTIF('3way'!$Z$3:$Z$7690,"="&amp;A12)))</f>
        <v>1.5714285714285714</v>
      </c>
    </row>
    <row r="13" spans="1:33" x14ac:dyDescent="0.25">
      <c r="A13" s="50" t="s">
        <v>266</v>
      </c>
      <c r="B13" s="50">
        <f>COUNTIFS('3way'!$A$3:$A$7690,"&gt;=  45% ",'3way'!$AE$3:$AE$7690,"1",'3way'!$Z$3:$Z$7690,"="  &amp;A13)</f>
        <v>0</v>
      </c>
      <c r="C13" s="50">
        <f>COUNTIFS('3way'!$A$3:$A$7690,"&gt;=  45% ",'3way'!$AE$3:$AE$7690,"&lt;&gt;1",'3way'!$Z$3:$Z$7690,"="  &amp;A13)</f>
        <v>3</v>
      </c>
      <c r="D13" s="50">
        <f>COUNTIFS('3way'!$B$3:$B$7690,"&gt;=  26% ",'3way'!$AE$3:$AE$7690,"X",'3way'!$Z$3:$Z$7690,"="  &amp;A13)</f>
        <v>0</v>
      </c>
      <c r="E13" s="50">
        <f>COUNTIFS('3way'!$B$3:$B$7690,"&gt;=  26% ",'3way'!$AE$3:$AE$7690,"&lt;&gt;X",'3way'!$Z$3:$Z$7690,"="  &amp;A13)</f>
        <v>2</v>
      </c>
      <c r="F13" s="50">
        <f>COUNTIFS('3way'!$C$3:$C$7690,"&gt;=  28% ",'3way'!$AE$3:$AE$7690,"2",'3way'!$Z$3:$Z$7690,"="  &amp;A13)</f>
        <v>0</v>
      </c>
      <c r="G13" s="50">
        <f>COUNTIFS('3way'!$C$3:$C$7690,"&gt;=  28% ",'3way'!$AE$3:$AE$7690,"&lt;&gt;2",'3way'!$Z$3:$Z$7690,"="  &amp;A13)</f>
        <v>3</v>
      </c>
      <c r="H13" s="5">
        <f>(B13/((COUNTIF('3way'!$Z$3:$Z$7690,"="&amp;A13))))</f>
        <v>0</v>
      </c>
      <c r="I13" s="5">
        <f>(C13/(COUNTIF('3way'!$Z$3:$Z$7690,"="&amp;A13)))</f>
        <v>0.42857142857142855</v>
      </c>
      <c r="J13" s="5">
        <f>(D13/(COUNTIF('3way'!$Z$3:$Z$7690,"="&amp;A13)))</f>
        <v>0</v>
      </c>
      <c r="K13" s="5">
        <f>(E13/(COUNTIF('3way'!$Z$3:$Z$7690,"="&amp;A13)))</f>
        <v>0.2857142857142857</v>
      </c>
      <c r="L13" s="5">
        <f>(F13/(COUNTIF('3way'!$Z$3:$Z$7690,"="&amp;A13)))</f>
        <v>0</v>
      </c>
      <c r="M13" s="5">
        <f>(G13/(COUNTIF('3way'!$Z$3:$Z$7690,"="&amp;A13)))</f>
        <v>0.42857142857142855</v>
      </c>
      <c r="N13" s="50">
        <f>COUNTIFS('3way'!$R$3:$R$7690,"&gt;=  45% ",'3way'!$AE$3:$AE$7690,"1",'3way'!$Z$3:$Z$7690,"="  &amp;A13)</f>
        <v>0</v>
      </c>
      <c r="O13">
        <f>COUNTIFS('3way'!$R$3:$R$7690,"&gt;=  45% ",'3way'!$AE$3:$AE$7690,"&lt;&gt;1",'3way'!$Z$3:$Z$7690,"="  &amp;A13)</f>
        <v>3</v>
      </c>
      <c r="P13">
        <f>COUNTIFS('3way'!$S$3:$S$7690,"&gt;=  26% ",'3way'!$AE$3:$AE$7690,"X",'3way'!$Z$3:$Z$7690,"="  &amp;A13)</f>
        <v>0</v>
      </c>
      <c r="Q13">
        <f>COUNTIFS('3way'!$S$3:$S$7690,"&gt;=  26% ",'3way'!$AE$3:$AE$7690,"&lt;&gt;X",'3way'!$Z$3:$Z$7690,"="  &amp;A13)</f>
        <v>5</v>
      </c>
      <c r="R13">
        <f>COUNTIFS('3way'!$T$3:$T$7690,"&gt;=  28% ",'3way'!$AE$3:$AE$7690,"2",'3way'!$Z$3:$Z$7690,"="  &amp;A13)</f>
        <v>0</v>
      </c>
      <c r="S13" s="65">
        <f>COUNTIFS('3way'!$T$3:$T$7690,"&gt;=  28% ",'3way'!$AE$3:$AE$7690,"&lt;&gt;2",'3way'!$Z$3:$Z$7690,"="  &amp;A13)</f>
        <v>4</v>
      </c>
      <c r="T13" s="5">
        <f>(N13/(COUNTIF('3way'!$Z$3:$Z$7690,"="&amp;A13)))</f>
        <v>0</v>
      </c>
      <c r="U13" s="5">
        <f>(O13/(COUNTIF('3way'!$Z$3:$Z$7690,"="&amp;A13)))</f>
        <v>0.42857142857142855</v>
      </c>
      <c r="V13" s="5">
        <f>(P13/(COUNTIF('3way'!$Z$3:$Z$7690,"="&amp;A13)))</f>
        <v>0</v>
      </c>
      <c r="W13" s="5">
        <f>(Q13/(COUNTIF('3way'!$Z$3:$Z$7690,"="&amp;A13)))</f>
        <v>0.7142857142857143</v>
      </c>
      <c r="X13" s="5">
        <f>(R13/(COUNTIF('3way'!$Z$3:$Z$7690,"="&amp;A13)))</f>
        <v>0</v>
      </c>
      <c r="Y13" s="5">
        <f>(S13/(COUNTIF('3way'!$Z$3:$Z$7690,"="&amp;A13)))</f>
        <v>0.5714285714285714</v>
      </c>
      <c r="Z13">
        <f t="shared" si="0"/>
        <v>0</v>
      </c>
      <c r="AA13" s="5">
        <f>(Z13/(COUNTIF('3way'!$Z$3:$Z$7690,"="&amp;A13)))</f>
        <v>0</v>
      </c>
      <c r="AB13">
        <f t="shared" si="1"/>
        <v>0</v>
      </c>
      <c r="AC13" s="5">
        <f>(AB13/(COUNTIF('3way'!$Z$3:$Z$7690,"="&amp;A13)))</f>
        <v>0</v>
      </c>
      <c r="AD13">
        <f t="shared" si="2"/>
        <v>8</v>
      </c>
      <c r="AE13" s="5">
        <f>(AD13/(COUNTIF('3way'!$Z$3:$Z$7690,"="&amp;A13)))</f>
        <v>1.1428571428571428</v>
      </c>
      <c r="AF13">
        <f t="shared" si="3"/>
        <v>12</v>
      </c>
      <c r="AG13" s="5">
        <f>(AF13/(COUNTIF('3way'!$Z$3:$Z$7690,"="&amp;A13)))</f>
        <v>1.7142857142857142</v>
      </c>
    </row>
    <row r="14" spans="1:33" x14ac:dyDescent="0.25">
      <c r="A14" s="50" t="s">
        <v>267</v>
      </c>
      <c r="B14" s="50">
        <f>COUNTIFS('3way'!$A$3:$A$7690,"&gt;=  45% ",'3way'!$AE$3:$AE$7690,"1",'3way'!$Z$3:$Z$7690,"="  &amp;A14)</f>
        <v>0</v>
      </c>
      <c r="C14" s="50">
        <f>COUNTIFS('3way'!$A$3:$A$7690,"&gt;=  45% ",'3way'!$AE$3:$AE$7690,"&lt;&gt;1",'3way'!$Z$3:$Z$7690,"="  &amp;A14)</f>
        <v>15</v>
      </c>
      <c r="D14" s="50">
        <f>COUNTIFS('3way'!$B$3:$B$7690,"&gt;=  26% ",'3way'!$AE$3:$AE$7690,"X",'3way'!$Z$3:$Z$7690,"="  &amp;A14)</f>
        <v>0</v>
      </c>
      <c r="E14" s="50">
        <f>COUNTIFS('3way'!$B$3:$B$7690,"&gt;=  26% ",'3way'!$AE$3:$AE$7690,"&lt;&gt;X",'3way'!$Z$3:$Z$7690,"="  &amp;A14)</f>
        <v>8</v>
      </c>
      <c r="F14" s="50">
        <f>COUNTIFS('3way'!$C$3:$C$7690,"&gt;=  28% ",'3way'!$AE$3:$AE$7690,"2",'3way'!$Z$3:$Z$7690,"="  &amp;A14)</f>
        <v>0</v>
      </c>
      <c r="G14" s="50">
        <f>COUNTIFS('3way'!$C$3:$C$7690,"&gt;=  28% ",'3way'!$AE$3:$AE$7690,"&lt;&gt;2",'3way'!$Z$3:$Z$7690,"="  &amp;A14)</f>
        <v>8</v>
      </c>
      <c r="H14" s="5">
        <f>(B14/((COUNTIF('3way'!$Z$3:$Z$7690,"="&amp;A14))))</f>
        <v>0</v>
      </c>
      <c r="I14" s="5">
        <f>(C14/(COUNTIF('3way'!$Z$3:$Z$7690,"="&amp;A14)))</f>
        <v>0.625</v>
      </c>
      <c r="J14" s="5">
        <f>(D14/(COUNTIF('3way'!$Z$3:$Z$7690,"="&amp;A14)))</f>
        <v>0</v>
      </c>
      <c r="K14" s="5">
        <f>(E14/(COUNTIF('3way'!$Z$3:$Z$7690,"="&amp;A14)))</f>
        <v>0.33333333333333331</v>
      </c>
      <c r="L14" s="5">
        <f>(F14/(COUNTIF('3way'!$Z$3:$Z$7690,"="&amp;A14)))</f>
        <v>0</v>
      </c>
      <c r="M14" s="5">
        <f>(G14/(COUNTIF('3way'!$Z$3:$Z$7690,"="&amp;A14)))</f>
        <v>0.33333333333333331</v>
      </c>
      <c r="N14" s="50">
        <f>COUNTIFS('3way'!$R$3:$R$7690,"&gt;=  45% ",'3way'!$AE$3:$AE$7690,"1",'3way'!$Z$3:$Z$7690,"="  &amp;A14)</f>
        <v>0</v>
      </c>
      <c r="O14">
        <f>COUNTIFS('3way'!$R$3:$R$7690,"&gt;=  45% ",'3way'!$AE$3:$AE$7690,"&lt;&gt;1",'3way'!$Z$3:$Z$7690,"="  &amp;A14)</f>
        <v>15</v>
      </c>
      <c r="P14">
        <f>COUNTIFS('3way'!$S$3:$S$7690,"&gt;=  26% ",'3way'!$AE$3:$AE$7690,"X",'3way'!$Z$3:$Z$7690,"="  &amp;A14)</f>
        <v>0</v>
      </c>
      <c r="Q14">
        <f>COUNTIFS('3way'!$S$3:$S$7690,"&gt;=  26% ",'3way'!$AE$3:$AE$7690,"&lt;&gt;X",'3way'!$Z$3:$Z$7690,"="  &amp;A14)</f>
        <v>14</v>
      </c>
      <c r="R14">
        <f>COUNTIFS('3way'!$T$3:$T$7690,"&gt;=  28% ",'3way'!$AE$3:$AE$7690,"2",'3way'!$Z$3:$Z$7690,"="  &amp;A14)</f>
        <v>0</v>
      </c>
      <c r="S14" s="65">
        <f>COUNTIFS('3way'!$T$3:$T$7690,"&gt;=  28% ",'3way'!$AE$3:$AE$7690,"&lt;&gt;2",'3way'!$Z$3:$Z$7690,"="  &amp;A14)</f>
        <v>8</v>
      </c>
      <c r="T14" s="5">
        <f>(N14/(COUNTIF('3way'!$Z$3:$Z$7690,"="&amp;A14)))</f>
        <v>0</v>
      </c>
      <c r="U14" s="5">
        <f>(O14/(COUNTIF('3way'!$Z$3:$Z$7690,"="&amp;A14)))</f>
        <v>0.625</v>
      </c>
      <c r="V14" s="5">
        <f>(P14/(COUNTIF('3way'!$Z$3:$Z$7690,"="&amp;A14)))</f>
        <v>0</v>
      </c>
      <c r="W14" s="5">
        <f>(Q14/(COUNTIF('3way'!$Z$3:$Z$7690,"="&amp;A14)))</f>
        <v>0.58333333333333337</v>
      </c>
      <c r="X14" s="5">
        <f>(R14/(COUNTIF('3way'!$Z$3:$Z$7690,"="&amp;A14)))</f>
        <v>0</v>
      </c>
      <c r="Y14" s="5">
        <f>(S14/(COUNTIF('3way'!$Z$3:$Z$7690,"="&amp;A14)))</f>
        <v>0.33333333333333331</v>
      </c>
      <c r="Z14">
        <f t="shared" si="0"/>
        <v>0</v>
      </c>
      <c r="AA14" s="5">
        <f>(Z14/(COUNTIF('3way'!$Z$3:$Z$7690,"="&amp;A14)))</f>
        <v>0</v>
      </c>
      <c r="AB14">
        <f t="shared" si="1"/>
        <v>0</v>
      </c>
      <c r="AC14" s="5">
        <f>(AB14/(COUNTIF('3way'!$Z$3:$Z$7690,"="&amp;A14)))</f>
        <v>0</v>
      </c>
      <c r="AD14">
        <f t="shared" si="2"/>
        <v>31</v>
      </c>
      <c r="AE14" s="5">
        <f>(AD14/(COUNTIF('3way'!$Z$3:$Z$7690,"="&amp;A14)))</f>
        <v>1.2916666666666667</v>
      </c>
      <c r="AF14">
        <f t="shared" si="3"/>
        <v>37</v>
      </c>
      <c r="AG14" s="5">
        <f>(AF14/(COUNTIF('3way'!$Z$3:$Z$7690,"="&amp;A14)))</f>
        <v>1.5416666666666667</v>
      </c>
    </row>
    <row r="15" spans="1:33" x14ac:dyDescent="0.25">
      <c r="A15" s="50" t="s">
        <v>268</v>
      </c>
      <c r="B15" s="50">
        <f>COUNTIFS('3way'!$A$3:$A$7690,"&gt;=  45% ",'3way'!$AE$3:$AE$7690,"1",'3way'!$Z$3:$Z$7690,"="  &amp;A15)</f>
        <v>0</v>
      </c>
      <c r="C15" s="50">
        <f>COUNTIFS('3way'!$A$3:$A$7690,"&gt;=  45% ",'3way'!$AE$3:$AE$7690,"&lt;&gt;1",'3way'!$Z$3:$Z$7690,"="  &amp;A15)</f>
        <v>11</v>
      </c>
      <c r="D15" s="50">
        <f>COUNTIFS('3way'!$B$3:$B$7690,"&gt;=  26% ",'3way'!$AE$3:$AE$7690,"X",'3way'!$Z$3:$Z$7690,"="  &amp;A15)</f>
        <v>0</v>
      </c>
      <c r="E15" s="50">
        <f>COUNTIFS('3way'!$B$3:$B$7690,"&gt;=  26% ",'3way'!$AE$3:$AE$7690,"&lt;&gt;X",'3way'!$Z$3:$Z$7690,"="  &amp;A15)</f>
        <v>21</v>
      </c>
      <c r="F15" s="50">
        <f>COUNTIFS('3way'!$C$3:$C$7690,"&gt;=  28% ",'3way'!$AE$3:$AE$7690,"2",'3way'!$Z$3:$Z$7690,"="  &amp;A15)</f>
        <v>0</v>
      </c>
      <c r="G15" s="50">
        <f>COUNTIFS('3way'!$C$3:$C$7690,"&gt;=  28% ",'3way'!$AE$3:$AE$7690,"&lt;&gt;2",'3way'!$Z$3:$Z$7690,"="  &amp;A15)</f>
        <v>14</v>
      </c>
      <c r="H15" s="5">
        <f>(B15/((COUNTIF('3way'!$Z$3:$Z$7690,"="&amp;A15))))</f>
        <v>0</v>
      </c>
      <c r="I15" s="5">
        <f>(C15/(COUNTIF('3way'!$Z$3:$Z$7690,"="&amp;A15)))</f>
        <v>0.33333333333333331</v>
      </c>
      <c r="J15" s="5">
        <f>(D15/(COUNTIF('3way'!$Z$3:$Z$7690,"="&amp;A15)))</f>
        <v>0</v>
      </c>
      <c r="K15" s="5">
        <f>(E15/(COUNTIF('3way'!$Z$3:$Z$7690,"="&amp;A15)))</f>
        <v>0.63636363636363635</v>
      </c>
      <c r="L15" s="5">
        <f>(F15/(COUNTIF('3way'!$Z$3:$Z$7690,"="&amp;A15)))</f>
        <v>0</v>
      </c>
      <c r="M15" s="5">
        <f>(G15/(COUNTIF('3way'!$Z$3:$Z$7690,"="&amp;A15)))</f>
        <v>0.42424242424242425</v>
      </c>
      <c r="N15" s="50">
        <f>COUNTIFS('3way'!$R$3:$R$7690,"&gt;=  45% ",'3way'!$AE$3:$AE$7690,"1",'3way'!$Z$3:$Z$7690,"="  &amp;A15)</f>
        <v>0</v>
      </c>
      <c r="O15">
        <f>COUNTIFS('3way'!$R$3:$R$7690,"&gt;=  45% ",'3way'!$AE$3:$AE$7690,"&lt;&gt;1",'3way'!$Z$3:$Z$7690,"="  &amp;A15)</f>
        <v>15</v>
      </c>
      <c r="P15">
        <f>COUNTIFS('3way'!$S$3:$S$7690,"&gt;=  26% ",'3way'!$AE$3:$AE$7690,"X",'3way'!$Z$3:$Z$7690,"="  &amp;A15)</f>
        <v>0</v>
      </c>
      <c r="Q15">
        <f>COUNTIFS('3way'!$S$3:$S$7690,"&gt;=  26% ",'3way'!$AE$3:$AE$7690,"&lt;&gt;X",'3way'!$Z$3:$Z$7690,"="  &amp;A15)</f>
        <v>24</v>
      </c>
      <c r="R15">
        <f>COUNTIFS('3way'!$T$3:$T$7690,"&gt;=  28% ",'3way'!$AE$3:$AE$7690,"2",'3way'!$Z$3:$Z$7690,"="  &amp;A15)</f>
        <v>0</v>
      </c>
      <c r="S15" s="65">
        <f>COUNTIFS('3way'!$T$3:$T$7690,"&gt;=  28% ",'3way'!$AE$3:$AE$7690,"&lt;&gt;2",'3way'!$Z$3:$Z$7690,"="  &amp;A15)</f>
        <v>16</v>
      </c>
      <c r="T15" s="5">
        <f>(N15/(COUNTIF('3way'!$Z$3:$Z$7690,"="&amp;A15)))</f>
        <v>0</v>
      </c>
      <c r="U15" s="5">
        <f>(O15/(COUNTIF('3way'!$Z$3:$Z$7690,"="&amp;A15)))</f>
        <v>0.45454545454545453</v>
      </c>
      <c r="V15" s="5">
        <f>(P15/(COUNTIF('3way'!$Z$3:$Z$7690,"="&amp;A15)))</f>
        <v>0</v>
      </c>
      <c r="W15" s="5">
        <f>(Q15/(COUNTIF('3way'!$Z$3:$Z$7690,"="&amp;A15)))</f>
        <v>0.72727272727272729</v>
      </c>
      <c r="X15" s="5">
        <f>(R15/(COUNTIF('3way'!$Z$3:$Z$7690,"="&amp;A15)))</f>
        <v>0</v>
      </c>
      <c r="Y15" s="5">
        <f>(S15/(COUNTIF('3way'!$Z$3:$Z$7690,"="&amp;A15)))</f>
        <v>0.48484848484848486</v>
      </c>
      <c r="Z15">
        <f t="shared" si="0"/>
        <v>0</v>
      </c>
      <c r="AA15" s="5">
        <f>(Z15/(COUNTIF('3way'!$Z$3:$Z$7690,"="&amp;A15)))</f>
        <v>0</v>
      </c>
      <c r="AB15">
        <f t="shared" si="1"/>
        <v>0</v>
      </c>
      <c r="AC15" s="5">
        <f>(AB15/(COUNTIF('3way'!$Z$3:$Z$7690,"="&amp;A15)))</f>
        <v>0</v>
      </c>
      <c r="AD15">
        <f t="shared" si="2"/>
        <v>46</v>
      </c>
      <c r="AE15" s="5">
        <f>(AD15/(COUNTIF('3way'!$Z$3:$Z$7690,"="&amp;A15)))</f>
        <v>1.393939393939394</v>
      </c>
      <c r="AF15">
        <f t="shared" si="3"/>
        <v>55</v>
      </c>
      <c r="AG15" s="5">
        <f>(AF15/(COUNTIF('3way'!$Z$3:$Z$7690,"="&amp;A15)))</f>
        <v>1.6666666666666667</v>
      </c>
    </row>
    <row r="16" spans="1:33" x14ac:dyDescent="0.25">
      <c r="A16" s="50" t="s">
        <v>269</v>
      </c>
      <c r="B16" s="50">
        <f>COUNTIFS('3way'!$A$3:$A$7690,"&gt;=  45% ",'3way'!$AE$3:$AE$7690,"1",'3way'!$Z$3:$Z$7690,"="  &amp;A16)</f>
        <v>0</v>
      </c>
      <c r="C16" s="50">
        <f>COUNTIFS('3way'!$A$3:$A$7690,"&gt;=  45% ",'3way'!$AE$3:$AE$7690,"&lt;&gt;1",'3way'!$Z$3:$Z$7690,"="  &amp;A16)</f>
        <v>18</v>
      </c>
      <c r="D16" s="50">
        <f>COUNTIFS('3way'!$B$3:$B$7690,"&gt;=  26% ",'3way'!$AE$3:$AE$7690,"X",'3way'!$Z$3:$Z$7690,"="  &amp;A16)</f>
        <v>0</v>
      </c>
      <c r="E16" s="50">
        <f>COUNTIFS('3way'!$B$3:$B$7690,"&gt;=  26% ",'3way'!$AE$3:$AE$7690,"&lt;&gt;X",'3way'!$Z$3:$Z$7690,"="  &amp;A16)</f>
        <v>8</v>
      </c>
      <c r="F16" s="50">
        <f>COUNTIFS('3way'!$C$3:$C$7690,"&gt;=  28% ",'3way'!$AE$3:$AE$7690,"2",'3way'!$Z$3:$Z$7690,"="  &amp;A16)</f>
        <v>0</v>
      </c>
      <c r="G16" s="50">
        <f>COUNTIFS('3way'!$C$3:$C$7690,"&gt;=  28% ",'3way'!$AE$3:$AE$7690,"&lt;&gt;2",'3way'!$Z$3:$Z$7690,"="  &amp;A16)</f>
        <v>7</v>
      </c>
      <c r="H16" s="5">
        <f>(B16/((COUNTIF('3way'!$Z$3:$Z$7690,"="&amp;A16))))</f>
        <v>0</v>
      </c>
      <c r="I16" s="5">
        <f>(C16/(COUNTIF('3way'!$Z$3:$Z$7690,"="&amp;A16)))</f>
        <v>0.69230769230769229</v>
      </c>
      <c r="J16" s="5">
        <f>(D16/(COUNTIF('3way'!$Z$3:$Z$7690,"="&amp;A16)))</f>
        <v>0</v>
      </c>
      <c r="K16" s="5">
        <f>(E16/(COUNTIF('3way'!$Z$3:$Z$7690,"="&amp;A16)))</f>
        <v>0.30769230769230771</v>
      </c>
      <c r="L16" s="5">
        <f>(F16/(COUNTIF('3way'!$Z$3:$Z$7690,"="&amp;A16)))</f>
        <v>0</v>
      </c>
      <c r="M16" s="5">
        <f>(G16/(COUNTIF('3way'!$Z$3:$Z$7690,"="&amp;A16)))</f>
        <v>0.26923076923076922</v>
      </c>
      <c r="N16" s="50">
        <f>COUNTIFS('3way'!$R$3:$R$7690,"&gt;=  45% ",'3way'!$AE$3:$AE$7690,"1",'3way'!$Z$3:$Z$7690,"="  &amp;A16)</f>
        <v>0</v>
      </c>
      <c r="O16">
        <f>COUNTIFS('3way'!$R$3:$R$7690,"&gt;=  45% ",'3way'!$AE$3:$AE$7690,"&lt;&gt;1",'3way'!$Z$3:$Z$7690,"="  &amp;A16)</f>
        <v>12</v>
      </c>
      <c r="P16">
        <f>COUNTIFS('3way'!$S$3:$S$7690,"&gt;=  26% ",'3way'!$AE$3:$AE$7690,"X",'3way'!$Z$3:$Z$7690,"="  &amp;A16)</f>
        <v>0</v>
      </c>
      <c r="Q16">
        <f>COUNTIFS('3way'!$S$3:$S$7690,"&gt;=  26% ",'3way'!$AE$3:$AE$7690,"&lt;&gt;X",'3way'!$Z$3:$Z$7690,"="  &amp;A16)</f>
        <v>16</v>
      </c>
      <c r="R16">
        <f>COUNTIFS('3way'!$T$3:$T$7690,"&gt;=  28% ",'3way'!$AE$3:$AE$7690,"2",'3way'!$Z$3:$Z$7690,"="  &amp;A16)</f>
        <v>0</v>
      </c>
      <c r="S16" s="65">
        <f>COUNTIFS('3way'!$T$3:$T$7690,"&gt;=  28% ",'3way'!$AE$3:$AE$7690,"&lt;&gt;2",'3way'!$Z$3:$Z$7690,"="  &amp;A16)</f>
        <v>13</v>
      </c>
      <c r="T16" s="5">
        <f>(N16/(COUNTIF('3way'!$Z$3:$Z$7690,"="&amp;A16)))</f>
        <v>0</v>
      </c>
      <c r="U16" s="5">
        <f>(O16/(COUNTIF('3way'!$Z$3:$Z$7690,"="&amp;A16)))</f>
        <v>0.46153846153846156</v>
      </c>
      <c r="V16" s="5">
        <f>(P16/(COUNTIF('3way'!$Z$3:$Z$7690,"="&amp;A16)))</f>
        <v>0</v>
      </c>
      <c r="W16" s="5">
        <f>(Q16/(COUNTIF('3way'!$Z$3:$Z$7690,"="&amp;A16)))</f>
        <v>0.61538461538461542</v>
      </c>
      <c r="X16" s="5">
        <f>(R16/(COUNTIF('3way'!$Z$3:$Z$7690,"="&amp;A16)))</f>
        <v>0</v>
      </c>
      <c r="Y16" s="5">
        <f>(S16/(COUNTIF('3way'!$Z$3:$Z$7690,"="&amp;A16)))</f>
        <v>0.5</v>
      </c>
      <c r="Z16">
        <f t="shared" si="0"/>
        <v>0</v>
      </c>
      <c r="AA16" s="5">
        <f>(Z16/(COUNTIF('3way'!$Z$3:$Z$7690,"="&amp;A16)))</f>
        <v>0</v>
      </c>
      <c r="AB16">
        <f t="shared" si="1"/>
        <v>0</v>
      </c>
      <c r="AC16" s="5">
        <f>(AB16/(COUNTIF('3way'!$Z$3:$Z$7690,"="&amp;A16)))</f>
        <v>0</v>
      </c>
      <c r="AD16">
        <f t="shared" si="2"/>
        <v>33</v>
      </c>
      <c r="AE16" s="5">
        <f>(AD16/(COUNTIF('3way'!$Z$3:$Z$7690,"="&amp;A16)))</f>
        <v>1.2692307692307692</v>
      </c>
      <c r="AF16">
        <f t="shared" si="3"/>
        <v>41</v>
      </c>
      <c r="AG16" s="5">
        <f>(AF16/(COUNTIF('3way'!$Z$3:$Z$7690,"="&amp;A16)))</f>
        <v>1.5769230769230769</v>
      </c>
    </row>
    <row r="17" spans="1:33" x14ac:dyDescent="0.25">
      <c r="A17" s="50" t="s">
        <v>270</v>
      </c>
      <c r="B17" s="50">
        <f>COUNTIFS('3way'!$A$3:$A$7690,"&gt;=  45% ",'3way'!$AE$3:$AE$7690,"1",'3way'!$Z$3:$Z$7690,"="  &amp;A17)</f>
        <v>0</v>
      </c>
      <c r="C17" s="50">
        <f>COUNTIFS('3way'!$A$3:$A$7690,"&gt;=  45% ",'3way'!$AE$3:$AE$7690,"&lt;&gt;1",'3way'!$Z$3:$Z$7690,"="  &amp;A17)</f>
        <v>5</v>
      </c>
      <c r="D17" s="50">
        <f>COUNTIFS('3way'!$B$3:$B$7690,"&gt;=  26% ",'3way'!$AE$3:$AE$7690,"X",'3way'!$Z$3:$Z$7690,"="  &amp;A17)</f>
        <v>0</v>
      </c>
      <c r="E17" s="50">
        <f>COUNTIFS('3way'!$B$3:$B$7690,"&gt;=  26% ",'3way'!$AE$3:$AE$7690,"&lt;&gt;X",'3way'!$Z$3:$Z$7690,"="  &amp;A17)</f>
        <v>2</v>
      </c>
      <c r="F17" s="50">
        <f>COUNTIFS('3way'!$C$3:$C$7690,"&gt;=  28% ",'3way'!$AE$3:$AE$7690,"2",'3way'!$Z$3:$Z$7690,"="  &amp;A17)</f>
        <v>0</v>
      </c>
      <c r="G17" s="50">
        <f>COUNTIFS('3way'!$C$3:$C$7690,"&gt;=  28% ",'3way'!$AE$3:$AE$7690,"&lt;&gt;2",'3way'!$Z$3:$Z$7690,"="  &amp;A17)</f>
        <v>7</v>
      </c>
      <c r="H17" s="5">
        <f>(B17/((COUNTIF('3way'!$Z$3:$Z$7690,"="&amp;A17))))</f>
        <v>0</v>
      </c>
      <c r="I17" s="5">
        <f>(C17/(COUNTIF('3way'!$Z$3:$Z$7690,"="&amp;A17)))</f>
        <v>0.41666666666666669</v>
      </c>
      <c r="J17" s="5">
        <f>(D17/(COUNTIF('3way'!$Z$3:$Z$7690,"="&amp;A17)))</f>
        <v>0</v>
      </c>
      <c r="K17" s="5">
        <f>(E17/(COUNTIF('3way'!$Z$3:$Z$7690,"="&amp;A17)))</f>
        <v>0.16666666666666666</v>
      </c>
      <c r="L17" s="5">
        <f>(F17/(COUNTIF('3way'!$Z$3:$Z$7690,"="&amp;A17)))</f>
        <v>0</v>
      </c>
      <c r="M17" s="5">
        <f>(G17/(COUNTIF('3way'!$Z$3:$Z$7690,"="&amp;A17)))</f>
        <v>0.58333333333333337</v>
      </c>
      <c r="N17" s="50">
        <f>COUNTIFS('3way'!$R$3:$R$7690,"&gt;=  45% ",'3way'!$AE$3:$AE$7690,"1",'3way'!$Z$3:$Z$7690,"="  &amp;A17)</f>
        <v>0</v>
      </c>
      <c r="O17">
        <f>COUNTIFS('3way'!$R$3:$R$7690,"&gt;=  45% ",'3way'!$AE$3:$AE$7690,"&lt;&gt;1",'3way'!$Z$3:$Z$7690,"="  &amp;A17)</f>
        <v>8</v>
      </c>
      <c r="P17">
        <f>COUNTIFS('3way'!$S$3:$S$7690,"&gt;=  26% ",'3way'!$AE$3:$AE$7690,"X",'3way'!$Z$3:$Z$7690,"="  &amp;A17)</f>
        <v>0</v>
      </c>
      <c r="Q17">
        <f>COUNTIFS('3way'!$S$3:$S$7690,"&gt;=  26% ",'3way'!$AE$3:$AE$7690,"&lt;&gt;X",'3way'!$Z$3:$Z$7690,"="  &amp;A17)</f>
        <v>4</v>
      </c>
      <c r="R17">
        <f>COUNTIFS('3way'!$T$3:$T$7690,"&gt;=  28% ",'3way'!$AE$3:$AE$7690,"2",'3way'!$Z$3:$Z$7690,"="  &amp;A17)</f>
        <v>0</v>
      </c>
      <c r="S17" s="65">
        <f>COUNTIFS('3way'!$T$3:$T$7690,"&gt;=  28% ",'3way'!$AE$3:$AE$7690,"&lt;&gt;2",'3way'!$Z$3:$Z$7690,"="  &amp;A17)</f>
        <v>4</v>
      </c>
      <c r="T17" s="5">
        <f>(N17/(COUNTIF('3way'!$Z$3:$Z$7690,"="&amp;A17)))</f>
        <v>0</v>
      </c>
      <c r="U17" s="5">
        <f>(O17/(COUNTIF('3way'!$Z$3:$Z$7690,"="&amp;A17)))</f>
        <v>0.66666666666666663</v>
      </c>
      <c r="V17" s="5">
        <f>(P17/(COUNTIF('3way'!$Z$3:$Z$7690,"="&amp;A17)))</f>
        <v>0</v>
      </c>
      <c r="W17" s="5">
        <f>(Q17/(COUNTIF('3way'!$Z$3:$Z$7690,"="&amp;A17)))</f>
        <v>0.33333333333333331</v>
      </c>
      <c r="X17" s="5">
        <f>(R17/(COUNTIF('3way'!$Z$3:$Z$7690,"="&amp;A17)))</f>
        <v>0</v>
      </c>
      <c r="Y17" s="5">
        <f>(S17/(COUNTIF('3way'!$Z$3:$Z$7690,"="&amp;A17)))</f>
        <v>0.33333333333333331</v>
      </c>
      <c r="Z17">
        <f t="shared" si="0"/>
        <v>0</v>
      </c>
      <c r="AA17" s="5">
        <f>(Z17/(COUNTIF('3way'!$Z$3:$Z$7690,"="&amp;A17)))</f>
        <v>0</v>
      </c>
      <c r="AB17">
        <f t="shared" si="1"/>
        <v>0</v>
      </c>
      <c r="AC17" s="5">
        <f>(AB17/(COUNTIF('3way'!$Z$3:$Z$7690,"="&amp;A17)))</f>
        <v>0</v>
      </c>
      <c r="AD17">
        <f t="shared" si="2"/>
        <v>14</v>
      </c>
      <c r="AE17" s="5">
        <f>(AD17/(COUNTIF('3way'!$Z$3:$Z$7690,"="&amp;A17)))</f>
        <v>1.1666666666666667</v>
      </c>
      <c r="AF17">
        <f t="shared" si="3"/>
        <v>16</v>
      </c>
      <c r="AG17" s="5">
        <f>(AF17/(COUNTIF('3way'!$Z$3:$Z$7690,"="&amp;A17)))</f>
        <v>1.3333333333333333</v>
      </c>
    </row>
    <row r="18" spans="1:33" x14ac:dyDescent="0.25">
      <c r="A18" s="50" t="s">
        <v>271</v>
      </c>
      <c r="B18" s="50">
        <f>COUNTIFS('3way'!$A$3:$A$7690,"&gt;=  45% ",'3way'!$AE$3:$AE$7690,"1",'3way'!$Z$3:$Z$7690,"="  &amp;A18)</f>
        <v>0</v>
      </c>
      <c r="C18" s="50">
        <f>COUNTIFS('3way'!$A$3:$A$7690,"&gt;=  45% ",'3way'!$AE$3:$AE$7690,"&lt;&gt;1",'3way'!$Z$3:$Z$7690,"="  &amp;A18)</f>
        <v>11</v>
      </c>
      <c r="D18" s="50">
        <f>COUNTIFS('3way'!$B$3:$B$7690,"&gt;=  26% ",'3way'!$AE$3:$AE$7690,"X",'3way'!$Z$3:$Z$7690,"="  &amp;A18)</f>
        <v>0</v>
      </c>
      <c r="E18" s="50">
        <f>COUNTIFS('3way'!$B$3:$B$7690,"&gt;=  26% ",'3way'!$AE$3:$AE$7690,"&lt;&gt;X",'3way'!$Z$3:$Z$7690,"="  &amp;A18)</f>
        <v>6</v>
      </c>
      <c r="F18" s="50">
        <f>COUNTIFS('3way'!$C$3:$C$7690,"&gt;=  28% ",'3way'!$AE$3:$AE$7690,"2",'3way'!$Z$3:$Z$7690,"="  &amp;A18)</f>
        <v>0</v>
      </c>
      <c r="G18" s="50">
        <f>COUNTIFS('3way'!$C$3:$C$7690,"&gt;=  28% ",'3way'!$AE$3:$AE$7690,"&lt;&gt;2",'3way'!$Z$3:$Z$7690,"="  &amp;A18)</f>
        <v>13</v>
      </c>
      <c r="H18" s="5">
        <f>(B18/((COUNTIF('3way'!$Z$3:$Z$7690,"="&amp;A18))))</f>
        <v>0</v>
      </c>
      <c r="I18" s="5">
        <f>(C18/(COUNTIF('3way'!$Z$3:$Z$7690,"="&amp;A18)))</f>
        <v>0.42307692307692307</v>
      </c>
      <c r="J18" s="5">
        <f>(D18/(COUNTIF('3way'!$Z$3:$Z$7690,"="&amp;A18)))</f>
        <v>0</v>
      </c>
      <c r="K18" s="5">
        <f>(E18/(COUNTIF('3way'!$Z$3:$Z$7690,"="&amp;A18)))</f>
        <v>0.23076923076923078</v>
      </c>
      <c r="L18" s="5">
        <f>(F18/(COUNTIF('3way'!$Z$3:$Z$7690,"="&amp;A18)))</f>
        <v>0</v>
      </c>
      <c r="M18" s="5">
        <f>(G18/(COUNTIF('3way'!$Z$3:$Z$7690,"="&amp;A18)))</f>
        <v>0.5</v>
      </c>
      <c r="N18" s="50">
        <f>COUNTIFS('3way'!$R$3:$R$7690,"&gt;=  45% ",'3way'!$AE$3:$AE$7690,"1",'3way'!$Z$3:$Z$7690,"="  &amp;A18)</f>
        <v>0</v>
      </c>
      <c r="O18">
        <f>COUNTIFS('3way'!$R$3:$R$7690,"&gt;=  45% ",'3way'!$AE$3:$AE$7690,"&lt;&gt;1",'3way'!$Z$3:$Z$7690,"="  &amp;A18)</f>
        <v>13</v>
      </c>
      <c r="P18">
        <f>COUNTIFS('3way'!$S$3:$S$7690,"&gt;=  26% ",'3way'!$AE$3:$AE$7690,"X",'3way'!$Z$3:$Z$7690,"="  &amp;A18)</f>
        <v>0</v>
      </c>
      <c r="Q18">
        <f>COUNTIFS('3way'!$S$3:$S$7690,"&gt;=  26% ",'3way'!$AE$3:$AE$7690,"&lt;&gt;X",'3way'!$Z$3:$Z$7690,"="  &amp;A18)</f>
        <v>12</v>
      </c>
      <c r="R18">
        <f>COUNTIFS('3way'!$T$3:$T$7690,"&gt;=  28% ",'3way'!$AE$3:$AE$7690,"2",'3way'!$Z$3:$Z$7690,"="  &amp;A18)</f>
        <v>0</v>
      </c>
      <c r="S18" s="65">
        <f>COUNTIFS('3way'!$T$3:$T$7690,"&gt;=  28% ",'3way'!$AE$3:$AE$7690,"&lt;&gt;2",'3way'!$Z$3:$Z$7690,"="  &amp;A18)</f>
        <v>13</v>
      </c>
      <c r="T18" s="5">
        <f>(N18/(COUNTIF('3way'!$Z$3:$Z$7690,"="&amp;A18)))</f>
        <v>0</v>
      </c>
      <c r="U18" s="5">
        <f>(O18/(COUNTIF('3way'!$Z$3:$Z$7690,"="&amp;A18)))</f>
        <v>0.5</v>
      </c>
      <c r="V18" s="5">
        <f>(P18/(COUNTIF('3way'!$Z$3:$Z$7690,"="&amp;A18)))</f>
        <v>0</v>
      </c>
      <c r="W18" s="5">
        <f>(Q18/(COUNTIF('3way'!$Z$3:$Z$7690,"="&amp;A18)))</f>
        <v>0.46153846153846156</v>
      </c>
      <c r="X18" s="5">
        <f>(R18/(COUNTIF('3way'!$Z$3:$Z$7690,"="&amp;A18)))</f>
        <v>0</v>
      </c>
      <c r="Y18" s="5">
        <f>(S18/(COUNTIF('3way'!$Z$3:$Z$7690,"="&amp;A18)))</f>
        <v>0.5</v>
      </c>
      <c r="Z18">
        <f t="shared" si="0"/>
        <v>0</v>
      </c>
      <c r="AA18" s="5">
        <f>(Z18/(COUNTIF('3way'!$Z$3:$Z$7690,"="&amp;A18)))</f>
        <v>0</v>
      </c>
      <c r="AB18">
        <f t="shared" si="1"/>
        <v>0</v>
      </c>
      <c r="AC18" s="5">
        <f>(AB18/(COUNTIF('3way'!$Z$3:$Z$7690,"="&amp;A18)))</f>
        <v>0</v>
      </c>
      <c r="AD18">
        <f t="shared" si="2"/>
        <v>30</v>
      </c>
      <c r="AE18" s="5">
        <f>(AD18/(COUNTIF('3way'!$Z$3:$Z$7690,"="&amp;A18)))</f>
        <v>1.1538461538461537</v>
      </c>
      <c r="AF18">
        <f t="shared" si="3"/>
        <v>38</v>
      </c>
      <c r="AG18" s="5">
        <f>(AF18/(COUNTIF('3way'!$Z$3:$Z$7690,"="&amp;A18)))</f>
        <v>1.4615384615384615</v>
      </c>
    </row>
    <row r="19" spans="1:33" x14ac:dyDescent="0.25">
      <c r="A19" s="50" t="s">
        <v>272</v>
      </c>
      <c r="B19" s="50">
        <f>COUNTIFS('3way'!$A$3:$A$7690,"&gt;=  45% ",'3way'!$AE$3:$AE$7690,"1",'3way'!$Z$3:$Z$7690,"="  &amp;A19)</f>
        <v>0</v>
      </c>
      <c r="C19" s="50">
        <f>COUNTIFS('3way'!$A$3:$A$7690,"&gt;=  45% ",'3way'!$AE$3:$AE$7690,"&lt;&gt;1",'3way'!$Z$3:$Z$7690,"="  &amp;A19)</f>
        <v>0</v>
      </c>
      <c r="D19" s="50">
        <f>COUNTIFS('3way'!$B$3:$B$7690,"&gt;=  26% ",'3way'!$AE$3:$AE$7690,"X",'3way'!$Z$3:$Z$7690,"="  &amp;A19)</f>
        <v>0</v>
      </c>
      <c r="E19" s="50">
        <f>COUNTIFS('3way'!$B$3:$B$7690,"&gt;=  26% ",'3way'!$AE$3:$AE$7690,"&lt;&gt;X",'3way'!$Z$3:$Z$7690,"="  &amp;A19)</f>
        <v>0</v>
      </c>
      <c r="F19" s="50">
        <f>COUNTIFS('3way'!$C$3:$C$7690,"&gt;=  28% ",'3way'!$AE$3:$AE$7690,"2",'3way'!$Z$3:$Z$7690,"="  &amp;A19)</f>
        <v>0</v>
      </c>
      <c r="G19" s="50">
        <f>COUNTIFS('3way'!$C$3:$C$7690,"&gt;=  28% ",'3way'!$AE$3:$AE$7690,"&lt;&gt;2",'3way'!$Z$3:$Z$7690,"="  &amp;A19)</f>
        <v>0</v>
      </c>
      <c r="H19" s="5" t="e">
        <f>(B19/((COUNTIF('3way'!$Z$3:$Z$7690,"="&amp;A19))))</f>
        <v>#DIV/0!</v>
      </c>
      <c r="I19" s="5" t="e">
        <f>(C19/(COUNTIF('3way'!$Z$3:$Z$7690,"="&amp;A19)))</f>
        <v>#DIV/0!</v>
      </c>
      <c r="J19" s="5" t="e">
        <f>(D19/(COUNTIF('3way'!$Z$3:$Z$7690,"="&amp;A19)))</f>
        <v>#DIV/0!</v>
      </c>
      <c r="K19" s="5" t="e">
        <f>(E19/(COUNTIF('3way'!$Z$3:$Z$7690,"="&amp;A19)))</f>
        <v>#DIV/0!</v>
      </c>
      <c r="L19" s="5" t="e">
        <f>(F19/(COUNTIF('3way'!$Z$3:$Z$7690,"="&amp;A19)))</f>
        <v>#DIV/0!</v>
      </c>
      <c r="M19" s="5" t="e">
        <f>(G19/(COUNTIF('3way'!$Z$3:$Z$7690,"="&amp;A19)))</f>
        <v>#DIV/0!</v>
      </c>
      <c r="N19" s="50">
        <f>COUNTIFS('3way'!$R$3:$R$7690,"&gt;=  45% ",'3way'!$AE$3:$AE$7690,"1",'3way'!$Z$3:$Z$7690,"="  &amp;A19)</f>
        <v>0</v>
      </c>
      <c r="O19">
        <f>COUNTIFS('3way'!$R$3:$R$7690,"&gt;=  45% ",'3way'!$AE$3:$AE$7690,"&lt;&gt;1",'3way'!$Z$3:$Z$7690,"="  &amp;A19)</f>
        <v>0</v>
      </c>
      <c r="P19">
        <f>COUNTIFS('3way'!$S$3:$S$7690,"&gt;=  26% ",'3way'!$AE$3:$AE$7690,"X",'3way'!$Z$3:$Z$7690,"="  &amp;A19)</f>
        <v>0</v>
      </c>
      <c r="Q19">
        <f>COUNTIFS('3way'!$S$3:$S$7690,"&gt;=  26% ",'3way'!$AE$3:$AE$7690,"&lt;&gt;X",'3way'!$Z$3:$Z$7690,"="  &amp;A19)</f>
        <v>0</v>
      </c>
      <c r="R19">
        <f>COUNTIFS('3way'!$T$3:$T$7690,"&gt;=  28% ",'3way'!$AE$3:$AE$7690,"2",'3way'!$Z$3:$Z$7690,"="  &amp;A19)</f>
        <v>0</v>
      </c>
      <c r="S19" s="65">
        <f>COUNTIFS('3way'!$T$3:$T$7690,"&gt;=  28% ",'3way'!$AE$3:$AE$7690,"&lt;&gt;2",'3way'!$Z$3:$Z$7690,"="  &amp;A19)</f>
        <v>0</v>
      </c>
      <c r="T19" s="5" t="e">
        <f>(N19/(COUNTIF('3way'!$Z$3:$Z$7690,"="&amp;A19)))</f>
        <v>#DIV/0!</v>
      </c>
      <c r="U19" s="5" t="e">
        <f>(O19/(COUNTIF('3way'!$Z$3:$Z$7690,"="&amp;A19)))</f>
        <v>#DIV/0!</v>
      </c>
      <c r="V19" s="5" t="e">
        <f>(P19/(COUNTIF('3way'!$Z$3:$Z$7690,"="&amp;A19)))</f>
        <v>#DIV/0!</v>
      </c>
      <c r="W19" s="5" t="e">
        <f>(Q19/(COUNTIF('3way'!$Z$3:$Z$7690,"="&amp;A19)))</f>
        <v>#DIV/0!</v>
      </c>
      <c r="X19" s="5" t="e">
        <f>(R19/(COUNTIF('3way'!$Z$3:$Z$7690,"="&amp;A19)))</f>
        <v>#DIV/0!</v>
      </c>
      <c r="Y19" s="5" t="e">
        <f>(S19/(COUNTIF('3way'!$Z$3:$Z$7690,"="&amp;A19)))</f>
        <v>#DIV/0!</v>
      </c>
      <c r="Z19">
        <f t="shared" si="0"/>
        <v>0</v>
      </c>
      <c r="AA19" s="5" t="e">
        <f>(Z19/(COUNTIF('3way'!$Z$3:$Z$7690,"="&amp;A19)))</f>
        <v>#DIV/0!</v>
      </c>
      <c r="AB19">
        <f t="shared" si="1"/>
        <v>0</v>
      </c>
      <c r="AC19" s="5" t="e">
        <f>(AB19/(COUNTIF('3way'!$Z$3:$Z$7690,"="&amp;A19)))</f>
        <v>#DIV/0!</v>
      </c>
      <c r="AD19">
        <f t="shared" si="2"/>
        <v>0</v>
      </c>
      <c r="AE19" s="5" t="e">
        <f>(AD19/(COUNTIF('3way'!$Z$3:$Z$7690,"="&amp;A19)))</f>
        <v>#DIV/0!</v>
      </c>
      <c r="AF19">
        <f t="shared" si="3"/>
        <v>0</v>
      </c>
      <c r="AG19" s="5" t="e">
        <f>(AF19/(COUNTIF('3way'!$Z$3:$Z$7690,"="&amp;A19)))</f>
        <v>#DIV/0!</v>
      </c>
    </row>
    <row r="20" spans="1:33" s="1" customFormat="1" x14ac:dyDescent="0.25">
      <c r="A20" s="52" t="s">
        <v>221</v>
      </c>
      <c r="B20" s="1">
        <f t="shared" ref="B20:G20" si="4">SUM(B4:B19)</f>
        <v>0</v>
      </c>
      <c r="C20" s="1">
        <f t="shared" si="4"/>
        <v>209</v>
      </c>
      <c r="D20" s="1">
        <f t="shared" si="4"/>
        <v>0</v>
      </c>
      <c r="E20" s="1">
        <f t="shared" si="4"/>
        <v>190</v>
      </c>
      <c r="F20" s="1">
        <f t="shared" si="4"/>
        <v>0</v>
      </c>
      <c r="G20" s="1">
        <f t="shared" si="4"/>
        <v>185</v>
      </c>
      <c r="H20" s="5">
        <f>(B20/((COUNTIF('3way'!$Z$3:$Z$7690,"&lt;&gt;"))))</f>
        <v>0</v>
      </c>
      <c r="I20" s="5">
        <f>(C20/((COUNTIF('3way'!$Z$3:$Z$7690,"&lt;&gt;"))))</f>
        <v>0.48379629629629628</v>
      </c>
      <c r="J20" s="5">
        <f>(D20/((COUNTIF('3way'!$Z$3:$Z$7690,"&lt;&gt;"))))</f>
        <v>0</v>
      </c>
      <c r="K20" s="5">
        <f>(E20/((COUNTIF('3way'!$Z$3:$Z$7690,"&lt;&gt;"))))</f>
        <v>0.43981481481481483</v>
      </c>
      <c r="L20" s="5">
        <f>(F20/((COUNTIF('3way'!$Z$3:$Z$7690,"&lt;&gt;"))))</f>
        <v>0</v>
      </c>
      <c r="M20" s="5">
        <f>(G20/((COUNTIF('3way'!$Z$3:$Z$7690,"&lt;&gt;"))))</f>
        <v>0.42824074074074076</v>
      </c>
      <c r="N20" s="1">
        <f t="shared" ref="N20:S20" si="5">SUM(N4:N19)</f>
        <v>0</v>
      </c>
      <c r="O20" s="1">
        <f t="shared" si="5"/>
        <v>196</v>
      </c>
      <c r="P20" s="1">
        <f t="shared" si="5"/>
        <v>0</v>
      </c>
      <c r="Q20" s="1">
        <f t="shared" si="5"/>
        <v>252</v>
      </c>
      <c r="R20" s="1">
        <f t="shared" si="5"/>
        <v>0</v>
      </c>
      <c r="S20" s="1">
        <f t="shared" si="5"/>
        <v>220</v>
      </c>
      <c r="T20" s="53">
        <f>(N20/((COUNTIF('3way'!$Z$3:$Z$7690,"&lt;&gt;"))))</f>
        <v>0</v>
      </c>
      <c r="U20" s="53">
        <f>(O20/((COUNTIF('3way'!$Z$3:$Z$7690,"&lt;&gt;"))))</f>
        <v>0.45370370370370372</v>
      </c>
      <c r="V20" s="53">
        <f>(P20/((COUNTIF('3way'!$Z$3:$Z$7690,"&lt;&gt;"))))</f>
        <v>0</v>
      </c>
      <c r="W20" s="53">
        <f>(Q20/((COUNTIF('3way'!$Z$3:$Z$7690,"&lt;&gt;"))))</f>
        <v>0.58333333333333337</v>
      </c>
      <c r="X20" s="53">
        <f>(R20/((COUNTIF('3way'!$Z$3:$Z$7690,"&lt;&gt;"))))</f>
        <v>0</v>
      </c>
      <c r="Y20" s="53">
        <f>(S20/((COUNTIF('3way'!$Z$3:$Z$7690,"&lt;&gt;"))))</f>
        <v>0.5092592592592593</v>
      </c>
      <c r="Z20">
        <f t="shared" si="0"/>
        <v>0</v>
      </c>
      <c r="AA20" s="53">
        <f>(Z20/((COUNTIF('3way'!$Z$3:$Z$7690,"&lt;&gt;"))))</f>
        <v>0</v>
      </c>
      <c r="AB20">
        <f t="shared" si="1"/>
        <v>0</v>
      </c>
      <c r="AC20" s="53">
        <f>(AB20/((COUNTIF('3way'!$Z$3:$Z$7690,"&lt;&gt;"))))</f>
        <v>0</v>
      </c>
      <c r="AD20">
        <f t="shared" si="2"/>
        <v>584</v>
      </c>
      <c r="AE20" s="53">
        <f>(AD20/((COUNTIF('3way'!$Z$3:$Z$7690,"&lt;&gt;"))))</f>
        <v>1.3518518518518519</v>
      </c>
      <c r="AF20">
        <f t="shared" si="3"/>
        <v>668</v>
      </c>
      <c r="AG20" s="53">
        <f>(AF20/((COUNTIF('3way'!$Z$3:$Z$7690,"&lt;&gt;"))))</f>
        <v>1.5462962962962963</v>
      </c>
    </row>
    <row r="36" spans="18:18" x14ac:dyDescent="0.25">
      <c r="R36" t="s">
        <v>243</v>
      </c>
    </row>
  </sheetData>
  <mergeCells count="20">
    <mergeCell ref="Z1:AC1"/>
    <mergeCell ref="AB2:AC2"/>
    <mergeCell ref="AD1:AG1"/>
    <mergeCell ref="AD2:AE2"/>
    <mergeCell ref="AF2:AG2"/>
    <mergeCell ref="Z2:AA2"/>
    <mergeCell ref="T1:U1"/>
    <mergeCell ref="V1:W1"/>
    <mergeCell ref="X1:Y1"/>
    <mergeCell ref="N2:O2"/>
    <mergeCell ref="P2:Q2"/>
    <mergeCell ref="R2:S2"/>
    <mergeCell ref="N1:S1"/>
    <mergeCell ref="F2:G2"/>
    <mergeCell ref="B1:G1"/>
    <mergeCell ref="H1:I1"/>
    <mergeCell ref="J1:K1"/>
    <mergeCell ref="L1:M1"/>
    <mergeCell ref="B2:C2"/>
    <mergeCell ref="D2:E2"/>
  </mergeCells>
  <conditionalFormatting sqref="AA4:AA20">
    <cfRule type="colorScale" priority="1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4:AE20">
    <cfRule type="colorScale" priority="1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4:M20">
    <cfRule type="colorScale" priority="1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4:Y20">
    <cfRule type="colorScale" priority="1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20"/>
  <sheetViews>
    <sheetView zoomScale="75" zoomScaleNormal="75" workbookViewId="0">
      <pane xSplit="2" topLeftCell="C1" activePane="topRight" state="frozen"/>
      <selection pane="topRight" activeCell="I33" sqref="I33"/>
    </sheetView>
  </sheetViews>
  <sheetFormatPr defaultRowHeight="15" x14ac:dyDescent="0.25"/>
  <cols>
    <col min="2" max="2" width="12.5703125" customWidth="1"/>
    <col min="3" max="3" width="7.7109375" customWidth="1"/>
    <col min="4" max="4" width="6.140625" customWidth="1"/>
    <col min="5" max="5" width="6.85546875" customWidth="1"/>
    <col min="6" max="6" width="7.42578125" customWidth="1"/>
    <col min="7" max="7" width="5.42578125" customWidth="1"/>
    <col min="8" max="8" width="7.42578125" customWidth="1"/>
    <col min="9" max="9" width="5.5703125" customWidth="1"/>
    <col min="10" max="10" width="5.85546875" customWidth="1"/>
    <col min="11" max="11" width="7.85546875" customWidth="1"/>
    <col min="12" max="12" width="5.5703125" customWidth="1"/>
    <col min="13" max="13" width="5.7109375" customWidth="1"/>
    <col min="14" max="14" width="8.28515625" customWidth="1"/>
    <col min="15" max="15" width="7.42578125" customWidth="1"/>
    <col min="16" max="16" width="5.5703125" customWidth="1"/>
    <col min="17" max="17" width="6.7109375" customWidth="1"/>
    <col min="18" max="18" width="5.140625" customWidth="1"/>
    <col min="19" max="19" width="6.28515625" customWidth="1"/>
    <col min="20" max="20" width="8" customWidth="1"/>
    <col min="21" max="21" width="5.5703125" customWidth="1"/>
    <col min="22" max="22" width="5.7109375" customWidth="1"/>
    <col min="24" max="24" width="6.28515625" customWidth="1"/>
    <col min="25" max="25" width="6.7109375" customWidth="1"/>
    <col min="26" max="26" width="7.5703125" customWidth="1"/>
    <col min="27" max="28" width="7" customWidth="1"/>
    <col min="30" max="30" width="7.85546875" customWidth="1"/>
    <col min="31" max="31" width="8.42578125" customWidth="1"/>
  </cols>
  <sheetData>
    <row r="1" spans="1:38" s="1" customFormat="1" x14ac:dyDescent="0.25">
      <c r="B1" s="61" t="s">
        <v>213</v>
      </c>
      <c r="C1" s="140" t="s">
        <v>73</v>
      </c>
      <c r="D1" s="140"/>
      <c r="E1" s="62" t="s">
        <v>225</v>
      </c>
      <c r="F1" s="145" t="s">
        <v>78</v>
      </c>
      <c r="G1" s="145"/>
      <c r="H1" s="62" t="s">
        <v>225</v>
      </c>
      <c r="I1" s="145" t="s">
        <v>76</v>
      </c>
      <c r="J1" s="145"/>
      <c r="K1" s="62" t="s">
        <v>225</v>
      </c>
      <c r="L1" s="145" t="s">
        <v>75</v>
      </c>
      <c r="M1" s="145"/>
      <c r="N1" s="62" t="s">
        <v>225</v>
      </c>
      <c r="O1" s="145" t="s">
        <v>94</v>
      </c>
      <c r="P1" s="145"/>
      <c r="Q1" s="62" t="s">
        <v>225</v>
      </c>
      <c r="R1" s="145" t="s">
        <v>77</v>
      </c>
      <c r="S1" s="145"/>
      <c r="T1" s="62" t="s">
        <v>225</v>
      </c>
      <c r="U1" s="145" t="s">
        <v>74</v>
      </c>
      <c r="V1" s="145"/>
      <c r="W1" s="62" t="s">
        <v>225</v>
      </c>
      <c r="X1" s="145" t="s">
        <v>86</v>
      </c>
      <c r="Y1" s="145"/>
      <c r="Z1" s="62" t="s">
        <v>225</v>
      </c>
      <c r="AA1" s="145" t="s">
        <v>79</v>
      </c>
      <c r="AB1" s="145"/>
      <c r="AC1" s="62" t="s">
        <v>225</v>
      </c>
      <c r="AD1" s="145" t="s">
        <v>93</v>
      </c>
      <c r="AE1" s="145"/>
      <c r="AF1" s="62" t="s">
        <v>225</v>
      </c>
      <c r="AG1" s="145" t="s">
        <v>100</v>
      </c>
      <c r="AH1" s="145"/>
      <c r="AI1" s="62" t="s">
        <v>225</v>
      </c>
      <c r="AJ1" s="145" t="s">
        <v>87</v>
      </c>
      <c r="AK1" s="145"/>
      <c r="AL1" s="62" t="s">
        <v>225</v>
      </c>
    </row>
    <row r="2" spans="1:38" x14ac:dyDescent="0.25">
      <c r="C2" t="s">
        <v>223</v>
      </c>
      <c r="D2" t="s">
        <v>224</v>
      </c>
      <c r="F2" t="s">
        <v>223</v>
      </c>
      <c r="G2" t="s">
        <v>224</v>
      </c>
      <c r="I2" t="s">
        <v>223</v>
      </c>
      <c r="J2" t="s">
        <v>224</v>
      </c>
      <c r="L2" t="s">
        <v>223</v>
      </c>
      <c r="M2" t="s">
        <v>224</v>
      </c>
      <c r="O2" t="s">
        <v>223</v>
      </c>
      <c r="P2" t="s">
        <v>224</v>
      </c>
      <c r="R2" t="s">
        <v>223</v>
      </c>
      <c r="S2" t="s">
        <v>224</v>
      </c>
      <c r="U2" t="s">
        <v>223</v>
      </c>
      <c r="V2" t="s">
        <v>224</v>
      </c>
      <c r="X2" t="s">
        <v>223</v>
      </c>
      <c r="Y2" t="s">
        <v>224</v>
      </c>
      <c r="AA2" t="s">
        <v>223</v>
      </c>
      <c r="AB2" t="s">
        <v>224</v>
      </c>
      <c r="AD2" t="s">
        <v>223</v>
      </c>
      <c r="AE2" t="s">
        <v>224</v>
      </c>
      <c r="AG2" t="s">
        <v>223</v>
      </c>
      <c r="AH2" t="s">
        <v>224</v>
      </c>
      <c r="AJ2" t="s">
        <v>223</v>
      </c>
      <c r="AK2" t="s">
        <v>224</v>
      </c>
    </row>
    <row r="3" spans="1:38" x14ac:dyDescent="0.25">
      <c r="A3" s="57" t="s">
        <v>65</v>
      </c>
      <c r="B3" s="57"/>
    </row>
    <row r="4" spans="1:38" x14ac:dyDescent="0.25">
      <c r="A4" s="50" t="s">
        <v>257</v>
      </c>
      <c r="B4" s="50">
        <f>COUNTIF('2way'!$S$3:$S$7690,"="&amp;A4)</f>
        <v>26</v>
      </c>
      <c r="C4">
        <f>COUNTIFS('2way'!$U$3:$U$7690,"0-0",'2way'!$W$3:$W$7690,"0-0",'2way'!$S$3:$S$7690,"=" &amp;A4)</f>
        <v>0</v>
      </c>
      <c r="D4">
        <f>COUNTIFS('2way'!$W$3:$W$7690,"0-0",'2way'!$S$3:$S$7690,"=" &amp;A4)</f>
        <v>2</v>
      </c>
      <c r="E4" s="60">
        <f>C4/D4</f>
        <v>0</v>
      </c>
      <c r="F4">
        <f>COUNTIFS('2way'!$U$3:$U$7690,"1-0",'2way'!$W$3:$W$7690,"1-0",'2way'!$S$3:$S$7690,"=" &amp;A4)</f>
        <v>0</v>
      </c>
      <c r="G4">
        <f>COUNTIFS('2way'!$W$3:$W$7690,"1-0",'2way'!$S$3:$S$7690,"=" &amp;A4)</f>
        <v>3</v>
      </c>
      <c r="H4" s="60">
        <f>F4/G4</f>
        <v>0</v>
      </c>
      <c r="I4">
        <f>COUNTIFS('2way'!$U$3:$U$7690,"0-1",'2way'!$W$3:$W$7690,"0-1",'2way'!$S$3:$S$7690,"=" &amp;A4)</f>
        <v>0</v>
      </c>
      <c r="J4">
        <f>COUNTIFS('2way'!$W$3:$W$7690,"0-1",'2way'!$S$3:$S$7690,"=" &amp;A4)</f>
        <v>3</v>
      </c>
      <c r="K4" s="60">
        <f>I4/J4</f>
        <v>0</v>
      </c>
      <c r="L4">
        <f>COUNTIFS('2way'!$U$3:$U$7690,"1-1",'2way'!$W$3:$W$7690,"1-1",'2way'!$S$3:$S$7690,"=" &amp;A4)</f>
        <v>0</v>
      </c>
      <c r="M4">
        <f>COUNTIFS('2way'!$W$3:$W$7690,"1-1",'2way'!$S$3:$S$7690,"=" &amp;A4)</f>
        <v>2</v>
      </c>
      <c r="N4" s="60">
        <f>L4/M4</f>
        <v>0</v>
      </c>
      <c r="O4">
        <f>COUNTIFS('2way'!$U$3:$U$7690,"2-0",'2way'!$W$3:$W$7690,"2-0",'2way'!$S$3:$S$7690,"=" &amp;A4)</f>
        <v>0</v>
      </c>
      <c r="P4">
        <f>COUNTIFS('2way'!$W$3:$W$7690,"2-0",'2way'!$S$3:$S$7690,"=" &amp;A4)</f>
        <v>0</v>
      </c>
      <c r="Q4" s="60" t="e">
        <f>O4/P4</f>
        <v>#DIV/0!</v>
      </c>
      <c r="R4">
        <f>COUNTIFS('2way'!$U$3:$U$7690,"0-2",'2way'!$W$3:$W$7690,"0-2",'2way'!$S$3:$S$7690,"=" &amp;A4)</f>
        <v>0</v>
      </c>
      <c r="S4">
        <f>COUNTIFS('2way'!$W$3:$W$7690,"0-2",'2way'!$S$3:$S$7690,"=" &amp;A4)</f>
        <v>0</v>
      </c>
      <c r="T4" s="60" t="e">
        <f>R4/S4</f>
        <v>#DIV/0!</v>
      </c>
      <c r="U4">
        <f>COUNTIFS('2way'!$U$3:$U$7690,"2-2",'2way'!$W$3:$W$7690,"2-2",'2way'!$S$3:$S$7690,"=" &amp;A4)</f>
        <v>0</v>
      </c>
      <c r="V4">
        <f>COUNTIFS('2way'!$W$3:$W$7690,"2-2",'2way'!$S$3:$S$7690,"=" &amp;A4)</f>
        <v>2</v>
      </c>
      <c r="W4" s="60">
        <f>U4/V4</f>
        <v>0</v>
      </c>
      <c r="X4">
        <f>COUNTIFS('2way'!$U$3:$U$7690,"2-1",'2way'!$W$3:$W$7690,"2-1",'2way'!$S$3:$S$7690,"=" &amp;A4)</f>
        <v>0</v>
      </c>
      <c r="Y4">
        <f>COUNTIFS('2way'!$W$3:$W$7690,"2-1",'2way'!$S$3:$S$7690,"=" &amp;A4)</f>
        <v>5</v>
      </c>
      <c r="Z4" s="60">
        <f>X4/Y4</f>
        <v>0</v>
      </c>
      <c r="AA4">
        <f>COUNTIFS('2way'!$U$3:$U$7690,"1-2",'2way'!$W$3:$W$7690,"1-2",'2way'!$S$3:$S$7690,"=" &amp;A4)</f>
        <v>0</v>
      </c>
      <c r="AB4">
        <f>COUNTIFS('2way'!$W$3:$W$7690,"1-2",'2way'!$S$3:$S$7690,"=" &amp;A4)</f>
        <v>1</v>
      </c>
      <c r="AC4" s="60">
        <f>AA4/AB4</f>
        <v>0</v>
      </c>
      <c r="AD4">
        <f>COUNTIFS('2way'!$U$3:$U$7690,"3-3",'2way'!$W$3:$W$7690,"3-3",'2way'!$S$3:$S$7690,"=" &amp;A4)</f>
        <v>0</v>
      </c>
      <c r="AE4">
        <f>COUNTIFS('2way'!$W$3:$W$7690,"3-3",'2way'!$S$3:$S$7690,"=" &amp;A4)</f>
        <v>2</v>
      </c>
      <c r="AF4" s="60">
        <f>AD4/AE4</f>
        <v>0</v>
      </c>
      <c r="AG4">
        <f>COUNTIFS('2way'!$U$3:$U$7690,"3-0",'2way'!$W$3:$W$7690,"3-0",'2way'!$S$3:$S$7690,"=" &amp;A4)</f>
        <v>0</v>
      </c>
      <c r="AH4">
        <f>COUNTIFS('2way'!$W$3:$W$7690,"3-0",'2way'!$S$3:$S$7690,"=" &amp;A4)</f>
        <v>1</v>
      </c>
      <c r="AI4" s="60">
        <f>AG4/AH4</f>
        <v>0</v>
      </c>
      <c r="AJ4">
        <f>COUNTIFS('2way'!$U$3:$U$7690,"0-3",'2way'!$W$3:$W$7690,"0-3",'2way'!$S$3:$S$7690,"=" &amp;A4)</f>
        <v>0</v>
      </c>
      <c r="AK4">
        <f>COUNTIFS('2way'!$W$3:$W$7690,"0-3",'2way'!$S$3:$S$7690,"=" &amp;A4)</f>
        <v>2</v>
      </c>
      <c r="AL4" s="60">
        <f>AJ4/AK4</f>
        <v>0</v>
      </c>
    </row>
    <row r="5" spans="1:38" x14ac:dyDescent="0.25">
      <c r="A5" s="50" t="s">
        <v>258</v>
      </c>
      <c r="B5" s="50">
        <f>COUNTIF('2way'!$S$3:$S$7690,"="&amp;A5)</f>
        <v>26</v>
      </c>
      <c r="C5">
        <f>COUNTIFS('2way'!$U$3:$U$7690,"0-0",'2way'!$W$3:$W$7690,"0-0",'2way'!$S$3:$S$7690,"=" &amp;A5)</f>
        <v>0</v>
      </c>
      <c r="D5">
        <f>COUNTIFS('2way'!$W$3:$W$7690,"0-0",'2way'!$S$3:$S$7690,"=" &amp;A5)</f>
        <v>3</v>
      </c>
      <c r="E5" s="60">
        <f t="shared" ref="E5:E19" si="0">C5/D5</f>
        <v>0</v>
      </c>
      <c r="F5">
        <f>COUNTIFS('2way'!$U$3:$U$7690,"1-0",'2way'!$W$3:$W$7690,"1-0",'2way'!$S$3:$S$7690,"=" &amp;A5)</f>
        <v>0</v>
      </c>
      <c r="G5">
        <f>COUNTIFS('2way'!$W$3:$W$7690,"1-0",'2way'!$S$3:$S$7690,"=" &amp;A5)</f>
        <v>0</v>
      </c>
      <c r="H5" s="60" t="e">
        <f t="shared" ref="H5:H19" si="1">F5/G5</f>
        <v>#DIV/0!</v>
      </c>
      <c r="I5">
        <f>COUNTIFS('2way'!$U$3:$U$7690,"0-1",'2way'!$W$3:$W$7690,"0-1",'2way'!$S$3:$S$7690,"=" &amp;A5)</f>
        <v>0</v>
      </c>
      <c r="J5">
        <f>COUNTIFS('2way'!$W$3:$W$7690,"0-1",'2way'!$S$3:$S$7690,"=" &amp;A5)</f>
        <v>6</v>
      </c>
      <c r="K5" s="60">
        <f t="shared" ref="K5:K19" si="2">I5/J5</f>
        <v>0</v>
      </c>
      <c r="L5">
        <f>COUNTIFS('2way'!$U$3:$U$7690,"1-1",'2way'!$W$3:$W$7690,"1-1",'2way'!$S$3:$S$7690,"=" &amp;A5)</f>
        <v>1</v>
      </c>
      <c r="M5">
        <f>COUNTIFS('2way'!$W$3:$W$7690,"1-1",'2way'!$S$3:$S$7690,"=" &amp;A5)</f>
        <v>1</v>
      </c>
      <c r="N5" s="60">
        <f t="shared" ref="N5:N19" si="3">L5/M5</f>
        <v>1</v>
      </c>
      <c r="O5">
        <f>COUNTIFS('2way'!$U$3:$U$7690,"2-0",'2way'!$W$3:$W$7690,"2-0",'2way'!$S$3:$S$7690,"=" &amp;A5)</f>
        <v>0</v>
      </c>
      <c r="P5">
        <f>COUNTIFS('2way'!$W$3:$W$7690,"2-0",'2way'!$S$3:$S$7690,"=" &amp;A5)</f>
        <v>0</v>
      </c>
      <c r="Q5" s="60" t="e">
        <f t="shared" ref="Q5:Q19" si="4">O5/P5</f>
        <v>#DIV/0!</v>
      </c>
      <c r="R5">
        <f>COUNTIFS('2way'!$U$3:$U$7690,"0-2",'2way'!$W$3:$W$7690,"0-2",'2way'!$S$3:$S$7690,"=" &amp;A5)</f>
        <v>0</v>
      </c>
      <c r="S5">
        <f>COUNTIFS('2way'!$W$3:$W$7690,"0-2",'2way'!$S$3:$S$7690,"=" &amp;A5)</f>
        <v>1</v>
      </c>
      <c r="T5" s="60">
        <f t="shared" ref="T5:T19" si="5">R5/S5</f>
        <v>0</v>
      </c>
      <c r="U5">
        <f>COUNTIFS('2way'!$U$3:$U$7690,"2-2",'2way'!$W$3:$W$7690,"2-2",'2way'!$S$3:$S$7690,"=" &amp;A5)</f>
        <v>0</v>
      </c>
      <c r="V5">
        <f>COUNTIFS('2way'!$W$3:$W$7690,"2-2",'2way'!$S$3:$S$7690,"=" &amp;A5)</f>
        <v>1</v>
      </c>
      <c r="W5" s="60">
        <f t="shared" ref="W5:W19" si="6">U5/V5</f>
        <v>0</v>
      </c>
      <c r="X5">
        <f>COUNTIFS('2way'!$U$3:$U$7690,"2-1",'2way'!$W$3:$W$7690,"2-1",'2way'!$S$3:$S$7690,"=" &amp;A5)</f>
        <v>0</v>
      </c>
      <c r="Y5">
        <f>COUNTIFS('2way'!$W$3:$W$7690,"2-1",'2way'!$S$3:$S$7690,"=" &amp;A5)</f>
        <v>0</v>
      </c>
      <c r="Z5" s="60" t="e">
        <f t="shared" ref="Z5:Z19" si="7">X5/Y5</f>
        <v>#DIV/0!</v>
      </c>
      <c r="AA5">
        <f>COUNTIFS('2way'!$U$3:$U$7690,"1-2",'2way'!$W$3:$W$7690,"1-2",'2way'!$S$3:$S$7690,"=" &amp;A5)</f>
        <v>1</v>
      </c>
      <c r="AB5">
        <f>COUNTIFS('2way'!$W$3:$W$7690,"1-2",'2way'!$S$3:$S$7690,"=" &amp;A5)</f>
        <v>2</v>
      </c>
      <c r="AC5" s="60">
        <f t="shared" ref="AC5:AC19" si="8">AA5/AB5</f>
        <v>0.5</v>
      </c>
      <c r="AD5">
        <f>COUNTIFS('2way'!$U$3:$U$7690,"3-3",'2way'!$W$3:$W$7690,"3-3",'2way'!$S$3:$S$7690,"=" &amp;A5)</f>
        <v>0</v>
      </c>
      <c r="AE5">
        <f>COUNTIFS('2way'!$W$3:$W$7690,"3-3",'2way'!$S$3:$S$7690,"=" &amp;A5)</f>
        <v>1</v>
      </c>
      <c r="AF5" s="60">
        <f t="shared" ref="AF5:AF19" si="9">AD5/AE5</f>
        <v>0</v>
      </c>
      <c r="AG5">
        <f>COUNTIFS('2way'!$U$3:$U$7690,"3-0",'2way'!$W$3:$W$7690,"3-0",'2way'!$S$3:$S$7690,"=" &amp;A5)</f>
        <v>0</v>
      </c>
      <c r="AH5">
        <f>COUNTIFS('2way'!$W$3:$W$7690,"3-0",'2way'!$S$3:$S$7690,"=" &amp;A5)</f>
        <v>1</v>
      </c>
      <c r="AI5" s="60">
        <f t="shared" ref="AI5:AI19" si="10">AG5/AH5</f>
        <v>0</v>
      </c>
      <c r="AJ5">
        <f>COUNTIFS('2way'!$U$3:$U$7690,"0-3",'2way'!$W$3:$W$7690,"0-3",'2way'!$S$3:$S$7690,"=" &amp;A5)</f>
        <v>0</v>
      </c>
      <c r="AK5">
        <f>COUNTIFS('2way'!$W$3:$W$7690,"0-3",'2way'!$S$3:$S$7690,"=" &amp;A5)</f>
        <v>1</v>
      </c>
      <c r="AL5" s="60">
        <f t="shared" ref="AL5:AL19" si="11">AJ5/AK5</f>
        <v>0</v>
      </c>
    </row>
    <row r="6" spans="1:38" x14ac:dyDescent="0.25">
      <c r="A6" s="50" t="s">
        <v>259</v>
      </c>
      <c r="B6" s="50">
        <f>COUNTIF('2way'!$S$3:$S$7690,"="&amp;A6)</f>
        <v>47</v>
      </c>
      <c r="C6">
        <f>COUNTIFS('2way'!$U$3:$U$7690,"0-0",'2way'!$W$3:$W$7690,"0-0",'2way'!$S$3:$S$7690,"=" &amp;A6)</f>
        <v>0</v>
      </c>
      <c r="D6">
        <f>COUNTIFS('2way'!$W$3:$W$7690,"0-0",'2way'!$S$3:$S$7690,"=" &amp;A6)</f>
        <v>0</v>
      </c>
      <c r="E6" s="60" t="e">
        <f t="shared" si="0"/>
        <v>#DIV/0!</v>
      </c>
      <c r="F6">
        <f>COUNTIFS('2way'!$U$3:$U$7690,"1-0",'2way'!$W$3:$W$7690,"1-0",'2way'!$S$3:$S$7690,"=" &amp;A6)</f>
        <v>1</v>
      </c>
      <c r="G6">
        <f>COUNTIFS('2way'!$W$3:$W$7690,"1-0",'2way'!$S$3:$S$7690,"=" &amp;A6)</f>
        <v>8</v>
      </c>
      <c r="H6" s="60">
        <f t="shared" si="1"/>
        <v>0.125</v>
      </c>
      <c r="I6">
        <f>COUNTIFS('2way'!$U$3:$U$7690,"0-1",'2way'!$W$3:$W$7690,"0-1",'2way'!$S$3:$S$7690,"=" &amp;A6)</f>
        <v>0</v>
      </c>
      <c r="J6">
        <f>COUNTIFS('2way'!$W$3:$W$7690,"0-1",'2way'!$S$3:$S$7690,"=" &amp;A6)</f>
        <v>1</v>
      </c>
      <c r="K6" s="60">
        <f t="shared" si="2"/>
        <v>0</v>
      </c>
      <c r="L6">
        <f>COUNTIFS('2way'!$U$3:$U$7690,"1-1",'2way'!$W$3:$W$7690,"1-1",'2way'!$S$3:$S$7690,"=" &amp;A6)</f>
        <v>0</v>
      </c>
      <c r="M6">
        <f>COUNTIFS('2way'!$W$3:$W$7690,"1-1",'2way'!$S$3:$S$7690,"=" &amp;A6)</f>
        <v>4</v>
      </c>
      <c r="N6" s="60">
        <f t="shared" si="3"/>
        <v>0</v>
      </c>
      <c r="O6">
        <f>COUNTIFS('2way'!$U$3:$U$7690,"2-0",'2way'!$W$3:$W$7690,"2-0",'2way'!$S$3:$S$7690,"=" &amp;A6)</f>
        <v>0</v>
      </c>
      <c r="P6">
        <f>COUNTIFS('2way'!$W$3:$W$7690,"2-0",'2way'!$S$3:$S$7690,"=" &amp;A6)</f>
        <v>1</v>
      </c>
      <c r="Q6" s="60">
        <f t="shared" si="4"/>
        <v>0</v>
      </c>
      <c r="R6">
        <f>COUNTIFS('2way'!$U$3:$U$7690,"0-2",'2way'!$W$3:$W$7690,"0-2",'2way'!$S$3:$S$7690,"=" &amp;A6)</f>
        <v>0</v>
      </c>
      <c r="S6">
        <f>COUNTIFS('2way'!$W$3:$W$7690,"0-2",'2way'!$S$3:$S$7690,"=" &amp;A6)</f>
        <v>3</v>
      </c>
      <c r="T6" s="60">
        <f t="shared" si="5"/>
        <v>0</v>
      </c>
      <c r="U6">
        <f>COUNTIFS('2way'!$U$3:$U$7690,"2-2",'2way'!$W$3:$W$7690,"2-2",'2way'!$S$3:$S$7690,"=" &amp;A6)</f>
        <v>0</v>
      </c>
      <c r="V6">
        <f>COUNTIFS('2way'!$W$3:$W$7690,"2-2",'2way'!$S$3:$S$7690,"=" &amp;A6)</f>
        <v>2</v>
      </c>
      <c r="W6" s="60">
        <f t="shared" si="6"/>
        <v>0</v>
      </c>
      <c r="X6">
        <f>COUNTIFS('2way'!$U$3:$U$7690,"2-1",'2way'!$W$3:$W$7690,"2-1",'2way'!$S$3:$S$7690,"=" &amp;A6)</f>
        <v>1</v>
      </c>
      <c r="Y6">
        <f>COUNTIFS('2way'!$W$3:$W$7690,"2-1",'2way'!$S$3:$S$7690,"=" &amp;A6)</f>
        <v>10</v>
      </c>
      <c r="Z6" s="60">
        <f t="shared" si="7"/>
        <v>0.1</v>
      </c>
      <c r="AA6">
        <f>COUNTIFS('2way'!$U$3:$U$7690,"1-2",'2way'!$W$3:$W$7690,"1-2",'2way'!$S$3:$S$7690,"=" &amp;A6)</f>
        <v>0</v>
      </c>
      <c r="AB6">
        <f>COUNTIFS('2way'!$W$3:$W$7690,"1-2",'2way'!$S$3:$S$7690,"=" &amp;A6)</f>
        <v>5</v>
      </c>
      <c r="AC6" s="60">
        <f t="shared" si="8"/>
        <v>0</v>
      </c>
      <c r="AD6">
        <f>COUNTIFS('2way'!$U$3:$U$7690,"3-3",'2way'!$W$3:$W$7690,"3-3",'2way'!$S$3:$S$7690,"=" &amp;A6)</f>
        <v>0</v>
      </c>
      <c r="AE6">
        <f>COUNTIFS('2way'!$W$3:$W$7690,"3-3",'2way'!$S$3:$S$7690,"=" &amp;A6)</f>
        <v>1</v>
      </c>
      <c r="AF6" s="60">
        <f t="shared" si="9"/>
        <v>0</v>
      </c>
      <c r="AG6">
        <f>COUNTIFS('2way'!$U$3:$U$7690,"3-0",'2way'!$W$3:$W$7690,"3-0",'2way'!$S$3:$S$7690,"=" &amp;A6)</f>
        <v>0</v>
      </c>
      <c r="AH6">
        <f>COUNTIFS('2way'!$W$3:$W$7690,"3-0",'2way'!$S$3:$S$7690,"=" &amp;A6)</f>
        <v>1</v>
      </c>
      <c r="AI6" s="60">
        <f t="shared" si="10"/>
        <v>0</v>
      </c>
      <c r="AJ6">
        <f>COUNTIFS('2way'!$U$3:$U$7690,"0-3",'2way'!$W$3:$W$7690,"0-3",'2way'!$S$3:$S$7690,"=" &amp;A6)</f>
        <v>0</v>
      </c>
      <c r="AK6">
        <f>COUNTIFS('2way'!$W$3:$W$7690,"0-3",'2way'!$S$3:$S$7690,"=" &amp;A6)</f>
        <v>1</v>
      </c>
      <c r="AL6" s="60">
        <f t="shared" si="11"/>
        <v>0</v>
      </c>
    </row>
    <row r="7" spans="1:38" x14ac:dyDescent="0.25">
      <c r="A7" s="50" t="s">
        <v>260</v>
      </c>
      <c r="B7" s="50">
        <f>COUNTIF('2way'!$S$3:$S$7690,"="&amp;A7)</f>
        <v>33</v>
      </c>
      <c r="C7">
        <f>COUNTIFS('2way'!$U$3:$U$7690,"0-0",'2way'!$W$3:$W$7690,"0-0",'2way'!$S$3:$S$7690,"=" &amp;A7)</f>
        <v>0</v>
      </c>
      <c r="D7">
        <f>COUNTIFS('2way'!$W$3:$W$7690,"0-0",'2way'!$S$3:$S$7690,"=" &amp;A7)</f>
        <v>3</v>
      </c>
      <c r="E7" s="60">
        <f t="shared" si="0"/>
        <v>0</v>
      </c>
      <c r="F7">
        <f>COUNTIFS('2way'!$U$3:$U$7690,"1-0",'2way'!$W$3:$W$7690,"1-0",'2way'!$S$3:$S$7690,"=" &amp;A7)</f>
        <v>0</v>
      </c>
      <c r="G7">
        <f>COUNTIFS('2way'!$W$3:$W$7690,"1-0",'2way'!$S$3:$S$7690,"=" &amp;A7)</f>
        <v>0</v>
      </c>
      <c r="H7" s="60" t="e">
        <f t="shared" si="1"/>
        <v>#DIV/0!</v>
      </c>
      <c r="I7">
        <f>COUNTIFS('2way'!$U$3:$U$7690,"0-1",'2way'!$W$3:$W$7690,"0-1",'2way'!$S$3:$S$7690,"=" &amp;A7)</f>
        <v>0</v>
      </c>
      <c r="J7">
        <f>COUNTIFS('2way'!$W$3:$W$7690,"0-1",'2way'!$S$3:$S$7690,"=" &amp;A7)</f>
        <v>2</v>
      </c>
      <c r="K7" s="60">
        <f t="shared" si="2"/>
        <v>0</v>
      </c>
      <c r="L7">
        <f>COUNTIFS('2way'!$U$3:$U$7690,"1-1",'2way'!$W$3:$W$7690,"1-1",'2way'!$S$3:$S$7690,"=" &amp;A7)</f>
        <v>1</v>
      </c>
      <c r="M7">
        <f>COUNTIFS('2way'!$W$3:$W$7690,"1-1",'2way'!$S$3:$S$7690,"=" &amp;A7)</f>
        <v>4</v>
      </c>
      <c r="N7" s="60">
        <f t="shared" si="3"/>
        <v>0.25</v>
      </c>
      <c r="O7">
        <f>COUNTIFS('2way'!$U$3:$U$7690,"2-0",'2way'!$W$3:$W$7690,"2-0",'2way'!$S$3:$S$7690,"=" &amp;A7)</f>
        <v>0</v>
      </c>
      <c r="P7">
        <f>COUNTIFS('2way'!$W$3:$W$7690,"2-0",'2way'!$S$3:$S$7690,"=" &amp;A7)</f>
        <v>3</v>
      </c>
      <c r="Q7" s="60">
        <f t="shared" si="4"/>
        <v>0</v>
      </c>
      <c r="R7">
        <f>COUNTIFS('2way'!$U$3:$U$7690,"0-2",'2way'!$W$3:$W$7690,"0-2",'2way'!$S$3:$S$7690,"=" &amp;A7)</f>
        <v>0</v>
      </c>
      <c r="S7">
        <f>COUNTIFS('2way'!$W$3:$W$7690,"0-2",'2way'!$S$3:$S$7690,"=" &amp;A7)</f>
        <v>1</v>
      </c>
      <c r="T7" s="60">
        <f t="shared" si="5"/>
        <v>0</v>
      </c>
      <c r="U7">
        <f>COUNTIFS('2way'!$U$3:$U$7690,"2-2",'2way'!$W$3:$W$7690,"2-2",'2way'!$S$3:$S$7690,"=" &amp;A7)</f>
        <v>0</v>
      </c>
      <c r="V7">
        <f>COUNTIFS('2way'!$W$3:$W$7690,"2-2",'2way'!$S$3:$S$7690,"=" &amp;A7)</f>
        <v>3</v>
      </c>
      <c r="W7" s="60">
        <f t="shared" si="6"/>
        <v>0</v>
      </c>
      <c r="X7">
        <f>COUNTIFS('2way'!$U$3:$U$7690,"2-1",'2way'!$W$3:$W$7690,"2-1",'2way'!$S$3:$S$7690,"=" &amp;A7)</f>
        <v>0</v>
      </c>
      <c r="Y7">
        <f>COUNTIFS('2way'!$W$3:$W$7690,"2-1",'2way'!$S$3:$S$7690,"=" &amp;A7)</f>
        <v>2</v>
      </c>
      <c r="Z7" s="60">
        <f t="shared" si="7"/>
        <v>0</v>
      </c>
      <c r="AA7">
        <f>COUNTIFS('2way'!$U$3:$U$7690,"1-2",'2way'!$W$3:$W$7690,"1-2",'2way'!$S$3:$S$7690,"=" &amp;A7)</f>
        <v>0</v>
      </c>
      <c r="AB7">
        <f>COUNTIFS('2way'!$W$3:$W$7690,"1-2",'2way'!$S$3:$S$7690,"=" &amp;A7)</f>
        <v>4</v>
      </c>
      <c r="AC7" s="60">
        <f t="shared" si="8"/>
        <v>0</v>
      </c>
      <c r="AD7">
        <f>COUNTIFS('2way'!$U$3:$U$7690,"3-3",'2way'!$W$3:$W$7690,"3-3",'2way'!$S$3:$S$7690,"=" &amp;A7)</f>
        <v>0</v>
      </c>
      <c r="AE7">
        <f>COUNTIFS('2way'!$W$3:$W$7690,"3-3",'2way'!$S$3:$S$7690,"=" &amp;A7)</f>
        <v>1</v>
      </c>
      <c r="AF7" s="60">
        <f t="shared" si="9"/>
        <v>0</v>
      </c>
      <c r="AG7">
        <f>COUNTIFS('2way'!$U$3:$U$7690,"3-0",'2way'!$W$3:$W$7690,"3-0",'2way'!$S$3:$S$7690,"=" &amp;A7)</f>
        <v>0</v>
      </c>
      <c r="AH7">
        <f>COUNTIFS('2way'!$W$3:$W$7690,"3-0",'2way'!$S$3:$S$7690,"=" &amp;A7)</f>
        <v>1</v>
      </c>
      <c r="AI7" s="60">
        <f t="shared" si="10"/>
        <v>0</v>
      </c>
      <c r="AJ7">
        <f>COUNTIFS('2way'!$U$3:$U$7690,"0-3",'2way'!$W$3:$W$7690,"0-3",'2way'!$S$3:$S$7690,"=" &amp;A7)</f>
        <v>0</v>
      </c>
      <c r="AK7">
        <f>COUNTIFS('2way'!$W$3:$W$7690,"0-3",'2way'!$S$3:$S$7690,"=" &amp;A7)</f>
        <v>1</v>
      </c>
      <c r="AL7" s="60">
        <f t="shared" si="11"/>
        <v>0</v>
      </c>
    </row>
    <row r="8" spans="1:38" x14ac:dyDescent="0.25">
      <c r="A8" s="50" t="s">
        <v>261</v>
      </c>
      <c r="B8" s="50">
        <f>COUNTIF('2way'!$S$3:$S$7690,"="&amp;A8)</f>
        <v>30</v>
      </c>
      <c r="C8">
        <f>COUNTIFS('2way'!$U$3:$U$7690,"0-0",'2way'!$W$3:$W$7690,"0-0",'2way'!$S$3:$S$7690,"=" &amp;A8)</f>
        <v>0</v>
      </c>
      <c r="D8">
        <f>COUNTIFS('2way'!$W$3:$W$7690,"0-0",'2way'!$S$3:$S$7690,"=" &amp;A8)</f>
        <v>5</v>
      </c>
      <c r="E8" s="60">
        <f t="shared" si="0"/>
        <v>0</v>
      </c>
      <c r="F8">
        <f>COUNTIFS('2way'!$U$3:$U$7690,"1-0",'2way'!$W$3:$W$7690,"1-0",'2way'!$S$3:$S$7690,"=" &amp;A8)</f>
        <v>0</v>
      </c>
      <c r="G8">
        <f>COUNTIFS('2way'!$W$3:$W$7690,"1-0",'2way'!$S$3:$S$7690,"=" &amp;A8)</f>
        <v>3</v>
      </c>
      <c r="H8" s="60">
        <f t="shared" si="1"/>
        <v>0</v>
      </c>
      <c r="I8">
        <f>COUNTIFS('2way'!$U$3:$U$7690,"0-1",'2way'!$W$3:$W$7690,"0-1",'2way'!$S$3:$S$7690,"=" &amp;A8)</f>
        <v>0</v>
      </c>
      <c r="J8">
        <f>COUNTIFS('2way'!$W$3:$W$7690,"0-1",'2way'!$S$3:$S$7690,"=" &amp;A8)</f>
        <v>4</v>
      </c>
      <c r="K8" s="60">
        <f t="shared" si="2"/>
        <v>0</v>
      </c>
      <c r="L8">
        <f>COUNTIFS('2way'!$U$3:$U$7690,"1-1",'2way'!$W$3:$W$7690,"1-1",'2way'!$S$3:$S$7690,"=" &amp;A8)</f>
        <v>0</v>
      </c>
      <c r="M8">
        <f>COUNTIFS('2way'!$W$3:$W$7690,"1-1",'2way'!$S$3:$S$7690,"=" &amp;A8)</f>
        <v>1</v>
      </c>
      <c r="N8" s="60">
        <f t="shared" si="3"/>
        <v>0</v>
      </c>
      <c r="O8">
        <f>COUNTIFS('2way'!$U$3:$U$7690,"2-0",'2way'!$W$3:$W$7690,"2-0",'2way'!$S$3:$S$7690,"=" &amp;A8)</f>
        <v>0</v>
      </c>
      <c r="P8">
        <f>COUNTIFS('2way'!$W$3:$W$7690,"2-0",'2way'!$S$3:$S$7690,"=" &amp;A8)</f>
        <v>1</v>
      </c>
      <c r="Q8" s="60">
        <f t="shared" si="4"/>
        <v>0</v>
      </c>
      <c r="R8">
        <f>COUNTIFS('2way'!$U$3:$U$7690,"0-2",'2way'!$W$3:$W$7690,"0-2",'2way'!$S$3:$S$7690,"=" &amp;A8)</f>
        <v>0</v>
      </c>
      <c r="S8">
        <f>COUNTIFS('2way'!$W$3:$W$7690,"0-2",'2way'!$S$3:$S$7690,"=" &amp;A8)</f>
        <v>5</v>
      </c>
      <c r="T8" s="60">
        <f t="shared" si="5"/>
        <v>0</v>
      </c>
      <c r="U8">
        <f>COUNTIFS('2way'!$U$3:$U$7690,"2-2",'2way'!$W$3:$W$7690,"2-2",'2way'!$S$3:$S$7690,"=" &amp;A8)</f>
        <v>0</v>
      </c>
      <c r="V8">
        <f>COUNTIFS('2way'!$W$3:$W$7690,"2-2",'2way'!$S$3:$S$7690,"=" &amp;A8)</f>
        <v>1</v>
      </c>
      <c r="W8" s="60">
        <f t="shared" si="6"/>
        <v>0</v>
      </c>
      <c r="X8">
        <f>COUNTIFS('2way'!$U$3:$U$7690,"2-1",'2way'!$W$3:$W$7690,"2-1",'2way'!$S$3:$S$7690,"=" &amp;A8)</f>
        <v>0</v>
      </c>
      <c r="Y8">
        <f>COUNTIFS('2way'!$W$3:$W$7690,"2-1",'2way'!$S$3:$S$7690,"=" &amp;A8)</f>
        <v>3</v>
      </c>
      <c r="Z8" s="60">
        <f t="shared" si="7"/>
        <v>0</v>
      </c>
      <c r="AA8">
        <f>COUNTIFS('2way'!$U$3:$U$7690,"1-2",'2way'!$W$3:$W$7690,"1-2",'2way'!$S$3:$S$7690,"=" &amp;A8)</f>
        <v>0</v>
      </c>
      <c r="AB8">
        <f>COUNTIFS('2way'!$W$3:$W$7690,"1-2",'2way'!$S$3:$S$7690,"=" &amp;A8)</f>
        <v>1</v>
      </c>
      <c r="AC8" s="60">
        <f t="shared" si="8"/>
        <v>0</v>
      </c>
      <c r="AD8">
        <f>COUNTIFS('2way'!$U$3:$U$7690,"3-3",'2way'!$W$3:$W$7690,"3-3",'2way'!$S$3:$S$7690,"=" &amp;A8)</f>
        <v>0</v>
      </c>
      <c r="AE8">
        <f>COUNTIFS('2way'!$W$3:$W$7690,"3-3",'2way'!$S$3:$S$7690,"=" &amp;A8)</f>
        <v>0</v>
      </c>
      <c r="AF8" s="60" t="e">
        <f t="shared" si="9"/>
        <v>#DIV/0!</v>
      </c>
      <c r="AG8">
        <f>COUNTIFS('2way'!$U$3:$U$7690,"3-0",'2way'!$W$3:$W$7690,"3-0",'2way'!$S$3:$S$7690,"=" &amp;A8)</f>
        <v>0</v>
      </c>
      <c r="AH8">
        <f>COUNTIFS('2way'!$W$3:$W$7690,"3-0",'2way'!$S$3:$S$7690,"=" &amp;A8)</f>
        <v>0</v>
      </c>
      <c r="AI8" s="60" t="e">
        <f t="shared" si="10"/>
        <v>#DIV/0!</v>
      </c>
      <c r="AJ8">
        <f>COUNTIFS('2way'!$U$3:$U$7690,"0-3",'2way'!$W$3:$W$7690,"0-3",'2way'!$S$3:$S$7690,"=" &amp;A8)</f>
        <v>0</v>
      </c>
      <c r="AK8">
        <f>COUNTIFS('2way'!$W$3:$W$7690,"0-3",'2way'!$S$3:$S$7690,"=" &amp;A8)</f>
        <v>0</v>
      </c>
      <c r="AL8" s="60" t="e">
        <f t="shared" si="11"/>
        <v>#DIV/0!</v>
      </c>
    </row>
    <row r="9" spans="1:38" x14ac:dyDescent="0.25">
      <c r="A9" s="50" t="s">
        <v>262</v>
      </c>
      <c r="B9" s="50">
        <f>COUNTIF('2way'!$S$3:$S$7690,"="&amp;A9)</f>
        <v>48</v>
      </c>
      <c r="C9">
        <f>COUNTIFS('2way'!$U$3:$U$7690,"0-0",'2way'!$W$3:$W$7690,"0-0",'2way'!$S$3:$S$7690,"=" &amp;A9)</f>
        <v>0</v>
      </c>
      <c r="D9">
        <f>COUNTIFS('2way'!$W$3:$W$7690,"0-0",'2way'!$S$3:$S$7690,"=" &amp;A9)</f>
        <v>8</v>
      </c>
      <c r="E9" s="60">
        <f t="shared" si="0"/>
        <v>0</v>
      </c>
      <c r="F9">
        <f>COUNTIFS('2way'!$U$3:$U$7690,"1-0",'2way'!$W$3:$W$7690,"1-0",'2way'!$S$3:$S$7690,"=" &amp;A9)</f>
        <v>0</v>
      </c>
      <c r="G9">
        <f>COUNTIFS('2way'!$W$3:$W$7690,"1-0",'2way'!$S$3:$S$7690,"=" &amp;A9)</f>
        <v>6</v>
      </c>
      <c r="H9" s="60">
        <f t="shared" si="1"/>
        <v>0</v>
      </c>
      <c r="I9">
        <f>COUNTIFS('2way'!$U$3:$U$7690,"0-1",'2way'!$W$3:$W$7690,"0-1",'2way'!$S$3:$S$7690,"=" &amp;A9)</f>
        <v>0</v>
      </c>
      <c r="J9">
        <f>COUNTIFS('2way'!$W$3:$W$7690,"0-1",'2way'!$S$3:$S$7690,"=" &amp;A9)</f>
        <v>4</v>
      </c>
      <c r="K9" s="60">
        <f t="shared" si="2"/>
        <v>0</v>
      </c>
      <c r="L9">
        <f>COUNTIFS('2way'!$U$3:$U$7690,"1-1",'2way'!$W$3:$W$7690,"1-1",'2way'!$S$3:$S$7690,"=" &amp;A9)</f>
        <v>0</v>
      </c>
      <c r="M9">
        <f>COUNTIFS('2way'!$W$3:$W$7690,"1-1",'2way'!$S$3:$S$7690,"=" &amp;A9)</f>
        <v>7</v>
      </c>
      <c r="N9" s="60">
        <f t="shared" si="3"/>
        <v>0</v>
      </c>
      <c r="O9">
        <f>COUNTIFS('2way'!$U$3:$U$7690,"2-0",'2way'!$W$3:$W$7690,"2-0",'2way'!$S$3:$S$7690,"=" &amp;A9)</f>
        <v>0</v>
      </c>
      <c r="P9">
        <f>COUNTIFS('2way'!$W$3:$W$7690,"2-0",'2way'!$S$3:$S$7690,"=" &amp;A9)</f>
        <v>3</v>
      </c>
      <c r="Q9" s="60">
        <f t="shared" si="4"/>
        <v>0</v>
      </c>
      <c r="R9">
        <f>COUNTIFS('2way'!$U$3:$U$7690,"0-2",'2way'!$W$3:$W$7690,"0-2",'2way'!$S$3:$S$7690,"=" &amp;A9)</f>
        <v>0</v>
      </c>
      <c r="S9">
        <f>COUNTIFS('2way'!$W$3:$W$7690,"0-2",'2way'!$S$3:$S$7690,"=" &amp;A9)</f>
        <v>6</v>
      </c>
      <c r="T9" s="60">
        <f t="shared" si="5"/>
        <v>0</v>
      </c>
      <c r="U9">
        <f>COUNTIFS('2way'!$U$3:$U$7690,"2-2",'2way'!$W$3:$W$7690,"2-2",'2way'!$S$3:$S$7690,"=" &amp;A9)</f>
        <v>0</v>
      </c>
      <c r="V9">
        <f>COUNTIFS('2way'!$W$3:$W$7690,"2-2",'2way'!$S$3:$S$7690,"=" &amp;A9)</f>
        <v>2</v>
      </c>
      <c r="W9" s="60">
        <f t="shared" si="6"/>
        <v>0</v>
      </c>
      <c r="X9">
        <f>COUNTIFS('2way'!$U$3:$U$7690,"2-1",'2way'!$W$3:$W$7690,"2-1",'2way'!$S$3:$S$7690,"=" &amp;A9)</f>
        <v>0</v>
      </c>
      <c r="Y9">
        <f>COUNTIFS('2way'!$W$3:$W$7690,"2-1",'2way'!$S$3:$S$7690,"=" &amp;A9)</f>
        <v>5</v>
      </c>
      <c r="Z9" s="60">
        <f t="shared" si="7"/>
        <v>0</v>
      </c>
      <c r="AA9">
        <f>COUNTIFS('2way'!$U$3:$U$7690,"1-2",'2way'!$W$3:$W$7690,"1-2",'2way'!$S$3:$S$7690,"=" &amp;A9)</f>
        <v>0</v>
      </c>
      <c r="AB9">
        <f>COUNTIFS('2way'!$W$3:$W$7690,"1-2",'2way'!$S$3:$S$7690,"=" &amp;A9)</f>
        <v>2</v>
      </c>
      <c r="AC9" s="60">
        <f t="shared" si="8"/>
        <v>0</v>
      </c>
      <c r="AD9">
        <f>COUNTIFS('2way'!$U$3:$U$7690,"3-3",'2way'!$W$3:$W$7690,"3-3",'2way'!$S$3:$S$7690,"=" &amp;A9)</f>
        <v>0</v>
      </c>
      <c r="AE9">
        <f>COUNTIFS('2way'!$W$3:$W$7690,"3-3",'2way'!$S$3:$S$7690,"=" &amp;A9)</f>
        <v>0</v>
      </c>
      <c r="AF9" s="60" t="e">
        <f t="shared" si="9"/>
        <v>#DIV/0!</v>
      </c>
      <c r="AG9">
        <f>COUNTIFS('2way'!$U$3:$U$7690,"3-0",'2way'!$W$3:$W$7690,"3-0",'2way'!$S$3:$S$7690,"=" &amp;A9)</f>
        <v>0</v>
      </c>
      <c r="AH9">
        <f>COUNTIFS('2way'!$W$3:$W$7690,"3-0",'2way'!$S$3:$S$7690,"=" &amp;A9)</f>
        <v>0</v>
      </c>
      <c r="AI9" s="60" t="e">
        <f t="shared" si="10"/>
        <v>#DIV/0!</v>
      </c>
      <c r="AJ9">
        <f>COUNTIFS('2way'!$U$3:$U$7690,"0-3",'2way'!$W$3:$W$7690,"0-3",'2way'!$S$3:$S$7690,"=" &amp;A9)</f>
        <v>0</v>
      </c>
      <c r="AK9">
        <f>COUNTIFS('2way'!$W$3:$W$7690,"0-3",'2way'!$S$3:$S$7690,"=" &amp;A9)</f>
        <v>1</v>
      </c>
      <c r="AL9" s="60">
        <f t="shared" si="11"/>
        <v>0</v>
      </c>
    </row>
    <row r="10" spans="1:38" x14ac:dyDescent="0.25">
      <c r="A10" s="50" t="s">
        <v>263</v>
      </c>
      <c r="B10" s="50">
        <f>COUNTIF('2way'!$S$3:$S$7690,"="&amp;A10)</f>
        <v>15</v>
      </c>
      <c r="C10">
        <f>COUNTIFS('2way'!$U$3:$U$7690,"0-0",'2way'!$W$3:$W$7690,"0-0",'2way'!$S$3:$S$7690,"=" &amp;A10)</f>
        <v>0</v>
      </c>
      <c r="D10">
        <f>COUNTIFS('2way'!$W$3:$W$7690,"0-0",'2way'!$S$3:$S$7690,"=" &amp;A10)</f>
        <v>2</v>
      </c>
      <c r="E10" s="60">
        <f t="shared" si="0"/>
        <v>0</v>
      </c>
      <c r="F10">
        <f>COUNTIFS('2way'!$U$3:$U$7690,"1-0",'2way'!$W$3:$W$7690,"1-0",'2way'!$S$3:$S$7690,"=" &amp;A10)</f>
        <v>0</v>
      </c>
      <c r="G10">
        <f>COUNTIFS('2way'!$W$3:$W$7690,"1-0",'2way'!$S$3:$S$7690,"=" &amp;A10)</f>
        <v>2</v>
      </c>
      <c r="H10" s="60">
        <f t="shared" si="1"/>
        <v>0</v>
      </c>
      <c r="I10">
        <f>COUNTIFS('2way'!$U$3:$U$7690,"0-1",'2way'!$W$3:$W$7690,"0-1",'2way'!$S$3:$S$7690,"=" &amp;A10)</f>
        <v>0</v>
      </c>
      <c r="J10">
        <f>COUNTIFS('2way'!$W$3:$W$7690,"0-1",'2way'!$S$3:$S$7690,"=" &amp;A10)</f>
        <v>1</v>
      </c>
      <c r="K10" s="60">
        <f t="shared" si="2"/>
        <v>0</v>
      </c>
      <c r="L10">
        <f>COUNTIFS('2way'!$U$3:$U$7690,"1-1",'2way'!$W$3:$W$7690,"1-1",'2way'!$S$3:$S$7690,"=" &amp;A10)</f>
        <v>0</v>
      </c>
      <c r="M10">
        <f>COUNTIFS('2way'!$W$3:$W$7690,"1-1",'2way'!$S$3:$S$7690,"=" &amp;A10)</f>
        <v>1</v>
      </c>
      <c r="N10" s="60">
        <f t="shared" si="3"/>
        <v>0</v>
      </c>
      <c r="O10">
        <f>COUNTIFS('2way'!$U$3:$U$7690,"2-0",'2way'!$W$3:$W$7690,"2-0",'2way'!$S$3:$S$7690,"=" &amp;A10)</f>
        <v>0</v>
      </c>
      <c r="P10">
        <f>COUNTIFS('2way'!$W$3:$W$7690,"2-0",'2way'!$S$3:$S$7690,"=" &amp;A10)</f>
        <v>2</v>
      </c>
      <c r="Q10" s="60">
        <f t="shared" si="4"/>
        <v>0</v>
      </c>
      <c r="R10">
        <f>COUNTIFS('2way'!$U$3:$U$7690,"0-2",'2way'!$W$3:$W$7690,"0-2",'2way'!$S$3:$S$7690,"=" &amp;A10)</f>
        <v>0</v>
      </c>
      <c r="S10">
        <f>COUNTIFS('2way'!$W$3:$W$7690,"0-2",'2way'!$S$3:$S$7690,"=" &amp;A10)</f>
        <v>0</v>
      </c>
      <c r="T10" s="60" t="e">
        <f t="shared" si="5"/>
        <v>#DIV/0!</v>
      </c>
      <c r="U10">
        <f>COUNTIFS('2way'!$U$3:$U$7690,"2-2",'2way'!$W$3:$W$7690,"2-2",'2way'!$S$3:$S$7690,"=" &amp;A10)</f>
        <v>0</v>
      </c>
      <c r="V10">
        <f>COUNTIFS('2way'!$W$3:$W$7690,"2-2",'2way'!$S$3:$S$7690,"=" &amp;A10)</f>
        <v>1</v>
      </c>
      <c r="W10" s="60">
        <f t="shared" si="6"/>
        <v>0</v>
      </c>
      <c r="X10">
        <f>COUNTIFS('2way'!$U$3:$U$7690,"2-1",'2way'!$W$3:$W$7690,"2-1",'2way'!$S$3:$S$7690,"=" &amp;A10)</f>
        <v>0</v>
      </c>
      <c r="Y10">
        <f>COUNTIFS('2way'!$W$3:$W$7690,"2-1",'2way'!$S$3:$S$7690,"=" &amp;A10)</f>
        <v>3</v>
      </c>
      <c r="Z10" s="60">
        <f t="shared" si="7"/>
        <v>0</v>
      </c>
      <c r="AA10">
        <f>COUNTIFS('2way'!$U$3:$U$7690,"1-2",'2way'!$W$3:$W$7690,"1-2",'2way'!$S$3:$S$7690,"=" &amp;A10)</f>
        <v>0</v>
      </c>
      <c r="AB10">
        <f>COUNTIFS('2way'!$W$3:$W$7690,"1-2",'2way'!$S$3:$S$7690,"=" &amp;A10)</f>
        <v>1</v>
      </c>
      <c r="AC10" s="60">
        <f t="shared" si="8"/>
        <v>0</v>
      </c>
      <c r="AD10">
        <f>COUNTIFS('2way'!$U$3:$U$7690,"3-3",'2way'!$W$3:$W$7690,"3-3",'2way'!$S$3:$S$7690,"=" &amp;A10)</f>
        <v>0</v>
      </c>
      <c r="AE10">
        <f>COUNTIFS('2way'!$W$3:$W$7690,"3-3",'2way'!$S$3:$S$7690,"=" &amp;A10)</f>
        <v>0</v>
      </c>
      <c r="AF10" s="60" t="e">
        <f t="shared" si="9"/>
        <v>#DIV/0!</v>
      </c>
      <c r="AG10">
        <f>COUNTIFS('2way'!$U$3:$U$7690,"3-0",'2way'!$W$3:$W$7690,"3-0",'2way'!$S$3:$S$7690,"=" &amp;A10)</f>
        <v>0</v>
      </c>
      <c r="AH10">
        <f>COUNTIFS('2way'!$W$3:$W$7690,"3-0",'2way'!$S$3:$S$7690,"=" &amp;A10)</f>
        <v>0</v>
      </c>
      <c r="AI10" s="60" t="e">
        <f t="shared" si="10"/>
        <v>#DIV/0!</v>
      </c>
      <c r="AJ10">
        <f>COUNTIFS('2way'!$U$3:$U$7690,"0-3",'2way'!$W$3:$W$7690,"0-3",'2way'!$S$3:$S$7690,"=" &amp;A10)</f>
        <v>0</v>
      </c>
      <c r="AK10">
        <f>COUNTIFS('2way'!$W$3:$W$7690,"0-3",'2way'!$S$3:$S$7690,"=" &amp;A10)</f>
        <v>0</v>
      </c>
      <c r="AL10" s="60" t="e">
        <f t="shared" si="11"/>
        <v>#DIV/0!</v>
      </c>
    </row>
    <row r="11" spans="1:38" x14ac:dyDescent="0.25">
      <c r="A11" s="50" t="s">
        <v>264</v>
      </c>
      <c r="B11" s="50">
        <f>COUNTIF('2way'!$S$3:$S$7690,"="&amp;A11)</f>
        <v>63</v>
      </c>
      <c r="C11">
        <f>COUNTIFS('2way'!$U$3:$U$7690,"0-0",'2way'!$W$3:$W$7690,"0-0",'2way'!$S$3:$S$7690,"=" &amp;A11)</f>
        <v>0</v>
      </c>
      <c r="D11">
        <f>COUNTIFS('2way'!$W$3:$W$7690,"0-0",'2way'!$S$3:$S$7690,"=" &amp;A11)</f>
        <v>8</v>
      </c>
      <c r="E11" s="60">
        <f t="shared" si="0"/>
        <v>0</v>
      </c>
      <c r="F11">
        <f>COUNTIFS('2way'!$U$3:$U$7690,"1-0",'2way'!$W$3:$W$7690,"1-0",'2way'!$S$3:$S$7690,"=" &amp;A11)</f>
        <v>0</v>
      </c>
      <c r="G11">
        <f>COUNTIFS('2way'!$W$3:$W$7690,"1-0",'2way'!$S$3:$S$7690,"=" &amp;A11)</f>
        <v>7</v>
      </c>
      <c r="H11" s="60">
        <f t="shared" si="1"/>
        <v>0</v>
      </c>
      <c r="I11">
        <f>COUNTIFS('2way'!$U$3:$U$7690,"0-1",'2way'!$W$3:$W$7690,"0-1",'2way'!$S$3:$S$7690,"=" &amp;A11)</f>
        <v>0</v>
      </c>
      <c r="J11">
        <f>COUNTIFS('2way'!$W$3:$W$7690,"0-1",'2way'!$S$3:$S$7690,"=" &amp;A11)</f>
        <v>3</v>
      </c>
      <c r="K11" s="60">
        <f t="shared" si="2"/>
        <v>0</v>
      </c>
      <c r="L11">
        <f>COUNTIFS('2way'!$U$3:$U$7690,"1-1",'2way'!$W$3:$W$7690,"1-1",'2way'!$S$3:$S$7690,"=" &amp;A11)</f>
        <v>0</v>
      </c>
      <c r="M11">
        <f>COUNTIFS('2way'!$W$3:$W$7690,"1-1",'2way'!$S$3:$S$7690,"=" &amp;A11)</f>
        <v>5</v>
      </c>
      <c r="N11" s="60">
        <f t="shared" si="3"/>
        <v>0</v>
      </c>
      <c r="O11">
        <f>COUNTIFS('2way'!$U$3:$U$7690,"2-0",'2way'!$W$3:$W$7690,"2-0",'2way'!$S$3:$S$7690,"=" &amp;A11)</f>
        <v>0</v>
      </c>
      <c r="P11">
        <f>COUNTIFS('2way'!$W$3:$W$7690,"2-0",'2way'!$S$3:$S$7690,"=" &amp;A11)</f>
        <v>6</v>
      </c>
      <c r="Q11" s="60">
        <f t="shared" si="4"/>
        <v>0</v>
      </c>
      <c r="R11">
        <f>COUNTIFS('2way'!$U$3:$U$7690,"0-2",'2way'!$W$3:$W$7690,"0-2",'2way'!$S$3:$S$7690,"=" &amp;A11)</f>
        <v>0</v>
      </c>
      <c r="S11">
        <f>COUNTIFS('2way'!$W$3:$W$7690,"0-2",'2way'!$S$3:$S$7690,"=" &amp;A11)</f>
        <v>0</v>
      </c>
      <c r="T11" s="60" t="e">
        <f t="shared" si="5"/>
        <v>#DIV/0!</v>
      </c>
      <c r="U11">
        <f>COUNTIFS('2way'!$U$3:$U$7690,"2-2",'2way'!$W$3:$W$7690,"2-2",'2way'!$S$3:$S$7690,"=" &amp;A11)</f>
        <v>0</v>
      </c>
      <c r="V11">
        <f>COUNTIFS('2way'!$W$3:$W$7690,"2-2",'2way'!$S$3:$S$7690,"=" &amp;A11)</f>
        <v>3</v>
      </c>
      <c r="W11" s="60">
        <f t="shared" si="6"/>
        <v>0</v>
      </c>
      <c r="X11">
        <f>COUNTIFS('2way'!$U$3:$U$7690,"2-1",'2way'!$W$3:$W$7690,"2-1",'2way'!$S$3:$S$7690,"=" &amp;A11)</f>
        <v>0</v>
      </c>
      <c r="Y11">
        <f>COUNTIFS('2way'!$W$3:$W$7690,"2-1",'2way'!$S$3:$S$7690,"=" &amp;A11)</f>
        <v>2</v>
      </c>
      <c r="Z11" s="60">
        <f t="shared" si="7"/>
        <v>0</v>
      </c>
      <c r="AA11">
        <f>COUNTIFS('2way'!$U$3:$U$7690,"1-2",'2way'!$W$3:$W$7690,"1-2",'2way'!$S$3:$S$7690,"=" &amp;A11)</f>
        <v>0</v>
      </c>
      <c r="AB11">
        <f>COUNTIFS('2way'!$W$3:$W$7690,"1-2",'2way'!$S$3:$S$7690,"=" &amp;A11)</f>
        <v>3</v>
      </c>
      <c r="AC11" s="60">
        <f t="shared" si="8"/>
        <v>0</v>
      </c>
      <c r="AD11">
        <f>COUNTIFS('2way'!$U$3:$U$7690,"3-3",'2way'!$W$3:$W$7690,"3-3",'2way'!$S$3:$S$7690,"=" &amp;A11)</f>
        <v>0</v>
      </c>
      <c r="AE11">
        <f>COUNTIFS('2way'!$W$3:$W$7690,"3-3",'2way'!$S$3:$S$7690,"=" &amp;A11)</f>
        <v>1</v>
      </c>
      <c r="AF11" s="60">
        <f t="shared" si="9"/>
        <v>0</v>
      </c>
      <c r="AG11">
        <f>COUNTIFS('2way'!$U$3:$U$7690,"3-0",'2way'!$W$3:$W$7690,"3-0",'2way'!$S$3:$S$7690,"=" &amp;A11)</f>
        <v>0</v>
      </c>
      <c r="AH11">
        <f>COUNTIFS('2way'!$W$3:$W$7690,"3-0",'2way'!$S$3:$S$7690,"=" &amp;A11)</f>
        <v>4</v>
      </c>
      <c r="AI11" s="60">
        <f t="shared" si="10"/>
        <v>0</v>
      </c>
      <c r="AJ11">
        <f>COUNTIFS('2way'!$U$3:$U$7690,"0-3",'2way'!$W$3:$W$7690,"0-3",'2way'!$S$3:$S$7690,"=" &amp;A11)</f>
        <v>0</v>
      </c>
      <c r="AK11">
        <f>COUNTIFS('2way'!$W$3:$W$7690,"0-3",'2way'!$S$3:$S$7690,"=" &amp;A11)</f>
        <v>1</v>
      </c>
      <c r="AL11" s="60">
        <f t="shared" si="11"/>
        <v>0</v>
      </c>
    </row>
    <row r="12" spans="1:38" x14ac:dyDescent="0.25">
      <c r="A12" s="50" t="s">
        <v>265</v>
      </c>
      <c r="B12" s="50">
        <f>COUNTIF('2way'!$S$3:$S$7690,"="&amp;A12)</f>
        <v>14</v>
      </c>
      <c r="C12">
        <f>COUNTIFS('2way'!$U$3:$U$7690,"0-0",'2way'!$W$3:$W$7690,"0-0",'2way'!$S$3:$S$7690,"=" &amp;A12)</f>
        <v>0</v>
      </c>
      <c r="D12">
        <f>COUNTIFS('2way'!$W$3:$W$7690,"0-0",'2way'!$S$3:$S$7690,"=" &amp;A12)</f>
        <v>2</v>
      </c>
      <c r="E12" s="60">
        <f t="shared" si="0"/>
        <v>0</v>
      </c>
      <c r="F12">
        <f>COUNTIFS('2way'!$U$3:$U$7690,"1-0",'2way'!$W$3:$W$7690,"1-0",'2way'!$S$3:$S$7690,"=" &amp;A12)</f>
        <v>0</v>
      </c>
      <c r="G12">
        <f>COUNTIFS('2way'!$W$3:$W$7690,"1-0",'2way'!$S$3:$S$7690,"=" &amp;A12)</f>
        <v>0</v>
      </c>
      <c r="H12" s="60" t="e">
        <f t="shared" si="1"/>
        <v>#DIV/0!</v>
      </c>
      <c r="I12">
        <f>COUNTIFS('2way'!$U$3:$U$7690,"0-1",'2way'!$W$3:$W$7690,"0-1",'2way'!$S$3:$S$7690,"=" &amp;A12)</f>
        <v>0</v>
      </c>
      <c r="J12">
        <f>COUNTIFS('2way'!$W$3:$W$7690,"0-1",'2way'!$S$3:$S$7690,"=" &amp;A12)</f>
        <v>1</v>
      </c>
      <c r="K12" s="60">
        <f t="shared" si="2"/>
        <v>0</v>
      </c>
      <c r="L12">
        <f>COUNTIFS('2way'!$U$3:$U$7690,"1-1",'2way'!$W$3:$W$7690,"1-1",'2way'!$S$3:$S$7690,"=" &amp;A12)</f>
        <v>0</v>
      </c>
      <c r="M12">
        <f>COUNTIFS('2way'!$W$3:$W$7690,"1-1",'2way'!$S$3:$S$7690,"=" &amp;A12)</f>
        <v>4</v>
      </c>
      <c r="N12" s="60">
        <f t="shared" si="3"/>
        <v>0</v>
      </c>
      <c r="O12">
        <f>COUNTIFS('2way'!$U$3:$U$7690,"2-0",'2way'!$W$3:$W$7690,"2-0",'2way'!$S$3:$S$7690,"=" &amp;A12)</f>
        <v>0</v>
      </c>
      <c r="P12">
        <f>COUNTIFS('2way'!$W$3:$W$7690,"2-0",'2way'!$S$3:$S$7690,"=" &amp;A12)</f>
        <v>2</v>
      </c>
      <c r="Q12" s="60">
        <f t="shared" si="4"/>
        <v>0</v>
      </c>
      <c r="R12">
        <f>COUNTIFS('2way'!$U$3:$U$7690,"0-2",'2way'!$W$3:$W$7690,"0-2",'2way'!$S$3:$S$7690,"=" &amp;A12)</f>
        <v>0</v>
      </c>
      <c r="S12">
        <f>COUNTIFS('2way'!$W$3:$W$7690,"0-2",'2way'!$S$3:$S$7690,"=" &amp;A12)</f>
        <v>0</v>
      </c>
      <c r="T12" s="60" t="e">
        <f t="shared" si="5"/>
        <v>#DIV/0!</v>
      </c>
      <c r="U12">
        <f>COUNTIFS('2way'!$U$3:$U$7690,"2-2",'2way'!$W$3:$W$7690,"2-2",'2way'!$S$3:$S$7690,"=" &amp;A12)</f>
        <v>0</v>
      </c>
      <c r="V12">
        <f>COUNTIFS('2way'!$W$3:$W$7690,"2-2",'2way'!$S$3:$S$7690,"=" &amp;A12)</f>
        <v>0</v>
      </c>
      <c r="W12" s="60" t="e">
        <f t="shared" si="6"/>
        <v>#DIV/0!</v>
      </c>
      <c r="X12">
        <f>COUNTIFS('2way'!$U$3:$U$7690,"2-1",'2way'!$W$3:$W$7690,"2-1",'2way'!$S$3:$S$7690,"=" &amp;A12)</f>
        <v>0</v>
      </c>
      <c r="Y12">
        <f>COUNTIFS('2way'!$W$3:$W$7690,"2-1",'2way'!$S$3:$S$7690,"=" &amp;A12)</f>
        <v>0</v>
      </c>
      <c r="Z12" s="60" t="e">
        <f t="shared" si="7"/>
        <v>#DIV/0!</v>
      </c>
      <c r="AA12">
        <f>COUNTIFS('2way'!$U$3:$U$7690,"1-2",'2way'!$W$3:$W$7690,"1-2",'2way'!$S$3:$S$7690,"=" &amp;A12)</f>
        <v>0</v>
      </c>
      <c r="AB12">
        <f>COUNTIFS('2way'!$W$3:$W$7690,"1-2",'2way'!$S$3:$S$7690,"=" &amp;A12)</f>
        <v>2</v>
      </c>
      <c r="AC12" s="60">
        <f t="shared" si="8"/>
        <v>0</v>
      </c>
      <c r="AD12">
        <f>COUNTIFS('2way'!$U$3:$U$7690,"3-3",'2way'!$W$3:$W$7690,"3-3",'2way'!$S$3:$S$7690,"=" &amp;A12)</f>
        <v>0</v>
      </c>
      <c r="AE12">
        <f>COUNTIFS('2way'!$W$3:$W$7690,"3-3",'2way'!$S$3:$S$7690,"=" &amp;A12)</f>
        <v>0</v>
      </c>
      <c r="AF12" s="60" t="e">
        <f t="shared" si="9"/>
        <v>#DIV/0!</v>
      </c>
      <c r="AG12">
        <f>COUNTIFS('2way'!$U$3:$U$7690,"3-0",'2way'!$W$3:$W$7690,"3-0",'2way'!$S$3:$S$7690,"=" &amp;A12)</f>
        <v>0</v>
      </c>
      <c r="AH12">
        <f>COUNTIFS('2way'!$W$3:$W$7690,"3-0",'2way'!$S$3:$S$7690,"=" &amp;A12)</f>
        <v>0</v>
      </c>
      <c r="AI12" s="60" t="e">
        <f t="shared" si="10"/>
        <v>#DIV/0!</v>
      </c>
      <c r="AJ12">
        <f>COUNTIFS('2way'!$U$3:$U$7690,"0-3",'2way'!$W$3:$W$7690,"0-3",'2way'!$S$3:$S$7690,"=" &amp;A12)</f>
        <v>0</v>
      </c>
      <c r="AK12">
        <f>COUNTIFS('2way'!$W$3:$W$7690,"0-3",'2way'!$S$3:$S$7690,"=" &amp;A12)</f>
        <v>0</v>
      </c>
      <c r="AL12" s="60" t="e">
        <f t="shared" si="11"/>
        <v>#DIV/0!</v>
      </c>
    </row>
    <row r="13" spans="1:38" x14ac:dyDescent="0.25">
      <c r="A13" s="50" t="s">
        <v>266</v>
      </c>
      <c r="B13" s="50">
        <f>COUNTIF('2way'!$S$3:$S$7690,"="&amp;A13)</f>
        <v>7</v>
      </c>
      <c r="C13">
        <f>COUNTIFS('2way'!$U$3:$U$7690,"0-0",'2way'!$W$3:$W$7690,"0-0",'2way'!$S$3:$S$7690,"=" &amp;A13)</f>
        <v>0</v>
      </c>
      <c r="D13">
        <f>COUNTIFS('2way'!$W$3:$W$7690,"0-0",'2way'!$S$3:$S$7690,"=" &amp;A13)</f>
        <v>1</v>
      </c>
      <c r="E13" s="60">
        <f t="shared" si="0"/>
        <v>0</v>
      </c>
      <c r="F13">
        <f>COUNTIFS('2way'!$U$3:$U$7690,"1-0",'2way'!$W$3:$W$7690,"1-0",'2way'!$S$3:$S$7690,"=" &amp;A13)</f>
        <v>0</v>
      </c>
      <c r="G13">
        <f>COUNTIFS('2way'!$W$3:$W$7690,"1-0",'2way'!$S$3:$S$7690,"=" &amp;A13)</f>
        <v>0</v>
      </c>
      <c r="H13" s="60" t="e">
        <f t="shared" si="1"/>
        <v>#DIV/0!</v>
      </c>
      <c r="I13">
        <f>COUNTIFS('2way'!$U$3:$U$7690,"0-1",'2way'!$W$3:$W$7690,"0-1",'2way'!$S$3:$S$7690,"=" &amp;A13)</f>
        <v>0</v>
      </c>
      <c r="J13">
        <f>COUNTIFS('2way'!$W$3:$W$7690,"0-1",'2way'!$S$3:$S$7690,"=" &amp;A13)</f>
        <v>0</v>
      </c>
      <c r="K13" s="60" t="e">
        <f t="shared" si="2"/>
        <v>#DIV/0!</v>
      </c>
      <c r="L13">
        <f>COUNTIFS('2way'!$U$3:$U$7690,"1-1",'2way'!$W$3:$W$7690,"1-1",'2way'!$S$3:$S$7690,"=" &amp;A13)</f>
        <v>1</v>
      </c>
      <c r="M13">
        <f>COUNTIFS('2way'!$W$3:$W$7690,"1-1",'2way'!$S$3:$S$7690,"=" &amp;A13)</f>
        <v>1</v>
      </c>
      <c r="N13" s="60">
        <f t="shared" si="3"/>
        <v>1</v>
      </c>
      <c r="O13">
        <f>COUNTIFS('2way'!$U$3:$U$7690,"2-0",'2way'!$W$3:$W$7690,"2-0",'2way'!$S$3:$S$7690,"=" &amp;A13)</f>
        <v>0</v>
      </c>
      <c r="P13">
        <f>COUNTIFS('2way'!$W$3:$W$7690,"2-0",'2way'!$S$3:$S$7690,"=" &amp;A13)</f>
        <v>0</v>
      </c>
      <c r="Q13" s="60" t="e">
        <f t="shared" si="4"/>
        <v>#DIV/0!</v>
      </c>
      <c r="R13">
        <f>COUNTIFS('2way'!$U$3:$U$7690,"0-2",'2way'!$W$3:$W$7690,"0-2",'2way'!$S$3:$S$7690,"=" &amp;A13)</f>
        <v>0</v>
      </c>
      <c r="S13">
        <f>COUNTIFS('2way'!$W$3:$W$7690,"0-2",'2way'!$S$3:$S$7690,"=" &amp;A13)</f>
        <v>1</v>
      </c>
      <c r="T13" s="60">
        <f t="shared" si="5"/>
        <v>0</v>
      </c>
      <c r="U13">
        <f>COUNTIFS('2way'!$U$3:$U$7690,"2-2",'2way'!$W$3:$W$7690,"2-2",'2way'!$S$3:$S$7690,"=" &amp;A13)</f>
        <v>0</v>
      </c>
      <c r="V13">
        <f>COUNTIFS('2way'!$W$3:$W$7690,"2-2",'2way'!$S$3:$S$7690,"=" &amp;A13)</f>
        <v>0</v>
      </c>
      <c r="W13" s="60" t="e">
        <f t="shared" si="6"/>
        <v>#DIV/0!</v>
      </c>
      <c r="X13">
        <f>COUNTIFS('2way'!$U$3:$U$7690,"2-1",'2way'!$W$3:$W$7690,"2-1",'2way'!$S$3:$S$7690,"=" &amp;A13)</f>
        <v>1</v>
      </c>
      <c r="Y13">
        <f>COUNTIFS('2way'!$W$3:$W$7690,"2-1",'2way'!$S$3:$S$7690,"=" &amp;A13)</f>
        <v>1</v>
      </c>
      <c r="Z13" s="60">
        <f t="shared" si="7"/>
        <v>1</v>
      </c>
      <c r="AA13">
        <f>COUNTIFS('2way'!$U$3:$U$7690,"1-2",'2way'!$W$3:$W$7690,"1-2",'2way'!$S$3:$S$7690,"=" &amp;A13)</f>
        <v>0</v>
      </c>
      <c r="AB13">
        <f>COUNTIFS('2way'!$W$3:$W$7690,"1-2",'2way'!$S$3:$S$7690,"=" &amp;A13)</f>
        <v>2</v>
      </c>
      <c r="AC13" s="60">
        <f t="shared" si="8"/>
        <v>0</v>
      </c>
      <c r="AD13">
        <f>COUNTIFS('2way'!$U$3:$U$7690,"3-3",'2way'!$W$3:$W$7690,"3-3",'2way'!$S$3:$S$7690,"=" &amp;A13)</f>
        <v>0</v>
      </c>
      <c r="AE13">
        <f>COUNTIFS('2way'!$W$3:$W$7690,"3-3",'2way'!$S$3:$S$7690,"=" &amp;A13)</f>
        <v>0</v>
      </c>
      <c r="AF13" s="60" t="e">
        <f t="shared" si="9"/>
        <v>#DIV/0!</v>
      </c>
      <c r="AG13">
        <f>COUNTIFS('2way'!$U$3:$U$7690,"3-0",'2way'!$W$3:$W$7690,"3-0",'2way'!$S$3:$S$7690,"=" &amp;A13)</f>
        <v>0</v>
      </c>
      <c r="AH13">
        <f>COUNTIFS('2way'!$W$3:$W$7690,"3-0",'2way'!$S$3:$S$7690,"=" &amp;A13)</f>
        <v>0</v>
      </c>
      <c r="AI13" s="60" t="e">
        <f t="shared" si="10"/>
        <v>#DIV/0!</v>
      </c>
      <c r="AJ13">
        <f>COUNTIFS('2way'!$U$3:$U$7690,"0-3",'2way'!$W$3:$W$7690,"0-3",'2way'!$S$3:$S$7690,"=" &amp;A13)</f>
        <v>0</v>
      </c>
      <c r="AK13">
        <f>COUNTIFS('2way'!$W$3:$W$7690,"0-3",'2way'!$S$3:$S$7690,"=" &amp;A13)</f>
        <v>0</v>
      </c>
      <c r="AL13" s="60" t="e">
        <f t="shared" si="11"/>
        <v>#DIV/0!</v>
      </c>
    </row>
    <row r="14" spans="1:38" x14ac:dyDescent="0.25">
      <c r="A14" s="50" t="s">
        <v>267</v>
      </c>
      <c r="B14" s="50">
        <f>COUNTIF('2way'!$S$3:$S$7690,"="&amp;A14)</f>
        <v>24</v>
      </c>
      <c r="C14">
        <f>COUNTIFS('2way'!$U$3:$U$7690,"0-0",'2way'!$W$3:$W$7690,"0-0",'2way'!$S$3:$S$7690,"=" &amp;A14)</f>
        <v>0</v>
      </c>
      <c r="D14">
        <f>COUNTIFS('2way'!$W$3:$W$7690,"0-0",'2way'!$S$3:$S$7690,"=" &amp;A14)</f>
        <v>3</v>
      </c>
      <c r="E14" s="60">
        <f t="shared" si="0"/>
        <v>0</v>
      </c>
      <c r="F14">
        <f>COUNTIFS('2way'!$U$3:$U$7690,"1-0",'2way'!$W$3:$W$7690,"1-0",'2way'!$S$3:$S$7690,"=" &amp;A14)</f>
        <v>0</v>
      </c>
      <c r="G14">
        <f>COUNTIFS('2way'!$W$3:$W$7690,"1-0",'2way'!$S$3:$S$7690,"=" &amp;A14)</f>
        <v>0</v>
      </c>
      <c r="H14" s="60" t="e">
        <f t="shared" si="1"/>
        <v>#DIV/0!</v>
      </c>
      <c r="I14">
        <f>COUNTIFS('2way'!$U$3:$U$7690,"0-1",'2way'!$W$3:$W$7690,"0-1",'2way'!$S$3:$S$7690,"=" &amp;A14)</f>
        <v>0</v>
      </c>
      <c r="J14">
        <f>COUNTIFS('2way'!$W$3:$W$7690,"0-1",'2way'!$S$3:$S$7690,"=" &amp;A14)</f>
        <v>0</v>
      </c>
      <c r="K14" s="60" t="e">
        <f t="shared" si="2"/>
        <v>#DIV/0!</v>
      </c>
      <c r="L14">
        <f>COUNTIFS('2way'!$U$3:$U$7690,"1-1",'2way'!$W$3:$W$7690,"1-1",'2way'!$S$3:$S$7690,"=" &amp;A14)</f>
        <v>0</v>
      </c>
      <c r="M14">
        <f>COUNTIFS('2way'!$W$3:$W$7690,"1-1",'2way'!$S$3:$S$7690,"=" &amp;A14)</f>
        <v>4</v>
      </c>
      <c r="N14" s="60">
        <f t="shared" si="3"/>
        <v>0</v>
      </c>
      <c r="O14">
        <f>COUNTIFS('2way'!$U$3:$U$7690,"2-0",'2way'!$W$3:$W$7690,"2-0",'2way'!$S$3:$S$7690,"=" &amp;A14)</f>
        <v>0</v>
      </c>
      <c r="P14">
        <f>COUNTIFS('2way'!$W$3:$W$7690,"2-0",'2way'!$S$3:$S$7690,"=" &amp;A14)</f>
        <v>4</v>
      </c>
      <c r="Q14" s="60">
        <f t="shared" si="4"/>
        <v>0</v>
      </c>
      <c r="R14">
        <f>COUNTIFS('2way'!$U$3:$U$7690,"0-2",'2way'!$W$3:$W$7690,"0-2",'2way'!$S$3:$S$7690,"=" &amp;A14)</f>
        <v>0</v>
      </c>
      <c r="S14">
        <f>COUNTIFS('2way'!$W$3:$W$7690,"0-2",'2way'!$S$3:$S$7690,"=" &amp;A14)</f>
        <v>1</v>
      </c>
      <c r="T14" s="60">
        <f t="shared" si="5"/>
        <v>0</v>
      </c>
      <c r="U14">
        <f>COUNTIFS('2way'!$U$3:$U$7690,"2-2",'2way'!$W$3:$W$7690,"2-2",'2way'!$S$3:$S$7690,"=" &amp;A14)</f>
        <v>0</v>
      </c>
      <c r="V14">
        <f>COUNTIFS('2way'!$W$3:$W$7690,"2-2",'2way'!$S$3:$S$7690,"=" &amp;A14)</f>
        <v>1</v>
      </c>
      <c r="W14" s="60">
        <f t="shared" si="6"/>
        <v>0</v>
      </c>
      <c r="X14">
        <f>COUNTIFS('2way'!$U$3:$U$7690,"2-1",'2way'!$W$3:$W$7690,"2-1",'2way'!$S$3:$S$7690,"=" &amp;A14)</f>
        <v>0</v>
      </c>
      <c r="Y14">
        <f>COUNTIFS('2way'!$W$3:$W$7690,"2-1",'2way'!$S$3:$S$7690,"=" &amp;A14)</f>
        <v>1</v>
      </c>
      <c r="Z14" s="60">
        <f t="shared" si="7"/>
        <v>0</v>
      </c>
      <c r="AA14">
        <f>COUNTIFS('2way'!$U$3:$U$7690,"1-2",'2way'!$W$3:$W$7690,"1-2",'2way'!$S$3:$S$7690,"=" &amp;A14)</f>
        <v>0</v>
      </c>
      <c r="AB14">
        <f>COUNTIFS('2way'!$W$3:$W$7690,"1-2",'2way'!$S$3:$S$7690,"=" &amp;A14)</f>
        <v>2</v>
      </c>
      <c r="AC14" s="60">
        <f t="shared" si="8"/>
        <v>0</v>
      </c>
      <c r="AD14">
        <f>COUNTIFS('2way'!$U$3:$U$7690,"3-3",'2way'!$W$3:$W$7690,"3-3",'2way'!$S$3:$S$7690,"=" &amp;A14)</f>
        <v>0</v>
      </c>
      <c r="AE14">
        <f>COUNTIFS('2way'!$W$3:$W$7690,"3-3",'2way'!$S$3:$S$7690,"=" &amp;A14)</f>
        <v>1</v>
      </c>
      <c r="AF14" s="60">
        <f t="shared" si="9"/>
        <v>0</v>
      </c>
      <c r="AG14">
        <f>COUNTIFS('2way'!$U$3:$U$7690,"3-0",'2way'!$W$3:$W$7690,"3-0",'2way'!$S$3:$S$7690,"=" &amp;A14)</f>
        <v>0</v>
      </c>
      <c r="AH14">
        <f>COUNTIFS('2way'!$W$3:$W$7690,"3-0",'2way'!$S$3:$S$7690,"=" &amp;A14)</f>
        <v>1</v>
      </c>
      <c r="AI14" s="60">
        <f t="shared" si="10"/>
        <v>0</v>
      </c>
      <c r="AJ14">
        <f>COUNTIFS('2way'!$U$3:$U$7690,"0-3",'2way'!$W$3:$W$7690,"0-3",'2way'!$S$3:$S$7690,"=" &amp;A14)</f>
        <v>0</v>
      </c>
      <c r="AK14">
        <f>COUNTIFS('2way'!$W$3:$W$7690,"0-3",'2way'!$S$3:$S$7690,"=" &amp;A14)</f>
        <v>0</v>
      </c>
      <c r="AL14" s="60" t="e">
        <f t="shared" si="11"/>
        <v>#DIV/0!</v>
      </c>
    </row>
    <row r="15" spans="1:38" x14ac:dyDescent="0.25">
      <c r="A15" s="50" t="s">
        <v>268</v>
      </c>
      <c r="B15" s="50">
        <f>COUNTIF('2way'!$S$3:$S$7690,"="&amp;A15)</f>
        <v>33</v>
      </c>
      <c r="C15">
        <f>COUNTIFS('2way'!$U$3:$U$7690,"0-0",'2way'!$W$3:$W$7690,"0-0",'2way'!$S$3:$S$7690,"=" &amp;A15)</f>
        <v>0</v>
      </c>
      <c r="D15">
        <f>COUNTIFS('2way'!$W$3:$W$7690,"0-0",'2way'!$S$3:$S$7690,"=" &amp;A15)</f>
        <v>2</v>
      </c>
      <c r="E15" s="60">
        <f t="shared" si="0"/>
        <v>0</v>
      </c>
      <c r="F15">
        <f>COUNTIFS('2way'!$U$3:$U$7690,"1-0",'2way'!$W$3:$W$7690,"1-0",'2way'!$S$3:$S$7690,"=" &amp;A15)</f>
        <v>0</v>
      </c>
      <c r="G15">
        <f>COUNTIFS('2way'!$W$3:$W$7690,"1-0",'2way'!$S$3:$S$7690,"=" &amp;A15)</f>
        <v>6</v>
      </c>
      <c r="H15" s="60">
        <f t="shared" si="1"/>
        <v>0</v>
      </c>
      <c r="I15">
        <f>COUNTIFS('2way'!$U$3:$U$7690,"0-1",'2way'!$W$3:$W$7690,"0-1",'2way'!$S$3:$S$7690,"=" &amp;A15)</f>
        <v>0</v>
      </c>
      <c r="J15">
        <f>COUNTIFS('2way'!$W$3:$W$7690,"0-1",'2way'!$S$3:$S$7690,"=" &amp;A15)</f>
        <v>1</v>
      </c>
      <c r="K15" s="60">
        <f t="shared" si="2"/>
        <v>0</v>
      </c>
      <c r="L15">
        <f>COUNTIFS('2way'!$U$3:$U$7690,"1-1",'2way'!$W$3:$W$7690,"1-1",'2way'!$S$3:$S$7690,"=" &amp;A15)</f>
        <v>0</v>
      </c>
      <c r="M15">
        <f>COUNTIFS('2way'!$W$3:$W$7690,"1-1",'2way'!$S$3:$S$7690,"=" &amp;A15)</f>
        <v>5</v>
      </c>
      <c r="N15" s="60">
        <f t="shared" si="3"/>
        <v>0</v>
      </c>
      <c r="O15">
        <f>COUNTIFS('2way'!$U$3:$U$7690,"2-0",'2way'!$W$3:$W$7690,"2-0",'2way'!$S$3:$S$7690,"=" &amp;A15)</f>
        <v>0</v>
      </c>
      <c r="P15">
        <f>COUNTIFS('2way'!$W$3:$W$7690,"2-0",'2way'!$S$3:$S$7690,"=" &amp;A15)</f>
        <v>5</v>
      </c>
      <c r="Q15" s="60">
        <f t="shared" si="4"/>
        <v>0</v>
      </c>
      <c r="R15">
        <f>COUNTIFS('2way'!$U$3:$U$7690,"0-2",'2way'!$W$3:$W$7690,"0-2",'2way'!$S$3:$S$7690,"=" &amp;A15)</f>
        <v>0</v>
      </c>
      <c r="S15">
        <f>COUNTIFS('2way'!$W$3:$W$7690,"0-2",'2way'!$S$3:$S$7690,"=" &amp;A15)</f>
        <v>0</v>
      </c>
      <c r="T15" s="60" t="e">
        <f t="shared" si="5"/>
        <v>#DIV/0!</v>
      </c>
      <c r="U15">
        <f>COUNTIFS('2way'!$U$3:$U$7690,"2-2",'2way'!$W$3:$W$7690,"2-2",'2way'!$S$3:$S$7690,"=" &amp;A15)</f>
        <v>0</v>
      </c>
      <c r="V15">
        <f>COUNTIFS('2way'!$W$3:$W$7690,"2-2",'2way'!$S$3:$S$7690,"=" &amp;A15)</f>
        <v>2</v>
      </c>
      <c r="W15" s="60">
        <f t="shared" si="6"/>
        <v>0</v>
      </c>
      <c r="X15">
        <f>COUNTIFS('2way'!$U$3:$U$7690,"2-1",'2way'!$W$3:$W$7690,"2-1",'2way'!$S$3:$S$7690,"=" &amp;A15)</f>
        <v>0</v>
      </c>
      <c r="Y15">
        <f>COUNTIFS('2way'!$W$3:$W$7690,"2-1",'2way'!$S$3:$S$7690,"=" &amp;A15)</f>
        <v>4</v>
      </c>
      <c r="Z15" s="60">
        <f t="shared" si="7"/>
        <v>0</v>
      </c>
      <c r="AA15">
        <f>COUNTIFS('2way'!$U$3:$U$7690,"1-2",'2way'!$W$3:$W$7690,"1-2",'2way'!$S$3:$S$7690,"=" &amp;A15)</f>
        <v>1</v>
      </c>
      <c r="AB15">
        <f>COUNTIFS('2way'!$W$3:$W$7690,"1-2",'2way'!$S$3:$S$7690,"=" &amp;A15)</f>
        <v>1</v>
      </c>
      <c r="AC15" s="60">
        <f t="shared" si="8"/>
        <v>1</v>
      </c>
      <c r="AD15">
        <f>COUNTIFS('2way'!$U$3:$U$7690,"3-3",'2way'!$W$3:$W$7690,"3-3",'2way'!$S$3:$S$7690,"=" &amp;A15)</f>
        <v>0</v>
      </c>
      <c r="AE15">
        <f>COUNTIFS('2way'!$W$3:$W$7690,"3-3",'2way'!$S$3:$S$7690,"=" &amp;A15)</f>
        <v>0</v>
      </c>
      <c r="AF15" s="60" t="e">
        <f t="shared" si="9"/>
        <v>#DIV/0!</v>
      </c>
      <c r="AG15">
        <f>COUNTIFS('2way'!$U$3:$U$7690,"3-0",'2way'!$W$3:$W$7690,"3-0",'2way'!$S$3:$S$7690,"=" &amp;A15)</f>
        <v>0</v>
      </c>
      <c r="AH15">
        <f>COUNTIFS('2way'!$W$3:$W$7690,"3-0",'2way'!$S$3:$S$7690,"=" &amp;A15)</f>
        <v>2</v>
      </c>
      <c r="AI15" s="60">
        <f t="shared" si="10"/>
        <v>0</v>
      </c>
      <c r="AJ15">
        <f>COUNTIFS('2way'!$U$3:$U$7690,"0-3",'2way'!$W$3:$W$7690,"0-3",'2way'!$S$3:$S$7690,"=" &amp;A15)</f>
        <v>0</v>
      </c>
      <c r="AK15">
        <f>COUNTIFS('2way'!$W$3:$W$7690,"0-3",'2way'!$S$3:$S$7690,"=" &amp;A15)</f>
        <v>0</v>
      </c>
      <c r="AL15" s="60" t="e">
        <f t="shared" si="11"/>
        <v>#DIV/0!</v>
      </c>
    </row>
    <row r="16" spans="1:38" x14ac:dyDescent="0.25">
      <c r="A16" s="50" t="s">
        <v>269</v>
      </c>
      <c r="B16" s="50">
        <f>COUNTIF('2way'!$S$3:$S$7690,"="&amp;A16)</f>
        <v>26</v>
      </c>
      <c r="C16">
        <f>COUNTIFS('2way'!$U$3:$U$7690,"0-0",'2way'!$W$3:$W$7690,"0-0",'2way'!$S$3:$S$7690,"=" &amp;A16)</f>
        <v>0</v>
      </c>
      <c r="D16">
        <f>COUNTIFS('2way'!$W$3:$W$7690,"0-0",'2way'!$S$3:$S$7690,"=" &amp;A16)</f>
        <v>1</v>
      </c>
      <c r="E16" s="60">
        <f t="shared" si="0"/>
        <v>0</v>
      </c>
      <c r="F16">
        <f>COUNTIFS('2way'!$U$3:$U$7690,"1-0",'2way'!$W$3:$W$7690,"1-0",'2way'!$S$3:$S$7690,"=" &amp;A16)</f>
        <v>0</v>
      </c>
      <c r="G16">
        <f>COUNTIFS('2way'!$W$3:$W$7690,"1-0",'2way'!$S$3:$S$7690,"=" &amp;A16)</f>
        <v>3</v>
      </c>
      <c r="H16" s="60">
        <f t="shared" si="1"/>
        <v>0</v>
      </c>
      <c r="I16">
        <f>COUNTIFS('2way'!$U$3:$U$7690,"0-1",'2way'!$W$3:$W$7690,"0-1",'2way'!$S$3:$S$7690,"=" &amp;A16)</f>
        <v>0</v>
      </c>
      <c r="J16">
        <f>COUNTIFS('2way'!$W$3:$W$7690,"0-1",'2way'!$S$3:$S$7690,"=" &amp;A16)</f>
        <v>3</v>
      </c>
      <c r="K16" s="60">
        <f t="shared" si="2"/>
        <v>0</v>
      </c>
      <c r="L16">
        <f>COUNTIFS('2way'!$U$3:$U$7690,"1-1",'2way'!$W$3:$W$7690,"1-1",'2way'!$S$3:$S$7690,"=" &amp;A16)</f>
        <v>0</v>
      </c>
      <c r="M16">
        <f>COUNTIFS('2way'!$W$3:$W$7690,"1-1",'2way'!$S$3:$S$7690,"=" &amp;A16)</f>
        <v>6</v>
      </c>
      <c r="N16" s="60">
        <f t="shared" si="3"/>
        <v>0</v>
      </c>
      <c r="O16">
        <f>COUNTIFS('2way'!$U$3:$U$7690,"2-0",'2way'!$W$3:$W$7690,"2-0",'2way'!$S$3:$S$7690,"=" &amp;A16)</f>
        <v>0</v>
      </c>
      <c r="P16">
        <f>COUNTIFS('2way'!$W$3:$W$7690,"2-0",'2way'!$S$3:$S$7690,"=" &amp;A16)</f>
        <v>2</v>
      </c>
      <c r="Q16" s="60">
        <f t="shared" si="4"/>
        <v>0</v>
      </c>
      <c r="R16">
        <f>COUNTIFS('2way'!$U$3:$U$7690,"0-2",'2way'!$W$3:$W$7690,"0-2",'2way'!$S$3:$S$7690,"=" &amp;A16)</f>
        <v>0</v>
      </c>
      <c r="S16">
        <f>COUNTIFS('2way'!$W$3:$W$7690,"0-2",'2way'!$S$3:$S$7690,"=" &amp;A16)</f>
        <v>0</v>
      </c>
      <c r="T16" s="60" t="e">
        <f t="shared" si="5"/>
        <v>#DIV/0!</v>
      </c>
      <c r="U16">
        <f>COUNTIFS('2way'!$U$3:$U$7690,"2-2",'2way'!$W$3:$W$7690,"2-2",'2way'!$S$3:$S$7690,"=" &amp;A16)</f>
        <v>0</v>
      </c>
      <c r="V16">
        <f>COUNTIFS('2way'!$W$3:$W$7690,"2-2",'2way'!$S$3:$S$7690,"=" &amp;A16)</f>
        <v>1</v>
      </c>
      <c r="W16" s="60">
        <f t="shared" si="6"/>
        <v>0</v>
      </c>
      <c r="X16">
        <f>COUNTIFS('2way'!$U$3:$U$7690,"2-1",'2way'!$W$3:$W$7690,"2-1",'2way'!$S$3:$S$7690,"=" &amp;A16)</f>
        <v>0</v>
      </c>
      <c r="Y16">
        <f>COUNTIFS('2way'!$W$3:$W$7690,"2-1",'2way'!$S$3:$S$7690,"=" &amp;A16)</f>
        <v>4</v>
      </c>
      <c r="Z16" s="60">
        <f t="shared" si="7"/>
        <v>0</v>
      </c>
      <c r="AA16">
        <f>COUNTIFS('2way'!$U$3:$U$7690,"1-2",'2way'!$W$3:$W$7690,"1-2",'2way'!$S$3:$S$7690,"=" &amp;A16)</f>
        <v>0</v>
      </c>
      <c r="AB16">
        <f>COUNTIFS('2way'!$W$3:$W$7690,"1-2",'2way'!$S$3:$S$7690,"=" &amp;A16)</f>
        <v>3</v>
      </c>
      <c r="AC16" s="60">
        <f t="shared" si="8"/>
        <v>0</v>
      </c>
      <c r="AD16">
        <f>COUNTIFS('2way'!$U$3:$U$7690,"3-3",'2way'!$W$3:$W$7690,"3-3",'2way'!$S$3:$S$7690,"=" &amp;A16)</f>
        <v>0</v>
      </c>
      <c r="AE16">
        <f>COUNTIFS('2way'!$W$3:$W$7690,"3-3",'2way'!$S$3:$S$7690,"=" &amp;A16)</f>
        <v>0</v>
      </c>
      <c r="AF16" s="60" t="e">
        <f t="shared" si="9"/>
        <v>#DIV/0!</v>
      </c>
      <c r="AG16">
        <f>COUNTIFS('2way'!$U$3:$U$7690,"3-0",'2way'!$W$3:$W$7690,"3-0",'2way'!$S$3:$S$7690,"=" &amp;A16)</f>
        <v>0</v>
      </c>
      <c r="AH16">
        <f>COUNTIFS('2way'!$W$3:$W$7690,"3-0",'2way'!$S$3:$S$7690,"=" &amp;A16)</f>
        <v>0</v>
      </c>
      <c r="AI16" s="60" t="e">
        <f t="shared" si="10"/>
        <v>#DIV/0!</v>
      </c>
      <c r="AJ16">
        <f>COUNTIFS('2way'!$U$3:$U$7690,"0-3",'2way'!$W$3:$W$7690,"0-3",'2way'!$S$3:$S$7690,"=" &amp;A16)</f>
        <v>0</v>
      </c>
      <c r="AK16">
        <f>COUNTIFS('2way'!$W$3:$W$7690,"0-3",'2way'!$S$3:$S$7690,"=" &amp;A16)</f>
        <v>0</v>
      </c>
      <c r="AL16" s="60" t="e">
        <f t="shared" si="11"/>
        <v>#DIV/0!</v>
      </c>
    </row>
    <row r="17" spans="1:38" x14ac:dyDescent="0.25">
      <c r="A17" s="50" t="s">
        <v>270</v>
      </c>
      <c r="B17" s="50">
        <f>COUNTIF('2way'!$S$3:$S$7690,"="&amp;A17)</f>
        <v>12</v>
      </c>
      <c r="C17">
        <f>COUNTIFS('2way'!$U$3:$U$7690,"0-0",'2way'!$W$3:$W$7690,"0-0",'2way'!$S$3:$S$7690,"=" &amp;A17)</f>
        <v>0</v>
      </c>
      <c r="D17">
        <f>COUNTIFS('2way'!$W$3:$W$7690,"0-0",'2way'!$S$3:$S$7690,"=" &amp;A17)</f>
        <v>0</v>
      </c>
      <c r="E17" s="60" t="e">
        <f t="shared" si="0"/>
        <v>#DIV/0!</v>
      </c>
      <c r="F17">
        <f>COUNTIFS('2way'!$U$3:$U$7690,"1-0",'2way'!$W$3:$W$7690,"1-0",'2way'!$S$3:$S$7690,"=" &amp;A17)</f>
        <v>0</v>
      </c>
      <c r="G17">
        <f>COUNTIFS('2way'!$W$3:$W$7690,"1-0",'2way'!$S$3:$S$7690,"=" &amp;A17)</f>
        <v>1</v>
      </c>
      <c r="H17" s="60">
        <f t="shared" si="1"/>
        <v>0</v>
      </c>
      <c r="I17">
        <f>COUNTIFS('2way'!$U$3:$U$7690,"0-1",'2way'!$W$3:$W$7690,"0-1",'2way'!$S$3:$S$7690,"=" &amp;A17)</f>
        <v>0</v>
      </c>
      <c r="J17">
        <f>COUNTIFS('2way'!$W$3:$W$7690,"0-1",'2way'!$S$3:$S$7690,"=" &amp;A17)</f>
        <v>0</v>
      </c>
      <c r="K17" s="60" t="e">
        <f t="shared" si="2"/>
        <v>#DIV/0!</v>
      </c>
      <c r="L17">
        <f>COUNTIFS('2way'!$U$3:$U$7690,"1-1",'2way'!$W$3:$W$7690,"1-1",'2way'!$S$3:$S$7690,"=" &amp;A17)</f>
        <v>0</v>
      </c>
      <c r="M17">
        <f>COUNTIFS('2way'!$W$3:$W$7690,"1-1",'2way'!$S$3:$S$7690,"=" &amp;A17)</f>
        <v>5</v>
      </c>
      <c r="N17" s="60">
        <f t="shared" si="3"/>
        <v>0</v>
      </c>
      <c r="O17">
        <f>COUNTIFS('2way'!$U$3:$U$7690,"2-0",'2way'!$W$3:$W$7690,"2-0",'2way'!$S$3:$S$7690,"=" &amp;A17)</f>
        <v>0</v>
      </c>
      <c r="P17">
        <f>COUNTIFS('2way'!$W$3:$W$7690,"2-0",'2way'!$S$3:$S$7690,"=" &amp;A17)</f>
        <v>1</v>
      </c>
      <c r="Q17" s="60">
        <f t="shared" si="4"/>
        <v>0</v>
      </c>
      <c r="R17">
        <f>COUNTIFS('2way'!$U$3:$U$7690,"0-2",'2way'!$W$3:$W$7690,"0-2",'2way'!$S$3:$S$7690,"=" &amp;A17)</f>
        <v>0</v>
      </c>
      <c r="S17">
        <f>COUNTIFS('2way'!$W$3:$W$7690,"0-2",'2way'!$S$3:$S$7690,"=" &amp;A17)</f>
        <v>0</v>
      </c>
      <c r="T17" s="60" t="e">
        <f t="shared" si="5"/>
        <v>#DIV/0!</v>
      </c>
      <c r="U17">
        <f>COUNTIFS('2way'!$U$3:$U$7690,"2-2",'2way'!$W$3:$W$7690,"2-2",'2way'!$S$3:$S$7690,"=" &amp;A17)</f>
        <v>0</v>
      </c>
      <c r="V17">
        <f>COUNTIFS('2way'!$W$3:$W$7690,"2-2",'2way'!$S$3:$S$7690,"=" &amp;A17)</f>
        <v>0</v>
      </c>
      <c r="W17" s="60" t="e">
        <f t="shared" si="6"/>
        <v>#DIV/0!</v>
      </c>
      <c r="X17">
        <f>COUNTIFS('2way'!$U$3:$U$7690,"2-1",'2way'!$W$3:$W$7690,"2-1",'2way'!$S$3:$S$7690,"=" &amp;A17)</f>
        <v>0</v>
      </c>
      <c r="Y17">
        <f>COUNTIFS('2way'!$W$3:$W$7690,"2-1",'2way'!$S$3:$S$7690,"=" &amp;A17)</f>
        <v>0</v>
      </c>
      <c r="Z17" s="60" t="e">
        <f t="shared" si="7"/>
        <v>#DIV/0!</v>
      </c>
      <c r="AA17">
        <f>COUNTIFS('2way'!$U$3:$U$7690,"1-2",'2way'!$W$3:$W$7690,"1-2",'2way'!$S$3:$S$7690,"=" &amp;A17)</f>
        <v>0</v>
      </c>
      <c r="AB17">
        <f>COUNTIFS('2way'!$W$3:$W$7690,"1-2",'2way'!$S$3:$S$7690,"=" &amp;A17)</f>
        <v>1</v>
      </c>
      <c r="AC17" s="60">
        <f t="shared" si="8"/>
        <v>0</v>
      </c>
      <c r="AD17">
        <f>COUNTIFS('2way'!$U$3:$U$7690,"3-3",'2way'!$W$3:$W$7690,"3-3",'2way'!$S$3:$S$7690,"=" &amp;A17)</f>
        <v>0</v>
      </c>
      <c r="AE17">
        <f>COUNTIFS('2way'!$W$3:$W$7690,"3-3",'2way'!$S$3:$S$7690,"=" &amp;A17)</f>
        <v>0</v>
      </c>
      <c r="AF17" s="60" t="e">
        <f t="shared" si="9"/>
        <v>#DIV/0!</v>
      </c>
      <c r="AG17">
        <f>COUNTIFS('2way'!$U$3:$U$7690,"3-0",'2way'!$W$3:$W$7690,"3-0",'2way'!$S$3:$S$7690,"=" &amp;A17)</f>
        <v>0</v>
      </c>
      <c r="AH17">
        <f>COUNTIFS('2way'!$W$3:$W$7690,"3-0",'2way'!$S$3:$S$7690,"=" &amp;A17)</f>
        <v>0</v>
      </c>
      <c r="AI17" s="60" t="e">
        <f t="shared" si="10"/>
        <v>#DIV/0!</v>
      </c>
      <c r="AJ17">
        <f>COUNTIFS('2way'!$U$3:$U$7690,"0-3",'2way'!$W$3:$W$7690,"0-3",'2way'!$S$3:$S$7690,"=" &amp;A17)</f>
        <v>0</v>
      </c>
      <c r="AK17">
        <f>COUNTIFS('2way'!$W$3:$W$7690,"0-3",'2way'!$S$3:$S$7690,"=" &amp;A17)</f>
        <v>0</v>
      </c>
      <c r="AL17" s="60" t="e">
        <f t="shared" si="11"/>
        <v>#DIV/0!</v>
      </c>
    </row>
    <row r="18" spans="1:38" x14ac:dyDescent="0.25">
      <c r="A18" s="50" t="s">
        <v>271</v>
      </c>
      <c r="B18" s="50">
        <f>COUNTIF('2way'!$S$3:$S$7690,"="&amp;A18)</f>
        <v>26</v>
      </c>
      <c r="C18">
        <f>COUNTIFS('2way'!$U$3:$U$7690,"0-0",'2way'!$W$3:$W$7690,"0-0",'2way'!$S$3:$S$7690,"=" &amp;A18)</f>
        <v>0</v>
      </c>
      <c r="D18">
        <f>COUNTIFS('2way'!$W$3:$W$7690,"0-0",'2way'!$S$3:$S$7690,"=" &amp;A18)</f>
        <v>0</v>
      </c>
      <c r="E18" s="60" t="e">
        <f t="shared" si="0"/>
        <v>#DIV/0!</v>
      </c>
      <c r="F18">
        <f>COUNTIFS('2way'!$U$3:$U$7690,"1-0",'2way'!$W$3:$W$7690,"1-0",'2way'!$S$3:$S$7690,"=" &amp;A18)</f>
        <v>0</v>
      </c>
      <c r="G18">
        <f>COUNTIFS('2way'!$W$3:$W$7690,"1-0",'2way'!$S$3:$S$7690,"=" &amp;A18)</f>
        <v>1</v>
      </c>
      <c r="H18" s="60">
        <f t="shared" si="1"/>
        <v>0</v>
      </c>
      <c r="I18">
        <f>COUNTIFS('2way'!$U$3:$U$7690,"0-1",'2way'!$W$3:$W$7690,"0-1",'2way'!$S$3:$S$7690,"=" &amp;A18)</f>
        <v>0</v>
      </c>
      <c r="J18">
        <f>COUNTIFS('2way'!$W$3:$W$7690,"0-1",'2way'!$S$3:$S$7690,"=" &amp;A18)</f>
        <v>3</v>
      </c>
      <c r="K18" s="60">
        <f t="shared" si="2"/>
        <v>0</v>
      </c>
      <c r="L18">
        <f>COUNTIFS('2way'!$U$3:$U$7690,"1-1",'2way'!$W$3:$W$7690,"1-1",'2way'!$S$3:$S$7690,"=" &amp;A18)</f>
        <v>0</v>
      </c>
      <c r="M18">
        <f>COUNTIFS('2way'!$W$3:$W$7690,"1-1",'2way'!$S$3:$S$7690,"=" &amp;A18)</f>
        <v>4</v>
      </c>
      <c r="N18" s="60">
        <f t="shared" si="3"/>
        <v>0</v>
      </c>
      <c r="O18">
        <f>COUNTIFS('2way'!$U$3:$U$7690,"2-0",'2way'!$W$3:$W$7690,"2-0",'2way'!$S$3:$S$7690,"=" &amp;A18)</f>
        <v>0</v>
      </c>
      <c r="P18">
        <f>COUNTIFS('2way'!$W$3:$W$7690,"2-0",'2way'!$S$3:$S$7690,"=" &amp;A18)</f>
        <v>2</v>
      </c>
      <c r="Q18" s="60">
        <f t="shared" si="4"/>
        <v>0</v>
      </c>
      <c r="R18">
        <f>COUNTIFS('2way'!$U$3:$U$7690,"0-2",'2way'!$W$3:$W$7690,"0-2",'2way'!$S$3:$S$7690,"=" &amp;A18)</f>
        <v>0</v>
      </c>
      <c r="S18">
        <f>COUNTIFS('2way'!$W$3:$W$7690,"0-2",'2way'!$S$3:$S$7690,"=" &amp;A18)</f>
        <v>1</v>
      </c>
      <c r="T18" s="60">
        <f t="shared" si="5"/>
        <v>0</v>
      </c>
      <c r="U18">
        <f>COUNTIFS('2way'!$U$3:$U$7690,"2-2",'2way'!$W$3:$W$7690,"2-2",'2way'!$S$3:$S$7690,"=" &amp;A18)</f>
        <v>0</v>
      </c>
      <c r="V18">
        <f>COUNTIFS('2way'!$W$3:$W$7690,"2-2",'2way'!$S$3:$S$7690,"=" &amp;A18)</f>
        <v>2</v>
      </c>
      <c r="W18" s="60">
        <f t="shared" si="6"/>
        <v>0</v>
      </c>
      <c r="X18">
        <f>COUNTIFS('2way'!$U$3:$U$7690,"2-1",'2way'!$W$3:$W$7690,"2-1",'2way'!$S$3:$S$7690,"=" &amp;A18)</f>
        <v>0</v>
      </c>
      <c r="Y18">
        <f>COUNTIFS('2way'!$W$3:$W$7690,"2-1",'2way'!$S$3:$S$7690,"=" &amp;A18)</f>
        <v>0</v>
      </c>
      <c r="Z18" s="60" t="e">
        <f t="shared" si="7"/>
        <v>#DIV/0!</v>
      </c>
      <c r="AA18">
        <f>COUNTIFS('2way'!$U$3:$U$7690,"1-2",'2way'!$W$3:$W$7690,"1-2",'2way'!$S$3:$S$7690,"=" &amp;A18)</f>
        <v>0</v>
      </c>
      <c r="AB18">
        <f>COUNTIFS('2way'!$W$3:$W$7690,"1-2",'2way'!$S$3:$S$7690,"=" &amp;A18)</f>
        <v>1</v>
      </c>
      <c r="AC18" s="60">
        <f t="shared" si="8"/>
        <v>0</v>
      </c>
      <c r="AD18">
        <f>COUNTIFS('2way'!$U$3:$U$7690,"3-3",'2way'!$W$3:$W$7690,"3-3",'2way'!$S$3:$S$7690,"=" &amp;A18)</f>
        <v>0</v>
      </c>
      <c r="AE18">
        <f>COUNTIFS('2way'!$W$3:$W$7690,"3-3",'2way'!$S$3:$S$7690,"=" &amp;A18)</f>
        <v>0</v>
      </c>
      <c r="AF18" s="60" t="e">
        <f t="shared" si="9"/>
        <v>#DIV/0!</v>
      </c>
      <c r="AG18">
        <f>COUNTIFS('2way'!$U$3:$U$7690,"3-0",'2way'!$W$3:$W$7690,"3-0",'2way'!$S$3:$S$7690,"=" &amp;A18)</f>
        <v>0</v>
      </c>
      <c r="AH18">
        <f>COUNTIFS('2way'!$W$3:$W$7690,"3-0",'2way'!$S$3:$S$7690,"=" &amp;A18)</f>
        <v>0</v>
      </c>
      <c r="AI18" s="60" t="e">
        <f t="shared" si="10"/>
        <v>#DIV/0!</v>
      </c>
      <c r="AJ18">
        <f>COUNTIFS('2way'!$U$3:$U$7690,"0-3",'2way'!$W$3:$W$7690,"0-3",'2way'!$S$3:$S$7690,"=" &amp;A18)</f>
        <v>0</v>
      </c>
      <c r="AK18">
        <f>COUNTIFS('2way'!$W$3:$W$7690,"0-3",'2way'!$S$3:$S$7690,"=" &amp;A18)</f>
        <v>1</v>
      </c>
      <c r="AL18" s="60">
        <f t="shared" si="11"/>
        <v>0</v>
      </c>
    </row>
    <row r="19" spans="1:38" x14ac:dyDescent="0.25">
      <c r="A19" s="50" t="s">
        <v>272</v>
      </c>
      <c r="B19" s="50">
        <f>COUNTIF('2way'!$S$3:$S$7690,"="&amp;A19)</f>
        <v>0</v>
      </c>
      <c r="C19">
        <f>COUNTIFS('2way'!$U$3:$U$7690,"0-0",'2way'!$W$3:$W$7690,"0-0",'2way'!$S$3:$S$7690,"=" &amp;A19)</f>
        <v>0</v>
      </c>
      <c r="D19">
        <f>COUNTIFS('2way'!$W$3:$W$7690,"0-0",'2way'!$S$3:$S$7690,"=" &amp;A19)</f>
        <v>0</v>
      </c>
      <c r="E19" s="60" t="e">
        <f t="shared" si="0"/>
        <v>#DIV/0!</v>
      </c>
      <c r="F19">
        <f>COUNTIFS('2way'!$U$3:$U$7690,"1-0",'2way'!$W$3:$W$7690,"1-0",'2way'!$S$3:$S$7690,"=" &amp;A19)</f>
        <v>0</v>
      </c>
      <c r="G19">
        <f>COUNTIFS('2way'!$W$3:$W$7690,"1-0",'2way'!$S$3:$S$7690,"=" &amp;A19)</f>
        <v>0</v>
      </c>
      <c r="H19" s="60" t="e">
        <f t="shared" si="1"/>
        <v>#DIV/0!</v>
      </c>
      <c r="I19">
        <f>COUNTIFS('2way'!$U$3:$U$7690,"0-1",'2way'!$W$3:$W$7690,"0-1",'2way'!$S$3:$S$7690,"=" &amp;A19)</f>
        <v>0</v>
      </c>
      <c r="J19">
        <f>COUNTIFS('2way'!$W$3:$W$7690,"0-1",'2way'!$S$3:$S$7690,"=" &amp;A19)</f>
        <v>0</v>
      </c>
      <c r="K19" s="60" t="e">
        <f t="shared" si="2"/>
        <v>#DIV/0!</v>
      </c>
      <c r="L19">
        <f>COUNTIFS('2way'!$U$3:$U$7690,"1-1",'2way'!$W$3:$W$7690,"1-1",'2way'!$S$3:$S$7690,"=" &amp;A19)</f>
        <v>0</v>
      </c>
      <c r="M19">
        <f>COUNTIFS('2way'!$W$3:$W$7690,"1-1",'2way'!$S$3:$S$7690,"=" &amp;A19)</f>
        <v>0</v>
      </c>
      <c r="N19" s="60" t="e">
        <f t="shared" si="3"/>
        <v>#DIV/0!</v>
      </c>
      <c r="O19">
        <f>COUNTIFS('2way'!$U$3:$U$7690,"2-0",'2way'!$W$3:$W$7690,"2-0",'2way'!$S$3:$S$7690,"=" &amp;A19)</f>
        <v>0</v>
      </c>
      <c r="P19">
        <f>COUNTIFS('2way'!$W$3:$W$7690,"2-0",'2way'!$S$3:$S$7690,"=" &amp;A19)</f>
        <v>0</v>
      </c>
      <c r="Q19" s="60" t="e">
        <f t="shared" si="4"/>
        <v>#DIV/0!</v>
      </c>
      <c r="R19">
        <f>COUNTIFS('2way'!$U$3:$U$7690,"0-2",'2way'!$W$3:$W$7690,"0-2",'2way'!$S$3:$S$7690,"=" &amp;A19)</f>
        <v>0</v>
      </c>
      <c r="S19">
        <f>COUNTIFS('2way'!$W$3:$W$7690,"0-2",'2way'!$S$3:$S$7690,"=" &amp;A19)</f>
        <v>0</v>
      </c>
      <c r="T19" s="60" t="e">
        <f t="shared" si="5"/>
        <v>#DIV/0!</v>
      </c>
      <c r="U19">
        <f>COUNTIFS('2way'!$U$3:$U$7690,"2-2",'2way'!$W$3:$W$7690,"2-2",'2way'!$S$3:$S$7690,"=" &amp;A19)</f>
        <v>0</v>
      </c>
      <c r="V19">
        <f>COUNTIFS('2way'!$W$3:$W$7690,"2-2",'2way'!$S$3:$S$7690,"=" &amp;A19)</f>
        <v>0</v>
      </c>
      <c r="W19" s="60" t="e">
        <f t="shared" si="6"/>
        <v>#DIV/0!</v>
      </c>
      <c r="X19">
        <f>COUNTIFS('2way'!$U$3:$U$7690,"2-1",'2way'!$W$3:$W$7690,"2-1",'2way'!$S$3:$S$7690,"=" &amp;A19)</f>
        <v>0</v>
      </c>
      <c r="Y19">
        <f>COUNTIFS('2way'!$W$3:$W$7690,"2-1",'2way'!$S$3:$S$7690,"=" &amp;A19)</f>
        <v>0</v>
      </c>
      <c r="Z19" s="60" t="e">
        <f t="shared" si="7"/>
        <v>#DIV/0!</v>
      </c>
      <c r="AA19">
        <f>COUNTIFS('2way'!$U$3:$U$7690,"1-2",'2way'!$W$3:$W$7690,"1-2",'2way'!$S$3:$S$7690,"=" &amp;A19)</f>
        <v>0</v>
      </c>
      <c r="AB19">
        <f>COUNTIFS('2way'!$W$3:$W$7690,"1-2",'2way'!$S$3:$S$7690,"=" &amp;A19)</f>
        <v>0</v>
      </c>
      <c r="AC19" s="60" t="e">
        <f t="shared" si="8"/>
        <v>#DIV/0!</v>
      </c>
      <c r="AD19">
        <f>COUNTIFS('2way'!$U$3:$U$7690,"3-3",'2way'!$W$3:$W$7690,"3-3",'2way'!$S$3:$S$7690,"=" &amp;A19)</f>
        <v>0</v>
      </c>
      <c r="AE19">
        <f>COUNTIFS('2way'!$W$3:$W$7690,"3-3",'2way'!$S$3:$S$7690,"=" &amp;A19)</f>
        <v>0</v>
      </c>
      <c r="AF19" s="60" t="e">
        <f t="shared" si="9"/>
        <v>#DIV/0!</v>
      </c>
      <c r="AG19">
        <f>COUNTIFS('2way'!$U$3:$U$7690,"3-0",'2way'!$W$3:$W$7690,"3-0",'2way'!$S$3:$S$7690,"=" &amp;A19)</f>
        <v>0</v>
      </c>
      <c r="AH19">
        <f>COUNTIFS('2way'!$W$3:$W$7690,"3-0",'2way'!$S$3:$S$7690,"=" &amp;A19)</f>
        <v>0</v>
      </c>
      <c r="AI19" s="60" t="e">
        <f t="shared" si="10"/>
        <v>#DIV/0!</v>
      </c>
      <c r="AJ19">
        <f>COUNTIFS('2way'!$U$3:$U$7690,"0-3",'2way'!$W$3:$W$7690,"0-3",'2way'!$S$3:$S$7690,"=" &amp;A19)</f>
        <v>0</v>
      </c>
      <c r="AK19">
        <f>COUNTIFS('2way'!$W$3:$W$7690,"0-3",'2way'!$S$3:$S$7690,"=" &amp;A19)</f>
        <v>0</v>
      </c>
      <c r="AL19" s="60" t="e">
        <f t="shared" si="11"/>
        <v>#DIV/0!</v>
      </c>
    </row>
    <row r="20" spans="1:38" x14ac:dyDescent="0.25">
      <c r="C20">
        <f>SUM(C4:C19)</f>
        <v>0</v>
      </c>
      <c r="D20">
        <f>SUM(D4:D19)</f>
        <v>40</v>
      </c>
      <c r="E20" s="60">
        <f>C20/D20</f>
        <v>0</v>
      </c>
      <c r="F20">
        <f>SUM(F4:F19)</f>
        <v>1</v>
      </c>
      <c r="G20">
        <f>SUM(G4:G19)</f>
        <v>40</v>
      </c>
      <c r="H20" s="60">
        <f>F20/G20</f>
        <v>2.5000000000000001E-2</v>
      </c>
      <c r="I20">
        <f>SUM(I4:I19)</f>
        <v>0</v>
      </c>
      <c r="J20">
        <f>SUM(J4:J19)</f>
        <v>32</v>
      </c>
      <c r="K20" s="60">
        <f>I20/J20</f>
        <v>0</v>
      </c>
      <c r="L20">
        <f>SUM(L4:L19)</f>
        <v>3</v>
      </c>
      <c r="M20">
        <f>SUM(M4:M19)</f>
        <v>54</v>
      </c>
      <c r="N20" s="60">
        <f>L20/M20</f>
        <v>5.5555555555555552E-2</v>
      </c>
      <c r="O20">
        <f>SUM(O4:O19)</f>
        <v>0</v>
      </c>
      <c r="P20">
        <f>SUM(P4:P19)</f>
        <v>32</v>
      </c>
      <c r="Q20" s="60">
        <f>O20/P20</f>
        <v>0</v>
      </c>
      <c r="R20">
        <f>SUM(R4:R19)</f>
        <v>0</v>
      </c>
      <c r="S20">
        <f>SUM(S4:S19)</f>
        <v>19</v>
      </c>
      <c r="T20" s="60">
        <f>R20/S20</f>
        <v>0</v>
      </c>
      <c r="U20">
        <f>SUM(U4:U19)</f>
        <v>0</v>
      </c>
      <c r="V20">
        <f>SUM(V4:V19)</f>
        <v>21</v>
      </c>
      <c r="W20" s="60">
        <f>U20/V20</f>
        <v>0</v>
      </c>
      <c r="X20">
        <f>SUM(X4:X19)</f>
        <v>2</v>
      </c>
      <c r="Y20">
        <f>SUM(Y4:Y19)</f>
        <v>40</v>
      </c>
      <c r="Z20" s="60">
        <f>X20/Y20</f>
        <v>0.05</v>
      </c>
      <c r="AA20">
        <f>SUM(AA4:AA19)</f>
        <v>2</v>
      </c>
      <c r="AB20">
        <f>SUM(AB4:AB19)</f>
        <v>31</v>
      </c>
      <c r="AC20" s="60">
        <f>AA20/AB20</f>
        <v>6.4516129032258063E-2</v>
      </c>
      <c r="AD20">
        <f>SUM(AD4:AD19)</f>
        <v>0</v>
      </c>
      <c r="AE20">
        <f>SUM(AE4:AE19)</f>
        <v>7</v>
      </c>
      <c r="AF20" s="60">
        <f>AD20/AE20</f>
        <v>0</v>
      </c>
      <c r="AG20">
        <f>SUM(AG4:AG19)</f>
        <v>0</v>
      </c>
      <c r="AH20">
        <f>SUM(AH4:AH19)</f>
        <v>11</v>
      </c>
      <c r="AI20" s="60">
        <f>AG20/AH20</f>
        <v>0</v>
      </c>
      <c r="AJ20">
        <f>SUM(AJ4:AJ19)</f>
        <v>0</v>
      </c>
      <c r="AK20">
        <f>SUM(AK4:AK19)</f>
        <v>8</v>
      </c>
      <c r="AL20" s="60">
        <f>AJ20/AK20</f>
        <v>0</v>
      </c>
    </row>
  </sheetData>
  <mergeCells count="12">
    <mergeCell ref="AD1:AE1"/>
    <mergeCell ref="AG1:AH1"/>
    <mergeCell ref="AJ1:AK1"/>
    <mergeCell ref="R1:S1"/>
    <mergeCell ref="U1:V1"/>
    <mergeCell ref="X1:Y1"/>
    <mergeCell ref="AA1:AB1"/>
    <mergeCell ref="C1:D1"/>
    <mergeCell ref="F1:G1"/>
    <mergeCell ref="I1:J1"/>
    <mergeCell ref="L1:M1"/>
    <mergeCell ref="O1:P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9"/>
  <sheetViews>
    <sheetView zoomScale="80" zoomScaleNormal="80" workbookViewId="0">
      <selection activeCell="D30" sqref="D30"/>
    </sheetView>
  </sheetViews>
  <sheetFormatPr defaultRowHeight="15" x14ac:dyDescent="0.25"/>
  <cols>
    <col min="1" max="1" width="16.85546875" customWidth="1"/>
    <col min="2" max="2" width="12.7109375" customWidth="1"/>
  </cols>
  <sheetData>
    <row r="1" spans="1:11" s="1" customFormat="1" x14ac:dyDescent="0.25">
      <c r="B1" s="1" t="s">
        <v>213</v>
      </c>
      <c r="C1" s="140">
        <v>1</v>
      </c>
      <c r="D1" s="140"/>
      <c r="E1" s="1" t="s">
        <v>225</v>
      </c>
      <c r="F1" s="140" t="s">
        <v>90</v>
      </c>
      <c r="G1" s="140"/>
      <c r="H1" s="1" t="s">
        <v>225</v>
      </c>
      <c r="I1" s="140">
        <v>2</v>
      </c>
      <c r="J1" s="140"/>
      <c r="K1" s="1" t="s">
        <v>225</v>
      </c>
    </row>
    <row r="2" spans="1:11" x14ac:dyDescent="0.25">
      <c r="C2" t="s">
        <v>223</v>
      </c>
      <c r="D2" t="s">
        <v>224</v>
      </c>
      <c r="F2" t="s">
        <v>223</v>
      </c>
      <c r="G2" t="s">
        <v>224</v>
      </c>
      <c r="I2" t="s">
        <v>223</v>
      </c>
      <c r="J2" t="s">
        <v>224</v>
      </c>
    </row>
    <row r="3" spans="1:11" x14ac:dyDescent="0.25">
      <c r="A3" t="s">
        <v>65</v>
      </c>
    </row>
    <row r="4" spans="1:11" x14ac:dyDescent="0.25">
      <c r="A4" s="50" t="s">
        <v>257</v>
      </c>
      <c r="B4">
        <f>COUNTIF('3way'!$Z$3:$Z$7690,"="&amp;A4)</f>
        <v>26</v>
      </c>
      <c r="C4">
        <f>COUNTIFS('3way'!$AA$3:$AA$7690,"1",'3way'!$AE$3:$AE$7690,"1",'3way'!$Z$3:$Z$7690,"=" &amp;A4)</f>
        <v>0</v>
      </c>
      <c r="D4">
        <f>COUNTIFS('3way'!$AE$3:$AE$7690,"1",'3way'!$Z$3:$Z$7690,"=" &amp;A4)</f>
        <v>0</v>
      </c>
      <c r="E4" s="5" t="e">
        <f>C4/D4</f>
        <v>#DIV/0!</v>
      </c>
      <c r="F4">
        <f>COUNTIFS('3way'!$AA$3:$AA$7690,"X",'3way'!$AE$3:$AE$7690,"X",'3way'!$Z$3:$Z$7690,"=" &amp;A4)</f>
        <v>0</v>
      </c>
      <c r="G4">
        <f>COUNTIFS('3way'!$AE$3:$AE$7690,"X",'3way'!$Z$3:$Z$7690,"=" &amp;A4)</f>
        <v>0</v>
      </c>
      <c r="H4" s="5" t="e">
        <f>F4/G4</f>
        <v>#DIV/0!</v>
      </c>
      <c r="I4">
        <f>COUNTIFS('3way'!$AA$3:$AA$7690,"2",'3way'!$AE$3:$AE$7690,"2",'3way'!$Z$3:$Z$7690,"=" &amp;A4)</f>
        <v>0</v>
      </c>
      <c r="J4">
        <f>COUNTIFS('3way'!$AE$3:$AE$7690,"2",'3way'!$Z$3:$Z$7690,"=" &amp;A4)</f>
        <v>0</v>
      </c>
      <c r="K4" s="5" t="e">
        <f>I4/J4</f>
        <v>#DIV/0!</v>
      </c>
    </row>
    <row r="5" spans="1:11" x14ac:dyDescent="0.25">
      <c r="A5" s="50" t="s">
        <v>258</v>
      </c>
      <c r="B5">
        <f>COUNTIF('3way'!$Z$3:$Z$7690,"="&amp;A5)</f>
        <v>26</v>
      </c>
      <c r="C5">
        <f>COUNTIFS('3way'!$AA$3:$AA$7690,"1",'3way'!$AE$3:$AE$7690,"1",'3way'!$Z$3:$Z$7690,"=" &amp;A5)</f>
        <v>0</v>
      </c>
      <c r="D5">
        <f>COUNTIFS('3way'!$AE$3:$AE$7690,"1",'3way'!$Z$3:$Z$7690,"=" &amp;A5)</f>
        <v>0</v>
      </c>
      <c r="E5" s="5" t="e">
        <f t="shared" ref="E5:E19" si="0">C5/D5</f>
        <v>#DIV/0!</v>
      </c>
      <c r="F5">
        <f>COUNTIFS('3way'!$AA$3:$AA$7690,"X",'3way'!$AE$3:$AE$7690,"X",'3way'!$Z$3:$Z$7690,"=" &amp;A5)</f>
        <v>0</v>
      </c>
      <c r="G5">
        <f>COUNTIFS('3way'!$AE$3:$AE$7690,"X",'3way'!$Z$3:$Z$7690,"=" &amp;A5)</f>
        <v>0</v>
      </c>
      <c r="H5" s="5" t="e">
        <f t="shared" ref="H5:H19" si="1">F5/G5</f>
        <v>#DIV/0!</v>
      </c>
      <c r="I5">
        <f>COUNTIFS('3way'!$AA$3:$AA$7690,"2",'3way'!$AE$3:$AE$7690,"2",'3way'!$Z$3:$Z$7690,"=" &amp;A5)</f>
        <v>0</v>
      </c>
      <c r="J5">
        <f>COUNTIFS('3way'!$AE$3:$AE$7690,"2",'3way'!$Z$3:$Z$7690,"=" &amp;A5)</f>
        <v>0</v>
      </c>
      <c r="K5" s="5" t="e">
        <f t="shared" ref="K5:K19" si="2">I5/J5</f>
        <v>#DIV/0!</v>
      </c>
    </row>
    <row r="6" spans="1:11" x14ac:dyDescent="0.25">
      <c r="A6" s="50" t="s">
        <v>259</v>
      </c>
      <c r="B6">
        <f>COUNTIF('3way'!$Z$3:$Z$7690,"="&amp;A6)</f>
        <v>47</v>
      </c>
      <c r="C6">
        <f>COUNTIFS('3way'!$AA$3:$AA$7690,"1",'3way'!$AE$3:$AE$7690,"1",'3way'!$Z$3:$Z$7690,"=" &amp;A6)</f>
        <v>0</v>
      </c>
      <c r="D6">
        <f>COUNTIFS('3way'!$AE$3:$AE$7690,"1",'3way'!$Z$3:$Z$7690,"=" &amp;A6)</f>
        <v>0</v>
      </c>
      <c r="E6" s="5" t="e">
        <f t="shared" si="0"/>
        <v>#DIV/0!</v>
      </c>
      <c r="F6">
        <f>COUNTIFS('3way'!$AA$3:$AA$7690,"X",'3way'!$AE$3:$AE$7690,"X",'3way'!$Z$3:$Z$7690,"=" &amp;A6)</f>
        <v>0</v>
      </c>
      <c r="G6">
        <f>COUNTIFS('3way'!$AE$3:$AE$7690,"X",'3way'!$Z$3:$Z$7690,"=" &amp;A6)</f>
        <v>0</v>
      </c>
      <c r="H6" s="5" t="e">
        <f t="shared" si="1"/>
        <v>#DIV/0!</v>
      </c>
      <c r="I6">
        <f>COUNTIFS('3way'!$AA$3:$AA$7690,"2",'3way'!$AE$3:$AE$7690,"2",'3way'!$Z$3:$Z$7690,"=" &amp;A6)</f>
        <v>0</v>
      </c>
      <c r="J6">
        <f>COUNTIFS('3way'!$AE$3:$AE$7690,"2",'3way'!$Z$3:$Z$7690,"=" &amp;A6)</f>
        <v>0</v>
      </c>
      <c r="K6" s="5" t="e">
        <f t="shared" si="2"/>
        <v>#DIV/0!</v>
      </c>
    </row>
    <row r="7" spans="1:11" x14ac:dyDescent="0.25">
      <c r="A7" s="50" t="s">
        <v>260</v>
      </c>
      <c r="B7">
        <f>COUNTIF('3way'!$Z$3:$Z$7690,"="&amp;A7)</f>
        <v>33</v>
      </c>
      <c r="C7">
        <f>COUNTIFS('3way'!$AA$3:$AA$7690,"1",'3way'!$AE$3:$AE$7690,"1",'3way'!$Z$3:$Z$7690,"=" &amp;A7)</f>
        <v>0</v>
      </c>
      <c r="D7">
        <f>COUNTIFS('3way'!$AE$3:$AE$7690,"1",'3way'!$Z$3:$Z$7690,"=" &amp;A7)</f>
        <v>0</v>
      </c>
      <c r="E7" s="5" t="e">
        <f t="shared" si="0"/>
        <v>#DIV/0!</v>
      </c>
      <c r="F7">
        <f>COUNTIFS('3way'!$AA$3:$AA$7690,"X",'3way'!$AE$3:$AE$7690,"X",'3way'!$Z$3:$Z$7690,"=" &amp;A7)</f>
        <v>0</v>
      </c>
      <c r="G7">
        <f>COUNTIFS('3way'!$AE$3:$AE$7690,"X",'3way'!$Z$3:$Z$7690,"=" &amp;A7)</f>
        <v>0</v>
      </c>
      <c r="H7" s="5" t="e">
        <f t="shared" si="1"/>
        <v>#DIV/0!</v>
      </c>
      <c r="I7">
        <f>COUNTIFS('3way'!$AA$3:$AA$7690,"2",'3way'!$AE$3:$AE$7690,"2",'3way'!$Z$3:$Z$7690,"=" &amp;A7)</f>
        <v>0</v>
      </c>
      <c r="J7">
        <f>COUNTIFS('3way'!$AE$3:$AE$7690,"2",'3way'!$Z$3:$Z$7690,"=" &amp;A7)</f>
        <v>0</v>
      </c>
      <c r="K7" s="5" t="e">
        <f t="shared" si="2"/>
        <v>#DIV/0!</v>
      </c>
    </row>
    <row r="8" spans="1:11" x14ac:dyDescent="0.25">
      <c r="A8" s="50" t="s">
        <v>261</v>
      </c>
      <c r="B8">
        <f>COUNTIF('3way'!$Z$3:$Z$7690,"="&amp;A8)</f>
        <v>30</v>
      </c>
      <c r="C8">
        <f>COUNTIFS('3way'!$AA$3:$AA$7690,"1",'3way'!$AE$3:$AE$7690,"1",'3way'!$Z$3:$Z$7690,"=" &amp;A8)</f>
        <v>0</v>
      </c>
      <c r="D8">
        <f>COUNTIFS('3way'!$AE$3:$AE$7690,"1",'3way'!$Z$3:$Z$7690,"=" &amp;A8)</f>
        <v>0</v>
      </c>
      <c r="E8" s="5" t="e">
        <f t="shared" si="0"/>
        <v>#DIV/0!</v>
      </c>
      <c r="F8">
        <f>COUNTIFS('3way'!$AA$3:$AA$7690,"X",'3way'!$AE$3:$AE$7690,"X",'3way'!$Z$3:$Z$7690,"=" &amp;A8)</f>
        <v>0</v>
      </c>
      <c r="G8">
        <f>COUNTIFS('3way'!$AE$3:$AE$7690,"X",'3way'!$Z$3:$Z$7690,"=" &amp;A8)</f>
        <v>0</v>
      </c>
      <c r="H8" s="5" t="e">
        <f t="shared" si="1"/>
        <v>#DIV/0!</v>
      </c>
      <c r="I8">
        <f>COUNTIFS('3way'!$AA$3:$AA$7690,"2",'3way'!$AE$3:$AE$7690,"2",'3way'!$Z$3:$Z$7690,"=" &amp;A8)</f>
        <v>0</v>
      </c>
      <c r="J8">
        <f>COUNTIFS('3way'!$AE$3:$AE$7690,"2",'3way'!$Z$3:$Z$7690,"=" &amp;A8)</f>
        <v>0</v>
      </c>
      <c r="K8" s="5" t="e">
        <f t="shared" si="2"/>
        <v>#DIV/0!</v>
      </c>
    </row>
    <row r="9" spans="1:11" x14ac:dyDescent="0.25">
      <c r="A9" s="50" t="s">
        <v>262</v>
      </c>
      <c r="B9">
        <f>COUNTIF('3way'!$Z$3:$Z$7690,"="&amp;A9)</f>
        <v>48</v>
      </c>
      <c r="C9">
        <f>COUNTIFS('3way'!$AA$3:$AA$7690,"1",'3way'!$AE$3:$AE$7690,"1",'3way'!$Z$3:$Z$7690,"=" &amp;A9)</f>
        <v>0</v>
      </c>
      <c r="D9">
        <f>COUNTIFS('3way'!$AE$3:$AE$7690,"1",'3way'!$Z$3:$Z$7690,"=" &amp;A9)</f>
        <v>0</v>
      </c>
      <c r="E9" s="5" t="e">
        <f t="shared" si="0"/>
        <v>#DIV/0!</v>
      </c>
      <c r="F9">
        <f>COUNTIFS('3way'!$AA$3:$AA$7690,"X",'3way'!$AE$3:$AE$7690,"X",'3way'!$Z$3:$Z$7690,"=" &amp;A9)</f>
        <v>0</v>
      </c>
      <c r="G9">
        <f>COUNTIFS('3way'!$AE$3:$AE$7690,"X",'3way'!$Z$3:$Z$7690,"=" &amp;A9)</f>
        <v>0</v>
      </c>
      <c r="H9" s="5" t="e">
        <f t="shared" si="1"/>
        <v>#DIV/0!</v>
      </c>
      <c r="I9">
        <f>COUNTIFS('3way'!$AA$3:$AA$7690,"2",'3way'!$AE$3:$AE$7690,"2",'3way'!$Z$3:$Z$7690,"=" &amp;A9)</f>
        <v>0</v>
      </c>
      <c r="J9">
        <f>COUNTIFS('3way'!$AE$3:$AE$7690,"2",'3way'!$Z$3:$Z$7690,"=" &amp;A9)</f>
        <v>0</v>
      </c>
      <c r="K9" s="5" t="e">
        <f t="shared" si="2"/>
        <v>#DIV/0!</v>
      </c>
    </row>
    <row r="10" spans="1:11" x14ac:dyDescent="0.25">
      <c r="A10" s="50" t="s">
        <v>263</v>
      </c>
      <c r="B10">
        <f>COUNTIF('3way'!$Z$3:$Z$7690,"="&amp;A10)</f>
        <v>15</v>
      </c>
      <c r="C10">
        <f>COUNTIFS('3way'!$AA$3:$AA$7690,"1",'3way'!$AE$3:$AE$7690,"1",'3way'!$Z$3:$Z$7690,"=" &amp;A10)</f>
        <v>0</v>
      </c>
      <c r="D10">
        <f>COUNTIFS('3way'!$AE$3:$AE$7690,"1",'3way'!$Z$3:$Z$7690,"=" &amp;A10)</f>
        <v>0</v>
      </c>
      <c r="E10" s="5" t="e">
        <f t="shared" si="0"/>
        <v>#DIV/0!</v>
      </c>
      <c r="F10">
        <f>COUNTIFS('3way'!$AA$3:$AA$7690,"X",'3way'!$AE$3:$AE$7690,"X",'3way'!$Z$3:$Z$7690,"=" &amp;A10)</f>
        <v>0</v>
      </c>
      <c r="G10">
        <f>COUNTIFS('3way'!$AE$3:$AE$7690,"X",'3way'!$Z$3:$Z$7690,"=" &amp;A10)</f>
        <v>0</v>
      </c>
      <c r="H10" s="5" t="e">
        <f t="shared" si="1"/>
        <v>#DIV/0!</v>
      </c>
      <c r="I10">
        <f>COUNTIFS('3way'!$AA$3:$AA$7690,"2",'3way'!$AE$3:$AE$7690,"2",'3way'!$Z$3:$Z$7690,"=" &amp;A10)</f>
        <v>0</v>
      </c>
      <c r="J10">
        <f>COUNTIFS('3way'!$AE$3:$AE$7690,"2",'3way'!$Z$3:$Z$7690,"=" &amp;A10)</f>
        <v>0</v>
      </c>
      <c r="K10" s="5" t="e">
        <f t="shared" si="2"/>
        <v>#DIV/0!</v>
      </c>
    </row>
    <row r="11" spans="1:11" x14ac:dyDescent="0.25">
      <c r="A11" s="50" t="s">
        <v>264</v>
      </c>
      <c r="B11">
        <f>COUNTIF('3way'!$Z$3:$Z$7690,"="&amp;A11)</f>
        <v>63</v>
      </c>
      <c r="C11">
        <f>COUNTIFS('3way'!$AA$3:$AA$7690,"1",'3way'!$AE$3:$AE$7690,"1",'3way'!$Z$3:$Z$7690,"=" &amp;A11)</f>
        <v>0</v>
      </c>
      <c r="D11">
        <f>COUNTIFS('3way'!$AE$3:$AE$7690,"1",'3way'!$Z$3:$Z$7690,"=" &amp;A11)</f>
        <v>0</v>
      </c>
      <c r="E11" s="5" t="e">
        <f t="shared" si="0"/>
        <v>#DIV/0!</v>
      </c>
      <c r="F11">
        <f>COUNTIFS('3way'!$AA$3:$AA$7690,"X",'3way'!$AE$3:$AE$7690,"X",'3way'!$Z$3:$Z$7690,"=" &amp;A11)</f>
        <v>0</v>
      </c>
      <c r="G11">
        <f>COUNTIFS('3way'!$AE$3:$AE$7690,"X",'3way'!$Z$3:$Z$7690,"=" &amp;A11)</f>
        <v>0</v>
      </c>
      <c r="H11" s="5" t="e">
        <f t="shared" si="1"/>
        <v>#DIV/0!</v>
      </c>
      <c r="I11">
        <f>COUNTIFS('3way'!$AA$3:$AA$7690,"2",'3way'!$AE$3:$AE$7690,"2",'3way'!$Z$3:$Z$7690,"=" &amp;A11)</f>
        <v>0</v>
      </c>
      <c r="J11">
        <f>COUNTIFS('3way'!$AE$3:$AE$7690,"2",'3way'!$Z$3:$Z$7690,"=" &amp;A11)</f>
        <v>0</v>
      </c>
      <c r="K11" s="5" t="e">
        <f t="shared" si="2"/>
        <v>#DIV/0!</v>
      </c>
    </row>
    <row r="12" spans="1:11" x14ac:dyDescent="0.25">
      <c r="A12" s="50" t="s">
        <v>265</v>
      </c>
      <c r="B12">
        <f>COUNTIF('3way'!$Z$3:$Z$7690,"="&amp;A12)</f>
        <v>14</v>
      </c>
      <c r="C12">
        <f>COUNTIFS('3way'!$AA$3:$AA$7690,"1",'3way'!$AE$3:$AE$7690,"1",'3way'!$Z$3:$Z$7690,"=" &amp;A12)</f>
        <v>0</v>
      </c>
      <c r="D12">
        <f>COUNTIFS('3way'!$AE$3:$AE$7690,"1",'3way'!$Z$3:$Z$7690,"=" &amp;A12)</f>
        <v>0</v>
      </c>
      <c r="E12" s="5" t="e">
        <f t="shared" si="0"/>
        <v>#DIV/0!</v>
      </c>
      <c r="F12">
        <f>COUNTIFS('3way'!$AA$3:$AA$7690,"X",'3way'!$AE$3:$AE$7690,"X",'3way'!$Z$3:$Z$7690,"=" &amp;A12)</f>
        <v>0</v>
      </c>
      <c r="G12">
        <f>COUNTIFS('3way'!$AE$3:$AE$7690,"X",'3way'!$Z$3:$Z$7690,"=" &amp;A12)</f>
        <v>0</v>
      </c>
      <c r="H12" s="5" t="e">
        <f t="shared" si="1"/>
        <v>#DIV/0!</v>
      </c>
      <c r="I12">
        <f>COUNTIFS('3way'!$AA$3:$AA$7690,"2",'3way'!$AE$3:$AE$7690,"2",'3way'!$Z$3:$Z$7690,"=" &amp;A12)</f>
        <v>0</v>
      </c>
      <c r="J12">
        <f>COUNTIFS('3way'!$AE$3:$AE$7690,"2",'3way'!$Z$3:$Z$7690,"=" &amp;A12)</f>
        <v>0</v>
      </c>
      <c r="K12" s="5" t="e">
        <f t="shared" si="2"/>
        <v>#DIV/0!</v>
      </c>
    </row>
    <row r="13" spans="1:11" x14ac:dyDescent="0.25">
      <c r="A13" s="50" t="s">
        <v>266</v>
      </c>
      <c r="B13">
        <f>COUNTIF('3way'!$Z$3:$Z$7690,"="&amp;A13)</f>
        <v>7</v>
      </c>
      <c r="C13">
        <f>COUNTIFS('3way'!$AA$3:$AA$7690,"1",'3way'!$AE$3:$AE$7690,"1",'3way'!$Z$3:$Z$7690,"=" &amp;A13)</f>
        <v>0</v>
      </c>
      <c r="D13">
        <f>COUNTIFS('3way'!$AE$3:$AE$7690,"1",'3way'!$Z$3:$Z$7690,"=" &amp;A13)</f>
        <v>0</v>
      </c>
      <c r="E13" s="5" t="e">
        <f t="shared" si="0"/>
        <v>#DIV/0!</v>
      </c>
      <c r="F13">
        <f>COUNTIFS('3way'!$AA$3:$AA$7690,"X",'3way'!$AE$3:$AE$7690,"X",'3way'!$Z$3:$Z$7690,"=" &amp;A13)</f>
        <v>0</v>
      </c>
      <c r="G13">
        <f>COUNTIFS('3way'!$AE$3:$AE$7690,"X",'3way'!$Z$3:$Z$7690,"=" &amp;A13)</f>
        <v>0</v>
      </c>
      <c r="H13" s="5" t="e">
        <f t="shared" si="1"/>
        <v>#DIV/0!</v>
      </c>
      <c r="I13">
        <f>COUNTIFS('3way'!$AA$3:$AA$7690,"2",'3way'!$AE$3:$AE$7690,"2",'3way'!$Z$3:$Z$7690,"=" &amp;A13)</f>
        <v>0</v>
      </c>
      <c r="J13">
        <f>COUNTIFS('3way'!$AE$3:$AE$7690,"2",'3way'!$Z$3:$Z$7690,"=" &amp;A13)</f>
        <v>0</v>
      </c>
      <c r="K13" s="5" t="e">
        <f t="shared" si="2"/>
        <v>#DIV/0!</v>
      </c>
    </row>
    <row r="14" spans="1:11" x14ac:dyDescent="0.25">
      <c r="A14" s="50" t="s">
        <v>267</v>
      </c>
      <c r="B14">
        <f>COUNTIF('3way'!$Z$3:$Z$7690,"="&amp;A14)</f>
        <v>24</v>
      </c>
      <c r="C14">
        <f>COUNTIFS('3way'!$AA$3:$AA$7690,"1",'3way'!$AE$3:$AE$7690,"1",'3way'!$Z$3:$Z$7690,"=" &amp;A14)</f>
        <v>0</v>
      </c>
      <c r="D14">
        <f>COUNTIFS('3way'!$AE$3:$AE$7690,"1",'3way'!$Z$3:$Z$7690,"=" &amp;A14)</f>
        <v>0</v>
      </c>
      <c r="E14" s="5" t="e">
        <f t="shared" si="0"/>
        <v>#DIV/0!</v>
      </c>
      <c r="F14">
        <f>COUNTIFS('3way'!$AA$3:$AA$7690,"X",'3way'!$AE$3:$AE$7690,"X",'3way'!$Z$3:$Z$7690,"=" &amp;A14)</f>
        <v>0</v>
      </c>
      <c r="G14">
        <f>COUNTIFS('3way'!$AE$3:$AE$7690,"X",'3way'!$Z$3:$Z$7690,"=" &amp;A14)</f>
        <v>0</v>
      </c>
      <c r="H14" s="5" t="e">
        <f t="shared" si="1"/>
        <v>#DIV/0!</v>
      </c>
      <c r="I14">
        <f>COUNTIFS('3way'!$AA$3:$AA$7690,"2",'3way'!$AE$3:$AE$7690,"2",'3way'!$Z$3:$Z$7690,"=" &amp;A14)</f>
        <v>0</v>
      </c>
      <c r="J14">
        <f>COUNTIFS('3way'!$AE$3:$AE$7690,"2",'3way'!$Z$3:$Z$7690,"=" &amp;A14)</f>
        <v>0</v>
      </c>
      <c r="K14" s="5" t="e">
        <f t="shared" si="2"/>
        <v>#DIV/0!</v>
      </c>
    </row>
    <row r="15" spans="1:11" x14ac:dyDescent="0.25">
      <c r="A15" s="50" t="s">
        <v>268</v>
      </c>
      <c r="B15">
        <f>COUNTIF('3way'!$Z$3:$Z$7690,"="&amp;A15)</f>
        <v>33</v>
      </c>
      <c r="C15">
        <f>COUNTIFS('3way'!$AA$3:$AA$7690,"1",'3way'!$AE$3:$AE$7690,"1",'3way'!$Z$3:$Z$7690,"=" &amp;A15)</f>
        <v>0</v>
      </c>
      <c r="D15">
        <f>COUNTIFS('3way'!$AE$3:$AE$7690,"1",'3way'!$Z$3:$Z$7690,"=" &amp;A15)</f>
        <v>0</v>
      </c>
      <c r="E15" s="5" t="e">
        <f t="shared" si="0"/>
        <v>#DIV/0!</v>
      </c>
      <c r="F15">
        <f>COUNTIFS('3way'!$AA$3:$AA$7690,"X",'3way'!$AE$3:$AE$7690,"X",'3way'!$Z$3:$Z$7690,"=" &amp;A15)</f>
        <v>0</v>
      </c>
      <c r="G15">
        <f>COUNTIFS('3way'!$AE$3:$AE$7690,"X",'3way'!$Z$3:$Z$7690,"=" &amp;A15)</f>
        <v>0</v>
      </c>
      <c r="H15" s="5" t="e">
        <f t="shared" si="1"/>
        <v>#DIV/0!</v>
      </c>
      <c r="I15">
        <f>COUNTIFS('3way'!$AA$3:$AA$7690,"2",'3way'!$AE$3:$AE$7690,"2",'3way'!$Z$3:$Z$7690,"=" &amp;A15)</f>
        <v>0</v>
      </c>
      <c r="J15">
        <f>COUNTIFS('3way'!$AE$3:$AE$7690,"2",'3way'!$Z$3:$Z$7690,"=" &amp;A15)</f>
        <v>0</v>
      </c>
      <c r="K15" s="5" t="e">
        <f t="shared" si="2"/>
        <v>#DIV/0!</v>
      </c>
    </row>
    <row r="16" spans="1:11" x14ac:dyDescent="0.25">
      <c r="A16" s="50" t="s">
        <v>269</v>
      </c>
      <c r="B16">
        <f>COUNTIF('3way'!$Z$3:$Z$7690,"="&amp;A16)</f>
        <v>26</v>
      </c>
      <c r="C16">
        <f>COUNTIFS('3way'!$AA$3:$AA$7690,"1",'3way'!$AE$3:$AE$7690,"1",'3way'!$Z$3:$Z$7690,"=" &amp;A16)</f>
        <v>0</v>
      </c>
      <c r="D16">
        <f>COUNTIFS('3way'!$AE$3:$AE$7690,"1",'3way'!$Z$3:$Z$7690,"=" &amp;A16)</f>
        <v>0</v>
      </c>
      <c r="E16" s="5" t="e">
        <f t="shared" si="0"/>
        <v>#DIV/0!</v>
      </c>
      <c r="F16">
        <f>COUNTIFS('3way'!$AA$3:$AA$7690,"X",'3way'!$AE$3:$AE$7690,"X",'3way'!$Z$3:$Z$7690,"=" &amp;A16)</f>
        <v>0</v>
      </c>
      <c r="G16">
        <f>COUNTIFS('3way'!$AE$3:$AE$7690,"X",'3way'!$Z$3:$Z$7690,"=" &amp;A16)</f>
        <v>0</v>
      </c>
      <c r="H16" s="5" t="e">
        <f t="shared" si="1"/>
        <v>#DIV/0!</v>
      </c>
      <c r="I16">
        <f>COUNTIFS('3way'!$AA$3:$AA$7690,"2",'3way'!$AE$3:$AE$7690,"2",'3way'!$Z$3:$Z$7690,"=" &amp;A16)</f>
        <v>0</v>
      </c>
      <c r="J16">
        <f>COUNTIFS('3way'!$AE$3:$AE$7690,"2",'3way'!$Z$3:$Z$7690,"=" &amp;A16)</f>
        <v>0</v>
      </c>
      <c r="K16" s="5" t="e">
        <f t="shared" si="2"/>
        <v>#DIV/0!</v>
      </c>
    </row>
    <row r="17" spans="1:11" x14ac:dyDescent="0.25">
      <c r="A17" s="50" t="s">
        <v>270</v>
      </c>
      <c r="B17">
        <f>COUNTIF('3way'!$Z$3:$Z$7690,"="&amp;A17)</f>
        <v>12</v>
      </c>
      <c r="C17">
        <f>COUNTIFS('3way'!$AA$3:$AA$7690,"1",'3way'!$AE$3:$AE$7690,"1",'3way'!$Z$3:$Z$7690,"=" &amp;A17)</f>
        <v>0</v>
      </c>
      <c r="D17">
        <f>COUNTIFS('3way'!$AE$3:$AE$7690,"1",'3way'!$Z$3:$Z$7690,"=" &amp;A17)</f>
        <v>0</v>
      </c>
      <c r="E17" s="5" t="e">
        <f t="shared" si="0"/>
        <v>#DIV/0!</v>
      </c>
      <c r="F17">
        <f>COUNTIFS('3way'!$AA$3:$AA$7690,"X",'3way'!$AE$3:$AE$7690,"X",'3way'!$Z$3:$Z$7690,"=" &amp;A17)</f>
        <v>0</v>
      </c>
      <c r="G17">
        <f>COUNTIFS('3way'!$AE$3:$AE$7690,"X",'3way'!$Z$3:$Z$7690,"=" &amp;A17)</f>
        <v>0</v>
      </c>
      <c r="H17" s="5" t="e">
        <f t="shared" si="1"/>
        <v>#DIV/0!</v>
      </c>
      <c r="I17">
        <f>COUNTIFS('3way'!$AA$3:$AA$7690,"2",'3way'!$AE$3:$AE$7690,"2",'3way'!$Z$3:$Z$7690,"=" &amp;A17)</f>
        <v>0</v>
      </c>
      <c r="J17">
        <f>COUNTIFS('3way'!$AE$3:$AE$7690,"2",'3way'!$Z$3:$Z$7690,"=" &amp;A17)</f>
        <v>0</v>
      </c>
      <c r="K17" s="5" t="e">
        <f t="shared" si="2"/>
        <v>#DIV/0!</v>
      </c>
    </row>
    <row r="18" spans="1:11" x14ac:dyDescent="0.25">
      <c r="A18" s="50" t="s">
        <v>271</v>
      </c>
      <c r="B18">
        <f>COUNTIF('3way'!$Z$3:$Z$7690,"="&amp;A18)</f>
        <v>26</v>
      </c>
      <c r="C18">
        <f>COUNTIFS('3way'!$AA$3:$AA$7690,"1",'3way'!$AE$3:$AE$7690,"1",'3way'!$Z$3:$Z$7690,"=" &amp;A18)</f>
        <v>0</v>
      </c>
      <c r="D18">
        <f>COUNTIFS('3way'!$AE$3:$AE$7690,"1",'3way'!$Z$3:$Z$7690,"=" &amp;A18)</f>
        <v>0</v>
      </c>
      <c r="E18" s="5" t="e">
        <f t="shared" si="0"/>
        <v>#DIV/0!</v>
      </c>
      <c r="F18">
        <f>COUNTIFS('3way'!$AA$3:$AA$7690,"X",'3way'!$AE$3:$AE$7690,"X",'3way'!$Z$3:$Z$7690,"=" &amp;A18)</f>
        <v>0</v>
      </c>
      <c r="G18">
        <f>COUNTIFS('3way'!$AE$3:$AE$7690,"X",'3way'!$Z$3:$Z$7690,"=" &amp;A18)</f>
        <v>0</v>
      </c>
      <c r="H18" s="5" t="e">
        <f t="shared" si="1"/>
        <v>#DIV/0!</v>
      </c>
      <c r="I18">
        <f>COUNTIFS('3way'!$AA$3:$AA$7690,"2",'3way'!$AE$3:$AE$7690,"2",'3way'!$Z$3:$Z$7690,"=" &amp;A18)</f>
        <v>0</v>
      </c>
      <c r="J18">
        <f>COUNTIFS('3way'!$AE$3:$AE$7690,"2",'3way'!$Z$3:$Z$7690,"=" &amp;A18)</f>
        <v>0</v>
      </c>
      <c r="K18" s="5" t="e">
        <f t="shared" si="2"/>
        <v>#DIV/0!</v>
      </c>
    </row>
    <row r="19" spans="1:11" x14ac:dyDescent="0.25">
      <c r="A19" s="50" t="s">
        <v>272</v>
      </c>
      <c r="B19">
        <f>COUNTIF('3way'!$Z$3:$Z$7690,"="&amp;A19)</f>
        <v>0</v>
      </c>
      <c r="C19">
        <f>COUNTIFS('3way'!$AA$3:$AA$7690,"1",'3way'!$AE$3:$AE$7690,"1",'3way'!$Z$3:$Z$7690,"=" &amp;A19)</f>
        <v>0</v>
      </c>
      <c r="D19">
        <f>COUNTIFS('3way'!$AE$3:$AE$7690,"1",'3way'!$Z$3:$Z$7690,"=" &amp;A19)</f>
        <v>0</v>
      </c>
      <c r="E19" s="5" t="e">
        <f t="shared" si="0"/>
        <v>#DIV/0!</v>
      </c>
      <c r="F19">
        <f>COUNTIFS('3way'!$AA$3:$AA$7690,"X",'3way'!$AE$3:$AE$7690,"X",'3way'!$Z$3:$Z$7690,"=" &amp;A19)</f>
        <v>0</v>
      </c>
      <c r="G19">
        <f>COUNTIFS('3way'!$AE$3:$AE$7690,"X",'3way'!$Z$3:$Z$7690,"=" &amp;A19)</f>
        <v>0</v>
      </c>
      <c r="H19" s="5" t="e">
        <f t="shared" si="1"/>
        <v>#DIV/0!</v>
      </c>
      <c r="I19">
        <f>COUNTIFS('3way'!$AA$3:$AA$7690,"2",'3way'!$AE$3:$AE$7690,"2",'3way'!$Z$3:$Z$7690,"=" &amp;A19)</f>
        <v>0</v>
      </c>
      <c r="J19">
        <f>COUNTIFS('3way'!$AE$3:$AE$7690,"2",'3way'!$Z$3:$Z$7690,"=" &amp;A19)</f>
        <v>0</v>
      </c>
      <c r="K19" s="5" t="e">
        <f t="shared" si="2"/>
        <v>#DIV/0!</v>
      </c>
    </row>
  </sheetData>
  <mergeCells count="3">
    <mergeCell ref="C1:D1"/>
    <mergeCell ref="F1:G1"/>
    <mergeCell ref="I1: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8"/>
  <sheetViews>
    <sheetView zoomScale="80" zoomScaleNormal="80" workbookViewId="0">
      <selection activeCell="F31" sqref="F31"/>
    </sheetView>
  </sheetViews>
  <sheetFormatPr defaultRowHeight="15" x14ac:dyDescent="0.25"/>
  <cols>
    <col min="3" max="3" width="13.5703125" customWidth="1"/>
    <col min="6" max="6" width="14" customWidth="1"/>
    <col min="9" max="9" width="13.85546875" customWidth="1"/>
  </cols>
  <sheetData>
    <row r="1" spans="1:13" x14ac:dyDescent="0.25">
      <c r="B1" s="146" t="s">
        <v>248</v>
      </c>
      <c r="C1" s="146"/>
      <c r="D1" s="146"/>
      <c r="E1" s="146" t="s">
        <v>207</v>
      </c>
      <c r="F1" s="146"/>
      <c r="G1" s="146"/>
      <c r="H1" s="146" t="s">
        <v>208</v>
      </c>
      <c r="I1" s="146"/>
      <c r="J1" s="146"/>
      <c r="K1" s="71"/>
      <c r="L1" s="71"/>
      <c r="M1" s="71"/>
    </row>
    <row r="2" spans="1:13" x14ac:dyDescent="0.25">
      <c r="B2" t="s">
        <v>247</v>
      </c>
      <c r="C2" t="s">
        <v>250</v>
      </c>
      <c r="D2" t="s">
        <v>249</v>
      </c>
      <c r="E2" t="s">
        <v>247</v>
      </c>
      <c r="F2" t="s">
        <v>250</v>
      </c>
      <c r="G2" t="s">
        <v>249</v>
      </c>
      <c r="H2" t="s">
        <v>247</v>
      </c>
      <c r="I2" t="s">
        <v>250</v>
      </c>
      <c r="J2" t="s">
        <v>249</v>
      </c>
    </row>
    <row r="3" spans="1:13" x14ac:dyDescent="0.25">
      <c r="A3" s="50" t="s">
        <v>257</v>
      </c>
      <c r="B3">
        <f>SUMIFS('2way'!$Z$3:$Z$7690,'2way'!$S$3:$S$7690,"=" &amp;A3,'2way'!$Y$3:$Y$7690,"&lt;&gt;P")</f>
        <v>0</v>
      </c>
      <c r="C3">
        <f>SUMIFS('2way'!$AB$3:$AB$7690,'2way'!$S$3:$S$7690,"="&amp;A3,'2way'!$Z$3:$Z$7690,"&lt;&gt;P")</f>
        <v>-19</v>
      </c>
      <c r="D3" s="60" t="e">
        <f>C3/B3</f>
        <v>#DIV/0!</v>
      </c>
      <c r="E3">
        <f>SUMIFS('2way'!$Z$3:$Z$7690,'2way'!$S$3:$S$7690,"=" &amp;A3,'2way'!$Y$3:$Y$7690,"&lt;&gt;P")</f>
        <v>0</v>
      </c>
      <c r="F3">
        <f>SUMIFS('2way'!$AD$3:$AD$7690,'2way'!$S$3:$S$7690,"="&amp;A3,'2way'!$Y$3:$Y$7690,"&lt;&gt;P")</f>
        <v>0</v>
      </c>
      <c r="G3" s="60" t="e">
        <f>F3/E3</f>
        <v>#DIV/0!</v>
      </c>
      <c r="H3">
        <f>SUMIFS('2way'!$Z$3:$Z$7690,'2way'!$S$3:$S$7690,"=" &amp;A3,'2way'!$Y$3:$Y$7690,"&lt;&gt;P")</f>
        <v>0</v>
      </c>
      <c r="I3">
        <f>SUMIFS('2way'!$AF$3:$AF$7690,'2way'!$S$3:$S$7690,"="&amp;A3,'2way'!$Y$3:$Y$7690,"&lt;&gt;P")</f>
        <v>0</v>
      </c>
      <c r="J3" s="60" t="e">
        <f>I3/H3</f>
        <v>#DIV/0!</v>
      </c>
    </row>
    <row r="4" spans="1:13" x14ac:dyDescent="0.25">
      <c r="A4" s="50" t="s">
        <v>258</v>
      </c>
      <c r="B4">
        <f>SUMIFS('2way'!$Z$3:$Z$7690,'2way'!$S$3:$S$7690,"=" &amp;A4,'2way'!$Y$3:$Y$7690,"&lt;&gt;P")</f>
        <v>0</v>
      </c>
      <c r="C4">
        <f>SUMIFS('2way'!$AB$3:$AB$7690,'2way'!$S$3:$S$7690,"="&amp;A4,'2way'!$Z$3:$Z$7690,"&lt;&gt;P")</f>
        <v>22</v>
      </c>
      <c r="D4" s="60" t="e">
        <f t="shared" ref="D4:D18" si="0">C4/B4</f>
        <v>#DIV/0!</v>
      </c>
      <c r="E4">
        <f>SUMIFS('2way'!$Z$3:$Z$7690,'2way'!$S$3:$S$7690,"=" &amp;A4,'2way'!$Y$3:$Y$7690,"&lt;&gt;P")</f>
        <v>0</v>
      </c>
      <c r="F4">
        <f>SUMIFS('2way'!$AD$3:$AD$7690,'2way'!$S$3:$S$7690,"="&amp;A4,'2way'!$Y$3:$Y$7690,"&lt;&gt;P")</f>
        <v>0</v>
      </c>
      <c r="G4" s="60" t="e">
        <f t="shared" ref="G4:G18" si="1">F4/E4</f>
        <v>#DIV/0!</v>
      </c>
      <c r="H4">
        <f>SUMIFS('2way'!$Z$3:$Z$7690,'2way'!$S$3:$S$7690,"=" &amp;A4,'2way'!$Y$3:$Y$7690,"&lt;&gt;P")</f>
        <v>0</v>
      </c>
      <c r="I4">
        <f>SUMIFS('2way'!$AF$3:$AF$7690,'2way'!$S$3:$S$7690,"="&amp;A4,'2way'!$Y$3:$Y$7690,"&lt;&gt;P")</f>
        <v>0</v>
      </c>
      <c r="J4" s="60" t="e">
        <f t="shared" ref="J4:J18" si="2">I4/H4</f>
        <v>#DIV/0!</v>
      </c>
    </row>
    <row r="5" spans="1:13" x14ac:dyDescent="0.25">
      <c r="A5" s="50" t="s">
        <v>259</v>
      </c>
      <c r="B5">
        <f>SUMIFS('2way'!$Z$3:$Z$7690,'2way'!$S$3:$S$7690,"=" &amp;A5,'2way'!$Y$3:$Y$7690,"&lt;&gt;P")</f>
        <v>0</v>
      </c>
      <c r="C5">
        <f>SUMIFS('2way'!$AB$3:$AB$7690,'2way'!$S$3:$S$7690,"="&amp;A5,'2way'!$Z$3:$Z$7690,"&lt;&gt;P")</f>
        <v>-4</v>
      </c>
      <c r="D5" s="60" t="e">
        <f t="shared" si="0"/>
        <v>#DIV/0!</v>
      </c>
      <c r="E5">
        <f>SUMIFS('2way'!$Z$3:$Z$7690,'2way'!$S$3:$S$7690,"=" &amp;A5,'2way'!$Y$3:$Y$7690,"&lt;&gt;P")</f>
        <v>0</v>
      </c>
      <c r="F5">
        <f>SUMIFS('2way'!$AD$3:$AD$7690,'2way'!$S$3:$S$7690,"="&amp;A5,'2way'!$Y$3:$Y$7690,"&lt;&gt;P")</f>
        <v>0</v>
      </c>
      <c r="G5" s="60" t="e">
        <f t="shared" si="1"/>
        <v>#DIV/0!</v>
      </c>
      <c r="H5">
        <f>SUMIFS('2way'!$Z$3:$Z$7690,'2way'!$S$3:$S$7690,"=" &amp;A5,'2way'!$Y$3:$Y$7690,"&lt;&gt;P")</f>
        <v>0</v>
      </c>
      <c r="I5">
        <f>SUMIFS('2way'!$AF$3:$AF$7690,'2way'!$S$3:$S$7690,"="&amp;A5,'2way'!$Y$3:$Y$7690,"&lt;&gt;P")</f>
        <v>0</v>
      </c>
      <c r="J5" s="60" t="e">
        <f t="shared" si="2"/>
        <v>#DIV/0!</v>
      </c>
    </row>
    <row r="6" spans="1:13" x14ac:dyDescent="0.25">
      <c r="A6" s="50" t="s">
        <v>260</v>
      </c>
      <c r="B6">
        <f>SUMIFS('2way'!$Z$3:$Z$7690,'2way'!$S$3:$S$7690,"=" &amp;A6,'2way'!$Y$3:$Y$7690,"&lt;&gt;P")</f>
        <v>0</v>
      </c>
      <c r="C6">
        <f>SUMIFS('2way'!$AB$3:$AB$7690,'2way'!$S$3:$S$7690,"="&amp;A6,'2way'!$Z$3:$Z$7690,"&lt;&gt;P")</f>
        <v>2</v>
      </c>
      <c r="D6" s="60" t="e">
        <f t="shared" si="0"/>
        <v>#DIV/0!</v>
      </c>
      <c r="E6">
        <f>SUMIFS('2way'!$Z$3:$Z$7690,'2way'!$S$3:$S$7690,"=" &amp;A6,'2way'!$Y$3:$Y$7690,"&lt;&gt;P")</f>
        <v>0</v>
      </c>
      <c r="F6">
        <f>SUMIFS('2way'!$AD$3:$AD$7690,'2way'!$S$3:$S$7690,"="&amp;A6,'2way'!$Y$3:$Y$7690,"&lt;&gt;P")</f>
        <v>0</v>
      </c>
      <c r="G6" s="60" t="e">
        <f t="shared" si="1"/>
        <v>#DIV/0!</v>
      </c>
      <c r="H6">
        <f>SUMIFS('2way'!$Z$3:$Z$7690,'2way'!$S$3:$S$7690,"=" &amp;A6,'2way'!$Y$3:$Y$7690,"&lt;&gt;P")</f>
        <v>0</v>
      </c>
      <c r="I6">
        <f>SUMIFS('2way'!$AF$3:$AF$7690,'2way'!$S$3:$S$7690,"="&amp;A6,'2way'!$Y$3:$Y$7690,"&lt;&gt;P")</f>
        <v>0</v>
      </c>
      <c r="J6" s="60" t="e">
        <f t="shared" si="2"/>
        <v>#DIV/0!</v>
      </c>
    </row>
    <row r="7" spans="1:13" x14ac:dyDescent="0.25">
      <c r="A7" s="50" t="s">
        <v>261</v>
      </c>
      <c r="B7">
        <f>SUMIFS('2way'!$Z$3:$Z$7690,'2way'!$S$3:$S$7690,"=" &amp;A7,'2way'!$Y$3:$Y$7690,"&lt;&gt;P")</f>
        <v>0</v>
      </c>
      <c r="C7">
        <f>SUMIFS('2way'!$AB$3:$AB$7690,'2way'!$S$3:$S$7690,"="&amp;A7,'2way'!$Z$3:$Z$7690,"&lt;&gt;P")</f>
        <v>19</v>
      </c>
      <c r="D7" s="60" t="e">
        <f t="shared" si="0"/>
        <v>#DIV/0!</v>
      </c>
      <c r="E7">
        <f>SUMIFS('2way'!$Z$3:$Z$7690,'2way'!$S$3:$S$7690,"=" &amp;A7,'2way'!$Y$3:$Y$7690,"&lt;&gt;P")</f>
        <v>0</v>
      </c>
      <c r="F7">
        <f>SUMIFS('2way'!$AD$3:$AD$7690,'2way'!$S$3:$S$7690,"="&amp;A7,'2way'!$Y$3:$Y$7690,"&lt;&gt;P")</f>
        <v>0</v>
      </c>
      <c r="G7" s="60" t="e">
        <f t="shared" si="1"/>
        <v>#DIV/0!</v>
      </c>
      <c r="H7">
        <f>SUMIFS('2way'!$Z$3:$Z$7690,'2way'!$S$3:$S$7690,"=" &amp;A7,'2way'!$Y$3:$Y$7690,"&lt;&gt;P")</f>
        <v>0</v>
      </c>
      <c r="I7">
        <f>SUMIFS('2way'!$AF$3:$AF$7690,'2way'!$S$3:$S$7690,"="&amp;A7,'2way'!$Y$3:$Y$7690,"&lt;&gt;P")</f>
        <v>0</v>
      </c>
      <c r="J7" s="60" t="e">
        <f t="shared" si="2"/>
        <v>#DIV/0!</v>
      </c>
    </row>
    <row r="8" spans="1:13" x14ac:dyDescent="0.25">
      <c r="A8" s="50" t="s">
        <v>262</v>
      </c>
      <c r="B8">
        <f>SUMIFS('2way'!$Z$3:$Z$7690,'2way'!$S$3:$S$7690,"=" &amp;A8,'2way'!$Y$3:$Y$7690,"&lt;&gt;P")</f>
        <v>0</v>
      </c>
      <c r="C8">
        <f>SUMIFS('2way'!$AB$3:$AB$7690,'2way'!$S$3:$S$7690,"="&amp;A8,'2way'!$Z$3:$Z$7690,"&lt;&gt;P")</f>
        <v>1</v>
      </c>
      <c r="D8" s="60" t="e">
        <f t="shared" si="0"/>
        <v>#DIV/0!</v>
      </c>
      <c r="E8">
        <f>SUMIFS('2way'!$Z$3:$Z$7690,'2way'!$S$3:$S$7690,"=" &amp;A8,'2way'!$Y$3:$Y$7690,"&lt;&gt;P")</f>
        <v>0</v>
      </c>
      <c r="F8">
        <f>SUMIFS('2way'!$AD$3:$AD$7690,'2way'!$S$3:$S$7690,"="&amp;A8,'2way'!$Y$3:$Y$7690,"&lt;&gt;P")</f>
        <v>0</v>
      </c>
      <c r="G8" s="60" t="e">
        <f t="shared" si="1"/>
        <v>#DIV/0!</v>
      </c>
      <c r="H8">
        <f>SUMIFS('2way'!$Z$3:$Z$7690,'2way'!$S$3:$S$7690,"=" &amp;A8,'2way'!$Y$3:$Y$7690,"&lt;&gt;P")</f>
        <v>0</v>
      </c>
      <c r="I8">
        <f>SUMIFS('2way'!$AF$3:$AF$7690,'2way'!$S$3:$S$7690,"="&amp;A8,'2way'!$Y$3:$Y$7690,"&lt;&gt;P")</f>
        <v>0</v>
      </c>
      <c r="J8" s="60" t="e">
        <f t="shared" si="2"/>
        <v>#DIV/0!</v>
      </c>
    </row>
    <row r="9" spans="1:13" x14ac:dyDescent="0.25">
      <c r="A9" s="50" t="s">
        <v>263</v>
      </c>
      <c r="B9">
        <f>SUMIFS('2way'!$Z$3:$Z$7690,'2way'!$S$3:$S$7690,"=" &amp;A9,'2way'!$Y$3:$Y$7690,"&lt;&gt;P")</f>
        <v>0</v>
      </c>
      <c r="C9">
        <f>SUMIFS('2way'!$AB$3:$AB$7690,'2way'!$S$3:$S$7690,"="&amp;A9,'2way'!$Z$3:$Z$7690,"&lt;&gt;P")</f>
        <v>-1</v>
      </c>
      <c r="D9" s="60" t="e">
        <f t="shared" si="0"/>
        <v>#DIV/0!</v>
      </c>
      <c r="E9">
        <f>SUMIFS('2way'!$Z$3:$Z$7690,'2way'!$S$3:$S$7690,"=" &amp;A9,'2way'!$Y$3:$Y$7690,"&lt;&gt;P")</f>
        <v>0</v>
      </c>
      <c r="F9">
        <f>SUMIFS('2way'!$AD$3:$AD$7690,'2way'!$S$3:$S$7690,"="&amp;A9,'2way'!$Y$3:$Y$7690,"&lt;&gt;P")</f>
        <v>0</v>
      </c>
      <c r="G9" s="60" t="e">
        <f t="shared" si="1"/>
        <v>#DIV/0!</v>
      </c>
      <c r="H9">
        <f>SUMIFS('2way'!$Z$3:$Z$7690,'2way'!$S$3:$S$7690,"=" &amp;A9,'2way'!$Y$3:$Y$7690,"&lt;&gt;P")</f>
        <v>0</v>
      </c>
      <c r="I9">
        <f>SUMIFS('2way'!$AF$3:$AF$7690,'2way'!$S$3:$S$7690,"="&amp;A9,'2way'!$Y$3:$Y$7690,"&lt;&gt;P")</f>
        <v>0</v>
      </c>
      <c r="J9" s="60" t="e">
        <f t="shared" si="2"/>
        <v>#DIV/0!</v>
      </c>
    </row>
    <row r="10" spans="1:13" x14ac:dyDescent="0.25">
      <c r="A10" s="50" t="s">
        <v>264</v>
      </c>
      <c r="B10">
        <f>SUMIFS('2way'!$Z$3:$Z$7690,'2way'!$S$3:$S$7690,"=" &amp;A10,'2way'!$Y$3:$Y$7690,"&lt;&gt;P")</f>
        <v>0</v>
      </c>
      <c r="C10">
        <f>SUMIFS('2way'!$AB$3:$AB$7690,'2way'!$S$3:$S$7690,"="&amp;A10,'2way'!$Z$3:$Z$7690,"&lt;&gt;P")</f>
        <v>2</v>
      </c>
      <c r="D10" s="60" t="e">
        <f t="shared" si="0"/>
        <v>#DIV/0!</v>
      </c>
      <c r="E10">
        <f>SUMIFS('2way'!$Z$3:$Z$7690,'2way'!$S$3:$S$7690,"=" &amp;A10,'2way'!$Y$3:$Y$7690,"&lt;&gt;P")</f>
        <v>0</v>
      </c>
      <c r="F10">
        <f>SUMIFS('2way'!$AD$3:$AD$7690,'2way'!$S$3:$S$7690,"="&amp;A10,'2way'!$Y$3:$Y$7690,"&lt;&gt;P")</f>
        <v>0</v>
      </c>
      <c r="G10" s="60" t="e">
        <f t="shared" si="1"/>
        <v>#DIV/0!</v>
      </c>
      <c r="H10">
        <f>SUMIFS('2way'!$Z$3:$Z$7690,'2way'!$S$3:$S$7690,"=" &amp;A10,'2way'!$Y$3:$Y$7690,"&lt;&gt;P")</f>
        <v>0</v>
      </c>
      <c r="I10">
        <f>SUMIFS('2way'!$AF$3:$AF$7690,'2way'!$S$3:$S$7690,"="&amp;A10,'2way'!$Y$3:$Y$7690,"&lt;&gt;P")</f>
        <v>0</v>
      </c>
      <c r="J10" s="60" t="e">
        <f t="shared" si="2"/>
        <v>#DIV/0!</v>
      </c>
    </row>
    <row r="11" spans="1:13" x14ac:dyDescent="0.25">
      <c r="A11" s="50" t="s">
        <v>265</v>
      </c>
      <c r="B11">
        <f>SUMIFS('2way'!$Z$3:$Z$7690,'2way'!$S$3:$S$7690,"=" &amp;A11,'2way'!$Y$3:$Y$7690,"&lt;&gt;P")</f>
        <v>0</v>
      </c>
      <c r="C11">
        <f>SUMIFS('2way'!$AB$3:$AB$7690,'2way'!$S$3:$S$7690,"="&amp;A11,'2way'!$Z$3:$Z$7690,"&lt;&gt;P")</f>
        <v>57</v>
      </c>
      <c r="D11" s="60" t="e">
        <f t="shared" si="0"/>
        <v>#DIV/0!</v>
      </c>
      <c r="E11">
        <f>SUMIFS('2way'!$Z$3:$Z$7690,'2way'!$S$3:$S$7690,"=" &amp;A11,'2way'!$Y$3:$Y$7690,"&lt;&gt;P")</f>
        <v>0</v>
      </c>
      <c r="F11">
        <f>SUMIFS('2way'!$AD$3:$AD$7690,'2way'!$S$3:$S$7690,"="&amp;A11,'2way'!$Y$3:$Y$7690,"&lt;&gt;P")</f>
        <v>0</v>
      </c>
      <c r="G11" s="60" t="e">
        <f t="shared" si="1"/>
        <v>#DIV/0!</v>
      </c>
      <c r="H11">
        <f>SUMIFS('2way'!$Z$3:$Z$7690,'2way'!$S$3:$S$7690,"=" &amp;A11,'2way'!$Y$3:$Y$7690,"&lt;&gt;P")</f>
        <v>0</v>
      </c>
      <c r="I11">
        <f>SUMIFS('2way'!$AF$3:$AF$7690,'2way'!$S$3:$S$7690,"="&amp;A11,'2way'!$Y$3:$Y$7690,"&lt;&gt;P")</f>
        <v>0</v>
      </c>
      <c r="J11" s="60" t="e">
        <f t="shared" si="2"/>
        <v>#DIV/0!</v>
      </c>
    </row>
    <row r="12" spans="1:13" x14ac:dyDescent="0.25">
      <c r="A12" s="50" t="s">
        <v>266</v>
      </c>
      <c r="B12">
        <f>SUMIFS('2way'!$Z$3:$Z$7690,'2way'!$S$3:$S$7690,"=" &amp;A12,'2way'!$Y$3:$Y$7690,"&lt;&gt;P")</f>
        <v>0</v>
      </c>
      <c r="C12">
        <f>SUMIFS('2way'!$AB$3:$AB$7690,'2way'!$S$3:$S$7690,"="&amp;A12,'2way'!$Z$3:$Z$7690,"&lt;&gt;P")</f>
        <v>-7</v>
      </c>
      <c r="D12" s="60" t="e">
        <f t="shared" si="0"/>
        <v>#DIV/0!</v>
      </c>
      <c r="E12">
        <f>SUMIFS('2way'!$Z$3:$Z$7690,'2way'!$S$3:$S$7690,"=" &amp;A12,'2way'!$Y$3:$Y$7690,"&lt;&gt;P")</f>
        <v>0</v>
      </c>
      <c r="F12">
        <f>SUMIFS('2way'!$AD$3:$AD$7690,'2way'!$S$3:$S$7690,"="&amp;A12,'2way'!$Y$3:$Y$7690,"&lt;&gt;P")</f>
        <v>0</v>
      </c>
      <c r="G12" s="60" t="e">
        <f t="shared" si="1"/>
        <v>#DIV/0!</v>
      </c>
      <c r="H12">
        <f>SUMIFS('2way'!$Z$3:$Z$7690,'2way'!$S$3:$S$7690,"=" &amp;A12,'2way'!$Y$3:$Y$7690,"&lt;&gt;P")</f>
        <v>0</v>
      </c>
      <c r="I12">
        <f>SUMIFS('2way'!$AF$3:$AF$7690,'2way'!$S$3:$S$7690,"="&amp;A12,'2way'!$Y$3:$Y$7690,"&lt;&gt;P")</f>
        <v>0</v>
      </c>
      <c r="J12" s="60" t="e">
        <f t="shared" si="2"/>
        <v>#DIV/0!</v>
      </c>
    </row>
    <row r="13" spans="1:13" x14ac:dyDescent="0.25">
      <c r="A13" s="50" t="s">
        <v>267</v>
      </c>
      <c r="B13">
        <f>SUMIFS('2way'!$Z$3:$Z$7690,'2way'!$S$3:$S$7690,"=" &amp;A13,'2way'!$Y$3:$Y$7690,"&lt;&gt;P")</f>
        <v>0</v>
      </c>
      <c r="C13">
        <f>SUMIFS('2way'!$AB$3:$AB$7690,'2way'!$S$3:$S$7690,"="&amp;A13,'2way'!$Z$3:$Z$7690,"&lt;&gt;P")</f>
        <v>-19</v>
      </c>
      <c r="D13" s="60" t="e">
        <f t="shared" si="0"/>
        <v>#DIV/0!</v>
      </c>
      <c r="E13">
        <f>SUMIFS('2way'!$Z$3:$Z$7690,'2way'!$S$3:$S$7690,"=" &amp;A13,'2way'!$Y$3:$Y$7690,"&lt;&gt;P")</f>
        <v>0</v>
      </c>
      <c r="F13">
        <f>SUMIFS('2way'!$AD$3:$AD$7690,'2way'!$S$3:$S$7690,"="&amp;A13,'2way'!$Y$3:$Y$7690,"&lt;&gt;P")</f>
        <v>0</v>
      </c>
      <c r="G13" s="60" t="e">
        <f t="shared" si="1"/>
        <v>#DIV/0!</v>
      </c>
      <c r="H13">
        <f>SUMIFS('2way'!$Z$3:$Z$7690,'2way'!$S$3:$S$7690,"=" &amp;A13,'2way'!$Y$3:$Y$7690,"&lt;&gt;P")</f>
        <v>0</v>
      </c>
      <c r="I13">
        <f>SUMIFS('2way'!$AF$3:$AF$7690,'2way'!$S$3:$S$7690,"="&amp;A13,'2way'!$Y$3:$Y$7690,"&lt;&gt;P")</f>
        <v>0</v>
      </c>
      <c r="J13" s="60" t="e">
        <f t="shared" si="2"/>
        <v>#DIV/0!</v>
      </c>
    </row>
    <row r="14" spans="1:13" x14ac:dyDescent="0.25">
      <c r="A14" s="50" t="s">
        <v>268</v>
      </c>
      <c r="B14">
        <f>SUMIFS('2way'!$Z$3:$Z$7690,'2way'!$S$3:$S$7690,"=" &amp;A14,'2way'!$Y$3:$Y$7690,"&lt;&gt;P")</f>
        <v>0</v>
      </c>
      <c r="C14">
        <f>SUMIFS('2way'!$AB$3:$AB$7690,'2way'!$S$3:$S$7690,"="&amp;A14,'2way'!$Z$3:$Z$7690,"&lt;&gt;P")</f>
        <v>10</v>
      </c>
      <c r="D14" s="60" t="e">
        <f t="shared" si="0"/>
        <v>#DIV/0!</v>
      </c>
      <c r="E14">
        <f>SUMIFS('2way'!$Z$3:$Z$7690,'2way'!$S$3:$S$7690,"=" &amp;A14,'2way'!$Y$3:$Y$7690,"&lt;&gt;P")</f>
        <v>0</v>
      </c>
      <c r="F14">
        <f>SUMIFS('2way'!$AD$3:$AD$7690,'2way'!$S$3:$S$7690,"="&amp;A14,'2way'!$Y$3:$Y$7690,"&lt;&gt;P")</f>
        <v>0</v>
      </c>
      <c r="G14" s="60" t="e">
        <f t="shared" si="1"/>
        <v>#DIV/0!</v>
      </c>
      <c r="H14">
        <f>SUMIFS('2way'!$Z$3:$Z$7690,'2way'!$S$3:$S$7690,"=" &amp;A14,'2way'!$Y$3:$Y$7690,"&lt;&gt;P")</f>
        <v>0</v>
      </c>
      <c r="I14">
        <f>SUMIFS('2way'!$AF$3:$AF$7690,'2way'!$S$3:$S$7690,"="&amp;A14,'2way'!$Y$3:$Y$7690,"&lt;&gt;P")</f>
        <v>0</v>
      </c>
      <c r="J14" s="60" t="e">
        <f t="shared" si="2"/>
        <v>#DIV/0!</v>
      </c>
    </row>
    <row r="15" spans="1:13" x14ac:dyDescent="0.25">
      <c r="A15" s="50" t="s">
        <v>269</v>
      </c>
      <c r="B15">
        <f>SUMIFS('2way'!$Z$3:$Z$7690,'2way'!$S$3:$S$7690,"=" &amp;A15,'2way'!$Y$3:$Y$7690,"&lt;&gt;P")</f>
        <v>0</v>
      </c>
      <c r="C15">
        <f>SUMIFS('2way'!$AB$3:$AB$7690,'2way'!$S$3:$S$7690,"="&amp;A15,'2way'!$Z$3:$Z$7690,"&lt;&gt;P")</f>
        <v>-63</v>
      </c>
      <c r="D15" s="60" t="e">
        <f t="shared" si="0"/>
        <v>#DIV/0!</v>
      </c>
      <c r="E15">
        <f>SUMIFS('2way'!$Z$3:$Z$7690,'2way'!$S$3:$S$7690,"=" &amp;A15,'2way'!$Y$3:$Y$7690,"&lt;&gt;P")</f>
        <v>0</v>
      </c>
      <c r="F15">
        <f>SUMIFS('2way'!$AD$3:$AD$7690,'2way'!$S$3:$S$7690,"="&amp;A15,'2way'!$Y$3:$Y$7690,"&lt;&gt;P")</f>
        <v>0</v>
      </c>
      <c r="G15" s="60" t="e">
        <f t="shared" si="1"/>
        <v>#DIV/0!</v>
      </c>
      <c r="H15">
        <f>SUMIFS('2way'!$Z$3:$Z$7690,'2way'!$S$3:$S$7690,"=" &amp;A15,'2way'!$Y$3:$Y$7690,"&lt;&gt;P")</f>
        <v>0</v>
      </c>
      <c r="I15">
        <f>SUMIFS('2way'!$AF$3:$AF$7690,'2way'!$S$3:$S$7690,"="&amp;A15,'2way'!$Y$3:$Y$7690,"&lt;&gt;P")</f>
        <v>0</v>
      </c>
      <c r="J15" s="60" t="e">
        <f t="shared" si="2"/>
        <v>#DIV/0!</v>
      </c>
    </row>
    <row r="16" spans="1:13" x14ac:dyDescent="0.25">
      <c r="A16" s="50" t="s">
        <v>270</v>
      </c>
      <c r="B16">
        <f>SUMIFS('2way'!$Z$3:$Z$7690,'2way'!$S$3:$S$7690,"=" &amp;A16,'2way'!$Y$3:$Y$7690,"&lt;&gt;P")</f>
        <v>0</v>
      </c>
      <c r="C16">
        <f>SUMIFS('2way'!$AB$3:$AB$7690,'2way'!$S$3:$S$7690,"="&amp;A16,'2way'!$Z$3:$Z$7690,"&lt;&gt;P")</f>
        <v>6</v>
      </c>
      <c r="D16" s="60" t="e">
        <f t="shared" si="0"/>
        <v>#DIV/0!</v>
      </c>
      <c r="E16">
        <f>SUMIFS('2way'!$Z$3:$Z$7690,'2way'!$S$3:$S$7690,"=" &amp;A16,'2way'!$Y$3:$Y$7690,"&lt;&gt;P")</f>
        <v>0</v>
      </c>
      <c r="F16">
        <f>SUMIFS('2way'!$AD$3:$AD$7690,'2way'!$S$3:$S$7690,"="&amp;A16,'2way'!$Y$3:$Y$7690,"&lt;&gt;P")</f>
        <v>0</v>
      </c>
      <c r="G16" s="60" t="e">
        <f t="shared" si="1"/>
        <v>#DIV/0!</v>
      </c>
      <c r="H16">
        <f>SUMIFS('2way'!$Z$3:$Z$7690,'2way'!$S$3:$S$7690,"=" &amp;A16,'2way'!$Y$3:$Y$7690,"&lt;&gt;P")</f>
        <v>0</v>
      </c>
      <c r="I16">
        <f>SUMIFS('2way'!$AF$3:$AF$7690,'2way'!$S$3:$S$7690,"="&amp;A16,'2way'!$Y$3:$Y$7690,"&lt;&gt;P")</f>
        <v>0</v>
      </c>
      <c r="J16" s="60" t="e">
        <f t="shared" si="2"/>
        <v>#DIV/0!</v>
      </c>
    </row>
    <row r="17" spans="1:10" x14ac:dyDescent="0.25">
      <c r="A17" s="50" t="s">
        <v>271</v>
      </c>
      <c r="B17">
        <f>SUMIFS('2way'!$Z$3:$Z$7690,'2way'!$S$3:$S$7690,"=" &amp;A17,'2way'!$Y$3:$Y$7690,"&lt;&gt;P")</f>
        <v>0</v>
      </c>
      <c r="C17">
        <f>SUMIFS('2way'!$AB$3:$AB$7690,'2way'!$S$3:$S$7690,"="&amp;A17,'2way'!$Z$3:$Z$7690,"&lt;&gt;P")</f>
        <v>14</v>
      </c>
      <c r="D17" s="60" t="e">
        <f t="shared" si="0"/>
        <v>#DIV/0!</v>
      </c>
      <c r="E17">
        <f>SUMIFS('2way'!$Z$3:$Z$7690,'2way'!$S$3:$S$7690,"=" &amp;A17,'2way'!$Y$3:$Y$7690,"&lt;&gt;P")</f>
        <v>0</v>
      </c>
      <c r="F17">
        <f>SUMIFS('2way'!$AD$3:$AD$7690,'2way'!$S$3:$S$7690,"="&amp;A17,'2way'!$Y$3:$Y$7690,"&lt;&gt;P")</f>
        <v>0</v>
      </c>
      <c r="G17" s="60" t="e">
        <f t="shared" si="1"/>
        <v>#DIV/0!</v>
      </c>
      <c r="H17">
        <f>SUMIFS('2way'!$Z$3:$Z$7690,'2way'!$S$3:$S$7690,"=" &amp;A17,'2way'!$Y$3:$Y$7690,"&lt;&gt;P")</f>
        <v>0</v>
      </c>
      <c r="I17">
        <f>SUMIFS('2way'!$AF$3:$AF$7690,'2way'!$S$3:$S$7690,"="&amp;A17,'2way'!$Y$3:$Y$7690,"&lt;&gt;P")</f>
        <v>0</v>
      </c>
      <c r="J17" s="60" t="e">
        <f t="shared" si="2"/>
        <v>#DIV/0!</v>
      </c>
    </row>
    <row r="18" spans="1:10" x14ac:dyDescent="0.25">
      <c r="A18" s="50" t="s">
        <v>272</v>
      </c>
      <c r="B18">
        <f>SUMIFS('2way'!$Z$3:$Z$7690,'2way'!$S$3:$S$7690,"=" &amp;A18,'2way'!$Y$3:$Y$7690,"&lt;&gt;P")</f>
        <v>0</v>
      </c>
      <c r="C18">
        <f>SUMIFS('2way'!$AB$3:$AB$7690,'2way'!$S$3:$S$7690,"="&amp;A18,'2way'!$Z$3:$Z$7690,"&lt;&gt;P")</f>
        <v>0</v>
      </c>
      <c r="D18" s="60" t="e">
        <f t="shared" si="0"/>
        <v>#DIV/0!</v>
      </c>
      <c r="E18">
        <f>SUMIFS('2way'!$Z$3:$Z$7690,'2way'!$S$3:$S$7690,"=" &amp;A18,'2way'!$Y$3:$Y$7690,"&lt;&gt;P")</f>
        <v>0</v>
      </c>
      <c r="F18">
        <f>SUMIFS('2way'!$AD$3:$AD$7690,'2way'!$S$3:$S$7690,"="&amp;A18,'2way'!$Y$3:$Y$7690,"&lt;&gt;P")</f>
        <v>0</v>
      </c>
      <c r="G18" s="60" t="e">
        <f t="shared" si="1"/>
        <v>#DIV/0!</v>
      </c>
      <c r="H18">
        <f>SUMIFS('2way'!$Z$3:$Z$7690,'2way'!$S$3:$S$7690,"=" &amp;A18,'2way'!$Y$3:$Y$7690,"&lt;&gt;P")</f>
        <v>0</v>
      </c>
      <c r="I18">
        <f>SUMIFS('2way'!$AF$3:$AF$7690,'2way'!$S$3:$S$7690,"="&amp;A18,'2way'!$Y$3:$Y$7690,"&lt;&gt;P")</f>
        <v>0</v>
      </c>
      <c r="J18" s="60" t="e">
        <f t="shared" si="2"/>
        <v>#DIV/0!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406"/>
  <sheetViews>
    <sheetView topLeftCell="A103" zoomScale="80" zoomScaleNormal="80" workbookViewId="0">
      <selection activeCell="P106" sqref="P106"/>
    </sheetView>
  </sheetViews>
  <sheetFormatPr defaultRowHeight="15" x14ac:dyDescent="0.25"/>
  <cols>
    <col min="2" max="2" width="14.7109375" customWidth="1"/>
    <col min="4" max="4" width="13.5703125" customWidth="1"/>
    <col min="7" max="7" width="14" customWidth="1"/>
    <col min="10" max="10" width="13.85546875" customWidth="1"/>
  </cols>
  <sheetData>
    <row r="1" spans="1:14" x14ac:dyDescent="0.25">
      <c r="C1" s="146" t="s">
        <v>248</v>
      </c>
      <c r="D1" s="146"/>
      <c r="E1" s="146"/>
      <c r="F1" s="146" t="s">
        <v>207</v>
      </c>
      <c r="G1" s="146"/>
      <c r="H1" s="146"/>
      <c r="I1" s="146" t="s">
        <v>208</v>
      </c>
      <c r="J1" s="146"/>
      <c r="K1" s="146"/>
      <c r="L1" s="71"/>
      <c r="M1" s="71"/>
      <c r="N1" s="71"/>
    </row>
    <row r="2" spans="1:14" x14ac:dyDescent="0.25">
      <c r="A2" t="s">
        <v>251</v>
      </c>
      <c r="B2" t="s">
        <v>252</v>
      </c>
      <c r="C2" t="s">
        <v>247</v>
      </c>
      <c r="D2" t="s">
        <v>250</v>
      </c>
      <c r="E2" t="s">
        <v>249</v>
      </c>
      <c r="F2" t="s">
        <v>247</v>
      </c>
      <c r="G2" t="s">
        <v>250</v>
      </c>
      <c r="H2" t="s">
        <v>249</v>
      </c>
      <c r="I2" t="s">
        <v>247</v>
      </c>
      <c r="J2" t="s">
        <v>250</v>
      </c>
      <c r="K2" t="s">
        <v>249</v>
      </c>
    </row>
    <row r="3" spans="1:14" x14ac:dyDescent="0.25">
      <c r="A3" t="s">
        <v>264</v>
      </c>
      <c r="B3" t="s">
        <v>290</v>
      </c>
      <c r="C3">
        <f>SUMIFS('2way'!$Z$3:$Z$7690,'2way'!$Q$3:$Q$7690,"=" &amp;B3,'2way'!$Y$3:$Y$7690,"&lt;&gt;P") + SUMIFS('2way'!$Z$3:$Z$7690,'2way'!$R$3:$R$7690,"=" &amp;B3,'2way'!$Y$3:$Y$7690,"&lt;&gt;P")</f>
        <v>0</v>
      </c>
      <c r="D3">
        <f>SUMIFS('2way'!$AB$3:$AB$7690,'2way'!$Q$3:$Q$7690,"="&amp;B3,'2way'!$Y$3:$Y$7690,"&lt;&gt;P") + SUMIFS('2way'!$AB$3:$AB$7690,'2way'!$R$3:$R$7690,"="&amp;B3,'2way'!$Y$3:$Y$7690,"&lt;&gt;P")</f>
        <v>-12</v>
      </c>
      <c r="E3" s="60" t="e">
        <f>D3/C3</f>
        <v>#DIV/0!</v>
      </c>
      <c r="F3">
        <f>SUMIFS('2way'!$Z$3:$Z$7690,'2way'!$Q$3:$Q$7690,"=" &amp;B3,'2way'!$Y$3:$Y$7690,"&lt;&gt;P") + SUMIFS('2way'!$Z$3:$Z$7690,'2way'!$R$3:$R$7690,"=" &amp;B3,'2way'!$Y$3:$Y$7690,"&lt;&gt;P")</f>
        <v>0</v>
      </c>
      <c r="G3">
        <f>SUMIFS('2way'!$AD$3:$AD$7690,'2way'!$Q$3:$Q$7690,"="&amp;B3,'2way'!$Y$3:$Y$7690,"&lt;&gt;P") + SUMIFS('2way'!$AD$3:$AD$7690,'2way'!$R$3:$R$7690,"="&amp;D3,'2way'!$Y$3:$Y$7690,"&lt;&gt;P")</f>
        <v>0</v>
      </c>
      <c r="H3" s="60" t="e">
        <f>G3/F3</f>
        <v>#DIV/0!</v>
      </c>
      <c r="I3">
        <f>SUMIFS('2way'!$Z$3:$Z$7690,'2way'!$Q$3:$Q$7690,"=" &amp;B3,'2way'!$Y$3:$Y$7690,"&lt;&gt;P") + SUMIFS('2way'!$Z$3:$Z$7690,'2way'!$R$3:$R$7690,"=" &amp;B3,'2way'!$Y$3:$Y$7690,"&lt;&gt;P")</f>
        <v>0</v>
      </c>
      <c r="J3">
        <f>SUMIFS('2way'!$AF$3:$AF$7690,'2way'!$Q$3:$Q$7690,"="&amp;B3,'2way'!$Y$3:$Y$7690,"&lt;&gt;P") + SUMIFS('2way'!$AF$3:$AF$7690,'2way'!$R$3:$R$7690,"="&amp;B3,'2way'!$Y$3:$Y$7690,"&lt;&gt;P")</f>
        <v>0</v>
      </c>
      <c r="K3" s="60" t="e">
        <f>J3/I3</f>
        <v>#DIV/0!</v>
      </c>
    </row>
    <row r="4" spans="1:14" x14ac:dyDescent="0.25">
      <c r="A4" t="s">
        <v>264</v>
      </c>
      <c r="B4" t="s">
        <v>485</v>
      </c>
      <c r="C4">
        <f>SUMIFS('2way'!$Z$3:$Z$7690,'2way'!$Q$3:$Q$7690,"=" &amp;B4,'2way'!$Y$3:$Y$7690,"&lt;&gt;P") + SUMIFS('2way'!$Z$3:$Z$7690,'2way'!$R$3:$R$7690,"=" &amp;B4,'2way'!$Y$3:$Y$7690,"&lt;&gt;P")</f>
        <v>0</v>
      </c>
      <c r="D4">
        <f>SUMIFS('2way'!$AB$3:$AB$7690,'2way'!$Q$3:$Q$7690,"="&amp;B4,'2way'!$Y$3:$Y$7690,"&lt;&gt;P") + SUMIFS('2way'!$AB$3:$AB$7690,'2way'!$R$3:$R$7690,"="&amp;B4,'2way'!$Y$3:$Y$7690,"&lt;&gt;P")</f>
        <v>-15</v>
      </c>
      <c r="E4" s="60" t="e">
        <f t="shared" ref="E4:E67" si="0">D4/C4</f>
        <v>#DIV/0!</v>
      </c>
      <c r="F4">
        <f>SUMIFS('2way'!$Z$3:$Z$7690,'2way'!$Q$3:$Q$7690,"=" &amp;B4,'2way'!$Y$3:$Y$7690,"&lt;&gt;P") + SUMIFS('2way'!$Z$3:$Z$7690,'2way'!$R$3:$R$7690,"=" &amp;B4,'2way'!$Y$3:$Y$7690,"&lt;&gt;P")</f>
        <v>0</v>
      </c>
      <c r="G4">
        <f>SUMIFS('2way'!$AD$3:$AD$7690,'2way'!$Q$3:$Q$7690,"="&amp;B4,'2way'!$Y$3:$Y$7690,"&lt;&gt;P") + SUMIFS('2way'!$AD$3:$AD$7690,'2way'!$R$3:$R$7690,"="&amp;D4,'2way'!$Y$3:$Y$7690,"&lt;&gt;P")</f>
        <v>0</v>
      </c>
      <c r="H4" s="60" t="e">
        <f t="shared" ref="H4:H67" si="1">G4/F4</f>
        <v>#DIV/0!</v>
      </c>
      <c r="I4">
        <f>SUMIFS('2way'!$Z$3:$Z$7690,'2way'!$Q$3:$Q$7690,"=" &amp;B4,'2way'!$Y$3:$Y$7690,"&lt;&gt;P") + SUMIFS('2way'!$Z$3:$Z$7690,'2way'!$R$3:$R$7690,"=" &amp;B4,'2way'!$Y$3:$Y$7690,"&lt;&gt;P")</f>
        <v>0</v>
      </c>
      <c r="J4">
        <f>SUMIFS('2way'!$AF$3:$AF$7690,'2way'!$Q$3:$Q$7690,"="&amp;B4,'2way'!$Y$3:$Y$7690,"&lt;&gt;P") + SUMIFS('2way'!$AF$3:$AF$7690,'2way'!$R$3:$R$7690,"="&amp;B4,'2way'!$Y$3:$Y$7690,"&lt;&gt;P")</f>
        <v>0</v>
      </c>
      <c r="K4" s="60" t="e">
        <f t="shared" ref="K4:K67" si="2">J4/I4</f>
        <v>#DIV/0!</v>
      </c>
    </row>
    <row r="5" spans="1:14" x14ac:dyDescent="0.25">
      <c r="A5" t="s">
        <v>264</v>
      </c>
      <c r="B5" t="s">
        <v>454</v>
      </c>
      <c r="C5">
        <f>SUMIFS('2way'!$Z$3:$Z$7690,'2way'!$Q$3:$Q$7690,"=" &amp;B5,'2way'!$Y$3:$Y$7690,"&lt;&gt;P") + SUMIFS('2way'!$Z$3:$Z$7690,'2way'!$R$3:$R$7690,"=" &amp;B5,'2way'!$Y$3:$Y$7690,"&lt;&gt;P")</f>
        <v>0</v>
      </c>
      <c r="D5">
        <f>SUMIFS('2way'!$AB$3:$AB$7690,'2way'!$Q$3:$Q$7690,"="&amp;B5,'2way'!$Y$3:$Y$7690,"&lt;&gt;P") + SUMIFS('2way'!$AB$3:$AB$7690,'2way'!$R$3:$R$7690,"="&amp;B5,'2way'!$Y$3:$Y$7690,"&lt;&gt;P")</f>
        <v>-7</v>
      </c>
      <c r="E5" s="60" t="e">
        <f t="shared" si="0"/>
        <v>#DIV/0!</v>
      </c>
      <c r="F5">
        <f>SUMIFS('2way'!$Z$3:$Z$7690,'2way'!$Q$3:$Q$7690,"=" &amp;B5,'2way'!$Y$3:$Y$7690,"&lt;&gt;P") + SUMIFS('2way'!$Z$3:$Z$7690,'2way'!$R$3:$R$7690,"=" &amp;B5,'2way'!$Y$3:$Y$7690,"&lt;&gt;P")</f>
        <v>0</v>
      </c>
      <c r="G5">
        <f>SUMIFS('2way'!$AD$3:$AD$7690,'2way'!$Q$3:$Q$7690,"="&amp;B5,'2way'!$Y$3:$Y$7690,"&lt;&gt;P") + SUMIFS('2way'!$AD$3:$AD$7690,'2way'!$R$3:$R$7690,"="&amp;D5,'2way'!$Y$3:$Y$7690,"&lt;&gt;P")</f>
        <v>0</v>
      </c>
      <c r="H5" s="60" t="e">
        <f t="shared" si="1"/>
        <v>#DIV/0!</v>
      </c>
      <c r="I5">
        <f>SUMIFS('2way'!$Z$3:$Z$7690,'2way'!$Q$3:$Q$7690,"=" &amp;B5,'2way'!$Y$3:$Y$7690,"&lt;&gt;P") + SUMIFS('2way'!$Z$3:$Z$7690,'2way'!$R$3:$R$7690,"=" &amp;B5,'2way'!$Y$3:$Y$7690,"&lt;&gt;P")</f>
        <v>0</v>
      </c>
      <c r="J5">
        <f>SUMIFS('2way'!$AF$3:$AF$7690,'2way'!$Q$3:$Q$7690,"="&amp;B5,'2way'!$Y$3:$Y$7690,"&lt;&gt;P") + SUMIFS('2way'!$AF$3:$AF$7690,'2way'!$R$3:$R$7690,"="&amp;B5,'2way'!$Y$3:$Y$7690,"&lt;&gt;P")</f>
        <v>0</v>
      </c>
      <c r="K5" s="60" t="e">
        <f t="shared" si="2"/>
        <v>#DIV/0!</v>
      </c>
    </row>
    <row r="6" spans="1:14" x14ac:dyDescent="0.25">
      <c r="A6" t="s">
        <v>264</v>
      </c>
      <c r="B6" t="s">
        <v>273</v>
      </c>
      <c r="C6">
        <f>SUMIFS('2way'!$Z$3:$Z$7690,'2way'!$Q$3:$Q$7690,"=" &amp;B6,'2way'!$Y$3:$Y$7690,"&lt;&gt;P") + SUMIFS('2way'!$Z$3:$Z$7690,'2way'!$R$3:$R$7690,"=" &amp;B6,'2way'!$Y$3:$Y$7690,"&lt;&gt;P")</f>
        <v>0</v>
      </c>
      <c r="D6">
        <f>SUMIFS('2way'!$AB$3:$AB$7690,'2way'!$Q$3:$Q$7690,"="&amp;B6,'2way'!$Y$3:$Y$7690,"&lt;&gt;P") + SUMIFS('2way'!$AB$3:$AB$7690,'2way'!$R$3:$R$7690,"="&amp;B6,'2way'!$Y$3:$Y$7690,"&lt;&gt;P")</f>
        <v>-10</v>
      </c>
      <c r="E6" s="60" t="e">
        <f t="shared" si="0"/>
        <v>#DIV/0!</v>
      </c>
      <c r="F6">
        <f>SUMIFS('2way'!$Z$3:$Z$7690,'2way'!$Q$3:$Q$7690,"=" &amp;B6,'2way'!$Y$3:$Y$7690,"&lt;&gt;P") + SUMIFS('2way'!$Z$3:$Z$7690,'2way'!$R$3:$R$7690,"=" &amp;B6,'2way'!$Y$3:$Y$7690,"&lt;&gt;P")</f>
        <v>0</v>
      </c>
      <c r="G6">
        <f>SUMIFS('2way'!$AD$3:$AD$7690,'2way'!$Q$3:$Q$7690,"="&amp;B6,'2way'!$Y$3:$Y$7690,"&lt;&gt;P") + SUMIFS('2way'!$AD$3:$AD$7690,'2way'!$R$3:$R$7690,"="&amp;D6,'2way'!$Y$3:$Y$7690,"&lt;&gt;P")</f>
        <v>0</v>
      </c>
      <c r="H6" s="60" t="e">
        <f t="shared" si="1"/>
        <v>#DIV/0!</v>
      </c>
      <c r="I6">
        <f>SUMIFS('2way'!$Z$3:$Z$7690,'2way'!$Q$3:$Q$7690,"=" &amp;B6,'2way'!$Y$3:$Y$7690,"&lt;&gt;P") + SUMIFS('2way'!$Z$3:$Z$7690,'2way'!$R$3:$R$7690,"=" &amp;B6,'2way'!$Y$3:$Y$7690,"&lt;&gt;P")</f>
        <v>0</v>
      </c>
      <c r="J6">
        <f>SUMIFS('2way'!$AF$3:$AF$7690,'2way'!$Q$3:$Q$7690,"="&amp;B6,'2way'!$Y$3:$Y$7690,"&lt;&gt;P") + SUMIFS('2way'!$AF$3:$AF$7690,'2way'!$R$3:$R$7690,"="&amp;B6,'2way'!$Y$3:$Y$7690,"&lt;&gt;P")</f>
        <v>0</v>
      </c>
      <c r="K6" s="60" t="e">
        <f t="shared" si="2"/>
        <v>#DIV/0!</v>
      </c>
    </row>
    <row r="7" spans="1:14" x14ac:dyDescent="0.25">
      <c r="A7" t="s">
        <v>264</v>
      </c>
      <c r="B7" t="s">
        <v>357</v>
      </c>
      <c r="C7">
        <f>SUMIFS('2way'!$Z$3:$Z$7690,'2way'!$Q$3:$Q$7690,"=" &amp;B7,'2way'!$Y$3:$Y$7690,"&lt;&gt;P") + SUMIFS('2way'!$Z$3:$Z$7690,'2way'!$R$3:$R$7690,"=" &amp;B7,'2way'!$Y$3:$Y$7690,"&lt;&gt;P")</f>
        <v>0</v>
      </c>
      <c r="D7">
        <f>SUMIFS('2way'!$AB$3:$AB$7690,'2way'!$Q$3:$Q$7690,"="&amp;B7,'2way'!$Y$3:$Y$7690,"&lt;&gt;P") + SUMIFS('2way'!$AB$3:$AB$7690,'2way'!$R$3:$R$7690,"="&amp;B7,'2way'!$Y$3:$Y$7690,"&lt;&gt;P")</f>
        <v>-15</v>
      </c>
      <c r="E7" s="60" t="e">
        <f t="shared" si="0"/>
        <v>#DIV/0!</v>
      </c>
      <c r="F7">
        <f>SUMIFS('2way'!$Z$3:$Z$7690,'2way'!$Q$3:$Q$7690,"=" &amp;B7,'2way'!$Y$3:$Y$7690,"&lt;&gt;P") + SUMIFS('2way'!$Z$3:$Z$7690,'2way'!$R$3:$R$7690,"=" &amp;B7,'2way'!$Y$3:$Y$7690,"&lt;&gt;P")</f>
        <v>0</v>
      </c>
      <c r="G7">
        <f>SUMIFS('2way'!$AD$3:$AD$7690,'2way'!$Q$3:$Q$7690,"="&amp;B7,'2way'!$Y$3:$Y$7690,"&lt;&gt;P") + SUMIFS('2way'!$AD$3:$AD$7690,'2way'!$R$3:$R$7690,"="&amp;D7,'2way'!$Y$3:$Y$7690,"&lt;&gt;P")</f>
        <v>0</v>
      </c>
      <c r="H7" s="60" t="e">
        <f t="shared" si="1"/>
        <v>#DIV/0!</v>
      </c>
      <c r="I7">
        <f>SUMIFS('2way'!$Z$3:$Z$7690,'2way'!$Q$3:$Q$7690,"=" &amp;B7,'2way'!$Y$3:$Y$7690,"&lt;&gt;P") + SUMIFS('2way'!$Z$3:$Z$7690,'2way'!$R$3:$R$7690,"=" &amp;B7,'2way'!$Y$3:$Y$7690,"&lt;&gt;P")</f>
        <v>0</v>
      </c>
      <c r="J7">
        <f>SUMIFS('2way'!$AF$3:$AF$7690,'2way'!$Q$3:$Q$7690,"="&amp;B7,'2way'!$Y$3:$Y$7690,"&lt;&gt;P") + SUMIFS('2way'!$AF$3:$AF$7690,'2way'!$R$3:$R$7690,"="&amp;B7,'2way'!$Y$3:$Y$7690,"&lt;&gt;P")</f>
        <v>0</v>
      </c>
      <c r="K7" s="60" t="e">
        <f t="shared" si="2"/>
        <v>#DIV/0!</v>
      </c>
    </row>
    <row r="8" spans="1:14" x14ac:dyDescent="0.25">
      <c r="A8" t="s">
        <v>264</v>
      </c>
      <c r="B8" t="s">
        <v>358</v>
      </c>
      <c r="C8">
        <f>SUMIFS('2way'!$Z$3:$Z$7690,'2way'!$Q$3:$Q$7690,"=" &amp;B8,'2way'!$Y$3:$Y$7690,"&lt;&gt;P") + SUMIFS('2way'!$Z$3:$Z$7690,'2way'!$R$3:$R$7690,"=" &amp;B8,'2way'!$Y$3:$Y$7690,"&lt;&gt;P")</f>
        <v>0</v>
      </c>
      <c r="D8">
        <f>SUMIFS('2way'!$AB$3:$AB$7690,'2way'!$Q$3:$Q$7690,"="&amp;B8,'2way'!$Z$3:$Z$7690,"&lt;&gt;P") + SUMIFS('2way'!$AB$3:$AB$7690,'2way'!$R$3:$R$7690,"="&amp;B8,'2way'!$Z$3:$Z$7690,"&lt;&gt;P")</f>
        <v>15</v>
      </c>
      <c r="E8" s="60" t="e">
        <f t="shared" si="0"/>
        <v>#DIV/0!</v>
      </c>
      <c r="F8">
        <f>SUMIFS('2way'!$Z$3:$Z$7690,'2way'!$Q$3:$Q$7690,"=" &amp;B8,'2way'!$Y$3:$Y$7690,"&lt;&gt;P") + SUMIFS('2way'!$Z$3:$Z$7690,'2way'!$R$3:$R$7690,"=" &amp;B8,'2way'!$Y$3:$Y$7690,"&lt;&gt;P")</f>
        <v>0</v>
      </c>
      <c r="G8">
        <f>SUMIFS('2way'!$AD$3:$AD$7690,'2way'!$Q$3:$Q$7690,"="&amp;B8,'2way'!$Y$3:$Y$7690,"&lt;&gt;P") + SUMIFS('2way'!$AD$3:$AD$7690,'2way'!$R$3:$R$7690,"="&amp;D8,'2way'!$Y$3:$Y$7690,"&lt;&gt;P")</f>
        <v>0</v>
      </c>
      <c r="H8" s="60" t="e">
        <f t="shared" si="1"/>
        <v>#DIV/0!</v>
      </c>
      <c r="I8">
        <f>SUMIFS('2way'!$Z$3:$Z$7690,'2way'!$Q$3:$Q$7690,"=" &amp;B8,'2way'!$Y$3:$Y$7690,"&lt;&gt;P") + SUMIFS('2way'!$Z$3:$Z$7690,'2way'!$R$3:$R$7690,"=" &amp;B8,'2way'!$Y$3:$Y$7690,"&lt;&gt;P")</f>
        <v>0</v>
      </c>
      <c r="J8">
        <f>SUMIFS('2way'!$AF$3:$AF$7690,'2way'!$Q$3:$Q$7690,"="&amp;B8,'2way'!$Y$3:$Y$7690,"&lt;&gt;P") + SUMIFS('2way'!$AF$3:$AF$7690,'2way'!$R$3:$R$7690,"="&amp;B8,'2way'!$Y$3:$Y$7690,"&lt;&gt;P")</f>
        <v>0</v>
      </c>
      <c r="K8" s="60" t="e">
        <f t="shared" si="2"/>
        <v>#DIV/0!</v>
      </c>
    </row>
    <row r="9" spans="1:14" x14ac:dyDescent="0.25">
      <c r="A9" t="s">
        <v>264</v>
      </c>
      <c r="B9" t="s">
        <v>294</v>
      </c>
      <c r="C9">
        <f>SUMIFS('2way'!$Z$3:$Z$7690,'2way'!$Q$3:$Q$7690,"=" &amp;B9,'2way'!$Y$3:$Y$7690,"&lt;&gt;P") + SUMIFS('2way'!$Z$3:$Z$7690,'2way'!$R$3:$R$7690,"=" &amp;B9,'2way'!$Y$3:$Y$7690,"&lt;&gt;P")</f>
        <v>0</v>
      </c>
      <c r="D9">
        <f>SUMIFS('2way'!$AB$3:$AB$7690,'2way'!$Q$3:$Q$7690,"="&amp;B9,'2way'!$Z$3:$Z$7690,"&lt;&gt;P") + SUMIFS('2way'!$AB$3:$AB$7690,'2way'!$R$3:$R$7690,"="&amp;B9,'2way'!$Z$3:$Z$7690,"&lt;&gt;P")</f>
        <v>12</v>
      </c>
      <c r="E9" s="60" t="e">
        <f t="shared" si="0"/>
        <v>#DIV/0!</v>
      </c>
      <c r="F9">
        <f>SUMIFS('2way'!$Z$3:$Z$7690,'2way'!$Q$3:$Q$7690,"=" &amp;B9,'2way'!$Y$3:$Y$7690,"&lt;&gt;P") + SUMIFS('2way'!$Z$3:$Z$7690,'2way'!$R$3:$R$7690,"=" &amp;B9,'2way'!$Y$3:$Y$7690,"&lt;&gt;P")</f>
        <v>0</v>
      </c>
      <c r="G9">
        <f>SUMIFS('2way'!$AD$3:$AD$7690,'2way'!$Q$3:$Q$7690,"="&amp;B9,'2way'!$Y$3:$Y$7690,"&lt;&gt;P") + SUMIFS('2way'!$AD$3:$AD$7690,'2way'!$R$3:$R$7690,"="&amp;D9,'2way'!$Y$3:$Y$7690,"&lt;&gt;P")</f>
        <v>0</v>
      </c>
      <c r="H9" s="60" t="e">
        <f t="shared" si="1"/>
        <v>#DIV/0!</v>
      </c>
      <c r="I9">
        <f>SUMIFS('2way'!$Z$3:$Z$7690,'2way'!$Q$3:$Q$7690,"=" &amp;B9,'2way'!$Y$3:$Y$7690,"&lt;&gt;P") + SUMIFS('2way'!$Z$3:$Z$7690,'2way'!$R$3:$R$7690,"=" &amp;B9,'2way'!$Y$3:$Y$7690,"&lt;&gt;P")</f>
        <v>0</v>
      </c>
      <c r="J9">
        <f>SUMIFS('2way'!$AF$3:$AF$7690,'2way'!$Q$3:$Q$7690,"="&amp;B9,'2way'!$Y$3:$Y$7690,"&lt;&gt;P") + SUMIFS('2way'!$AF$3:$AF$7690,'2way'!$R$3:$R$7690,"="&amp;B9,'2way'!$Y$3:$Y$7690,"&lt;&gt;P")</f>
        <v>0</v>
      </c>
      <c r="K9" s="60" t="e">
        <f t="shared" si="2"/>
        <v>#DIV/0!</v>
      </c>
    </row>
    <row r="10" spans="1:14" x14ac:dyDescent="0.25">
      <c r="A10" t="s">
        <v>264</v>
      </c>
      <c r="B10" t="s">
        <v>291</v>
      </c>
      <c r="C10">
        <f>SUMIFS('2way'!$Z$3:$Z$7690,'2way'!$Q$3:$Q$7690,"=" &amp;B10,'2way'!$Y$3:$Y$7690,"&lt;&gt;P") + SUMIFS('2way'!$Z$3:$Z$7690,'2way'!$R$3:$R$7690,"=" &amp;B10,'2way'!$Y$3:$Y$7690,"&lt;&gt;P")</f>
        <v>0</v>
      </c>
      <c r="D10">
        <f>SUMIFS('2way'!$AB$3:$AB$7690,'2way'!$Q$3:$Q$7690,"="&amp;B10,'2way'!$Z$3:$Z$7690,"&lt;&gt;P") + SUMIFS('2way'!$AB$3:$AB$7690,'2way'!$R$3:$R$7690,"="&amp;B10,'2way'!$Z$3:$Z$7690,"&lt;&gt;P")</f>
        <v>-11</v>
      </c>
      <c r="E10" s="60" t="e">
        <f t="shared" si="0"/>
        <v>#DIV/0!</v>
      </c>
      <c r="F10">
        <f>SUMIFS('2way'!$Z$3:$Z$7690,'2way'!$Q$3:$Q$7690,"=" &amp;B10,'2way'!$Y$3:$Y$7690,"&lt;&gt;P") + SUMIFS('2way'!$Z$3:$Z$7690,'2way'!$R$3:$R$7690,"=" &amp;B10,'2way'!$Y$3:$Y$7690,"&lt;&gt;P")</f>
        <v>0</v>
      </c>
      <c r="G10">
        <f>SUMIFS('2way'!$AD$3:$AD$7690,'2way'!$Q$3:$Q$7690,"="&amp;B10,'2way'!$Y$3:$Y$7690,"&lt;&gt;P") + SUMIFS('2way'!$AD$3:$AD$7690,'2way'!$R$3:$R$7690,"="&amp;D10,'2way'!$Y$3:$Y$7690,"&lt;&gt;P")</f>
        <v>0</v>
      </c>
      <c r="H10" s="60" t="e">
        <f t="shared" si="1"/>
        <v>#DIV/0!</v>
      </c>
      <c r="I10">
        <f>SUMIFS('2way'!$Z$3:$Z$7690,'2way'!$Q$3:$Q$7690,"=" &amp;B10,'2way'!$Y$3:$Y$7690,"&lt;&gt;P") + SUMIFS('2way'!$Z$3:$Z$7690,'2way'!$R$3:$R$7690,"=" &amp;B10,'2way'!$Y$3:$Y$7690,"&lt;&gt;P")</f>
        <v>0</v>
      </c>
      <c r="J10">
        <f>SUMIFS('2way'!$AF$3:$AF$7690,'2way'!$Q$3:$Q$7690,"="&amp;B10,'2way'!$Y$3:$Y$7690,"&lt;&gt;P") + SUMIFS('2way'!$AF$3:$AF$7690,'2way'!$R$3:$R$7690,"="&amp;B10,'2way'!$Y$3:$Y$7690,"&lt;&gt;P")</f>
        <v>0</v>
      </c>
      <c r="K10" s="60" t="e">
        <f t="shared" si="2"/>
        <v>#DIV/0!</v>
      </c>
    </row>
    <row r="11" spans="1:14" x14ac:dyDescent="0.25">
      <c r="A11" t="s">
        <v>264</v>
      </c>
      <c r="B11" t="s">
        <v>359</v>
      </c>
      <c r="C11">
        <f>SUMIFS('2way'!$Z$3:$Z$7690,'2way'!$Q$3:$Q$7690,"=" &amp;B11,'2way'!$Y$3:$Y$7690,"&lt;&gt;P") + SUMIFS('2way'!$Z$3:$Z$7690,'2way'!$R$3:$R$7690,"=" &amp;B11,'2way'!$Y$3:$Y$7690,"&lt;&gt;P")</f>
        <v>0</v>
      </c>
      <c r="D11">
        <f>SUMIFS('2way'!$AB$3:$AB$7690,'2way'!$Q$3:$Q$7690,"="&amp;B11,'2way'!$Z$3:$Z$7690,"&lt;&gt;P") + SUMIFS('2way'!$AB$3:$AB$7690,'2way'!$R$3:$R$7690,"="&amp;B11,'2way'!$Z$3:$Z$7690,"&lt;&gt;P")</f>
        <v>17</v>
      </c>
      <c r="E11" s="60" t="e">
        <f t="shared" si="0"/>
        <v>#DIV/0!</v>
      </c>
      <c r="F11">
        <f>SUMIFS('2way'!$Z$3:$Z$7690,'2way'!$Q$3:$Q$7690,"=" &amp;B11,'2way'!$Y$3:$Y$7690,"&lt;&gt;P") + SUMIFS('2way'!$Z$3:$Z$7690,'2way'!$R$3:$R$7690,"=" &amp;B11,'2way'!$Y$3:$Y$7690,"&lt;&gt;P")</f>
        <v>0</v>
      </c>
      <c r="G11">
        <f>SUMIFS('2way'!$AD$3:$AD$7690,'2way'!$Q$3:$Q$7690,"="&amp;B11,'2way'!$Y$3:$Y$7690,"&lt;&gt;P") + SUMIFS('2way'!$AD$3:$AD$7690,'2way'!$R$3:$R$7690,"="&amp;D11,'2way'!$Y$3:$Y$7690,"&lt;&gt;P")</f>
        <v>0</v>
      </c>
      <c r="H11" s="60" t="e">
        <f t="shared" si="1"/>
        <v>#DIV/0!</v>
      </c>
      <c r="I11">
        <f>SUMIFS('2way'!$Z$3:$Z$7690,'2way'!$Q$3:$Q$7690,"=" &amp;B11,'2way'!$Y$3:$Y$7690,"&lt;&gt;P") + SUMIFS('2way'!$Z$3:$Z$7690,'2way'!$R$3:$R$7690,"=" &amp;B11,'2way'!$Y$3:$Y$7690,"&lt;&gt;P")</f>
        <v>0</v>
      </c>
      <c r="J11">
        <f>SUMIFS('2way'!$AF$3:$AF$7690,'2way'!$Q$3:$Q$7690,"="&amp;B11,'2way'!$Y$3:$Y$7690,"&lt;&gt;P") + SUMIFS('2way'!$AF$3:$AF$7690,'2way'!$R$3:$R$7690,"="&amp;B11,'2way'!$Y$3:$Y$7690,"&lt;&gt;P")</f>
        <v>0</v>
      </c>
      <c r="K11" s="60" t="e">
        <f t="shared" si="2"/>
        <v>#DIV/0!</v>
      </c>
    </row>
    <row r="12" spans="1:14" x14ac:dyDescent="0.25">
      <c r="A12" t="s">
        <v>264</v>
      </c>
      <c r="B12" t="s">
        <v>451</v>
      </c>
      <c r="C12">
        <f>SUMIFS('2way'!$Z$3:$Z$7690,'2way'!$Q$3:$Q$7690,"=" &amp;B12,'2way'!$Y$3:$Y$7690,"&lt;&gt;P") + SUMIFS('2way'!$Z$3:$Z$7690,'2way'!$R$3:$R$7690,"=" &amp;B12,'2way'!$Y$3:$Y$7690,"&lt;&gt;P")</f>
        <v>0</v>
      </c>
      <c r="D12">
        <f>SUMIFS('2way'!$AB$3:$AB$7690,'2way'!$Q$3:$Q$7690,"="&amp;B12,'2way'!$Z$3:$Z$7690,"&lt;&gt;P") + SUMIFS('2way'!$AB$3:$AB$7690,'2way'!$R$3:$R$7690,"="&amp;B12,'2way'!$Z$3:$Z$7690,"&lt;&gt;P")</f>
        <v>7</v>
      </c>
      <c r="E12" s="60" t="e">
        <f t="shared" si="0"/>
        <v>#DIV/0!</v>
      </c>
      <c r="F12">
        <f>SUMIFS('2way'!$Z$3:$Z$7690,'2way'!$Q$3:$Q$7690,"=" &amp;B12,'2way'!$Y$3:$Y$7690,"&lt;&gt;P") + SUMIFS('2way'!$Z$3:$Z$7690,'2way'!$R$3:$R$7690,"=" &amp;B12,'2way'!$Y$3:$Y$7690,"&lt;&gt;P")</f>
        <v>0</v>
      </c>
      <c r="G12">
        <f>SUMIFS('2way'!$AD$3:$AD$7690,'2way'!$Q$3:$Q$7690,"="&amp;B12,'2way'!$Y$3:$Y$7690,"&lt;&gt;P") + SUMIFS('2way'!$AD$3:$AD$7690,'2way'!$R$3:$R$7690,"="&amp;D12,'2way'!$Y$3:$Y$7690,"&lt;&gt;P")</f>
        <v>0</v>
      </c>
      <c r="H12" s="60" t="e">
        <f t="shared" si="1"/>
        <v>#DIV/0!</v>
      </c>
      <c r="I12">
        <f>SUMIFS('2way'!$Z$3:$Z$7690,'2way'!$Q$3:$Q$7690,"=" &amp;B12,'2way'!$Y$3:$Y$7690,"&lt;&gt;P") + SUMIFS('2way'!$Z$3:$Z$7690,'2way'!$R$3:$R$7690,"=" &amp;B12,'2way'!$Y$3:$Y$7690,"&lt;&gt;P")</f>
        <v>0</v>
      </c>
      <c r="J12">
        <f>SUMIFS('2way'!$AF$3:$AF$7690,'2way'!$Q$3:$Q$7690,"="&amp;B12,'2way'!$Y$3:$Y$7690,"&lt;&gt;P") + SUMIFS('2way'!$AF$3:$AF$7690,'2way'!$R$3:$R$7690,"="&amp;B12,'2way'!$Y$3:$Y$7690,"&lt;&gt;P")</f>
        <v>0</v>
      </c>
      <c r="K12" s="60" t="e">
        <f t="shared" si="2"/>
        <v>#DIV/0!</v>
      </c>
    </row>
    <row r="13" spans="1:14" x14ac:dyDescent="0.25">
      <c r="A13" t="s">
        <v>264</v>
      </c>
      <c r="B13" t="s">
        <v>296</v>
      </c>
      <c r="C13">
        <f>SUMIFS('2way'!$Z$3:$Z$7690,'2way'!$Q$3:$Q$7690,"=" &amp;B13,'2way'!$Y$3:$Y$7690,"&lt;&gt;P") + SUMIFS('2way'!$Z$3:$Z$7690,'2way'!$R$3:$R$7690,"=" &amp;B13,'2way'!$Y$3:$Y$7690,"&lt;&gt;P")</f>
        <v>0</v>
      </c>
      <c r="D13">
        <f>SUMIFS('2way'!$AB$3:$AB$7690,'2way'!$Q$3:$Q$7690,"="&amp;B13,'2way'!$Z$3:$Z$7690,"&lt;&gt;P") + SUMIFS('2way'!$AB$3:$AB$7690,'2way'!$R$3:$R$7690,"="&amp;B13,'2way'!$Z$3:$Z$7690,"&lt;&gt;P")</f>
        <v>13</v>
      </c>
      <c r="E13" s="60" t="e">
        <f t="shared" si="0"/>
        <v>#DIV/0!</v>
      </c>
      <c r="F13">
        <f>SUMIFS('2way'!$Z$3:$Z$7690,'2way'!$Q$3:$Q$7690,"=" &amp;B13,'2way'!$Y$3:$Y$7690,"&lt;&gt;P") + SUMIFS('2way'!$Z$3:$Z$7690,'2way'!$R$3:$R$7690,"=" &amp;B13,'2way'!$Y$3:$Y$7690,"&lt;&gt;P")</f>
        <v>0</v>
      </c>
      <c r="G13">
        <f>SUMIFS('2way'!$AD$3:$AD$7690,'2way'!$Q$3:$Q$7690,"="&amp;B13,'2way'!$Y$3:$Y$7690,"&lt;&gt;P") + SUMIFS('2way'!$AD$3:$AD$7690,'2way'!$R$3:$R$7690,"="&amp;D13,'2way'!$Y$3:$Y$7690,"&lt;&gt;P")</f>
        <v>0</v>
      </c>
      <c r="H13" s="60" t="e">
        <f t="shared" si="1"/>
        <v>#DIV/0!</v>
      </c>
      <c r="I13">
        <f>SUMIFS('2way'!$Z$3:$Z$7690,'2way'!$Q$3:$Q$7690,"=" &amp;B13,'2way'!$Y$3:$Y$7690,"&lt;&gt;P") + SUMIFS('2way'!$Z$3:$Z$7690,'2way'!$R$3:$R$7690,"=" &amp;B13,'2way'!$Y$3:$Y$7690,"&lt;&gt;P")</f>
        <v>0</v>
      </c>
      <c r="J13">
        <f>SUMIFS('2way'!$AF$3:$AF$7690,'2way'!$Q$3:$Q$7690,"="&amp;B13,'2way'!$Y$3:$Y$7690,"&lt;&gt;P") + SUMIFS('2way'!$AF$3:$AF$7690,'2way'!$R$3:$R$7690,"="&amp;B13,'2way'!$Y$3:$Y$7690,"&lt;&gt;P")</f>
        <v>0</v>
      </c>
      <c r="K13" s="60" t="e">
        <f t="shared" si="2"/>
        <v>#DIV/0!</v>
      </c>
    </row>
    <row r="14" spans="1:14" x14ac:dyDescent="0.25">
      <c r="A14" t="s">
        <v>264</v>
      </c>
      <c r="B14" t="s">
        <v>360</v>
      </c>
      <c r="C14">
        <f>SUMIFS('2way'!$Z$3:$Z$7690,'2way'!$Q$3:$Q$7690,"=" &amp;B14,'2way'!$Y$3:$Y$7690,"&lt;&gt;P") + SUMIFS('2way'!$Z$3:$Z$7690,'2way'!$R$3:$R$7690,"=" &amp;B14,'2way'!$Y$3:$Y$7690,"&lt;&gt;P")</f>
        <v>0</v>
      </c>
      <c r="D14">
        <f>SUMIFS('2way'!$AB$3:$AB$7690,'2way'!$Q$3:$Q$7690,"="&amp;B14,'2way'!$Z$3:$Z$7690,"&lt;&gt;P") + SUMIFS('2way'!$AB$3:$AB$7690,'2way'!$R$3:$R$7690,"="&amp;B14,'2way'!$Z$3:$Z$7690,"&lt;&gt;P")</f>
        <v>-10</v>
      </c>
      <c r="E14" s="60" t="e">
        <f t="shared" si="0"/>
        <v>#DIV/0!</v>
      </c>
      <c r="F14">
        <f>SUMIFS('2way'!$Z$3:$Z$7690,'2way'!$Q$3:$Q$7690,"=" &amp;B14,'2way'!$Y$3:$Y$7690,"&lt;&gt;P") + SUMIFS('2way'!$Z$3:$Z$7690,'2way'!$R$3:$R$7690,"=" &amp;B14,'2way'!$Y$3:$Y$7690,"&lt;&gt;P")</f>
        <v>0</v>
      </c>
      <c r="G14">
        <f>SUMIFS('2way'!$AD$3:$AD$7690,'2way'!$Q$3:$Q$7690,"="&amp;B14,'2way'!$Y$3:$Y$7690,"&lt;&gt;P") + SUMIFS('2way'!$AD$3:$AD$7690,'2way'!$R$3:$R$7690,"="&amp;D14,'2way'!$Y$3:$Y$7690,"&lt;&gt;P")</f>
        <v>0</v>
      </c>
      <c r="H14" s="60" t="e">
        <f t="shared" si="1"/>
        <v>#DIV/0!</v>
      </c>
      <c r="I14">
        <f>SUMIFS('2way'!$Z$3:$Z$7690,'2way'!$Q$3:$Q$7690,"=" &amp;B14,'2way'!$Y$3:$Y$7690,"&lt;&gt;P") + SUMIFS('2way'!$Z$3:$Z$7690,'2way'!$R$3:$R$7690,"=" &amp;B14,'2way'!$Y$3:$Y$7690,"&lt;&gt;P")</f>
        <v>0</v>
      </c>
      <c r="J14">
        <f>SUMIFS('2way'!$AF$3:$AF$7690,'2way'!$Q$3:$Q$7690,"="&amp;B14,'2way'!$Y$3:$Y$7690,"&lt;&gt;P") + SUMIFS('2way'!$AF$3:$AF$7690,'2way'!$R$3:$R$7690,"="&amp;B14,'2way'!$Y$3:$Y$7690,"&lt;&gt;P")</f>
        <v>0</v>
      </c>
      <c r="K14" s="60" t="e">
        <f t="shared" si="2"/>
        <v>#DIV/0!</v>
      </c>
    </row>
    <row r="15" spans="1:14" x14ac:dyDescent="0.25">
      <c r="A15" t="s">
        <v>264</v>
      </c>
      <c r="B15" t="s">
        <v>274</v>
      </c>
      <c r="C15">
        <f>SUMIFS('2way'!$Z$3:$Z$7690,'2way'!$Q$3:$Q$7690,"=" &amp;B15,'2way'!$Y$3:$Y$7690,"&lt;&gt;P") + SUMIFS('2way'!$Z$3:$Z$7690,'2way'!$R$3:$R$7690,"=" &amp;B15,'2way'!$Y$3:$Y$7690,"&lt;&gt;P")</f>
        <v>0</v>
      </c>
      <c r="D15">
        <f>SUMIFS('2way'!$AB$3:$AB$7690,'2way'!$Q$3:$Q$7690,"="&amp;B15,'2way'!$Z$3:$Z$7690,"&lt;&gt;P") + SUMIFS('2way'!$AB$3:$AB$7690,'2way'!$R$3:$R$7690,"="&amp;B15,'2way'!$Z$3:$Z$7690,"&lt;&gt;P")</f>
        <v>-12</v>
      </c>
      <c r="E15" s="60" t="e">
        <f t="shared" si="0"/>
        <v>#DIV/0!</v>
      </c>
      <c r="F15">
        <f>SUMIFS('2way'!$Z$3:$Z$7690,'2way'!$Q$3:$Q$7690,"=" &amp;B15,'2way'!$Y$3:$Y$7690,"&lt;&gt;P") + SUMIFS('2way'!$Z$3:$Z$7690,'2way'!$R$3:$R$7690,"=" &amp;B15,'2way'!$Y$3:$Y$7690,"&lt;&gt;P")</f>
        <v>0</v>
      </c>
      <c r="G15">
        <f>SUMIFS('2way'!$AD$3:$AD$7690,'2way'!$Q$3:$Q$7690,"="&amp;B15,'2way'!$Y$3:$Y$7690,"&lt;&gt;P") + SUMIFS('2way'!$AD$3:$AD$7690,'2way'!$R$3:$R$7690,"="&amp;D15,'2way'!$Y$3:$Y$7690,"&lt;&gt;P")</f>
        <v>0</v>
      </c>
      <c r="H15" s="60" t="e">
        <f t="shared" si="1"/>
        <v>#DIV/0!</v>
      </c>
      <c r="I15">
        <f>SUMIFS('2way'!$Z$3:$Z$7690,'2way'!$Q$3:$Q$7690,"=" &amp;B15,'2way'!$Y$3:$Y$7690,"&lt;&gt;P") + SUMIFS('2way'!$Z$3:$Z$7690,'2way'!$R$3:$R$7690,"=" &amp;B15,'2way'!$Y$3:$Y$7690,"&lt;&gt;P")</f>
        <v>0</v>
      </c>
      <c r="J15">
        <f>SUMIFS('2way'!$AF$3:$AF$7690,'2way'!$Q$3:$Q$7690,"="&amp;B15,'2way'!$Y$3:$Y$7690,"&lt;&gt;P") + SUMIFS('2way'!$AF$3:$AF$7690,'2way'!$R$3:$R$7690,"="&amp;B15,'2way'!$Y$3:$Y$7690,"&lt;&gt;P")</f>
        <v>0</v>
      </c>
      <c r="K15" s="60" t="e">
        <f t="shared" si="2"/>
        <v>#DIV/0!</v>
      </c>
    </row>
    <row r="16" spans="1:14" x14ac:dyDescent="0.25">
      <c r="A16" t="s">
        <v>264</v>
      </c>
      <c r="B16" t="s">
        <v>452</v>
      </c>
      <c r="C16">
        <f>SUMIFS('2way'!$Z$3:$Z$7690,'2way'!$Q$3:$Q$7690,"=" &amp;B16,'2way'!$Y$3:$Y$7690,"&lt;&gt;P") + SUMIFS('2way'!$Z$3:$Z$7690,'2way'!$R$3:$R$7690,"=" &amp;B16,'2way'!$Y$3:$Y$7690,"&lt;&gt;P")</f>
        <v>0</v>
      </c>
      <c r="D16">
        <f>SUMIFS('2way'!$AB$3:$AB$7690,'2way'!$Q$3:$Q$7690,"="&amp;B16,'2way'!$Z$3:$Z$7690,"&lt;&gt;P") + SUMIFS('2way'!$AB$3:$AB$7690,'2way'!$R$3:$R$7690,"="&amp;B16,'2way'!$Z$3:$Z$7690,"&lt;&gt;P")</f>
        <v>4</v>
      </c>
      <c r="E16" s="60" t="e">
        <f t="shared" si="0"/>
        <v>#DIV/0!</v>
      </c>
      <c r="F16">
        <f>SUMIFS('2way'!$Z$3:$Z$7690,'2way'!$Q$3:$Q$7690,"=" &amp;B16,'2way'!$Y$3:$Y$7690,"&lt;&gt;P") + SUMIFS('2way'!$Z$3:$Z$7690,'2way'!$R$3:$R$7690,"=" &amp;B16,'2way'!$Y$3:$Y$7690,"&lt;&gt;P")</f>
        <v>0</v>
      </c>
      <c r="G16">
        <f>SUMIFS('2way'!$AD$3:$AD$7690,'2way'!$Q$3:$Q$7690,"="&amp;B16,'2way'!$Y$3:$Y$7690,"&lt;&gt;P") + SUMIFS('2way'!$AD$3:$AD$7690,'2way'!$R$3:$R$7690,"="&amp;D16,'2way'!$Y$3:$Y$7690,"&lt;&gt;P")</f>
        <v>0</v>
      </c>
      <c r="H16" s="60" t="e">
        <f t="shared" si="1"/>
        <v>#DIV/0!</v>
      </c>
      <c r="I16">
        <f>SUMIFS('2way'!$Z$3:$Z$7690,'2way'!$Q$3:$Q$7690,"=" &amp;B16,'2way'!$Y$3:$Y$7690,"&lt;&gt;P") + SUMIFS('2way'!$Z$3:$Z$7690,'2way'!$R$3:$R$7690,"=" &amp;B16,'2way'!$Y$3:$Y$7690,"&lt;&gt;P")</f>
        <v>0</v>
      </c>
      <c r="J16">
        <f>SUMIFS('2way'!$AF$3:$AF$7690,'2way'!$Q$3:$Q$7690,"="&amp;B16,'2way'!$Y$3:$Y$7690,"&lt;&gt;P") + SUMIFS('2way'!$AF$3:$AF$7690,'2way'!$R$3:$R$7690,"="&amp;B16,'2way'!$Y$3:$Y$7690,"&lt;&gt;P")</f>
        <v>0</v>
      </c>
      <c r="K16" s="60" t="e">
        <f t="shared" si="2"/>
        <v>#DIV/0!</v>
      </c>
    </row>
    <row r="17" spans="1:11" x14ac:dyDescent="0.25">
      <c r="A17" t="s">
        <v>264</v>
      </c>
      <c r="B17" t="s">
        <v>292</v>
      </c>
      <c r="C17">
        <f>SUMIFS('2way'!$Z$3:$Z$7690,'2way'!$Q$3:$Q$7690,"=" &amp;B17,'2way'!$Y$3:$Y$7690,"&lt;&gt;P") + SUMIFS('2way'!$Z$3:$Z$7690,'2way'!$R$3:$R$7690,"=" &amp;B17,'2way'!$Y$3:$Y$7690,"&lt;&gt;P")</f>
        <v>0</v>
      </c>
      <c r="D17">
        <f>SUMIFS('2way'!$AB$3:$AB$7690,'2way'!$Q$3:$Q$7690,"="&amp;B17,'2way'!$Z$3:$Z$7690,"&lt;&gt;P") + SUMIFS('2way'!$AB$3:$AB$7690,'2way'!$R$3:$R$7690,"="&amp;B17,'2way'!$Z$3:$Z$7690,"&lt;&gt;P")</f>
        <v>2</v>
      </c>
      <c r="E17" s="60" t="e">
        <f t="shared" si="0"/>
        <v>#DIV/0!</v>
      </c>
      <c r="F17">
        <f>SUMIFS('2way'!$Z$3:$Z$7690,'2way'!$Q$3:$Q$7690,"=" &amp;B17,'2way'!$Y$3:$Y$7690,"&lt;&gt;P") + SUMIFS('2way'!$Z$3:$Z$7690,'2way'!$R$3:$R$7690,"=" &amp;B17,'2way'!$Y$3:$Y$7690,"&lt;&gt;P")</f>
        <v>0</v>
      </c>
      <c r="G17">
        <f>SUMIFS('2way'!$AD$3:$AD$7690,'2way'!$Q$3:$Q$7690,"="&amp;B17,'2way'!$Y$3:$Y$7690,"&lt;&gt;P") + SUMIFS('2way'!$AD$3:$AD$7690,'2way'!$R$3:$R$7690,"="&amp;D17,'2way'!$Y$3:$Y$7690,"&lt;&gt;P")</f>
        <v>0</v>
      </c>
      <c r="H17" s="60" t="e">
        <f t="shared" si="1"/>
        <v>#DIV/0!</v>
      </c>
      <c r="I17">
        <f>SUMIFS('2way'!$Z$3:$Z$7690,'2way'!$Q$3:$Q$7690,"=" &amp;B17,'2way'!$Y$3:$Y$7690,"&lt;&gt;P") + SUMIFS('2way'!$Z$3:$Z$7690,'2way'!$R$3:$R$7690,"=" &amp;B17,'2way'!$Y$3:$Y$7690,"&lt;&gt;P")</f>
        <v>0</v>
      </c>
      <c r="J17">
        <f>SUMIFS('2way'!$AF$3:$AF$7690,'2way'!$Q$3:$Q$7690,"="&amp;B17,'2way'!$Y$3:$Y$7690,"&lt;&gt;P") + SUMIFS('2way'!$AF$3:$AF$7690,'2way'!$R$3:$R$7690,"="&amp;B17,'2way'!$Y$3:$Y$7690,"&lt;&gt;P")</f>
        <v>0</v>
      </c>
      <c r="K17" s="60" t="e">
        <f t="shared" si="2"/>
        <v>#DIV/0!</v>
      </c>
    </row>
    <row r="18" spans="1:11" x14ac:dyDescent="0.25">
      <c r="A18" t="s">
        <v>264</v>
      </c>
      <c r="B18" t="s">
        <v>486</v>
      </c>
      <c r="C18">
        <f>SUMIFS('2way'!$Z$3:$Z$7690,'2way'!$Q$3:$Q$7690,"=" &amp;B18,'2way'!$Y$3:$Y$7690,"&lt;&gt;P") + SUMIFS('2way'!$Z$3:$Z$7690,'2way'!$R$3:$R$7690,"=" &amp;B18,'2way'!$Y$3:$Y$7690,"&lt;&gt;P")</f>
        <v>0</v>
      </c>
      <c r="D18">
        <f>SUMIFS('2way'!$AB$3:$AB$7690,'2way'!$Q$3:$Q$7690,"="&amp;B18,'2way'!$Z$3:$Z$7690,"&lt;&gt;P") + SUMIFS('2way'!$AB$3:$AB$7690,'2way'!$R$3:$R$7690,"="&amp;B18,'2way'!$Z$3:$Z$7690,"&lt;&gt;P")</f>
        <v>-6</v>
      </c>
      <c r="E18" s="60" t="e">
        <f t="shared" si="0"/>
        <v>#DIV/0!</v>
      </c>
      <c r="F18">
        <f>SUMIFS('2way'!$Z$3:$Z$7690,'2way'!$Q$3:$Q$7690,"=" &amp;B18,'2way'!$Y$3:$Y$7690,"&lt;&gt;P") + SUMIFS('2way'!$Z$3:$Z$7690,'2way'!$R$3:$R$7690,"=" &amp;B18,'2way'!$Y$3:$Y$7690,"&lt;&gt;P")</f>
        <v>0</v>
      </c>
      <c r="G18">
        <f>SUMIFS('2way'!$AD$3:$AD$7690,'2way'!$Q$3:$Q$7690,"="&amp;B18,'2way'!$Y$3:$Y$7690,"&lt;&gt;P") + SUMIFS('2way'!$AD$3:$AD$7690,'2way'!$R$3:$R$7690,"="&amp;D18,'2way'!$Y$3:$Y$7690,"&lt;&gt;P")</f>
        <v>0</v>
      </c>
      <c r="H18" s="60" t="e">
        <f t="shared" si="1"/>
        <v>#DIV/0!</v>
      </c>
      <c r="I18">
        <f>SUMIFS('2way'!$Z$3:$Z$7690,'2way'!$Q$3:$Q$7690,"=" &amp;B18,'2way'!$Y$3:$Y$7690,"&lt;&gt;P") + SUMIFS('2way'!$Z$3:$Z$7690,'2way'!$R$3:$R$7690,"=" &amp;B18,'2way'!$Y$3:$Y$7690,"&lt;&gt;P")</f>
        <v>0</v>
      </c>
      <c r="J18">
        <f>SUMIFS('2way'!$AF$3:$AF$7690,'2way'!$Q$3:$Q$7690,"="&amp;B18,'2way'!$Y$3:$Y$7690,"&lt;&gt;P") + SUMIFS('2way'!$AF$3:$AF$7690,'2way'!$R$3:$R$7690,"="&amp;B18,'2way'!$Y$3:$Y$7690,"&lt;&gt;P")</f>
        <v>0</v>
      </c>
      <c r="K18" s="60" t="e">
        <f t="shared" si="2"/>
        <v>#DIV/0!</v>
      </c>
    </row>
    <row r="19" spans="1:11" x14ac:dyDescent="0.25">
      <c r="A19" t="s">
        <v>264</v>
      </c>
      <c r="B19" t="s">
        <v>361</v>
      </c>
      <c r="C19">
        <f>SUMIFS('2way'!$Z$3:$Z$7690,'2way'!$Q$3:$Q$7690,"=" &amp;B19,'2way'!$Y$3:$Y$7690,"&lt;&gt;P") + SUMIFS('2way'!$Z$3:$Z$7690,'2way'!$R$3:$R$7690,"=" &amp;B19,'2way'!$Y$3:$Y$7690,"&lt;&gt;P")</f>
        <v>0</v>
      </c>
      <c r="D19">
        <f>SUMIFS('2way'!$AB$3:$AB$7690,'2way'!$Q$3:$Q$7690,"="&amp;B19,'2way'!$Z$3:$Z$7690,"&lt;&gt;P") + SUMIFS('2way'!$AB$3:$AB$7690,'2way'!$R$3:$R$7690,"="&amp;B19,'2way'!$Z$3:$Z$7690,"&lt;&gt;P")</f>
        <v>-11</v>
      </c>
      <c r="E19" s="60" t="e">
        <f t="shared" si="0"/>
        <v>#DIV/0!</v>
      </c>
      <c r="F19">
        <f>SUMIFS('2way'!$Z$3:$Z$7690,'2way'!$Q$3:$Q$7690,"=" &amp;B19,'2way'!$Y$3:$Y$7690,"&lt;&gt;P") + SUMIFS('2way'!$Z$3:$Z$7690,'2way'!$R$3:$R$7690,"=" &amp;B19,'2way'!$Y$3:$Y$7690,"&lt;&gt;P")</f>
        <v>0</v>
      </c>
      <c r="G19">
        <f>SUMIFS('2way'!$AD$3:$AD$7690,'2way'!$Q$3:$Q$7690,"="&amp;B19,'2way'!$Y$3:$Y$7690,"&lt;&gt;P") + SUMIFS('2way'!$AD$3:$AD$7690,'2way'!$R$3:$R$7690,"="&amp;D19,'2way'!$Y$3:$Y$7690,"&lt;&gt;P")</f>
        <v>0</v>
      </c>
      <c r="H19" s="60" t="e">
        <f t="shared" si="1"/>
        <v>#DIV/0!</v>
      </c>
      <c r="I19">
        <f>SUMIFS('2way'!$Z$3:$Z$7690,'2way'!$Q$3:$Q$7690,"=" &amp;B19,'2way'!$Y$3:$Y$7690,"&lt;&gt;P") + SUMIFS('2way'!$Z$3:$Z$7690,'2way'!$R$3:$R$7690,"=" &amp;B19,'2way'!$Y$3:$Y$7690,"&lt;&gt;P")</f>
        <v>0</v>
      </c>
      <c r="J19">
        <f>SUMIFS('2way'!$AF$3:$AF$7690,'2way'!$Q$3:$Q$7690,"="&amp;B19,'2way'!$Y$3:$Y$7690,"&lt;&gt;P") + SUMIFS('2way'!$AF$3:$AF$7690,'2way'!$R$3:$R$7690,"="&amp;B19,'2way'!$Y$3:$Y$7690,"&lt;&gt;P")</f>
        <v>0</v>
      </c>
      <c r="K19" s="60" t="e">
        <f t="shared" si="2"/>
        <v>#DIV/0!</v>
      </c>
    </row>
    <row r="20" spans="1:11" x14ac:dyDescent="0.25">
      <c r="A20" t="s">
        <v>264</v>
      </c>
      <c r="B20" t="s">
        <v>289</v>
      </c>
      <c r="C20">
        <f>SUMIFS('2way'!$Z$3:$Z$7690,'2way'!$Q$3:$Q$7690,"=" &amp;B20,'2way'!$Y$3:$Y$7690,"&lt;&gt;P") + SUMIFS('2way'!$Z$3:$Z$7690,'2way'!$R$3:$R$7690,"=" &amp;B20,'2way'!$Y$3:$Y$7690,"&lt;&gt;P")</f>
        <v>0</v>
      </c>
      <c r="D20">
        <f>SUMIFS('2way'!$AB$3:$AB$7690,'2way'!$Q$3:$Q$7690,"="&amp;B20,'2way'!$Z$3:$Z$7690,"&lt;&gt;P") + SUMIFS('2way'!$AB$3:$AB$7690,'2way'!$R$3:$R$7690,"="&amp;B20,'2way'!$Z$3:$Z$7690,"&lt;&gt;P")</f>
        <v>12</v>
      </c>
      <c r="E20" s="60" t="e">
        <f t="shared" si="0"/>
        <v>#DIV/0!</v>
      </c>
      <c r="F20">
        <f>SUMIFS('2way'!$Z$3:$Z$7690,'2way'!$Q$3:$Q$7690,"=" &amp;B20,'2way'!$Y$3:$Y$7690,"&lt;&gt;P") + SUMIFS('2way'!$Z$3:$Z$7690,'2way'!$R$3:$R$7690,"=" &amp;B20,'2way'!$Y$3:$Y$7690,"&lt;&gt;P")</f>
        <v>0</v>
      </c>
      <c r="G20">
        <f>SUMIFS('2way'!$AD$3:$AD$7690,'2way'!$Q$3:$Q$7690,"="&amp;B20,'2way'!$Y$3:$Y$7690,"&lt;&gt;P") + SUMIFS('2way'!$AD$3:$AD$7690,'2way'!$R$3:$R$7690,"="&amp;D20,'2way'!$Y$3:$Y$7690,"&lt;&gt;P")</f>
        <v>0</v>
      </c>
      <c r="H20" s="60" t="e">
        <f t="shared" si="1"/>
        <v>#DIV/0!</v>
      </c>
      <c r="I20">
        <f>SUMIFS('2way'!$Z$3:$Z$7690,'2way'!$Q$3:$Q$7690,"=" &amp;B20,'2way'!$Y$3:$Y$7690,"&lt;&gt;P") + SUMIFS('2way'!$Z$3:$Z$7690,'2way'!$R$3:$R$7690,"=" &amp;B20,'2way'!$Y$3:$Y$7690,"&lt;&gt;P")</f>
        <v>0</v>
      </c>
      <c r="J20">
        <f>SUMIFS('2way'!$AF$3:$AF$7690,'2way'!$Q$3:$Q$7690,"="&amp;B20,'2way'!$Y$3:$Y$7690,"&lt;&gt;P") + SUMIFS('2way'!$AF$3:$AF$7690,'2way'!$R$3:$R$7690,"="&amp;B20,'2way'!$Y$3:$Y$7690,"&lt;&gt;P")</f>
        <v>0</v>
      </c>
      <c r="K20" s="60" t="e">
        <f t="shared" si="2"/>
        <v>#DIV/0!</v>
      </c>
    </row>
    <row r="21" spans="1:11" x14ac:dyDescent="0.25">
      <c r="A21" t="s">
        <v>264</v>
      </c>
      <c r="B21" t="s">
        <v>295</v>
      </c>
      <c r="C21">
        <f>SUMIFS('2way'!$Z$3:$Z$7690,'2way'!$Q$3:$Q$7690,"=" &amp;B21,'2way'!$Y$3:$Y$7690,"&lt;&gt;P") + SUMIFS('2way'!$Z$3:$Z$7690,'2way'!$R$3:$R$7690,"=" &amp;B21,'2way'!$Y$3:$Y$7690,"&lt;&gt;P")</f>
        <v>0</v>
      </c>
      <c r="D21">
        <f>SUMIFS('2way'!$AB$3:$AB$7690,'2way'!$Q$3:$Q$7690,"="&amp;B21,'2way'!$Z$3:$Z$7690,"&lt;&gt;P") + SUMIFS('2way'!$AB$3:$AB$7690,'2way'!$R$3:$R$7690,"="&amp;B21,'2way'!$Z$3:$Z$7690,"&lt;&gt;P")</f>
        <v>-1</v>
      </c>
      <c r="E21" s="60" t="e">
        <f t="shared" si="0"/>
        <v>#DIV/0!</v>
      </c>
      <c r="F21">
        <f>SUMIFS('2way'!$Z$3:$Z$7690,'2way'!$Q$3:$Q$7690,"=" &amp;B21,'2way'!$Y$3:$Y$7690,"&lt;&gt;P") + SUMIFS('2way'!$Z$3:$Z$7690,'2way'!$R$3:$R$7690,"=" &amp;B21,'2way'!$Y$3:$Y$7690,"&lt;&gt;P")</f>
        <v>0</v>
      </c>
      <c r="G21">
        <f>SUMIFS('2way'!$AD$3:$AD$7690,'2way'!$Q$3:$Q$7690,"="&amp;B21,'2way'!$Y$3:$Y$7690,"&lt;&gt;P") + SUMIFS('2way'!$AD$3:$AD$7690,'2way'!$R$3:$R$7690,"="&amp;D21,'2way'!$Y$3:$Y$7690,"&lt;&gt;P")</f>
        <v>0</v>
      </c>
      <c r="H21" s="60" t="e">
        <f t="shared" si="1"/>
        <v>#DIV/0!</v>
      </c>
      <c r="I21">
        <f>SUMIFS('2way'!$Z$3:$Z$7690,'2way'!$Q$3:$Q$7690,"=" &amp;B21,'2way'!$Y$3:$Y$7690,"&lt;&gt;P") + SUMIFS('2way'!$Z$3:$Z$7690,'2way'!$R$3:$R$7690,"=" &amp;B21,'2way'!$Y$3:$Y$7690,"&lt;&gt;P")</f>
        <v>0</v>
      </c>
      <c r="J21">
        <f>SUMIFS('2way'!$AF$3:$AF$7690,'2way'!$Q$3:$Q$7690,"="&amp;B21,'2way'!$Y$3:$Y$7690,"&lt;&gt;P") + SUMIFS('2way'!$AF$3:$AF$7690,'2way'!$R$3:$R$7690,"="&amp;B21,'2way'!$Y$3:$Y$7690,"&lt;&gt;P")</f>
        <v>0</v>
      </c>
      <c r="K21" s="60" t="e">
        <f t="shared" si="2"/>
        <v>#DIV/0!</v>
      </c>
    </row>
    <row r="22" spans="1:11" x14ac:dyDescent="0.25">
      <c r="A22" t="s">
        <v>264</v>
      </c>
      <c r="B22" t="s">
        <v>365</v>
      </c>
      <c r="C22">
        <f>SUMIFS('2way'!$Z$3:$Z$7690,'2way'!$Q$3:$Q$7690,"=" &amp;B22,'2way'!$Y$3:$Y$7690,"&lt;&gt;P") + SUMIFS('2way'!$Z$3:$Z$7690,'2way'!$R$3:$R$7690,"=" &amp;B22,'2way'!$Y$3:$Y$7690,"&lt;&gt;P")</f>
        <v>0</v>
      </c>
      <c r="D22">
        <f>SUMIFS('2way'!$AB$3:$AB$7690,'2way'!$Q$3:$Q$7690,"="&amp;B22,'2way'!$Z$3:$Z$7690,"&lt;&gt;P") + SUMIFS('2way'!$AB$3:$AB$7690,'2way'!$R$3:$R$7690,"="&amp;B22,'2way'!$Z$3:$Z$7690,"&lt;&gt;P")</f>
        <v>45</v>
      </c>
      <c r="E22" s="60" t="e">
        <f t="shared" si="0"/>
        <v>#DIV/0!</v>
      </c>
      <c r="F22">
        <f>SUMIFS('2way'!$Z$3:$Z$7690,'2way'!$Q$3:$Q$7690,"=" &amp;B22,'2way'!$Y$3:$Y$7690,"&lt;&gt;P") + SUMIFS('2way'!$Z$3:$Z$7690,'2way'!$R$3:$R$7690,"=" &amp;B22,'2way'!$Y$3:$Y$7690,"&lt;&gt;P")</f>
        <v>0</v>
      </c>
      <c r="G22">
        <f>SUMIFS('2way'!$AD$3:$AD$7690,'2way'!$Q$3:$Q$7690,"="&amp;B22,'2way'!$Y$3:$Y$7690,"&lt;&gt;P") + SUMIFS('2way'!$AD$3:$AD$7690,'2way'!$R$3:$R$7690,"="&amp;D22,'2way'!$Y$3:$Y$7690,"&lt;&gt;P")</f>
        <v>0</v>
      </c>
      <c r="H22" s="60" t="e">
        <f t="shared" si="1"/>
        <v>#DIV/0!</v>
      </c>
      <c r="I22">
        <f>SUMIFS('2way'!$Z$3:$Z$7690,'2way'!$Q$3:$Q$7690,"=" &amp;B22,'2way'!$Y$3:$Y$7690,"&lt;&gt;P") + SUMIFS('2way'!$Z$3:$Z$7690,'2way'!$R$3:$R$7690,"=" &amp;B22,'2way'!$Y$3:$Y$7690,"&lt;&gt;P")</f>
        <v>0</v>
      </c>
      <c r="J22">
        <f>SUMIFS('2way'!$AF$3:$AF$7690,'2way'!$Q$3:$Q$7690,"="&amp;B22,'2way'!$Y$3:$Y$7690,"&lt;&gt;P") + SUMIFS('2way'!$AF$3:$AF$7690,'2way'!$R$3:$R$7690,"="&amp;B22,'2way'!$Y$3:$Y$7690,"&lt;&gt;P")</f>
        <v>0</v>
      </c>
      <c r="K22" s="60" t="e">
        <f t="shared" si="2"/>
        <v>#DIV/0!</v>
      </c>
    </row>
    <row r="23" spans="1:11" x14ac:dyDescent="0.25">
      <c r="A23" t="s">
        <v>264</v>
      </c>
      <c r="B23" t="s">
        <v>363</v>
      </c>
      <c r="C23">
        <f>SUMIFS('2way'!$Z$3:$Z$7690,'2way'!$Q$3:$Q$7690,"=" &amp;B23,'2way'!$Y$3:$Y$7690,"&lt;&gt;P") + SUMIFS('2way'!$Z$3:$Z$7690,'2way'!$R$3:$R$7690,"=" &amp;B23,'2way'!$Y$3:$Y$7690,"&lt;&gt;P")</f>
        <v>0</v>
      </c>
      <c r="D23">
        <f>SUMIFS('2way'!$AB$3:$AB$7690,'2way'!$Q$3:$Q$7690,"="&amp;B23,'2way'!$Z$3:$Z$7690,"&lt;&gt;P") + SUMIFS('2way'!$AB$3:$AB$7690,'2way'!$R$3:$R$7690,"="&amp;B23,'2way'!$Z$3:$Z$7690,"&lt;&gt;P")</f>
        <v>1</v>
      </c>
      <c r="E23" s="60" t="e">
        <f t="shared" si="0"/>
        <v>#DIV/0!</v>
      </c>
      <c r="F23">
        <f>SUMIFS('2way'!$Z$3:$Z$7690,'2way'!$Q$3:$Q$7690,"=" &amp;B23,'2way'!$Y$3:$Y$7690,"&lt;&gt;P") + SUMIFS('2way'!$Z$3:$Z$7690,'2way'!$R$3:$R$7690,"=" &amp;B23,'2way'!$Y$3:$Y$7690,"&lt;&gt;P")</f>
        <v>0</v>
      </c>
      <c r="G23">
        <f>SUMIFS('2way'!$AD$3:$AD$7690,'2way'!$Q$3:$Q$7690,"="&amp;B23,'2way'!$Y$3:$Y$7690,"&lt;&gt;P") + SUMIFS('2way'!$AD$3:$AD$7690,'2way'!$R$3:$R$7690,"="&amp;D23,'2way'!$Y$3:$Y$7690,"&lt;&gt;P")</f>
        <v>0</v>
      </c>
      <c r="H23" s="60" t="e">
        <f t="shared" si="1"/>
        <v>#DIV/0!</v>
      </c>
      <c r="I23">
        <f>SUMIFS('2way'!$Z$3:$Z$7690,'2way'!$Q$3:$Q$7690,"=" &amp;B23,'2way'!$Y$3:$Y$7690,"&lt;&gt;P") + SUMIFS('2way'!$Z$3:$Z$7690,'2way'!$R$3:$R$7690,"=" &amp;B23,'2way'!$Y$3:$Y$7690,"&lt;&gt;P")</f>
        <v>0</v>
      </c>
      <c r="J23">
        <f>SUMIFS('2way'!$AF$3:$AF$7690,'2way'!$Q$3:$Q$7690,"="&amp;B23,'2way'!$Y$3:$Y$7690,"&lt;&gt;P") + SUMIFS('2way'!$AF$3:$AF$7690,'2way'!$R$3:$R$7690,"="&amp;B23,'2way'!$Y$3:$Y$7690,"&lt;&gt;P")</f>
        <v>0</v>
      </c>
      <c r="K23" s="60" t="e">
        <f t="shared" si="2"/>
        <v>#DIV/0!</v>
      </c>
    </row>
    <row r="24" spans="1:11" x14ac:dyDescent="0.25">
      <c r="A24" t="s">
        <v>264</v>
      </c>
      <c r="B24" t="s">
        <v>293</v>
      </c>
      <c r="C24">
        <f>SUMIFS('2way'!$Z$3:$Z$7690,'2way'!$Q$3:$Q$7690,"=" &amp;B24,'2way'!$Y$3:$Y$7690,"&lt;&gt;P") + SUMIFS('2way'!$Z$3:$Z$7690,'2way'!$R$3:$R$7690,"=" &amp;B24,'2way'!$Y$3:$Y$7690,"&lt;&gt;P")</f>
        <v>0</v>
      </c>
      <c r="D24">
        <f>SUMIFS('2way'!$AB$3:$AB$7690,'2way'!$Q$3:$Q$7690,"="&amp;B24,'2way'!$Z$3:$Z$7690,"&lt;&gt;P") + SUMIFS('2way'!$AB$3:$AB$7690,'2way'!$R$3:$R$7690,"="&amp;B24,'2way'!$Z$3:$Z$7690,"&lt;&gt;P")</f>
        <v>-13</v>
      </c>
      <c r="E24" s="60" t="e">
        <f t="shared" si="0"/>
        <v>#DIV/0!</v>
      </c>
      <c r="F24">
        <f>SUMIFS('2way'!$Z$3:$Z$7690,'2way'!$Q$3:$Q$7690,"=" &amp;B24,'2way'!$Y$3:$Y$7690,"&lt;&gt;P") + SUMIFS('2way'!$Z$3:$Z$7690,'2way'!$R$3:$R$7690,"=" &amp;B24,'2way'!$Y$3:$Y$7690,"&lt;&gt;P")</f>
        <v>0</v>
      </c>
      <c r="G24">
        <f>SUMIFS('2way'!$AD$3:$AD$7690,'2way'!$Q$3:$Q$7690,"="&amp;B24,'2way'!$Y$3:$Y$7690,"&lt;&gt;P") + SUMIFS('2way'!$AD$3:$AD$7690,'2way'!$R$3:$R$7690,"="&amp;D24,'2way'!$Y$3:$Y$7690,"&lt;&gt;P")</f>
        <v>0</v>
      </c>
      <c r="H24" s="60" t="e">
        <f t="shared" si="1"/>
        <v>#DIV/0!</v>
      </c>
      <c r="I24">
        <f>SUMIFS('2way'!$Z$3:$Z$7690,'2way'!$Q$3:$Q$7690,"=" &amp;B24,'2way'!$Y$3:$Y$7690,"&lt;&gt;P") + SUMIFS('2way'!$Z$3:$Z$7690,'2way'!$R$3:$R$7690,"=" &amp;B24,'2way'!$Y$3:$Y$7690,"&lt;&gt;P")</f>
        <v>0</v>
      </c>
      <c r="J24">
        <f>SUMIFS('2way'!$AF$3:$AF$7690,'2way'!$Q$3:$Q$7690,"="&amp;B24,'2way'!$Y$3:$Y$7690,"&lt;&gt;P") + SUMIFS('2way'!$AF$3:$AF$7690,'2way'!$R$3:$R$7690,"="&amp;B24,'2way'!$Y$3:$Y$7690,"&lt;&gt;P")</f>
        <v>0</v>
      </c>
      <c r="K24" s="60" t="e">
        <f t="shared" si="2"/>
        <v>#DIV/0!</v>
      </c>
    </row>
    <row r="25" spans="1:11" x14ac:dyDescent="0.25">
      <c r="A25" t="s">
        <v>264</v>
      </c>
      <c r="B25" t="s">
        <v>362</v>
      </c>
      <c r="C25">
        <f>SUMIFS('2way'!$Z$3:$Z$7690,'2way'!$Q$3:$Q$7690,"=" &amp;B25,'2way'!$Y$3:$Y$7690,"&lt;&gt;P") + SUMIFS('2way'!$Z$3:$Z$7690,'2way'!$R$3:$R$7690,"=" &amp;B25,'2way'!$Y$3:$Y$7690,"&lt;&gt;P")</f>
        <v>0</v>
      </c>
      <c r="D25">
        <f>SUMIFS('2way'!$AB$3:$AB$7690,'2way'!$Q$3:$Q$7690,"="&amp;B25,'2way'!$Z$3:$Z$7690,"&lt;&gt;P") + SUMIFS('2way'!$AB$3:$AB$7690,'2way'!$R$3:$R$7690,"="&amp;B25,'2way'!$Z$3:$Z$7690,"&lt;&gt;P")</f>
        <v>-13</v>
      </c>
      <c r="E25" s="60" t="e">
        <f t="shared" si="0"/>
        <v>#DIV/0!</v>
      </c>
      <c r="F25">
        <f>SUMIFS('2way'!$Z$3:$Z$7690,'2way'!$Q$3:$Q$7690,"=" &amp;B25,'2way'!$Y$3:$Y$7690,"&lt;&gt;P") + SUMIFS('2way'!$Z$3:$Z$7690,'2way'!$R$3:$R$7690,"=" &amp;B25,'2way'!$Y$3:$Y$7690,"&lt;&gt;P")</f>
        <v>0</v>
      </c>
      <c r="G25">
        <f>SUMIFS('2way'!$AD$3:$AD$7690,'2way'!$Q$3:$Q$7690,"="&amp;B25,'2way'!$Y$3:$Y$7690,"&lt;&gt;P") + SUMIFS('2way'!$AD$3:$AD$7690,'2way'!$R$3:$R$7690,"="&amp;D25,'2way'!$Y$3:$Y$7690,"&lt;&gt;P")</f>
        <v>0</v>
      </c>
      <c r="H25" s="60" t="e">
        <f t="shared" si="1"/>
        <v>#DIV/0!</v>
      </c>
      <c r="I25">
        <f>SUMIFS('2way'!$Z$3:$Z$7690,'2way'!$Q$3:$Q$7690,"=" &amp;B25,'2way'!$Y$3:$Y$7690,"&lt;&gt;P") + SUMIFS('2way'!$Z$3:$Z$7690,'2way'!$R$3:$R$7690,"=" &amp;B25,'2way'!$Y$3:$Y$7690,"&lt;&gt;P")</f>
        <v>0</v>
      </c>
      <c r="J25">
        <f>SUMIFS('2way'!$AF$3:$AF$7690,'2way'!$Q$3:$Q$7690,"="&amp;B25,'2way'!$Y$3:$Y$7690,"&lt;&gt;P") + SUMIFS('2way'!$AF$3:$AF$7690,'2way'!$R$3:$R$7690,"="&amp;B25,'2way'!$Y$3:$Y$7690,"&lt;&gt;P")</f>
        <v>0</v>
      </c>
      <c r="K25" s="60" t="e">
        <f t="shared" si="2"/>
        <v>#DIV/0!</v>
      </c>
    </row>
    <row r="26" spans="1:11" x14ac:dyDescent="0.25">
      <c r="A26" t="s">
        <v>264</v>
      </c>
      <c r="B26" t="s">
        <v>453</v>
      </c>
      <c r="C26">
        <f>SUMIFS('2way'!$Z$3:$Z$7690,'2way'!$Q$3:$Q$7690,"=" &amp;B26,'2way'!$Y$3:$Y$7690,"&lt;&gt;P") + SUMIFS('2way'!$Z$3:$Z$7690,'2way'!$R$3:$R$7690,"=" &amp;B26,'2way'!$Y$3:$Y$7690,"&lt;&gt;P")</f>
        <v>0</v>
      </c>
      <c r="D26">
        <f>SUMIFS('2way'!$AB$3:$AB$7690,'2way'!$Q$3:$Q$7690,"="&amp;B26,'2way'!$Z$3:$Z$7690,"&lt;&gt;P") + SUMIFS('2way'!$AB$3:$AB$7690,'2way'!$R$3:$R$7690,"="&amp;B26,'2way'!$Z$3:$Z$7690,"&lt;&gt;P")</f>
        <v>8</v>
      </c>
      <c r="E26" s="60" t="e">
        <f t="shared" si="0"/>
        <v>#DIV/0!</v>
      </c>
      <c r="F26">
        <f>SUMIFS('2way'!$Z$3:$Z$7690,'2way'!$Q$3:$Q$7690,"=" &amp;B26,'2way'!$Y$3:$Y$7690,"&lt;&gt;P") + SUMIFS('2way'!$Z$3:$Z$7690,'2way'!$R$3:$R$7690,"=" &amp;B26,'2way'!$Y$3:$Y$7690,"&lt;&gt;P")</f>
        <v>0</v>
      </c>
      <c r="G26">
        <f>SUMIFS('2way'!$AD$3:$AD$7690,'2way'!$Q$3:$Q$7690,"="&amp;B26,'2way'!$Y$3:$Y$7690,"&lt;&gt;P") + SUMIFS('2way'!$AD$3:$AD$7690,'2way'!$R$3:$R$7690,"="&amp;D26,'2way'!$Y$3:$Y$7690,"&lt;&gt;P")</f>
        <v>0</v>
      </c>
      <c r="H26" s="60" t="e">
        <f t="shared" si="1"/>
        <v>#DIV/0!</v>
      </c>
      <c r="I26">
        <f>SUMIFS('2way'!$Z$3:$Z$7690,'2way'!$Q$3:$Q$7690,"=" &amp;B26,'2way'!$Y$3:$Y$7690,"&lt;&gt;P") + SUMIFS('2way'!$Z$3:$Z$7690,'2way'!$R$3:$R$7690,"=" &amp;B26,'2way'!$Y$3:$Y$7690,"&lt;&gt;P")</f>
        <v>0</v>
      </c>
      <c r="J26">
        <f>SUMIFS('2way'!$AF$3:$AF$7690,'2way'!$Q$3:$Q$7690,"="&amp;B26,'2way'!$Y$3:$Y$7690,"&lt;&gt;P") + SUMIFS('2way'!$AF$3:$AF$7690,'2way'!$R$3:$R$7690,"="&amp;B26,'2way'!$Y$3:$Y$7690,"&lt;&gt;P")</f>
        <v>0</v>
      </c>
      <c r="K26" s="60" t="e">
        <f t="shared" si="2"/>
        <v>#DIV/0!</v>
      </c>
    </row>
    <row r="27" spans="1:11" x14ac:dyDescent="0.25">
      <c r="A27" t="s">
        <v>264</v>
      </c>
      <c r="B27" t="s">
        <v>366</v>
      </c>
      <c r="C27">
        <f>SUMIFS('2way'!$Z$3:$Z$7690,'2way'!$Q$3:$Q$7690,"=" &amp;B27,'2way'!$Y$3:$Y$7690,"&lt;&gt;P") + SUMIFS('2way'!$Z$3:$Z$7690,'2way'!$R$3:$R$7690,"=" &amp;B27,'2way'!$Y$3:$Y$7690,"&lt;&gt;P")</f>
        <v>0</v>
      </c>
      <c r="D27">
        <f>SUMIFS('2way'!$AB$3:$AB$7690,'2way'!$Q$3:$Q$7690,"="&amp;B27,'2way'!$Z$3:$Z$7690,"&lt;&gt;P") + SUMIFS('2way'!$AB$3:$AB$7690,'2way'!$R$3:$R$7690,"="&amp;B27,'2way'!$Z$3:$Z$7690,"&lt;&gt;P")</f>
        <v>-1</v>
      </c>
      <c r="E27" s="60" t="e">
        <f t="shared" si="0"/>
        <v>#DIV/0!</v>
      </c>
      <c r="F27">
        <f>SUMIFS('2way'!$Z$3:$Z$7690,'2way'!$Q$3:$Q$7690,"=" &amp;B27,'2way'!$Y$3:$Y$7690,"&lt;&gt;P") + SUMIFS('2way'!$Z$3:$Z$7690,'2way'!$R$3:$R$7690,"=" &amp;B27,'2way'!$Y$3:$Y$7690,"&lt;&gt;P")</f>
        <v>0</v>
      </c>
      <c r="G27">
        <f>SUMIFS('2way'!$AD$3:$AD$7690,'2way'!$Q$3:$Q$7690,"="&amp;B27,'2way'!$Y$3:$Y$7690,"&lt;&gt;P") + SUMIFS('2way'!$AD$3:$AD$7690,'2way'!$R$3:$R$7690,"="&amp;D27,'2way'!$Y$3:$Y$7690,"&lt;&gt;P")</f>
        <v>0</v>
      </c>
      <c r="H27" s="60" t="e">
        <f t="shared" si="1"/>
        <v>#DIV/0!</v>
      </c>
      <c r="I27">
        <f>SUMIFS('2way'!$Z$3:$Z$7690,'2way'!$Q$3:$Q$7690,"=" &amp;B27,'2way'!$Y$3:$Y$7690,"&lt;&gt;P") + SUMIFS('2way'!$Z$3:$Z$7690,'2way'!$R$3:$R$7690,"=" &amp;B27,'2way'!$Y$3:$Y$7690,"&lt;&gt;P")</f>
        <v>0</v>
      </c>
      <c r="J27">
        <f>SUMIFS('2way'!$AF$3:$AF$7690,'2way'!$Q$3:$Q$7690,"="&amp;B27,'2way'!$Y$3:$Y$7690,"&lt;&gt;P") + SUMIFS('2way'!$AF$3:$AF$7690,'2way'!$R$3:$R$7690,"="&amp;B27,'2way'!$Y$3:$Y$7690,"&lt;&gt;P")</f>
        <v>0</v>
      </c>
      <c r="K27" s="60" t="e">
        <f t="shared" si="2"/>
        <v>#DIV/0!</v>
      </c>
    </row>
    <row r="28" spans="1:11" x14ac:dyDescent="0.25">
      <c r="A28" t="s">
        <v>264</v>
      </c>
      <c r="B28" t="s">
        <v>364</v>
      </c>
      <c r="C28">
        <f>SUMIFS('2way'!$Z$3:$Z$7690,'2way'!$Q$3:$Q$7690,"=" &amp;B28,'2way'!$Y$3:$Y$7690,"&lt;&gt;P") + SUMIFS('2way'!$Z$3:$Z$7690,'2way'!$R$3:$R$7690,"=" &amp;B28,'2way'!$Y$3:$Y$7690,"&lt;&gt;P")</f>
        <v>0</v>
      </c>
      <c r="D28">
        <f>SUMIFS('2way'!$AB$3:$AB$7690,'2way'!$Q$3:$Q$7690,"="&amp;B28,'2way'!$Z$3:$Z$7690,"&lt;&gt;P") + SUMIFS('2way'!$AB$3:$AB$7690,'2way'!$R$3:$R$7690,"="&amp;B28,'2way'!$Z$3:$Z$7690,"&lt;&gt;P")</f>
        <v>-3</v>
      </c>
      <c r="E28" s="60" t="e">
        <f t="shared" si="0"/>
        <v>#DIV/0!</v>
      </c>
      <c r="F28">
        <f>SUMIFS('2way'!$Z$3:$Z$7690,'2way'!$Q$3:$Q$7690,"=" &amp;B28,'2way'!$Y$3:$Y$7690,"&lt;&gt;P") + SUMIFS('2way'!$Z$3:$Z$7690,'2way'!$R$3:$R$7690,"=" &amp;B28,'2way'!$Y$3:$Y$7690,"&lt;&gt;P")</f>
        <v>0</v>
      </c>
      <c r="G28">
        <f>SUMIFS('2way'!$AD$3:$AD$7690,'2way'!$Q$3:$Q$7690,"="&amp;B28,'2way'!$Y$3:$Y$7690,"&lt;&gt;P") + SUMIFS('2way'!$AD$3:$AD$7690,'2way'!$R$3:$R$7690,"="&amp;D28,'2way'!$Y$3:$Y$7690,"&lt;&gt;P")</f>
        <v>0</v>
      </c>
      <c r="H28" s="60" t="e">
        <f t="shared" si="1"/>
        <v>#DIV/0!</v>
      </c>
      <c r="I28">
        <f>SUMIFS('2way'!$Z$3:$Z$7690,'2way'!$Q$3:$Q$7690,"=" &amp;B28,'2way'!$Y$3:$Y$7690,"&lt;&gt;P") + SUMIFS('2way'!$Z$3:$Z$7690,'2way'!$R$3:$R$7690,"=" &amp;B28,'2way'!$Y$3:$Y$7690,"&lt;&gt;P")</f>
        <v>0</v>
      </c>
      <c r="J28">
        <f>SUMIFS('2way'!$AF$3:$AF$7690,'2way'!$Q$3:$Q$7690,"="&amp;B28,'2way'!$Y$3:$Y$7690,"&lt;&gt;P") + SUMIFS('2way'!$AF$3:$AF$7690,'2way'!$R$3:$R$7690,"="&amp;B28,'2way'!$Y$3:$Y$7690,"&lt;&gt;P")</f>
        <v>0</v>
      </c>
      <c r="K28" s="60" t="e">
        <f t="shared" si="2"/>
        <v>#DIV/0!</v>
      </c>
    </row>
    <row r="29" spans="1:11" x14ac:dyDescent="0.25">
      <c r="A29" t="s">
        <v>257</v>
      </c>
      <c r="B29" t="s">
        <v>367</v>
      </c>
      <c r="C29">
        <f>SUMIFS('2way'!$Z$3:$Z$7690,'2way'!$Q$3:$Q$7690,"=" &amp;B29,'2way'!$Y$3:$Y$7690,"&lt;&gt;P") + SUMIFS('2way'!$Z$3:$Z$7690,'2way'!$R$3:$R$7690,"=" &amp;B29,'2way'!$Y$3:$Y$7690,"&lt;&gt;P")</f>
        <v>0</v>
      </c>
      <c r="D29">
        <f>SUMIFS('2way'!$AB$3:$AB$7690,'2way'!$Q$3:$Q$7690,"="&amp;B29,'2way'!$Z$3:$Z$7690,"&lt;&gt;P") + SUMIFS('2way'!$AB$3:$AB$7690,'2way'!$R$3:$R$7690,"="&amp;B29,'2way'!$Z$3:$Z$7690,"&lt;&gt;P")</f>
        <v>4</v>
      </c>
      <c r="E29" s="60" t="e">
        <f t="shared" si="0"/>
        <v>#DIV/0!</v>
      </c>
      <c r="F29">
        <f>SUMIFS('2way'!$Z$3:$Z$7690,'2way'!$Q$3:$Q$7690,"=" &amp;B29,'2way'!$Y$3:$Y$7690,"&lt;&gt;P") + SUMIFS('2way'!$Z$3:$Z$7690,'2way'!$R$3:$R$7690,"=" &amp;B29,'2way'!$Y$3:$Y$7690,"&lt;&gt;P")</f>
        <v>0</v>
      </c>
      <c r="G29">
        <f>SUMIFS('2way'!$AD$3:$AD$7690,'2way'!$Q$3:$Q$7690,"="&amp;B29,'2way'!$Y$3:$Y$7690,"&lt;&gt;P") + SUMIFS('2way'!$AD$3:$AD$7690,'2way'!$R$3:$R$7690,"="&amp;D29,'2way'!$Y$3:$Y$7690,"&lt;&gt;P")</f>
        <v>0</v>
      </c>
      <c r="H29" s="60" t="e">
        <f t="shared" si="1"/>
        <v>#DIV/0!</v>
      </c>
      <c r="I29">
        <f>SUMIFS('2way'!$Z$3:$Z$7690,'2way'!$Q$3:$Q$7690,"=" &amp;B29,'2way'!$Y$3:$Y$7690,"&lt;&gt;P") + SUMIFS('2way'!$Z$3:$Z$7690,'2way'!$R$3:$R$7690,"=" &amp;B29,'2way'!$Y$3:$Y$7690,"&lt;&gt;P")</f>
        <v>0</v>
      </c>
      <c r="J29">
        <f>SUMIFS('2way'!$AF$3:$AF$7690,'2way'!$Q$3:$Q$7690,"="&amp;B29,'2way'!$Y$3:$Y$7690,"&lt;&gt;P") + SUMIFS('2way'!$AF$3:$AF$7690,'2way'!$R$3:$R$7690,"="&amp;B29,'2way'!$Y$3:$Y$7690,"&lt;&gt;P")</f>
        <v>0</v>
      </c>
      <c r="K29" s="60" t="e">
        <f t="shared" si="2"/>
        <v>#DIV/0!</v>
      </c>
    </row>
    <row r="30" spans="1:11" x14ac:dyDescent="0.25">
      <c r="A30" t="s">
        <v>257</v>
      </c>
      <c r="B30" t="s">
        <v>302</v>
      </c>
      <c r="C30">
        <f>SUMIFS('2way'!$Z$3:$Z$7690,'2way'!$Q$3:$Q$7690,"=" &amp;B30,'2way'!$Y$3:$Y$7690,"&lt;&gt;P") + SUMIFS('2way'!$Z$3:$Z$7690,'2way'!$R$3:$R$7690,"=" &amp;B30,'2way'!$Y$3:$Y$7690,"&lt;&gt;P")</f>
        <v>0</v>
      </c>
      <c r="D30">
        <f>SUMIFS('2way'!$AB$3:$AB$7690,'2way'!$Q$3:$Q$7690,"="&amp;B30,'2way'!$Z$3:$Z$7690,"&lt;&gt;P") + SUMIFS('2way'!$AB$3:$AB$7690,'2way'!$R$3:$R$7690,"="&amp;B30,'2way'!$Z$3:$Z$7690,"&lt;&gt;P")</f>
        <v>-7</v>
      </c>
      <c r="E30" s="60" t="e">
        <f t="shared" si="0"/>
        <v>#DIV/0!</v>
      </c>
      <c r="F30">
        <f>SUMIFS('2way'!$Z$3:$Z$7690,'2way'!$Q$3:$Q$7690,"=" &amp;B30,'2way'!$Y$3:$Y$7690,"&lt;&gt;P") + SUMIFS('2way'!$Z$3:$Z$7690,'2way'!$R$3:$R$7690,"=" &amp;B30,'2way'!$Y$3:$Y$7690,"&lt;&gt;P")</f>
        <v>0</v>
      </c>
      <c r="G30">
        <f>SUMIFS('2way'!$AD$3:$AD$7690,'2way'!$Q$3:$Q$7690,"="&amp;B30,'2way'!$Y$3:$Y$7690,"&lt;&gt;P") + SUMIFS('2way'!$AD$3:$AD$7690,'2way'!$R$3:$R$7690,"="&amp;D30,'2way'!$Y$3:$Y$7690,"&lt;&gt;P")</f>
        <v>0</v>
      </c>
      <c r="H30" s="60" t="e">
        <f t="shared" si="1"/>
        <v>#DIV/0!</v>
      </c>
      <c r="I30">
        <f>SUMIFS('2way'!$Z$3:$Z$7690,'2way'!$Q$3:$Q$7690,"=" &amp;B30,'2way'!$Y$3:$Y$7690,"&lt;&gt;P") + SUMIFS('2way'!$Z$3:$Z$7690,'2way'!$R$3:$R$7690,"=" &amp;B30,'2way'!$Y$3:$Y$7690,"&lt;&gt;P")</f>
        <v>0</v>
      </c>
      <c r="J30">
        <f>SUMIFS('2way'!$AF$3:$AF$7690,'2way'!$Q$3:$Q$7690,"="&amp;B30,'2way'!$Y$3:$Y$7690,"&lt;&gt;P") + SUMIFS('2way'!$AF$3:$AF$7690,'2way'!$R$3:$R$7690,"="&amp;B30,'2way'!$Y$3:$Y$7690,"&lt;&gt;P")</f>
        <v>0</v>
      </c>
      <c r="K30" s="60" t="e">
        <f t="shared" si="2"/>
        <v>#DIV/0!</v>
      </c>
    </row>
    <row r="31" spans="1:11" x14ac:dyDescent="0.25">
      <c r="A31" t="s">
        <v>257</v>
      </c>
      <c r="B31" t="s">
        <v>297</v>
      </c>
      <c r="C31">
        <f>SUMIFS('2way'!$Z$3:$Z$7690,'2way'!$Q$3:$Q$7690,"=" &amp;B31,'2way'!$Y$3:$Y$7690,"&lt;&gt;P") + SUMIFS('2way'!$Z$3:$Z$7690,'2way'!$R$3:$R$7690,"=" &amp;B31,'2way'!$Y$3:$Y$7690,"&lt;&gt;P")</f>
        <v>0</v>
      </c>
      <c r="D31">
        <f>SUMIFS('2way'!$AB$3:$AB$7690,'2way'!$Q$3:$Q$7690,"="&amp;B31,'2way'!$Z$3:$Z$7690,"&lt;&gt;P") + SUMIFS('2way'!$AB$3:$AB$7690,'2way'!$R$3:$R$7690,"="&amp;B31,'2way'!$Z$3:$Z$7690,"&lt;&gt;P")</f>
        <v>-27</v>
      </c>
      <c r="E31" s="60" t="e">
        <f t="shared" si="0"/>
        <v>#DIV/0!</v>
      </c>
      <c r="F31">
        <f>SUMIFS('2way'!$Z$3:$Z$7690,'2way'!$Q$3:$Q$7690,"=" &amp;B31,'2way'!$Y$3:$Y$7690,"&lt;&gt;P") + SUMIFS('2way'!$Z$3:$Z$7690,'2way'!$R$3:$R$7690,"=" &amp;B31,'2way'!$Y$3:$Y$7690,"&lt;&gt;P")</f>
        <v>0</v>
      </c>
      <c r="G31">
        <f>SUMIFS('2way'!$AD$3:$AD$7690,'2way'!$Q$3:$Q$7690,"="&amp;B31,'2way'!$Y$3:$Y$7690,"&lt;&gt;P") + SUMIFS('2way'!$AD$3:$AD$7690,'2way'!$R$3:$R$7690,"="&amp;D31,'2way'!$Y$3:$Y$7690,"&lt;&gt;P")</f>
        <v>0</v>
      </c>
      <c r="H31" s="60" t="e">
        <f t="shared" si="1"/>
        <v>#DIV/0!</v>
      </c>
      <c r="I31">
        <f>SUMIFS('2way'!$Z$3:$Z$7690,'2way'!$Q$3:$Q$7690,"=" &amp;B31,'2way'!$Y$3:$Y$7690,"&lt;&gt;P") + SUMIFS('2way'!$Z$3:$Z$7690,'2way'!$R$3:$R$7690,"=" &amp;B31,'2way'!$Y$3:$Y$7690,"&lt;&gt;P")</f>
        <v>0</v>
      </c>
      <c r="J31">
        <f>SUMIFS('2way'!$AF$3:$AF$7690,'2way'!$Q$3:$Q$7690,"="&amp;B31,'2way'!$Y$3:$Y$7690,"&lt;&gt;P") + SUMIFS('2way'!$AF$3:$AF$7690,'2way'!$R$3:$R$7690,"="&amp;B31,'2way'!$Y$3:$Y$7690,"&lt;&gt;P")</f>
        <v>0</v>
      </c>
      <c r="K31" s="60" t="e">
        <f t="shared" si="2"/>
        <v>#DIV/0!</v>
      </c>
    </row>
    <row r="32" spans="1:11" x14ac:dyDescent="0.25">
      <c r="A32" t="s">
        <v>257</v>
      </c>
      <c r="B32" t="s">
        <v>370</v>
      </c>
      <c r="C32">
        <f>SUMIFS('2way'!$Z$3:$Z$7690,'2way'!$Q$3:$Q$7690,"=" &amp;B32,'2way'!$Y$3:$Y$7690,"&lt;&gt;P") + SUMIFS('2way'!$Z$3:$Z$7690,'2way'!$R$3:$R$7690,"=" &amp;B32,'2way'!$Y$3:$Y$7690,"&lt;&gt;P")</f>
        <v>0</v>
      </c>
      <c r="D32">
        <f>SUMIFS('2way'!$AB$3:$AB$7690,'2way'!$Q$3:$Q$7690,"="&amp;B32,'2way'!$Z$3:$Z$7690,"&lt;&gt;P") + SUMIFS('2way'!$AB$3:$AB$7690,'2way'!$R$3:$R$7690,"="&amp;B32,'2way'!$Z$3:$Z$7690,"&lt;&gt;P")</f>
        <v>3</v>
      </c>
      <c r="E32" s="60" t="e">
        <f t="shared" si="0"/>
        <v>#DIV/0!</v>
      </c>
      <c r="F32">
        <f>SUMIFS('2way'!$Z$3:$Z$7690,'2way'!$Q$3:$Q$7690,"=" &amp;B32,'2way'!$Y$3:$Y$7690,"&lt;&gt;P") + SUMIFS('2way'!$Z$3:$Z$7690,'2way'!$R$3:$R$7690,"=" &amp;B32,'2way'!$Y$3:$Y$7690,"&lt;&gt;P")</f>
        <v>0</v>
      </c>
      <c r="G32">
        <f>SUMIFS('2way'!$AD$3:$AD$7690,'2way'!$Q$3:$Q$7690,"="&amp;B32,'2way'!$Y$3:$Y$7690,"&lt;&gt;P") + SUMIFS('2way'!$AD$3:$AD$7690,'2way'!$R$3:$R$7690,"="&amp;D32,'2way'!$Y$3:$Y$7690,"&lt;&gt;P")</f>
        <v>0</v>
      </c>
      <c r="H32" s="60" t="e">
        <f t="shared" si="1"/>
        <v>#DIV/0!</v>
      </c>
      <c r="I32">
        <f>SUMIFS('2way'!$Z$3:$Z$7690,'2way'!$Q$3:$Q$7690,"=" &amp;B32,'2way'!$Y$3:$Y$7690,"&lt;&gt;P") + SUMIFS('2way'!$Z$3:$Z$7690,'2way'!$R$3:$R$7690,"=" &amp;B32,'2way'!$Y$3:$Y$7690,"&lt;&gt;P")</f>
        <v>0</v>
      </c>
      <c r="J32">
        <f>SUMIFS('2way'!$AF$3:$AF$7690,'2way'!$Q$3:$Q$7690,"="&amp;B32,'2way'!$Y$3:$Y$7690,"&lt;&gt;P") + SUMIFS('2way'!$AF$3:$AF$7690,'2way'!$R$3:$R$7690,"="&amp;B32,'2way'!$Y$3:$Y$7690,"&lt;&gt;P")</f>
        <v>0</v>
      </c>
      <c r="K32" s="60" t="e">
        <f t="shared" si="2"/>
        <v>#DIV/0!</v>
      </c>
    </row>
    <row r="33" spans="1:11" x14ac:dyDescent="0.25">
      <c r="A33" t="s">
        <v>257</v>
      </c>
      <c r="B33" t="s">
        <v>300</v>
      </c>
      <c r="C33">
        <f>SUMIFS('2way'!$Z$3:$Z$7690,'2way'!$Q$3:$Q$7690,"=" &amp;B33,'2way'!$Y$3:$Y$7690,"&lt;&gt;P") + SUMIFS('2way'!$Z$3:$Z$7690,'2way'!$R$3:$R$7690,"=" &amp;B33,'2way'!$Y$3:$Y$7690,"&lt;&gt;P")</f>
        <v>0</v>
      </c>
      <c r="D33">
        <f>SUMIFS('2way'!$AB$3:$AB$7690,'2way'!$Q$3:$Q$7690,"="&amp;B33,'2way'!$Z$3:$Z$7690,"&lt;&gt;P") + SUMIFS('2way'!$AB$3:$AB$7690,'2way'!$R$3:$R$7690,"="&amp;B33,'2way'!$Z$3:$Z$7690,"&lt;&gt;P")</f>
        <v>1</v>
      </c>
      <c r="E33" s="60" t="e">
        <f t="shared" si="0"/>
        <v>#DIV/0!</v>
      </c>
      <c r="F33">
        <f>SUMIFS('2way'!$Z$3:$Z$7690,'2way'!$Q$3:$Q$7690,"=" &amp;B33,'2way'!$Y$3:$Y$7690,"&lt;&gt;P") + SUMIFS('2way'!$Z$3:$Z$7690,'2way'!$R$3:$R$7690,"=" &amp;B33,'2way'!$Y$3:$Y$7690,"&lt;&gt;P")</f>
        <v>0</v>
      </c>
      <c r="G33">
        <f>SUMIFS('2way'!$AD$3:$AD$7690,'2way'!$Q$3:$Q$7690,"="&amp;B33,'2way'!$Y$3:$Y$7690,"&lt;&gt;P") + SUMIFS('2way'!$AD$3:$AD$7690,'2way'!$R$3:$R$7690,"="&amp;D33,'2way'!$Y$3:$Y$7690,"&lt;&gt;P")</f>
        <v>0</v>
      </c>
      <c r="H33" s="60" t="e">
        <f t="shared" si="1"/>
        <v>#DIV/0!</v>
      </c>
      <c r="I33">
        <f>SUMIFS('2way'!$Z$3:$Z$7690,'2way'!$Q$3:$Q$7690,"=" &amp;B33,'2way'!$Y$3:$Y$7690,"&lt;&gt;P") + SUMIFS('2way'!$Z$3:$Z$7690,'2way'!$R$3:$R$7690,"=" &amp;B33,'2way'!$Y$3:$Y$7690,"&lt;&gt;P")</f>
        <v>0</v>
      </c>
      <c r="J33">
        <f>SUMIFS('2way'!$AF$3:$AF$7690,'2way'!$Q$3:$Q$7690,"="&amp;B33,'2way'!$Y$3:$Y$7690,"&lt;&gt;P") + SUMIFS('2way'!$AF$3:$AF$7690,'2way'!$R$3:$R$7690,"="&amp;B33,'2way'!$Y$3:$Y$7690,"&lt;&gt;P")</f>
        <v>0</v>
      </c>
      <c r="K33" s="60" t="e">
        <f t="shared" si="2"/>
        <v>#DIV/0!</v>
      </c>
    </row>
    <row r="34" spans="1:11" x14ac:dyDescent="0.25">
      <c r="A34" t="s">
        <v>257</v>
      </c>
      <c r="B34" t="s">
        <v>298</v>
      </c>
      <c r="C34">
        <f>SUMIFS('2way'!$Z$3:$Z$7690,'2way'!$Q$3:$Q$7690,"=" &amp;B34,'2way'!$Y$3:$Y$7690,"&lt;&gt;P") + SUMIFS('2way'!$Z$3:$Z$7690,'2way'!$R$3:$R$7690,"=" &amp;B34,'2way'!$Y$3:$Y$7690,"&lt;&gt;P")</f>
        <v>0</v>
      </c>
      <c r="D34">
        <f>SUMIFS('2way'!$AB$3:$AB$7690,'2way'!$Q$3:$Q$7690,"="&amp;B34,'2way'!$Z$3:$Z$7690,"&lt;&gt;P") + SUMIFS('2way'!$AB$3:$AB$7690,'2way'!$R$3:$R$7690,"="&amp;B34,'2way'!$Z$3:$Z$7690,"&lt;&gt;P")</f>
        <v>-3</v>
      </c>
      <c r="E34" s="60" t="e">
        <f t="shared" si="0"/>
        <v>#DIV/0!</v>
      </c>
      <c r="F34">
        <f>SUMIFS('2way'!$Z$3:$Z$7690,'2way'!$Q$3:$Q$7690,"=" &amp;B34,'2way'!$Y$3:$Y$7690,"&lt;&gt;P") + SUMIFS('2way'!$Z$3:$Z$7690,'2way'!$R$3:$R$7690,"=" &amp;B34,'2way'!$Y$3:$Y$7690,"&lt;&gt;P")</f>
        <v>0</v>
      </c>
      <c r="G34">
        <f>SUMIFS('2way'!$AD$3:$AD$7690,'2way'!$Q$3:$Q$7690,"="&amp;B34,'2way'!$Y$3:$Y$7690,"&lt;&gt;P") + SUMIFS('2way'!$AD$3:$AD$7690,'2way'!$R$3:$R$7690,"="&amp;D34,'2way'!$Y$3:$Y$7690,"&lt;&gt;P")</f>
        <v>0</v>
      </c>
      <c r="H34" s="60" t="e">
        <f t="shared" si="1"/>
        <v>#DIV/0!</v>
      </c>
      <c r="I34">
        <f>SUMIFS('2way'!$Z$3:$Z$7690,'2way'!$Q$3:$Q$7690,"=" &amp;B34,'2way'!$Y$3:$Y$7690,"&lt;&gt;P") + SUMIFS('2way'!$Z$3:$Z$7690,'2way'!$R$3:$R$7690,"=" &amp;B34,'2way'!$Y$3:$Y$7690,"&lt;&gt;P")</f>
        <v>0</v>
      </c>
      <c r="J34">
        <f>SUMIFS('2way'!$AF$3:$AF$7690,'2way'!$Q$3:$Q$7690,"="&amp;B34,'2way'!$Y$3:$Y$7690,"&lt;&gt;P") + SUMIFS('2way'!$AF$3:$AF$7690,'2way'!$R$3:$R$7690,"="&amp;B34,'2way'!$Y$3:$Y$7690,"&lt;&gt;P")</f>
        <v>0</v>
      </c>
      <c r="K34" s="60" t="e">
        <f t="shared" si="2"/>
        <v>#DIV/0!</v>
      </c>
    </row>
    <row r="35" spans="1:11" x14ac:dyDescent="0.25">
      <c r="A35" t="s">
        <v>257</v>
      </c>
      <c r="B35" t="s">
        <v>299</v>
      </c>
      <c r="C35">
        <f>SUMIFS('2way'!$Z$3:$Z$7690,'2way'!$Q$3:$Q$7690,"=" &amp;B35,'2way'!$Y$3:$Y$7690,"&lt;&gt;P") + SUMIFS('2way'!$Z$3:$Z$7690,'2way'!$R$3:$R$7690,"=" &amp;B35,'2way'!$Y$3:$Y$7690,"&lt;&gt;P")</f>
        <v>0</v>
      </c>
      <c r="D35">
        <f>SUMIFS('2way'!$AB$3:$AB$7690,'2way'!$Q$3:$Q$7690,"="&amp;B35,'2way'!$Z$3:$Z$7690,"&lt;&gt;P") + SUMIFS('2way'!$AB$3:$AB$7690,'2way'!$R$3:$R$7690,"="&amp;B35,'2way'!$Z$3:$Z$7690,"&lt;&gt;P")</f>
        <v>-3</v>
      </c>
      <c r="E35" s="60" t="e">
        <f t="shared" si="0"/>
        <v>#DIV/0!</v>
      </c>
      <c r="F35">
        <f>SUMIFS('2way'!$Z$3:$Z$7690,'2way'!$Q$3:$Q$7690,"=" &amp;B35,'2way'!$Y$3:$Y$7690,"&lt;&gt;P") + SUMIFS('2way'!$Z$3:$Z$7690,'2way'!$R$3:$R$7690,"=" &amp;B35,'2way'!$Y$3:$Y$7690,"&lt;&gt;P")</f>
        <v>0</v>
      </c>
      <c r="G35">
        <f>SUMIFS('2way'!$AD$3:$AD$7690,'2way'!$Q$3:$Q$7690,"="&amp;B35,'2way'!$Y$3:$Y$7690,"&lt;&gt;P") + SUMIFS('2way'!$AD$3:$AD$7690,'2way'!$R$3:$R$7690,"="&amp;D35,'2way'!$Y$3:$Y$7690,"&lt;&gt;P")</f>
        <v>0</v>
      </c>
      <c r="H35" s="60" t="e">
        <f t="shared" si="1"/>
        <v>#DIV/0!</v>
      </c>
      <c r="I35">
        <f>SUMIFS('2way'!$Z$3:$Z$7690,'2way'!$Q$3:$Q$7690,"=" &amp;B35,'2way'!$Y$3:$Y$7690,"&lt;&gt;P") + SUMIFS('2way'!$Z$3:$Z$7690,'2way'!$R$3:$R$7690,"=" &amp;B35,'2way'!$Y$3:$Y$7690,"&lt;&gt;P")</f>
        <v>0</v>
      </c>
      <c r="J35">
        <f>SUMIFS('2way'!$AF$3:$AF$7690,'2way'!$Q$3:$Q$7690,"="&amp;B35,'2way'!$Y$3:$Y$7690,"&lt;&gt;P") + SUMIFS('2way'!$AF$3:$AF$7690,'2way'!$R$3:$R$7690,"="&amp;B35,'2way'!$Y$3:$Y$7690,"&lt;&gt;P")</f>
        <v>0</v>
      </c>
      <c r="K35" s="60" t="e">
        <f t="shared" si="2"/>
        <v>#DIV/0!</v>
      </c>
    </row>
    <row r="36" spans="1:11" x14ac:dyDescent="0.25">
      <c r="A36" t="s">
        <v>257</v>
      </c>
      <c r="B36" t="s">
        <v>369</v>
      </c>
      <c r="C36">
        <f>SUMIFS('2way'!$Z$3:$Z$7690,'2way'!$Q$3:$Q$7690,"=" &amp;B36,'2way'!$Y$3:$Y$7690,"&lt;&gt;P") + SUMIFS('2way'!$Z$3:$Z$7690,'2way'!$R$3:$R$7690,"=" &amp;B36,'2way'!$Y$3:$Y$7690,"&lt;&gt;P")</f>
        <v>0</v>
      </c>
      <c r="D36">
        <f>SUMIFS('2way'!$AB$3:$AB$7690,'2way'!$Q$3:$Q$7690,"="&amp;B36,'2way'!$Z$3:$Z$7690,"&lt;&gt;P") + SUMIFS('2way'!$AB$3:$AB$7690,'2way'!$R$3:$R$7690,"="&amp;B36,'2way'!$Z$3:$Z$7690,"&lt;&gt;P")</f>
        <v>-9</v>
      </c>
      <c r="E36" s="60" t="e">
        <f t="shared" si="0"/>
        <v>#DIV/0!</v>
      </c>
      <c r="F36">
        <f>SUMIFS('2way'!$Z$3:$Z$7690,'2way'!$Q$3:$Q$7690,"=" &amp;B36,'2way'!$Y$3:$Y$7690,"&lt;&gt;P") + SUMIFS('2way'!$Z$3:$Z$7690,'2way'!$R$3:$R$7690,"=" &amp;B36,'2way'!$Y$3:$Y$7690,"&lt;&gt;P")</f>
        <v>0</v>
      </c>
      <c r="G36">
        <f>SUMIFS('2way'!$AD$3:$AD$7690,'2way'!$Q$3:$Q$7690,"="&amp;B36,'2way'!$Y$3:$Y$7690,"&lt;&gt;P") + SUMIFS('2way'!$AD$3:$AD$7690,'2way'!$R$3:$R$7690,"="&amp;D36,'2way'!$Y$3:$Y$7690,"&lt;&gt;P")</f>
        <v>0</v>
      </c>
      <c r="H36" s="60" t="e">
        <f t="shared" si="1"/>
        <v>#DIV/0!</v>
      </c>
      <c r="I36">
        <f>SUMIFS('2way'!$Z$3:$Z$7690,'2way'!$Q$3:$Q$7690,"=" &amp;B36,'2way'!$Y$3:$Y$7690,"&lt;&gt;P") + SUMIFS('2way'!$Z$3:$Z$7690,'2way'!$R$3:$R$7690,"=" &amp;B36,'2way'!$Y$3:$Y$7690,"&lt;&gt;P")</f>
        <v>0</v>
      </c>
      <c r="J36">
        <f>SUMIFS('2way'!$AF$3:$AF$7690,'2way'!$Q$3:$Q$7690,"="&amp;B36,'2way'!$Y$3:$Y$7690,"&lt;&gt;P") + SUMIFS('2way'!$AF$3:$AF$7690,'2way'!$R$3:$R$7690,"="&amp;B36,'2way'!$Y$3:$Y$7690,"&lt;&gt;P")</f>
        <v>0</v>
      </c>
      <c r="K36" s="60" t="e">
        <f t="shared" si="2"/>
        <v>#DIV/0!</v>
      </c>
    </row>
    <row r="37" spans="1:11" x14ac:dyDescent="0.25">
      <c r="A37" t="s">
        <v>257</v>
      </c>
      <c r="B37" t="s">
        <v>276</v>
      </c>
      <c r="C37">
        <f>SUMIFS('2way'!$Z$3:$Z$7690,'2way'!$Q$3:$Q$7690,"=" &amp;B37,'2way'!$Y$3:$Y$7690,"&lt;&gt;P") + SUMIFS('2way'!$Z$3:$Z$7690,'2way'!$R$3:$R$7690,"=" &amp;B37,'2way'!$Y$3:$Y$7690,"&lt;&gt;P")</f>
        <v>0</v>
      </c>
      <c r="D37">
        <f>SUMIFS('2way'!$AB$3:$AB$7690,'2way'!$Q$3:$Q$7690,"="&amp;B37,'2way'!$Z$3:$Z$7690,"&lt;&gt;P") + SUMIFS('2way'!$AB$3:$AB$7690,'2way'!$R$3:$R$7690,"="&amp;B37,'2way'!$Z$3:$Z$7690,"&lt;&gt;P")</f>
        <v>8</v>
      </c>
      <c r="E37" s="60" t="e">
        <f t="shared" si="0"/>
        <v>#DIV/0!</v>
      </c>
      <c r="F37">
        <f>SUMIFS('2way'!$Z$3:$Z$7690,'2way'!$Q$3:$Q$7690,"=" &amp;B37,'2way'!$Y$3:$Y$7690,"&lt;&gt;P") + SUMIFS('2way'!$Z$3:$Z$7690,'2way'!$R$3:$R$7690,"=" &amp;B37,'2way'!$Y$3:$Y$7690,"&lt;&gt;P")</f>
        <v>0</v>
      </c>
      <c r="G37">
        <f>SUMIFS('2way'!$AD$3:$AD$7690,'2way'!$Q$3:$Q$7690,"="&amp;B37,'2way'!$Y$3:$Y$7690,"&lt;&gt;P") + SUMIFS('2way'!$AD$3:$AD$7690,'2way'!$R$3:$R$7690,"="&amp;D37,'2way'!$Y$3:$Y$7690,"&lt;&gt;P")</f>
        <v>0</v>
      </c>
      <c r="H37" s="60" t="e">
        <f t="shared" si="1"/>
        <v>#DIV/0!</v>
      </c>
      <c r="I37">
        <f>SUMIFS('2way'!$Z$3:$Z$7690,'2way'!$Q$3:$Q$7690,"=" &amp;B37,'2way'!$Y$3:$Y$7690,"&lt;&gt;P") + SUMIFS('2way'!$Z$3:$Z$7690,'2way'!$R$3:$R$7690,"=" &amp;B37,'2way'!$Y$3:$Y$7690,"&lt;&gt;P")</f>
        <v>0</v>
      </c>
      <c r="J37">
        <f>SUMIFS('2way'!$AF$3:$AF$7690,'2way'!$Q$3:$Q$7690,"="&amp;B37,'2way'!$Y$3:$Y$7690,"&lt;&gt;P") + SUMIFS('2way'!$AF$3:$AF$7690,'2way'!$R$3:$R$7690,"="&amp;B37,'2way'!$Y$3:$Y$7690,"&lt;&gt;P")</f>
        <v>0</v>
      </c>
      <c r="K37" s="60" t="e">
        <f t="shared" si="2"/>
        <v>#DIV/0!</v>
      </c>
    </row>
    <row r="38" spans="1:11" x14ac:dyDescent="0.25">
      <c r="A38" t="s">
        <v>257</v>
      </c>
      <c r="B38" t="s">
        <v>538</v>
      </c>
      <c r="C38">
        <f>SUMIFS('2way'!$Z$3:$Z$7690,'2way'!$Q$3:$Q$7690,"=" &amp;B38,'2way'!$Y$3:$Y$7690,"&lt;&gt;P") + SUMIFS('2way'!$Z$3:$Z$7690,'2way'!$R$3:$R$7690,"=" &amp;B38,'2way'!$Y$3:$Y$7690,"&lt;&gt;P")</f>
        <v>0</v>
      </c>
      <c r="D38">
        <f>SUMIFS('2way'!$AB$3:$AB$7690,'2way'!$Q$3:$Q$7690,"="&amp;B38,'2way'!$Z$3:$Z$7690,"&lt;&gt;P") + SUMIFS('2way'!$AB$3:$AB$7690,'2way'!$R$3:$R$7690,"="&amp;B38,'2way'!$Z$3:$Z$7690,"&lt;&gt;P")</f>
        <v>0</v>
      </c>
      <c r="E38" s="60" t="e">
        <f t="shared" si="0"/>
        <v>#DIV/0!</v>
      </c>
      <c r="F38">
        <f>SUMIFS('2way'!$Z$3:$Z$7690,'2way'!$Q$3:$Q$7690,"=" &amp;B38,'2way'!$Y$3:$Y$7690,"&lt;&gt;P") + SUMIFS('2way'!$Z$3:$Z$7690,'2way'!$R$3:$R$7690,"=" &amp;B38,'2way'!$Y$3:$Y$7690,"&lt;&gt;P")</f>
        <v>0</v>
      </c>
      <c r="G38">
        <f>SUMIFS('2way'!$AD$3:$AD$7690,'2way'!$Q$3:$Q$7690,"="&amp;B38,'2way'!$Y$3:$Y$7690,"&lt;&gt;P") + SUMIFS('2way'!$AD$3:$AD$7690,'2way'!$R$3:$R$7690,"="&amp;D38,'2way'!$Y$3:$Y$7690,"&lt;&gt;P")</f>
        <v>0</v>
      </c>
      <c r="H38" s="60" t="e">
        <f t="shared" si="1"/>
        <v>#DIV/0!</v>
      </c>
      <c r="I38">
        <f>SUMIFS('2way'!$Z$3:$Z$7690,'2way'!$Q$3:$Q$7690,"=" &amp;B38,'2way'!$Y$3:$Y$7690,"&lt;&gt;P") + SUMIFS('2way'!$Z$3:$Z$7690,'2way'!$R$3:$R$7690,"=" &amp;B38,'2way'!$Y$3:$Y$7690,"&lt;&gt;P")</f>
        <v>0</v>
      </c>
      <c r="J38">
        <f>SUMIFS('2way'!$AF$3:$AF$7690,'2way'!$Q$3:$Q$7690,"="&amp;B38,'2way'!$Y$3:$Y$7690,"&lt;&gt;P") + SUMIFS('2way'!$AF$3:$AF$7690,'2way'!$R$3:$R$7690,"="&amp;B38,'2way'!$Y$3:$Y$7690,"&lt;&gt;P")</f>
        <v>0</v>
      </c>
      <c r="K38" s="60" t="e">
        <f t="shared" si="2"/>
        <v>#DIV/0!</v>
      </c>
    </row>
    <row r="39" spans="1:11" x14ac:dyDescent="0.25">
      <c r="A39" t="s">
        <v>257</v>
      </c>
      <c r="B39" t="s">
        <v>275</v>
      </c>
      <c r="C39">
        <f>SUMIFS('2way'!$Z$3:$Z$7690,'2way'!$Q$3:$Q$7690,"=" &amp;B39,'2way'!$Y$3:$Y$7690,"&lt;&gt;P") + SUMIFS('2way'!$Z$3:$Z$7690,'2way'!$R$3:$R$7690,"=" &amp;B39,'2way'!$Y$3:$Y$7690,"&lt;&gt;P")</f>
        <v>0</v>
      </c>
      <c r="D39">
        <f>SUMIFS('2way'!$AB$3:$AB$7690,'2way'!$Q$3:$Q$7690,"="&amp;B39,'2way'!$Z$3:$Z$7690,"&lt;&gt;P") + SUMIFS('2way'!$AB$3:$AB$7690,'2way'!$R$3:$R$7690,"="&amp;B39,'2way'!$Z$3:$Z$7690,"&lt;&gt;P")</f>
        <v>-15</v>
      </c>
      <c r="E39" s="60" t="e">
        <f t="shared" si="0"/>
        <v>#DIV/0!</v>
      </c>
      <c r="F39">
        <f>SUMIFS('2way'!$Z$3:$Z$7690,'2way'!$Q$3:$Q$7690,"=" &amp;B39,'2way'!$Y$3:$Y$7690,"&lt;&gt;P") + SUMIFS('2way'!$Z$3:$Z$7690,'2way'!$R$3:$R$7690,"=" &amp;B39,'2way'!$Y$3:$Y$7690,"&lt;&gt;P")</f>
        <v>0</v>
      </c>
      <c r="G39">
        <f>SUMIFS('2way'!$AD$3:$AD$7690,'2way'!$Q$3:$Q$7690,"="&amp;B39,'2way'!$Y$3:$Y$7690,"&lt;&gt;P") + SUMIFS('2way'!$AD$3:$AD$7690,'2way'!$R$3:$R$7690,"="&amp;D39,'2way'!$Y$3:$Y$7690,"&lt;&gt;P")</f>
        <v>0</v>
      </c>
      <c r="H39" s="60" t="e">
        <f t="shared" si="1"/>
        <v>#DIV/0!</v>
      </c>
      <c r="I39">
        <f>SUMIFS('2way'!$Z$3:$Z$7690,'2way'!$Q$3:$Q$7690,"=" &amp;B39,'2way'!$Y$3:$Y$7690,"&lt;&gt;P") + SUMIFS('2way'!$Z$3:$Z$7690,'2way'!$R$3:$R$7690,"=" &amp;B39,'2way'!$Y$3:$Y$7690,"&lt;&gt;P")</f>
        <v>0</v>
      </c>
      <c r="J39">
        <f>SUMIFS('2way'!$AF$3:$AF$7690,'2way'!$Q$3:$Q$7690,"="&amp;B39,'2way'!$Y$3:$Y$7690,"&lt;&gt;P") + SUMIFS('2way'!$AF$3:$AF$7690,'2way'!$R$3:$R$7690,"="&amp;B39,'2way'!$Y$3:$Y$7690,"&lt;&gt;P")</f>
        <v>0</v>
      </c>
      <c r="K39" s="60" t="e">
        <f t="shared" si="2"/>
        <v>#DIV/0!</v>
      </c>
    </row>
    <row r="40" spans="1:11" x14ac:dyDescent="0.25">
      <c r="A40" t="s">
        <v>257</v>
      </c>
      <c r="B40" t="s">
        <v>301</v>
      </c>
      <c r="C40">
        <f>SUMIFS('2way'!$Z$3:$Z$7690,'2way'!$Q$3:$Q$7690,"=" &amp;B40,'2way'!$Y$3:$Y$7690,"&lt;&gt;P") + SUMIFS('2way'!$Z$3:$Z$7690,'2way'!$R$3:$R$7690,"=" &amp;B40,'2way'!$Y$3:$Y$7690,"&lt;&gt;P")</f>
        <v>0</v>
      </c>
      <c r="D40">
        <f>SUMIFS('2way'!$AB$3:$AB$7690,'2way'!$Q$3:$Q$7690,"="&amp;B40,'2way'!$Z$3:$Z$7690,"&lt;&gt;P") + SUMIFS('2way'!$AB$3:$AB$7690,'2way'!$R$3:$R$7690,"="&amp;B40,'2way'!$Z$3:$Z$7690,"&lt;&gt;P")</f>
        <v>10</v>
      </c>
      <c r="E40" s="60" t="e">
        <f t="shared" si="0"/>
        <v>#DIV/0!</v>
      </c>
      <c r="F40">
        <f>SUMIFS('2way'!$Z$3:$Z$7690,'2way'!$Q$3:$Q$7690,"=" &amp;B40,'2way'!$Y$3:$Y$7690,"&lt;&gt;P") + SUMIFS('2way'!$Z$3:$Z$7690,'2way'!$R$3:$R$7690,"=" &amp;B40,'2way'!$Y$3:$Y$7690,"&lt;&gt;P")</f>
        <v>0</v>
      </c>
      <c r="G40">
        <f>SUMIFS('2way'!$AD$3:$AD$7690,'2way'!$Q$3:$Q$7690,"="&amp;B40,'2way'!$Y$3:$Y$7690,"&lt;&gt;P") + SUMIFS('2way'!$AD$3:$AD$7690,'2way'!$R$3:$R$7690,"="&amp;D40,'2way'!$Y$3:$Y$7690,"&lt;&gt;P")</f>
        <v>0</v>
      </c>
      <c r="H40" s="60" t="e">
        <f t="shared" si="1"/>
        <v>#DIV/0!</v>
      </c>
      <c r="I40">
        <f>SUMIFS('2way'!$Z$3:$Z$7690,'2way'!$Q$3:$Q$7690,"=" &amp;B40,'2way'!$Y$3:$Y$7690,"&lt;&gt;P") + SUMIFS('2way'!$Z$3:$Z$7690,'2way'!$R$3:$R$7690,"=" &amp;B40,'2way'!$Y$3:$Y$7690,"&lt;&gt;P")</f>
        <v>0</v>
      </c>
      <c r="J40">
        <f>SUMIFS('2way'!$AF$3:$AF$7690,'2way'!$Q$3:$Q$7690,"="&amp;B40,'2way'!$Y$3:$Y$7690,"&lt;&gt;P") + SUMIFS('2way'!$AF$3:$AF$7690,'2way'!$R$3:$R$7690,"="&amp;B40,'2way'!$Y$3:$Y$7690,"&lt;&gt;P")</f>
        <v>0</v>
      </c>
      <c r="K40" s="60" t="e">
        <f t="shared" si="2"/>
        <v>#DIV/0!</v>
      </c>
    </row>
    <row r="41" spans="1:11" x14ac:dyDescent="0.25">
      <c r="A41" t="s">
        <v>257</v>
      </c>
      <c r="B41" t="s">
        <v>368</v>
      </c>
      <c r="C41">
        <f>SUMIFS('2way'!$Z$3:$Z$7690,'2way'!$Q$3:$Q$7690,"=" &amp;B41,'2way'!$Y$3:$Y$7690,"&lt;&gt;P") + SUMIFS('2way'!$Z$3:$Z$7690,'2way'!$R$3:$R$7690,"=" &amp;B41,'2way'!$Y$3:$Y$7690,"&lt;&gt;P")</f>
        <v>0</v>
      </c>
      <c r="D41">
        <f>SUMIFS('2way'!$AB$3:$AB$7690,'2way'!$Q$3:$Q$7690,"="&amp;B41,'2way'!$Z$3:$Z$7690,"&lt;&gt;P") + SUMIFS('2way'!$AB$3:$AB$7690,'2way'!$R$3:$R$7690,"="&amp;B41,'2way'!$Z$3:$Z$7690,"&lt;&gt;P")</f>
        <v>0</v>
      </c>
      <c r="E41" s="60" t="e">
        <f t="shared" si="0"/>
        <v>#DIV/0!</v>
      </c>
      <c r="F41">
        <f>SUMIFS('2way'!$Z$3:$Z$7690,'2way'!$Q$3:$Q$7690,"=" &amp;B41,'2way'!$Y$3:$Y$7690,"&lt;&gt;P") + SUMIFS('2way'!$Z$3:$Z$7690,'2way'!$R$3:$R$7690,"=" &amp;B41,'2way'!$Y$3:$Y$7690,"&lt;&gt;P")</f>
        <v>0</v>
      </c>
      <c r="G41">
        <f>SUMIFS('2way'!$AD$3:$AD$7690,'2way'!$Q$3:$Q$7690,"="&amp;B41,'2way'!$Y$3:$Y$7690,"&lt;&gt;P") + SUMIFS('2way'!$AD$3:$AD$7690,'2way'!$R$3:$R$7690,"="&amp;D41,'2way'!$Y$3:$Y$7690,"&lt;&gt;P")</f>
        <v>0</v>
      </c>
      <c r="H41" s="60" t="e">
        <f t="shared" si="1"/>
        <v>#DIV/0!</v>
      </c>
      <c r="I41">
        <f>SUMIFS('2way'!$Z$3:$Z$7690,'2way'!$Q$3:$Q$7690,"=" &amp;B41,'2way'!$Y$3:$Y$7690,"&lt;&gt;P") + SUMIFS('2way'!$Z$3:$Z$7690,'2way'!$R$3:$R$7690,"=" &amp;B41,'2way'!$Y$3:$Y$7690,"&lt;&gt;P")</f>
        <v>0</v>
      </c>
      <c r="J41">
        <f>SUMIFS('2way'!$AF$3:$AF$7690,'2way'!$Q$3:$Q$7690,"="&amp;B41,'2way'!$Y$3:$Y$7690,"&lt;&gt;P") + SUMIFS('2way'!$AF$3:$AF$7690,'2way'!$R$3:$R$7690,"="&amp;B41,'2way'!$Y$3:$Y$7690,"&lt;&gt;P")</f>
        <v>0</v>
      </c>
      <c r="K41" s="60" t="e">
        <f t="shared" si="2"/>
        <v>#DIV/0!</v>
      </c>
    </row>
    <row r="42" spans="1:11" x14ac:dyDescent="0.25">
      <c r="A42" t="s">
        <v>268</v>
      </c>
      <c r="B42" t="s">
        <v>304</v>
      </c>
      <c r="C42">
        <f>SUMIFS('2way'!$Z$3:$Z$7690,'2way'!$Q$3:$Q$7690,"=" &amp;B42,'2way'!$Y$3:$Y$7690,"&lt;&gt;P") + SUMIFS('2way'!$Z$3:$Z$7690,'2way'!$R$3:$R$7690,"=" &amp;B42,'2way'!$Y$3:$Y$7690,"&lt;&gt;P")</f>
        <v>0</v>
      </c>
      <c r="D42">
        <f>SUMIFS('2way'!$AB$3:$AB$7690,'2way'!$Q$3:$Q$7690,"="&amp;B42,'2way'!$Z$3:$Z$7690,"&lt;&gt;P") + SUMIFS('2way'!$AB$3:$AB$7690,'2way'!$R$3:$R$7690,"="&amp;B42,'2way'!$Z$3:$Z$7690,"&lt;&gt;P")</f>
        <v>-6</v>
      </c>
      <c r="E42" s="60" t="e">
        <f t="shared" si="0"/>
        <v>#DIV/0!</v>
      </c>
      <c r="F42">
        <f>SUMIFS('2way'!$Z$3:$Z$7690,'2way'!$Q$3:$Q$7690,"=" &amp;B42,'2way'!$Y$3:$Y$7690,"&lt;&gt;P") + SUMIFS('2way'!$Z$3:$Z$7690,'2way'!$R$3:$R$7690,"=" &amp;B42,'2way'!$Y$3:$Y$7690,"&lt;&gt;P")</f>
        <v>0</v>
      </c>
      <c r="G42">
        <f>SUMIFS('2way'!$AD$3:$AD$7690,'2way'!$Q$3:$Q$7690,"="&amp;B42,'2way'!$Y$3:$Y$7690,"&lt;&gt;P") + SUMIFS('2way'!$AD$3:$AD$7690,'2way'!$R$3:$R$7690,"="&amp;D42,'2way'!$Y$3:$Y$7690,"&lt;&gt;P")</f>
        <v>0</v>
      </c>
      <c r="H42" s="60" t="e">
        <f t="shared" si="1"/>
        <v>#DIV/0!</v>
      </c>
      <c r="I42">
        <f>SUMIFS('2way'!$Z$3:$Z$7690,'2way'!$Q$3:$Q$7690,"=" &amp;B42,'2way'!$Y$3:$Y$7690,"&lt;&gt;P") + SUMIFS('2way'!$Z$3:$Z$7690,'2way'!$R$3:$R$7690,"=" &amp;B42,'2way'!$Y$3:$Y$7690,"&lt;&gt;P")</f>
        <v>0</v>
      </c>
      <c r="J42">
        <f>SUMIFS('2way'!$AF$3:$AF$7690,'2way'!$Q$3:$Q$7690,"="&amp;B42,'2way'!$Y$3:$Y$7690,"&lt;&gt;P") + SUMIFS('2way'!$AF$3:$AF$7690,'2way'!$R$3:$R$7690,"="&amp;B42,'2way'!$Y$3:$Y$7690,"&lt;&gt;P")</f>
        <v>0</v>
      </c>
      <c r="K42" s="60" t="e">
        <f t="shared" si="2"/>
        <v>#DIV/0!</v>
      </c>
    </row>
    <row r="43" spans="1:11" x14ac:dyDescent="0.25">
      <c r="A43" t="s">
        <v>268</v>
      </c>
      <c r="B43" t="s">
        <v>377</v>
      </c>
      <c r="C43">
        <f>SUMIFS('2way'!$Z$3:$Z$7690,'2way'!$Q$3:$Q$7690,"=" &amp;B43,'2way'!$Y$3:$Y$7690,"&lt;&gt;P") + SUMIFS('2way'!$Z$3:$Z$7690,'2way'!$R$3:$R$7690,"=" &amp;B43,'2way'!$Y$3:$Y$7690,"&lt;&gt;P")</f>
        <v>0</v>
      </c>
      <c r="D43">
        <f>SUMIFS('2way'!$AB$3:$AB$7690,'2way'!$Q$3:$Q$7690,"="&amp;B43,'2way'!$Z$3:$Z$7690,"&lt;&gt;P") + SUMIFS('2way'!$AB$3:$AB$7690,'2way'!$R$3:$R$7690,"="&amp;B43,'2way'!$Z$3:$Z$7690,"&lt;&gt;P")</f>
        <v>0</v>
      </c>
      <c r="E43" s="60" t="e">
        <f t="shared" si="0"/>
        <v>#DIV/0!</v>
      </c>
      <c r="F43">
        <f>SUMIFS('2way'!$Z$3:$Z$7690,'2way'!$Q$3:$Q$7690,"=" &amp;B43,'2way'!$Y$3:$Y$7690,"&lt;&gt;P") + SUMIFS('2way'!$Z$3:$Z$7690,'2way'!$R$3:$R$7690,"=" &amp;B43,'2way'!$Y$3:$Y$7690,"&lt;&gt;P")</f>
        <v>0</v>
      </c>
      <c r="G43">
        <f>SUMIFS('2way'!$AD$3:$AD$7690,'2way'!$Q$3:$Q$7690,"="&amp;B43,'2way'!$Y$3:$Y$7690,"&lt;&gt;P") + SUMIFS('2way'!$AD$3:$AD$7690,'2way'!$R$3:$R$7690,"="&amp;D43,'2way'!$Y$3:$Y$7690,"&lt;&gt;P")</f>
        <v>0</v>
      </c>
      <c r="H43" s="60" t="e">
        <f t="shared" si="1"/>
        <v>#DIV/0!</v>
      </c>
      <c r="I43">
        <f>SUMIFS('2way'!$Z$3:$Z$7690,'2way'!$Q$3:$Q$7690,"=" &amp;B43,'2way'!$Y$3:$Y$7690,"&lt;&gt;P") + SUMIFS('2way'!$Z$3:$Z$7690,'2way'!$R$3:$R$7690,"=" &amp;B43,'2way'!$Y$3:$Y$7690,"&lt;&gt;P")</f>
        <v>0</v>
      </c>
      <c r="J43">
        <f>SUMIFS('2way'!$AF$3:$AF$7690,'2way'!$Q$3:$Q$7690,"="&amp;B43,'2way'!$Y$3:$Y$7690,"&lt;&gt;P") + SUMIFS('2way'!$AF$3:$AF$7690,'2way'!$R$3:$R$7690,"="&amp;B43,'2way'!$Y$3:$Y$7690,"&lt;&gt;P")</f>
        <v>0</v>
      </c>
      <c r="K43" s="60" t="e">
        <f t="shared" si="2"/>
        <v>#DIV/0!</v>
      </c>
    </row>
    <row r="44" spans="1:11" x14ac:dyDescent="0.25">
      <c r="A44" t="s">
        <v>268</v>
      </c>
      <c r="B44" t="s">
        <v>371</v>
      </c>
      <c r="C44">
        <f>SUMIFS('2way'!$Z$3:$Z$7690,'2way'!$Q$3:$Q$7690,"=" &amp;B44,'2way'!$Y$3:$Y$7690,"&lt;&gt;P") + SUMIFS('2way'!$Z$3:$Z$7690,'2way'!$R$3:$R$7690,"=" &amp;B44,'2way'!$Y$3:$Y$7690,"&lt;&gt;P")</f>
        <v>0</v>
      </c>
      <c r="D44">
        <f>SUMIFS('2way'!$AB$3:$AB$7690,'2way'!$Q$3:$Q$7690,"="&amp;B44,'2way'!$Z$3:$Z$7690,"&lt;&gt;P") + SUMIFS('2way'!$AB$3:$AB$7690,'2way'!$R$3:$R$7690,"="&amp;B44,'2way'!$Z$3:$Z$7690,"&lt;&gt;P")</f>
        <v>10</v>
      </c>
      <c r="E44" s="60" t="e">
        <f t="shared" si="0"/>
        <v>#DIV/0!</v>
      </c>
      <c r="F44">
        <f>SUMIFS('2way'!$Z$3:$Z$7690,'2way'!$Q$3:$Q$7690,"=" &amp;B44,'2way'!$Y$3:$Y$7690,"&lt;&gt;P") + SUMIFS('2way'!$Z$3:$Z$7690,'2way'!$R$3:$R$7690,"=" &amp;B44,'2way'!$Y$3:$Y$7690,"&lt;&gt;P")</f>
        <v>0</v>
      </c>
      <c r="G44">
        <f>SUMIFS('2way'!$AD$3:$AD$7690,'2way'!$Q$3:$Q$7690,"="&amp;B44,'2way'!$Y$3:$Y$7690,"&lt;&gt;P") + SUMIFS('2way'!$AD$3:$AD$7690,'2way'!$R$3:$R$7690,"="&amp;D44,'2way'!$Y$3:$Y$7690,"&lt;&gt;P")</f>
        <v>0</v>
      </c>
      <c r="H44" s="60" t="e">
        <f t="shared" si="1"/>
        <v>#DIV/0!</v>
      </c>
      <c r="I44">
        <f>SUMIFS('2way'!$Z$3:$Z$7690,'2way'!$Q$3:$Q$7690,"=" &amp;B44,'2way'!$Y$3:$Y$7690,"&lt;&gt;P") + SUMIFS('2way'!$Z$3:$Z$7690,'2way'!$R$3:$R$7690,"=" &amp;B44,'2way'!$Y$3:$Y$7690,"&lt;&gt;P")</f>
        <v>0</v>
      </c>
      <c r="J44">
        <f>SUMIFS('2way'!$AF$3:$AF$7690,'2way'!$Q$3:$Q$7690,"="&amp;B44,'2way'!$Y$3:$Y$7690,"&lt;&gt;P") + SUMIFS('2way'!$AF$3:$AF$7690,'2way'!$R$3:$R$7690,"="&amp;B44,'2way'!$Y$3:$Y$7690,"&lt;&gt;P")</f>
        <v>0</v>
      </c>
      <c r="K44" s="60" t="e">
        <f t="shared" si="2"/>
        <v>#DIV/0!</v>
      </c>
    </row>
    <row r="45" spans="1:11" x14ac:dyDescent="0.25">
      <c r="A45" t="s">
        <v>268</v>
      </c>
      <c r="B45" t="s">
        <v>380</v>
      </c>
      <c r="C45">
        <f>SUMIFS('2way'!$Z$3:$Z$7690,'2way'!$Q$3:$Q$7690,"=" &amp;B45,'2way'!$Y$3:$Y$7690,"&lt;&gt;P") + SUMIFS('2way'!$Z$3:$Z$7690,'2way'!$R$3:$R$7690,"=" &amp;B45,'2way'!$Y$3:$Y$7690,"&lt;&gt;P")</f>
        <v>0</v>
      </c>
      <c r="D45">
        <f>SUMIFS('2way'!$AB$3:$AB$7690,'2way'!$Q$3:$Q$7690,"="&amp;B45,'2way'!$Z$3:$Z$7690,"&lt;&gt;P") + SUMIFS('2way'!$AB$3:$AB$7690,'2way'!$R$3:$R$7690,"="&amp;B45,'2way'!$Z$3:$Z$7690,"&lt;&gt;P")</f>
        <v>-10</v>
      </c>
      <c r="E45" s="60" t="e">
        <f t="shared" si="0"/>
        <v>#DIV/0!</v>
      </c>
      <c r="F45">
        <f>SUMIFS('2way'!$Z$3:$Z$7690,'2way'!$Q$3:$Q$7690,"=" &amp;B45,'2way'!$Y$3:$Y$7690,"&lt;&gt;P") + SUMIFS('2way'!$Z$3:$Z$7690,'2way'!$R$3:$R$7690,"=" &amp;B45,'2way'!$Y$3:$Y$7690,"&lt;&gt;P")</f>
        <v>0</v>
      </c>
      <c r="G45">
        <f>SUMIFS('2way'!$AD$3:$AD$7690,'2way'!$Q$3:$Q$7690,"="&amp;B45,'2way'!$Y$3:$Y$7690,"&lt;&gt;P") + SUMIFS('2way'!$AD$3:$AD$7690,'2way'!$R$3:$R$7690,"="&amp;D45,'2way'!$Y$3:$Y$7690,"&lt;&gt;P")</f>
        <v>0</v>
      </c>
      <c r="H45" s="60" t="e">
        <f t="shared" si="1"/>
        <v>#DIV/0!</v>
      </c>
      <c r="I45">
        <f>SUMIFS('2way'!$Z$3:$Z$7690,'2way'!$Q$3:$Q$7690,"=" &amp;B45,'2way'!$Y$3:$Y$7690,"&lt;&gt;P") + SUMIFS('2way'!$Z$3:$Z$7690,'2way'!$R$3:$R$7690,"=" &amp;B45,'2way'!$Y$3:$Y$7690,"&lt;&gt;P")</f>
        <v>0</v>
      </c>
      <c r="J45">
        <f>SUMIFS('2way'!$AF$3:$AF$7690,'2way'!$Q$3:$Q$7690,"="&amp;B45,'2way'!$Y$3:$Y$7690,"&lt;&gt;P") + SUMIFS('2way'!$AF$3:$AF$7690,'2way'!$R$3:$R$7690,"="&amp;B45,'2way'!$Y$3:$Y$7690,"&lt;&gt;P")</f>
        <v>0</v>
      </c>
      <c r="K45" s="60" t="e">
        <f t="shared" si="2"/>
        <v>#DIV/0!</v>
      </c>
    </row>
    <row r="46" spans="1:11" x14ac:dyDescent="0.25">
      <c r="A46" t="s">
        <v>268</v>
      </c>
      <c r="B46" t="s">
        <v>372</v>
      </c>
      <c r="C46">
        <f>SUMIFS('2way'!$Z$3:$Z$7690,'2way'!$Q$3:$Q$7690,"=" &amp;B46,'2way'!$Y$3:$Y$7690,"&lt;&gt;P") + SUMIFS('2way'!$Z$3:$Z$7690,'2way'!$R$3:$R$7690,"=" &amp;B46,'2way'!$Y$3:$Y$7690,"&lt;&gt;P")</f>
        <v>0</v>
      </c>
      <c r="D46">
        <f>SUMIFS('2way'!$AB$3:$AB$7690,'2way'!$Q$3:$Q$7690,"="&amp;B46,'2way'!$Z$3:$Z$7690,"&lt;&gt;P") + SUMIFS('2way'!$AB$3:$AB$7690,'2way'!$R$3:$R$7690,"="&amp;B46,'2way'!$Z$3:$Z$7690,"&lt;&gt;P")</f>
        <v>11</v>
      </c>
      <c r="E46" s="60" t="e">
        <f t="shared" si="0"/>
        <v>#DIV/0!</v>
      </c>
      <c r="F46">
        <f>SUMIFS('2way'!$Z$3:$Z$7690,'2way'!$Q$3:$Q$7690,"=" &amp;B46,'2way'!$Y$3:$Y$7690,"&lt;&gt;P") + SUMIFS('2way'!$Z$3:$Z$7690,'2way'!$R$3:$R$7690,"=" &amp;B46,'2way'!$Y$3:$Y$7690,"&lt;&gt;P")</f>
        <v>0</v>
      </c>
      <c r="G46">
        <f>SUMIFS('2way'!$AD$3:$AD$7690,'2way'!$Q$3:$Q$7690,"="&amp;B46,'2way'!$Y$3:$Y$7690,"&lt;&gt;P") + SUMIFS('2way'!$AD$3:$AD$7690,'2way'!$R$3:$R$7690,"="&amp;D46,'2way'!$Y$3:$Y$7690,"&lt;&gt;P")</f>
        <v>0</v>
      </c>
      <c r="H46" s="60" t="e">
        <f t="shared" si="1"/>
        <v>#DIV/0!</v>
      </c>
      <c r="I46">
        <f>SUMIFS('2way'!$Z$3:$Z$7690,'2way'!$Q$3:$Q$7690,"=" &amp;B46,'2way'!$Y$3:$Y$7690,"&lt;&gt;P") + SUMIFS('2way'!$Z$3:$Z$7690,'2way'!$R$3:$R$7690,"=" &amp;B46,'2way'!$Y$3:$Y$7690,"&lt;&gt;P")</f>
        <v>0</v>
      </c>
      <c r="J46">
        <f>SUMIFS('2way'!$AF$3:$AF$7690,'2way'!$Q$3:$Q$7690,"="&amp;B46,'2way'!$Y$3:$Y$7690,"&lt;&gt;P") + SUMIFS('2way'!$AF$3:$AF$7690,'2way'!$R$3:$R$7690,"="&amp;B46,'2way'!$Y$3:$Y$7690,"&lt;&gt;P")</f>
        <v>0</v>
      </c>
      <c r="K46" s="60" t="e">
        <f t="shared" si="2"/>
        <v>#DIV/0!</v>
      </c>
    </row>
    <row r="47" spans="1:11" x14ac:dyDescent="0.25">
      <c r="A47" t="s">
        <v>268</v>
      </c>
      <c r="B47" t="s">
        <v>376</v>
      </c>
      <c r="C47">
        <f>SUMIFS('2way'!$Z$3:$Z$7690,'2way'!$Q$3:$Q$7690,"=" &amp;B47,'2way'!$Y$3:$Y$7690,"&lt;&gt;P") + SUMIFS('2way'!$Z$3:$Z$7690,'2way'!$R$3:$R$7690,"=" &amp;B47,'2way'!$Y$3:$Y$7690,"&lt;&gt;P")</f>
        <v>0</v>
      </c>
      <c r="D47">
        <f>SUMIFS('2way'!$AB$3:$AB$7690,'2way'!$Q$3:$Q$7690,"="&amp;B47,'2way'!$Z$3:$Z$7690,"&lt;&gt;P") + SUMIFS('2way'!$AB$3:$AB$7690,'2way'!$R$3:$R$7690,"="&amp;B47,'2way'!$Z$3:$Z$7690,"&lt;&gt;P")</f>
        <v>-1</v>
      </c>
      <c r="E47" s="60" t="e">
        <f t="shared" si="0"/>
        <v>#DIV/0!</v>
      </c>
      <c r="F47">
        <f>SUMIFS('2way'!$Z$3:$Z$7690,'2way'!$Q$3:$Q$7690,"=" &amp;B47,'2way'!$Y$3:$Y$7690,"&lt;&gt;P") + SUMIFS('2way'!$Z$3:$Z$7690,'2way'!$R$3:$R$7690,"=" &amp;B47,'2way'!$Y$3:$Y$7690,"&lt;&gt;P")</f>
        <v>0</v>
      </c>
      <c r="G47">
        <f>SUMIFS('2way'!$AD$3:$AD$7690,'2way'!$Q$3:$Q$7690,"="&amp;B47,'2way'!$Y$3:$Y$7690,"&lt;&gt;P") + SUMIFS('2way'!$AD$3:$AD$7690,'2way'!$R$3:$R$7690,"="&amp;D47,'2way'!$Y$3:$Y$7690,"&lt;&gt;P")</f>
        <v>0</v>
      </c>
      <c r="H47" s="60" t="e">
        <f t="shared" si="1"/>
        <v>#DIV/0!</v>
      </c>
      <c r="I47">
        <f>SUMIFS('2way'!$Z$3:$Z$7690,'2way'!$Q$3:$Q$7690,"=" &amp;B47,'2way'!$Y$3:$Y$7690,"&lt;&gt;P") + SUMIFS('2way'!$Z$3:$Z$7690,'2way'!$R$3:$R$7690,"=" &amp;B47,'2way'!$Y$3:$Y$7690,"&lt;&gt;P")</f>
        <v>0</v>
      </c>
      <c r="J47">
        <f>SUMIFS('2way'!$AF$3:$AF$7690,'2way'!$Q$3:$Q$7690,"="&amp;B47,'2way'!$Y$3:$Y$7690,"&lt;&gt;P") + SUMIFS('2way'!$AF$3:$AF$7690,'2way'!$R$3:$R$7690,"="&amp;B47,'2way'!$Y$3:$Y$7690,"&lt;&gt;P")</f>
        <v>0</v>
      </c>
      <c r="K47" s="60" t="e">
        <f t="shared" si="2"/>
        <v>#DIV/0!</v>
      </c>
    </row>
    <row r="48" spans="1:11" x14ac:dyDescent="0.25">
      <c r="A48" t="s">
        <v>268</v>
      </c>
      <c r="B48" t="s">
        <v>456</v>
      </c>
      <c r="C48">
        <f>SUMIFS('2way'!$Z$3:$Z$7690,'2way'!$Q$3:$Q$7690,"=" &amp;B48,'2way'!$Y$3:$Y$7690,"&lt;&gt;P") + SUMIFS('2way'!$Z$3:$Z$7690,'2way'!$R$3:$R$7690,"=" &amp;B48,'2way'!$Y$3:$Y$7690,"&lt;&gt;P")</f>
        <v>0</v>
      </c>
      <c r="D48">
        <f>SUMIFS('2way'!$AB$3:$AB$7690,'2way'!$Q$3:$Q$7690,"="&amp;B48,'2way'!$Z$3:$Z$7690,"&lt;&gt;P") + SUMIFS('2way'!$AB$3:$AB$7690,'2way'!$R$3:$R$7690,"="&amp;B48,'2way'!$Z$3:$Z$7690,"&lt;&gt;P")</f>
        <v>6</v>
      </c>
      <c r="E48" s="60" t="e">
        <f t="shared" si="0"/>
        <v>#DIV/0!</v>
      </c>
      <c r="F48">
        <f>SUMIFS('2way'!$Z$3:$Z$7690,'2way'!$Q$3:$Q$7690,"=" &amp;B48,'2way'!$Y$3:$Y$7690,"&lt;&gt;P") + SUMIFS('2way'!$Z$3:$Z$7690,'2way'!$R$3:$R$7690,"=" &amp;B48,'2way'!$Y$3:$Y$7690,"&lt;&gt;P")</f>
        <v>0</v>
      </c>
      <c r="G48">
        <f>SUMIFS('2way'!$AD$3:$AD$7690,'2way'!$Q$3:$Q$7690,"="&amp;B48,'2way'!$Y$3:$Y$7690,"&lt;&gt;P") + SUMIFS('2way'!$AD$3:$AD$7690,'2way'!$R$3:$R$7690,"="&amp;D48,'2way'!$Y$3:$Y$7690,"&lt;&gt;P")</f>
        <v>0</v>
      </c>
      <c r="H48" s="60" t="e">
        <f t="shared" si="1"/>
        <v>#DIV/0!</v>
      </c>
      <c r="I48">
        <f>SUMIFS('2way'!$Z$3:$Z$7690,'2way'!$Q$3:$Q$7690,"=" &amp;B48,'2way'!$Y$3:$Y$7690,"&lt;&gt;P") + SUMIFS('2way'!$Z$3:$Z$7690,'2way'!$R$3:$R$7690,"=" &amp;B48,'2way'!$Y$3:$Y$7690,"&lt;&gt;P")</f>
        <v>0</v>
      </c>
      <c r="J48">
        <f>SUMIFS('2way'!$AF$3:$AF$7690,'2way'!$Q$3:$Q$7690,"="&amp;B48,'2way'!$Y$3:$Y$7690,"&lt;&gt;P") + SUMIFS('2way'!$AF$3:$AF$7690,'2way'!$R$3:$R$7690,"="&amp;B48,'2way'!$Y$3:$Y$7690,"&lt;&gt;P")</f>
        <v>0</v>
      </c>
      <c r="K48" s="60" t="e">
        <f t="shared" si="2"/>
        <v>#DIV/0!</v>
      </c>
    </row>
    <row r="49" spans="1:11" x14ac:dyDescent="0.25">
      <c r="A49" t="s">
        <v>268</v>
      </c>
      <c r="B49" t="s">
        <v>458</v>
      </c>
      <c r="C49">
        <f>SUMIFS('2way'!$Z$3:$Z$7690,'2way'!$Q$3:$Q$7690,"=" &amp;B49,'2way'!$Y$3:$Y$7690,"&lt;&gt;P") + SUMIFS('2way'!$Z$3:$Z$7690,'2way'!$R$3:$R$7690,"=" &amp;B49,'2way'!$Y$3:$Y$7690,"&lt;&gt;P")</f>
        <v>0</v>
      </c>
      <c r="D49">
        <f>SUMIFS('2way'!$AB$3:$AB$7690,'2way'!$Q$3:$Q$7690,"="&amp;B49,'2way'!$Z$3:$Z$7690,"&lt;&gt;P") + SUMIFS('2way'!$AB$3:$AB$7690,'2way'!$R$3:$R$7690,"="&amp;B49,'2way'!$Z$3:$Z$7690,"&lt;&gt;P")</f>
        <v>-24</v>
      </c>
      <c r="E49" s="60" t="e">
        <f t="shared" si="0"/>
        <v>#DIV/0!</v>
      </c>
      <c r="F49">
        <f>SUMIFS('2way'!$Z$3:$Z$7690,'2way'!$Q$3:$Q$7690,"=" &amp;B49,'2way'!$Y$3:$Y$7690,"&lt;&gt;P") + SUMIFS('2way'!$Z$3:$Z$7690,'2way'!$R$3:$R$7690,"=" &amp;B49,'2way'!$Y$3:$Y$7690,"&lt;&gt;P")</f>
        <v>0</v>
      </c>
      <c r="G49">
        <f>SUMIFS('2way'!$AD$3:$AD$7690,'2way'!$Q$3:$Q$7690,"="&amp;B49,'2way'!$Y$3:$Y$7690,"&lt;&gt;P") + SUMIFS('2way'!$AD$3:$AD$7690,'2way'!$R$3:$R$7690,"="&amp;D49,'2way'!$Y$3:$Y$7690,"&lt;&gt;P")</f>
        <v>0</v>
      </c>
      <c r="H49" s="60" t="e">
        <f t="shared" si="1"/>
        <v>#DIV/0!</v>
      </c>
      <c r="I49">
        <f>SUMIFS('2way'!$Z$3:$Z$7690,'2way'!$Q$3:$Q$7690,"=" &amp;B49,'2way'!$Y$3:$Y$7690,"&lt;&gt;P") + SUMIFS('2way'!$Z$3:$Z$7690,'2way'!$R$3:$R$7690,"=" &amp;B49,'2way'!$Y$3:$Y$7690,"&lt;&gt;P")</f>
        <v>0</v>
      </c>
      <c r="J49">
        <f>SUMIFS('2way'!$AF$3:$AF$7690,'2way'!$Q$3:$Q$7690,"="&amp;B49,'2way'!$Y$3:$Y$7690,"&lt;&gt;P") + SUMIFS('2way'!$AF$3:$AF$7690,'2way'!$R$3:$R$7690,"="&amp;B49,'2way'!$Y$3:$Y$7690,"&lt;&gt;P")</f>
        <v>0</v>
      </c>
      <c r="K49" s="60" t="e">
        <f t="shared" si="2"/>
        <v>#DIV/0!</v>
      </c>
    </row>
    <row r="50" spans="1:11" x14ac:dyDescent="0.25">
      <c r="A50" t="s">
        <v>268</v>
      </c>
      <c r="B50" t="s">
        <v>488</v>
      </c>
      <c r="C50">
        <f>SUMIFS('2way'!$Z$3:$Z$7690,'2way'!$Q$3:$Q$7690,"=" &amp;B50,'2way'!$Y$3:$Y$7690,"&lt;&gt;P") + SUMIFS('2way'!$Z$3:$Z$7690,'2way'!$R$3:$R$7690,"=" &amp;B50,'2way'!$Y$3:$Y$7690,"&lt;&gt;P")</f>
        <v>0</v>
      </c>
      <c r="D50">
        <f>SUMIFS('2way'!$AB$3:$AB$7690,'2way'!$Q$3:$Q$7690,"="&amp;B50,'2way'!$Z$3:$Z$7690,"&lt;&gt;P") + SUMIFS('2way'!$AB$3:$AB$7690,'2way'!$R$3:$R$7690,"="&amp;B50,'2way'!$Z$3:$Z$7690,"&lt;&gt;P")</f>
        <v>-4</v>
      </c>
      <c r="E50" s="60" t="e">
        <f t="shared" si="0"/>
        <v>#DIV/0!</v>
      </c>
      <c r="F50">
        <f>SUMIFS('2way'!$Z$3:$Z$7690,'2way'!$Q$3:$Q$7690,"=" &amp;B50,'2way'!$Y$3:$Y$7690,"&lt;&gt;P") + SUMIFS('2way'!$Z$3:$Z$7690,'2way'!$R$3:$R$7690,"=" &amp;B50,'2way'!$Y$3:$Y$7690,"&lt;&gt;P")</f>
        <v>0</v>
      </c>
      <c r="G50">
        <f>SUMIFS('2way'!$AD$3:$AD$7690,'2way'!$Q$3:$Q$7690,"="&amp;B50,'2way'!$Y$3:$Y$7690,"&lt;&gt;P") + SUMIFS('2way'!$AD$3:$AD$7690,'2way'!$R$3:$R$7690,"="&amp;D50,'2way'!$Y$3:$Y$7690,"&lt;&gt;P")</f>
        <v>0</v>
      </c>
      <c r="H50" s="60" t="e">
        <f t="shared" si="1"/>
        <v>#DIV/0!</v>
      </c>
      <c r="I50">
        <f>SUMIFS('2way'!$Z$3:$Z$7690,'2way'!$Q$3:$Q$7690,"=" &amp;B50,'2way'!$Y$3:$Y$7690,"&lt;&gt;P") + SUMIFS('2way'!$Z$3:$Z$7690,'2way'!$R$3:$R$7690,"=" &amp;B50,'2way'!$Y$3:$Y$7690,"&lt;&gt;P")</f>
        <v>0</v>
      </c>
      <c r="J50">
        <f>SUMIFS('2way'!$AF$3:$AF$7690,'2way'!$Q$3:$Q$7690,"="&amp;B50,'2way'!$Y$3:$Y$7690,"&lt;&gt;P") + SUMIFS('2way'!$AF$3:$AF$7690,'2way'!$R$3:$R$7690,"="&amp;B50,'2way'!$Y$3:$Y$7690,"&lt;&gt;P")</f>
        <v>0</v>
      </c>
      <c r="K50" s="60" t="e">
        <f t="shared" si="2"/>
        <v>#DIV/0!</v>
      </c>
    </row>
    <row r="51" spans="1:11" x14ac:dyDescent="0.25">
      <c r="A51" t="s">
        <v>268</v>
      </c>
      <c r="B51" t="s">
        <v>487</v>
      </c>
      <c r="C51">
        <f>SUMIFS('2way'!$Z$3:$Z$7690,'2way'!$Q$3:$Q$7690,"=" &amp;B51,'2way'!$Y$3:$Y$7690,"&lt;&gt;P") + SUMIFS('2way'!$Z$3:$Z$7690,'2way'!$R$3:$R$7690,"=" &amp;B51,'2way'!$Y$3:$Y$7690,"&lt;&gt;P")</f>
        <v>0</v>
      </c>
      <c r="D51">
        <f>SUMIFS('2way'!$AB$3:$AB$7690,'2way'!$Q$3:$Q$7690,"="&amp;B51,'2way'!$Z$3:$Z$7690,"&lt;&gt;P") + SUMIFS('2way'!$AB$3:$AB$7690,'2way'!$R$3:$R$7690,"="&amp;B51,'2way'!$Z$3:$Z$7690,"&lt;&gt;P")</f>
        <v>2</v>
      </c>
      <c r="E51" s="60" t="e">
        <f t="shared" si="0"/>
        <v>#DIV/0!</v>
      </c>
      <c r="F51">
        <f>SUMIFS('2way'!$Z$3:$Z$7690,'2way'!$Q$3:$Q$7690,"=" &amp;B51,'2way'!$Y$3:$Y$7690,"&lt;&gt;P") + SUMIFS('2way'!$Z$3:$Z$7690,'2way'!$R$3:$R$7690,"=" &amp;B51,'2way'!$Y$3:$Y$7690,"&lt;&gt;P")</f>
        <v>0</v>
      </c>
      <c r="G51">
        <f>SUMIFS('2way'!$AD$3:$AD$7690,'2way'!$Q$3:$Q$7690,"="&amp;B51,'2way'!$Y$3:$Y$7690,"&lt;&gt;P") + SUMIFS('2way'!$AD$3:$AD$7690,'2way'!$R$3:$R$7690,"="&amp;D51,'2way'!$Y$3:$Y$7690,"&lt;&gt;P")</f>
        <v>0</v>
      </c>
      <c r="H51" s="60" t="e">
        <f t="shared" si="1"/>
        <v>#DIV/0!</v>
      </c>
      <c r="I51">
        <f>SUMIFS('2way'!$Z$3:$Z$7690,'2way'!$Q$3:$Q$7690,"=" &amp;B51,'2way'!$Y$3:$Y$7690,"&lt;&gt;P") + SUMIFS('2way'!$Z$3:$Z$7690,'2way'!$R$3:$R$7690,"=" &amp;B51,'2way'!$Y$3:$Y$7690,"&lt;&gt;P")</f>
        <v>0</v>
      </c>
      <c r="J51">
        <f>SUMIFS('2way'!$AF$3:$AF$7690,'2way'!$Q$3:$Q$7690,"="&amp;B51,'2way'!$Y$3:$Y$7690,"&lt;&gt;P") + SUMIFS('2way'!$AF$3:$AF$7690,'2way'!$R$3:$R$7690,"="&amp;B51,'2way'!$Y$3:$Y$7690,"&lt;&gt;P")</f>
        <v>0</v>
      </c>
      <c r="K51" s="60" t="e">
        <f t="shared" si="2"/>
        <v>#DIV/0!</v>
      </c>
    </row>
    <row r="52" spans="1:11" x14ac:dyDescent="0.25">
      <c r="A52" t="s">
        <v>268</v>
      </c>
      <c r="B52" t="s">
        <v>373</v>
      </c>
      <c r="C52">
        <f>SUMIFS('2way'!$Z$3:$Z$7690,'2way'!$Q$3:$Q$7690,"=" &amp;B52,'2way'!$Y$3:$Y$7690,"&lt;&gt;P") + SUMIFS('2way'!$Z$3:$Z$7690,'2way'!$R$3:$R$7690,"=" &amp;B52,'2way'!$Y$3:$Y$7690,"&lt;&gt;P")</f>
        <v>0</v>
      </c>
      <c r="D52">
        <f>SUMIFS('2way'!$AB$3:$AB$7690,'2way'!$Q$3:$Q$7690,"="&amp;B52,'2way'!$Z$3:$Z$7690,"&lt;&gt;P") + SUMIFS('2way'!$AB$3:$AB$7690,'2way'!$R$3:$R$7690,"="&amp;B52,'2way'!$Z$3:$Z$7690,"&lt;&gt;P")</f>
        <v>26</v>
      </c>
      <c r="E52" s="60" t="e">
        <f t="shared" si="0"/>
        <v>#DIV/0!</v>
      </c>
      <c r="F52">
        <f>SUMIFS('2way'!$Z$3:$Z$7690,'2way'!$Q$3:$Q$7690,"=" &amp;B52,'2way'!$Y$3:$Y$7690,"&lt;&gt;P") + SUMIFS('2way'!$Z$3:$Z$7690,'2way'!$R$3:$R$7690,"=" &amp;B52,'2way'!$Y$3:$Y$7690,"&lt;&gt;P")</f>
        <v>0</v>
      </c>
      <c r="G52">
        <f>SUMIFS('2way'!$AD$3:$AD$7690,'2way'!$Q$3:$Q$7690,"="&amp;B52,'2way'!$Y$3:$Y$7690,"&lt;&gt;P") + SUMIFS('2way'!$AD$3:$AD$7690,'2way'!$R$3:$R$7690,"="&amp;D52,'2way'!$Y$3:$Y$7690,"&lt;&gt;P")</f>
        <v>0</v>
      </c>
      <c r="H52" s="60" t="e">
        <f t="shared" si="1"/>
        <v>#DIV/0!</v>
      </c>
      <c r="I52">
        <f>SUMIFS('2way'!$Z$3:$Z$7690,'2way'!$Q$3:$Q$7690,"=" &amp;B52,'2way'!$Y$3:$Y$7690,"&lt;&gt;P") + SUMIFS('2way'!$Z$3:$Z$7690,'2way'!$R$3:$R$7690,"=" &amp;B52,'2way'!$Y$3:$Y$7690,"&lt;&gt;P")</f>
        <v>0</v>
      </c>
      <c r="J52">
        <f>SUMIFS('2way'!$AF$3:$AF$7690,'2way'!$Q$3:$Q$7690,"="&amp;B52,'2way'!$Y$3:$Y$7690,"&lt;&gt;P") + SUMIFS('2way'!$AF$3:$AF$7690,'2way'!$R$3:$R$7690,"="&amp;B52,'2way'!$Y$3:$Y$7690,"&lt;&gt;P")</f>
        <v>0</v>
      </c>
      <c r="K52" s="60" t="e">
        <f t="shared" si="2"/>
        <v>#DIV/0!</v>
      </c>
    </row>
    <row r="53" spans="1:11" x14ac:dyDescent="0.25">
      <c r="A53" t="s">
        <v>268</v>
      </c>
      <c r="B53" t="s">
        <v>306</v>
      </c>
      <c r="C53">
        <f>SUMIFS('2way'!$Z$3:$Z$7690,'2way'!$Q$3:$Q$7690,"=" &amp;B53,'2way'!$Y$3:$Y$7690,"&lt;&gt;P") + SUMIFS('2way'!$Z$3:$Z$7690,'2way'!$R$3:$R$7690,"=" &amp;B53,'2way'!$Y$3:$Y$7690,"&lt;&gt;P")</f>
        <v>0</v>
      </c>
      <c r="D53">
        <f>SUMIFS('2way'!$AB$3:$AB$7690,'2way'!$Q$3:$Q$7690,"="&amp;B53,'2way'!$Z$3:$Z$7690,"&lt;&gt;P") + SUMIFS('2way'!$AB$3:$AB$7690,'2way'!$R$3:$R$7690,"="&amp;B53,'2way'!$Z$3:$Z$7690,"&lt;&gt;P")</f>
        <v>0</v>
      </c>
      <c r="E53" s="60" t="e">
        <f t="shared" si="0"/>
        <v>#DIV/0!</v>
      </c>
      <c r="F53">
        <f>SUMIFS('2way'!$Z$3:$Z$7690,'2way'!$Q$3:$Q$7690,"=" &amp;B53,'2way'!$Y$3:$Y$7690,"&lt;&gt;P") + SUMIFS('2way'!$Z$3:$Z$7690,'2way'!$R$3:$R$7690,"=" &amp;B53,'2way'!$Y$3:$Y$7690,"&lt;&gt;P")</f>
        <v>0</v>
      </c>
      <c r="G53">
        <f>SUMIFS('2way'!$AD$3:$AD$7690,'2way'!$Q$3:$Q$7690,"="&amp;B53,'2way'!$Y$3:$Y$7690,"&lt;&gt;P") + SUMIFS('2way'!$AD$3:$AD$7690,'2way'!$R$3:$R$7690,"="&amp;D53,'2way'!$Y$3:$Y$7690,"&lt;&gt;P")</f>
        <v>0</v>
      </c>
      <c r="H53" s="60" t="e">
        <f t="shared" si="1"/>
        <v>#DIV/0!</v>
      </c>
      <c r="I53">
        <f>SUMIFS('2way'!$Z$3:$Z$7690,'2way'!$Q$3:$Q$7690,"=" &amp;B53,'2way'!$Y$3:$Y$7690,"&lt;&gt;P") + SUMIFS('2way'!$Z$3:$Z$7690,'2way'!$R$3:$R$7690,"=" &amp;B53,'2way'!$Y$3:$Y$7690,"&lt;&gt;P")</f>
        <v>0</v>
      </c>
      <c r="J53">
        <f>SUMIFS('2way'!$AF$3:$AF$7690,'2way'!$Q$3:$Q$7690,"="&amp;B53,'2way'!$Y$3:$Y$7690,"&lt;&gt;P") + SUMIFS('2way'!$AF$3:$AF$7690,'2way'!$R$3:$R$7690,"="&amp;B53,'2way'!$Y$3:$Y$7690,"&lt;&gt;P")</f>
        <v>0</v>
      </c>
      <c r="K53" s="60" t="e">
        <f t="shared" si="2"/>
        <v>#DIV/0!</v>
      </c>
    </row>
    <row r="54" spans="1:11" x14ac:dyDescent="0.25">
      <c r="A54" t="s">
        <v>268</v>
      </c>
      <c r="B54" t="s">
        <v>375</v>
      </c>
      <c r="C54">
        <f>SUMIFS('2way'!$Z$3:$Z$7690,'2way'!$Q$3:$Q$7690,"=" &amp;B54,'2way'!$Y$3:$Y$7690,"&lt;&gt;P") + SUMIFS('2way'!$Z$3:$Z$7690,'2way'!$R$3:$R$7690,"=" &amp;B54,'2way'!$Y$3:$Y$7690,"&lt;&gt;P")</f>
        <v>0</v>
      </c>
      <c r="D54">
        <f>SUMIFS('2way'!$AB$3:$AB$7690,'2way'!$Q$3:$Q$7690,"="&amp;B54,'2way'!$Z$3:$Z$7690,"&lt;&gt;P") + SUMIFS('2way'!$AB$3:$AB$7690,'2way'!$R$3:$R$7690,"="&amp;B54,'2way'!$Z$3:$Z$7690,"&lt;&gt;P")</f>
        <v>3</v>
      </c>
      <c r="E54" s="60" t="e">
        <f t="shared" si="0"/>
        <v>#DIV/0!</v>
      </c>
      <c r="F54">
        <f>SUMIFS('2way'!$Z$3:$Z$7690,'2way'!$Q$3:$Q$7690,"=" &amp;B54,'2way'!$Y$3:$Y$7690,"&lt;&gt;P") + SUMIFS('2way'!$Z$3:$Z$7690,'2way'!$R$3:$R$7690,"=" &amp;B54,'2way'!$Y$3:$Y$7690,"&lt;&gt;P")</f>
        <v>0</v>
      </c>
      <c r="G54">
        <f>SUMIFS('2way'!$AD$3:$AD$7690,'2way'!$Q$3:$Q$7690,"="&amp;B54,'2way'!$Y$3:$Y$7690,"&lt;&gt;P") + SUMIFS('2way'!$AD$3:$AD$7690,'2way'!$R$3:$R$7690,"="&amp;D54,'2way'!$Y$3:$Y$7690,"&lt;&gt;P")</f>
        <v>0</v>
      </c>
      <c r="H54" s="60" t="e">
        <f t="shared" si="1"/>
        <v>#DIV/0!</v>
      </c>
      <c r="I54">
        <f>SUMIFS('2way'!$Z$3:$Z$7690,'2way'!$Q$3:$Q$7690,"=" &amp;B54,'2way'!$Y$3:$Y$7690,"&lt;&gt;P") + SUMIFS('2way'!$Z$3:$Z$7690,'2way'!$R$3:$R$7690,"=" &amp;B54,'2way'!$Y$3:$Y$7690,"&lt;&gt;P")</f>
        <v>0</v>
      </c>
      <c r="J54">
        <f>SUMIFS('2way'!$AF$3:$AF$7690,'2way'!$Q$3:$Q$7690,"="&amp;B54,'2way'!$Y$3:$Y$7690,"&lt;&gt;P") + SUMIFS('2way'!$AF$3:$AF$7690,'2way'!$R$3:$R$7690,"="&amp;B54,'2way'!$Y$3:$Y$7690,"&lt;&gt;P")</f>
        <v>0</v>
      </c>
      <c r="K54" s="60" t="e">
        <f t="shared" si="2"/>
        <v>#DIV/0!</v>
      </c>
    </row>
    <row r="55" spans="1:11" x14ac:dyDescent="0.25">
      <c r="A55" t="s">
        <v>268</v>
      </c>
      <c r="B55" t="s">
        <v>303</v>
      </c>
      <c r="C55">
        <f>SUMIFS('2way'!$Z$3:$Z$7690,'2way'!$Q$3:$Q$7690,"=" &amp;B55,'2way'!$Y$3:$Y$7690,"&lt;&gt;P") + SUMIFS('2way'!$Z$3:$Z$7690,'2way'!$R$3:$R$7690,"=" &amp;B55,'2way'!$Y$3:$Y$7690,"&lt;&gt;P")</f>
        <v>0</v>
      </c>
      <c r="D55">
        <f>SUMIFS('2way'!$AB$3:$AB$7690,'2way'!$Q$3:$Q$7690,"="&amp;B55,'2way'!$Z$3:$Z$7690,"&lt;&gt;P") + SUMIFS('2way'!$AB$3:$AB$7690,'2way'!$R$3:$R$7690,"="&amp;B55,'2way'!$Z$3:$Z$7690,"&lt;&gt;P")</f>
        <v>4</v>
      </c>
      <c r="E55" s="60" t="e">
        <f t="shared" si="0"/>
        <v>#DIV/0!</v>
      </c>
      <c r="F55">
        <f>SUMIFS('2way'!$Z$3:$Z$7690,'2way'!$Q$3:$Q$7690,"=" &amp;B55,'2way'!$Y$3:$Y$7690,"&lt;&gt;P") + SUMIFS('2way'!$Z$3:$Z$7690,'2way'!$R$3:$R$7690,"=" &amp;B55,'2way'!$Y$3:$Y$7690,"&lt;&gt;P")</f>
        <v>0</v>
      </c>
      <c r="G55">
        <f>SUMIFS('2way'!$AD$3:$AD$7690,'2way'!$Q$3:$Q$7690,"="&amp;B55,'2way'!$Y$3:$Y$7690,"&lt;&gt;P") + SUMIFS('2way'!$AD$3:$AD$7690,'2way'!$R$3:$R$7690,"="&amp;D55,'2way'!$Y$3:$Y$7690,"&lt;&gt;P")</f>
        <v>0</v>
      </c>
      <c r="H55" s="60" t="e">
        <f t="shared" si="1"/>
        <v>#DIV/0!</v>
      </c>
      <c r="I55">
        <f>SUMIFS('2way'!$Z$3:$Z$7690,'2way'!$Q$3:$Q$7690,"=" &amp;B55,'2way'!$Y$3:$Y$7690,"&lt;&gt;P") + SUMIFS('2way'!$Z$3:$Z$7690,'2way'!$R$3:$R$7690,"=" &amp;B55,'2way'!$Y$3:$Y$7690,"&lt;&gt;P")</f>
        <v>0</v>
      </c>
      <c r="J55">
        <f>SUMIFS('2way'!$AF$3:$AF$7690,'2way'!$Q$3:$Q$7690,"="&amp;B55,'2way'!$Y$3:$Y$7690,"&lt;&gt;P") + SUMIFS('2way'!$AF$3:$AF$7690,'2way'!$R$3:$R$7690,"="&amp;B55,'2way'!$Y$3:$Y$7690,"&lt;&gt;P")</f>
        <v>0</v>
      </c>
      <c r="K55" s="60" t="e">
        <f t="shared" si="2"/>
        <v>#DIV/0!</v>
      </c>
    </row>
    <row r="56" spans="1:11" x14ac:dyDescent="0.25">
      <c r="A56" t="s">
        <v>268</v>
      </c>
      <c r="B56" t="s">
        <v>378</v>
      </c>
      <c r="C56">
        <f>SUMIFS('2way'!$Z$3:$Z$7690,'2way'!$Q$3:$Q$7690,"=" &amp;B56,'2way'!$Y$3:$Y$7690,"&lt;&gt;P") + SUMIFS('2way'!$Z$3:$Z$7690,'2way'!$R$3:$R$7690,"=" &amp;B56,'2way'!$Y$3:$Y$7690,"&lt;&gt;P")</f>
        <v>0</v>
      </c>
      <c r="D56">
        <f>SUMIFS('2way'!$AB$3:$AB$7690,'2way'!$Q$3:$Q$7690,"="&amp;B56,'2way'!$Z$3:$Z$7690,"&lt;&gt;P") + SUMIFS('2way'!$AB$3:$AB$7690,'2way'!$R$3:$R$7690,"="&amp;B56,'2way'!$Z$3:$Z$7690,"&lt;&gt;P")</f>
        <v>1</v>
      </c>
      <c r="E56" s="60" t="e">
        <f t="shared" si="0"/>
        <v>#DIV/0!</v>
      </c>
      <c r="F56">
        <f>SUMIFS('2way'!$Z$3:$Z$7690,'2way'!$Q$3:$Q$7690,"=" &amp;B56,'2way'!$Y$3:$Y$7690,"&lt;&gt;P") + SUMIFS('2way'!$Z$3:$Z$7690,'2way'!$R$3:$R$7690,"=" &amp;B56,'2way'!$Y$3:$Y$7690,"&lt;&gt;P")</f>
        <v>0</v>
      </c>
      <c r="G56">
        <f>SUMIFS('2way'!$AD$3:$AD$7690,'2way'!$Q$3:$Q$7690,"="&amp;B56,'2way'!$Y$3:$Y$7690,"&lt;&gt;P") + SUMIFS('2way'!$AD$3:$AD$7690,'2way'!$R$3:$R$7690,"="&amp;D56,'2way'!$Y$3:$Y$7690,"&lt;&gt;P")</f>
        <v>0</v>
      </c>
      <c r="H56" s="60" t="e">
        <f t="shared" si="1"/>
        <v>#DIV/0!</v>
      </c>
      <c r="I56">
        <f>SUMIFS('2way'!$Z$3:$Z$7690,'2way'!$Q$3:$Q$7690,"=" &amp;B56,'2way'!$Y$3:$Y$7690,"&lt;&gt;P") + SUMIFS('2way'!$Z$3:$Z$7690,'2way'!$R$3:$R$7690,"=" &amp;B56,'2way'!$Y$3:$Y$7690,"&lt;&gt;P")</f>
        <v>0</v>
      </c>
      <c r="J56">
        <f>SUMIFS('2way'!$AF$3:$AF$7690,'2way'!$Q$3:$Q$7690,"="&amp;B56,'2way'!$Y$3:$Y$7690,"&lt;&gt;P") + SUMIFS('2way'!$AF$3:$AF$7690,'2way'!$R$3:$R$7690,"="&amp;B56,'2way'!$Y$3:$Y$7690,"&lt;&gt;P")</f>
        <v>0</v>
      </c>
      <c r="K56" s="60" t="e">
        <f t="shared" si="2"/>
        <v>#DIV/0!</v>
      </c>
    </row>
    <row r="57" spans="1:11" x14ac:dyDescent="0.25">
      <c r="A57" t="s">
        <v>268</v>
      </c>
      <c r="B57" t="s">
        <v>457</v>
      </c>
      <c r="C57">
        <f>SUMIFS('2way'!$Z$3:$Z$7690,'2way'!$Q$3:$Q$7690,"=" &amp;B57,'2way'!$Y$3:$Y$7690,"&lt;&gt;P") + SUMIFS('2way'!$Z$3:$Z$7690,'2way'!$R$3:$R$7690,"=" &amp;B57,'2way'!$Y$3:$Y$7690,"&lt;&gt;P")</f>
        <v>0</v>
      </c>
      <c r="D57">
        <f>SUMIFS('2way'!$AB$3:$AB$7690,'2way'!$Q$3:$Q$7690,"="&amp;B57,'2way'!$Z$3:$Z$7690,"&lt;&gt;P") + SUMIFS('2way'!$AB$3:$AB$7690,'2way'!$R$3:$R$7690,"="&amp;B57,'2way'!$Z$3:$Z$7690,"&lt;&gt;P")</f>
        <v>-2</v>
      </c>
      <c r="E57" s="60" t="e">
        <f t="shared" si="0"/>
        <v>#DIV/0!</v>
      </c>
      <c r="F57">
        <f>SUMIFS('2way'!$Z$3:$Z$7690,'2way'!$Q$3:$Q$7690,"=" &amp;B57,'2way'!$Y$3:$Y$7690,"&lt;&gt;P") + SUMIFS('2way'!$Z$3:$Z$7690,'2way'!$R$3:$R$7690,"=" &amp;B57,'2way'!$Y$3:$Y$7690,"&lt;&gt;P")</f>
        <v>0</v>
      </c>
      <c r="G57">
        <f>SUMIFS('2way'!$AD$3:$AD$7690,'2way'!$Q$3:$Q$7690,"="&amp;B57,'2way'!$Y$3:$Y$7690,"&lt;&gt;P") + SUMIFS('2way'!$AD$3:$AD$7690,'2way'!$R$3:$R$7690,"="&amp;D57,'2way'!$Y$3:$Y$7690,"&lt;&gt;P")</f>
        <v>0</v>
      </c>
      <c r="H57" s="60" t="e">
        <f t="shared" si="1"/>
        <v>#DIV/0!</v>
      </c>
      <c r="I57">
        <f>SUMIFS('2way'!$Z$3:$Z$7690,'2way'!$Q$3:$Q$7690,"=" &amp;B57,'2way'!$Y$3:$Y$7690,"&lt;&gt;P") + SUMIFS('2way'!$Z$3:$Z$7690,'2way'!$R$3:$R$7690,"=" &amp;B57,'2way'!$Y$3:$Y$7690,"&lt;&gt;P")</f>
        <v>0</v>
      </c>
      <c r="J57">
        <f>SUMIFS('2way'!$AF$3:$AF$7690,'2way'!$Q$3:$Q$7690,"="&amp;B57,'2way'!$Y$3:$Y$7690,"&lt;&gt;P") + SUMIFS('2way'!$AF$3:$AF$7690,'2way'!$R$3:$R$7690,"="&amp;B57,'2way'!$Y$3:$Y$7690,"&lt;&gt;P")</f>
        <v>0</v>
      </c>
      <c r="K57" s="60" t="e">
        <f t="shared" si="2"/>
        <v>#DIV/0!</v>
      </c>
    </row>
    <row r="58" spans="1:11" x14ac:dyDescent="0.25">
      <c r="A58" t="s">
        <v>268</v>
      </c>
      <c r="B58" t="s">
        <v>305</v>
      </c>
      <c r="C58">
        <f>SUMIFS('2way'!$Z$3:$Z$7690,'2way'!$Q$3:$Q$7690,"=" &amp;B58,'2way'!$Y$3:$Y$7690,"&lt;&gt;P") + SUMIFS('2way'!$Z$3:$Z$7690,'2way'!$R$3:$R$7690,"=" &amp;B58,'2way'!$Y$3:$Y$7690,"&lt;&gt;P")</f>
        <v>0</v>
      </c>
      <c r="D58">
        <f>SUMIFS('2way'!$AB$3:$AB$7690,'2way'!$Q$3:$Q$7690,"="&amp;B58,'2way'!$Z$3:$Z$7690,"&lt;&gt;P") + SUMIFS('2way'!$AB$3:$AB$7690,'2way'!$R$3:$R$7690,"="&amp;B58,'2way'!$Z$3:$Z$7690,"&lt;&gt;P")</f>
        <v>15</v>
      </c>
      <c r="E58" s="60" t="e">
        <f t="shared" si="0"/>
        <v>#DIV/0!</v>
      </c>
      <c r="F58">
        <f>SUMIFS('2way'!$Z$3:$Z$7690,'2way'!$Q$3:$Q$7690,"=" &amp;B58,'2way'!$Y$3:$Y$7690,"&lt;&gt;P") + SUMIFS('2way'!$Z$3:$Z$7690,'2way'!$R$3:$R$7690,"=" &amp;B58,'2way'!$Y$3:$Y$7690,"&lt;&gt;P")</f>
        <v>0</v>
      </c>
      <c r="G58">
        <f>SUMIFS('2way'!$AD$3:$AD$7690,'2way'!$Q$3:$Q$7690,"="&amp;B58,'2way'!$Y$3:$Y$7690,"&lt;&gt;P") + SUMIFS('2way'!$AD$3:$AD$7690,'2way'!$R$3:$R$7690,"="&amp;D58,'2way'!$Y$3:$Y$7690,"&lt;&gt;P")</f>
        <v>0</v>
      </c>
      <c r="H58" s="60" t="e">
        <f t="shared" si="1"/>
        <v>#DIV/0!</v>
      </c>
      <c r="I58">
        <f>SUMIFS('2way'!$Z$3:$Z$7690,'2way'!$Q$3:$Q$7690,"=" &amp;B58,'2way'!$Y$3:$Y$7690,"&lt;&gt;P") + SUMIFS('2way'!$Z$3:$Z$7690,'2way'!$R$3:$R$7690,"=" &amp;B58,'2way'!$Y$3:$Y$7690,"&lt;&gt;P")</f>
        <v>0</v>
      </c>
      <c r="J58">
        <f>SUMIFS('2way'!$AF$3:$AF$7690,'2way'!$Q$3:$Q$7690,"="&amp;B58,'2way'!$Y$3:$Y$7690,"&lt;&gt;P") + SUMIFS('2way'!$AF$3:$AF$7690,'2way'!$R$3:$R$7690,"="&amp;B58,'2way'!$Y$3:$Y$7690,"&lt;&gt;P")</f>
        <v>0</v>
      </c>
      <c r="K58" s="60" t="e">
        <f t="shared" si="2"/>
        <v>#DIV/0!</v>
      </c>
    </row>
    <row r="59" spans="1:11" x14ac:dyDescent="0.25">
      <c r="A59" t="s">
        <v>268</v>
      </c>
      <c r="B59" t="s">
        <v>379</v>
      </c>
      <c r="C59">
        <f>SUMIFS('2way'!$Z$3:$Z$7690,'2way'!$Q$3:$Q$7690,"=" &amp;B59,'2way'!$Y$3:$Y$7690,"&lt;&gt;P") + SUMIFS('2way'!$Z$3:$Z$7690,'2way'!$R$3:$R$7690,"=" &amp;B59,'2way'!$Y$3:$Y$7690,"&lt;&gt;P")</f>
        <v>0</v>
      </c>
      <c r="D59">
        <f>SUMIFS('2way'!$AB$3:$AB$7690,'2way'!$Q$3:$Q$7690,"="&amp;B59,'2way'!$Z$3:$Z$7690,"&lt;&gt;P") + SUMIFS('2way'!$AB$3:$AB$7690,'2way'!$R$3:$R$7690,"="&amp;B59,'2way'!$Z$3:$Z$7690,"&lt;&gt;P")</f>
        <v>-8</v>
      </c>
      <c r="E59" s="60" t="e">
        <f t="shared" si="0"/>
        <v>#DIV/0!</v>
      </c>
      <c r="F59">
        <f>SUMIFS('2way'!$Z$3:$Z$7690,'2way'!$Q$3:$Q$7690,"=" &amp;B59,'2way'!$Y$3:$Y$7690,"&lt;&gt;P") + SUMIFS('2way'!$Z$3:$Z$7690,'2way'!$R$3:$R$7690,"=" &amp;B59,'2way'!$Y$3:$Y$7690,"&lt;&gt;P")</f>
        <v>0</v>
      </c>
      <c r="G59">
        <f>SUMIFS('2way'!$AD$3:$AD$7690,'2way'!$Q$3:$Q$7690,"="&amp;B59,'2way'!$Y$3:$Y$7690,"&lt;&gt;P") + SUMIFS('2way'!$AD$3:$AD$7690,'2way'!$R$3:$R$7690,"="&amp;D59,'2way'!$Y$3:$Y$7690,"&lt;&gt;P")</f>
        <v>0</v>
      </c>
      <c r="H59" s="60" t="e">
        <f t="shared" si="1"/>
        <v>#DIV/0!</v>
      </c>
      <c r="I59">
        <f>SUMIFS('2way'!$Z$3:$Z$7690,'2way'!$Q$3:$Q$7690,"=" &amp;B59,'2way'!$Y$3:$Y$7690,"&lt;&gt;P") + SUMIFS('2way'!$Z$3:$Z$7690,'2way'!$R$3:$R$7690,"=" &amp;B59,'2way'!$Y$3:$Y$7690,"&lt;&gt;P")</f>
        <v>0</v>
      </c>
      <c r="J59">
        <f>SUMIFS('2way'!$AF$3:$AF$7690,'2way'!$Q$3:$Q$7690,"="&amp;B59,'2way'!$Y$3:$Y$7690,"&lt;&gt;P") + SUMIFS('2way'!$AF$3:$AF$7690,'2way'!$R$3:$R$7690,"="&amp;B59,'2way'!$Y$3:$Y$7690,"&lt;&gt;P")</f>
        <v>0</v>
      </c>
      <c r="K59" s="60" t="e">
        <f t="shared" si="2"/>
        <v>#DIV/0!</v>
      </c>
    </row>
    <row r="60" spans="1:11" x14ac:dyDescent="0.25">
      <c r="A60" t="s">
        <v>268</v>
      </c>
      <c r="B60" t="s">
        <v>374</v>
      </c>
      <c r="C60">
        <f>SUMIFS('2way'!$Z$3:$Z$7690,'2way'!$Q$3:$Q$7690,"=" &amp;B60,'2way'!$Y$3:$Y$7690,"&lt;&gt;P") + SUMIFS('2way'!$Z$3:$Z$7690,'2way'!$R$3:$R$7690,"=" &amp;B60,'2way'!$Y$3:$Y$7690,"&lt;&gt;P")</f>
        <v>0</v>
      </c>
      <c r="D60">
        <f>SUMIFS('2way'!$AB$3:$AB$7690,'2way'!$Q$3:$Q$7690,"="&amp;B60,'2way'!$Z$3:$Z$7690,"&lt;&gt;P") + SUMIFS('2way'!$AB$3:$AB$7690,'2way'!$R$3:$R$7690,"="&amp;B60,'2way'!$Z$3:$Z$7690,"&lt;&gt;P")</f>
        <v>-5</v>
      </c>
      <c r="E60" s="60" t="e">
        <f t="shared" si="0"/>
        <v>#DIV/0!</v>
      </c>
      <c r="F60">
        <f>SUMIFS('2way'!$Z$3:$Z$7690,'2way'!$Q$3:$Q$7690,"=" &amp;B60,'2way'!$Y$3:$Y$7690,"&lt;&gt;P") + SUMIFS('2way'!$Z$3:$Z$7690,'2way'!$R$3:$R$7690,"=" &amp;B60,'2way'!$Y$3:$Y$7690,"&lt;&gt;P")</f>
        <v>0</v>
      </c>
      <c r="G60">
        <f>SUMIFS('2way'!$AD$3:$AD$7690,'2way'!$Q$3:$Q$7690,"="&amp;B60,'2way'!$Y$3:$Y$7690,"&lt;&gt;P") + SUMIFS('2way'!$AD$3:$AD$7690,'2way'!$R$3:$R$7690,"="&amp;D60,'2way'!$Y$3:$Y$7690,"&lt;&gt;P")</f>
        <v>0</v>
      </c>
      <c r="H60" s="60" t="e">
        <f t="shared" si="1"/>
        <v>#DIV/0!</v>
      </c>
      <c r="I60">
        <f>SUMIFS('2way'!$Z$3:$Z$7690,'2way'!$Q$3:$Q$7690,"=" &amp;B60,'2way'!$Y$3:$Y$7690,"&lt;&gt;P") + SUMIFS('2way'!$Z$3:$Z$7690,'2way'!$R$3:$R$7690,"=" &amp;B60,'2way'!$Y$3:$Y$7690,"&lt;&gt;P")</f>
        <v>0</v>
      </c>
      <c r="J60">
        <f>SUMIFS('2way'!$AF$3:$AF$7690,'2way'!$Q$3:$Q$7690,"="&amp;B60,'2way'!$Y$3:$Y$7690,"&lt;&gt;P") + SUMIFS('2way'!$AF$3:$AF$7690,'2way'!$R$3:$R$7690,"="&amp;B60,'2way'!$Y$3:$Y$7690,"&lt;&gt;P")</f>
        <v>0</v>
      </c>
      <c r="K60" s="60" t="e">
        <f t="shared" si="2"/>
        <v>#DIV/0!</v>
      </c>
    </row>
    <row r="61" spans="1:11" x14ac:dyDescent="0.25">
      <c r="A61" t="s">
        <v>268</v>
      </c>
      <c r="B61" t="s">
        <v>455</v>
      </c>
      <c r="C61">
        <f>SUMIFS('2way'!$Z$3:$Z$7690,'2way'!$Q$3:$Q$7690,"=" &amp;B61,'2way'!$Y$3:$Y$7690,"&lt;&gt;P") + SUMIFS('2way'!$Z$3:$Z$7690,'2way'!$R$3:$R$7690,"=" &amp;B61,'2way'!$Y$3:$Y$7690,"&lt;&gt;P")</f>
        <v>0</v>
      </c>
      <c r="D61">
        <f>SUMIFS('2way'!$AB$3:$AB$7690,'2way'!$Q$3:$Q$7690,"="&amp;B61,'2way'!$Z$3:$Z$7690,"&lt;&gt;P") + SUMIFS('2way'!$AB$3:$AB$7690,'2way'!$R$3:$R$7690,"="&amp;B61,'2way'!$Z$3:$Z$7690,"&lt;&gt;P")</f>
        <v>10</v>
      </c>
      <c r="E61" s="60" t="e">
        <f t="shared" si="0"/>
        <v>#DIV/0!</v>
      </c>
      <c r="F61">
        <f>SUMIFS('2way'!$Z$3:$Z$7690,'2way'!$Q$3:$Q$7690,"=" &amp;B61,'2way'!$Y$3:$Y$7690,"&lt;&gt;P") + SUMIFS('2way'!$Z$3:$Z$7690,'2way'!$R$3:$R$7690,"=" &amp;B61,'2way'!$Y$3:$Y$7690,"&lt;&gt;P")</f>
        <v>0</v>
      </c>
      <c r="G61">
        <f>SUMIFS('2way'!$AD$3:$AD$7690,'2way'!$Q$3:$Q$7690,"="&amp;B61,'2way'!$Y$3:$Y$7690,"&lt;&gt;P") + SUMIFS('2way'!$AD$3:$AD$7690,'2way'!$R$3:$R$7690,"="&amp;D61,'2way'!$Y$3:$Y$7690,"&lt;&gt;P")</f>
        <v>0</v>
      </c>
      <c r="H61" s="60" t="e">
        <f t="shared" si="1"/>
        <v>#DIV/0!</v>
      </c>
      <c r="I61">
        <f>SUMIFS('2way'!$Z$3:$Z$7690,'2way'!$Q$3:$Q$7690,"=" &amp;B61,'2way'!$Y$3:$Y$7690,"&lt;&gt;P") + SUMIFS('2way'!$Z$3:$Z$7690,'2way'!$R$3:$R$7690,"=" &amp;B61,'2way'!$Y$3:$Y$7690,"&lt;&gt;P")</f>
        <v>0</v>
      </c>
      <c r="J61">
        <f>SUMIFS('2way'!$AF$3:$AF$7690,'2way'!$Q$3:$Q$7690,"="&amp;B61,'2way'!$Y$3:$Y$7690,"&lt;&gt;P") + SUMIFS('2way'!$AF$3:$AF$7690,'2way'!$R$3:$R$7690,"="&amp;B61,'2way'!$Y$3:$Y$7690,"&lt;&gt;P")</f>
        <v>0</v>
      </c>
      <c r="K61" s="60" t="e">
        <f t="shared" si="2"/>
        <v>#DIV/0!</v>
      </c>
    </row>
    <row r="62" spans="1:11" x14ac:dyDescent="0.25">
      <c r="A62" t="s">
        <v>269</v>
      </c>
      <c r="B62" t="s">
        <v>387</v>
      </c>
      <c r="C62">
        <f>SUMIFS('2way'!$Z$3:$Z$7690,'2way'!$Q$3:$Q$7690,"=" &amp;B62,'2way'!$Y$3:$Y$7690,"&lt;&gt;P") + SUMIFS('2way'!$Z$3:$Z$7690,'2way'!$R$3:$R$7690,"=" &amp;B62,'2way'!$Y$3:$Y$7690,"&lt;&gt;P")</f>
        <v>0</v>
      </c>
      <c r="D62">
        <f>SUMIFS('2way'!$AB$3:$AB$7690,'2way'!$Q$3:$Q$7690,"="&amp;B62,'2way'!$Z$3:$Z$7690,"&lt;&gt;P") + SUMIFS('2way'!$AB$3:$AB$7690,'2way'!$R$3:$R$7690,"="&amp;B62,'2way'!$Z$3:$Z$7690,"&lt;&gt;P")</f>
        <v>2</v>
      </c>
      <c r="E62" s="60" t="e">
        <f t="shared" si="0"/>
        <v>#DIV/0!</v>
      </c>
      <c r="F62">
        <f>SUMIFS('2way'!$Z$3:$Z$7690,'2way'!$Q$3:$Q$7690,"=" &amp;B62,'2way'!$Y$3:$Y$7690,"&lt;&gt;P") + SUMIFS('2way'!$Z$3:$Z$7690,'2way'!$R$3:$R$7690,"=" &amp;B62,'2way'!$Y$3:$Y$7690,"&lt;&gt;P")</f>
        <v>0</v>
      </c>
      <c r="G62">
        <f>SUMIFS('2way'!$AD$3:$AD$7690,'2way'!$Q$3:$Q$7690,"="&amp;B62,'2way'!$Y$3:$Y$7690,"&lt;&gt;P") + SUMIFS('2way'!$AD$3:$AD$7690,'2way'!$R$3:$R$7690,"="&amp;D62,'2way'!$Y$3:$Y$7690,"&lt;&gt;P")</f>
        <v>0</v>
      </c>
      <c r="H62" s="60" t="e">
        <f t="shared" si="1"/>
        <v>#DIV/0!</v>
      </c>
      <c r="I62">
        <f>SUMIFS('2way'!$Z$3:$Z$7690,'2way'!$Q$3:$Q$7690,"=" &amp;B62,'2way'!$Y$3:$Y$7690,"&lt;&gt;P") + SUMIFS('2way'!$Z$3:$Z$7690,'2way'!$R$3:$R$7690,"=" &amp;B62,'2way'!$Y$3:$Y$7690,"&lt;&gt;P")</f>
        <v>0</v>
      </c>
      <c r="J62">
        <f>SUMIFS('2way'!$AF$3:$AF$7690,'2way'!$Q$3:$Q$7690,"="&amp;B62,'2way'!$Y$3:$Y$7690,"&lt;&gt;P") + SUMIFS('2way'!$AF$3:$AF$7690,'2way'!$R$3:$R$7690,"="&amp;B62,'2way'!$Y$3:$Y$7690,"&lt;&gt;P")</f>
        <v>0</v>
      </c>
      <c r="K62" s="60" t="e">
        <f t="shared" si="2"/>
        <v>#DIV/0!</v>
      </c>
    </row>
    <row r="63" spans="1:11" x14ac:dyDescent="0.25">
      <c r="A63" t="s">
        <v>269</v>
      </c>
      <c r="B63" t="s">
        <v>311</v>
      </c>
      <c r="C63">
        <f>SUMIFS('2way'!$Z$3:$Z$7690,'2way'!$Q$3:$Q$7690,"=" &amp;B63,'2way'!$Y$3:$Y$7690,"&lt;&gt;P") + SUMIFS('2way'!$Z$3:$Z$7690,'2way'!$R$3:$R$7690,"=" &amp;B63,'2way'!$Y$3:$Y$7690,"&lt;&gt;P")</f>
        <v>0</v>
      </c>
      <c r="D63">
        <f>SUMIFS('2way'!$AB$3:$AB$7690,'2way'!$Q$3:$Q$7690,"="&amp;B63,'2way'!$Z$3:$Z$7690,"&lt;&gt;P") + SUMIFS('2way'!$AB$3:$AB$7690,'2way'!$R$3:$R$7690,"="&amp;B63,'2way'!$Z$3:$Z$7690,"&lt;&gt;P")</f>
        <v>-15</v>
      </c>
      <c r="E63" s="60" t="e">
        <f t="shared" si="0"/>
        <v>#DIV/0!</v>
      </c>
      <c r="F63">
        <f>SUMIFS('2way'!$Z$3:$Z$7690,'2way'!$Q$3:$Q$7690,"=" &amp;B63,'2way'!$Y$3:$Y$7690,"&lt;&gt;P") + SUMIFS('2way'!$Z$3:$Z$7690,'2way'!$R$3:$R$7690,"=" &amp;B63,'2way'!$Y$3:$Y$7690,"&lt;&gt;P")</f>
        <v>0</v>
      </c>
      <c r="G63">
        <f>SUMIFS('2way'!$AD$3:$AD$7690,'2way'!$Q$3:$Q$7690,"="&amp;B63,'2way'!$Y$3:$Y$7690,"&lt;&gt;P") + SUMIFS('2way'!$AD$3:$AD$7690,'2way'!$R$3:$R$7690,"="&amp;D63,'2way'!$Y$3:$Y$7690,"&lt;&gt;P")</f>
        <v>0</v>
      </c>
      <c r="H63" s="60" t="e">
        <f t="shared" si="1"/>
        <v>#DIV/0!</v>
      </c>
      <c r="I63">
        <f>SUMIFS('2way'!$Z$3:$Z$7690,'2way'!$Q$3:$Q$7690,"=" &amp;B63,'2way'!$Y$3:$Y$7690,"&lt;&gt;P") + SUMIFS('2way'!$Z$3:$Z$7690,'2way'!$R$3:$R$7690,"=" &amp;B63,'2way'!$Y$3:$Y$7690,"&lt;&gt;P")</f>
        <v>0</v>
      </c>
      <c r="J63">
        <f>SUMIFS('2way'!$AF$3:$AF$7690,'2way'!$Q$3:$Q$7690,"="&amp;B63,'2way'!$Y$3:$Y$7690,"&lt;&gt;P") + SUMIFS('2way'!$AF$3:$AF$7690,'2way'!$R$3:$R$7690,"="&amp;B63,'2way'!$Y$3:$Y$7690,"&lt;&gt;P")</f>
        <v>0</v>
      </c>
      <c r="K63" s="60" t="e">
        <f t="shared" si="2"/>
        <v>#DIV/0!</v>
      </c>
    </row>
    <row r="64" spans="1:11" x14ac:dyDescent="0.25">
      <c r="A64" t="s">
        <v>269</v>
      </c>
      <c r="B64" t="s">
        <v>381</v>
      </c>
      <c r="C64">
        <f>SUMIFS('2way'!$Z$3:$Z$7690,'2way'!$Q$3:$Q$7690,"=" &amp;B64,'2way'!$Y$3:$Y$7690,"&lt;&gt;P") + SUMIFS('2way'!$Z$3:$Z$7690,'2way'!$R$3:$R$7690,"=" &amp;B64,'2way'!$Y$3:$Y$7690,"&lt;&gt;P")</f>
        <v>0</v>
      </c>
      <c r="D64">
        <f>SUMIFS('2way'!$AB$3:$AB$7690,'2way'!$Q$3:$Q$7690,"="&amp;B64,'2way'!$Z$3:$Z$7690,"&lt;&gt;P") + SUMIFS('2way'!$AB$3:$AB$7690,'2way'!$R$3:$R$7690,"="&amp;B64,'2way'!$Z$3:$Z$7690,"&lt;&gt;P")</f>
        <v>10</v>
      </c>
      <c r="E64" s="60" t="e">
        <f t="shared" si="0"/>
        <v>#DIV/0!</v>
      </c>
      <c r="F64">
        <f>SUMIFS('2way'!$Z$3:$Z$7690,'2way'!$Q$3:$Q$7690,"=" &amp;B64,'2way'!$Y$3:$Y$7690,"&lt;&gt;P") + SUMIFS('2way'!$Z$3:$Z$7690,'2way'!$R$3:$R$7690,"=" &amp;B64,'2way'!$Y$3:$Y$7690,"&lt;&gt;P")</f>
        <v>0</v>
      </c>
      <c r="G64">
        <f>SUMIFS('2way'!$AD$3:$AD$7690,'2way'!$Q$3:$Q$7690,"="&amp;B64,'2way'!$Y$3:$Y$7690,"&lt;&gt;P") + SUMIFS('2way'!$AD$3:$AD$7690,'2way'!$R$3:$R$7690,"="&amp;D64,'2way'!$Y$3:$Y$7690,"&lt;&gt;P")</f>
        <v>0</v>
      </c>
      <c r="H64" s="60" t="e">
        <f t="shared" si="1"/>
        <v>#DIV/0!</v>
      </c>
      <c r="I64">
        <f>SUMIFS('2way'!$Z$3:$Z$7690,'2way'!$Q$3:$Q$7690,"=" &amp;B64,'2way'!$Y$3:$Y$7690,"&lt;&gt;P") + SUMIFS('2way'!$Z$3:$Z$7690,'2way'!$R$3:$R$7690,"=" &amp;B64,'2way'!$Y$3:$Y$7690,"&lt;&gt;P")</f>
        <v>0</v>
      </c>
      <c r="J64">
        <f>SUMIFS('2way'!$AF$3:$AF$7690,'2way'!$Q$3:$Q$7690,"="&amp;B64,'2way'!$Y$3:$Y$7690,"&lt;&gt;P") + SUMIFS('2way'!$AF$3:$AF$7690,'2way'!$R$3:$R$7690,"="&amp;B64,'2way'!$Y$3:$Y$7690,"&lt;&gt;P")</f>
        <v>0</v>
      </c>
      <c r="K64" s="60" t="e">
        <f t="shared" si="2"/>
        <v>#DIV/0!</v>
      </c>
    </row>
    <row r="65" spans="1:11" x14ac:dyDescent="0.25">
      <c r="A65" t="s">
        <v>269</v>
      </c>
      <c r="B65" t="s">
        <v>308</v>
      </c>
      <c r="C65">
        <f>SUMIFS('2way'!$Z$3:$Z$7690,'2way'!$Q$3:$Q$7690,"=" &amp;B65,'2way'!$Y$3:$Y$7690,"&lt;&gt;P") + SUMIFS('2way'!$Z$3:$Z$7690,'2way'!$R$3:$R$7690,"=" &amp;B65,'2way'!$Y$3:$Y$7690,"&lt;&gt;P")</f>
        <v>0</v>
      </c>
      <c r="D65">
        <f>SUMIFS('2way'!$AB$3:$AB$7690,'2way'!$Q$3:$Q$7690,"="&amp;B65,'2way'!$Z$3:$Z$7690,"&lt;&gt;P") + SUMIFS('2way'!$AB$3:$AB$7690,'2way'!$R$3:$R$7690,"="&amp;B65,'2way'!$Z$3:$Z$7690,"&lt;&gt;P")</f>
        <v>-20</v>
      </c>
      <c r="E65" s="60" t="e">
        <f t="shared" si="0"/>
        <v>#DIV/0!</v>
      </c>
      <c r="F65">
        <f>SUMIFS('2way'!$Z$3:$Z$7690,'2way'!$Q$3:$Q$7690,"=" &amp;B65,'2way'!$Y$3:$Y$7690,"&lt;&gt;P") + SUMIFS('2way'!$Z$3:$Z$7690,'2way'!$R$3:$R$7690,"=" &amp;B65,'2way'!$Y$3:$Y$7690,"&lt;&gt;P")</f>
        <v>0</v>
      </c>
      <c r="G65">
        <f>SUMIFS('2way'!$AD$3:$AD$7690,'2way'!$Q$3:$Q$7690,"="&amp;B65,'2way'!$Y$3:$Y$7690,"&lt;&gt;P") + SUMIFS('2way'!$AD$3:$AD$7690,'2way'!$R$3:$R$7690,"="&amp;D65,'2way'!$Y$3:$Y$7690,"&lt;&gt;P")</f>
        <v>0</v>
      </c>
      <c r="H65" s="60" t="e">
        <f t="shared" si="1"/>
        <v>#DIV/0!</v>
      </c>
      <c r="I65">
        <f>SUMIFS('2way'!$Z$3:$Z$7690,'2way'!$Q$3:$Q$7690,"=" &amp;B65,'2way'!$Y$3:$Y$7690,"&lt;&gt;P") + SUMIFS('2way'!$Z$3:$Z$7690,'2way'!$R$3:$R$7690,"=" &amp;B65,'2way'!$Y$3:$Y$7690,"&lt;&gt;P")</f>
        <v>0</v>
      </c>
      <c r="J65">
        <f>SUMIFS('2way'!$AF$3:$AF$7690,'2way'!$Q$3:$Q$7690,"="&amp;B65,'2way'!$Y$3:$Y$7690,"&lt;&gt;P") + SUMIFS('2way'!$AF$3:$AF$7690,'2way'!$R$3:$R$7690,"="&amp;B65,'2way'!$Y$3:$Y$7690,"&lt;&gt;P")</f>
        <v>0</v>
      </c>
      <c r="K65" s="60" t="e">
        <f t="shared" si="2"/>
        <v>#DIV/0!</v>
      </c>
    </row>
    <row r="66" spans="1:11" x14ac:dyDescent="0.25">
      <c r="A66" t="s">
        <v>269</v>
      </c>
      <c r="B66" t="s">
        <v>382</v>
      </c>
      <c r="C66">
        <f>SUMIFS('2way'!$Z$3:$Z$7690,'2way'!$Q$3:$Q$7690,"=" &amp;B66,'2way'!$Y$3:$Y$7690,"&lt;&gt;P") + SUMIFS('2way'!$Z$3:$Z$7690,'2way'!$R$3:$R$7690,"=" &amp;B66,'2way'!$Y$3:$Y$7690,"&lt;&gt;P")</f>
        <v>0</v>
      </c>
      <c r="D66">
        <f>SUMIFS('2way'!$AB$3:$AB$7690,'2way'!$Q$3:$Q$7690,"="&amp;B66,'2way'!$Z$3:$Z$7690,"&lt;&gt;P") + SUMIFS('2way'!$AB$3:$AB$7690,'2way'!$R$3:$R$7690,"="&amp;B66,'2way'!$Z$3:$Z$7690,"&lt;&gt;P")</f>
        <v>-30</v>
      </c>
      <c r="E66" s="60" t="e">
        <f t="shared" si="0"/>
        <v>#DIV/0!</v>
      </c>
      <c r="F66">
        <f>SUMIFS('2way'!$Z$3:$Z$7690,'2way'!$Q$3:$Q$7690,"=" &amp;B66,'2way'!$Y$3:$Y$7690,"&lt;&gt;P") + SUMIFS('2way'!$Z$3:$Z$7690,'2way'!$R$3:$R$7690,"=" &amp;B66,'2way'!$Y$3:$Y$7690,"&lt;&gt;P")</f>
        <v>0</v>
      </c>
      <c r="G66">
        <f>SUMIFS('2way'!$AD$3:$AD$7690,'2way'!$Q$3:$Q$7690,"="&amp;B66,'2way'!$Y$3:$Y$7690,"&lt;&gt;P") + SUMIFS('2way'!$AD$3:$AD$7690,'2way'!$R$3:$R$7690,"="&amp;D66,'2way'!$Y$3:$Y$7690,"&lt;&gt;P")</f>
        <v>0</v>
      </c>
      <c r="H66" s="60" t="e">
        <f t="shared" si="1"/>
        <v>#DIV/0!</v>
      </c>
      <c r="I66">
        <f>SUMIFS('2way'!$Z$3:$Z$7690,'2way'!$Q$3:$Q$7690,"=" &amp;B66,'2way'!$Y$3:$Y$7690,"&lt;&gt;P") + SUMIFS('2way'!$Z$3:$Z$7690,'2way'!$R$3:$R$7690,"=" &amp;B66,'2way'!$Y$3:$Y$7690,"&lt;&gt;P")</f>
        <v>0</v>
      </c>
      <c r="J66">
        <f>SUMIFS('2way'!$AF$3:$AF$7690,'2way'!$Q$3:$Q$7690,"="&amp;B66,'2way'!$Y$3:$Y$7690,"&lt;&gt;P") + SUMIFS('2way'!$AF$3:$AF$7690,'2way'!$R$3:$R$7690,"="&amp;B66,'2way'!$Y$3:$Y$7690,"&lt;&gt;P")</f>
        <v>0</v>
      </c>
      <c r="K66" s="60" t="e">
        <f t="shared" si="2"/>
        <v>#DIV/0!</v>
      </c>
    </row>
    <row r="67" spans="1:11" x14ac:dyDescent="0.25">
      <c r="A67" t="s">
        <v>269</v>
      </c>
      <c r="B67" t="s">
        <v>313</v>
      </c>
      <c r="C67">
        <f>SUMIFS('2way'!$Z$3:$Z$7690,'2way'!$Q$3:$Q$7690,"=" &amp;B67,'2way'!$Y$3:$Y$7690,"&lt;&gt;P") + SUMIFS('2way'!$Z$3:$Z$7690,'2way'!$R$3:$R$7690,"=" &amp;B67,'2way'!$Y$3:$Y$7690,"&lt;&gt;P")</f>
        <v>0</v>
      </c>
      <c r="D67">
        <f>SUMIFS('2way'!$AB$3:$AB$7690,'2way'!$Q$3:$Q$7690,"="&amp;B67,'2way'!$Z$3:$Z$7690,"&lt;&gt;P") + SUMIFS('2way'!$AB$3:$AB$7690,'2way'!$R$3:$R$7690,"="&amp;B67,'2way'!$Z$3:$Z$7690,"&lt;&gt;P")</f>
        <v>1</v>
      </c>
      <c r="E67" s="60" t="e">
        <f t="shared" si="0"/>
        <v>#DIV/0!</v>
      </c>
      <c r="F67">
        <f>SUMIFS('2way'!$Z$3:$Z$7690,'2way'!$Q$3:$Q$7690,"=" &amp;B67,'2way'!$Y$3:$Y$7690,"&lt;&gt;P") + SUMIFS('2way'!$Z$3:$Z$7690,'2way'!$R$3:$R$7690,"=" &amp;B67,'2way'!$Y$3:$Y$7690,"&lt;&gt;P")</f>
        <v>0</v>
      </c>
      <c r="G67">
        <f>SUMIFS('2way'!$AD$3:$AD$7690,'2way'!$Q$3:$Q$7690,"="&amp;B67,'2way'!$Y$3:$Y$7690,"&lt;&gt;P") + SUMIFS('2way'!$AD$3:$AD$7690,'2way'!$R$3:$R$7690,"="&amp;D67,'2way'!$Y$3:$Y$7690,"&lt;&gt;P")</f>
        <v>0</v>
      </c>
      <c r="H67" s="60" t="e">
        <f t="shared" si="1"/>
        <v>#DIV/0!</v>
      </c>
      <c r="I67">
        <f>SUMIFS('2way'!$Z$3:$Z$7690,'2way'!$Q$3:$Q$7690,"=" &amp;B67,'2way'!$Y$3:$Y$7690,"&lt;&gt;P") + SUMIFS('2way'!$Z$3:$Z$7690,'2way'!$R$3:$R$7690,"=" &amp;B67,'2way'!$Y$3:$Y$7690,"&lt;&gt;P")</f>
        <v>0</v>
      </c>
      <c r="J67">
        <f>SUMIFS('2way'!$AF$3:$AF$7690,'2way'!$Q$3:$Q$7690,"="&amp;B67,'2way'!$Y$3:$Y$7690,"&lt;&gt;P") + SUMIFS('2way'!$AF$3:$AF$7690,'2way'!$R$3:$R$7690,"="&amp;B67,'2way'!$Y$3:$Y$7690,"&lt;&gt;P")</f>
        <v>0</v>
      </c>
      <c r="K67" s="60" t="e">
        <f t="shared" si="2"/>
        <v>#DIV/0!</v>
      </c>
    </row>
    <row r="68" spans="1:11" x14ac:dyDescent="0.25">
      <c r="A68" t="s">
        <v>269</v>
      </c>
      <c r="B68" t="s">
        <v>314</v>
      </c>
      <c r="C68">
        <f>SUMIFS('2way'!$Z$3:$Z$7690,'2way'!$Q$3:$Q$7690,"=" &amp;B68,'2way'!$Y$3:$Y$7690,"&lt;&gt;P") + SUMIFS('2way'!$Z$3:$Z$7690,'2way'!$R$3:$R$7690,"=" &amp;B68,'2way'!$Y$3:$Y$7690,"&lt;&gt;P")</f>
        <v>0</v>
      </c>
      <c r="D68">
        <f>SUMIFS('2way'!$AB$3:$AB$7690,'2way'!$Q$3:$Q$7690,"="&amp;B68,'2way'!$Z$3:$Z$7690,"&lt;&gt;P") + SUMIFS('2way'!$AB$3:$AB$7690,'2way'!$R$3:$R$7690,"="&amp;B68,'2way'!$Z$3:$Z$7690,"&lt;&gt;P")</f>
        <v>15</v>
      </c>
      <c r="E68" s="60" t="e">
        <f t="shared" ref="E68:E131" si="3">D68/C68</f>
        <v>#DIV/0!</v>
      </c>
      <c r="F68">
        <f>SUMIFS('2way'!$Z$3:$Z$7690,'2way'!$Q$3:$Q$7690,"=" &amp;B68,'2way'!$Y$3:$Y$7690,"&lt;&gt;P") + SUMIFS('2way'!$Z$3:$Z$7690,'2way'!$R$3:$R$7690,"=" &amp;B68,'2way'!$Y$3:$Y$7690,"&lt;&gt;P")</f>
        <v>0</v>
      </c>
      <c r="G68">
        <f>SUMIFS('2way'!$AD$3:$AD$7690,'2way'!$Q$3:$Q$7690,"="&amp;B68,'2way'!$Y$3:$Y$7690,"&lt;&gt;P") + SUMIFS('2way'!$AD$3:$AD$7690,'2way'!$R$3:$R$7690,"="&amp;D68,'2way'!$Y$3:$Y$7690,"&lt;&gt;P")</f>
        <v>0</v>
      </c>
      <c r="H68" s="60" t="e">
        <f t="shared" ref="H68:H131" si="4">G68/F68</f>
        <v>#DIV/0!</v>
      </c>
      <c r="I68">
        <f>SUMIFS('2way'!$Z$3:$Z$7690,'2way'!$Q$3:$Q$7690,"=" &amp;B68,'2way'!$Y$3:$Y$7690,"&lt;&gt;P") + SUMIFS('2way'!$Z$3:$Z$7690,'2way'!$R$3:$R$7690,"=" &amp;B68,'2way'!$Y$3:$Y$7690,"&lt;&gt;P")</f>
        <v>0</v>
      </c>
      <c r="J68">
        <f>SUMIFS('2way'!$AF$3:$AF$7690,'2way'!$Q$3:$Q$7690,"="&amp;B68,'2way'!$Y$3:$Y$7690,"&lt;&gt;P") + SUMIFS('2way'!$AF$3:$AF$7690,'2way'!$R$3:$R$7690,"="&amp;B68,'2way'!$Y$3:$Y$7690,"&lt;&gt;P")</f>
        <v>0</v>
      </c>
      <c r="K68" s="60" t="e">
        <f t="shared" ref="K68:K131" si="5">J68/I68</f>
        <v>#DIV/0!</v>
      </c>
    </row>
    <row r="69" spans="1:11" x14ac:dyDescent="0.25">
      <c r="A69" t="s">
        <v>269</v>
      </c>
      <c r="B69" t="s">
        <v>384</v>
      </c>
      <c r="C69">
        <f>SUMIFS('2way'!$Z$3:$Z$7690,'2way'!$Q$3:$Q$7690,"=" &amp;B69,'2way'!$Y$3:$Y$7690,"&lt;&gt;P") + SUMIFS('2way'!$Z$3:$Z$7690,'2way'!$R$3:$R$7690,"=" &amp;B69,'2way'!$Y$3:$Y$7690,"&lt;&gt;P")</f>
        <v>0</v>
      </c>
      <c r="D69">
        <f>SUMIFS('2way'!$AB$3:$AB$7690,'2way'!$Q$3:$Q$7690,"="&amp;B69,'2way'!$Z$3:$Z$7690,"&lt;&gt;P") + SUMIFS('2way'!$AB$3:$AB$7690,'2way'!$R$3:$R$7690,"="&amp;B69,'2way'!$Z$3:$Z$7690,"&lt;&gt;P")</f>
        <v>-7</v>
      </c>
      <c r="E69" s="60" t="e">
        <f t="shared" si="3"/>
        <v>#DIV/0!</v>
      </c>
      <c r="F69">
        <f>SUMIFS('2way'!$Z$3:$Z$7690,'2way'!$Q$3:$Q$7690,"=" &amp;B69,'2way'!$Y$3:$Y$7690,"&lt;&gt;P") + SUMIFS('2way'!$Z$3:$Z$7690,'2way'!$R$3:$R$7690,"=" &amp;B69,'2way'!$Y$3:$Y$7690,"&lt;&gt;P")</f>
        <v>0</v>
      </c>
      <c r="G69">
        <f>SUMIFS('2way'!$AD$3:$AD$7690,'2way'!$Q$3:$Q$7690,"="&amp;B69,'2way'!$Y$3:$Y$7690,"&lt;&gt;P") + SUMIFS('2way'!$AD$3:$AD$7690,'2way'!$R$3:$R$7690,"="&amp;D69,'2way'!$Y$3:$Y$7690,"&lt;&gt;P")</f>
        <v>0</v>
      </c>
      <c r="H69" s="60" t="e">
        <f t="shared" si="4"/>
        <v>#DIV/0!</v>
      </c>
      <c r="I69">
        <f>SUMIFS('2way'!$Z$3:$Z$7690,'2way'!$Q$3:$Q$7690,"=" &amp;B69,'2way'!$Y$3:$Y$7690,"&lt;&gt;P") + SUMIFS('2way'!$Z$3:$Z$7690,'2way'!$R$3:$R$7690,"=" &amp;B69,'2way'!$Y$3:$Y$7690,"&lt;&gt;P")</f>
        <v>0</v>
      </c>
      <c r="J69">
        <f>SUMIFS('2way'!$AF$3:$AF$7690,'2way'!$Q$3:$Q$7690,"="&amp;B69,'2way'!$Y$3:$Y$7690,"&lt;&gt;P") + SUMIFS('2way'!$AF$3:$AF$7690,'2way'!$R$3:$R$7690,"="&amp;B69,'2way'!$Y$3:$Y$7690,"&lt;&gt;P")</f>
        <v>0</v>
      </c>
      <c r="K69" s="60" t="e">
        <f t="shared" si="5"/>
        <v>#DIV/0!</v>
      </c>
    </row>
    <row r="70" spans="1:11" x14ac:dyDescent="0.25">
      <c r="A70" t="s">
        <v>269</v>
      </c>
      <c r="B70" t="s">
        <v>310</v>
      </c>
      <c r="C70">
        <f>SUMIFS('2way'!$Z$3:$Z$7690,'2way'!$Q$3:$Q$7690,"=" &amp;B70,'2way'!$Y$3:$Y$7690,"&lt;&gt;P") + SUMIFS('2way'!$Z$3:$Z$7690,'2way'!$R$3:$R$7690,"=" &amp;B70,'2way'!$Y$3:$Y$7690,"&lt;&gt;P")</f>
        <v>0</v>
      </c>
      <c r="D70">
        <f>SUMIFS('2way'!$AB$3:$AB$7690,'2way'!$Q$3:$Q$7690,"="&amp;B70,'2way'!$Z$3:$Z$7690,"&lt;&gt;P") + SUMIFS('2way'!$AB$3:$AB$7690,'2way'!$R$3:$R$7690,"="&amp;B70,'2way'!$Z$3:$Z$7690,"&lt;&gt;P")</f>
        <v>-17</v>
      </c>
      <c r="E70" s="60" t="e">
        <f t="shared" si="3"/>
        <v>#DIV/0!</v>
      </c>
      <c r="F70">
        <f>SUMIFS('2way'!$Z$3:$Z$7690,'2way'!$Q$3:$Q$7690,"=" &amp;B70,'2way'!$Y$3:$Y$7690,"&lt;&gt;P") + SUMIFS('2way'!$Z$3:$Z$7690,'2way'!$R$3:$R$7690,"=" &amp;B70,'2way'!$Y$3:$Y$7690,"&lt;&gt;P")</f>
        <v>0</v>
      </c>
      <c r="G70">
        <f>SUMIFS('2way'!$AD$3:$AD$7690,'2way'!$Q$3:$Q$7690,"="&amp;B70,'2way'!$Y$3:$Y$7690,"&lt;&gt;P") + SUMIFS('2way'!$AD$3:$AD$7690,'2way'!$R$3:$R$7690,"="&amp;D70,'2way'!$Y$3:$Y$7690,"&lt;&gt;P")</f>
        <v>0</v>
      </c>
      <c r="H70" s="60" t="e">
        <f t="shared" si="4"/>
        <v>#DIV/0!</v>
      </c>
      <c r="I70">
        <f>SUMIFS('2way'!$Z$3:$Z$7690,'2way'!$Q$3:$Q$7690,"=" &amp;B70,'2way'!$Y$3:$Y$7690,"&lt;&gt;P") + SUMIFS('2way'!$Z$3:$Z$7690,'2way'!$R$3:$R$7690,"=" &amp;B70,'2way'!$Y$3:$Y$7690,"&lt;&gt;P")</f>
        <v>0</v>
      </c>
      <c r="J70">
        <f>SUMIFS('2way'!$AF$3:$AF$7690,'2way'!$Q$3:$Q$7690,"="&amp;B70,'2way'!$Y$3:$Y$7690,"&lt;&gt;P") + SUMIFS('2way'!$AF$3:$AF$7690,'2way'!$R$3:$R$7690,"="&amp;B70,'2way'!$Y$3:$Y$7690,"&lt;&gt;P")</f>
        <v>0</v>
      </c>
      <c r="K70" s="60" t="e">
        <f t="shared" si="5"/>
        <v>#DIV/0!</v>
      </c>
    </row>
    <row r="71" spans="1:11" x14ac:dyDescent="0.25">
      <c r="A71" t="s">
        <v>269</v>
      </c>
      <c r="B71" t="s">
        <v>312</v>
      </c>
      <c r="C71">
        <f>SUMIFS('2way'!$Z$3:$Z$7690,'2way'!$Q$3:$Q$7690,"=" &amp;B71,'2way'!$Y$3:$Y$7690,"&lt;&gt;P") + SUMIFS('2way'!$Z$3:$Z$7690,'2way'!$R$3:$R$7690,"=" &amp;B71,'2way'!$Y$3:$Y$7690,"&lt;&gt;P")</f>
        <v>0</v>
      </c>
      <c r="D71">
        <f>SUMIFS('2way'!$AB$3:$AB$7690,'2way'!$Q$3:$Q$7690,"="&amp;B71,'2way'!$Z$3:$Z$7690,"&lt;&gt;P") + SUMIFS('2way'!$AB$3:$AB$7690,'2way'!$R$3:$R$7690,"="&amp;B71,'2way'!$Z$3:$Z$7690,"&lt;&gt;P")</f>
        <v>-24</v>
      </c>
      <c r="E71" s="60" t="e">
        <f t="shared" si="3"/>
        <v>#DIV/0!</v>
      </c>
      <c r="F71">
        <f>SUMIFS('2way'!$Z$3:$Z$7690,'2way'!$Q$3:$Q$7690,"=" &amp;B71,'2way'!$Y$3:$Y$7690,"&lt;&gt;P") + SUMIFS('2way'!$Z$3:$Z$7690,'2way'!$R$3:$R$7690,"=" &amp;B71,'2way'!$Y$3:$Y$7690,"&lt;&gt;P")</f>
        <v>0</v>
      </c>
      <c r="G71">
        <f>SUMIFS('2way'!$AD$3:$AD$7690,'2way'!$Q$3:$Q$7690,"="&amp;B71,'2way'!$Y$3:$Y$7690,"&lt;&gt;P") + SUMIFS('2way'!$AD$3:$AD$7690,'2way'!$R$3:$R$7690,"="&amp;D71,'2way'!$Y$3:$Y$7690,"&lt;&gt;P")</f>
        <v>0</v>
      </c>
      <c r="H71" s="60" t="e">
        <f t="shared" si="4"/>
        <v>#DIV/0!</v>
      </c>
      <c r="I71">
        <f>SUMIFS('2way'!$Z$3:$Z$7690,'2way'!$Q$3:$Q$7690,"=" &amp;B71,'2way'!$Y$3:$Y$7690,"&lt;&gt;P") + SUMIFS('2way'!$Z$3:$Z$7690,'2way'!$R$3:$R$7690,"=" &amp;B71,'2way'!$Y$3:$Y$7690,"&lt;&gt;P")</f>
        <v>0</v>
      </c>
      <c r="J71">
        <f>SUMIFS('2way'!$AF$3:$AF$7690,'2way'!$Q$3:$Q$7690,"="&amp;B71,'2way'!$Y$3:$Y$7690,"&lt;&gt;P") + SUMIFS('2way'!$AF$3:$AF$7690,'2way'!$R$3:$R$7690,"="&amp;B71,'2way'!$Y$3:$Y$7690,"&lt;&gt;P")</f>
        <v>0</v>
      </c>
      <c r="K71" s="60" t="e">
        <f t="shared" si="5"/>
        <v>#DIV/0!</v>
      </c>
    </row>
    <row r="72" spans="1:11" x14ac:dyDescent="0.25">
      <c r="A72" t="s">
        <v>269</v>
      </c>
      <c r="B72" t="s">
        <v>307</v>
      </c>
      <c r="C72">
        <f>SUMIFS('2way'!$Z$3:$Z$7690,'2way'!$Q$3:$Q$7690,"=" &amp;B72,'2way'!$Y$3:$Y$7690,"&lt;&gt;P") + SUMIFS('2way'!$Z$3:$Z$7690,'2way'!$R$3:$R$7690,"=" &amp;B72,'2way'!$Y$3:$Y$7690,"&lt;&gt;P")</f>
        <v>0</v>
      </c>
      <c r="D72">
        <f>SUMIFS('2way'!$AB$3:$AB$7690,'2way'!$Q$3:$Q$7690,"="&amp;B72,'2way'!$Z$3:$Z$7690,"&lt;&gt;P") + SUMIFS('2way'!$AB$3:$AB$7690,'2way'!$R$3:$R$7690,"="&amp;B72,'2way'!$Z$3:$Z$7690,"&lt;&gt;P")</f>
        <v>4</v>
      </c>
      <c r="E72" s="60" t="e">
        <f t="shared" si="3"/>
        <v>#DIV/0!</v>
      </c>
      <c r="F72">
        <f>SUMIFS('2way'!$Z$3:$Z$7690,'2way'!$Q$3:$Q$7690,"=" &amp;B72,'2way'!$Y$3:$Y$7690,"&lt;&gt;P") + SUMIFS('2way'!$Z$3:$Z$7690,'2way'!$R$3:$R$7690,"=" &amp;B72,'2way'!$Y$3:$Y$7690,"&lt;&gt;P")</f>
        <v>0</v>
      </c>
      <c r="G72">
        <f>SUMIFS('2way'!$AD$3:$AD$7690,'2way'!$Q$3:$Q$7690,"="&amp;B72,'2way'!$Y$3:$Y$7690,"&lt;&gt;P") + SUMIFS('2way'!$AD$3:$AD$7690,'2way'!$R$3:$R$7690,"="&amp;D72,'2way'!$Y$3:$Y$7690,"&lt;&gt;P")</f>
        <v>0</v>
      </c>
      <c r="H72" s="60" t="e">
        <f t="shared" si="4"/>
        <v>#DIV/0!</v>
      </c>
      <c r="I72">
        <f>SUMIFS('2way'!$Z$3:$Z$7690,'2way'!$Q$3:$Q$7690,"=" &amp;B72,'2way'!$Y$3:$Y$7690,"&lt;&gt;P") + SUMIFS('2way'!$Z$3:$Z$7690,'2way'!$R$3:$R$7690,"=" &amp;B72,'2way'!$Y$3:$Y$7690,"&lt;&gt;P")</f>
        <v>0</v>
      </c>
      <c r="J72">
        <f>SUMIFS('2way'!$AF$3:$AF$7690,'2way'!$Q$3:$Q$7690,"="&amp;B72,'2way'!$Y$3:$Y$7690,"&lt;&gt;P") + SUMIFS('2way'!$AF$3:$AF$7690,'2way'!$R$3:$R$7690,"="&amp;B72,'2way'!$Y$3:$Y$7690,"&lt;&gt;P")</f>
        <v>0</v>
      </c>
      <c r="K72" s="60" t="e">
        <f t="shared" si="5"/>
        <v>#DIV/0!</v>
      </c>
    </row>
    <row r="73" spans="1:11" x14ac:dyDescent="0.25">
      <c r="A73" t="s">
        <v>269</v>
      </c>
      <c r="B73" t="s">
        <v>385</v>
      </c>
      <c r="C73">
        <f>SUMIFS('2way'!$Z$3:$Z$7690,'2way'!$Q$3:$Q$7690,"=" &amp;B73,'2way'!$Y$3:$Y$7690,"&lt;&gt;P") + SUMIFS('2way'!$Z$3:$Z$7690,'2way'!$R$3:$R$7690,"=" &amp;B73,'2way'!$Y$3:$Y$7690,"&lt;&gt;P")</f>
        <v>0</v>
      </c>
      <c r="D73">
        <f>SUMIFS('2way'!$AB$3:$AB$7690,'2way'!$Q$3:$Q$7690,"="&amp;B73,'2way'!$Z$3:$Z$7690,"&lt;&gt;P") + SUMIFS('2way'!$AB$3:$AB$7690,'2way'!$R$3:$R$7690,"="&amp;B73,'2way'!$Z$3:$Z$7690,"&lt;&gt;P")</f>
        <v>8</v>
      </c>
      <c r="E73" s="60" t="e">
        <f t="shared" si="3"/>
        <v>#DIV/0!</v>
      </c>
      <c r="F73">
        <f>SUMIFS('2way'!$Z$3:$Z$7690,'2way'!$Q$3:$Q$7690,"=" &amp;B73,'2way'!$Y$3:$Y$7690,"&lt;&gt;P") + SUMIFS('2way'!$Z$3:$Z$7690,'2way'!$R$3:$R$7690,"=" &amp;B73,'2way'!$Y$3:$Y$7690,"&lt;&gt;P")</f>
        <v>0</v>
      </c>
      <c r="G73">
        <f>SUMIFS('2way'!$AD$3:$AD$7690,'2way'!$Q$3:$Q$7690,"="&amp;B73,'2way'!$Y$3:$Y$7690,"&lt;&gt;P") + SUMIFS('2way'!$AD$3:$AD$7690,'2way'!$R$3:$R$7690,"="&amp;D73,'2way'!$Y$3:$Y$7690,"&lt;&gt;P")</f>
        <v>0</v>
      </c>
      <c r="H73" s="60" t="e">
        <f t="shared" si="4"/>
        <v>#DIV/0!</v>
      </c>
      <c r="I73">
        <f>SUMIFS('2way'!$Z$3:$Z$7690,'2way'!$Q$3:$Q$7690,"=" &amp;B73,'2way'!$Y$3:$Y$7690,"&lt;&gt;P") + SUMIFS('2way'!$Z$3:$Z$7690,'2way'!$R$3:$R$7690,"=" &amp;B73,'2way'!$Y$3:$Y$7690,"&lt;&gt;P")</f>
        <v>0</v>
      </c>
      <c r="J73">
        <f>SUMIFS('2way'!$AF$3:$AF$7690,'2way'!$Q$3:$Q$7690,"="&amp;B73,'2way'!$Y$3:$Y$7690,"&lt;&gt;P") + SUMIFS('2way'!$AF$3:$AF$7690,'2way'!$R$3:$R$7690,"="&amp;B73,'2way'!$Y$3:$Y$7690,"&lt;&gt;P")</f>
        <v>0</v>
      </c>
      <c r="K73" s="60" t="e">
        <f t="shared" si="5"/>
        <v>#DIV/0!</v>
      </c>
    </row>
    <row r="74" spans="1:11" x14ac:dyDescent="0.25">
      <c r="A74" t="s">
        <v>269</v>
      </c>
      <c r="B74" t="s">
        <v>388</v>
      </c>
      <c r="C74">
        <f>SUMIFS('2way'!$Z$3:$Z$7690,'2way'!$Q$3:$Q$7690,"=" &amp;B74,'2way'!$Y$3:$Y$7690,"&lt;&gt;P") + SUMIFS('2way'!$Z$3:$Z$7690,'2way'!$R$3:$R$7690,"=" &amp;B74,'2way'!$Y$3:$Y$7690,"&lt;&gt;P")</f>
        <v>0</v>
      </c>
      <c r="D74">
        <f>SUMIFS('2way'!$AB$3:$AB$7690,'2way'!$Q$3:$Q$7690,"="&amp;B74,'2way'!$Z$3:$Z$7690,"&lt;&gt;P") + SUMIFS('2way'!$AB$3:$AB$7690,'2way'!$R$3:$R$7690,"="&amp;B74,'2way'!$Z$3:$Z$7690,"&lt;&gt;P")</f>
        <v>-3</v>
      </c>
      <c r="E74" s="60" t="e">
        <f t="shared" si="3"/>
        <v>#DIV/0!</v>
      </c>
      <c r="F74">
        <f>SUMIFS('2way'!$Z$3:$Z$7690,'2way'!$Q$3:$Q$7690,"=" &amp;B74,'2way'!$Y$3:$Y$7690,"&lt;&gt;P") + SUMIFS('2way'!$Z$3:$Z$7690,'2way'!$R$3:$R$7690,"=" &amp;B74,'2way'!$Y$3:$Y$7690,"&lt;&gt;P")</f>
        <v>0</v>
      </c>
      <c r="G74">
        <f>SUMIFS('2way'!$AD$3:$AD$7690,'2way'!$Q$3:$Q$7690,"="&amp;B74,'2way'!$Y$3:$Y$7690,"&lt;&gt;P") + SUMIFS('2way'!$AD$3:$AD$7690,'2way'!$R$3:$R$7690,"="&amp;D74,'2way'!$Y$3:$Y$7690,"&lt;&gt;P")</f>
        <v>0</v>
      </c>
      <c r="H74" s="60" t="e">
        <f t="shared" si="4"/>
        <v>#DIV/0!</v>
      </c>
      <c r="I74">
        <f>SUMIFS('2way'!$Z$3:$Z$7690,'2way'!$Q$3:$Q$7690,"=" &amp;B74,'2way'!$Y$3:$Y$7690,"&lt;&gt;P") + SUMIFS('2way'!$Z$3:$Z$7690,'2way'!$R$3:$R$7690,"=" &amp;B74,'2way'!$Y$3:$Y$7690,"&lt;&gt;P")</f>
        <v>0</v>
      </c>
      <c r="J74">
        <f>SUMIFS('2way'!$AF$3:$AF$7690,'2way'!$Q$3:$Q$7690,"="&amp;B74,'2way'!$Y$3:$Y$7690,"&lt;&gt;P") + SUMIFS('2way'!$AF$3:$AF$7690,'2way'!$R$3:$R$7690,"="&amp;B74,'2way'!$Y$3:$Y$7690,"&lt;&gt;P")</f>
        <v>0</v>
      </c>
      <c r="K74" s="60" t="e">
        <f t="shared" si="5"/>
        <v>#DIV/0!</v>
      </c>
    </row>
    <row r="75" spans="1:11" x14ac:dyDescent="0.25">
      <c r="A75" t="s">
        <v>269</v>
      </c>
      <c r="B75" t="s">
        <v>309</v>
      </c>
      <c r="C75">
        <f>SUMIFS('2way'!$Z$3:$Z$7690,'2way'!$Q$3:$Q$7690,"=" &amp;B75,'2way'!$Y$3:$Y$7690,"&lt;&gt;P") + SUMIFS('2way'!$Z$3:$Z$7690,'2way'!$R$3:$R$7690,"=" &amp;B75,'2way'!$Y$3:$Y$7690,"&lt;&gt;P")</f>
        <v>0</v>
      </c>
      <c r="D75">
        <f>SUMIFS('2way'!$AB$3:$AB$7690,'2way'!$Q$3:$Q$7690,"="&amp;B75,'2way'!$Z$3:$Z$7690,"&lt;&gt;P") + SUMIFS('2way'!$AB$3:$AB$7690,'2way'!$R$3:$R$7690,"="&amp;B75,'2way'!$Z$3:$Z$7690,"&lt;&gt;P")</f>
        <v>-7</v>
      </c>
      <c r="E75" s="60" t="e">
        <f t="shared" si="3"/>
        <v>#DIV/0!</v>
      </c>
      <c r="F75">
        <f>SUMIFS('2way'!$Z$3:$Z$7690,'2way'!$Q$3:$Q$7690,"=" &amp;B75,'2way'!$Y$3:$Y$7690,"&lt;&gt;P") + SUMIFS('2way'!$Z$3:$Z$7690,'2way'!$R$3:$R$7690,"=" &amp;B75,'2way'!$Y$3:$Y$7690,"&lt;&gt;P")</f>
        <v>0</v>
      </c>
      <c r="G75">
        <f>SUMIFS('2way'!$AD$3:$AD$7690,'2way'!$Q$3:$Q$7690,"="&amp;B75,'2way'!$Y$3:$Y$7690,"&lt;&gt;P") + SUMIFS('2way'!$AD$3:$AD$7690,'2way'!$R$3:$R$7690,"="&amp;D75,'2way'!$Y$3:$Y$7690,"&lt;&gt;P")</f>
        <v>0</v>
      </c>
      <c r="H75" s="60" t="e">
        <f t="shared" si="4"/>
        <v>#DIV/0!</v>
      </c>
      <c r="I75">
        <f>SUMIFS('2way'!$Z$3:$Z$7690,'2way'!$Q$3:$Q$7690,"=" &amp;B75,'2way'!$Y$3:$Y$7690,"&lt;&gt;P") + SUMIFS('2way'!$Z$3:$Z$7690,'2way'!$R$3:$R$7690,"=" &amp;B75,'2way'!$Y$3:$Y$7690,"&lt;&gt;P")</f>
        <v>0</v>
      </c>
      <c r="J75">
        <f>SUMIFS('2way'!$AF$3:$AF$7690,'2way'!$Q$3:$Q$7690,"="&amp;B75,'2way'!$Y$3:$Y$7690,"&lt;&gt;P") + SUMIFS('2way'!$AF$3:$AF$7690,'2way'!$R$3:$R$7690,"="&amp;B75,'2way'!$Y$3:$Y$7690,"&lt;&gt;P")</f>
        <v>0</v>
      </c>
      <c r="K75" s="60" t="e">
        <f t="shared" si="5"/>
        <v>#DIV/0!</v>
      </c>
    </row>
    <row r="76" spans="1:11" x14ac:dyDescent="0.25">
      <c r="A76" t="s">
        <v>269</v>
      </c>
      <c r="B76" t="s">
        <v>386</v>
      </c>
      <c r="C76">
        <f>SUMIFS('2way'!$Z$3:$Z$7690,'2way'!$Q$3:$Q$7690,"=" &amp;B76,'2way'!$Y$3:$Y$7690,"&lt;&gt;P") + SUMIFS('2way'!$Z$3:$Z$7690,'2way'!$R$3:$R$7690,"=" &amp;B76,'2way'!$Y$3:$Y$7690,"&lt;&gt;P")</f>
        <v>0</v>
      </c>
      <c r="D76">
        <f>SUMIFS('2way'!$AB$3:$AB$7690,'2way'!$Q$3:$Q$7690,"="&amp;B76,'2way'!$Z$3:$Z$7690,"&lt;&gt;P") + SUMIFS('2way'!$AB$3:$AB$7690,'2way'!$R$3:$R$7690,"="&amp;B76,'2way'!$Z$3:$Z$7690,"&lt;&gt;P")</f>
        <v>-36</v>
      </c>
      <c r="E76" s="60" t="e">
        <f t="shared" si="3"/>
        <v>#DIV/0!</v>
      </c>
      <c r="F76">
        <f>SUMIFS('2way'!$Z$3:$Z$7690,'2way'!$Q$3:$Q$7690,"=" &amp;B76,'2way'!$Y$3:$Y$7690,"&lt;&gt;P") + SUMIFS('2way'!$Z$3:$Z$7690,'2way'!$R$3:$R$7690,"=" &amp;B76,'2way'!$Y$3:$Y$7690,"&lt;&gt;P")</f>
        <v>0</v>
      </c>
      <c r="G76">
        <f>SUMIFS('2way'!$AD$3:$AD$7690,'2way'!$Q$3:$Q$7690,"="&amp;B76,'2way'!$Y$3:$Y$7690,"&lt;&gt;P") + SUMIFS('2way'!$AD$3:$AD$7690,'2way'!$R$3:$R$7690,"="&amp;D76,'2way'!$Y$3:$Y$7690,"&lt;&gt;P")</f>
        <v>0</v>
      </c>
      <c r="H76" s="60" t="e">
        <f t="shared" si="4"/>
        <v>#DIV/0!</v>
      </c>
      <c r="I76">
        <f>SUMIFS('2way'!$Z$3:$Z$7690,'2way'!$Q$3:$Q$7690,"=" &amp;B76,'2way'!$Y$3:$Y$7690,"&lt;&gt;P") + SUMIFS('2way'!$Z$3:$Z$7690,'2way'!$R$3:$R$7690,"=" &amp;B76,'2way'!$Y$3:$Y$7690,"&lt;&gt;P")</f>
        <v>0</v>
      </c>
      <c r="J76">
        <f>SUMIFS('2way'!$AF$3:$AF$7690,'2way'!$Q$3:$Q$7690,"="&amp;B76,'2way'!$Y$3:$Y$7690,"&lt;&gt;P") + SUMIFS('2way'!$AF$3:$AF$7690,'2way'!$R$3:$R$7690,"="&amp;B76,'2way'!$Y$3:$Y$7690,"&lt;&gt;P")</f>
        <v>0</v>
      </c>
      <c r="K76" s="60" t="e">
        <f t="shared" si="5"/>
        <v>#DIV/0!</v>
      </c>
    </row>
    <row r="77" spans="1:11" x14ac:dyDescent="0.25">
      <c r="A77" t="s">
        <v>269</v>
      </c>
      <c r="B77" t="s">
        <v>383</v>
      </c>
      <c r="C77">
        <f>SUMIFS('2way'!$Z$3:$Z$7690,'2way'!$Q$3:$Q$7690,"=" &amp;B77,'2way'!$Y$3:$Y$7690,"&lt;&gt;P") + SUMIFS('2way'!$Z$3:$Z$7690,'2way'!$R$3:$R$7690,"=" &amp;B77,'2way'!$Y$3:$Y$7690,"&lt;&gt;P")</f>
        <v>0</v>
      </c>
      <c r="D77">
        <f>SUMIFS('2way'!$AB$3:$AB$7690,'2way'!$Q$3:$Q$7690,"="&amp;B77,'2way'!$Z$3:$Z$7690,"&lt;&gt;P") + SUMIFS('2way'!$AB$3:$AB$7690,'2way'!$R$3:$R$7690,"="&amp;B77,'2way'!$Z$3:$Z$7690,"&lt;&gt;P")</f>
        <v>-7</v>
      </c>
      <c r="E77" s="60" t="e">
        <f t="shared" si="3"/>
        <v>#DIV/0!</v>
      </c>
      <c r="F77">
        <f>SUMIFS('2way'!$Z$3:$Z$7690,'2way'!$Q$3:$Q$7690,"=" &amp;B77,'2way'!$Y$3:$Y$7690,"&lt;&gt;P") + SUMIFS('2way'!$Z$3:$Z$7690,'2way'!$R$3:$R$7690,"=" &amp;B77,'2way'!$Y$3:$Y$7690,"&lt;&gt;P")</f>
        <v>0</v>
      </c>
      <c r="G77">
        <f>SUMIFS('2way'!$AD$3:$AD$7690,'2way'!$Q$3:$Q$7690,"="&amp;B77,'2way'!$Y$3:$Y$7690,"&lt;&gt;P") + SUMIFS('2way'!$AD$3:$AD$7690,'2way'!$R$3:$R$7690,"="&amp;D77,'2way'!$Y$3:$Y$7690,"&lt;&gt;P")</f>
        <v>0</v>
      </c>
      <c r="H77" s="60" t="e">
        <f t="shared" si="4"/>
        <v>#DIV/0!</v>
      </c>
      <c r="I77">
        <f>SUMIFS('2way'!$Z$3:$Z$7690,'2way'!$Q$3:$Q$7690,"=" &amp;B77,'2way'!$Y$3:$Y$7690,"&lt;&gt;P") + SUMIFS('2way'!$Z$3:$Z$7690,'2way'!$R$3:$R$7690,"=" &amp;B77,'2way'!$Y$3:$Y$7690,"&lt;&gt;P")</f>
        <v>0</v>
      </c>
      <c r="J77">
        <f>SUMIFS('2way'!$AF$3:$AF$7690,'2way'!$Q$3:$Q$7690,"="&amp;B77,'2way'!$Y$3:$Y$7690,"&lt;&gt;P") + SUMIFS('2way'!$AF$3:$AF$7690,'2way'!$R$3:$R$7690,"="&amp;B77,'2way'!$Y$3:$Y$7690,"&lt;&gt;P")</f>
        <v>0</v>
      </c>
      <c r="K77" s="60" t="e">
        <f t="shared" si="5"/>
        <v>#DIV/0!</v>
      </c>
    </row>
    <row r="78" spans="1:11" x14ac:dyDescent="0.25">
      <c r="A78" t="s">
        <v>270</v>
      </c>
      <c r="B78" t="s">
        <v>315</v>
      </c>
      <c r="C78">
        <f>SUMIFS('2way'!$Z$3:$Z$7690,'2way'!$Q$3:$Q$7690,"=" &amp;B78,'2way'!$Y$3:$Y$7690,"&lt;&gt;P") + SUMIFS('2way'!$Z$3:$Z$7690,'2way'!$R$3:$R$7690,"=" &amp;B78,'2way'!$Y$3:$Y$7690,"&lt;&gt;P")</f>
        <v>0</v>
      </c>
      <c r="D78">
        <f>SUMIFS('2way'!$AB$3:$AB$7690,'2way'!$Q$3:$Q$7690,"="&amp;B78,'2way'!$Z$3:$Z$7690,"&lt;&gt;P") + SUMIFS('2way'!$AB$3:$AB$7690,'2way'!$R$3:$R$7690,"="&amp;B78,'2way'!$Z$3:$Z$7690,"&lt;&gt;P")</f>
        <v>3</v>
      </c>
      <c r="E78" s="60" t="e">
        <f t="shared" si="3"/>
        <v>#DIV/0!</v>
      </c>
      <c r="F78">
        <f>SUMIFS('2way'!$Z$3:$Z$7690,'2way'!$Q$3:$Q$7690,"=" &amp;B78,'2way'!$Y$3:$Y$7690,"&lt;&gt;P") + SUMIFS('2way'!$Z$3:$Z$7690,'2way'!$R$3:$R$7690,"=" &amp;B78,'2way'!$Y$3:$Y$7690,"&lt;&gt;P")</f>
        <v>0</v>
      </c>
      <c r="G78">
        <f>SUMIFS('2way'!$AD$3:$AD$7690,'2way'!$Q$3:$Q$7690,"="&amp;B78,'2way'!$Y$3:$Y$7690,"&lt;&gt;P") + SUMIFS('2way'!$AD$3:$AD$7690,'2way'!$R$3:$R$7690,"="&amp;D78,'2way'!$Y$3:$Y$7690,"&lt;&gt;P")</f>
        <v>0</v>
      </c>
      <c r="H78" s="60" t="e">
        <f t="shared" si="4"/>
        <v>#DIV/0!</v>
      </c>
      <c r="I78">
        <f>SUMIFS('2way'!$Z$3:$Z$7690,'2way'!$Q$3:$Q$7690,"=" &amp;B78,'2way'!$Y$3:$Y$7690,"&lt;&gt;P") + SUMIFS('2way'!$Z$3:$Z$7690,'2way'!$R$3:$R$7690,"=" &amp;B78,'2way'!$Y$3:$Y$7690,"&lt;&gt;P")</f>
        <v>0</v>
      </c>
      <c r="J78">
        <f>SUMIFS('2way'!$AF$3:$AF$7690,'2way'!$Q$3:$Q$7690,"="&amp;B78,'2way'!$Y$3:$Y$7690,"&lt;&gt;P") + SUMIFS('2way'!$AF$3:$AF$7690,'2way'!$R$3:$R$7690,"="&amp;B78,'2way'!$Y$3:$Y$7690,"&lt;&gt;P")</f>
        <v>0</v>
      </c>
      <c r="K78" s="60" t="e">
        <f t="shared" si="5"/>
        <v>#DIV/0!</v>
      </c>
    </row>
    <row r="79" spans="1:11" x14ac:dyDescent="0.25">
      <c r="A79" t="s">
        <v>270</v>
      </c>
      <c r="B79" t="s">
        <v>390</v>
      </c>
      <c r="C79">
        <f>SUMIFS('2way'!$Z$3:$Z$7690,'2way'!$Q$3:$Q$7690,"=" &amp;B79,'2way'!$Y$3:$Y$7690,"&lt;&gt;P") + SUMIFS('2way'!$Z$3:$Z$7690,'2way'!$R$3:$R$7690,"=" &amp;B79,'2way'!$Y$3:$Y$7690,"&lt;&gt;P")</f>
        <v>0</v>
      </c>
      <c r="D79">
        <f>SUMIFS('2way'!$AB$3:$AB$7690,'2way'!$Q$3:$Q$7690,"="&amp;B79,'2way'!$Z$3:$Z$7690,"&lt;&gt;P") + SUMIFS('2way'!$AB$3:$AB$7690,'2way'!$R$3:$R$7690,"="&amp;B79,'2way'!$Z$3:$Z$7690,"&lt;&gt;P")</f>
        <v>9</v>
      </c>
      <c r="E79" s="60" t="e">
        <f t="shared" si="3"/>
        <v>#DIV/0!</v>
      </c>
      <c r="F79">
        <f>SUMIFS('2way'!$Z$3:$Z$7690,'2way'!$Q$3:$Q$7690,"=" &amp;B79,'2way'!$Y$3:$Y$7690,"&lt;&gt;P") + SUMIFS('2way'!$Z$3:$Z$7690,'2way'!$R$3:$R$7690,"=" &amp;B79,'2way'!$Y$3:$Y$7690,"&lt;&gt;P")</f>
        <v>0</v>
      </c>
      <c r="G79">
        <f>SUMIFS('2way'!$AD$3:$AD$7690,'2way'!$Q$3:$Q$7690,"="&amp;B79,'2way'!$Y$3:$Y$7690,"&lt;&gt;P") + SUMIFS('2way'!$AD$3:$AD$7690,'2way'!$R$3:$R$7690,"="&amp;D79,'2way'!$Y$3:$Y$7690,"&lt;&gt;P")</f>
        <v>0</v>
      </c>
      <c r="H79" s="60" t="e">
        <f t="shared" si="4"/>
        <v>#DIV/0!</v>
      </c>
      <c r="I79">
        <f>SUMIFS('2way'!$Z$3:$Z$7690,'2way'!$Q$3:$Q$7690,"=" &amp;B79,'2way'!$Y$3:$Y$7690,"&lt;&gt;P") + SUMIFS('2way'!$Z$3:$Z$7690,'2way'!$R$3:$R$7690,"=" &amp;B79,'2way'!$Y$3:$Y$7690,"&lt;&gt;P")</f>
        <v>0</v>
      </c>
      <c r="J79">
        <f>SUMIFS('2way'!$AF$3:$AF$7690,'2way'!$Q$3:$Q$7690,"="&amp;B79,'2way'!$Y$3:$Y$7690,"&lt;&gt;P") + SUMIFS('2way'!$AF$3:$AF$7690,'2way'!$R$3:$R$7690,"="&amp;B79,'2way'!$Y$3:$Y$7690,"&lt;&gt;P")</f>
        <v>0</v>
      </c>
      <c r="K79" s="60" t="e">
        <f t="shared" si="5"/>
        <v>#DIV/0!</v>
      </c>
    </row>
    <row r="80" spans="1:11" x14ac:dyDescent="0.25">
      <c r="A80" t="s">
        <v>270</v>
      </c>
      <c r="B80" t="s">
        <v>395</v>
      </c>
      <c r="C80">
        <f>SUMIFS('2way'!$Z$3:$Z$7690,'2way'!$Q$3:$Q$7690,"=" &amp;B80,'2way'!$Y$3:$Y$7690,"&lt;&gt;P") + SUMIFS('2way'!$Z$3:$Z$7690,'2way'!$R$3:$R$7690,"=" &amp;B80,'2way'!$Y$3:$Y$7690,"&lt;&gt;P")</f>
        <v>0</v>
      </c>
      <c r="D80">
        <f>SUMIFS('2way'!$AB$3:$AB$7690,'2way'!$Q$3:$Q$7690,"="&amp;B80,'2way'!$Z$3:$Z$7690,"&lt;&gt;P") + SUMIFS('2way'!$AB$3:$AB$7690,'2way'!$R$3:$R$7690,"="&amp;B80,'2way'!$Z$3:$Z$7690,"&lt;&gt;P")</f>
        <v>8</v>
      </c>
      <c r="E80" s="60" t="e">
        <f t="shared" si="3"/>
        <v>#DIV/0!</v>
      </c>
      <c r="F80">
        <f>SUMIFS('2way'!$Z$3:$Z$7690,'2way'!$Q$3:$Q$7690,"=" &amp;B80,'2way'!$Y$3:$Y$7690,"&lt;&gt;P") + SUMIFS('2way'!$Z$3:$Z$7690,'2way'!$R$3:$R$7690,"=" &amp;B80,'2way'!$Y$3:$Y$7690,"&lt;&gt;P")</f>
        <v>0</v>
      </c>
      <c r="G80">
        <f>SUMIFS('2way'!$AD$3:$AD$7690,'2way'!$Q$3:$Q$7690,"="&amp;B80,'2way'!$Y$3:$Y$7690,"&lt;&gt;P") + SUMIFS('2way'!$AD$3:$AD$7690,'2way'!$R$3:$R$7690,"="&amp;D80,'2way'!$Y$3:$Y$7690,"&lt;&gt;P")</f>
        <v>0</v>
      </c>
      <c r="H80" s="60" t="e">
        <f t="shared" si="4"/>
        <v>#DIV/0!</v>
      </c>
      <c r="I80">
        <f>SUMIFS('2way'!$Z$3:$Z$7690,'2way'!$Q$3:$Q$7690,"=" &amp;B80,'2way'!$Y$3:$Y$7690,"&lt;&gt;P") + SUMIFS('2way'!$Z$3:$Z$7690,'2way'!$R$3:$R$7690,"=" &amp;B80,'2way'!$Y$3:$Y$7690,"&lt;&gt;P")</f>
        <v>0</v>
      </c>
      <c r="J80">
        <f>SUMIFS('2way'!$AF$3:$AF$7690,'2way'!$Q$3:$Q$7690,"="&amp;B80,'2way'!$Y$3:$Y$7690,"&lt;&gt;P") + SUMIFS('2way'!$AF$3:$AF$7690,'2way'!$R$3:$R$7690,"="&amp;B80,'2way'!$Y$3:$Y$7690,"&lt;&gt;P")</f>
        <v>0</v>
      </c>
      <c r="K80" s="60" t="e">
        <f t="shared" si="5"/>
        <v>#DIV/0!</v>
      </c>
    </row>
    <row r="81" spans="1:11" x14ac:dyDescent="0.25">
      <c r="A81" t="s">
        <v>270</v>
      </c>
      <c r="B81" t="s">
        <v>393</v>
      </c>
      <c r="C81">
        <f>SUMIFS('2way'!$Z$3:$Z$7690,'2way'!$Q$3:$Q$7690,"=" &amp;B81,'2way'!$Y$3:$Y$7690,"&lt;&gt;P") + SUMIFS('2way'!$Z$3:$Z$7690,'2way'!$R$3:$R$7690,"=" &amp;B81,'2way'!$Y$3:$Y$7690,"&lt;&gt;P")</f>
        <v>0</v>
      </c>
      <c r="D81">
        <f>SUMIFS('2way'!$AB$3:$AB$7690,'2way'!$Q$3:$Q$7690,"="&amp;B81,'2way'!$Z$3:$Z$7690,"&lt;&gt;P") + SUMIFS('2way'!$AB$3:$AB$7690,'2way'!$R$3:$R$7690,"="&amp;B81,'2way'!$Z$3:$Z$7690,"&lt;&gt;P")</f>
        <v>2</v>
      </c>
      <c r="E81" s="60" t="e">
        <f t="shared" si="3"/>
        <v>#DIV/0!</v>
      </c>
      <c r="F81">
        <f>SUMIFS('2way'!$Z$3:$Z$7690,'2way'!$Q$3:$Q$7690,"=" &amp;B81,'2way'!$Y$3:$Y$7690,"&lt;&gt;P") + SUMIFS('2way'!$Z$3:$Z$7690,'2way'!$R$3:$R$7690,"=" &amp;B81,'2way'!$Y$3:$Y$7690,"&lt;&gt;P")</f>
        <v>0</v>
      </c>
      <c r="G81">
        <f>SUMIFS('2way'!$AD$3:$AD$7690,'2way'!$Q$3:$Q$7690,"="&amp;B81,'2way'!$Y$3:$Y$7690,"&lt;&gt;P") + SUMIFS('2way'!$AD$3:$AD$7690,'2way'!$R$3:$R$7690,"="&amp;D81,'2way'!$Y$3:$Y$7690,"&lt;&gt;P")</f>
        <v>0</v>
      </c>
      <c r="H81" s="60" t="e">
        <f t="shared" si="4"/>
        <v>#DIV/0!</v>
      </c>
      <c r="I81">
        <f>SUMIFS('2way'!$Z$3:$Z$7690,'2way'!$Q$3:$Q$7690,"=" &amp;B81,'2way'!$Y$3:$Y$7690,"&lt;&gt;P") + SUMIFS('2way'!$Z$3:$Z$7690,'2way'!$R$3:$R$7690,"=" &amp;B81,'2way'!$Y$3:$Y$7690,"&lt;&gt;P")</f>
        <v>0</v>
      </c>
      <c r="J81">
        <f>SUMIFS('2way'!$AF$3:$AF$7690,'2way'!$Q$3:$Q$7690,"="&amp;B81,'2way'!$Y$3:$Y$7690,"&lt;&gt;P") + SUMIFS('2way'!$AF$3:$AF$7690,'2way'!$R$3:$R$7690,"="&amp;B81,'2way'!$Y$3:$Y$7690,"&lt;&gt;P")</f>
        <v>0</v>
      </c>
      <c r="K81" s="60" t="e">
        <f t="shared" si="5"/>
        <v>#DIV/0!</v>
      </c>
    </row>
    <row r="82" spans="1:11" x14ac:dyDescent="0.25">
      <c r="A82" t="s">
        <v>270</v>
      </c>
      <c r="B82" t="s">
        <v>316</v>
      </c>
      <c r="C82">
        <f>SUMIFS('2way'!$Z$3:$Z$7690,'2way'!$Q$3:$Q$7690,"=" &amp;B82,'2way'!$Y$3:$Y$7690,"&lt;&gt;P") + SUMIFS('2way'!$Z$3:$Z$7690,'2way'!$R$3:$R$7690,"=" &amp;B82,'2way'!$Y$3:$Y$7690,"&lt;&gt;P")</f>
        <v>0</v>
      </c>
      <c r="D82">
        <f>SUMIFS('2way'!$AB$3:$AB$7690,'2way'!$Q$3:$Q$7690,"="&amp;B82,'2way'!$Z$3:$Z$7690,"&lt;&gt;P") + SUMIFS('2way'!$AB$3:$AB$7690,'2way'!$R$3:$R$7690,"="&amp;B82,'2way'!$Z$3:$Z$7690,"&lt;&gt;P")</f>
        <v>8</v>
      </c>
      <c r="E82" s="60" t="e">
        <f t="shared" si="3"/>
        <v>#DIV/0!</v>
      </c>
      <c r="F82">
        <f>SUMIFS('2way'!$Z$3:$Z$7690,'2way'!$Q$3:$Q$7690,"=" &amp;B82,'2way'!$Y$3:$Y$7690,"&lt;&gt;P") + SUMIFS('2way'!$Z$3:$Z$7690,'2way'!$R$3:$R$7690,"=" &amp;B82,'2way'!$Y$3:$Y$7690,"&lt;&gt;P")</f>
        <v>0</v>
      </c>
      <c r="G82">
        <f>SUMIFS('2way'!$AD$3:$AD$7690,'2way'!$Q$3:$Q$7690,"="&amp;B82,'2way'!$Y$3:$Y$7690,"&lt;&gt;P") + SUMIFS('2way'!$AD$3:$AD$7690,'2way'!$R$3:$R$7690,"="&amp;D82,'2way'!$Y$3:$Y$7690,"&lt;&gt;P")</f>
        <v>0</v>
      </c>
      <c r="H82" s="60" t="e">
        <f t="shared" si="4"/>
        <v>#DIV/0!</v>
      </c>
      <c r="I82">
        <f>SUMIFS('2way'!$Z$3:$Z$7690,'2way'!$Q$3:$Q$7690,"=" &amp;B82,'2way'!$Y$3:$Y$7690,"&lt;&gt;P") + SUMIFS('2way'!$Z$3:$Z$7690,'2way'!$R$3:$R$7690,"=" &amp;B82,'2way'!$Y$3:$Y$7690,"&lt;&gt;P")</f>
        <v>0</v>
      </c>
      <c r="J82">
        <f>SUMIFS('2way'!$AF$3:$AF$7690,'2way'!$Q$3:$Q$7690,"="&amp;B82,'2way'!$Y$3:$Y$7690,"&lt;&gt;P") + SUMIFS('2way'!$AF$3:$AF$7690,'2way'!$R$3:$R$7690,"="&amp;B82,'2way'!$Y$3:$Y$7690,"&lt;&gt;P")</f>
        <v>0</v>
      </c>
      <c r="K82" s="60" t="e">
        <f t="shared" si="5"/>
        <v>#DIV/0!</v>
      </c>
    </row>
    <row r="83" spans="1:11" x14ac:dyDescent="0.25">
      <c r="A83" t="s">
        <v>270</v>
      </c>
      <c r="B83" t="s">
        <v>389</v>
      </c>
      <c r="C83">
        <f>SUMIFS('2way'!$Z$3:$Z$7690,'2way'!$Q$3:$Q$7690,"=" &amp;B83,'2way'!$Y$3:$Y$7690,"&lt;&gt;P") + SUMIFS('2way'!$Z$3:$Z$7690,'2way'!$R$3:$R$7690,"=" &amp;B83,'2way'!$Y$3:$Y$7690,"&lt;&gt;P")</f>
        <v>0</v>
      </c>
      <c r="D83">
        <f>SUMIFS('2way'!$AB$3:$AB$7690,'2way'!$Q$3:$Q$7690,"="&amp;B83,'2way'!$Z$3:$Z$7690,"&lt;&gt;P") + SUMIFS('2way'!$AB$3:$AB$7690,'2way'!$R$3:$R$7690,"="&amp;B83,'2way'!$Z$3:$Z$7690,"&lt;&gt;P")</f>
        <v>4</v>
      </c>
      <c r="E83" s="60" t="e">
        <f t="shared" si="3"/>
        <v>#DIV/0!</v>
      </c>
      <c r="F83">
        <f>SUMIFS('2way'!$Z$3:$Z$7690,'2way'!$Q$3:$Q$7690,"=" &amp;B83,'2way'!$Y$3:$Y$7690,"&lt;&gt;P") + SUMIFS('2way'!$Z$3:$Z$7690,'2way'!$R$3:$R$7690,"=" &amp;B83,'2way'!$Y$3:$Y$7690,"&lt;&gt;P")</f>
        <v>0</v>
      </c>
      <c r="G83">
        <f>SUMIFS('2way'!$AD$3:$AD$7690,'2way'!$Q$3:$Q$7690,"="&amp;B83,'2way'!$Y$3:$Y$7690,"&lt;&gt;P") + SUMIFS('2way'!$AD$3:$AD$7690,'2way'!$R$3:$R$7690,"="&amp;D83,'2way'!$Y$3:$Y$7690,"&lt;&gt;P")</f>
        <v>0</v>
      </c>
      <c r="H83" s="60" t="e">
        <f t="shared" si="4"/>
        <v>#DIV/0!</v>
      </c>
      <c r="I83">
        <f>SUMIFS('2way'!$Z$3:$Z$7690,'2way'!$Q$3:$Q$7690,"=" &amp;B83,'2way'!$Y$3:$Y$7690,"&lt;&gt;P") + SUMIFS('2way'!$Z$3:$Z$7690,'2way'!$R$3:$R$7690,"=" &amp;B83,'2way'!$Y$3:$Y$7690,"&lt;&gt;P")</f>
        <v>0</v>
      </c>
      <c r="J83">
        <f>SUMIFS('2way'!$AF$3:$AF$7690,'2way'!$Q$3:$Q$7690,"="&amp;B83,'2way'!$Y$3:$Y$7690,"&lt;&gt;P") + SUMIFS('2way'!$AF$3:$AF$7690,'2way'!$R$3:$R$7690,"="&amp;B83,'2way'!$Y$3:$Y$7690,"&lt;&gt;P")</f>
        <v>0</v>
      </c>
      <c r="K83" s="60" t="e">
        <f t="shared" si="5"/>
        <v>#DIV/0!</v>
      </c>
    </row>
    <row r="84" spans="1:11" x14ac:dyDescent="0.25">
      <c r="A84" t="s">
        <v>270</v>
      </c>
      <c r="B84" t="s">
        <v>392</v>
      </c>
      <c r="C84">
        <f>SUMIFS('2way'!$Z$3:$Z$7690,'2way'!$Q$3:$Q$7690,"=" &amp;B84,'2way'!$Y$3:$Y$7690,"&lt;&gt;P") + SUMIFS('2way'!$Z$3:$Z$7690,'2way'!$R$3:$R$7690,"=" &amp;B84,'2way'!$Y$3:$Y$7690,"&lt;&gt;P")</f>
        <v>0</v>
      </c>
      <c r="D84">
        <f>SUMIFS('2way'!$AB$3:$AB$7690,'2way'!$Q$3:$Q$7690,"="&amp;B84,'2way'!$Z$3:$Z$7690,"&lt;&gt;P") + SUMIFS('2way'!$AB$3:$AB$7690,'2way'!$R$3:$R$7690,"="&amp;B84,'2way'!$Z$3:$Z$7690,"&lt;&gt;P")</f>
        <v>-5</v>
      </c>
      <c r="E84" s="60" t="e">
        <f t="shared" si="3"/>
        <v>#DIV/0!</v>
      </c>
      <c r="F84">
        <f>SUMIFS('2way'!$Z$3:$Z$7690,'2way'!$Q$3:$Q$7690,"=" &amp;B84,'2way'!$Y$3:$Y$7690,"&lt;&gt;P") + SUMIFS('2way'!$Z$3:$Z$7690,'2way'!$R$3:$R$7690,"=" &amp;B84,'2way'!$Y$3:$Y$7690,"&lt;&gt;P")</f>
        <v>0</v>
      </c>
      <c r="G84">
        <f>SUMIFS('2way'!$AD$3:$AD$7690,'2way'!$Q$3:$Q$7690,"="&amp;B84,'2way'!$Y$3:$Y$7690,"&lt;&gt;P") + SUMIFS('2way'!$AD$3:$AD$7690,'2way'!$R$3:$R$7690,"="&amp;D84,'2way'!$Y$3:$Y$7690,"&lt;&gt;P")</f>
        <v>0</v>
      </c>
      <c r="H84" s="60" t="e">
        <f t="shared" si="4"/>
        <v>#DIV/0!</v>
      </c>
      <c r="I84">
        <f>SUMIFS('2way'!$Z$3:$Z$7690,'2way'!$Q$3:$Q$7690,"=" &amp;B84,'2way'!$Y$3:$Y$7690,"&lt;&gt;P") + SUMIFS('2way'!$Z$3:$Z$7690,'2way'!$R$3:$R$7690,"=" &amp;B84,'2way'!$Y$3:$Y$7690,"&lt;&gt;P")</f>
        <v>0</v>
      </c>
      <c r="J84">
        <f>SUMIFS('2way'!$AF$3:$AF$7690,'2way'!$Q$3:$Q$7690,"="&amp;B84,'2way'!$Y$3:$Y$7690,"&lt;&gt;P") + SUMIFS('2way'!$AF$3:$AF$7690,'2way'!$R$3:$R$7690,"="&amp;B84,'2way'!$Y$3:$Y$7690,"&lt;&gt;P")</f>
        <v>0</v>
      </c>
      <c r="K84" s="60" t="e">
        <f t="shared" si="5"/>
        <v>#DIV/0!</v>
      </c>
    </row>
    <row r="85" spans="1:11" x14ac:dyDescent="0.25">
      <c r="A85" t="s">
        <v>270</v>
      </c>
      <c r="B85" t="s">
        <v>391</v>
      </c>
      <c r="C85">
        <f>SUMIFS('2way'!$Z$3:$Z$7690,'2way'!$Q$3:$Q$7690,"=" &amp;B85,'2way'!$Y$3:$Y$7690,"&lt;&gt;P") + SUMIFS('2way'!$Z$3:$Z$7690,'2way'!$R$3:$R$7690,"=" &amp;B85,'2way'!$Y$3:$Y$7690,"&lt;&gt;P")</f>
        <v>0</v>
      </c>
      <c r="D85">
        <f>SUMIFS('2way'!$AB$3:$AB$7690,'2way'!$Q$3:$Q$7690,"="&amp;B85,'2way'!$Z$3:$Z$7690,"&lt;&gt;P") + SUMIFS('2way'!$AB$3:$AB$7690,'2way'!$R$3:$R$7690,"="&amp;B85,'2way'!$Z$3:$Z$7690,"&lt;&gt;P")</f>
        <v>-5</v>
      </c>
      <c r="E85" s="60" t="e">
        <f t="shared" si="3"/>
        <v>#DIV/0!</v>
      </c>
      <c r="F85">
        <f>SUMIFS('2way'!$Z$3:$Z$7690,'2way'!$Q$3:$Q$7690,"=" &amp;B85,'2way'!$Y$3:$Y$7690,"&lt;&gt;P") + SUMIFS('2way'!$Z$3:$Z$7690,'2way'!$R$3:$R$7690,"=" &amp;B85,'2way'!$Y$3:$Y$7690,"&lt;&gt;P")</f>
        <v>0</v>
      </c>
      <c r="G85">
        <f>SUMIFS('2way'!$AD$3:$AD$7690,'2way'!$Q$3:$Q$7690,"="&amp;B85,'2way'!$Y$3:$Y$7690,"&lt;&gt;P") + SUMIFS('2way'!$AD$3:$AD$7690,'2way'!$R$3:$R$7690,"="&amp;D85,'2way'!$Y$3:$Y$7690,"&lt;&gt;P")</f>
        <v>0</v>
      </c>
      <c r="H85" s="60" t="e">
        <f t="shared" si="4"/>
        <v>#DIV/0!</v>
      </c>
      <c r="I85">
        <f>SUMIFS('2way'!$Z$3:$Z$7690,'2way'!$Q$3:$Q$7690,"=" &amp;B85,'2way'!$Y$3:$Y$7690,"&lt;&gt;P") + SUMIFS('2way'!$Z$3:$Z$7690,'2way'!$R$3:$R$7690,"=" &amp;B85,'2way'!$Y$3:$Y$7690,"&lt;&gt;P")</f>
        <v>0</v>
      </c>
      <c r="J85">
        <f>SUMIFS('2way'!$AF$3:$AF$7690,'2way'!$Q$3:$Q$7690,"="&amp;B85,'2way'!$Y$3:$Y$7690,"&lt;&gt;P") + SUMIFS('2way'!$AF$3:$AF$7690,'2way'!$R$3:$R$7690,"="&amp;B85,'2way'!$Y$3:$Y$7690,"&lt;&gt;P")</f>
        <v>0</v>
      </c>
      <c r="K85" s="60" t="e">
        <f t="shared" si="5"/>
        <v>#DIV/0!</v>
      </c>
    </row>
    <row r="86" spans="1:11" x14ac:dyDescent="0.25">
      <c r="A86" t="s">
        <v>270</v>
      </c>
      <c r="B86" t="s">
        <v>394</v>
      </c>
      <c r="C86">
        <f>SUMIFS('2way'!$Z$3:$Z$7690,'2way'!$Q$3:$Q$7690,"=" &amp;B86,'2way'!$Y$3:$Y$7690,"&lt;&gt;P") + SUMIFS('2way'!$Z$3:$Z$7690,'2way'!$R$3:$R$7690,"=" &amp;B86,'2way'!$Y$3:$Y$7690,"&lt;&gt;P")</f>
        <v>0</v>
      </c>
      <c r="D86">
        <f>SUMIFS('2way'!$AB$3:$AB$7690,'2way'!$Q$3:$Q$7690,"="&amp;B86,'2way'!$Z$3:$Z$7690,"&lt;&gt;P") + SUMIFS('2way'!$AB$3:$AB$7690,'2way'!$R$3:$R$7690,"="&amp;B86,'2way'!$Z$3:$Z$7690,"&lt;&gt;P")</f>
        <v>20</v>
      </c>
      <c r="E86" s="60" t="e">
        <f t="shared" si="3"/>
        <v>#DIV/0!</v>
      </c>
      <c r="F86">
        <f>SUMIFS('2way'!$Z$3:$Z$7690,'2way'!$Q$3:$Q$7690,"=" &amp;B86,'2way'!$Y$3:$Y$7690,"&lt;&gt;P") + SUMIFS('2way'!$Z$3:$Z$7690,'2way'!$R$3:$R$7690,"=" &amp;B86,'2way'!$Y$3:$Y$7690,"&lt;&gt;P")</f>
        <v>0</v>
      </c>
      <c r="G86">
        <f>SUMIFS('2way'!$AD$3:$AD$7690,'2way'!$Q$3:$Q$7690,"="&amp;B86,'2way'!$Y$3:$Y$7690,"&lt;&gt;P") + SUMIFS('2way'!$AD$3:$AD$7690,'2way'!$R$3:$R$7690,"="&amp;D86,'2way'!$Y$3:$Y$7690,"&lt;&gt;P")</f>
        <v>0</v>
      </c>
      <c r="H86" s="60" t="e">
        <f t="shared" si="4"/>
        <v>#DIV/0!</v>
      </c>
      <c r="I86">
        <f>SUMIFS('2way'!$Z$3:$Z$7690,'2way'!$Q$3:$Q$7690,"=" &amp;B86,'2way'!$Y$3:$Y$7690,"&lt;&gt;P") + SUMIFS('2way'!$Z$3:$Z$7690,'2way'!$R$3:$R$7690,"=" &amp;B86,'2way'!$Y$3:$Y$7690,"&lt;&gt;P")</f>
        <v>0</v>
      </c>
      <c r="J86">
        <f>SUMIFS('2way'!$AF$3:$AF$7690,'2way'!$Q$3:$Q$7690,"="&amp;B86,'2way'!$Y$3:$Y$7690,"&lt;&gt;P") + SUMIFS('2way'!$AF$3:$AF$7690,'2way'!$R$3:$R$7690,"="&amp;B86,'2way'!$Y$3:$Y$7690,"&lt;&gt;P")</f>
        <v>0</v>
      </c>
      <c r="K86" s="60" t="e">
        <f t="shared" si="5"/>
        <v>#DIV/0!</v>
      </c>
    </row>
    <row r="87" spans="1:11" x14ac:dyDescent="0.25">
      <c r="A87" t="s">
        <v>270</v>
      </c>
      <c r="B87" t="s">
        <v>459</v>
      </c>
      <c r="C87">
        <f>SUMIFS('2way'!$Z$3:$Z$7690,'2way'!$Q$3:$Q$7690,"=" &amp;B87,'2way'!$Y$3:$Y$7690,"&lt;&gt;P") + SUMIFS('2way'!$Z$3:$Z$7690,'2way'!$R$3:$R$7690,"=" &amp;B87,'2way'!$Y$3:$Y$7690,"&lt;&gt;P")</f>
        <v>0</v>
      </c>
      <c r="D87">
        <f>SUMIFS('2way'!$AB$3:$AB$7690,'2way'!$Q$3:$Q$7690,"="&amp;B87,'2way'!$Z$3:$Z$7690,"&lt;&gt;P") + SUMIFS('2way'!$AB$3:$AB$7690,'2way'!$R$3:$R$7690,"="&amp;B87,'2way'!$Z$3:$Z$7690,"&lt;&gt;P")</f>
        <v>-14</v>
      </c>
      <c r="E87" s="60" t="e">
        <f t="shared" si="3"/>
        <v>#DIV/0!</v>
      </c>
      <c r="F87">
        <f>SUMIFS('2way'!$Z$3:$Z$7690,'2way'!$Q$3:$Q$7690,"=" &amp;B87,'2way'!$Y$3:$Y$7690,"&lt;&gt;P") + SUMIFS('2way'!$Z$3:$Z$7690,'2way'!$R$3:$R$7690,"=" &amp;B87,'2way'!$Y$3:$Y$7690,"&lt;&gt;P")</f>
        <v>0</v>
      </c>
      <c r="G87">
        <f>SUMIFS('2way'!$AD$3:$AD$7690,'2way'!$Q$3:$Q$7690,"="&amp;B87,'2way'!$Y$3:$Y$7690,"&lt;&gt;P") + SUMIFS('2way'!$AD$3:$AD$7690,'2way'!$R$3:$R$7690,"="&amp;D87,'2way'!$Y$3:$Y$7690,"&lt;&gt;P")</f>
        <v>0</v>
      </c>
      <c r="H87" s="60" t="e">
        <f t="shared" si="4"/>
        <v>#DIV/0!</v>
      </c>
      <c r="I87">
        <f>SUMIFS('2way'!$Z$3:$Z$7690,'2way'!$Q$3:$Q$7690,"=" &amp;B87,'2way'!$Y$3:$Y$7690,"&lt;&gt;P") + SUMIFS('2way'!$Z$3:$Z$7690,'2way'!$R$3:$R$7690,"=" &amp;B87,'2way'!$Y$3:$Y$7690,"&lt;&gt;P")</f>
        <v>0</v>
      </c>
      <c r="J87">
        <f>SUMIFS('2way'!$AF$3:$AF$7690,'2way'!$Q$3:$Q$7690,"="&amp;B87,'2way'!$Y$3:$Y$7690,"&lt;&gt;P") + SUMIFS('2way'!$AF$3:$AF$7690,'2way'!$R$3:$R$7690,"="&amp;B87,'2way'!$Y$3:$Y$7690,"&lt;&gt;P")</f>
        <v>0</v>
      </c>
      <c r="K87" s="60" t="e">
        <f t="shared" si="5"/>
        <v>#DIV/0!</v>
      </c>
    </row>
    <row r="88" spans="1:11" x14ac:dyDescent="0.25">
      <c r="A88" t="s">
        <v>270</v>
      </c>
      <c r="B88" t="s">
        <v>460</v>
      </c>
      <c r="C88">
        <f>SUMIFS('2way'!$Z$3:$Z$7690,'2way'!$Q$3:$Q$7690,"=" &amp;B88,'2way'!$Y$3:$Y$7690,"&lt;&gt;P") + SUMIFS('2way'!$Z$3:$Z$7690,'2way'!$R$3:$R$7690,"=" &amp;B88,'2way'!$Y$3:$Y$7690,"&lt;&gt;P")</f>
        <v>0</v>
      </c>
      <c r="D88">
        <f>SUMIFS('2way'!$AB$3:$AB$7690,'2way'!$Q$3:$Q$7690,"="&amp;B88,'2way'!$Z$3:$Z$7690,"&lt;&gt;P") + SUMIFS('2way'!$AB$3:$AB$7690,'2way'!$R$3:$R$7690,"="&amp;B88,'2way'!$Z$3:$Z$7690,"&lt;&gt;P")</f>
        <v>-5</v>
      </c>
      <c r="E88" s="60" t="e">
        <f t="shared" si="3"/>
        <v>#DIV/0!</v>
      </c>
      <c r="F88">
        <f>SUMIFS('2way'!$Z$3:$Z$7690,'2way'!$Q$3:$Q$7690,"=" &amp;B88,'2way'!$Y$3:$Y$7690,"&lt;&gt;P") + SUMIFS('2way'!$Z$3:$Z$7690,'2way'!$R$3:$R$7690,"=" &amp;B88,'2way'!$Y$3:$Y$7690,"&lt;&gt;P")</f>
        <v>0</v>
      </c>
      <c r="G88">
        <f>SUMIFS('2way'!$AD$3:$AD$7690,'2way'!$Q$3:$Q$7690,"="&amp;B88,'2way'!$Y$3:$Y$7690,"&lt;&gt;P") + SUMIFS('2way'!$AD$3:$AD$7690,'2way'!$R$3:$R$7690,"="&amp;D88,'2way'!$Y$3:$Y$7690,"&lt;&gt;P")</f>
        <v>0</v>
      </c>
      <c r="H88" s="60" t="e">
        <f t="shared" si="4"/>
        <v>#DIV/0!</v>
      </c>
      <c r="I88">
        <f>SUMIFS('2way'!$Z$3:$Z$7690,'2way'!$Q$3:$Q$7690,"=" &amp;B88,'2way'!$Y$3:$Y$7690,"&lt;&gt;P") + SUMIFS('2way'!$Z$3:$Z$7690,'2way'!$R$3:$R$7690,"=" &amp;B88,'2way'!$Y$3:$Y$7690,"&lt;&gt;P")</f>
        <v>0</v>
      </c>
      <c r="J88">
        <f>SUMIFS('2way'!$AF$3:$AF$7690,'2way'!$Q$3:$Q$7690,"="&amp;B88,'2way'!$Y$3:$Y$7690,"&lt;&gt;P") + SUMIFS('2way'!$AF$3:$AF$7690,'2way'!$R$3:$R$7690,"="&amp;B88,'2way'!$Y$3:$Y$7690,"&lt;&gt;P")</f>
        <v>0</v>
      </c>
      <c r="K88" s="60" t="e">
        <f t="shared" si="5"/>
        <v>#DIV/0!</v>
      </c>
    </row>
    <row r="89" spans="1:11" x14ac:dyDescent="0.25">
      <c r="A89" t="s">
        <v>270</v>
      </c>
      <c r="B89" t="s">
        <v>396</v>
      </c>
      <c r="C89">
        <f>SUMIFS('2way'!$Z$3:$Z$7690,'2way'!$Q$3:$Q$7690,"=" &amp;B89,'2way'!$Y$3:$Y$7690,"&lt;&gt;P") + SUMIFS('2way'!$Z$3:$Z$7690,'2way'!$R$3:$R$7690,"=" &amp;B89,'2way'!$Y$3:$Y$7690,"&lt;&gt;P")</f>
        <v>0</v>
      </c>
      <c r="D89">
        <f>SUMIFS('2way'!$AB$3:$AB$7690,'2way'!$Q$3:$Q$7690,"="&amp;B89,'2way'!$Z$3:$Z$7690,"&lt;&gt;P") + SUMIFS('2way'!$AB$3:$AB$7690,'2way'!$R$3:$R$7690,"="&amp;B89,'2way'!$Z$3:$Z$7690,"&lt;&gt;P")</f>
        <v>-13</v>
      </c>
      <c r="E89" s="60" t="e">
        <f t="shared" si="3"/>
        <v>#DIV/0!</v>
      </c>
      <c r="F89">
        <f>SUMIFS('2way'!$Z$3:$Z$7690,'2way'!$Q$3:$Q$7690,"=" &amp;B89,'2way'!$Y$3:$Y$7690,"&lt;&gt;P") + SUMIFS('2way'!$Z$3:$Z$7690,'2way'!$R$3:$R$7690,"=" &amp;B89,'2way'!$Y$3:$Y$7690,"&lt;&gt;P")</f>
        <v>0</v>
      </c>
      <c r="G89">
        <f>SUMIFS('2way'!$AD$3:$AD$7690,'2way'!$Q$3:$Q$7690,"="&amp;B89,'2way'!$Y$3:$Y$7690,"&lt;&gt;P") + SUMIFS('2way'!$AD$3:$AD$7690,'2way'!$R$3:$R$7690,"="&amp;D89,'2way'!$Y$3:$Y$7690,"&lt;&gt;P")</f>
        <v>0</v>
      </c>
      <c r="H89" s="60" t="e">
        <f t="shared" si="4"/>
        <v>#DIV/0!</v>
      </c>
      <c r="I89">
        <f>SUMIFS('2way'!$Z$3:$Z$7690,'2way'!$Q$3:$Q$7690,"=" &amp;B89,'2way'!$Y$3:$Y$7690,"&lt;&gt;P") + SUMIFS('2way'!$Z$3:$Z$7690,'2way'!$R$3:$R$7690,"=" &amp;B89,'2way'!$Y$3:$Y$7690,"&lt;&gt;P")</f>
        <v>0</v>
      </c>
      <c r="J89">
        <f>SUMIFS('2way'!$AF$3:$AF$7690,'2way'!$Q$3:$Q$7690,"="&amp;B89,'2way'!$Y$3:$Y$7690,"&lt;&gt;P") + SUMIFS('2way'!$AF$3:$AF$7690,'2way'!$R$3:$R$7690,"="&amp;B89,'2way'!$Y$3:$Y$7690,"&lt;&gt;P")</f>
        <v>0</v>
      </c>
      <c r="K89" s="60" t="e">
        <f t="shared" si="5"/>
        <v>#DIV/0!</v>
      </c>
    </row>
    <row r="90" spans="1:11" x14ac:dyDescent="0.25">
      <c r="A90" t="s">
        <v>272</v>
      </c>
      <c r="B90" t="s">
        <v>320</v>
      </c>
      <c r="C90">
        <f>SUMIFS('2way'!$Z$3:$Z$7690,'2way'!$Q$3:$Q$7690,"=" &amp;B90,'2way'!$Y$3:$Y$7690,"&lt;&gt;P") + SUMIFS('2way'!$Z$3:$Z$7690,'2way'!$R$3:$R$7690,"=" &amp;B90,'2way'!$Y$3:$Y$7690,"&lt;&gt;P")</f>
        <v>0</v>
      </c>
      <c r="D90">
        <f>SUMIFS('2way'!$AB$3:$AB$7690,'2way'!$Q$3:$Q$7690,"="&amp;B90,'2way'!$Z$3:$Z$7690,"&lt;&gt;P") + SUMIFS('2way'!$AB$3:$AB$7690,'2way'!$R$3:$R$7690,"="&amp;B90,'2way'!$Z$3:$Z$7690,"&lt;&gt;P")</f>
        <v>0</v>
      </c>
      <c r="E90" s="60" t="e">
        <f t="shared" si="3"/>
        <v>#DIV/0!</v>
      </c>
      <c r="F90">
        <f>SUMIFS('2way'!$Z$3:$Z$7690,'2way'!$Q$3:$Q$7690,"=" &amp;B90,'2way'!$Y$3:$Y$7690,"&lt;&gt;P") + SUMIFS('2way'!$Z$3:$Z$7690,'2way'!$R$3:$R$7690,"=" &amp;B90,'2way'!$Y$3:$Y$7690,"&lt;&gt;P")</f>
        <v>0</v>
      </c>
      <c r="G90">
        <f>SUMIFS('2way'!$AD$3:$AD$7690,'2way'!$Q$3:$Q$7690,"="&amp;B90,'2way'!$Y$3:$Y$7690,"&lt;&gt;P") + SUMIFS('2way'!$AD$3:$AD$7690,'2way'!$R$3:$R$7690,"="&amp;D90,'2way'!$Y$3:$Y$7690,"&lt;&gt;P")</f>
        <v>0</v>
      </c>
      <c r="H90" s="60" t="e">
        <f t="shared" si="4"/>
        <v>#DIV/0!</v>
      </c>
      <c r="I90">
        <f>SUMIFS('2way'!$Z$3:$Z$7690,'2way'!$Q$3:$Q$7690,"=" &amp;B90,'2way'!$Y$3:$Y$7690,"&lt;&gt;P") + SUMIFS('2way'!$Z$3:$Z$7690,'2way'!$R$3:$R$7690,"=" &amp;B90,'2way'!$Y$3:$Y$7690,"&lt;&gt;P")</f>
        <v>0</v>
      </c>
      <c r="J90">
        <f>SUMIFS('2way'!$AF$3:$AF$7690,'2way'!$Q$3:$Q$7690,"="&amp;B90,'2way'!$Y$3:$Y$7690,"&lt;&gt;P") + SUMIFS('2way'!$AF$3:$AF$7690,'2way'!$R$3:$R$7690,"="&amp;B90,'2way'!$Y$3:$Y$7690,"&lt;&gt;P")</f>
        <v>0</v>
      </c>
      <c r="K90" s="60" t="e">
        <f t="shared" si="5"/>
        <v>#DIV/0!</v>
      </c>
    </row>
    <row r="91" spans="1:11" x14ac:dyDescent="0.25">
      <c r="A91" t="s">
        <v>272</v>
      </c>
      <c r="B91" t="s">
        <v>318</v>
      </c>
      <c r="C91">
        <f>SUMIFS('2way'!$Z$3:$Z$7690,'2way'!$Q$3:$Q$7690,"=" &amp;B91,'2way'!$Y$3:$Y$7690,"&lt;&gt;P") + SUMIFS('2way'!$Z$3:$Z$7690,'2way'!$R$3:$R$7690,"=" &amp;B91,'2way'!$Y$3:$Y$7690,"&lt;&gt;P")</f>
        <v>0</v>
      </c>
      <c r="D91">
        <f>SUMIFS('2way'!$AB$3:$AB$7690,'2way'!$Q$3:$Q$7690,"="&amp;B91,'2way'!$Z$3:$Z$7690,"&lt;&gt;P") + SUMIFS('2way'!$AB$3:$AB$7690,'2way'!$R$3:$R$7690,"="&amp;B91,'2way'!$Z$3:$Z$7690,"&lt;&gt;P")</f>
        <v>0</v>
      </c>
      <c r="E91" s="60" t="e">
        <f t="shared" si="3"/>
        <v>#DIV/0!</v>
      </c>
      <c r="F91">
        <f>SUMIFS('2way'!$Z$3:$Z$7690,'2way'!$Q$3:$Q$7690,"=" &amp;B91,'2way'!$Y$3:$Y$7690,"&lt;&gt;P") + SUMIFS('2way'!$Z$3:$Z$7690,'2way'!$R$3:$R$7690,"=" &amp;B91,'2way'!$Y$3:$Y$7690,"&lt;&gt;P")</f>
        <v>0</v>
      </c>
      <c r="G91">
        <f>SUMIFS('2way'!$AD$3:$AD$7690,'2way'!$Q$3:$Q$7690,"="&amp;B91,'2way'!$Y$3:$Y$7690,"&lt;&gt;P") + SUMIFS('2way'!$AD$3:$AD$7690,'2way'!$R$3:$R$7690,"="&amp;D91,'2way'!$Y$3:$Y$7690,"&lt;&gt;P")</f>
        <v>0</v>
      </c>
      <c r="H91" s="60" t="e">
        <f t="shared" si="4"/>
        <v>#DIV/0!</v>
      </c>
      <c r="I91">
        <f>SUMIFS('2way'!$Z$3:$Z$7690,'2way'!$Q$3:$Q$7690,"=" &amp;B91,'2way'!$Y$3:$Y$7690,"&lt;&gt;P") + SUMIFS('2way'!$Z$3:$Z$7690,'2way'!$R$3:$R$7690,"=" &amp;B91,'2way'!$Y$3:$Y$7690,"&lt;&gt;P")</f>
        <v>0</v>
      </c>
      <c r="J91">
        <f>SUMIFS('2way'!$AF$3:$AF$7690,'2way'!$Q$3:$Q$7690,"="&amp;B91,'2way'!$Y$3:$Y$7690,"&lt;&gt;P") + SUMIFS('2way'!$AF$3:$AF$7690,'2way'!$R$3:$R$7690,"="&amp;B91,'2way'!$Y$3:$Y$7690,"&lt;&gt;P")</f>
        <v>0</v>
      </c>
      <c r="K91" s="60" t="e">
        <f t="shared" si="5"/>
        <v>#DIV/0!</v>
      </c>
    </row>
    <row r="92" spans="1:11" x14ac:dyDescent="0.25">
      <c r="A92" t="s">
        <v>272</v>
      </c>
      <c r="B92" t="s">
        <v>277</v>
      </c>
      <c r="C92">
        <f>SUMIFS('2way'!$Z$3:$Z$7690,'2way'!$Q$3:$Q$7690,"=" &amp;B92,'2way'!$Y$3:$Y$7690,"&lt;&gt;P") + SUMIFS('2way'!$Z$3:$Z$7690,'2way'!$R$3:$R$7690,"=" &amp;B92,'2way'!$Y$3:$Y$7690,"&lt;&gt;P")</f>
        <v>0</v>
      </c>
      <c r="D92">
        <f>SUMIFS('2way'!$AB$3:$AB$7690,'2way'!$Q$3:$Q$7690,"="&amp;B92,'2way'!$Z$3:$Z$7690,"&lt;&gt;P") + SUMIFS('2way'!$AB$3:$AB$7690,'2way'!$R$3:$R$7690,"="&amp;B92,'2way'!$Z$3:$Z$7690,"&lt;&gt;P")</f>
        <v>0</v>
      </c>
      <c r="E92" s="60" t="e">
        <f t="shared" si="3"/>
        <v>#DIV/0!</v>
      </c>
      <c r="F92">
        <f>SUMIFS('2way'!$Z$3:$Z$7690,'2way'!$Q$3:$Q$7690,"=" &amp;B92,'2way'!$Y$3:$Y$7690,"&lt;&gt;P") + SUMIFS('2way'!$Z$3:$Z$7690,'2way'!$R$3:$R$7690,"=" &amp;B92,'2way'!$Y$3:$Y$7690,"&lt;&gt;P")</f>
        <v>0</v>
      </c>
      <c r="G92">
        <f>SUMIFS('2way'!$AD$3:$AD$7690,'2way'!$Q$3:$Q$7690,"="&amp;B92,'2way'!$Y$3:$Y$7690,"&lt;&gt;P") + SUMIFS('2way'!$AD$3:$AD$7690,'2way'!$R$3:$R$7690,"="&amp;D92,'2way'!$Y$3:$Y$7690,"&lt;&gt;P")</f>
        <v>0</v>
      </c>
      <c r="H92" s="60" t="e">
        <f t="shared" si="4"/>
        <v>#DIV/0!</v>
      </c>
      <c r="I92">
        <f>SUMIFS('2way'!$Z$3:$Z$7690,'2way'!$Q$3:$Q$7690,"=" &amp;B92,'2way'!$Y$3:$Y$7690,"&lt;&gt;P") + SUMIFS('2way'!$Z$3:$Z$7690,'2way'!$R$3:$R$7690,"=" &amp;B92,'2way'!$Y$3:$Y$7690,"&lt;&gt;P")</f>
        <v>0</v>
      </c>
      <c r="J92">
        <f>SUMIFS('2way'!$AF$3:$AF$7690,'2way'!$Q$3:$Q$7690,"="&amp;B92,'2way'!$Y$3:$Y$7690,"&lt;&gt;P") + SUMIFS('2way'!$AF$3:$AF$7690,'2way'!$R$3:$R$7690,"="&amp;B92,'2way'!$Y$3:$Y$7690,"&lt;&gt;P")</f>
        <v>0</v>
      </c>
      <c r="K92" s="60" t="e">
        <f t="shared" si="5"/>
        <v>#DIV/0!</v>
      </c>
    </row>
    <row r="93" spans="1:11" x14ac:dyDescent="0.25">
      <c r="A93" t="s">
        <v>272</v>
      </c>
      <c r="B93" t="s">
        <v>317</v>
      </c>
      <c r="C93">
        <f>SUMIFS('2way'!$Z$3:$Z$7690,'2way'!$Q$3:$Q$7690,"=" &amp;B93,'2way'!$Y$3:$Y$7690,"&lt;&gt;P") + SUMIFS('2way'!$Z$3:$Z$7690,'2way'!$R$3:$R$7690,"=" &amp;B93,'2way'!$Y$3:$Y$7690,"&lt;&gt;P")</f>
        <v>0</v>
      </c>
      <c r="D93">
        <f>SUMIFS('2way'!$AB$3:$AB$7690,'2way'!$Q$3:$Q$7690,"="&amp;B93,'2way'!$Z$3:$Z$7690,"&lt;&gt;P") + SUMIFS('2way'!$AB$3:$AB$7690,'2way'!$R$3:$R$7690,"="&amp;B93,'2way'!$Z$3:$Z$7690,"&lt;&gt;P")</f>
        <v>0</v>
      </c>
      <c r="E93" s="60" t="e">
        <f t="shared" si="3"/>
        <v>#DIV/0!</v>
      </c>
      <c r="F93">
        <f>SUMIFS('2way'!$Z$3:$Z$7690,'2way'!$Q$3:$Q$7690,"=" &amp;B93,'2way'!$Y$3:$Y$7690,"&lt;&gt;P") + SUMIFS('2way'!$Z$3:$Z$7690,'2way'!$R$3:$R$7690,"=" &amp;B93,'2way'!$Y$3:$Y$7690,"&lt;&gt;P")</f>
        <v>0</v>
      </c>
      <c r="G93">
        <f>SUMIFS('2way'!$AD$3:$AD$7690,'2way'!$Q$3:$Q$7690,"="&amp;B93,'2way'!$Y$3:$Y$7690,"&lt;&gt;P") + SUMIFS('2way'!$AD$3:$AD$7690,'2way'!$R$3:$R$7690,"="&amp;D93,'2way'!$Y$3:$Y$7690,"&lt;&gt;P")</f>
        <v>0</v>
      </c>
      <c r="H93" s="60" t="e">
        <f t="shared" si="4"/>
        <v>#DIV/0!</v>
      </c>
      <c r="I93">
        <f>SUMIFS('2way'!$Z$3:$Z$7690,'2way'!$Q$3:$Q$7690,"=" &amp;B93,'2way'!$Y$3:$Y$7690,"&lt;&gt;P") + SUMIFS('2way'!$Z$3:$Z$7690,'2way'!$R$3:$R$7690,"=" &amp;B93,'2way'!$Y$3:$Y$7690,"&lt;&gt;P")</f>
        <v>0</v>
      </c>
      <c r="J93">
        <f>SUMIFS('2way'!$AF$3:$AF$7690,'2way'!$Q$3:$Q$7690,"="&amp;B93,'2way'!$Y$3:$Y$7690,"&lt;&gt;P") + SUMIFS('2way'!$AF$3:$AF$7690,'2way'!$R$3:$R$7690,"="&amp;B93,'2way'!$Y$3:$Y$7690,"&lt;&gt;P")</f>
        <v>0</v>
      </c>
      <c r="K93" s="60" t="e">
        <f t="shared" si="5"/>
        <v>#DIV/0!</v>
      </c>
    </row>
    <row r="94" spans="1:11" x14ac:dyDescent="0.25">
      <c r="A94" t="s">
        <v>272</v>
      </c>
      <c r="B94" t="s">
        <v>397</v>
      </c>
      <c r="C94">
        <f>SUMIFS('2way'!$Z$3:$Z$7690,'2way'!$Q$3:$Q$7690,"=" &amp;B94,'2way'!$Y$3:$Y$7690,"&lt;&gt;P") + SUMIFS('2way'!$Z$3:$Z$7690,'2way'!$R$3:$R$7690,"=" &amp;B94,'2way'!$Y$3:$Y$7690,"&lt;&gt;P")</f>
        <v>0</v>
      </c>
      <c r="D94">
        <f>SUMIFS('2way'!$AB$3:$AB$7690,'2way'!$Q$3:$Q$7690,"="&amp;B94,'2way'!$Z$3:$Z$7690,"&lt;&gt;P") + SUMIFS('2way'!$AB$3:$AB$7690,'2way'!$R$3:$R$7690,"="&amp;B94,'2way'!$Z$3:$Z$7690,"&lt;&gt;P")</f>
        <v>0</v>
      </c>
      <c r="E94" s="60" t="e">
        <f t="shared" si="3"/>
        <v>#DIV/0!</v>
      </c>
      <c r="F94">
        <f>SUMIFS('2way'!$Z$3:$Z$7690,'2way'!$Q$3:$Q$7690,"=" &amp;B94,'2way'!$Y$3:$Y$7690,"&lt;&gt;P") + SUMIFS('2way'!$Z$3:$Z$7690,'2way'!$R$3:$R$7690,"=" &amp;B94,'2way'!$Y$3:$Y$7690,"&lt;&gt;P")</f>
        <v>0</v>
      </c>
      <c r="G94">
        <f>SUMIFS('2way'!$AD$3:$AD$7690,'2way'!$Q$3:$Q$7690,"="&amp;B94,'2way'!$Y$3:$Y$7690,"&lt;&gt;P") + SUMIFS('2way'!$AD$3:$AD$7690,'2way'!$R$3:$R$7690,"="&amp;D94,'2way'!$Y$3:$Y$7690,"&lt;&gt;P")</f>
        <v>0</v>
      </c>
      <c r="H94" s="60" t="e">
        <f t="shared" si="4"/>
        <v>#DIV/0!</v>
      </c>
      <c r="I94">
        <f>SUMIFS('2way'!$Z$3:$Z$7690,'2way'!$Q$3:$Q$7690,"=" &amp;B94,'2way'!$Y$3:$Y$7690,"&lt;&gt;P") + SUMIFS('2way'!$Z$3:$Z$7690,'2way'!$R$3:$R$7690,"=" &amp;B94,'2way'!$Y$3:$Y$7690,"&lt;&gt;P")</f>
        <v>0</v>
      </c>
      <c r="J94">
        <f>SUMIFS('2way'!$AF$3:$AF$7690,'2way'!$Q$3:$Q$7690,"="&amp;B94,'2way'!$Y$3:$Y$7690,"&lt;&gt;P") + SUMIFS('2way'!$AF$3:$AF$7690,'2way'!$R$3:$R$7690,"="&amp;B94,'2way'!$Y$3:$Y$7690,"&lt;&gt;P")</f>
        <v>0</v>
      </c>
      <c r="K94" s="60" t="e">
        <f t="shared" si="5"/>
        <v>#DIV/0!</v>
      </c>
    </row>
    <row r="95" spans="1:11" x14ac:dyDescent="0.25">
      <c r="A95" t="s">
        <v>272</v>
      </c>
      <c r="B95" t="s">
        <v>400</v>
      </c>
      <c r="C95">
        <f>SUMIFS('2way'!$Z$3:$Z$7690,'2way'!$Q$3:$Q$7690,"=" &amp;B95,'2way'!$Y$3:$Y$7690,"&lt;&gt;P") + SUMIFS('2way'!$Z$3:$Z$7690,'2way'!$R$3:$R$7690,"=" &amp;B95,'2way'!$Y$3:$Y$7690,"&lt;&gt;P")</f>
        <v>0</v>
      </c>
      <c r="D95">
        <f>SUMIFS('2way'!$AB$3:$AB$7690,'2way'!$Q$3:$Q$7690,"="&amp;B95,'2way'!$Z$3:$Z$7690,"&lt;&gt;P") + SUMIFS('2way'!$AB$3:$AB$7690,'2way'!$R$3:$R$7690,"="&amp;B95,'2way'!$Z$3:$Z$7690,"&lt;&gt;P")</f>
        <v>0</v>
      </c>
      <c r="E95" s="60" t="e">
        <f t="shared" si="3"/>
        <v>#DIV/0!</v>
      </c>
      <c r="F95">
        <f>SUMIFS('2way'!$Z$3:$Z$7690,'2way'!$Q$3:$Q$7690,"=" &amp;B95,'2way'!$Y$3:$Y$7690,"&lt;&gt;P") + SUMIFS('2way'!$Z$3:$Z$7690,'2way'!$R$3:$R$7690,"=" &amp;B95,'2way'!$Y$3:$Y$7690,"&lt;&gt;P")</f>
        <v>0</v>
      </c>
      <c r="G95">
        <f>SUMIFS('2way'!$AD$3:$AD$7690,'2way'!$Q$3:$Q$7690,"="&amp;B95,'2way'!$Y$3:$Y$7690,"&lt;&gt;P") + SUMIFS('2way'!$AD$3:$AD$7690,'2way'!$R$3:$R$7690,"="&amp;D95,'2way'!$Y$3:$Y$7690,"&lt;&gt;P")</f>
        <v>0</v>
      </c>
      <c r="H95" s="60" t="e">
        <f t="shared" si="4"/>
        <v>#DIV/0!</v>
      </c>
      <c r="I95">
        <f>SUMIFS('2way'!$Z$3:$Z$7690,'2way'!$Q$3:$Q$7690,"=" &amp;B95,'2way'!$Y$3:$Y$7690,"&lt;&gt;P") + SUMIFS('2way'!$Z$3:$Z$7690,'2way'!$R$3:$R$7690,"=" &amp;B95,'2way'!$Y$3:$Y$7690,"&lt;&gt;P")</f>
        <v>0</v>
      </c>
      <c r="J95">
        <f>SUMIFS('2way'!$AF$3:$AF$7690,'2way'!$Q$3:$Q$7690,"="&amp;B95,'2way'!$Y$3:$Y$7690,"&lt;&gt;P") + SUMIFS('2way'!$AF$3:$AF$7690,'2way'!$R$3:$R$7690,"="&amp;B95,'2way'!$Y$3:$Y$7690,"&lt;&gt;P")</f>
        <v>0</v>
      </c>
      <c r="K95" s="60" t="e">
        <f t="shared" si="5"/>
        <v>#DIV/0!</v>
      </c>
    </row>
    <row r="96" spans="1:11" x14ac:dyDescent="0.25">
      <c r="A96" t="s">
        <v>272</v>
      </c>
      <c r="B96" t="s">
        <v>494</v>
      </c>
      <c r="C96">
        <f>SUMIFS('2way'!$Z$3:$Z$7690,'2way'!$Q$3:$Q$7690,"=" &amp;B96,'2way'!$Y$3:$Y$7690,"&lt;&gt;P") + SUMIFS('2way'!$Z$3:$Z$7690,'2way'!$R$3:$R$7690,"=" &amp;B96,'2way'!$Y$3:$Y$7690,"&lt;&gt;P")</f>
        <v>0</v>
      </c>
      <c r="D96">
        <f>SUMIFS('2way'!$AB$3:$AB$7690,'2way'!$Q$3:$Q$7690,"="&amp;B96,'2way'!$Z$3:$Z$7690,"&lt;&gt;P") + SUMIFS('2way'!$AB$3:$AB$7690,'2way'!$R$3:$R$7690,"="&amp;B96,'2way'!$Z$3:$Z$7690,"&lt;&gt;P")</f>
        <v>0</v>
      </c>
      <c r="E96" s="60" t="e">
        <f t="shared" si="3"/>
        <v>#DIV/0!</v>
      </c>
      <c r="F96">
        <f>SUMIFS('2way'!$Z$3:$Z$7690,'2way'!$Q$3:$Q$7690,"=" &amp;B96,'2way'!$Y$3:$Y$7690,"&lt;&gt;P") + SUMIFS('2way'!$Z$3:$Z$7690,'2way'!$R$3:$R$7690,"=" &amp;B96,'2way'!$Y$3:$Y$7690,"&lt;&gt;P")</f>
        <v>0</v>
      </c>
      <c r="G96">
        <f>SUMIFS('2way'!$AD$3:$AD$7690,'2way'!$Q$3:$Q$7690,"="&amp;B96,'2way'!$Y$3:$Y$7690,"&lt;&gt;P") + SUMIFS('2way'!$AD$3:$AD$7690,'2way'!$R$3:$R$7690,"="&amp;D96,'2way'!$Y$3:$Y$7690,"&lt;&gt;P")</f>
        <v>0</v>
      </c>
      <c r="H96" s="60" t="e">
        <f t="shared" si="4"/>
        <v>#DIV/0!</v>
      </c>
      <c r="I96">
        <f>SUMIFS('2way'!$Z$3:$Z$7690,'2way'!$Q$3:$Q$7690,"=" &amp;B96,'2way'!$Y$3:$Y$7690,"&lt;&gt;P") + SUMIFS('2way'!$Z$3:$Z$7690,'2way'!$R$3:$R$7690,"=" &amp;B96,'2way'!$Y$3:$Y$7690,"&lt;&gt;P")</f>
        <v>0</v>
      </c>
      <c r="J96">
        <f>SUMIFS('2way'!$AF$3:$AF$7690,'2way'!$Q$3:$Q$7690,"="&amp;B96,'2way'!$Y$3:$Y$7690,"&lt;&gt;P") + SUMIFS('2way'!$AF$3:$AF$7690,'2way'!$R$3:$R$7690,"="&amp;B96,'2way'!$Y$3:$Y$7690,"&lt;&gt;P")</f>
        <v>0</v>
      </c>
      <c r="K96" s="60" t="e">
        <f t="shared" si="5"/>
        <v>#DIV/0!</v>
      </c>
    </row>
    <row r="97" spans="1:11" x14ac:dyDescent="0.25">
      <c r="A97" t="s">
        <v>272</v>
      </c>
      <c r="B97" t="s">
        <v>278</v>
      </c>
      <c r="C97">
        <f>SUMIFS('2way'!$Z$3:$Z$7690,'2way'!$Q$3:$Q$7690,"=" &amp;B97,'2way'!$Y$3:$Y$7690,"&lt;&gt;P") + SUMIFS('2way'!$Z$3:$Z$7690,'2way'!$R$3:$R$7690,"=" &amp;B97,'2way'!$Y$3:$Y$7690,"&lt;&gt;P")</f>
        <v>0</v>
      </c>
      <c r="D97">
        <f>SUMIFS('2way'!$AB$3:$AB$7690,'2way'!$Q$3:$Q$7690,"="&amp;B97,'2way'!$Z$3:$Z$7690,"&lt;&gt;P") + SUMIFS('2way'!$AB$3:$AB$7690,'2way'!$R$3:$R$7690,"="&amp;B97,'2way'!$Z$3:$Z$7690,"&lt;&gt;P")</f>
        <v>0</v>
      </c>
      <c r="E97" s="60" t="e">
        <f t="shared" si="3"/>
        <v>#DIV/0!</v>
      </c>
      <c r="F97">
        <f>SUMIFS('2way'!$Z$3:$Z$7690,'2way'!$Q$3:$Q$7690,"=" &amp;B97,'2way'!$Y$3:$Y$7690,"&lt;&gt;P") + SUMIFS('2way'!$Z$3:$Z$7690,'2way'!$R$3:$R$7690,"=" &amp;B97,'2way'!$Y$3:$Y$7690,"&lt;&gt;P")</f>
        <v>0</v>
      </c>
      <c r="G97">
        <f>SUMIFS('2way'!$AD$3:$AD$7690,'2way'!$Q$3:$Q$7690,"="&amp;B97,'2way'!$Y$3:$Y$7690,"&lt;&gt;P") + SUMIFS('2way'!$AD$3:$AD$7690,'2way'!$R$3:$R$7690,"="&amp;D97,'2way'!$Y$3:$Y$7690,"&lt;&gt;P")</f>
        <v>0</v>
      </c>
      <c r="H97" s="60" t="e">
        <f t="shared" si="4"/>
        <v>#DIV/0!</v>
      </c>
      <c r="I97">
        <f>SUMIFS('2way'!$Z$3:$Z$7690,'2way'!$Q$3:$Q$7690,"=" &amp;B97,'2way'!$Y$3:$Y$7690,"&lt;&gt;P") + SUMIFS('2way'!$Z$3:$Z$7690,'2way'!$R$3:$R$7690,"=" &amp;B97,'2way'!$Y$3:$Y$7690,"&lt;&gt;P")</f>
        <v>0</v>
      </c>
      <c r="J97">
        <f>SUMIFS('2way'!$AF$3:$AF$7690,'2way'!$Q$3:$Q$7690,"="&amp;B97,'2way'!$Y$3:$Y$7690,"&lt;&gt;P") + SUMIFS('2way'!$AF$3:$AF$7690,'2way'!$R$3:$R$7690,"="&amp;B97,'2way'!$Y$3:$Y$7690,"&lt;&gt;P")</f>
        <v>0</v>
      </c>
      <c r="K97" s="60" t="e">
        <f t="shared" si="5"/>
        <v>#DIV/0!</v>
      </c>
    </row>
    <row r="98" spans="1:11" x14ac:dyDescent="0.25">
      <c r="A98" t="s">
        <v>272</v>
      </c>
      <c r="B98" t="s">
        <v>399</v>
      </c>
      <c r="C98">
        <f>SUMIFS('2way'!$Z$3:$Z$7690,'2way'!$Q$3:$Q$7690,"=" &amp;B98,'2way'!$Y$3:$Y$7690,"&lt;&gt;P") + SUMIFS('2way'!$Z$3:$Z$7690,'2way'!$R$3:$R$7690,"=" &amp;B98,'2way'!$Y$3:$Y$7690,"&lt;&gt;P")</f>
        <v>0</v>
      </c>
      <c r="D98">
        <f>SUMIFS('2way'!$AB$3:$AB$7690,'2way'!$Q$3:$Q$7690,"="&amp;B98,'2way'!$Z$3:$Z$7690,"&lt;&gt;P") + SUMIFS('2way'!$AB$3:$AB$7690,'2way'!$R$3:$R$7690,"="&amp;B98,'2way'!$Z$3:$Z$7690,"&lt;&gt;P")</f>
        <v>0</v>
      </c>
      <c r="E98" s="60" t="e">
        <f t="shared" si="3"/>
        <v>#DIV/0!</v>
      </c>
      <c r="F98">
        <f>SUMIFS('2way'!$Z$3:$Z$7690,'2way'!$Q$3:$Q$7690,"=" &amp;B98,'2way'!$Y$3:$Y$7690,"&lt;&gt;P") + SUMIFS('2way'!$Z$3:$Z$7690,'2way'!$R$3:$R$7690,"=" &amp;B98,'2way'!$Y$3:$Y$7690,"&lt;&gt;P")</f>
        <v>0</v>
      </c>
      <c r="G98">
        <f>SUMIFS('2way'!$AD$3:$AD$7690,'2way'!$Q$3:$Q$7690,"="&amp;B98,'2way'!$Y$3:$Y$7690,"&lt;&gt;P") + SUMIFS('2way'!$AD$3:$AD$7690,'2way'!$R$3:$R$7690,"="&amp;D98,'2way'!$Y$3:$Y$7690,"&lt;&gt;P")</f>
        <v>0</v>
      </c>
      <c r="H98" s="60" t="e">
        <f t="shared" si="4"/>
        <v>#DIV/0!</v>
      </c>
      <c r="I98">
        <f>SUMIFS('2way'!$Z$3:$Z$7690,'2way'!$Q$3:$Q$7690,"=" &amp;B98,'2way'!$Y$3:$Y$7690,"&lt;&gt;P") + SUMIFS('2way'!$Z$3:$Z$7690,'2way'!$R$3:$R$7690,"=" &amp;B98,'2way'!$Y$3:$Y$7690,"&lt;&gt;P")</f>
        <v>0</v>
      </c>
      <c r="J98">
        <f>SUMIFS('2way'!$AF$3:$AF$7690,'2way'!$Q$3:$Q$7690,"="&amp;B98,'2way'!$Y$3:$Y$7690,"&lt;&gt;P") + SUMIFS('2way'!$AF$3:$AF$7690,'2way'!$R$3:$R$7690,"="&amp;B98,'2way'!$Y$3:$Y$7690,"&lt;&gt;P")</f>
        <v>0</v>
      </c>
      <c r="K98" s="60" t="e">
        <f t="shared" si="5"/>
        <v>#DIV/0!</v>
      </c>
    </row>
    <row r="99" spans="1:11" x14ac:dyDescent="0.25">
      <c r="A99" t="s">
        <v>272</v>
      </c>
      <c r="B99" t="s">
        <v>398</v>
      </c>
      <c r="C99">
        <f>SUMIFS('2way'!$Z$3:$Z$7690,'2way'!$Q$3:$Q$7690,"=" &amp;B99,'2way'!$Y$3:$Y$7690,"&lt;&gt;P") + SUMIFS('2way'!$Z$3:$Z$7690,'2way'!$R$3:$R$7690,"=" &amp;B99,'2way'!$Y$3:$Y$7690,"&lt;&gt;P")</f>
        <v>0</v>
      </c>
      <c r="D99">
        <f>SUMIFS('2way'!$AB$3:$AB$7690,'2way'!$Q$3:$Q$7690,"="&amp;B99,'2way'!$Z$3:$Z$7690,"&lt;&gt;P") + SUMIFS('2way'!$AB$3:$AB$7690,'2way'!$R$3:$R$7690,"="&amp;B99,'2way'!$Z$3:$Z$7690,"&lt;&gt;P")</f>
        <v>0</v>
      </c>
      <c r="E99" s="60" t="e">
        <f t="shared" si="3"/>
        <v>#DIV/0!</v>
      </c>
      <c r="F99">
        <f>SUMIFS('2way'!$Z$3:$Z$7690,'2way'!$Q$3:$Q$7690,"=" &amp;B99,'2way'!$Y$3:$Y$7690,"&lt;&gt;P") + SUMIFS('2way'!$Z$3:$Z$7690,'2way'!$R$3:$R$7690,"=" &amp;B99,'2way'!$Y$3:$Y$7690,"&lt;&gt;P")</f>
        <v>0</v>
      </c>
      <c r="G99">
        <f>SUMIFS('2way'!$AD$3:$AD$7690,'2way'!$Q$3:$Q$7690,"="&amp;B99,'2way'!$Y$3:$Y$7690,"&lt;&gt;P") + SUMIFS('2way'!$AD$3:$AD$7690,'2way'!$R$3:$R$7690,"="&amp;D99,'2way'!$Y$3:$Y$7690,"&lt;&gt;P")</f>
        <v>0</v>
      </c>
      <c r="H99" s="60" t="e">
        <f t="shared" si="4"/>
        <v>#DIV/0!</v>
      </c>
      <c r="I99">
        <f>SUMIFS('2way'!$Z$3:$Z$7690,'2way'!$Q$3:$Q$7690,"=" &amp;B99,'2way'!$Y$3:$Y$7690,"&lt;&gt;P") + SUMIFS('2way'!$Z$3:$Z$7690,'2way'!$R$3:$R$7690,"=" &amp;B99,'2way'!$Y$3:$Y$7690,"&lt;&gt;P")</f>
        <v>0</v>
      </c>
      <c r="J99">
        <f>SUMIFS('2way'!$AF$3:$AF$7690,'2way'!$Q$3:$Q$7690,"="&amp;B99,'2way'!$Y$3:$Y$7690,"&lt;&gt;P") + SUMIFS('2way'!$AF$3:$AF$7690,'2way'!$R$3:$R$7690,"="&amp;B99,'2way'!$Y$3:$Y$7690,"&lt;&gt;P")</f>
        <v>0</v>
      </c>
      <c r="K99" s="60" t="e">
        <f t="shared" si="5"/>
        <v>#DIV/0!</v>
      </c>
    </row>
    <row r="100" spans="1:11" x14ac:dyDescent="0.25">
      <c r="A100" t="s">
        <v>272</v>
      </c>
      <c r="B100" t="s">
        <v>509</v>
      </c>
      <c r="C100">
        <f>SUMIFS('2way'!$Z$3:$Z$7690,'2way'!$Q$3:$Q$7690,"=" &amp;B100,'2way'!$Y$3:$Y$7690,"&lt;&gt;P") + SUMIFS('2way'!$Z$3:$Z$7690,'2way'!$R$3:$R$7690,"=" &amp;B100,'2way'!$Y$3:$Y$7690,"&lt;&gt;P")</f>
        <v>0</v>
      </c>
      <c r="D100">
        <f>SUMIFS('2way'!$AB$3:$AB$7690,'2way'!$Q$3:$Q$7690,"="&amp;B100,'2way'!$Z$3:$Z$7690,"&lt;&gt;P") + SUMIFS('2way'!$AB$3:$AB$7690,'2way'!$R$3:$R$7690,"="&amp;B100,'2way'!$Z$3:$Z$7690,"&lt;&gt;P")</f>
        <v>0</v>
      </c>
      <c r="E100" s="60" t="e">
        <f t="shared" si="3"/>
        <v>#DIV/0!</v>
      </c>
      <c r="F100">
        <f>SUMIFS('2way'!$Z$3:$Z$7690,'2way'!$Q$3:$Q$7690,"=" &amp;B100,'2way'!$Y$3:$Y$7690,"&lt;&gt;P") + SUMIFS('2way'!$Z$3:$Z$7690,'2way'!$R$3:$R$7690,"=" &amp;B100,'2way'!$Y$3:$Y$7690,"&lt;&gt;P")</f>
        <v>0</v>
      </c>
      <c r="G100">
        <f>SUMIFS('2way'!$AD$3:$AD$7690,'2way'!$Q$3:$Q$7690,"="&amp;B100,'2way'!$Y$3:$Y$7690,"&lt;&gt;P") + SUMIFS('2way'!$AD$3:$AD$7690,'2way'!$R$3:$R$7690,"="&amp;D100,'2way'!$Y$3:$Y$7690,"&lt;&gt;P")</f>
        <v>0</v>
      </c>
      <c r="H100" s="60" t="e">
        <f t="shared" si="4"/>
        <v>#DIV/0!</v>
      </c>
      <c r="I100">
        <f>SUMIFS('2way'!$Z$3:$Z$7690,'2way'!$Q$3:$Q$7690,"=" &amp;B100,'2way'!$Y$3:$Y$7690,"&lt;&gt;P") + SUMIFS('2way'!$Z$3:$Z$7690,'2way'!$R$3:$R$7690,"=" &amp;B100,'2way'!$Y$3:$Y$7690,"&lt;&gt;P")</f>
        <v>0</v>
      </c>
      <c r="J100">
        <f>SUMIFS('2way'!$AF$3:$AF$7690,'2way'!$Q$3:$Q$7690,"="&amp;B100,'2way'!$Y$3:$Y$7690,"&lt;&gt;P") + SUMIFS('2way'!$AF$3:$AF$7690,'2way'!$R$3:$R$7690,"="&amp;B100,'2way'!$Y$3:$Y$7690,"&lt;&gt;P")</f>
        <v>0</v>
      </c>
      <c r="K100" s="60" t="e">
        <f t="shared" si="5"/>
        <v>#DIV/0!</v>
      </c>
    </row>
    <row r="101" spans="1:11" x14ac:dyDescent="0.25">
      <c r="A101" t="s">
        <v>272</v>
      </c>
      <c r="B101" t="s">
        <v>319</v>
      </c>
      <c r="C101">
        <f>SUMIFS('2way'!$Z$3:$Z$7690,'2way'!$Q$3:$Q$7690,"=" &amp;B101,'2way'!$Y$3:$Y$7690,"&lt;&gt;P") + SUMIFS('2way'!$Z$3:$Z$7690,'2way'!$R$3:$R$7690,"=" &amp;B101,'2way'!$Y$3:$Y$7690,"&lt;&gt;P")</f>
        <v>0</v>
      </c>
      <c r="D101">
        <f>SUMIFS('2way'!$AB$3:$AB$7690,'2way'!$Q$3:$Q$7690,"="&amp;B101,'2way'!$Z$3:$Z$7690,"&lt;&gt;P") + SUMIFS('2way'!$AB$3:$AB$7690,'2way'!$R$3:$R$7690,"="&amp;B101,'2way'!$Z$3:$Z$7690,"&lt;&gt;P")</f>
        <v>0</v>
      </c>
      <c r="E101" s="60" t="e">
        <f t="shared" si="3"/>
        <v>#DIV/0!</v>
      </c>
      <c r="F101">
        <f>SUMIFS('2way'!$Z$3:$Z$7690,'2way'!$Q$3:$Q$7690,"=" &amp;B101,'2way'!$Y$3:$Y$7690,"&lt;&gt;P") + SUMIFS('2way'!$Z$3:$Z$7690,'2way'!$R$3:$R$7690,"=" &amp;B101,'2way'!$Y$3:$Y$7690,"&lt;&gt;P")</f>
        <v>0</v>
      </c>
      <c r="G101">
        <f>SUMIFS('2way'!$AD$3:$AD$7690,'2way'!$Q$3:$Q$7690,"="&amp;B101,'2way'!$Y$3:$Y$7690,"&lt;&gt;P") + SUMIFS('2way'!$AD$3:$AD$7690,'2way'!$R$3:$R$7690,"="&amp;D101,'2way'!$Y$3:$Y$7690,"&lt;&gt;P")</f>
        <v>0</v>
      </c>
      <c r="H101" s="60" t="e">
        <f t="shared" si="4"/>
        <v>#DIV/0!</v>
      </c>
      <c r="I101">
        <f>SUMIFS('2way'!$Z$3:$Z$7690,'2way'!$Q$3:$Q$7690,"=" &amp;B101,'2way'!$Y$3:$Y$7690,"&lt;&gt;P") + SUMIFS('2way'!$Z$3:$Z$7690,'2way'!$R$3:$R$7690,"=" &amp;B101,'2way'!$Y$3:$Y$7690,"&lt;&gt;P")</f>
        <v>0</v>
      </c>
      <c r="J101">
        <f>SUMIFS('2way'!$AF$3:$AF$7690,'2way'!$Q$3:$Q$7690,"="&amp;B101,'2way'!$Y$3:$Y$7690,"&lt;&gt;P") + SUMIFS('2way'!$AF$3:$AF$7690,'2way'!$R$3:$R$7690,"="&amp;B101,'2way'!$Y$3:$Y$7690,"&lt;&gt;P")</f>
        <v>0</v>
      </c>
      <c r="K101" s="60" t="e">
        <f t="shared" si="5"/>
        <v>#DIV/0!</v>
      </c>
    </row>
    <row r="102" spans="1:11" x14ac:dyDescent="0.25">
      <c r="A102" t="s">
        <v>266</v>
      </c>
      <c r="B102" t="s">
        <v>496</v>
      </c>
      <c r="C102">
        <f>SUMIFS('2way'!$Z$3:$Z$7690,'2way'!$Q$3:$Q$7690,"=" &amp;B102,'2way'!$Y$3:$Y$7690,"&lt;&gt;P") + SUMIFS('2way'!$Z$3:$Z$7690,'2way'!$R$3:$R$7690,"=" &amp;B102,'2way'!$Y$3:$Y$7690,"&lt;&gt;P")</f>
        <v>0</v>
      </c>
      <c r="D102">
        <f>SUMIFS('2way'!$AB$3:$AB$7690,'2way'!$Q$3:$Q$7690,"="&amp;B102,'2way'!$Z$3:$Z$7690,"&lt;&gt;P") + SUMIFS('2way'!$AB$3:$AB$7690,'2way'!$R$3:$R$7690,"="&amp;B102,'2way'!$Z$3:$Z$7690,"&lt;&gt;P")</f>
        <v>0</v>
      </c>
      <c r="E102" s="60" t="e">
        <f t="shared" si="3"/>
        <v>#DIV/0!</v>
      </c>
      <c r="F102">
        <f>SUMIFS('2way'!$Z$3:$Z$7690,'2way'!$Q$3:$Q$7690,"=" &amp;B102,'2way'!$Y$3:$Y$7690,"&lt;&gt;P") + SUMIFS('2way'!$Z$3:$Z$7690,'2way'!$R$3:$R$7690,"=" &amp;B102,'2way'!$Y$3:$Y$7690,"&lt;&gt;P")</f>
        <v>0</v>
      </c>
      <c r="G102">
        <f>SUMIFS('2way'!$AD$3:$AD$7690,'2way'!$Q$3:$Q$7690,"="&amp;B102,'2way'!$Y$3:$Y$7690,"&lt;&gt;P") + SUMIFS('2way'!$AD$3:$AD$7690,'2way'!$R$3:$R$7690,"="&amp;D102,'2way'!$Y$3:$Y$7690,"&lt;&gt;P")</f>
        <v>0</v>
      </c>
      <c r="H102" s="60" t="e">
        <f t="shared" si="4"/>
        <v>#DIV/0!</v>
      </c>
      <c r="I102">
        <f>SUMIFS('2way'!$Z$3:$Z$7690,'2way'!$Q$3:$Q$7690,"=" &amp;B102,'2way'!$Y$3:$Y$7690,"&lt;&gt;P") + SUMIFS('2way'!$Z$3:$Z$7690,'2way'!$R$3:$R$7690,"=" &amp;B102,'2way'!$Y$3:$Y$7690,"&lt;&gt;P")</f>
        <v>0</v>
      </c>
      <c r="J102">
        <f>SUMIFS('2way'!$AF$3:$AF$7690,'2way'!$Q$3:$Q$7690,"="&amp;B102,'2way'!$Y$3:$Y$7690,"&lt;&gt;P") + SUMIFS('2way'!$AF$3:$AF$7690,'2way'!$R$3:$R$7690,"="&amp;B102,'2way'!$Y$3:$Y$7690,"&lt;&gt;P")</f>
        <v>0</v>
      </c>
      <c r="K102" s="60" t="e">
        <f t="shared" si="5"/>
        <v>#DIV/0!</v>
      </c>
    </row>
    <row r="103" spans="1:11" x14ac:dyDescent="0.25">
      <c r="A103" t="s">
        <v>266</v>
      </c>
      <c r="B103" t="s">
        <v>507</v>
      </c>
      <c r="C103">
        <f>SUMIFS('2way'!$Z$3:$Z$7690,'2way'!$Q$3:$Q$7690,"=" &amp;B103,'2way'!$Y$3:$Y$7690,"&lt;&gt;P") + SUMIFS('2way'!$Z$3:$Z$7690,'2way'!$R$3:$R$7690,"=" &amp;B103,'2way'!$Y$3:$Y$7690,"&lt;&gt;P")</f>
        <v>0</v>
      </c>
      <c r="D103">
        <f>SUMIFS('2way'!$AB$3:$AB$7690,'2way'!$Q$3:$Q$7690,"="&amp;B103,'2way'!$Z$3:$Z$7690,"&lt;&gt;P") + SUMIFS('2way'!$AB$3:$AB$7690,'2way'!$R$3:$R$7690,"="&amp;B103,'2way'!$Z$3:$Z$7690,"&lt;&gt;P")</f>
        <v>-1</v>
      </c>
      <c r="E103" s="60" t="e">
        <f t="shared" si="3"/>
        <v>#DIV/0!</v>
      </c>
      <c r="F103">
        <f>SUMIFS('2way'!$Z$3:$Z$7690,'2way'!$Q$3:$Q$7690,"=" &amp;B103,'2way'!$Y$3:$Y$7690,"&lt;&gt;P") + SUMIFS('2way'!$Z$3:$Z$7690,'2way'!$R$3:$R$7690,"=" &amp;B103,'2way'!$Y$3:$Y$7690,"&lt;&gt;P")</f>
        <v>0</v>
      </c>
      <c r="G103">
        <f>SUMIFS('2way'!$AD$3:$AD$7690,'2way'!$Q$3:$Q$7690,"="&amp;B103,'2way'!$Y$3:$Y$7690,"&lt;&gt;P") + SUMIFS('2way'!$AD$3:$AD$7690,'2way'!$R$3:$R$7690,"="&amp;D103,'2way'!$Y$3:$Y$7690,"&lt;&gt;P")</f>
        <v>0</v>
      </c>
      <c r="H103" s="60" t="e">
        <f t="shared" si="4"/>
        <v>#DIV/0!</v>
      </c>
      <c r="I103">
        <f>SUMIFS('2way'!$Z$3:$Z$7690,'2way'!$Q$3:$Q$7690,"=" &amp;B103,'2way'!$Y$3:$Y$7690,"&lt;&gt;P") + SUMIFS('2way'!$Z$3:$Z$7690,'2way'!$R$3:$R$7690,"=" &amp;B103,'2way'!$Y$3:$Y$7690,"&lt;&gt;P")</f>
        <v>0</v>
      </c>
      <c r="J103">
        <f>SUMIFS('2way'!$AF$3:$AF$7690,'2way'!$Q$3:$Q$7690,"="&amp;B103,'2way'!$Y$3:$Y$7690,"&lt;&gt;P") + SUMIFS('2way'!$AF$3:$AF$7690,'2way'!$R$3:$R$7690,"="&amp;B103,'2way'!$Y$3:$Y$7690,"&lt;&gt;P")</f>
        <v>0</v>
      </c>
      <c r="K103" s="60" t="e">
        <f t="shared" si="5"/>
        <v>#DIV/0!</v>
      </c>
    </row>
    <row r="104" spans="1:11" x14ac:dyDescent="0.25">
      <c r="A104" t="s">
        <v>266</v>
      </c>
      <c r="B104" t="s">
        <v>501</v>
      </c>
      <c r="C104">
        <f>SUMIFS('2way'!$Z$3:$Z$7690,'2way'!$Q$3:$Q$7690,"=" &amp;B104,'2way'!$Y$3:$Y$7690,"&lt;&gt;P") + SUMIFS('2way'!$Z$3:$Z$7690,'2way'!$R$3:$R$7690,"=" &amp;B104,'2way'!$Y$3:$Y$7690,"&lt;&gt;P")</f>
        <v>0</v>
      </c>
      <c r="D104">
        <f>SUMIFS('2way'!$AB$3:$AB$7690,'2way'!$Q$3:$Q$7690,"="&amp;B104,'2way'!$Z$3:$Z$7690,"&lt;&gt;P") + SUMIFS('2way'!$AB$3:$AB$7690,'2way'!$R$3:$R$7690,"="&amp;B104,'2way'!$Z$3:$Z$7690,"&lt;&gt;P")</f>
        <v>-1</v>
      </c>
      <c r="E104" s="60" t="e">
        <f t="shared" si="3"/>
        <v>#DIV/0!</v>
      </c>
      <c r="F104">
        <f>SUMIFS('2way'!$Z$3:$Z$7690,'2way'!$Q$3:$Q$7690,"=" &amp;B104,'2way'!$Y$3:$Y$7690,"&lt;&gt;P") + SUMIFS('2way'!$Z$3:$Z$7690,'2way'!$R$3:$R$7690,"=" &amp;B104,'2way'!$Y$3:$Y$7690,"&lt;&gt;P")</f>
        <v>0</v>
      </c>
      <c r="G104">
        <f>SUMIFS('2way'!$AD$3:$AD$7690,'2way'!$Q$3:$Q$7690,"="&amp;B104,'2way'!$Y$3:$Y$7690,"&lt;&gt;P") + SUMIFS('2way'!$AD$3:$AD$7690,'2way'!$R$3:$R$7690,"="&amp;D104,'2way'!$Y$3:$Y$7690,"&lt;&gt;P")</f>
        <v>0</v>
      </c>
      <c r="H104" s="60" t="e">
        <f t="shared" si="4"/>
        <v>#DIV/0!</v>
      </c>
      <c r="I104">
        <f>SUMIFS('2way'!$Z$3:$Z$7690,'2way'!$Q$3:$Q$7690,"=" &amp;B104,'2way'!$Y$3:$Y$7690,"&lt;&gt;P") + SUMIFS('2way'!$Z$3:$Z$7690,'2way'!$R$3:$R$7690,"=" &amp;B104,'2way'!$Y$3:$Y$7690,"&lt;&gt;P")</f>
        <v>0</v>
      </c>
      <c r="J104">
        <f>SUMIFS('2way'!$AF$3:$AF$7690,'2way'!$Q$3:$Q$7690,"="&amp;B104,'2way'!$Y$3:$Y$7690,"&lt;&gt;P") + SUMIFS('2way'!$AF$3:$AF$7690,'2way'!$R$3:$R$7690,"="&amp;B104,'2way'!$Y$3:$Y$7690,"&lt;&gt;P")</f>
        <v>0</v>
      </c>
      <c r="K104" s="60" t="e">
        <f t="shared" si="5"/>
        <v>#DIV/0!</v>
      </c>
    </row>
    <row r="105" spans="1:11" x14ac:dyDescent="0.25">
      <c r="A105" t="s">
        <v>266</v>
      </c>
      <c r="B105" t="s">
        <v>498</v>
      </c>
      <c r="C105">
        <f>SUMIFS('2way'!$Z$3:$Z$7690,'2way'!$Q$3:$Q$7690,"=" &amp;B105,'2way'!$Y$3:$Y$7690,"&lt;&gt;P") + SUMIFS('2way'!$Z$3:$Z$7690,'2way'!$R$3:$R$7690,"=" &amp;B105,'2way'!$Y$3:$Y$7690,"&lt;&gt;P")</f>
        <v>0</v>
      </c>
      <c r="D105">
        <f>SUMIFS('2way'!$AB$3:$AB$7690,'2way'!$Q$3:$Q$7690,"="&amp;B105,'2way'!$Z$3:$Z$7690,"&lt;&gt;P") + SUMIFS('2way'!$AB$3:$AB$7690,'2way'!$R$3:$R$7690,"="&amp;B105,'2way'!$Z$3:$Z$7690,"&lt;&gt;P")</f>
        <v>-1</v>
      </c>
      <c r="E105" s="60" t="e">
        <f t="shared" si="3"/>
        <v>#DIV/0!</v>
      </c>
      <c r="F105">
        <f>SUMIFS('2way'!$Z$3:$Z$7690,'2way'!$Q$3:$Q$7690,"=" &amp;B105,'2way'!$Y$3:$Y$7690,"&lt;&gt;P") + SUMIFS('2way'!$Z$3:$Z$7690,'2way'!$R$3:$R$7690,"=" &amp;B105,'2way'!$Y$3:$Y$7690,"&lt;&gt;P")</f>
        <v>0</v>
      </c>
      <c r="G105">
        <f>SUMIFS('2way'!$AD$3:$AD$7690,'2way'!$Q$3:$Q$7690,"="&amp;B105,'2way'!$Y$3:$Y$7690,"&lt;&gt;P") + SUMIFS('2way'!$AD$3:$AD$7690,'2way'!$R$3:$R$7690,"="&amp;D105,'2way'!$Y$3:$Y$7690,"&lt;&gt;P")</f>
        <v>0</v>
      </c>
      <c r="H105" s="60" t="e">
        <f t="shared" si="4"/>
        <v>#DIV/0!</v>
      </c>
      <c r="I105">
        <f>SUMIFS('2way'!$Z$3:$Z$7690,'2way'!$Q$3:$Q$7690,"=" &amp;B105,'2way'!$Y$3:$Y$7690,"&lt;&gt;P") + SUMIFS('2way'!$Z$3:$Z$7690,'2way'!$R$3:$R$7690,"=" &amp;B105,'2way'!$Y$3:$Y$7690,"&lt;&gt;P")</f>
        <v>0</v>
      </c>
      <c r="J105">
        <f>SUMIFS('2way'!$AF$3:$AF$7690,'2way'!$Q$3:$Q$7690,"="&amp;B105,'2way'!$Y$3:$Y$7690,"&lt;&gt;P") + SUMIFS('2way'!$AF$3:$AF$7690,'2way'!$R$3:$R$7690,"="&amp;B105,'2way'!$Y$3:$Y$7690,"&lt;&gt;P")</f>
        <v>0</v>
      </c>
      <c r="K105" s="60" t="e">
        <f t="shared" si="5"/>
        <v>#DIV/0!</v>
      </c>
    </row>
    <row r="106" spans="1:11" x14ac:dyDescent="0.25">
      <c r="A106" t="s">
        <v>266</v>
      </c>
      <c r="B106" t="s">
        <v>495</v>
      </c>
      <c r="C106">
        <f>SUMIFS('2way'!$Z$3:$Z$7690,'2way'!$Q$3:$Q$7690,"=" &amp;B106,'2way'!$Y$3:$Y$7690,"&lt;&gt;P") + SUMIFS('2way'!$Z$3:$Z$7690,'2way'!$R$3:$R$7690,"=" &amp;B106,'2way'!$Y$3:$Y$7690,"&lt;&gt;P")</f>
        <v>0</v>
      </c>
      <c r="D106">
        <f>SUMIFS('2way'!$AB$3:$AB$7690,'2way'!$Q$3:$Q$7690,"="&amp;B106,'2way'!$Z$3:$Z$7690,"&lt;&gt;P") + SUMIFS('2way'!$AB$3:$AB$7690,'2way'!$R$3:$R$7690,"="&amp;B106,'2way'!$Z$3:$Z$7690,"&lt;&gt;P")</f>
        <v>-12</v>
      </c>
      <c r="E106" s="60" t="e">
        <f t="shared" si="3"/>
        <v>#DIV/0!</v>
      </c>
      <c r="F106">
        <f>SUMIFS('2way'!$Z$3:$Z$7690,'2way'!$Q$3:$Q$7690,"=" &amp;B106,'2way'!$Y$3:$Y$7690,"&lt;&gt;P") + SUMIFS('2way'!$Z$3:$Z$7690,'2way'!$R$3:$R$7690,"=" &amp;B106,'2way'!$Y$3:$Y$7690,"&lt;&gt;P")</f>
        <v>0</v>
      </c>
      <c r="G106">
        <f>SUMIFS('2way'!$AD$3:$AD$7690,'2way'!$Q$3:$Q$7690,"="&amp;B106,'2way'!$Y$3:$Y$7690,"&lt;&gt;P") + SUMIFS('2way'!$AD$3:$AD$7690,'2way'!$R$3:$R$7690,"="&amp;D106,'2way'!$Y$3:$Y$7690,"&lt;&gt;P")</f>
        <v>0</v>
      </c>
      <c r="H106" s="60" t="e">
        <f t="shared" si="4"/>
        <v>#DIV/0!</v>
      </c>
      <c r="I106">
        <f>SUMIFS('2way'!$Z$3:$Z$7690,'2way'!$Q$3:$Q$7690,"=" &amp;B106,'2way'!$Y$3:$Y$7690,"&lt;&gt;P") + SUMIFS('2way'!$Z$3:$Z$7690,'2way'!$R$3:$R$7690,"=" &amp;B106,'2way'!$Y$3:$Y$7690,"&lt;&gt;P")</f>
        <v>0</v>
      </c>
      <c r="J106">
        <f>SUMIFS('2way'!$AF$3:$AF$7690,'2way'!$Q$3:$Q$7690,"="&amp;B106,'2way'!$Y$3:$Y$7690,"&lt;&gt;P") + SUMIFS('2way'!$AF$3:$AF$7690,'2way'!$R$3:$R$7690,"="&amp;B106,'2way'!$Y$3:$Y$7690,"&lt;&gt;P")</f>
        <v>0</v>
      </c>
      <c r="K106" s="60" t="e">
        <f t="shared" si="5"/>
        <v>#DIV/0!</v>
      </c>
    </row>
    <row r="107" spans="1:11" x14ac:dyDescent="0.25">
      <c r="A107" t="s">
        <v>266</v>
      </c>
      <c r="B107" t="s">
        <v>506</v>
      </c>
      <c r="C107">
        <f>SUMIFS('2way'!$Z$3:$Z$7690,'2way'!$Q$3:$Q$7690,"=" &amp;B107,'2way'!$Y$3:$Y$7690,"&lt;&gt;P") + SUMIFS('2way'!$Z$3:$Z$7690,'2way'!$R$3:$R$7690,"=" &amp;B107,'2way'!$Y$3:$Y$7690,"&lt;&gt;P")</f>
        <v>0</v>
      </c>
      <c r="D107">
        <f>SUMIFS('2way'!$AB$3:$AB$7690,'2way'!$Q$3:$Q$7690,"="&amp;B107,'2way'!$Z$3:$Z$7690,"&lt;&gt;P") + SUMIFS('2way'!$AB$3:$AB$7690,'2way'!$R$3:$R$7690,"="&amp;B107,'2way'!$Z$3:$Z$7690,"&lt;&gt;P")</f>
        <v>-12</v>
      </c>
      <c r="E107" s="60" t="e">
        <f t="shared" si="3"/>
        <v>#DIV/0!</v>
      </c>
      <c r="F107">
        <f>SUMIFS('2way'!$Z$3:$Z$7690,'2way'!$Q$3:$Q$7690,"=" &amp;B107,'2way'!$Y$3:$Y$7690,"&lt;&gt;P") + SUMIFS('2way'!$Z$3:$Z$7690,'2way'!$R$3:$R$7690,"=" &amp;B107,'2way'!$Y$3:$Y$7690,"&lt;&gt;P")</f>
        <v>0</v>
      </c>
      <c r="G107">
        <f>SUMIFS('2way'!$AD$3:$AD$7690,'2way'!$Q$3:$Q$7690,"="&amp;B107,'2way'!$Y$3:$Y$7690,"&lt;&gt;P") + SUMIFS('2way'!$AD$3:$AD$7690,'2way'!$R$3:$R$7690,"="&amp;D107,'2way'!$Y$3:$Y$7690,"&lt;&gt;P")</f>
        <v>0</v>
      </c>
      <c r="H107" s="60" t="e">
        <f t="shared" si="4"/>
        <v>#DIV/0!</v>
      </c>
      <c r="I107">
        <f>SUMIFS('2way'!$Z$3:$Z$7690,'2way'!$Q$3:$Q$7690,"=" &amp;B107,'2way'!$Y$3:$Y$7690,"&lt;&gt;P") + SUMIFS('2way'!$Z$3:$Z$7690,'2way'!$R$3:$R$7690,"=" &amp;B107,'2way'!$Y$3:$Y$7690,"&lt;&gt;P")</f>
        <v>0</v>
      </c>
      <c r="J107">
        <f>SUMIFS('2way'!$AF$3:$AF$7690,'2way'!$Q$3:$Q$7690,"="&amp;B107,'2way'!$Y$3:$Y$7690,"&lt;&gt;P") + SUMIFS('2way'!$AF$3:$AF$7690,'2way'!$R$3:$R$7690,"="&amp;B107,'2way'!$Y$3:$Y$7690,"&lt;&gt;P")</f>
        <v>0</v>
      </c>
      <c r="K107" s="60" t="e">
        <f t="shared" si="5"/>
        <v>#DIV/0!</v>
      </c>
    </row>
    <row r="108" spans="1:11" x14ac:dyDescent="0.25">
      <c r="A108" t="s">
        <v>266</v>
      </c>
      <c r="B108" t="s">
        <v>503</v>
      </c>
      <c r="C108">
        <f>SUMIFS('2way'!$Z$3:$Z$7690,'2way'!$Q$3:$Q$7690,"=" &amp;B108,'2way'!$Y$3:$Y$7690,"&lt;&gt;P") + SUMIFS('2way'!$Z$3:$Z$7690,'2way'!$R$3:$R$7690,"=" &amp;B108,'2way'!$Y$3:$Y$7690,"&lt;&gt;P")</f>
        <v>0</v>
      </c>
      <c r="D108">
        <f>SUMIFS('2way'!$AB$3:$AB$7690,'2way'!$Q$3:$Q$7690,"="&amp;B108,'2way'!$Z$3:$Z$7690,"&lt;&gt;P") + SUMIFS('2way'!$AB$3:$AB$7690,'2way'!$R$3:$R$7690,"="&amp;B108,'2way'!$Z$3:$Z$7690,"&lt;&gt;P")</f>
        <v>-1</v>
      </c>
      <c r="E108" s="60" t="e">
        <f t="shared" si="3"/>
        <v>#DIV/0!</v>
      </c>
      <c r="F108">
        <f>SUMIFS('2way'!$Z$3:$Z$7690,'2way'!$Q$3:$Q$7690,"=" &amp;B108,'2way'!$Y$3:$Y$7690,"&lt;&gt;P") + SUMIFS('2way'!$Z$3:$Z$7690,'2way'!$R$3:$R$7690,"=" &amp;B108,'2way'!$Y$3:$Y$7690,"&lt;&gt;P")</f>
        <v>0</v>
      </c>
      <c r="G108">
        <f>SUMIFS('2way'!$AD$3:$AD$7690,'2way'!$Q$3:$Q$7690,"="&amp;B108,'2way'!$Y$3:$Y$7690,"&lt;&gt;P") + SUMIFS('2way'!$AD$3:$AD$7690,'2way'!$R$3:$R$7690,"="&amp;D108,'2way'!$Y$3:$Y$7690,"&lt;&gt;P")</f>
        <v>0</v>
      </c>
      <c r="H108" s="60" t="e">
        <f t="shared" si="4"/>
        <v>#DIV/0!</v>
      </c>
      <c r="I108">
        <f>SUMIFS('2way'!$Z$3:$Z$7690,'2way'!$Q$3:$Q$7690,"=" &amp;B108,'2way'!$Y$3:$Y$7690,"&lt;&gt;P") + SUMIFS('2way'!$Z$3:$Z$7690,'2way'!$R$3:$R$7690,"=" &amp;B108,'2way'!$Y$3:$Y$7690,"&lt;&gt;P")</f>
        <v>0</v>
      </c>
      <c r="J108">
        <f>SUMIFS('2way'!$AF$3:$AF$7690,'2way'!$Q$3:$Q$7690,"="&amp;B108,'2way'!$Y$3:$Y$7690,"&lt;&gt;P") + SUMIFS('2way'!$AF$3:$AF$7690,'2way'!$R$3:$R$7690,"="&amp;B108,'2way'!$Y$3:$Y$7690,"&lt;&gt;P")</f>
        <v>0</v>
      </c>
      <c r="K108" s="60" t="e">
        <f t="shared" si="5"/>
        <v>#DIV/0!</v>
      </c>
    </row>
    <row r="109" spans="1:11" x14ac:dyDescent="0.25">
      <c r="A109" t="s">
        <v>266</v>
      </c>
      <c r="B109" t="s">
        <v>497</v>
      </c>
      <c r="C109">
        <f>SUMIFS('2way'!$Z$3:$Z$7690,'2way'!$Q$3:$Q$7690,"=" &amp;B109,'2way'!$Y$3:$Y$7690,"&lt;&gt;P") + SUMIFS('2way'!$Z$3:$Z$7690,'2way'!$R$3:$R$7690,"=" &amp;B109,'2way'!$Y$3:$Y$7690,"&lt;&gt;P")</f>
        <v>0</v>
      </c>
      <c r="D109">
        <f>SUMIFS('2way'!$AB$3:$AB$7690,'2way'!$Q$3:$Q$7690,"="&amp;B109,'2way'!$Z$3:$Z$7690,"&lt;&gt;P") + SUMIFS('2way'!$AB$3:$AB$7690,'2way'!$R$3:$R$7690,"="&amp;B109,'2way'!$Z$3:$Z$7690,"&lt;&gt;P")</f>
        <v>0</v>
      </c>
      <c r="E109" s="60" t="e">
        <f t="shared" si="3"/>
        <v>#DIV/0!</v>
      </c>
      <c r="F109">
        <f>SUMIFS('2way'!$Z$3:$Z$7690,'2way'!$Q$3:$Q$7690,"=" &amp;B109,'2way'!$Y$3:$Y$7690,"&lt;&gt;P") + SUMIFS('2way'!$Z$3:$Z$7690,'2way'!$R$3:$R$7690,"=" &amp;B109,'2way'!$Y$3:$Y$7690,"&lt;&gt;P")</f>
        <v>0</v>
      </c>
      <c r="G109">
        <f>SUMIFS('2way'!$AD$3:$AD$7690,'2way'!$Q$3:$Q$7690,"="&amp;B109,'2way'!$Y$3:$Y$7690,"&lt;&gt;P") + SUMIFS('2way'!$AD$3:$AD$7690,'2way'!$R$3:$R$7690,"="&amp;D109,'2way'!$Y$3:$Y$7690,"&lt;&gt;P")</f>
        <v>0</v>
      </c>
      <c r="H109" s="60" t="e">
        <f t="shared" si="4"/>
        <v>#DIV/0!</v>
      </c>
      <c r="I109">
        <f>SUMIFS('2way'!$Z$3:$Z$7690,'2way'!$Q$3:$Q$7690,"=" &amp;B109,'2way'!$Y$3:$Y$7690,"&lt;&gt;P") + SUMIFS('2way'!$Z$3:$Z$7690,'2way'!$R$3:$R$7690,"=" &amp;B109,'2way'!$Y$3:$Y$7690,"&lt;&gt;P")</f>
        <v>0</v>
      </c>
      <c r="J109">
        <f>SUMIFS('2way'!$AF$3:$AF$7690,'2way'!$Q$3:$Q$7690,"="&amp;B109,'2way'!$Y$3:$Y$7690,"&lt;&gt;P") + SUMIFS('2way'!$AF$3:$AF$7690,'2way'!$R$3:$R$7690,"="&amp;B109,'2way'!$Y$3:$Y$7690,"&lt;&gt;P")</f>
        <v>0</v>
      </c>
      <c r="K109" s="60" t="e">
        <f t="shared" si="5"/>
        <v>#DIV/0!</v>
      </c>
    </row>
    <row r="110" spans="1:11" x14ac:dyDescent="0.25">
      <c r="A110" t="s">
        <v>266</v>
      </c>
      <c r="B110" t="s">
        <v>504</v>
      </c>
      <c r="C110">
        <f>SUMIFS('2way'!$Z$3:$Z$7690,'2way'!$Q$3:$Q$7690,"=" &amp;B110,'2way'!$Y$3:$Y$7690,"&lt;&gt;P") + SUMIFS('2way'!$Z$3:$Z$7690,'2way'!$R$3:$R$7690,"=" &amp;B110,'2way'!$Y$3:$Y$7690,"&lt;&gt;P")</f>
        <v>0</v>
      </c>
      <c r="D110">
        <f>SUMIFS('2way'!$AB$3:$AB$7690,'2way'!$Q$3:$Q$7690,"="&amp;B110,'2way'!$Z$3:$Z$7690,"&lt;&gt;P") + SUMIFS('2way'!$AB$3:$AB$7690,'2way'!$R$3:$R$7690,"="&amp;B110,'2way'!$Z$3:$Z$7690,"&lt;&gt;P")</f>
        <v>1</v>
      </c>
      <c r="E110" s="60" t="e">
        <f t="shared" si="3"/>
        <v>#DIV/0!</v>
      </c>
      <c r="F110">
        <f>SUMIFS('2way'!$Z$3:$Z$7690,'2way'!$Q$3:$Q$7690,"=" &amp;B110,'2way'!$Y$3:$Y$7690,"&lt;&gt;P") + SUMIFS('2way'!$Z$3:$Z$7690,'2way'!$R$3:$R$7690,"=" &amp;B110,'2way'!$Y$3:$Y$7690,"&lt;&gt;P")</f>
        <v>0</v>
      </c>
      <c r="G110">
        <f>SUMIFS('2way'!$AD$3:$AD$7690,'2way'!$Q$3:$Q$7690,"="&amp;B110,'2way'!$Y$3:$Y$7690,"&lt;&gt;P") + SUMIFS('2way'!$AD$3:$AD$7690,'2way'!$R$3:$R$7690,"="&amp;D110,'2way'!$Y$3:$Y$7690,"&lt;&gt;P")</f>
        <v>0</v>
      </c>
      <c r="H110" s="60" t="e">
        <f t="shared" si="4"/>
        <v>#DIV/0!</v>
      </c>
      <c r="I110">
        <f>SUMIFS('2way'!$Z$3:$Z$7690,'2way'!$Q$3:$Q$7690,"=" &amp;B110,'2way'!$Y$3:$Y$7690,"&lt;&gt;P") + SUMIFS('2way'!$Z$3:$Z$7690,'2way'!$R$3:$R$7690,"=" &amp;B110,'2way'!$Y$3:$Y$7690,"&lt;&gt;P")</f>
        <v>0</v>
      </c>
      <c r="J110">
        <f>SUMIFS('2way'!$AF$3:$AF$7690,'2way'!$Q$3:$Q$7690,"="&amp;B110,'2way'!$Y$3:$Y$7690,"&lt;&gt;P") + SUMIFS('2way'!$AF$3:$AF$7690,'2way'!$R$3:$R$7690,"="&amp;B110,'2way'!$Y$3:$Y$7690,"&lt;&gt;P")</f>
        <v>0</v>
      </c>
      <c r="K110" s="60" t="e">
        <f t="shared" si="5"/>
        <v>#DIV/0!</v>
      </c>
    </row>
    <row r="111" spans="1:11" x14ac:dyDescent="0.25">
      <c r="A111" t="s">
        <v>266</v>
      </c>
      <c r="B111" t="s">
        <v>502</v>
      </c>
      <c r="C111">
        <f>SUMIFS('2way'!$Z$3:$Z$7690,'2way'!$Q$3:$Q$7690,"=" &amp;B111,'2way'!$Y$3:$Y$7690,"&lt;&gt;P") + SUMIFS('2way'!$Z$3:$Z$7690,'2way'!$R$3:$R$7690,"=" &amp;B111,'2way'!$Y$3:$Y$7690,"&lt;&gt;P")</f>
        <v>0</v>
      </c>
      <c r="D111">
        <f>SUMIFS('2way'!$AB$3:$AB$7690,'2way'!$Q$3:$Q$7690,"="&amp;B111,'2way'!$Z$3:$Z$7690,"&lt;&gt;P") + SUMIFS('2way'!$AB$3:$AB$7690,'2way'!$R$3:$R$7690,"="&amp;B111,'2way'!$Z$3:$Z$7690,"&lt;&gt;P")</f>
        <v>5</v>
      </c>
      <c r="E111" s="60" t="e">
        <f t="shared" si="3"/>
        <v>#DIV/0!</v>
      </c>
      <c r="F111">
        <f>SUMIFS('2way'!$Z$3:$Z$7690,'2way'!$Q$3:$Q$7690,"=" &amp;B111,'2way'!$Y$3:$Y$7690,"&lt;&gt;P") + SUMIFS('2way'!$Z$3:$Z$7690,'2way'!$R$3:$R$7690,"=" &amp;B111,'2way'!$Y$3:$Y$7690,"&lt;&gt;P")</f>
        <v>0</v>
      </c>
      <c r="G111">
        <f>SUMIFS('2way'!$AD$3:$AD$7690,'2way'!$Q$3:$Q$7690,"="&amp;B111,'2way'!$Y$3:$Y$7690,"&lt;&gt;P") + SUMIFS('2way'!$AD$3:$AD$7690,'2way'!$R$3:$R$7690,"="&amp;D111,'2way'!$Y$3:$Y$7690,"&lt;&gt;P")</f>
        <v>0</v>
      </c>
      <c r="H111" s="60" t="e">
        <f t="shared" si="4"/>
        <v>#DIV/0!</v>
      </c>
      <c r="I111">
        <f>SUMIFS('2way'!$Z$3:$Z$7690,'2way'!$Q$3:$Q$7690,"=" &amp;B111,'2way'!$Y$3:$Y$7690,"&lt;&gt;P") + SUMIFS('2way'!$Z$3:$Z$7690,'2way'!$R$3:$R$7690,"=" &amp;B111,'2way'!$Y$3:$Y$7690,"&lt;&gt;P")</f>
        <v>0</v>
      </c>
      <c r="J111">
        <f>SUMIFS('2way'!$AF$3:$AF$7690,'2way'!$Q$3:$Q$7690,"="&amp;B111,'2way'!$Y$3:$Y$7690,"&lt;&gt;P") + SUMIFS('2way'!$AF$3:$AF$7690,'2way'!$R$3:$R$7690,"="&amp;B111,'2way'!$Y$3:$Y$7690,"&lt;&gt;P")</f>
        <v>0</v>
      </c>
      <c r="K111" s="60" t="e">
        <f t="shared" si="5"/>
        <v>#DIV/0!</v>
      </c>
    </row>
    <row r="112" spans="1:11" x14ac:dyDescent="0.25">
      <c r="A112" t="s">
        <v>261</v>
      </c>
      <c r="B112" t="s">
        <v>526</v>
      </c>
      <c r="C112">
        <f>SUMIFS('2way'!$Z$3:$Z$7690,'2way'!$Q$3:$Q$7690,"=" &amp;B112,'2way'!$Y$3:$Y$7690,"&lt;&gt;P") + SUMIFS('2way'!$Z$3:$Z$7690,'2way'!$R$3:$R$7690,"=" &amp;B112,'2way'!$Y$3:$Y$7690,"&lt;&gt;P")</f>
        <v>0</v>
      </c>
      <c r="D112">
        <f>SUMIFS('2way'!$AB$3:$AB$7690,'2way'!$Q$3:$Q$7690,"="&amp;B112,'2way'!$Z$3:$Z$7690,"&lt;&gt;P") + SUMIFS('2way'!$AB$3:$AB$7690,'2way'!$R$3:$R$7690,"="&amp;B112,'2way'!$Z$3:$Z$7690,"&lt;&gt;P")</f>
        <v>-2</v>
      </c>
      <c r="E112" s="60" t="e">
        <f t="shared" si="3"/>
        <v>#DIV/0!</v>
      </c>
      <c r="F112">
        <f>SUMIFS('2way'!$Z$3:$Z$7690,'2way'!$Q$3:$Q$7690,"=" &amp;B112,'2way'!$Y$3:$Y$7690,"&lt;&gt;P") + SUMIFS('2way'!$Z$3:$Z$7690,'2way'!$R$3:$R$7690,"=" &amp;B112,'2way'!$Y$3:$Y$7690,"&lt;&gt;P")</f>
        <v>0</v>
      </c>
      <c r="G112">
        <f>SUMIFS('2way'!$AD$3:$AD$7690,'2way'!$Q$3:$Q$7690,"="&amp;B112,'2way'!$Y$3:$Y$7690,"&lt;&gt;P") + SUMIFS('2way'!$AD$3:$AD$7690,'2way'!$R$3:$R$7690,"="&amp;D112,'2way'!$Y$3:$Y$7690,"&lt;&gt;P")</f>
        <v>0</v>
      </c>
      <c r="H112" s="60" t="e">
        <f t="shared" si="4"/>
        <v>#DIV/0!</v>
      </c>
      <c r="I112">
        <f>SUMIFS('2way'!$Z$3:$Z$7690,'2way'!$Q$3:$Q$7690,"=" &amp;B112,'2way'!$Y$3:$Y$7690,"&lt;&gt;P") + SUMIFS('2way'!$Z$3:$Z$7690,'2way'!$R$3:$R$7690,"=" &amp;B112,'2way'!$Y$3:$Y$7690,"&lt;&gt;P")</f>
        <v>0</v>
      </c>
      <c r="J112">
        <f>SUMIFS('2way'!$AF$3:$AF$7690,'2way'!$Q$3:$Q$7690,"="&amp;B112,'2way'!$Y$3:$Y$7690,"&lt;&gt;P") + SUMIFS('2way'!$AF$3:$AF$7690,'2way'!$R$3:$R$7690,"="&amp;B112,'2way'!$Y$3:$Y$7690,"&lt;&gt;P")</f>
        <v>0</v>
      </c>
      <c r="K112" s="60" t="e">
        <f t="shared" si="5"/>
        <v>#DIV/0!</v>
      </c>
    </row>
    <row r="113" spans="1:11" x14ac:dyDescent="0.25">
      <c r="A113" t="s">
        <v>261</v>
      </c>
      <c r="B113" t="s">
        <v>324</v>
      </c>
      <c r="C113">
        <f>SUMIFS('2way'!$Z$3:$Z$7690,'2way'!$Q$3:$Q$7690,"=" &amp;B113,'2way'!$Y$3:$Y$7690,"&lt;&gt;P") + SUMIFS('2way'!$Z$3:$Z$7690,'2way'!$R$3:$R$7690,"=" &amp;B113,'2way'!$Y$3:$Y$7690,"&lt;&gt;P")</f>
        <v>0</v>
      </c>
      <c r="D113">
        <f>SUMIFS('2way'!$AB$3:$AB$7690,'2way'!$Q$3:$Q$7690,"="&amp;B113,'2way'!$Z$3:$Z$7690,"&lt;&gt;P") + SUMIFS('2way'!$AB$3:$AB$7690,'2way'!$R$3:$R$7690,"="&amp;B113,'2way'!$Z$3:$Z$7690,"&lt;&gt;P")</f>
        <v>5</v>
      </c>
      <c r="E113" s="60" t="e">
        <f t="shared" si="3"/>
        <v>#DIV/0!</v>
      </c>
      <c r="F113">
        <f>SUMIFS('2way'!$Z$3:$Z$7690,'2way'!$Q$3:$Q$7690,"=" &amp;B113,'2way'!$Y$3:$Y$7690,"&lt;&gt;P") + SUMIFS('2way'!$Z$3:$Z$7690,'2way'!$R$3:$R$7690,"=" &amp;B113,'2way'!$Y$3:$Y$7690,"&lt;&gt;P")</f>
        <v>0</v>
      </c>
      <c r="G113">
        <f>SUMIFS('2way'!$AD$3:$AD$7690,'2way'!$Q$3:$Q$7690,"="&amp;B113,'2way'!$Y$3:$Y$7690,"&lt;&gt;P") + SUMIFS('2way'!$AD$3:$AD$7690,'2way'!$R$3:$R$7690,"="&amp;D113,'2way'!$Y$3:$Y$7690,"&lt;&gt;P")</f>
        <v>0</v>
      </c>
      <c r="H113" s="60" t="e">
        <f t="shared" si="4"/>
        <v>#DIV/0!</v>
      </c>
      <c r="I113">
        <f>SUMIFS('2way'!$Z$3:$Z$7690,'2way'!$Q$3:$Q$7690,"=" &amp;B113,'2way'!$Y$3:$Y$7690,"&lt;&gt;P") + SUMIFS('2way'!$Z$3:$Z$7690,'2way'!$R$3:$R$7690,"=" &amp;B113,'2way'!$Y$3:$Y$7690,"&lt;&gt;P")</f>
        <v>0</v>
      </c>
      <c r="J113">
        <f>SUMIFS('2way'!$AF$3:$AF$7690,'2way'!$Q$3:$Q$7690,"="&amp;B113,'2way'!$Y$3:$Y$7690,"&lt;&gt;P") + SUMIFS('2way'!$AF$3:$AF$7690,'2way'!$R$3:$R$7690,"="&amp;B113,'2way'!$Y$3:$Y$7690,"&lt;&gt;P")</f>
        <v>0</v>
      </c>
      <c r="K113" s="60" t="e">
        <f t="shared" si="5"/>
        <v>#DIV/0!</v>
      </c>
    </row>
    <row r="114" spans="1:11" x14ac:dyDescent="0.25">
      <c r="A114" t="s">
        <v>261</v>
      </c>
      <c r="B114" t="s">
        <v>529</v>
      </c>
      <c r="C114">
        <f>SUMIFS('2way'!$Z$3:$Z$7690,'2way'!$Q$3:$Q$7690,"=" &amp;B114,'2way'!$Y$3:$Y$7690,"&lt;&gt;P") + SUMIFS('2way'!$Z$3:$Z$7690,'2way'!$R$3:$R$7690,"=" &amp;B114,'2way'!$Y$3:$Y$7690,"&lt;&gt;P")</f>
        <v>0</v>
      </c>
      <c r="D114">
        <f>SUMIFS('2way'!$AB$3:$AB$7690,'2way'!$Q$3:$Q$7690,"="&amp;B114,'2way'!$Z$3:$Z$7690,"&lt;&gt;P") + SUMIFS('2way'!$AB$3:$AB$7690,'2way'!$R$3:$R$7690,"="&amp;B114,'2way'!$Z$3:$Z$7690,"&lt;&gt;P")</f>
        <v>-9</v>
      </c>
      <c r="E114" s="60" t="e">
        <f t="shared" si="3"/>
        <v>#DIV/0!</v>
      </c>
      <c r="F114">
        <f>SUMIFS('2way'!$Z$3:$Z$7690,'2way'!$Q$3:$Q$7690,"=" &amp;B114,'2way'!$Y$3:$Y$7690,"&lt;&gt;P") + SUMIFS('2way'!$Z$3:$Z$7690,'2way'!$R$3:$R$7690,"=" &amp;B114,'2way'!$Y$3:$Y$7690,"&lt;&gt;P")</f>
        <v>0</v>
      </c>
      <c r="G114">
        <f>SUMIFS('2way'!$AD$3:$AD$7690,'2way'!$Q$3:$Q$7690,"="&amp;B114,'2way'!$Y$3:$Y$7690,"&lt;&gt;P") + SUMIFS('2way'!$AD$3:$AD$7690,'2way'!$R$3:$R$7690,"="&amp;D114,'2way'!$Y$3:$Y$7690,"&lt;&gt;P")</f>
        <v>0</v>
      </c>
      <c r="H114" s="60" t="e">
        <f t="shared" si="4"/>
        <v>#DIV/0!</v>
      </c>
      <c r="I114">
        <f>SUMIFS('2way'!$Z$3:$Z$7690,'2way'!$Q$3:$Q$7690,"=" &amp;B114,'2way'!$Y$3:$Y$7690,"&lt;&gt;P") + SUMIFS('2way'!$Z$3:$Z$7690,'2way'!$R$3:$R$7690,"=" &amp;B114,'2way'!$Y$3:$Y$7690,"&lt;&gt;P")</f>
        <v>0</v>
      </c>
      <c r="J114">
        <f>SUMIFS('2way'!$AF$3:$AF$7690,'2way'!$Q$3:$Q$7690,"="&amp;B114,'2way'!$Y$3:$Y$7690,"&lt;&gt;P") + SUMIFS('2way'!$AF$3:$AF$7690,'2way'!$R$3:$R$7690,"="&amp;B114,'2way'!$Y$3:$Y$7690,"&lt;&gt;P")</f>
        <v>0</v>
      </c>
      <c r="K114" s="60" t="e">
        <f t="shared" si="5"/>
        <v>#DIV/0!</v>
      </c>
    </row>
    <row r="115" spans="1:11" x14ac:dyDescent="0.25">
      <c r="A115" t="s">
        <v>261</v>
      </c>
      <c r="B115" t="s">
        <v>321</v>
      </c>
      <c r="C115">
        <f>SUMIFS('2way'!$Z$3:$Z$7690,'2way'!$Q$3:$Q$7690,"=" &amp;B115,'2way'!$Y$3:$Y$7690,"&lt;&gt;P") + SUMIFS('2way'!$Z$3:$Z$7690,'2way'!$R$3:$R$7690,"=" &amp;B115,'2way'!$Y$3:$Y$7690,"&lt;&gt;P")</f>
        <v>0</v>
      </c>
      <c r="D115">
        <f>SUMIFS('2way'!$AB$3:$AB$7690,'2way'!$Q$3:$Q$7690,"="&amp;B115,'2way'!$Z$3:$Z$7690,"&lt;&gt;P") + SUMIFS('2way'!$AB$3:$AB$7690,'2way'!$R$3:$R$7690,"="&amp;B115,'2way'!$Z$3:$Z$7690,"&lt;&gt;P")</f>
        <v>1</v>
      </c>
      <c r="E115" s="60" t="e">
        <f t="shared" si="3"/>
        <v>#DIV/0!</v>
      </c>
      <c r="F115">
        <f>SUMIFS('2way'!$Z$3:$Z$7690,'2way'!$Q$3:$Q$7690,"=" &amp;B115,'2way'!$Y$3:$Y$7690,"&lt;&gt;P") + SUMIFS('2way'!$Z$3:$Z$7690,'2way'!$R$3:$R$7690,"=" &amp;B115,'2way'!$Y$3:$Y$7690,"&lt;&gt;P")</f>
        <v>0</v>
      </c>
      <c r="G115">
        <f>SUMIFS('2way'!$AD$3:$AD$7690,'2way'!$Q$3:$Q$7690,"="&amp;B115,'2way'!$Y$3:$Y$7690,"&lt;&gt;P") + SUMIFS('2way'!$AD$3:$AD$7690,'2way'!$R$3:$R$7690,"="&amp;D115,'2way'!$Y$3:$Y$7690,"&lt;&gt;P")</f>
        <v>0</v>
      </c>
      <c r="H115" s="60" t="e">
        <f t="shared" si="4"/>
        <v>#DIV/0!</v>
      </c>
      <c r="I115">
        <f>SUMIFS('2way'!$Z$3:$Z$7690,'2way'!$Q$3:$Q$7690,"=" &amp;B115,'2way'!$Y$3:$Y$7690,"&lt;&gt;P") + SUMIFS('2way'!$Z$3:$Z$7690,'2way'!$R$3:$R$7690,"=" &amp;B115,'2way'!$Y$3:$Y$7690,"&lt;&gt;P")</f>
        <v>0</v>
      </c>
      <c r="J115">
        <f>SUMIFS('2way'!$AF$3:$AF$7690,'2way'!$Q$3:$Q$7690,"="&amp;B115,'2way'!$Y$3:$Y$7690,"&lt;&gt;P") + SUMIFS('2way'!$AF$3:$AF$7690,'2way'!$R$3:$R$7690,"="&amp;B115,'2way'!$Y$3:$Y$7690,"&lt;&gt;P")</f>
        <v>0</v>
      </c>
      <c r="K115" s="60" t="e">
        <f t="shared" si="5"/>
        <v>#DIV/0!</v>
      </c>
    </row>
    <row r="116" spans="1:11" x14ac:dyDescent="0.25">
      <c r="A116" t="s">
        <v>261</v>
      </c>
      <c r="B116" t="s">
        <v>505</v>
      </c>
      <c r="C116">
        <f>SUMIFS('2way'!$Z$3:$Z$7690,'2way'!$Q$3:$Q$7690,"=" &amp;B116,'2way'!$Y$3:$Y$7690,"&lt;&gt;P") + SUMIFS('2way'!$Z$3:$Z$7690,'2way'!$R$3:$R$7690,"=" &amp;B116,'2way'!$Y$3:$Y$7690,"&lt;&gt;P")</f>
        <v>0</v>
      </c>
      <c r="D116">
        <f>SUMIFS('2way'!$AB$3:$AB$7690,'2way'!$Q$3:$Q$7690,"="&amp;B116,'2way'!$Z$3:$Z$7690,"&lt;&gt;P") + SUMIFS('2way'!$AB$3:$AB$7690,'2way'!$R$3:$R$7690,"="&amp;B116,'2way'!$Z$3:$Z$7690,"&lt;&gt;P")</f>
        <v>-3</v>
      </c>
      <c r="E116" s="60" t="e">
        <f t="shared" si="3"/>
        <v>#DIV/0!</v>
      </c>
      <c r="F116">
        <f>SUMIFS('2way'!$Z$3:$Z$7690,'2way'!$Q$3:$Q$7690,"=" &amp;B116,'2way'!$Y$3:$Y$7690,"&lt;&gt;P") + SUMIFS('2way'!$Z$3:$Z$7690,'2way'!$R$3:$R$7690,"=" &amp;B116,'2way'!$Y$3:$Y$7690,"&lt;&gt;P")</f>
        <v>0</v>
      </c>
      <c r="G116">
        <f>SUMIFS('2way'!$AD$3:$AD$7690,'2way'!$Q$3:$Q$7690,"="&amp;B116,'2way'!$Y$3:$Y$7690,"&lt;&gt;P") + SUMIFS('2way'!$AD$3:$AD$7690,'2way'!$R$3:$R$7690,"="&amp;D116,'2way'!$Y$3:$Y$7690,"&lt;&gt;P")</f>
        <v>0</v>
      </c>
      <c r="H116" s="60" t="e">
        <f t="shared" si="4"/>
        <v>#DIV/0!</v>
      </c>
      <c r="I116">
        <f>SUMIFS('2way'!$Z$3:$Z$7690,'2way'!$Q$3:$Q$7690,"=" &amp;B116,'2way'!$Y$3:$Y$7690,"&lt;&gt;P") + SUMIFS('2way'!$Z$3:$Z$7690,'2way'!$R$3:$R$7690,"=" &amp;B116,'2way'!$Y$3:$Y$7690,"&lt;&gt;P")</f>
        <v>0</v>
      </c>
      <c r="J116">
        <f>SUMIFS('2way'!$AF$3:$AF$7690,'2way'!$Q$3:$Q$7690,"="&amp;B116,'2way'!$Y$3:$Y$7690,"&lt;&gt;P") + SUMIFS('2way'!$AF$3:$AF$7690,'2way'!$R$3:$R$7690,"="&amp;B116,'2way'!$Y$3:$Y$7690,"&lt;&gt;P")</f>
        <v>0</v>
      </c>
      <c r="K116" s="60" t="e">
        <f t="shared" si="5"/>
        <v>#DIV/0!</v>
      </c>
    </row>
    <row r="117" spans="1:11" x14ac:dyDescent="0.25">
      <c r="A117" t="s">
        <v>261</v>
      </c>
      <c r="B117" t="s">
        <v>322</v>
      </c>
      <c r="C117">
        <f>SUMIFS('2way'!$Z$3:$Z$7690,'2way'!$Q$3:$Q$7690,"=" &amp;B117,'2way'!$Y$3:$Y$7690,"&lt;&gt;P") + SUMIFS('2way'!$Z$3:$Z$7690,'2way'!$R$3:$R$7690,"=" &amp;B117,'2way'!$Y$3:$Y$7690,"&lt;&gt;P")</f>
        <v>0</v>
      </c>
      <c r="D117">
        <f>SUMIFS('2way'!$AB$3:$AB$7690,'2way'!$Q$3:$Q$7690,"="&amp;B117,'2way'!$Z$3:$Z$7690,"&lt;&gt;P") + SUMIFS('2way'!$AB$3:$AB$7690,'2way'!$R$3:$R$7690,"="&amp;B117,'2way'!$Z$3:$Z$7690,"&lt;&gt;P")</f>
        <v>4</v>
      </c>
      <c r="E117" s="60" t="e">
        <f t="shared" si="3"/>
        <v>#DIV/0!</v>
      </c>
      <c r="F117">
        <f>SUMIFS('2way'!$Z$3:$Z$7690,'2way'!$Q$3:$Q$7690,"=" &amp;B117,'2way'!$Y$3:$Y$7690,"&lt;&gt;P") + SUMIFS('2way'!$Z$3:$Z$7690,'2way'!$R$3:$R$7690,"=" &amp;B117,'2way'!$Y$3:$Y$7690,"&lt;&gt;P")</f>
        <v>0</v>
      </c>
      <c r="G117">
        <f>SUMIFS('2way'!$AD$3:$AD$7690,'2way'!$Q$3:$Q$7690,"="&amp;B117,'2way'!$Y$3:$Y$7690,"&lt;&gt;P") + SUMIFS('2way'!$AD$3:$AD$7690,'2way'!$R$3:$R$7690,"="&amp;D117,'2way'!$Y$3:$Y$7690,"&lt;&gt;P")</f>
        <v>0</v>
      </c>
      <c r="H117" s="60" t="e">
        <f t="shared" si="4"/>
        <v>#DIV/0!</v>
      </c>
      <c r="I117">
        <f>SUMIFS('2way'!$Z$3:$Z$7690,'2way'!$Q$3:$Q$7690,"=" &amp;B117,'2way'!$Y$3:$Y$7690,"&lt;&gt;P") + SUMIFS('2way'!$Z$3:$Z$7690,'2way'!$R$3:$R$7690,"=" &amp;B117,'2way'!$Y$3:$Y$7690,"&lt;&gt;P")</f>
        <v>0</v>
      </c>
      <c r="J117">
        <f>SUMIFS('2way'!$AF$3:$AF$7690,'2way'!$Q$3:$Q$7690,"="&amp;B117,'2way'!$Y$3:$Y$7690,"&lt;&gt;P") + SUMIFS('2way'!$AF$3:$AF$7690,'2way'!$R$3:$R$7690,"="&amp;B117,'2way'!$Y$3:$Y$7690,"&lt;&gt;P")</f>
        <v>0</v>
      </c>
      <c r="K117" s="60" t="e">
        <f t="shared" si="5"/>
        <v>#DIV/0!</v>
      </c>
    </row>
    <row r="118" spans="1:11" x14ac:dyDescent="0.25">
      <c r="A118" t="s">
        <v>261</v>
      </c>
      <c r="B118" t="s">
        <v>523</v>
      </c>
      <c r="C118">
        <f>SUMIFS('2way'!$Z$3:$Z$7690,'2way'!$Q$3:$Q$7690,"=" &amp;B118,'2way'!$Y$3:$Y$7690,"&lt;&gt;P") + SUMIFS('2way'!$Z$3:$Z$7690,'2way'!$R$3:$R$7690,"=" &amp;B118,'2way'!$Y$3:$Y$7690,"&lt;&gt;P")</f>
        <v>0</v>
      </c>
      <c r="D118">
        <f>SUMIFS('2way'!$AB$3:$AB$7690,'2way'!$Q$3:$Q$7690,"="&amp;B118,'2way'!$Z$3:$Z$7690,"&lt;&gt;P") + SUMIFS('2way'!$AB$3:$AB$7690,'2way'!$R$3:$R$7690,"="&amp;B118,'2way'!$Z$3:$Z$7690,"&lt;&gt;P")</f>
        <v>0</v>
      </c>
      <c r="E118" s="60" t="e">
        <f t="shared" si="3"/>
        <v>#DIV/0!</v>
      </c>
      <c r="F118">
        <f>SUMIFS('2way'!$Z$3:$Z$7690,'2way'!$Q$3:$Q$7690,"=" &amp;B118,'2way'!$Y$3:$Y$7690,"&lt;&gt;P") + SUMIFS('2way'!$Z$3:$Z$7690,'2way'!$R$3:$R$7690,"=" &amp;B118,'2way'!$Y$3:$Y$7690,"&lt;&gt;P")</f>
        <v>0</v>
      </c>
      <c r="G118">
        <f>SUMIFS('2way'!$AD$3:$AD$7690,'2way'!$Q$3:$Q$7690,"="&amp;B118,'2way'!$Y$3:$Y$7690,"&lt;&gt;P") + SUMIFS('2way'!$AD$3:$AD$7690,'2way'!$R$3:$R$7690,"="&amp;D118,'2way'!$Y$3:$Y$7690,"&lt;&gt;P")</f>
        <v>0</v>
      </c>
      <c r="H118" s="60" t="e">
        <f t="shared" si="4"/>
        <v>#DIV/0!</v>
      </c>
      <c r="I118">
        <f>SUMIFS('2way'!$Z$3:$Z$7690,'2way'!$Q$3:$Q$7690,"=" &amp;B118,'2way'!$Y$3:$Y$7690,"&lt;&gt;P") + SUMIFS('2way'!$Z$3:$Z$7690,'2way'!$R$3:$R$7690,"=" &amp;B118,'2way'!$Y$3:$Y$7690,"&lt;&gt;P")</f>
        <v>0</v>
      </c>
      <c r="J118">
        <f>SUMIFS('2way'!$AF$3:$AF$7690,'2way'!$Q$3:$Q$7690,"="&amp;B118,'2way'!$Y$3:$Y$7690,"&lt;&gt;P") + SUMIFS('2way'!$AF$3:$AF$7690,'2way'!$R$3:$R$7690,"="&amp;B118,'2way'!$Y$3:$Y$7690,"&lt;&gt;P")</f>
        <v>0</v>
      </c>
      <c r="K118" s="60" t="e">
        <f t="shared" si="5"/>
        <v>#DIV/0!</v>
      </c>
    </row>
    <row r="119" spans="1:11" x14ac:dyDescent="0.25">
      <c r="A119" t="s">
        <v>261</v>
      </c>
      <c r="B119" t="s">
        <v>528</v>
      </c>
      <c r="C119">
        <f>SUMIFS('2way'!$Z$3:$Z$7690,'2way'!$Q$3:$Q$7690,"=" &amp;B119,'2way'!$Y$3:$Y$7690,"&lt;&gt;P") + SUMIFS('2way'!$Z$3:$Z$7690,'2way'!$R$3:$R$7690,"=" &amp;B119,'2way'!$Y$3:$Y$7690,"&lt;&gt;P")</f>
        <v>0</v>
      </c>
      <c r="D119">
        <f>SUMIFS('2way'!$AB$3:$AB$7690,'2way'!$Q$3:$Q$7690,"="&amp;B119,'2way'!$Z$3:$Z$7690,"&lt;&gt;P") + SUMIFS('2way'!$AB$3:$AB$7690,'2way'!$R$3:$R$7690,"="&amp;B119,'2way'!$Z$3:$Z$7690,"&lt;&gt;P")</f>
        <v>6</v>
      </c>
      <c r="E119" s="60" t="e">
        <f t="shared" si="3"/>
        <v>#DIV/0!</v>
      </c>
      <c r="F119">
        <f>SUMIFS('2way'!$Z$3:$Z$7690,'2way'!$Q$3:$Q$7690,"=" &amp;B119,'2way'!$Y$3:$Y$7690,"&lt;&gt;P") + SUMIFS('2way'!$Z$3:$Z$7690,'2way'!$R$3:$R$7690,"=" &amp;B119,'2way'!$Y$3:$Y$7690,"&lt;&gt;P")</f>
        <v>0</v>
      </c>
      <c r="G119">
        <f>SUMIFS('2way'!$AD$3:$AD$7690,'2way'!$Q$3:$Q$7690,"="&amp;B119,'2way'!$Y$3:$Y$7690,"&lt;&gt;P") + SUMIFS('2way'!$AD$3:$AD$7690,'2way'!$R$3:$R$7690,"="&amp;D119,'2way'!$Y$3:$Y$7690,"&lt;&gt;P")</f>
        <v>0</v>
      </c>
      <c r="H119" s="60" t="e">
        <f t="shared" si="4"/>
        <v>#DIV/0!</v>
      </c>
      <c r="I119">
        <f>SUMIFS('2way'!$Z$3:$Z$7690,'2way'!$Q$3:$Q$7690,"=" &amp;B119,'2way'!$Y$3:$Y$7690,"&lt;&gt;P") + SUMIFS('2way'!$Z$3:$Z$7690,'2way'!$R$3:$R$7690,"=" &amp;B119,'2way'!$Y$3:$Y$7690,"&lt;&gt;P")</f>
        <v>0</v>
      </c>
      <c r="J119">
        <f>SUMIFS('2way'!$AF$3:$AF$7690,'2way'!$Q$3:$Q$7690,"="&amp;B119,'2way'!$Y$3:$Y$7690,"&lt;&gt;P") + SUMIFS('2way'!$AF$3:$AF$7690,'2way'!$R$3:$R$7690,"="&amp;B119,'2way'!$Y$3:$Y$7690,"&lt;&gt;P")</f>
        <v>0</v>
      </c>
      <c r="K119" s="60" t="e">
        <f t="shared" si="5"/>
        <v>#DIV/0!</v>
      </c>
    </row>
    <row r="120" spans="1:11" x14ac:dyDescent="0.25">
      <c r="A120" t="s">
        <v>261</v>
      </c>
      <c r="B120" t="s">
        <v>525</v>
      </c>
      <c r="C120">
        <f>SUMIFS('2way'!$Z$3:$Z$7690,'2way'!$Q$3:$Q$7690,"=" &amp;B120,'2way'!$Y$3:$Y$7690,"&lt;&gt;P") + SUMIFS('2way'!$Z$3:$Z$7690,'2way'!$R$3:$R$7690,"=" &amp;B120,'2way'!$Y$3:$Y$7690,"&lt;&gt;P")</f>
        <v>0</v>
      </c>
      <c r="D120">
        <f>SUMIFS('2way'!$AB$3:$AB$7690,'2way'!$Q$3:$Q$7690,"="&amp;B120,'2way'!$Z$3:$Z$7690,"&lt;&gt;P") + SUMIFS('2way'!$AB$3:$AB$7690,'2way'!$R$3:$R$7690,"="&amp;B120,'2way'!$Z$3:$Z$7690,"&lt;&gt;P")</f>
        <v>9</v>
      </c>
      <c r="E120" s="60" t="e">
        <f t="shared" si="3"/>
        <v>#DIV/0!</v>
      </c>
      <c r="F120">
        <f>SUMIFS('2way'!$Z$3:$Z$7690,'2way'!$Q$3:$Q$7690,"=" &amp;B120,'2way'!$Y$3:$Y$7690,"&lt;&gt;P") + SUMIFS('2way'!$Z$3:$Z$7690,'2way'!$R$3:$R$7690,"=" &amp;B120,'2way'!$Y$3:$Y$7690,"&lt;&gt;P")</f>
        <v>0</v>
      </c>
      <c r="G120">
        <f>SUMIFS('2way'!$AD$3:$AD$7690,'2way'!$Q$3:$Q$7690,"="&amp;B120,'2way'!$Y$3:$Y$7690,"&lt;&gt;P") + SUMIFS('2way'!$AD$3:$AD$7690,'2way'!$R$3:$R$7690,"="&amp;D120,'2way'!$Y$3:$Y$7690,"&lt;&gt;P")</f>
        <v>0</v>
      </c>
      <c r="H120" s="60" t="e">
        <f t="shared" si="4"/>
        <v>#DIV/0!</v>
      </c>
      <c r="I120">
        <f>SUMIFS('2way'!$Z$3:$Z$7690,'2way'!$Q$3:$Q$7690,"=" &amp;B120,'2way'!$Y$3:$Y$7690,"&lt;&gt;P") + SUMIFS('2way'!$Z$3:$Z$7690,'2way'!$R$3:$R$7690,"=" &amp;B120,'2way'!$Y$3:$Y$7690,"&lt;&gt;P")</f>
        <v>0</v>
      </c>
      <c r="J120">
        <f>SUMIFS('2way'!$AF$3:$AF$7690,'2way'!$Q$3:$Q$7690,"="&amp;B120,'2way'!$Y$3:$Y$7690,"&lt;&gt;P") + SUMIFS('2way'!$AF$3:$AF$7690,'2way'!$R$3:$R$7690,"="&amp;B120,'2way'!$Y$3:$Y$7690,"&lt;&gt;P")</f>
        <v>0</v>
      </c>
      <c r="K120" s="60" t="e">
        <f t="shared" si="5"/>
        <v>#DIV/0!</v>
      </c>
    </row>
    <row r="121" spans="1:11" x14ac:dyDescent="0.25">
      <c r="A121" t="s">
        <v>261</v>
      </c>
      <c r="B121" t="s">
        <v>489</v>
      </c>
      <c r="C121">
        <f>SUMIFS('2way'!$Z$3:$Z$7690,'2way'!$Q$3:$Q$7690,"=" &amp;B121,'2way'!$Y$3:$Y$7690,"&lt;&gt;P") + SUMIFS('2way'!$Z$3:$Z$7690,'2way'!$R$3:$R$7690,"=" &amp;B121,'2way'!$Y$3:$Y$7690,"&lt;&gt;P")</f>
        <v>0</v>
      </c>
      <c r="D121">
        <f>SUMIFS('2way'!$AB$3:$AB$7690,'2way'!$Q$3:$Q$7690,"="&amp;B121,'2way'!$Z$3:$Z$7690,"&lt;&gt;P") + SUMIFS('2way'!$AB$3:$AB$7690,'2way'!$R$3:$R$7690,"="&amp;B121,'2way'!$Z$3:$Z$7690,"&lt;&gt;P")</f>
        <v>2</v>
      </c>
      <c r="E121" s="60" t="e">
        <f t="shared" si="3"/>
        <v>#DIV/0!</v>
      </c>
      <c r="F121">
        <f>SUMIFS('2way'!$Z$3:$Z$7690,'2way'!$Q$3:$Q$7690,"=" &amp;B121,'2way'!$Y$3:$Y$7690,"&lt;&gt;P") + SUMIFS('2way'!$Z$3:$Z$7690,'2way'!$R$3:$R$7690,"=" &amp;B121,'2way'!$Y$3:$Y$7690,"&lt;&gt;P")</f>
        <v>0</v>
      </c>
      <c r="G121">
        <f>SUMIFS('2way'!$AD$3:$AD$7690,'2way'!$Q$3:$Q$7690,"="&amp;B121,'2way'!$Y$3:$Y$7690,"&lt;&gt;P") + SUMIFS('2way'!$AD$3:$AD$7690,'2way'!$R$3:$R$7690,"="&amp;D121,'2way'!$Y$3:$Y$7690,"&lt;&gt;P")</f>
        <v>0</v>
      </c>
      <c r="H121" s="60" t="e">
        <f t="shared" si="4"/>
        <v>#DIV/0!</v>
      </c>
      <c r="I121">
        <f>SUMIFS('2way'!$Z$3:$Z$7690,'2way'!$Q$3:$Q$7690,"=" &amp;B121,'2way'!$Y$3:$Y$7690,"&lt;&gt;P") + SUMIFS('2way'!$Z$3:$Z$7690,'2way'!$R$3:$R$7690,"=" &amp;B121,'2way'!$Y$3:$Y$7690,"&lt;&gt;P")</f>
        <v>0</v>
      </c>
      <c r="J121">
        <f>SUMIFS('2way'!$AF$3:$AF$7690,'2way'!$Q$3:$Q$7690,"="&amp;B121,'2way'!$Y$3:$Y$7690,"&lt;&gt;P") + SUMIFS('2way'!$AF$3:$AF$7690,'2way'!$R$3:$R$7690,"="&amp;B121,'2way'!$Y$3:$Y$7690,"&lt;&gt;P")</f>
        <v>0</v>
      </c>
      <c r="K121" s="60" t="e">
        <f t="shared" si="5"/>
        <v>#DIV/0!</v>
      </c>
    </row>
    <row r="122" spans="1:11" x14ac:dyDescent="0.25">
      <c r="A122" t="s">
        <v>261</v>
      </c>
      <c r="B122" t="s">
        <v>323</v>
      </c>
      <c r="C122">
        <f>SUMIFS('2way'!$Z$3:$Z$7690,'2way'!$Q$3:$Q$7690,"=" &amp;B122,'2way'!$Y$3:$Y$7690,"&lt;&gt;P") + SUMIFS('2way'!$Z$3:$Z$7690,'2way'!$R$3:$R$7690,"=" &amp;B122,'2way'!$Y$3:$Y$7690,"&lt;&gt;P")</f>
        <v>0</v>
      </c>
      <c r="D122">
        <f>SUMIFS('2way'!$AB$3:$AB$7690,'2way'!$Q$3:$Q$7690,"="&amp;B122,'2way'!$Z$3:$Z$7690,"&lt;&gt;P") + SUMIFS('2way'!$AB$3:$AB$7690,'2way'!$R$3:$R$7690,"="&amp;B122,'2way'!$Z$3:$Z$7690,"&lt;&gt;P")</f>
        <v>4</v>
      </c>
      <c r="E122" s="60" t="e">
        <f t="shared" si="3"/>
        <v>#DIV/0!</v>
      </c>
      <c r="F122">
        <f>SUMIFS('2way'!$Z$3:$Z$7690,'2way'!$Q$3:$Q$7690,"=" &amp;B122,'2way'!$Y$3:$Y$7690,"&lt;&gt;P") + SUMIFS('2way'!$Z$3:$Z$7690,'2way'!$R$3:$R$7690,"=" &amp;B122,'2way'!$Y$3:$Y$7690,"&lt;&gt;P")</f>
        <v>0</v>
      </c>
      <c r="G122">
        <f>SUMIFS('2way'!$AD$3:$AD$7690,'2way'!$Q$3:$Q$7690,"="&amp;B122,'2way'!$Y$3:$Y$7690,"&lt;&gt;P") + SUMIFS('2way'!$AD$3:$AD$7690,'2way'!$R$3:$R$7690,"="&amp;D122,'2way'!$Y$3:$Y$7690,"&lt;&gt;P")</f>
        <v>0</v>
      </c>
      <c r="H122" s="60" t="e">
        <f t="shared" si="4"/>
        <v>#DIV/0!</v>
      </c>
      <c r="I122">
        <f>SUMIFS('2way'!$Z$3:$Z$7690,'2way'!$Q$3:$Q$7690,"=" &amp;B122,'2way'!$Y$3:$Y$7690,"&lt;&gt;P") + SUMIFS('2way'!$Z$3:$Z$7690,'2way'!$R$3:$R$7690,"=" &amp;B122,'2way'!$Y$3:$Y$7690,"&lt;&gt;P")</f>
        <v>0</v>
      </c>
      <c r="J122">
        <f>SUMIFS('2way'!$AF$3:$AF$7690,'2way'!$Q$3:$Q$7690,"="&amp;B122,'2way'!$Y$3:$Y$7690,"&lt;&gt;P") + SUMIFS('2way'!$AF$3:$AF$7690,'2way'!$R$3:$R$7690,"="&amp;B122,'2way'!$Y$3:$Y$7690,"&lt;&gt;P")</f>
        <v>0</v>
      </c>
      <c r="K122" s="60" t="e">
        <f t="shared" si="5"/>
        <v>#DIV/0!</v>
      </c>
    </row>
    <row r="123" spans="1:11" x14ac:dyDescent="0.25">
      <c r="A123" t="s">
        <v>261</v>
      </c>
      <c r="B123" t="s">
        <v>527</v>
      </c>
      <c r="C123">
        <f>SUMIFS('2way'!$Z$3:$Z$7690,'2way'!$Q$3:$Q$7690,"=" &amp;B123,'2way'!$Y$3:$Y$7690,"&lt;&gt;P") + SUMIFS('2way'!$Z$3:$Z$7690,'2way'!$R$3:$R$7690,"=" &amp;B123,'2way'!$Y$3:$Y$7690,"&lt;&gt;P")</f>
        <v>0</v>
      </c>
      <c r="D123">
        <f>SUMIFS('2way'!$AB$3:$AB$7690,'2way'!$Q$3:$Q$7690,"="&amp;B123,'2way'!$Z$3:$Z$7690,"&lt;&gt;P") + SUMIFS('2way'!$AB$3:$AB$7690,'2way'!$R$3:$R$7690,"="&amp;B123,'2way'!$Z$3:$Z$7690,"&lt;&gt;P")</f>
        <v>-18</v>
      </c>
      <c r="E123" s="60" t="e">
        <f t="shared" si="3"/>
        <v>#DIV/0!</v>
      </c>
      <c r="F123">
        <f>SUMIFS('2way'!$Z$3:$Z$7690,'2way'!$Q$3:$Q$7690,"=" &amp;B123,'2way'!$Y$3:$Y$7690,"&lt;&gt;P") + SUMIFS('2way'!$Z$3:$Z$7690,'2way'!$R$3:$R$7690,"=" &amp;B123,'2way'!$Y$3:$Y$7690,"&lt;&gt;P")</f>
        <v>0</v>
      </c>
      <c r="G123">
        <f>SUMIFS('2way'!$AD$3:$AD$7690,'2way'!$Q$3:$Q$7690,"="&amp;B123,'2way'!$Y$3:$Y$7690,"&lt;&gt;P") + SUMIFS('2way'!$AD$3:$AD$7690,'2way'!$R$3:$R$7690,"="&amp;D123,'2way'!$Y$3:$Y$7690,"&lt;&gt;P")</f>
        <v>0</v>
      </c>
      <c r="H123" s="60" t="e">
        <f t="shared" si="4"/>
        <v>#DIV/0!</v>
      </c>
      <c r="I123">
        <f>SUMIFS('2way'!$Z$3:$Z$7690,'2way'!$Q$3:$Q$7690,"=" &amp;B123,'2way'!$Y$3:$Y$7690,"&lt;&gt;P") + SUMIFS('2way'!$Z$3:$Z$7690,'2way'!$R$3:$R$7690,"=" &amp;B123,'2way'!$Y$3:$Y$7690,"&lt;&gt;P")</f>
        <v>0</v>
      </c>
      <c r="J123">
        <f>SUMIFS('2way'!$AF$3:$AF$7690,'2way'!$Q$3:$Q$7690,"="&amp;B123,'2way'!$Y$3:$Y$7690,"&lt;&gt;P") + SUMIFS('2way'!$AF$3:$AF$7690,'2way'!$R$3:$R$7690,"="&amp;B123,'2way'!$Y$3:$Y$7690,"&lt;&gt;P")</f>
        <v>0</v>
      </c>
      <c r="K123" s="60" t="e">
        <f t="shared" si="5"/>
        <v>#DIV/0!</v>
      </c>
    </row>
    <row r="124" spans="1:11" x14ac:dyDescent="0.25">
      <c r="A124" t="s">
        <v>261</v>
      </c>
      <c r="B124" t="s">
        <v>521</v>
      </c>
      <c r="C124">
        <f>SUMIFS('2way'!$Z$3:$Z$7690,'2way'!$Q$3:$Q$7690,"=" &amp;B124,'2way'!$Y$3:$Y$7690,"&lt;&gt;P") + SUMIFS('2way'!$Z$3:$Z$7690,'2way'!$R$3:$R$7690,"=" &amp;B124,'2way'!$Y$3:$Y$7690,"&lt;&gt;P")</f>
        <v>0</v>
      </c>
      <c r="D124">
        <f>SUMIFS('2way'!$AB$3:$AB$7690,'2way'!$Q$3:$Q$7690,"="&amp;B124,'2way'!$Z$3:$Z$7690,"&lt;&gt;P") + SUMIFS('2way'!$AB$3:$AB$7690,'2way'!$R$3:$R$7690,"="&amp;B124,'2way'!$Z$3:$Z$7690,"&lt;&gt;P")</f>
        <v>-9</v>
      </c>
      <c r="E124" s="60" t="e">
        <f t="shared" si="3"/>
        <v>#DIV/0!</v>
      </c>
      <c r="F124">
        <f>SUMIFS('2way'!$Z$3:$Z$7690,'2way'!$Q$3:$Q$7690,"=" &amp;B124,'2way'!$Y$3:$Y$7690,"&lt;&gt;P") + SUMIFS('2way'!$Z$3:$Z$7690,'2way'!$R$3:$R$7690,"=" &amp;B124,'2way'!$Y$3:$Y$7690,"&lt;&gt;P")</f>
        <v>0</v>
      </c>
      <c r="G124">
        <f>SUMIFS('2way'!$AD$3:$AD$7690,'2way'!$Q$3:$Q$7690,"="&amp;B124,'2way'!$Y$3:$Y$7690,"&lt;&gt;P") + SUMIFS('2way'!$AD$3:$AD$7690,'2way'!$R$3:$R$7690,"="&amp;D124,'2way'!$Y$3:$Y$7690,"&lt;&gt;P")</f>
        <v>0</v>
      </c>
      <c r="H124" s="60" t="e">
        <f t="shared" si="4"/>
        <v>#DIV/0!</v>
      </c>
      <c r="I124">
        <f>SUMIFS('2way'!$Z$3:$Z$7690,'2way'!$Q$3:$Q$7690,"=" &amp;B124,'2way'!$Y$3:$Y$7690,"&lt;&gt;P") + SUMIFS('2way'!$Z$3:$Z$7690,'2way'!$R$3:$R$7690,"=" &amp;B124,'2way'!$Y$3:$Y$7690,"&lt;&gt;P")</f>
        <v>0</v>
      </c>
      <c r="J124">
        <f>SUMIFS('2way'!$AF$3:$AF$7690,'2way'!$Q$3:$Q$7690,"="&amp;B124,'2way'!$Y$3:$Y$7690,"&lt;&gt;P") + SUMIFS('2way'!$AF$3:$AF$7690,'2way'!$R$3:$R$7690,"="&amp;B124,'2way'!$Y$3:$Y$7690,"&lt;&gt;P")</f>
        <v>0</v>
      </c>
      <c r="K124" s="60" t="e">
        <f t="shared" si="5"/>
        <v>#DIV/0!</v>
      </c>
    </row>
    <row r="125" spans="1:11" x14ac:dyDescent="0.25">
      <c r="A125" t="s">
        <v>261</v>
      </c>
      <c r="B125" t="s">
        <v>530</v>
      </c>
      <c r="C125">
        <f>SUMIFS('2way'!$Z$3:$Z$7690,'2way'!$Q$3:$Q$7690,"=" &amp;B125,'2way'!$Y$3:$Y$7690,"&lt;&gt;P") + SUMIFS('2way'!$Z$3:$Z$7690,'2way'!$R$3:$R$7690,"=" &amp;B125,'2way'!$Y$3:$Y$7690,"&lt;&gt;P")</f>
        <v>0</v>
      </c>
      <c r="D125">
        <f>SUMIFS('2way'!$AB$3:$AB$7690,'2way'!$Q$3:$Q$7690,"="&amp;B125,'2way'!$Z$3:$Z$7690,"&lt;&gt;P") + SUMIFS('2way'!$AB$3:$AB$7690,'2way'!$R$3:$R$7690,"="&amp;B125,'2way'!$Z$3:$Z$7690,"&lt;&gt;P")</f>
        <v>2</v>
      </c>
      <c r="E125" s="60" t="e">
        <f t="shared" si="3"/>
        <v>#DIV/0!</v>
      </c>
      <c r="F125">
        <f>SUMIFS('2way'!$Z$3:$Z$7690,'2way'!$Q$3:$Q$7690,"=" &amp;B125,'2way'!$Y$3:$Y$7690,"&lt;&gt;P") + SUMIFS('2way'!$Z$3:$Z$7690,'2way'!$R$3:$R$7690,"=" &amp;B125,'2way'!$Y$3:$Y$7690,"&lt;&gt;P")</f>
        <v>0</v>
      </c>
      <c r="G125">
        <f>SUMIFS('2way'!$AD$3:$AD$7690,'2way'!$Q$3:$Q$7690,"="&amp;B125,'2way'!$Y$3:$Y$7690,"&lt;&gt;P") + SUMIFS('2way'!$AD$3:$AD$7690,'2way'!$R$3:$R$7690,"="&amp;D125,'2way'!$Y$3:$Y$7690,"&lt;&gt;P")</f>
        <v>0</v>
      </c>
      <c r="H125" s="60" t="e">
        <f t="shared" si="4"/>
        <v>#DIV/0!</v>
      </c>
      <c r="I125">
        <f>SUMIFS('2way'!$Z$3:$Z$7690,'2way'!$Q$3:$Q$7690,"=" &amp;B125,'2way'!$Y$3:$Y$7690,"&lt;&gt;P") + SUMIFS('2way'!$Z$3:$Z$7690,'2way'!$R$3:$R$7690,"=" &amp;B125,'2way'!$Y$3:$Y$7690,"&lt;&gt;P")</f>
        <v>0</v>
      </c>
      <c r="J125">
        <f>SUMIFS('2way'!$AF$3:$AF$7690,'2way'!$Q$3:$Q$7690,"="&amp;B125,'2way'!$Y$3:$Y$7690,"&lt;&gt;P") + SUMIFS('2way'!$AF$3:$AF$7690,'2way'!$R$3:$R$7690,"="&amp;B125,'2way'!$Y$3:$Y$7690,"&lt;&gt;P")</f>
        <v>0</v>
      </c>
      <c r="K125" s="60" t="e">
        <f t="shared" si="5"/>
        <v>#DIV/0!</v>
      </c>
    </row>
    <row r="126" spans="1:11" x14ac:dyDescent="0.25">
      <c r="A126" t="s">
        <v>261</v>
      </c>
      <c r="B126" t="s">
        <v>531</v>
      </c>
      <c r="C126">
        <f>SUMIFS('2way'!$Z$3:$Z$7690,'2way'!$Q$3:$Q$7690,"=" &amp;B126,'2way'!$Y$3:$Y$7690,"&lt;&gt;P") + SUMIFS('2way'!$Z$3:$Z$7690,'2way'!$R$3:$R$7690,"=" &amp;B126,'2way'!$Y$3:$Y$7690,"&lt;&gt;P")</f>
        <v>0</v>
      </c>
      <c r="D126">
        <f>SUMIFS('2way'!$AB$3:$AB$7690,'2way'!$Q$3:$Q$7690,"="&amp;B126,'2way'!$Z$3:$Z$7690,"&lt;&gt;P") + SUMIFS('2way'!$AB$3:$AB$7690,'2way'!$R$3:$R$7690,"="&amp;B126,'2way'!$Z$3:$Z$7690,"&lt;&gt;P")</f>
        <v>-5</v>
      </c>
      <c r="E126" s="60" t="e">
        <f t="shared" si="3"/>
        <v>#DIV/0!</v>
      </c>
      <c r="F126">
        <f>SUMIFS('2way'!$Z$3:$Z$7690,'2way'!$Q$3:$Q$7690,"=" &amp;B126,'2way'!$Y$3:$Y$7690,"&lt;&gt;P") + SUMIFS('2way'!$Z$3:$Z$7690,'2way'!$R$3:$R$7690,"=" &amp;B126,'2way'!$Y$3:$Y$7690,"&lt;&gt;P")</f>
        <v>0</v>
      </c>
      <c r="G126">
        <f>SUMIFS('2way'!$AD$3:$AD$7690,'2way'!$Q$3:$Q$7690,"="&amp;B126,'2way'!$Y$3:$Y$7690,"&lt;&gt;P") + SUMIFS('2way'!$AD$3:$AD$7690,'2way'!$R$3:$R$7690,"="&amp;D126,'2way'!$Y$3:$Y$7690,"&lt;&gt;P")</f>
        <v>0</v>
      </c>
      <c r="H126" s="60" t="e">
        <f t="shared" si="4"/>
        <v>#DIV/0!</v>
      </c>
      <c r="I126">
        <f>SUMIFS('2way'!$Z$3:$Z$7690,'2way'!$Q$3:$Q$7690,"=" &amp;B126,'2way'!$Y$3:$Y$7690,"&lt;&gt;P") + SUMIFS('2way'!$Z$3:$Z$7690,'2way'!$R$3:$R$7690,"=" &amp;B126,'2way'!$Y$3:$Y$7690,"&lt;&gt;P")</f>
        <v>0</v>
      </c>
      <c r="J126">
        <f>SUMIFS('2way'!$AF$3:$AF$7690,'2way'!$Q$3:$Q$7690,"="&amp;B126,'2way'!$Y$3:$Y$7690,"&lt;&gt;P") + SUMIFS('2way'!$AF$3:$AF$7690,'2way'!$R$3:$R$7690,"="&amp;B126,'2way'!$Y$3:$Y$7690,"&lt;&gt;P")</f>
        <v>0</v>
      </c>
      <c r="K126" s="60" t="e">
        <f t="shared" si="5"/>
        <v>#DIV/0!</v>
      </c>
    </row>
    <row r="127" spans="1:11" x14ac:dyDescent="0.25">
      <c r="A127" t="s">
        <v>261</v>
      </c>
      <c r="B127" t="s">
        <v>520</v>
      </c>
      <c r="C127">
        <f>SUMIFS('2way'!$Z$3:$Z$7690,'2way'!$Q$3:$Q$7690,"=" &amp;B127,'2way'!$Y$3:$Y$7690,"&lt;&gt;P") + SUMIFS('2way'!$Z$3:$Z$7690,'2way'!$R$3:$R$7690,"=" &amp;B127,'2way'!$Y$3:$Y$7690,"&lt;&gt;P")</f>
        <v>0</v>
      </c>
      <c r="D127">
        <f>SUMIFS('2way'!$AB$3:$AB$7690,'2way'!$Q$3:$Q$7690,"="&amp;B127,'2way'!$Z$3:$Z$7690,"&lt;&gt;P") + SUMIFS('2way'!$AB$3:$AB$7690,'2way'!$R$3:$R$7690,"="&amp;B127,'2way'!$Z$3:$Z$7690,"&lt;&gt;P")</f>
        <v>7</v>
      </c>
      <c r="E127" s="60" t="e">
        <f t="shared" si="3"/>
        <v>#DIV/0!</v>
      </c>
      <c r="F127">
        <f>SUMIFS('2way'!$Z$3:$Z$7690,'2way'!$Q$3:$Q$7690,"=" &amp;B127,'2way'!$Y$3:$Y$7690,"&lt;&gt;P") + SUMIFS('2way'!$Z$3:$Z$7690,'2way'!$R$3:$R$7690,"=" &amp;B127,'2way'!$Y$3:$Y$7690,"&lt;&gt;P")</f>
        <v>0</v>
      </c>
      <c r="G127">
        <f>SUMIFS('2way'!$AD$3:$AD$7690,'2way'!$Q$3:$Q$7690,"="&amp;B127,'2way'!$Y$3:$Y$7690,"&lt;&gt;P") + SUMIFS('2way'!$AD$3:$AD$7690,'2way'!$R$3:$R$7690,"="&amp;D127,'2way'!$Y$3:$Y$7690,"&lt;&gt;P")</f>
        <v>0</v>
      </c>
      <c r="H127" s="60" t="e">
        <f t="shared" si="4"/>
        <v>#DIV/0!</v>
      </c>
      <c r="I127">
        <f>SUMIFS('2way'!$Z$3:$Z$7690,'2way'!$Q$3:$Q$7690,"=" &amp;B127,'2way'!$Y$3:$Y$7690,"&lt;&gt;P") + SUMIFS('2way'!$Z$3:$Z$7690,'2way'!$R$3:$R$7690,"=" &amp;B127,'2way'!$Y$3:$Y$7690,"&lt;&gt;P")</f>
        <v>0</v>
      </c>
      <c r="J127">
        <f>SUMIFS('2way'!$AF$3:$AF$7690,'2way'!$Q$3:$Q$7690,"="&amp;B127,'2way'!$Y$3:$Y$7690,"&lt;&gt;P") + SUMIFS('2way'!$AF$3:$AF$7690,'2way'!$R$3:$R$7690,"="&amp;B127,'2way'!$Y$3:$Y$7690,"&lt;&gt;P")</f>
        <v>0</v>
      </c>
      <c r="K127" s="60" t="e">
        <f t="shared" si="5"/>
        <v>#DIV/0!</v>
      </c>
    </row>
    <row r="128" spans="1:11" x14ac:dyDescent="0.25">
      <c r="A128" t="s">
        <v>261</v>
      </c>
      <c r="B128" t="s">
        <v>499</v>
      </c>
      <c r="C128">
        <f>SUMIFS('2way'!$Z$3:$Z$7690,'2way'!$Q$3:$Q$7690,"=" &amp;B128,'2way'!$Y$3:$Y$7690,"&lt;&gt;P") + SUMIFS('2way'!$Z$3:$Z$7690,'2way'!$R$3:$R$7690,"=" &amp;B128,'2way'!$Y$3:$Y$7690,"&lt;&gt;P")</f>
        <v>0</v>
      </c>
      <c r="D128">
        <f>SUMIFS('2way'!$AB$3:$AB$7690,'2way'!$Q$3:$Q$7690,"="&amp;B128,'2way'!$Z$3:$Z$7690,"&lt;&gt;P") + SUMIFS('2way'!$AB$3:$AB$7690,'2way'!$R$3:$R$7690,"="&amp;B128,'2way'!$Z$3:$Z$7690,"&lt;&gt;P")</f>
        <v>0</v>
      </c>
      <c r="E128" s="60" t="e">
        <f t="shared" si="3"/>
        <v>#DIV/0!</v>
      </c>
      <c r="F128">
        <f>SUMIFS('2way'!$Z$3:$Z$7690,'2way'!$Q$3:$Q$7690,"=" &amp;B128,'2way'!$Y$3:$Y$7690,"&lt;&gt;P") + SUMIFS('2way'!$Z$3:$Z$7690,'2way'!$R$3:$R$7690,"=" &amp;B128,'2way'!$Y$3:$Y$7690,"&lt;&gt;P")</f>
        <v>0</v>
      </c>
      <c r="G128">
        <f>SUMIFS('2way'!$AD$3:$AD$7690,'2way'!$Q$3:$Q$7690,"="&amp;B128,'2way'!$Y$3:$Y$7690,"&lt;&gt;P") + SUMIFS('2way'!$AD$3:$AD$7690,'2way'!$R$3:$R$7690,"="&amp;D128,'2way'!$Y$3:$Y$7690,"&lt;&gt;P")</f>
        <v>0</v>
      </c>
      <c r="H128" s="60" t="e">
        <f t="shared" si="4"/>
        <v>#DIV/0!</v>
      </c>
      <c r="I128">
        <f>SUMIFS('2way'!$Z$3:$Z$7690,'2way'!$Q$3:$Q$7690,"=" &amp;B128,'2way'!$Y$3:$Y$7690,"&lt;&gt;P") + SUMIFS('2way'!$Z$3:$Z$7690,'2way'!$R$3:$R$7690,"=" &amp;B128,'2way'!$Y$3:$Y$7690,"&lt;&gt;P")</f>
        <v>0</v>
      </c>
      <c r="J128">
        <f>SUMIFS('2way'!$AF$3:$AF$7690,'2way'!$Q$3:$Q$7690,"="&amp;B128,'2way'!$Y$3:$Y$7690,"&lt;&gt;P") + SUMIFS('2way'!$AF$3:$AF$7690,'2way'!$R$3:$R$7690,"="&amp;B128,'2way'!$Y$3:$Y$7690,"&lt;&gt;P")</f>
        <v>0</v>
      </c>
      <c r="K128" s="60" t="e">
        <f t="shared" si="5"/>
        <v>#DIV/0!</v>
      </c>
    </row>
    <row r="129" spans="1:11" x14ac:dyDescent="0.25">
      <c r="A129" t="s">
        <v>261</v>
      </c>
      <c r="B129" t="s">
        <v>522</v>
      </c>
      <c r="C129">
        <f>SUMIFS('2way'!$Z$3:$Z$7690,'2way'!$Q$3:$Q$7690,"=" &amp;B129,'2way'!$Y$3:$Y$7690,"&lt;&gt;P") + SUMIFS('2way'!$Z$3:$Z$7690,'2way'!$R$3:$R$7690,"=" &amp;B129,'2way'!$Y$3:$Y$7690,"&lt;&gt;P")</f>
        <v>0</v>
      </c>
      <c r="D129">
        <f>SUMIFS('2way'!$AB$3:$AB$7690,'2way'!$Q$3:$Q$7690,"="&amp;B129,'2way'!$Z$3:$Z$7690,"&lt;&gt;P") + SUMIFS('2way'!$AB$3:$AB$7690,'2way'!$R$3:$R$7690,"="&amp;B129,'2way'!$Z$3:$Z$7690,"&lt;&gt;P")</f>
        <v>17</v>
      </c>
      <c r="E129" s="60" t="e">
        <f t="shared" si="3"/>
        <v>#DIV/0!</v>
      </c>
      <c r="F129">
        <f>SUMIFS('2way'!$Z$3:$Z$7690,'2way'!$Q$3:$Q$7690,"=" &amp;B129,'2way'!$Y$3:$Y$7690,"&lt;&gt;P") + SUMIFS('2way'!$Z$3:$Z$7690,'2way'!$R$3:$R$7690,"=" &amp;B129,'2way'!$Y$3:$Y$7690,"&lt;&gt;P")</f>
        <v>0</v>
      </c>
      <c r="G129">
        <f>SUMIFS('2way'!$AD$3:$AD$7690,'2way'!$Q$3:$Q$7690,"="&amp;B129,'2way'!$Y$3:$Y$7690,"&lt;&gt;P") + SUMIFS('2way'!$AD$3:$AD$7690,'2way'!$R$3:$R$7690,"="&amp;D129,'2way'!$Y$3:$Y$7690,"&lt;&gt;P")</f>
        <v>0</v>
      </c>
      <c r="H129" s="60" t="e">
        <f t="shared" si="4"/>
        <v>#DIV/0!</v>
      </c>
      <c r="I129">
        <f>SUMIFS('2way'!$Z$3:$Z$7690,'2way'!$Q$3:$Q$7690,"=" &amp;B129,'2way'!$Y$3:$Y$7690,"&lt;&gt;P") + SUMIFS('2way'!$Z$3:$Z$7690,'2way'!$R$3:$R$7690,"=" &amp;B129,'2way'!$Y$3:$Y$7690,"&lt;&gt;P")</f>
        <v>0</v>
      </c>
      <c r="J129">
        <f>SUMIFS('2way'!$AF$3:$AF$7690,'2way'!$Q$3:$Q$7690,"="&amp;B129,'2way'!$Y$3:$Y$7690,"&lt;&gt;P") + SUMIFS('2way'!$AF$3:$AF$7690,'2way'!$R$3:$R$7690,"="&amp;B129,'2way'!$Y$3:$Y$7690,"&lt;&gt;P")</f>
        <v>0</v>
      </c>
      <c r="K129" s="60" t="e">
        <f t="shared" si="5"/>
        <v>#DIV/0!</v>
      </c>
    </row>
    <row r="130" spans="1:11" x14ac:dyDescent="0.25">
      <c r="A130" t="s">
        <v>261</v>
      </c>
      <c r="B130" t="s">
        <v>508</v>
      </c>
      <c r="C130">
        <f>SUMIFS('2way'!$Z$3:$Z$7690,'2way'!$Q$3:$Q$7690,"=" &amp;B130,'2way'!$Y$3:$Y$7690,"&lt;&gt;P") + SUMIFS('2way'!$Z$3:$Z$7690,'2way'!$R$3:$R$7690,"=" &amp;B130,'2way'!$Y$3:$Y$7690,"&lt;&gt;P")</f>
        <v>0</v>
      </c>
      <c r="D130">
        <f>SUMIFS('2way'!$AB$3:$AB$7690,'2way'!$Q$3:$Q$7690,"="&amp;B130,'2way'!$Z$3:$Z$7690,"&lt;&gt;P") + SUMIFS('2way'!$AB$3:$AB$7690,'2way'!$R$3:$R$7690,"="&amp;B130,'2way'!$Z$3:$Z$7690,"&lt;&gt;P")</f>
        <v>21</v>
      </c>
      <c r="E130" s="60" t="e">
        <f t="shared" si="3"/>
        <v>#DIV/0!</v>
      </c>
      <c r="F130">
        <f>SUMIFS('2way'!$Z$3:$Z$7690,'2way'!$Q$3:$Q$7690,"=" &amp;B130,'2way'!$Y$3:$Y$7690,"&lt;&gt;P") + SUMIFS('2way'!$Z$3:$Z$7690,'2way'!$R$3:$R$7690,"=" &amp;B130,'2way'!$Y$3:$Y$7690,"&lt;&gt;P")</f>
        <v>0</v>
      </c>
      <c r="G130">
        <f>SUMIFS('2way'!$AD$3:$AD$7690,'2way'!$Q$3:$Q$7690,"="&amp;B130,'2way'!$Y$3:$Y$7690,"&lt;&gt;P") + SUMIFS('2way'!$AD$3:$AD$7690,'2way'!$R$3:$R$7690,"="&amp;D130,'2way'!$Y$3:$Y$7690,"&lt;&gt;P")</f>
        <v>0</v>
      </c>
      <c r="H130" s="60" t="e">
        <f t="shared" si="4"/>
        <v>#DIV/0!</v>
      </c>
      <c r="I130">
        <f>SUMIFS('2way'!$Z$3:$Z$7690,'2way'!$Q$3:$Q$7690,"=" &amp;B130,'2way'!$Y$3:$Y$7690,"&lt;&gt;P") + SUMIFS('2way'!$Z$3:$Z$7690,'2way'!$R$3:$R$7690,"=" &amp;B130,'2way'!$Y$3:$Y$7690,"&lt;&gt;P")</f>
        <v>0</v>
      </c>
      <c r="J130">
        <f>SUMIFS('2way'!$AF$3:$AF$7690,'2way'!$Q$3:$Q$7690,"="&amp;B130,'2way'!$Y$3:$Y$7690,"&lt;&gt;P") + SUMIFS('2way'!$AF$3:$AF$7690,'2way'!$R$3:$R$7690,"="&amp;B130,'2way'!$Y$3:$Y$7690,"&lt;&gt;P")</f>
        <v>0</v>
      </c>
      <c r="K130" s="60" t="e">
        <f t="shared" si="5"/>
        <v>#DIV/0!</v>
      </c>
    </row>
    <row r="131" spans="1:11" x14ac:dyDescent="0.25">
      <c r="A131" t="s">
        <v>261</v>
      </c>
      <c r="B131" t="s">
        <v>524</v>
      </c>
      <c r="C131">
        <f>SUMIFS('2way'!$Z$3:$Z$7690,'2way'!$Q$3:$Q$7690,"=" &amp;B131,'2way'!$Y$3:$Y$7690,"&lt;&gt;P") + SUMIFS('2way'!$Z$3:$Z$7690,'2way'!$R$3:$R$7690,"=" &amp;B131,'2way'!$Y$3:$Y$7690,"&lt;&gt;P")</f>
        <v>0</v>
      </c>
      <c r="D131">
        <f>SUMIFS('2way'!$AB$3:$AB$7690,'2way'!$Q$3:$Q$7690,"="&amp;B131,'2way'!$Z$3:$Z$7690,"&lt;&gt;P") + SUMIFS('2way'!$AB$3:$AB$7690,'2way'!$R$3:$R$7690,"="&amp;B131,'2way'!$Z$3:$Z$7690,"&lt;&gt;P")</f>
        <v>6</v>
      </c>
      <c r="E131" s="60" t="e">
        <f t="shared" si="3"/>
        <v>#DIV/0!</v>
      </c>
      <c r="F131">
        <f>SUMIFS('2way'!$Z$3:$Z$7690,'2way'!$Q$3:$Q$7690,"=" &amp;B131,'2way'!$Y$3:$Y$7690,"&lt;&gt;P") + SUMIFS('2way'!$Z$3:$Z$7690,'2way'!$R$3:$R$7690,"=" &amp;B131,'2way'!$Y$3:$Y$7690,"&lt;&gt;P")</f>
        <v>0</v>
      </c>
      <c r="G131">
        <f>SUMIFS('2way'!$AD$3:$AD$7690,'2way'!$Q$3:$Q$7690,"="&amp;B131,'2way'!$Y$3:$Y$7690,"&lt;&gt;P") + SUMIFS('2way'!$AD$3:$AD$7690,'2way'!$R$3:$R$7690,"="&amp;D131,'2way'!$Y$3:$Y$7690,"&lt;&gt;P")</f>
        <v>0</v>
      </c>
      <c r="H131" s="60" t="e">
        <f t="shared" si="4"/>
        <v>#DIV/0!</v>
      </c>
      <c r="I131">
        <f>SUMIFS('2way'!$Z$3:$Z$7690,'2way'!$Q$3:$Q$7690,"=" &amp;B131,'2way'!$Y$3:$Y$7690,"&lt;&gt;P") + SUMIFS('2way'!$Z$3:$Z$7690,'2way'!$R$3:$R$7690,"=" &amp;B131,'2way'!$Y$3:$Y$7690,"&lt;&gt;P")</f>
        <v>0</v>
      </c>
      <c r="J131">
        <f>SUMIFS('2way'!$AF$3:$AF$7690,'2way'!$Q$3:$Q$7690,"="&amp;B131,'2way'!$Y$3:$Y$7690,"&lt;&gt;P") + SUMIFS('2way'!$AF$3:$AF$7690,'2way'!$R$3:$R$7690,"="&amp;B131,'2way'!$Y$3:$Y$7690,"&lt;&gt;P")</f>
        <v>0</v>
      </c>
      <c r="K131" s="60" t="e">
        <f t="shared" si="5"/>
        <v>#DIV/0!</v>
      </c>
    </row>
    <row r="132" spans="1:11" x14ac:dyDescent="0.25">
      <c r="A132" t="s">
        <v>263</v>
      </c>
      <c r="B132" t="s">
        <v>402</v>
      </c>
      <c r="C132">
        <f>SUMIFS('2way'!$Z$3:$Z$7690,'2way'!$Q$3:$Q$7690,"=" &amp;B132,'2way'!$Y$3:$Y$7690,"&lt;&gt;P") + SUMIFS('2way'!$Z$3:$Z$7690,'2way'!$R$3:$R$7690,"=" &amp;B132,'2way'!$Y$3:$Y$7690,"&lt;&gt;P")</f>
        <v>0</v>
      </c>
      <c r="D132">
        <f>SUMIFS('2way'!$AB$3:$AB$7690,'2way'!$Q$3:$Q$7690,"="&amp;B132,'2way'!$Z$3:$Z$7690,"&lt;&gt;P") + SUMIFS('2way'!$AB$3:$AB$7690,'2way'!$R$3:$R$7690,"="&amp;B132,'2way'!$Z$3:$Z$7690,"&lt;&gt;P")</f>
        <v>-12</v>
      </c>
      <c r="E132" s="60" t="e">
        <f t="shared" ref="E132:E195" si="6">D132/C132</f>
        <v>#DIV/0!</v>
      </c>
      <c r="F132">
        <f>SUMIFS('2way'!$Z$3:$Z$7690,'2way'!$Q$3:$Q$7690,"=" &amp;B132,'2way'!$Y$3:$Y$7690,"&lt;&gt;P") + SUMIFS('2way'!$Z$3:$Z$7690,'2way'!$R$3:$R$7690,"=" &amp;B132,'2way'!$Y$3:$Y$7690,"&lt;&gt;P")</f>
        <v>0</v>
      </c>
      <c r="G132">
        <f>SUMIFS('2way'!$AD$3:$AD$7690,'2way'!$Q$3:$Q$7690,"="&amp;B132,'2way'!$Y$3:$Y$7690,"&lt;&gt;P") + SUMIFS('2way'!$AD$3:$AD$7690,'2way'!$R$3:$R$7690,"="&amp;D132,'2way'!$Y$3:$Y$7690,"&lt;&gt;P")</f>
        <v>0</v>
      </c>
      <c r="H132" s="60" t="e">
        <f t="shared" ref="H132:H195" si="7">G132/F132</f>
        <v>#DIV/0!</v>
      </c>
      <c r="I132">
        <f>SUMIFS('2way'!$Z$3:$Z$7690,'2way'!$Q$3:$Q$7690,"=" &amp;B132,'2way'!$Y$3:$Y$7690,"&lt;&gt;P") + SUMIFS('2way'!$Z$3:$Z$7690,'2way'!$R$3:$R$7690,"=" &amp;B132,'2way'!$Y$3:$Y$7690,"&lt;&gt;P")</f>
        <v>0</v>
      </c>
      <c r="J132">
        <f>SUMIFS('2way'!$AF$3:$AF$7690,'2way'!$Q$3:$Q$7690,"="&amp;B132,'2way'!$Y$3:$Y$7690,"&lt;&gt;P") + SUMIFS('2way'!$AF$3:$AF$7690,'2way'!$R$3:$R$7690,"="&amp;B132,'2way'!$Y$3:$Y$7690,"&lt;&gt;P")</f>
        <v>0</v>
      </c>
      <c r="K132" s="60" t="e">
        <f t="shared" ref="K132:K195" si="8">J132/I132</f>
        <v>#DIV/0!</v>
      </c>
    </row>
    <row r="133" spans="1:11" x14ac:dyDescent="0.25">
      <c r="A133" t="s">
        <v>263</v>
      </c>
      <c r="B133" t="s">
        <v>404</v>
      </c>
      <c r="C133">
        <f>SUMIFS('2way'!$Z$3:$Z$7690,'2way'!$Q$3:$Q$7690,"=" &amp;B133,'2way'!$Y$3:$Y$7690,"&lt;&gt;P") + SUMIFS('2way'!$Z$3:$Z$7690,'2way'!$R$3:$R$7690,"=" &amp;B133,'2way'!$Y$3:$Y$7690,"&lt;&gt;P")</f>
        <v>0</v>
      </c>
      <c r="D133">
        <f>SUMIFS('2way'!$AB$3:$AB$7690,'2way'!$Q$3:$Q$7690,"="&amp;B133,'2way'!$Z$3:$Z$7690,"&lt;&gt;P") + SUMIFS('2way'!$AB$3:$AB$7690,'2way'!$R$3:$R$7690,"="&amp;B133,'2way'!$Z$3:$Z$7690,"&lt;&gt;P")</f>
        <v>7</v>
      </c>
      <c r="E133" s="60" t="e">
        <f t="shared" si="6"/>
        <v>#DIV/0!</v>
      </c>
      <c r="F133">
        <f>SUMIFS('2way'!$Z$3:$Z$7690,'2way'!$Q$3:$Q$7690,"=" &amp;B133,'2way'!$Y$3:$Y$7690,"&lt;&gt;P") + SUMIFS('2way'!$Z$3:$Z$7690,'2way'!$R$3:$R$7690,"=" &amp;B133,'2way'!$Y$3:$Y$7690,"&lt;&gt;P")</f>
        <v>0</v>
      </c>
      <c r="G133">
        <f>SUMIFS('2way'!$AD$3:$AD$7690,'2way'!$Q$3:$Q$7690,"="&amp;B133,'2way'!$Y$3:$Y$7690,"&lt;&gt;P") + SUMIFS('2way'!$AD$3:$AD$7690,'2way'!$R$3:$R$7690,"="&amp;D133,'2way'!$Y$3:$Y$7690,"&lt;&gt;P")</f>
        <v>0</v>
      </c>
      <c r="H133" s="60" t="e">
        <f t="shared" si="7"/>
        <v>#DIV/0!</v>
      </c>
      <c r="I133">
        <f>SUMIFS('2way'!$Z$3:$Z$7690,'2way'!$Q$3:$Q$7690,"=" &amp;B133,'2way'!$Y$3:$Y$7690,"&lt;&gt;P") + SUMIFS('2way'!$Z$3:$Z$7690,'2way'!$R$3:$R$7690,"=" &amp;B133,'2way'!$Y$3:$Y$7690,"&lt;&gt;P")</f>
        <v>0</v>
      </c>
      <c r="J133">
        <f>SUMIFS('2way'!$AF$3:$AF$7690,'2way'!$Q$3:$Q$7690,"="&amp;B133,'2way'!$Y$3:$Y$7690,"&lt;&gt;P") + SUMIFS('2way'!$AF$3:$AF$7690,'2way'!$R$3:$R$7690,"="&amp;B133,'2way'!$Y$3:$Y$7690,"&lt;&gt;P")</f>
        <v>0</v>
      </c>
      <c r="K133" s="60" t="e">
        <f t="shared" si="8"/>
        <v>#DIV/0!</v>
      </c>
    </row>
    <row r="134" spans="1:11" x14ac:dyDescent="0.25">
      <c r="A134" t="s">
        <v>263</v>
      </c>
      <c r="B134" t="s">
        <v>492</v>
      </c>
      <c r="C134">
        <f>SUMIFS('2way'!$Z$3:$Z$7690,'2way'!$Q$3:$Q$7690,"=" &amp;B134,'2way'!$Y$3:$Y$7690,"&lt;&gt;P") + SUMIFS('2way'!$Z$3:$Z$7690,'2way'!$R$3:$R$7690,"=" &amp;B134,'2way'!$Y$3:$Y$7690,"&lt;&gt;P")</f>
        <v>0</v>
      </c>
      <c r="D134">
        <f>SUMIFS('2way'!$AB$3:$AB$7690,'2way'!$Q$3:$Q$7690,"="&amp;B134,'2way'!$Z$3:$Z$7690,"&lt;&gt;P") + SUMIFS('2way'!$AB$3:$AB$7690,'2way'!$R$3:$R$7690,"="&amp;B134,'2way'!$Z$3:$Z$7690,"&lt;&gt;P")</f>
        <v>2</v>
      </c>
      <c r="E134" s="60" t="e">
        <f t="shared" si="6"/>
        <v>#DIV/0!</v>
      </c>
      <c r="F134">
        <f>SUMIFS('2way'!$Z$3:$Z$7690,'2way'!$Q$3:$Q$7690,"=" &amp;B134,'2way'!$Y$3:$Y$7690,"&lt;&gt;P") + SUMIFS('2way'!$Z$3:$Z$7690,'2way'!$R$3:$R$7690,"=" &amp;B134,'2way'!$Y$3:$Y$7690,"&lt;&gt;P")</f>
        <v>0</v>
      </c>
      <c r="G134">
        <f>SUMIFS('2way'!$AD$3:$AD$7690,'2way'!$Q$3:$Q$7690,"="&amp;B134,'2way'!$Y$3:$Y$7690,"&lt;&gt;P") + SUMIFS('2way'!$AD$3:$AD$7690,'2way'!$R$3:$R$7690,"="&amp;D134,'2way'!$Y$3:$Y$7690,"&lt;&gt;P")</f>
        <v>0</v>
      </c>
      <c r="H134" s="60" t="e">
        <f t="shared" si="7"/>
        <v>#DIV/0!</v>
      </c>
      <c r="I134">
        <f>SUMIFS('2way'!$Z$3:$Z$7690,'2way'!$Q$3:$Q$7690,"=" &amp;B134,'2way'!$Y$3:$Y$7690,"&lt;&gt;P") + SUMIFS('2way'!$Z$3:$Z$7690,'2way'!$R$3:$R$7690,"=" &amp;B134,'2way'!$Y$3:$Y$7690,"&lt;&gt;P")</f>
        <v>0</v>
      </c>
      <c r="J134">
        <f>SUMIFS('2way'!$AF$3:$AF$7690,'2way'!$Q$3:$Q$7690,"="&amp;B134,'2way'!$Y$3:$Y$7690,"&lt;&gt;P") + SUMIFS('2way'!$AF$3:$AF$7690,'2way'!$R$3:$R$7690,"="&amp;B134,'2way'!$Y$3:$Y$7690,"&lt;&gt;P")</f>
        <v>0</v>
      </c>
      <c r="K134" s="60" t="e">
        <f t="shared" si="8"/>
        <v>#DIV/0!</v>
      </c>
    </row>
    <row r="135" spans="1:11" x14ac:dyDescent="0.25">
      <c r="A135" t="s">
        <v>263</v>
      </c>
      <c r="B135" t="s">
        <v>330</v>
      </c>
      <c r="C135">
        <f>SUMIFS('2way'!$Z$3:$Z$7690,'2way'!$Q$3:$Q$7690,"=" &amp;B135,'2way'!$Y$3:$Y$7690,"&lt;&gt;P") + SUMIFS('2way'!$Z$3:$Z$7690,'2way'!$R$3:$R$7690,"=" &amp;B135,'2way'!$Y$3:$Y$7690,"&lt;&gt;P")</f>
        <v>0</v>
      </c>
      <c r="D135">
        <f>SUMIFS('2way'!$AB$3:$AB$7690,'2way'!$Q$3:$Q$7690,"="&amp;B135,'2way'!$Z$3:$Z$7690,"&lt;&gt;P") + SUMIFS('2way'!$AB$3:$AB$7690,'2way'!$R$3:$R$7690,"="&amp;B135,'2way'!$Z$3:$Z$7690,"&lt;&gt;P")</f>
        <v>7</v>
      </c>
      <c r="E135" s="60" t="e">
        <f t="shared" si="6"/>
        <v>#DIV/0!</v>
      </c>
      <c r="F135">
        <f>SUMIFS('2way'!$Z$3:$Z$7690,'2way'!$Q$3:$Q$7690,"=" &amp;B135,'2way'!$Y$3:$Y$7690,"&lt;&gt;P") + SUMIFS('2way'!$Z$3:$Z$7690,'2way'!$R$3:$R$7690,"=" &amp;B135,'2way'!$Y$3:$Y$7690,"&lt;&gt;P")</f>
        <v>0</v>
      </c>
      <c r="G135">
        <f>SUMIFS('2way'!$AD$3:$AD$7690,'2way'!$Q$3:$Q$7690,"="&amp;B135,'2way'!$Y$3:$Y$7690,"&lt;&gt;P") + SUMIFS('2way'!$AD$3:$AD$7690,'2way'!$R$3:$R$7690,"="&amp;D135,'2way'!$Y$3:$Y$7690,"&lt;&gt;P")</f>
        <v>0</v>
      </c>
      <c r="H135" s="60" t="e">
        <f t="shared" si="7"/>
        <v>#DIV/0!</v>
      </c>
      <c r="I135">
        <f>SUMIFS('2way'!$Z$3:$Z$7690,'2way'!$Q$3:$Q$7690,"=" &amp;B135,'2way'!$Y$3:$Y$7690,"&lt;&gt;P") + SUMIFS('2way'!$Z$3:$Z$7690,'2way'!$R$3:$R$7690,"=" &amp;B135,'2way'!$Y$3:$Y$7690,"&lt;&gt;P")</f>
        <v>0</v>
      </c>
      <c r="J135">
        <f>SUMIFS('2way'!$AF$3:$AF$7690,'2way'!$Q$3:$Q$7690,"="&amp;B135,'2way'!$Y$3:$Y$7690,"&lt;&gt;P") + SUMIFS('2way'!$AF$3:$AF$7690,'2way'!$R$3:$R$7690,"="&amp;B135,'2way'!$Y$3:$Y$7690,"&lt;&gt;P")</f>
        <v>0</v>
      </c>
      <c r="K135" s="60" t="e">
        <f t="shared" si="8"/>
        <v>#DIV/0!</v>
      </c>
    </row>
    <row r="136" spans="1:11" x14ac:dyDescent="0.25">
      <c r="A136" t="s">
        <v>263</v>
      </c>
      <c r="B136" t="s">
        <v>463</v>
      </c>
      <c r="C136">
        <f>SUMIFS('2way'!$Z$3:$Z$7690,'2way'!$Q$3:$Q$7690,"=" &amp;B136,'2way'!$Y$3:$Y$7690,"&lt;&gt;P") + SUMIFS('2way'!$Z$3:$Z$7690,'2way'!$R$3:$R$7690,"=" &amp;B136,'2way'!$Y$3:$Y$7690,"&lt;&gt;P")</f>
        <v>0</v>
      </c>
      <c r="D136">
        <f>SUMIFS('2way'!$AB$3:$AB$7690,'2way'!$Q$3:$Q$7690,"="&amp;B136,'2way'!$Z$3:$Z$7690,"&lt;&gt;P") + SUMIFS('2way'!$AB$3:$AB$7690,'2way'!$R$3:$R$7690,"="&amp;B136,'2way'!$Z$3:$Z$7690,"&lt;&gt;P")</f>
        <v>0</v>
      </c>
      <c r="E136" s="60" t="e">
        <f t="shared" si="6"/>
        <v>#DIV/0!</v>
      </c>
      <c r="F136">
        <f>SUMIFS('2way'!$Z$3:$Z$7690,'2way'!$Q$3:$Q$7690,"=" &amp;B136,'2way'!$Y$3:$Y$7690,"&lt;&gt;P") + SUMIFS('2way'!$Z$3:$Z$7690,'2way'!$R$3:$R$7690,"=" &amp;B136,'2way'!$Y$3:$Y$7690,"&lt;&gt;P")</f>
        <v>0</v>
      </c>
      <c r="G136">
        <f>SUMIFS('2way'!$AD$3:$AD$7690,'2way'!$Q$3:$Q$7690,"="&amp;B136,'2way'!$Y$3:$Y$7690,"&lt;&gt;P") + SUMIFS('2way'!$AD$3:$AD$7690,'2way'!$R$3:$R$7690,"="&amp;D136,'2way'!$Y$3:$Y$7690,"&lt;&gt;P")</f>
        <v>0</v>
      </c>
      <c r="H136" s="60" t="e">
        <f t="shared" si="7"/>
        <v>#DIV/0!</v>
      </c>
      <c r="I136">
        <f>SUMIFS('2way'!$Z$3:$Z$7690,'2way'!$Q$3:$Q$7690,"=" &amp;B136,'2way'!$Y$3:$Y$7690,"&lt;&gt;P") + SUMIFS('2way'!$Z$3:$Z$7690,'2way'!$R$3:$R$7690,"=" &amp;B136,'2way'!$Y$3:$Y$7690,"&lt;&gt;P")</f>
        <v>0</v>
      </c>
      <c r="J136">
        <f>SUMIFS('2way'!$AF$3:$AF$7690,'2way'!$Q$3:$Q$7690,"="&amp;B136,'2way'!$Y$3:$Y$7690,"&lt;&gt;P") + SUMIFS('2way'!$AF$3:$AF$7690,'2way'!$R$3:$R$7690,"="&amp;B136,'2way'!$Y$3:$Y$7690,"&lt;&gt;P")</f>
        <v>0</v>
      </c>
      <c r="K136" s="60" t="e">
        <f t="shared" si="8"/>
        <v>#DIV/0!</v>
      </c>
    </row>
    <row r="137" spans="1:11" x14ac:dyDescent="0.25">
      <c r="A137" t="s">
        <v>263</v>
      </c>
      <c r="B137" t="s">
        <v>490</v>
      </c>
      <c r="C137">
        <f>SUMIFS('2way'!$Z$3:$Z$7690,'2way'!$Q$3:$Q$7690,"=" &amp;B137,'2way'!$Y$3:$Y$7690,"&lt;&gt;P") + SUMIFS('2way'!$Z$3:$Z$7690,'2way'!$R$3:$R$7690,"=" &amp;B137,'2way'!$Y$3:$Y$7690,"&lt;&gt;P")</f>
        <v>0</v>
      </c>
      <c r="D137">
        <f>SUMIFS('2way'!$AB$3:$AB$7690,'2way'!$Q$3:$Q$7690,"="&amp;B137,'2way'!$Z$3:$Z$7690,"&lt;&gt;P") + SUMIFS('2way'!$AB$3:$AB$7690,'2way'!$R$3:$R$7690,"="&amp;B137,'2way'!$Z$3:$Z$7690,"&lt;&gt;P")</f>
        <v>-3</v>
      </c>
      <c r="E137" s="60" t="e">
        <f t="shared" si="6"/>
        <v>#DIV/0!</v>
      </c>
      <c r="F137">
        <f>SUMIFS('2way'!$Z$3:$Z$7690,'2way'!$Q$3:$Q$7690,"=" &amp;B137,'2way'!$Y$3:$Y$7690,"&lt;&gt;P") + SUMIFS('2way'!$Z$3:$Z$7690,'2way'!$R$3:$R$7690,"=" &amp;B137,'2way'!$Y$3:$Y$7690,"&lt;&gt;P")</f>
        <v>0</v>
      </c>
      <c r="G137">
        <f>SUMIFS('2way'!$AD$3:$AD$7690,'2way'!$Q$3:$Q$7690,"="&amp;B137,'2way'!$Y$3:$Y$7690,"&lt;&gt;P") + SUMIFS('2way'!$AD$3:$AD$7690,'2way'!$R$3:$R$7690,"="&amp;D137,'2way'!$Y$3:$Y$7690,"&lt;&gt;P")</f>
        <v>0</v>
      </c>
      <c r="H137" s="60" t="e">
        <f t="shared" si="7"/>
        <v>#DIV/0!</v>
      </c>
      <c r="I137">
        <f>SUMIFS('2way'!$Z$3:$Z$7690,'2way'!$Q$3:$Q$7690,"=" &amp;B137,'2way'!$Y$3:$Y$7690,"&lt;&gt;P") + SUMIFS('2way'!$Z$3:$Z$7690,'2way'!$R$3:$R$7690,"=" &amp;B137,'2way'!$Y$3:$Y$7690,"&lt;&gt;P")</f>
        <v>0</v>
      </c>
      <c r="J137">
        <f>SUMIFS('2way'!$AF$3:$AF$7690,'2way'!$Q$3:$Q$7690,"="&amp;B137,'2way'!$Y$3:$Y$7690,"&lt;&gt;P") + SUMIFS('2way'!$AF$3:$AF$7690,'2way'!$R$3:$R$7690,"="&amp;B137,'2way'!$Y$3:$Y$7690,"&lt;&gt;P")</f>
        <v>0</v>
      </c>
      <c r="K137" s="60" t="e">
        <f t="shared" si="8"/>
        <v>#DIV/0!</v>
      </c>
    </row>
    <row r="138" spans="1:11" x14ac:dyDescent="0.25">
      <c r="A138" t="s">
        <v>263</v>
      </c>
      <c r="B138" t="s">
        <v>401</v>
      </c>
      <c r="C138">
        <f>SUMIFS('2way'!$Z$3:$Z$7690,'2way'!$Q$3:$Q$7690,"=" &amp;B138,'2way'!$Y$3:$Y$7690,"&lt;&gt;P") + SUMIFS('2way'!$Z$3:$Z$7690,'2way'!$R$3:$R$7690,"=" &amp;B138,'2way'!$Y$3:$Y$7690,"&lt;&gt;P")</f>
        <v>0</v>
      </c>
      <c r="D138">
        <f>SUMIFS('2way'!$AB$3:$AB$7690,'2way'!$Q$3:$Q$7690,"="&amp;B138,'2way'!$Z$3:$Z$7690,"&lt;&gt;P") + SUMIFS('2way'!$AB$3:$AB$7690,'2way'!$R$3:$R$7690,"="&amp;B138,'2way'!$Z$3:$Z$7690,"&lt;&gt;P")</f>
        <v>1</v>
      </c>
      <c r="E138" s="60" t="e">
        <f t="shared" si="6"/>
        <v>#DIV/0!</v>
      </c>
      <c r="F138">
        <f>SUMIFS('2way'!$Z$3:$Z$7690,'2way'!$Q$3:$Q$7690,"=" &amp;B138,'2way'!$Y$3:$Y$7690,"&lt;&gt;P") + SUMIFS('2way'!$Z$3:$Z$7690,'2way'!$R$3:$R$7690,"=" &amp;B138,'2way'!$Y$3:$Y$7690,"&lt;&gt;P")</f>
        <v>0</v>
      </c>
      <c r="G138">
        <f>SUMIFS('2way'!$AD$3:$AD$7690,'2way'!$Q$3:$Q$7690,"="&amp;B138,'2way'!$Y$3:$Y$7690,"&lt;&gt;P") + SUMIFS('2way'!$AD$3:$AD$7690,'2way'!$R$3:$R$7690,"="&amp;D138,'2way'!$Y$3:$Y$7690,"&lt;&gt;P")</f>
        <v>0</v>
      </c>
      <c r="H138" s="60" t="e">
        <f t="shared" si="7"/>
        <v>#DIV/0!</v>
      </c>
      <c r="I138">
        <f>SUMIFS('2way'!$Z$3:$Z$7690,'2way'!$Q$3:$Q$7690,"=" &amp;B138,'2way'!$Y$3:$Y$7690,"&lt;&gt;P") + SUMIFS('2way'!$Z$3:$Z$7690,'2way'!$R$3:$R$7690,"=" &amp;B138,'2way'!$Y$3:$Y$7690,"&lt;&gt;P")</f>
        <v>0</v>
      </c>
      <c r="J138">
        <f>SUMIFS('2way'!$AF$3:$AF$7690,'2way'!$Q$3:$Q$7690,"="&amp;B138,'2way'!$Y$3:$Y$7690,"&lt;&gt;P") + SUMIFS('2way'!$AF$3:$AF$7690,'2way'!$R$3:$R$7690,"="&amp;B138,'2way'!$Y$3:$Y$7690,"&lt;&gt;P")</f>
        <v>0</v>
      </c>
      <c r="K138" s="60" t="e">
        <f t="shared" si="8"/>
        <v>#DIV/0!</v>
      </c>
    </row>
    <row r="139" spans="1:11" x14ac:dyDescent="0.25">
      <c r="A139" t="s">
        <v>263</v>
      </c>
      <c r="B139" t="s">
        <v>327</v>
      </c>
      <c r="C139">
        <f>SUMIFS('2way'!$Z$3:$Z$7690,'2way'!$Q$3:$Q$7690,"=" &amp;B139,'2way'!$Y$3:$Y$7690,"&lt;&gt;P") + SUMIFS('2way'!$Z$3:$Z$7690,'2way'!$R$3:$R$7690,"=" &amp;B139,'2way'!$Y$3:$Y$7690,"&lt;&gt;P")</f>
        <v>0</v>
      </c>
      <c r="D139">
        <f>SUMIFS('2way'!$AB$3:$AB$7690,'2way'!$Q$3:$Q$7690,"="&amp;B139,'2way'!$Z$3:$Z$7690,"&lt;&gt;P") + SUMIFS('2way'!$AB$3:$AB$7690,'2way'!$R$3:$R$7690,"="&amp;B139,'2way'!$Z$3:$Z$7690,"&lt;&gt;P")</f>
        <v>0</v>
      </c>
      <c r="E139" s="60" t="e">
        <f t="shared" si="6"/>
        <v>#DIV/0!</v>
      </c>
      <c r="F139">
        <f>SUMIFS('2way'!$Z$3:$Z$7690,'2way'!$Q$3:$Q$7690,"=" &amp;B139,'2way'!$Y$3:$Y$7690,"&lt;&gt;P") + SUMIFS('2way'!$Z$3:$Z$7690,'2way'!$R$3:$R$7690,"=" &amp;B139,'2way'!$Y$3:$Y$7690,"&lt;&gt;P")</f>
        <v>0</v>
      </c>
      <c r="G139">
        <f>SUMIFS('2way'!$AD$3:$AD$7690,'2way'!$Q$3:$Q$7690,"="&amp;B139,'2way'!$Y$3:$Y$7690,"&lt;&gt;P") + SUMIFS('2way'!$AD$3:$AD$7690,'2way'!$R$3:$R$7690,"="&amp;D139,'2way'!$Y$3:$Y$7690,"&lt;&gt;P")</f>
        <v>0</v>
      </c>
      <c r="H139" s="60" t="e">
        <f t="shared" si="7"/>
        <v>#DIV/0!</v>
      </c>
      <c r="I139">
        <f>SUMIFS('2way'!$Z$3:$Z$7690,'2way'!$Q$3:$Q$7690,"=" &amp;B139,'2way'!$Y$3:$Y$7690,"&lt;&gt;P") + SUMIFS('2way'!$Z$3:$Z$7690,'2way'!$R$3:$R$7690,"=" &amp;B139,'2way'!$Y$3:$Y$7690,"&lt;&gt;P")</f>
        <v>0</v>
      </c>
      <c r="J139">
        <f>SUMIFS('2way'!$AF$3:$AF$7690,'2way'!$Q$3:$Q$7690,"="&amp;B139,'2way'!$Y$3:$Y$7690,"&lt;&gt;P") + SUMIFS('2way'!$AF$3:$AF$7690,'2way'!$R$3:$R$7690,"="&amp;B139,'2way'!$Y$3:$Y$7690,"&lt;&gt;P")</f>
        <v>0</v>
      </c>
      <c r="K139" s="60" t="e">
        <f t="shared" si="8"/>
        <v>#DIV/0!</v>
      </c>
    </row>
    <row r="140" spans="1:11" x14ac:dyDescent="0.25">
      <c r="A140" t="s">
        <v>263</v>
      </c>
      <c r="B140" t="s">
        <v>491</v>
      </c>
      <c r="C140">
        <f>SUMIFS('2way'!$Z$3:$Z$7690,'2way'!$Q$3:$Q$7690,"=" &amp;B140,'2way'!$Y$3:$Y$7690,"&lt;&gt;P") + SUMIFS('2way'!$Z$3:$Z$7690,'2way'!$R$3:$R$7690,"=" &amp;B140,'2way'!$Y$3:$Y$7690,"&lt;&gt;P")</f>
        <v>0</v>
      </c>
      <c r="D140">
        <f>SUMIFS('2way'!$AB$3:$AB$7690,'2way'!$Q$3:$Q$7690,"="&amp;B140,'2way'!$Z$3:$Z$7690,"&lt;&gt;P") + SUMIFS('2way'!$AB$3:$AB$7690,'2way'!$R$3:$R$7690,"="&amp;B140,'2way'!$Z$3:$Z$7690,"&lt;&gt;P")</f>
        <v>0</v>
      </c>
      <c r="E140" s="60" t="e">
        <f t="shared" si="6"/>
        <v>#DIV/0!</v>
      </c>
      <c r="F140">
        <f>SUMIFS('2way'!$Z$3:$Z$7690,'2way'!$Q$3:$Q$7690,"=" &amp;B140,'2way'!$Y$3:$Y$7690,"&lt;&gt;P") + SUMIFS('2way'!$Z$3:$Z$7690,'2way'!$R$3:$R$7690,"=" &amp;B140,'2way'!$Y$3:$Y$7690,"&lt;&gt;P")</f>
        <v>0</v>
      </c>
      <c r="G140">
        <f>SUMIFS('2way'!$AD$3:$AD$7690,'2way'!$Q$3:$Q$7690,"="&amp;B140,'2way'!$Y$3:$Y$7690,"&lt;&gt;P") + SUMIFS('2way'!$AD$3:$AD$7690,'2way'!$R$3:$R$7690,"="&amp;D140,'2way'!$Y$3:$Y$7690,"&lt;&gt;P")</f>
        <v>0</v>
      </c>
      <c r="H140" s="60" t="e">
        <f t="shared" si="7"/>
        <v>#DIV/0!</v>
      </c>
      <c r="I140">
        <f>SUMIFS('2way'!$Z$3:$Z$7690,'2way'!$Q$3:$Q$7690,"=" &amp;B140,'2way'!$Y$3:$Y$7690,"&lt;&gt;P") + SUMIFS('2way'!$Z$3:$Z$7690,'2way'!$R$3:$R$7690,"=" &amp;B140,'2way'!$Y$3:$Y$7690,"&lt;&gt;P")</f>
        <v>0</v>
      </c>
      <c r="J140">
        <f>SUMIFS('2way'!$AF$3:$AF$7690,'2way'!$Q$3:$Q$7690,"="&amp;B140,'2way'!$Y$3:$Y$7690,"&lt;&gt;P") + SUMIFS('2way'!$AF$3:$AF$7690,'2way'!$R$3:$R$7690,"="&amp;B140,'2way'!$Y$3:$Y$7690,"&lt;&gt;P")</f>
        <v>0</v>
      </c>
      <c r="K140" s="60" t="e">
        <f t="shared" si="8"/>
        <v>#DIV/0!</v>
      </c>
    </row>
    <row r="141" spans="1:11" x14ac:dyDescent="0.25">
      <c r="A141" t="s">
        <v>263</v>
      </c>
      <c r="B141" t="s">
        <v>461</v>
      </c>
      <c r="C141">
        <f>SUMIFS('2way'!$Z$3:$Z$7690,'2way'!$Q$3:$Q$7690,"=" &amp;B141,'2way'!$Y$3:$Y$7690,"&lt;&gt;P") + SUMIFS('2way'!$Z$3:$Z$7690,'2way'!$R$3:$R$7690,"=" &amp;B141,'2way'!$Y$3:$Y$7690,"&lt;&gt;P")</f>
        <v>0</v>
      </c>
      <c r="D141">
        <f>SUMIFS('2way'!$AB$3:$AB$7690,'2way'!$Q$3:$Q$7690,"="&amp;B141,'2way'!$Z$3:$Z$7690,"&lt;&gt;P") + SUMIFS('2way'!$AB$3:$AB$7690,'2way'!$R$3:$R$7690,"="&amp;B141,'2way'!$Z$3:$Z$7690,"&lt;&gt;P")</f>
        <v>-2</v>
      </c>
      <c r="E141" s="60" t="e">
        <f t="shared" si="6"/>
        <v>#DIV/0!</v>
      </c>
      <c r="F141">
        <f>SUMIFS('2way'!$Z$3:$Z$7690,'2way'!$Q$3:$Q$7690,"=" &amp;B141,'2way'!$Y$3:$Y$7690,"&lt;&gt;P") + SUMIFS('2way'!$Z$3:$Z$7690,'2way'!$R$3:$R$7690,"=" &amp;B141,'2way'!$Y$3:$Y$7690,"&lt;&gt;P")</f>
        <v>0</v>
      </c>
      <c r="G141">
        <f>SUMIFS('2way'!$AD$3:$AD$7690,'2way'!$Q$3:$Q$7690,"="&amp;B141,'2way'!$Y$3:$Y$7690,"&lt;&gt;P") + SUMIFS('2way'!$AD$3:$AD$7690,'2way'!$R$3:$R$7690,"="&amp;D141,'2way'!$Y$3:$Y$7690,"&lt;&gt;P")</f>
        <v>0</v>
      </c>
      <c r="H141" s="60" t="e">
        <f t="shared" si="7"/>
        <v>#DIV/0!</v>
      </c>
      <c r="I141">
        <f>SUMIFS('2way'!$Z$3:$Z$7690,'2way'!$Q$3:$Q$7690,"=" &amp;B141,'2way'!$Y$3:$Y$7690,"&lt;&gt;P") + SUMIFS('2way'!$Z$3:$Z$7690,'2way'!$R$3:$R$7690,"=" &amp;B141,'2way'!$Y$3:$Y$7690,"&lt;&gt;P")</f>
        <v>0</v>
      </c>
      <c r="J141">
        <f>SUMIFS('2way'!$AF$3:$AF$7690,'2way'!$Q$3:$Q$7690,"="&amp;B141,'2way'!$Y$3:$Y$7690,"&lt;&gt;P") + SUMIFS('2way'!$AF$3:$AF$7690,'2way'!$R$3:$R$7690,"="&amp;B141,'2way'!$Y$3:$Y$7690,"&lt;&gt;P")</f>
        <v>0</v>
      </c>
      <c r="K141" s="60" t="e">
        <f t="shared" si="8"/>
        <v>#DIV/0!</v>
      </c>
    </row>
    <row r="142" spans="1:11" x14ac:dyDescent="0.25">
      <c r="A142" t="s">
        <v>263</v>
      </c>
      <c r="B142" t="s">
        <v>325</v>
      </c>
      <c r="C142">
        <f>SUMIFS('2way'!$Z$3:$Z$7690,'2way'!$Q$3:$Q$7690,"=" &amp;B142,'2way'!$Y$3:$Y$7690,"&lt;&gt;P") + SUMIFS('2way'!$Z$3:$Z$7690,'2way'!$R$3:$R$7690,"=" &amp;B142,'2way'!$Y$3:$Y$7690,"&lt;&gt;P")</f>
        <v>0</v>
      </c>
      <c r="D142">
        <f>SUMIFS('2way'!$AB$3:$AB$7690,'2way'!$Q$3:$Q$7690,"="&amp;B142,'2way'!$Z$3:$Z$7690,"&lt;&gt;P") + SUMIFS('2way'!$AB$3:$AB$7690,'2way'!$R$3:$R$7690,"="&amp;B142,'2way'!$Z$3:$Z$7690,"&lt;&gt;P")</f>
        <v>0</v>
      </c>
      <c r="E142" s="60" t="e">
        <f t="shared" si="6"/>
        <v>#DIV/0!</v>
      </c>
      <c r="F142">
        <f>SUMIFS('2way'!$Z$3:$Z$7690,'2way'!$Q$3:$Q$7690,"=" &amp;B142,'2way'!$Y$3:$Y$7690,"&lt;&gt;P") + SUMIFS('2way'!$Z$3:$Z$7690,'2way'!$R$3:$R$7690,"=" &amp;B142,'2way'!$Y$3:$Y$7690,"&lt;&gt;P")</f>
        <v>0</v>
      </c>
      <c r="G142">
        <f>SUMIFS('2way'!$AD$3:$AD$7690,'2way'!$Q$3:$Q$7690,"="&amp;B142,'2way'!$Y$3:$Y$7690,"&lt;&gt;P") + SUMIFS('2way'!$AD$3:$AD$7690,'2way'!$R$3:$R$7690,"="&amp;D142,'2way'!$Y$3:$Y$7690,"&lt;&gt;P")</f>
        <v>0</v>
      </c>
      <c r="H142" s="60" t="e">
        <f t="shared" si="7"/>
        <v>#DIV/0!</v>
      </c>
      <c r="I142">
        <f>SUMIFS('2way'!$Z$3:$Z$7690,'2way'!$Q$3:$Q$7690,"=" &amp;B142,'2way'!$Y$3:$Y$7690,"&lt;&gt;P") + SUMIFS('2way'!$Z$3:$Z$7690,'2way'!$R$3:$R$7690,"=" &amp;B142,'2way'!$Y$3:$Y$7690,"&lt;&gt;P")</f>
        <v>0</v>
      </c>
      <c r="J142">
        <f>SUMIFS('2way'!$AF$3:$AF$7690,'2way'!$Q$3:$Q$7690,"="&amp;B142,'2way'!$Y$3:$Y$7690,"&lt;&gt;P") + SUMIFS('2way'!$AF$3:$AF$7690,'2way'!$R$3:$R$7690,"="&amp;B142,'2way'!$Y$3:$Y$7690,"&lt;&gt;P")</f>
        <v>0</v>
      </c>
      <c r="K142" s="60" t="e">
        <f t="shared" si="8"/>
        <v>#DIV/0!</v>
      </c>
    </row>
    <row r="143" spans="1:11" x14ac:dyDescent="0.25">
      <c r="A143" t="s">
        <v>263</v>
      </c>
      <c r="B143" t="s">
        <v>329</v>
      </c>
      <c r="C143">
        <f>SUMIFS('2way'!$Z$3:$Z$7690,'2way'!$Q$3:$Q$7690,"=" &amp;B143,'2way'!$Y$3:$Y$7690,"&lt;&gt;P") + SUMIFS('2way'!$Z$3:$Z$7690,'2way'!$R$3:$R$7690,"=" &amp;B143,'2way'!$Y$3:$Y$7690,"&lt;&gt;P")</f>
        <v>0</v>
      </c>
      <c r="D143">
        <f>SUMIFS('2way'!$AB$3:$AB$7690,'2way'!$Q$3:$Q$7690,"="&amp;B143,'2way'!$Z$3:$Z$7690,"&lt;&gt;P") + SUMIFS('2way'!$AB$3:$AB$7690,'2way'!$R$3:$R$7690,"="&amp;B143,'2way'!$Z$3:$Z$7690,"&lt;&gt;P")</f>
        <v>0</v>
      </c>
      <c r="E143" s="60" t="e">
        <f t="shared" si="6"/>
        <v>#DIV/0!</v>
      </c>
      <c r="F143">
        <f>SUMIFS('2way'!$Z$3:$Z$7690,'2way'!$Q$3:$Q$7690,"=" &amp;B143,'2way'!$Y$3:$Y$7690,"&lt;&gt;P") + SUMIFS('2way'!$Z$3:$Z$7690,'2way'!$R$3:$R$7690,"=" &amp;B143,'2way'!$Y$3:$Y$7690,"&lt;&gt;P")</f>
        <v>0</v>
      </c>
      <c r="G143">
        <f>SUMIFS('2way'!$AD$3:$AD$7690,'2way'!$Q$3:$Q$7690,"="&amp;B143,'2way'!$Y$3:$Y$7690,"&lt;&gt;P") + SUMIFS('2way'!$AD$3:$AD$7690,'2way'!$R$3:$R$7690,"="&amp;D143,'2way'!$Y$3:$Y$7690,"&lt;&gt;P")</f>
        <v>0</v>
      </c>
      <c r="H143" s="60" t="e">
        <f t="shared" si="7"/>
        <v>#DIV/0!</v>
      </c>
      <c r="I143">
        <f>SUMIFS('2way'!$Z$3:$Z$7690,'2way'!$Q$3:$Q$7690,"=" &amp;B143,'2way'!$Y$3:$Y$7690,"&lt;&gt;P") + SUMIFS('2way'!$Z$3:$Z$7690,'2way'!$R$3:$R$7690,"=" &amp;B143,'2way'!$Y$3:$Y$7690,"&lt;&gt;P")</f>
        <v>0</v>
      </c>
      <c r="J143">
        <f>SUMIFS('2way'!$AF$3:$AF$7690,'2way'!$Q$3:$Q$7690,"="&amp;B143,'2way'!$Y$3:$Y$7690,"&lt;&gt;P") + SUMIFS('2way'!$AF$3:$AF$7690,'2way'!$R$3:$R$7690,"="&amp;B143,'2way'!$Y$3:$Y$7690,"&lt;&gt;P")</f>
        <v>0</v>
      </c>
      <c r="K143" s="60" t="e">
        <f t="shared" si="8"/>
        <v>#DIV/0!</v>
      </c>
    </row>
    <row r="144" spans="1:11" x14ac:dyDescent="0.25">
      <c r="A144" t="s">
        <v>263</v>
      </c>
      <c r="B144" t="s">
        <v>462</v>
      </c>
      <c r="C144">
        <f>SUMIFS('2way'!$Z$3:$Z$7690,'2way'!$Q$3:$Q$7690,"=" &amp;B144,'2way'!$Y$3:$Y$7690,"&lt;&gt;P") + SUMIFS('2way'!$Z$3:$Z$7690,'2way'!$R$3:$R$7690,"=" &amp;B144,'2way'!$Y$3:$Y$7690,"&lt;&gt;P")</f>
        <v>0</v>
      </c>
      <c r="D144">
        <f>SUMIFS('2way'!$AB$3:$AB$7690,'2way'!$Q$3:$Q$7690,"="&amp;B144,'2way'!$Z$3:$Z$7690,"&lt;&gt;P") + SUMIFS('2way'!$AB$3:$AB$7690,'2way'!$R$3:$R$7690,"="&amp;B144,'2way'!$Z$3:$Z$7690,"&lt;&gt;P")</f>
        <v>4</v>
      </c>
      <c r="E144" s="60" t="e">
        <f t="shared" si="6"/>
        <v>#DIV/0!</v>
      </c>
      <c r="F144">
        <f>SUMIFS('2way'!$Z$3:$Z$7690,'2way'!$Q$3:$Q$7690,"=" &amp;B144,'2way'!$Y$3:$Y$7690,"&lt;&gt;P") + SUMIFS('2way'!$Z$3:$Z$7690,'2way'!$R$3:$R$7690,"=" &amp;B144,'2way'!$Y$3:$Y$7690,"&lt;&gt;P")</f>
        <v>0</v>
      </c>
      <c r="G144">
        <f>SUMIFS('2way'!$AD$3:$AD$7690,'2way'!$Q$3:$Q$7690,"="&amp;B144,'2way'!$Y$3:$Y$7690,"&lt;&gt;P") + SUMIFS('2way'!$AD$3:$AD$7690,'2way'!$R$3:$R$7690,"="&amp;D144,'2way'!$Y$3:$Y$7690,"&lt;&gt;P")</f>
        <v>0</v>
      </c>
      <c r="H144" s="60" t="e">
        <f t="shared" si="7"/>
        <v>#DIV/0!</v>
      </c>
      <c r="I144">
        <f>SUMIFS('2way'!$Z$3:$Z$7690,'2way'!$Q$3:$Q$7690,"=" &amp;B144,'2way'!$Y$3:$Y$7690,"&lt;&gt;P") + SUMIFS('2way'!$Z$3:$Z$7690,'2way'!$R$3:$R$7690,"=" &amp;B144,'2way'!$Y$3:$Y$7690,"&lt;&gt;P")</f>
        <v>0</v>
      </c>
      <c r="J144">
        <f>SUMIFS('2way'!$AF$3:$AF$7690,'2way'!$Q$3:$Q$7690,"="&amp;B144,'2way'!$Y$3:$Y$7690,"&lt;&gt;P") + SUMIFS('2way'!$AF$3:$AF$7690,'2way'!$R$3:$R$7690,"="&amp;B144,'2way'!$Y$3:$Y$7690,"&lt;&gt;P")</f>
        <v>0</v>
      </c>
      <c r="K144" s="60" t="e">
        <f t="shared" si="8"/>
        <v>#DIV/0!</v>
      </c>
    </row>
    <row r="145" spans="1:11" x14ac:dyDescent="0.25">
      <c r="A145" t="s">
        <v>263</v>
      </c>
      <c r="B145" t="s">
        <v>500</v>
      </c>
      <c r="C145">
        <f>SUMIFS('2way'!$Z$3:$Z$7690,'2way'!$Q$3:$Q$7690,"=" &amp;B145,'2way'!$Y$3:$Y$7690,"&lt;&gt;P") + SUMIFS('2way'!$Z$3:$Z$7690,'2way'!$R$3:$R$7690,"=" &amp;B145,'2way'!$Y$3:$Y$7690,"&lt;&gt;P")</f>
        <v>0</v>
      </c>
      <c r="D145">
        <f>SUMIFS('2way'!$AB$3:$AB$7690,'2way'!$Q$3:$Q$7690,"="&amp;B145,'2way'!$Z$3:$Z$7690,"&lt;&gt;P") + SUMIFS('2way'!$AB$3:$AB$7690,'2way'!$R$3:$R$7690,"="&amp;B145,'2way'!$Z$3:$Z$7690,"&lt;&gt;P")</f>
        <v>0</v>
      </c>
      <c r="E145" s="60" t="e">
        <f t="shared" si="6"/>
        <v>#DIV/0!</v>
      </c>
      <c r="F145">
        <f>SUMIFS('2way'!$Z$3:$Z$7690,'2way'!$Q$3:$Q$7690,"=" &amp;B145,'2way'!$Y$3:$Y$7690,"&lt;&gt;P") + SUMIFS('2way'!$Z$3:$Z$7690,'2way'!$R$3:$R$7690,"=" &amp;B145,'2way'!$Y$3:$Y$7690,"&lt;&gt;P")</f>
        <v>0</v>
      </c>
      <c r="G145">
        <f>SUMIFS('2way'!$AD$3:$AD$7690,'2way'!$Q$3:$Q$7690,"="&amp;B145,'2way'!$Y$3:$Y$7690,"&lt;&gt;P") + SUMIFS('2way'!$AD$3:$AD$7690,'2way'!$R$3:$R$7690,"="&amp;D145,'2way'!$Y$3:$Y$7690,"&lt;&gt;P")</f>
        <v>0</v>
      </c>
      <c r="H145" s="60" t="e">
        <f t="shared" si="7"/>
        <v>#DIV/0!</v>
      </c>
      <c r="I145">
        <f>SUMIFS('2way'!$Z$3:$Z$7690,'2way'!$Q$3:$Q$7690,"=" &amp;B145,'2way'!$Y$3:$Y$7690,"&lt;&gt;P") + SUMIFS('2way'!$Z$3:$Z$7690,'2way'!$R$3:$R$7690,"=" &amp;B145,'2way'!$Y$3:$Y$7690,"&lt;&gt;P")</f>
        <v>0</v>
      </c>
      <c r="J145">
        <f>SUMIFS('2way'!$AF$3:$AF$7690,'2way'!$Q$3:$Q$7690,"="&amp;B145,'2way'!$Y$3:$Y$7690,"&lt;&gt;P") + SUMIFS('2way'!$AF$3:$AF$7690,'2way'!$R$3:$R$7690,"="&amp;B145,'2way'!$Y$3:$Y$7690,"&lt;&gt;P")</f>
        <v>0</v>
      </c>
      <c r="K145" s="60" t="e">
        <f t="shared" si="8"/>
        <v>#DIV/0!</v>
      </c>
    </row>
    <row r="146" spans="1:11" x14ac:dyDescent="0.25">
      <c r="A146" t="s">
        <v>263</v>
      </c>
      <c r="B146" t="s">
        <v>326</v>
      </c>
      <c r="C146">
        <f>SUMIFS('2way'!$Z$3:$Z$7690,'2way'!$Q$3:$Q$7690,"=" &amp;B146,'2way'!$Y$3:$Y$7690,"&lt;&gt;P") + SUMIFS('2way'!$Z$3:$Z$7690,'2way'!$R$3:$R$7690,"=" &amp;B146,'2way'!$Y$3:$Y$7690,"&lt;&gt;P")</f>
        <v>0</v>
      </c>
      <c r="D146">
        <f>SUMIFS('2way'!$AB$3:$AB$7690,'2way'!$Q$3:$Q$7690,"="&amp;B146,'2way'!$Z$3:$Z$7690,"&lt;&gt;P") + SUMIFS('2way'!$AB$3:$AB$7690,'2way'!$R$3:$R$7690,"="&amp;B146,'2way'!$Z$3:$Z$7690,"&lt;&gt;P")</f>
        <v>-11</v>
      </c>
      <c r="E146" s="60" t="e">
        <f t="shared" si="6"/>
        <v>#DIV/0!</v>
      </c>
      <c r="F146">
        <f>SUMIFS('2way'!$Z$3:$Z$7690,'2way'!$Q$3:$Q$7690,"=" &amp;B146,'2way'!$Y$3:$Y$7690,"&lt;&gt;P") + SUMIFS('2way'!$Z$3:$Z$7690,'2way'!$R$3:$R$7690,"=" &amp;B146,'2way'!$Y$3:$Y$7690,"&lt;&gt;P")</f>
        <v>0</v>
      </c>
      <c r="G146">
        <f>SUMIFS('2way'!$AD$3:$AD$7690,'2way'!$Q$3:$Q$7690,"="&amp;B146,'2way'!$Y$3:$Y$7690,"&lt;&gt;P") + SUMIFS('2way'!$AD$3:$AD$7690,'2way'!$R$3:$R$7690,"="&amp;D146,'2way'!$Y$3:$Y$7690,"&lt;&gt;P")</f>
        <v>0</v>
      </c>
      <c r="H146" s="60" t="e">
        <f t="shared" si="7"/>
        <v>#DIV/0!</v>
      </c>
      <c r="I146">
        <f>SUMIFS('2way'!$Z$3:$Z$7690,'2way'!$Q$3:$Q$7690,"=" &amp;B146,'2way'!$Y$3:$Y$7690,"&lt;&gt;P") + SUMIFS('2way'!$Z$3:$Z$7690,'2way'!$R$3:$R$7690,"=" &amp;B146,'2way'!$Y$3:$Y$7690,"&lt;&gt;P")</f>
        <v>0</v>
      </c>
      <c r="J146">
        <f>SUMIFS('2way'!$AF$3:$AF$7690,'2way'!$Q$3:$Q$7690,"="&amp;B146,'2way'!$Y$3:$Y$7690,"&lt;&gt;P") + SUMIFS('2way'!$AF$3:$AF$7690,'2way'!$R$3:$R$7690,"="&amp;B146,'2way'!$Y$3:$Y$7690,"&lt;&gt;P")</f>
        <v>0</v>
      </c>
      <c r="K146" s="60" t="e">
        <f t="shared" si="8"/>
        <v>#DIV/0!</v>
      </c>
    </row>
    <row r="147" spans="1:11" x14ac:dyDescent="0.25">
      <c r="A147" t="s">
        <v>263</v>
      </c>
      <c r="B147" t="s">
        <v>328</v>
      </c>
      <c r="C147">
        <f>SUMIFS('2way'!$Z$3:$Z$7690,'2way'!$Q$3:$Q$7690,"=" &amp;B147,'2way'!$Y$3:$Y$7690,"&lt;&gt;P") + SUMIFS('2way'!$Z$3:$Z$7690,'2way'!$R$3:$R$7690,"=" &amp;B147,'2way'!$Y$3:$Y$7690,"&lt;&gt;P")</f>
        <v>0</v>
      </c>
      <c r="D147">
        <f>SUMIFS('2way'!$AB$3:$AB$7690,'2way'!$Q$3:$Q$7690,"="&amp;B147,'2way'!$Z$3:$Z$7690,"&lt;&gt;P") + SUMIFS('2way'!$AB$3:$AB$7690,'2way'!$R$3:$R$7690,"="&amp;B147,'2way'!$Z$3:$Z$7690,"&lt;&gt;P")</f>
        <v>1</v>
      </c>
      <c r="E147" s="60" t="e">
        <f t="shared" si="6"/>
        <v>#DIV/0!</v>
      </c>
      <c r="F147">
        <f>SUMIFS('2way'!$Z$3:$Z$7690,'2way'!$Q$3:$Q$7690,"=" &amp;B147,'2way'!$Y$3:$Y$7690,"&lt;&gt;P") + SUMIFS('2way'!$Z$3:$Z$7690,'2way'!$R$3:$R$7690,"=" &amp;B147,'2way'!$Y$3:$Y$7690,"&lt;&gt;P")</f>
        <v>0</v>
      </c>
      <c r="G147">
        <f>SUMIFS('2way'!$AD$3:$AD$7690,'2way'!$Q$3:$Q$7690,"="&amp;B147,'2way'!$Y$3:$Y$7690,"&lt;&gt;P") + SUMIFS('2way'!$AD$3:$AD$7690,'2way'!$R$3:$R$7690,"="&amp;D147,'2way'!$Y$3:$Y$7690,"&lt;&gt;P")</f>
        <v>0</v>
      </c>
      <c r="H147" s="60" t="e">
        <f t="shared" si="7"/>
        <v>#DIV/0!</v>
      </c>
      <c r="I147">
        <f>SUMIFS('2way'!$Z$3:$Z$7690,'2way'!$Q$3:$Q$7690,"=" &amp;B147,'2way'!$Y$3:$Y$7690,"&lt;&gt;P") + SUMIFS('2way'!$Z$3:$Z$7690,'2way'!$R$3:$R$7690,"=" &amp;B147,'2way'!$Y$3:$Y$7690,"&lt;&gt;P")</f>
        <v>0</v>
      </c>
      <c r="J147">
        <f>SUMIFS('2way'!$AF$3:$AF$7690,'2way'!$Q$3:$Q$7690,"="&amp;B147,'2way'!$Y$3:$Y$7690,"&lt;&gt;P") + SUMIFS('2way'!$AF$3:$AF$7690,'2way'!$R$3:$R$7690,"="&amp;B147,'2way'!$Y$3:$Y$7690,"&lt;&gt;P")</f>
        <v>0</v>
      </c>
      <c r="K147" s="60" t="e">
        <f t="shared" si="8"/>
        <v>#DIV/0!</v>
      </c>
    </row>
    <row r="148" spans="1:11" x14ac:dyDescent="0.25">
      <c r="A148" t="s">
        <v>263</v>
      </c>
      <c r="B148" t="s">
        <v>464</v>
      </c>
      <c r="C148">
        <f>SUMIFS('2way'!$Z$3:$Z$7690,'2way'!$Q$3:$Q$7690,"=" &amp;B148,'2way'!$Y$3:$Y$7690,"&lt;&gt;P") + SUMIFS('2way'!$Z$3:$Z$7690,'2way'!$R$3:$R$7690,"=" &amp;B148,'2way'!$Y$3:$Y$7690,"&lt;&gt;P")</f>
        <v>0</v>
      </c>
      <c r="D148">
        <f>SUMIFS('2way'!$AB$3:$AB$7690,'2way'!$Q$3:$Q$7690,"="&amp;B148,'2way'!$Z$3:$Z$7690,"&lt;&gt;P") + SUMIFS('2way'!$AB$3:$AB$7690,'2way'!$R$3:$R$7690,"="&amp;B148,'2way'!$Z$3:$Z$7690,"&lt;&gt;P")</f>
        <v>0</v>
      </c>
      <c r="E148" s="60" t="e">
        <f t="shared" si="6"/>
        <v>#DIV/0!</v>
      </c>
      <c r="F148">
        <f>SUMIFS('2way'!$Z$3:$Z$7690,'2way'!$Q$3:$Q$7690,"=" &amp;B148,'2way'!$Y$3:$Y$7690,"&lt;&gt;P") + SUMIFS('2way'!$Z$3:$Z$7690,'2way'!$R$3:$R$7690,"=" &amp;B148,'2way'!$Y$3:$Y$7690,"&lt;&gt;P")</f>
        <v>0</v>
      </c>
      <c r="G148">
        <f>SUMIFS('2way'!$AD$3:$AD$7690,'2way'!$Q$3:$Q$7690,"="&amp;B148,'2way'!$Y$3:$Y$7690,"&lt;&gt;P") + SUMIFS('2way'!$AD$3:$AD$7690,'2way'!$R$3:$R$7690,"="&amp;D148,'2way'!$Y$3:$Y$7690,"&lt;&gt;P")</f>
        <v>0</v>
      </c>
      <c r="H148" s="60" t="e">
        <f t="shared" si="7"/>
        <v>#DIV/0!</v>
      </c>
      <c r="I148">
        <f>SUMIFS('2way'!$Z$3:$Z$7690,'2way'!$Q$3:$Q$7690,"=" &amp;B148,'2way'!$Y$3:$Y$7690,"&lt;&gt;P") + SUMIFS('2way'!$Z$3:$Z$7690,'2way'!$R$3:$R$7690,"=" &amp;B148,'2way'!$Y$3:$Y$7690,"&lt;&gt;P")</f>
        <v>0</v>
      </c>
      <c r="J148">
        <f>SUMIFS('2way'!$AF$3:$AF$7690,'2way'!$Q$3:$Q$7690,"="&amp;B148,'2way'!$Y$3:$Y$7690,"&lt;&gt;P") + SUMIFS('2way'!$AF$3:$AF$7690,'2way'!$R$3:$R$7690,"="&amp;B148,'2way'!$Y$3:$Y$7690,"&lt;&gt;P")</f>
        <v>0</v>
      </c>
      <c r="K148" s="60" t="e">
        <f t="shared" si="8"/>
        <v>#DIV/0!</v>
      </c>
    </row>
    <row r="149" spans="1:11" x14ac:dyDescent="0.25">
      <c r="A149" t="s">
        <v>263</v>
      </c>
      <c r="B149" t="s">
        <v>403</v>
      </c>
      <c r="C149">
        <f>SUMIFS('2way'!$Z$3:$Z$7690,'2way'!$Q$3:$Q$7690,"=" &amp;B149,'2way'!$Y$3:$Y$7690,"&lt;&gt;P") + SUMIFS('2way'!$Z$3:$Z$7690,'2way'!$R$3:$R$7690,"=" &amp;B149,'2way'!$Y$3:$Y$7690,"&lt;&gt;P")</f>
        <v>0</v>
      </c>
      <c r="D149">
        <f>SUMIFS('2way'!$AB$3:$AB$7690,'2way'!$Q$3:$Q$7690,"="&amp;B149,'2way'!$Z$3:$Z$7690,"&lt;&gt;P") + SUMIFS('2way'!$AB$3:$AB$7690,'2way'!$R$3:$R$7690,"="&amp;B149,'2way'!$Z$3:$Z$7690,"&lt;&gt;P")</f>
        <v>4</v>
      </c>
      <c r="E149" s="60" t="e">
        <f t="shared" si="6"/>
        <v>#DIV/0!</v>
      </c>
      <c r="F149">
        <f>SUMIFS('2way'!$Z$3:$Z$7690,'2way'!$Q$3:$Q$7690,"=" &amp;B149,'2way'!$Y$3:$Y$7690,"&lt;&gt;P") + SUMIFS('2way'!$Z$3:$Z$7690,'2way'!$R$3:$R$7690,"=" &amp;B149,'2way'!$Y$3:$Y$7690,"&lt;&gt;P")</f>
        <v>0</v>
      </c>
      <c r="G149">
        <f>SUMIFS('2way'!$AD$3:$AD$7690,'2way'!$Q$3:$Q$7690,"="&amp;B149,'2way'!$Y$3:$Y$7690,"&lt;&gt;P") + SUMIFS('2way'!$AD$3:$AD$7690,'2way'!$R$3:$R$7690,"="&amp;D149,'2way'!$Y$3:$Y$7690,"&lt;&gt;P")</f>
        <v>0</v>
      </c>
      <c r="H149" s="60" t="e">
        <f t="shared" si="7"/>
        <v>#DIV/0!</v>
      </c>
      <c r="I149">
        <f>SUMIFS('2way'!$Z$3:$Z$7690,'2way'!$Q$3:$Q$7690,"=" &amp;B149,'2way'!$Y$3:$Y$7690,"&lt;&gt;P") + SUMIFS('2way'!$Z$3:$Z$7690,'2way'!$R$3:$R$7690,"=" &amp;B149,'2way'!$Y$3:$Y$7690,"&lt;&gt;P")</f>
        <v>0</v>
      </c>
      <c r="J149">
        <f>SUMIFS('2way'!$AF$3:$AF$7690,'2way'!$Q$3:$Q$7690,"="&amp;B149,'2way'!$Y$3:$Y$7690,"&lt;&gt;P") + SUMIFS('2way'!$AF$3:$AF$7690,'2way'!$R$3:$R$7690,"="&amp;B149,'2way'!$Y$3:$Y$7690,"&lt;&gt;P")</f>
        <v>0</v>
      </c>
      <c r="K149" s="60" t="e">
        <f t="shared" si="8"/>
        <v>#DIV/0!</v>
      </c>
    </row>
    <row r="150" spans="1:11" x14ac:dyDescent="0.25">
      <c r="A150" t="s">
        <v>260</v>
      </c>
      <c r="B150" t="s">
        <v>533</v>
      </c>
      <c r="C150">
        <f>SUMIFS('2way'!$Z$3:$Z$7690,'2way'!$Q$3:$Q$7690,"=" &amp;B150,'2way'!$Y$3:$Y$7690,"&lt;&gt;P") + SUMIFS('2way'!$Z$3:$Z$7690,'2way'!$R$3:$R$7690,"=" &amp;B150,'2way'!$Y$3:$Y$7690,"&lt;&gt;P")</f>
        <v>0</v>
      </c>
      <c r="D150">
        <f>SUMIFS('2way'!$AB$3:$AB$7690,'2way'!$Q$3:$Q$7690,"="&amp;B150,'2way'!$Z$3:$Z$7690,"&lt;&gt;P") + SUMIFS('2way'!$AB$3:$AB$7690,'2way'!$R$3:$R$7690,"="&amp;B150,'2way'!$Z$3:$Z$7690,"&lt;&gt;P")</f>
        <v>7</v>
      </c>
      <c r="E150" s="60" t="e">
        <f t="shared" si="6"/>
        <v>#DIV/0!</v>
      </c>
      <c r="F150">
        <f>SUMIFS('2way'!$Z$3:$Z$7690,'2way'!$Q$3:$Q$7690,"=" &amp;B150,'2way'!$Y$3:$Y$7690,"&lt;&gt;P") + SUMIFS('2way'!$Z$3:$Z$7690,'2way'!$R$3:$R$7690,"=" &amp;B150,'2way'!$Y$3:$Y$7690,"&lt;&gt;P")</f>
        <v>0</v>
      </c>
      <c r="G150">
        <f>SUMIFS('2way'!$AD$3:$AD$7690,'2way'!$Q$3:$Q$7690,"="&amp;B150,'2way'!$Y$3:$Y$7690,"&lt;&gt;P") + SUMIFS('2way'!$AD$3:$AD$7690,'2way'!$R$3:$R$7690,"="&amp;D150,'2way'!$Y$3:$Y$7690,"&lt;&gt;P")</f>
        <v>0</v>
      </c>
      <c r="H150" s="60" t="e">
        <f t="shared" si="7"/>
        <v>#DIV/0!</v>
      </c>
      <c r="I150">
        <f>SUMIFS('2way'!$Z$3:$Z$7690,'2way'!$Q$3:$Q$7690,"=" &amp;B150,'2way'!$Y$3:$Y$7690,"&lt;&gt;P") + SUMIFS('2way'!$Z$3:$Z$7690,'2way'!$R$3:$R$7690,"=" &amp;B150,'2way'!$Y$3:$Y$7690,"&lt;&gt;P")</f>
        <v>0</v>
      </c>
      <c r="J150">
        <f>SUMIFS('2way'!$AF$3:$AF$7690,'2way'!$Q$3:$Q$7690,"="&amp;B150,'2way'!$Y$3:$Y$7690,"&lt;&gt;P") + SUMIFS('2way'!$AF$3:$AF$7690,'2way'!$R$3:$R$7690,"="&amp;B150,'2way'!$Y$3:$Y$7690,"&lt;&gt;P")</f>
        <v>0</v>
      </c>
      <c r="K150" s="60" t="e">
        <f t="shared" si="8"/>
        <v>#DIV/0!</v>
      </c>
    </row>
    <row r="151" spans="1:11" x14ac:dyDescent="0.25">
      <c r="A151" t="s">
        <v>260</v>
      </c>
      <c r="B151" t="s">
        <v>537</v>
      </c>
      <c r="C151">
        <f>SUMIFS('2way'!$Z$3:$Z$7690,'2way'!$Q$3:$Q$7690,"=" &amp;B151,'2way'!$Y$3:$Y$7690,"&lt;&gt;P") + SUMIFS('2way'!$Z$3:$Z$7690,'2way'!$R$3:$R$7690,"=" &amp;B151,'2way'!$Y$3:$Y$7690,"&lt;&gt;P")</f>
        <v>0</v>
      </c>
      <c r="D151">
        <f>SUMIFS('2way'!$AB$3:$AB$7690,'2way'!$Q$3:$Q$7690,"="&amp;B151,'2way'!$Z$3:$Z$7690,"&lt;&gt;P") + SUMIFS('2way'!$AB$3:$AB$7690,'2way'!$R$3:$R$7690,"="&amp;B151,'2way'!$Z$3:$Z$7690,"&lt;&gt;P")</f>
        <v>2</v>
      </c>
      <c r="E151" s="60" t="e">
        <f t="shared" si="6"/>
        <v>#DIV/0!</v>
      </c>
      <c r="F151">
        <f>SUMIFS('2way'!$Z$3:$Z$7690,'2way'!$Q$3:$Q$7690,"=" &amp;B151,'2way'!$Y$3:$Y$7690,"&lt;&gt;P") + SUMIFS('2way'!$Z$3:$Z$7690,'2way'!$R$3:$R$7690,"=" &amp;B151,'2way'!$Y$3:$Y$7690,"&lt;&gt;P")</f>
        <v>0</v>
      </c>
      <c r="G151">
        <f>SUMIFS('2way'!$AD$3:$AD$7690,'2way'!$Q$3:$Q$7690,"="&amp;B151,'2way'!$Y$3:$Y$7690,"&lt;&gt;P") + SUMIFS('2way'!$AD$3:$AD$7690,'2way'!$R$3:$R$7690,"="&amp;D151,'2way'!$Y$3:$Y$7690,"&lt;&gt;P")</f>
        <v>0</v>
      </c>
      <c r="H151" s="60" t="e">
        <f t="shared" si="7"/>
        <v>#DIV/0!</v>
      </c>
      <c r="I151">
        <f>SUMIFS('2way'!$Z$3:$Z$7690,'2way'!$Q$3:$Q$7690,"=" &amp;B151,'2way'!$Y$3:$Y$7690,"&lt;&gt;P") + SUMIFS('2way'!$Z$3:$Z$7690,'2way'!$R$3:$R$7690,"=" &amp;B151,'2way'!$Y$3:$Y$7690,"&lt;&gt;P")</f>
        <v>0</v>
      </c>
      <c r="J151">
        <f>SUMIFS('2way'!$AF$3:$AF$7690,'2way'!$Q$3:$Q$7690,"="&amp;B151,'2way'!$Y$3:$Y$7690,"&lt;&gt;P") + SUMIFS('2way'!$AF$3:$AF$7690,'2way'!$R$3:$R$7690,"="&amp;B151,'2way'!$Y$3:$Y$7690,"&lt;&gt;P")</f>
        <v>0</v>
      </c>
      <c r="K151" s="60" t="e">
        <f t="shared" si="8"/>
        <v>#DIV/0!</v>
      </c>
    </row>
    <row r="152" spans="1:11" x14ac:dyDescent="0.25">
      <c r="A152" t="s">
        <v>260</v>
      </c>
      <c r="B152" t="s">
        <v>513</v>
      </c>
      <c r="C152">
        <f>SUMIFS('2way'!$Z$3:$Z$7690,'2way'!$Q$3:$Q$7690,"=" &amp;B152,'2way'!$Y$3:$Y$7690,"&lt;&gt;P") + SUMIFS('2way'!$Z$3:$Z$7690,'2way'!$R$3:$R$7690,"=" &amp;B152,'2way'!$Y$3:$Y$7690,"&lt;&gt;P")</f>
        <v>0</v>
      </c>
      <c r="D152">
        <f>SUMIFS('2way'!$AB$3:$AB$7690,'2way'!$Q$3:$Q$7690,"="&amp;B152,'2way'!$Z$3:$Z$7690,"&lt;&gt;P") + SUMIFS('2way'!$AB$3:$AB$7690,'2way'!$R$3:$R$7690,"="&amp;B152,'2way'!$Z$3:$Z$7690,"&lt;&gt;P")</f>
        <v>-6</v>
      </c>
      <c r="E152" s="60" t="e">
        <f t="shared" si="6"/>
        <v>#DIV/0!</v>
      </c>
      <c r="F152">
        <f>SUMIFS('2way'!$Z$3:$Z$7690,'2way'!$Q$3:$Q$7690,"=" &amp;B152,'2way'!$Y$3:$Y$7690,"&lt;&gt;P") + SUMIFS('2way'!$Z$3:$Z$7690,'2way'!$R$3:$R$7690,"=" &amp;B152,'2way'!$Y$3:$Y$7690,"&lt;&gt;P")</f>
        <v>0</v>
      </c>
      <c r="G152">
        <f>SUMIFS('2way'!$AD$3:$AD$7690,'2way'!$Q$3:$Q$7690,"="&amp;B152,'2way'!$Y$3:$Y$7690,"&lt;&gt;P") + SUMIFS('2way'!$AD$3:$AD$7690,'2way'!$R$3:$R$7690,"="&amp;D152,'2way'!$Y$3:$Y$7690,"&lt;&gt;P")</f>
        <v>0</v>
      </c>
      <c r="H152" s="60" t="e">
        <f t="shared" si="7"/>
        <v>#DIV/0!</v>
      </c>
      <c r="I152">
        <f>SUMIFS('2way'!$Z$3:$Z$7690,'2way'!$Q$3:$Q$7690,"=" &amp;B152,'2way'!$Y$3:$Y$7690,"&lt;&gt;P") + SUMIFS('2way'!$Z$3:$Z$7690,'2way'!$R$3:$R$7690,"=" &amp;B152,'2way'!$Y$3:$Y$7690,"&lt;&gt;P")</f>
        <v>0</v>
      </c>
      <c r="J152">
        <f>SUMIFS('2way'!$AF$3:$AF$7690,'2way'!$Q$3:$Q$7690,"="&amp;B152,'2way'!$Y$3:$Y$7690,"&lt;&gt;P") + SUMIFS('2way'!$AF$3:$AF$7690,'2way'!$R$3:$R$7690,"="&amp;B152,'2way'!$Y$3:$Y$7690,"&lt;&gt;P")</f>
        <v>0</v>
      </c>
      <c r="K152" s="60" t="e">
        <f t="shared" si="8"/>
        <v>#DIV/0!</v>
      </c>
    </row>
    <row r="153" spans="1:11" x14ac:dyDescent="0.25">
      <c r="A153" t="s">
        <v>260</v>
      </c>
      <c r="B153" t="s">
        <v>517</v>
      </c>
      <c r="C153">
        <f>SUMIFS('2way'!$Z$3:$Z$7690,'2way'!$Q$3:$Q$7690,"=" &amp;B153,'2way'!$Y$3:$Y$7690,"&lt;&gt;P") + SUMIFS('2way'!$Z$3:$Z$7690,'2way'!$R$3:$R$7690,"=" &amp;B153,'2way'!$Y$3:$Y$7690,"&lt;&gt;P")</f>
        <v>0</v>
      </c>
      <c r="D153">
        <f>SUMIFS('2way'!$AB$3:$AB$7690,'2way'!$Q$3:$Q$7690,"="&amp;B153,'2way'!$Z$3:$Z$7690,"&lt;&gt;P") + SUMIFS('2way'!$AB$3:$AB$7690,'2way'!$R$3:$R$7690,"="&amp;B153,'2way'!$Z$3:$Z$7690,"&lt;&gt;P")</f>
        <v>-3</v>
      </c>
      <c r="E153" s="60" t="e">
        <f t="shared" si="6"/>
        <v>#DIV/0!</v>
      </c>
      <c r="F153">
        <f>SUMIFS('2way'!$Z$3:$Z$7690,'2way'!$Q$3:$Q$7690,"=" &amp;B153,'2way'!$Y$3:$Y$7690,"&lt;&gt;P") + SUMIFS('2way'!$Z$3:$Z$7690,'2way'!$R$3:$R$7690,"=" &amp;B153,'2way'!$Y$3:$Y$7690,"&lt;&gt;P")</f>
        <v>0</v>
      </c>
      <c r="G153">
        <f>SUMIFS('2way'!$AD$3:$AD$7690,'2way'!$Q$3:$Q$7690,"="&amp;B153,'2way'!$Y$3:$Y$7690,"&lt;&gt;P") + SUMIFS('2way'!$AD$3:$AD$7690,'2way'!$R$3:$R$7690,"="&amp;D153,'2way'!$Y$3:$Y$7690,"&lt;&gt;P")</f>
        <v>0</v>
      </c>
      <c r="H153" s="60" t="e">
        <f t="shared" si="7"/>
        <v>#DIV/0!</v>
      </c>
      <c r="I153">
        <f>SUMIFS('2way'!$Z$3:$Z$7690,'2way'!$Q$3:$Q$7690,"=" &amp;B153,'2way'!$Y$3:$Y$7690,"&lt;&gt;P") + SUMIFS('2way'!$Z$3:$Z$7690,'2way'!$R$3:$R$7690,"=" &amp;B153,'2way'!$Y$3:$Y$7690,"&lt;&gt;P")</f>
        <v>0</v>
      </c>
      <c r="J153">
        <f>SUMIFS('2way'!$AF$3:$AF$7690,'2way'!$Q$3:$Q$7690,"="&amp;B153,'2way'!$Y$3:$Y$7690,"&lt;&gt;P") + SUMIFS('2way'!$AF$3:$AF$7690,'2way'!$R$3:$R$7690,"="&amp;B153,'2way'!$Y$3:$Y$7690,"&lt;&gt;P")</f>
        <v>0</v>
      </c>
      <c r="K153" s="60" t="e">
        <f t="shared" si="8"/>
        <v>#DIV/0!</v>
      </c>
    </row>
    <row r="154" spans="1:11" x14ac:dyDescent="0.25">
      <c r="A154" t="s">
        <v>260</v>
      </c>
      <c r="B154" t="s">
        <v>515</v>
      </c>
      <c r="C154">
        <f>SUMIFS('2way'!$Z$3:$Z$7690,'2way'!$Q$3:$Q$7690,"=" &amp;B154,'2way'!$Y$3:$Y$7690,"&lt;&gt;P") + SUMIFS('2way'!$Z$3:$Z$7690,'2way'!$R$3:$R$7690,"=" &amp;B154,'2way'!$Y$3:$Y$7690,"&lt;&gt;P")</f>
        <v>0</v>
      </c>
      <c r="D154">
        <f>SUMIFS('2way'!$AB$3:$AB$7690,'2way'!$Q$3:$Q$7690,"="&amp;B154,'2way'!$Z$3:$Z$7690,"&lt;&gt;P") + SUMIFS('2way'!$AB$3:$AB$7690,'2way'!$R$3:$R$7690,"="&amp;B154,'2way'!$Z$3:$Z$7690,"&lt;&gt;P")</f>
        <v>5</v>
      </c>
      <c r="E154" s="60" t="e">
        <f t="shared" si="6"/>
        <v>#DIV/0!</v>
      </c>
      <c r="F154">
        <f>SUMIFS('2way'!$Z$3:$Z$7690,'2way'!$Q$3:$Q$7690,"=" &amp;B154,'2way'!$Y$3:$Y$7690,"&lt;&gt;P") + SUMIFS('2way'!$Z$3:$Z$7690,'2way'!$R$3:$R$7690,"=" &amp;B154,'2way'!$Y$3:$Y$7690,"&lt;&gt;P")</f>
        <v>0</v>
      </c>
      <c r="G154">
        <f>SUMIFS('2way'!$AD$3:$AD$7690,'2way'!$Q$3:$Q$7690,"="&amp;B154,'2way'!$Y$3:$Y$7690,"&lt;&gt;P") + SUMIFS('2way'!$AD$3:$AD$7690,'2way'!$R$3:$R$7690,"="&amp;D154,'2way'!$Y$3:$Y$7690,"&lt;&gt;P")</f>
        <v>0</v>
      </c>
      <c r="H154" s="60" t="e">
        <f t="shared" si="7"/>
        <v>#DIV/0!</v>
      </c>
      <c r="I154">
        <f>SUMIFS('2way'!$Z$3:$Z$7690,'2way'!$Q$3:$Q$7690,"=" &amp;B154,'2way'!$Y$3:$Y$7690,"&lt;&gt;P") + SUMIFS('2way'!$Z$3:$Z$7690,'2way'!$R$3:$R$7690,"=" &amp;B154,'2way'!$Y$3:$Y$7690,"&lt;&gt;P")</f>
        <v>0</v>
      </c>
      <c r="J154">
        <f>SUMIFS('2way'!$AF$3:$AF$7690,'2way'!$Q$3:$Q$7690,"="&amp;B154,'2way'!$Y$3:$Y$7690,"&lt;&gt;P") + SUMIFS('2way'!$AF$3:$AF$7690,'2way'!$R$3:$R$7690,"="&amp;B154,'2way'!$Y$3:$Y$7690,"&lt;&gt;P")</f>
        <v>0</v>
      </c>
      <c r="K154" s="60" t="e">
        <f t="shared" si="8"/>
        <v>#DIV/0!</v>
      </c>
    </row>
    <row r="155" spans="1:11" x14ac:dyDescent="0.25">
      <c r="A155" t="s">
        <v>260</v>
      </c>
      <c r="B155" t="s">
        <v>510</v>
      </c>
      <c r="C155">
        <f>SUMIFS('2way'!$Z$3:$Z$7690,'2way'!$Q$3:$Q$7690,"=" &amp;B155,'2way'!$Y$3:$Y$7690,"&lt;&gt;P") + SUMIFS('2way'!$Z$3:$Z$7690,'2way'!$R$3:$R$7690,"=" &amp;B155,'2way'!$Y$3:$Y$7690,"&lt;&gt;P")</f>
        <v>0</v>
      </c>
      <c r="D155">
        <f>SUMIFS('2way'!$AB$3:$AB$7690,'2way'!$Q$3:$Q$7690,"="&amp;B155,'2way'!$Z$3:$Z$7690,"&lt;&gt;P") + SUMIFS('2way'!$AB$3:$AB$7690,'2way'!$R$3:$R$7690,"="&amp;B155,'2way'!$Z$3:$Z$7690,"&lt;&gt;P")</f>
        <v>9</v>
      </c>
      <c r="E155" s="60" t="e">
        <f t="shared" si="6"/>
        <v>#DIV/0!</v>
      </c>
      <c r="F155">
        <f>SUMIFS('2way'!$Z$3:$Z$7690,'2way'!$Q$3:$Q$7690,"=" &amp;B155,'2way'!$Y$3:$Y$7690,"&lt;&gt;P") + SUMIFS('2way'!$Z$3:$Z$7690,'2way'!$R$3:$R$7690,"=" &amp;B155,'2way'!$Y$3:$Y$7690,"&lt;&gt;P")</f>
        <v>0</v>
      </c>
      <c r="G155">
        <f>SUMIFS('2way'!$AD$3:$AD$7690,'2way'!$Q$3:$Q$7690,"="&amp;B155,'2way'!$Y$3:$Y$7690,"&lt;&gt;P") + SUMIFS('2way'!$AD$3:$AD$7690,'2way'!$R$3:$R$7690,"="&amp;D155,'2way'!$Y$3:$Y$7690,"&lt;&gt;P")</f>
        <v>0</v>
      </c>
      <c r="H155" s="60" t="e">
        <f t="shared" si="7"/>
        <v>#DIV/0!</v>
      </c>
      <c r="I155">
        <f>SUMIFS('2way'!$Z$3:$Z$7690,'2way'!$Q$3:$Q$7690,"=" &amp;B155,'2way'!$Y$3:$Y$7690,"&lt;&gt;P") + SUMIFS('2way'!$Z$3:$Z$7690,'2way'!$R$3:$R$7690,"=" &amp;B155,'2way'!$Y$3:$Y$7690,"&lt;&gt;P")</f>
        <v>0</v>
      </c>
      <c r="J155">
        <f>SUMIFS('2way'!$AF$3:$AF$7690,'2way'!$Q$3:$Q$7690,"="&amp;B155,'2way'!$Y$3:$Y$7690,"&lt;&gt;P") + SUMIFS('2way'!$AF$3:$AF$7690,'2way'!$R$3:$R$7690,"="&amp;B155,'2way'!$Y$3:$Y$7690,"&lt;&gt;P")</f>
        <v>0</v>
      </c>
      <c r="K155" s="60" t="e">
        <f t="shared" si="8"/>
        <v>#DIV/0!</v>
      </c>
    </row>
    <row r="156" spans="1:11" x14ac:dyDescent="0.25">
      <c r="A156" t="s">
        <v>260</v>
      </c>
      <c r="B156" t="s">
        <v>512</v>
      </c>
      <c r="C156">
        <f>SUMIFS('2way'!$Z$3:$Z$7690,'2way'!$Q$3:$Q$7690,"=" &amp;B156,'2way'!$Y$3:$Y$7690,"&lt;&gt;P") + SUMIFS('2way'!$Z$3:$Z$7690,'2way'!$R$3:$R$7690,"=" &amp;B156,'2way'!$Y$3:$Y$7690,"&lt;&gt;P")</f>
        <v>0</v>
      </c>
      <c r="D156">
        <f>SUMIFS('2way'!$AB$3:$AB$7690,'2way'!$Q$3:$Q$7690,"="&amp;B156,'2way'!$Z$3:$Z$7690,"&lt;&gt;P") + SUMIFS('2way'!$AB$3:$AB$7690,'2way'!$R$3:$R$7690,"="&amp;B156,'2way'!$Z$3:$Z$7690,"&lt;&gt;P")</f>
        <v>3</v>
      </c>
      <c r="E156" s="60" t="e">
        <f t="shared" si="6"/>
        <v>#DIV/0!</v>
      </c>
      <c r="F156">
        <f>SUMIFS('2way'!$Z$3:$Z$7690,'2way'!$Q$3:$Q$7690,"=" &amp;B156,'2way'!$Y$3:$Y$7690,"&lt;&gt;P") + SUMIFS('2way'!$Z$3:$Z$7690,'2way'!$R$3:$R$7690,"=" &amp;B156,'2way'!$Y$3:$Y$7690,"&lt;&gt;P")</f>
        <v>0</v>
      </c>
      <c r="G156">
        <f>SUMIFS('2way'!$AD$3:$AD$7690,'2way'!$Q$3:$Q$7690,"="&amp;B156,'2way'!$Y$3:$Y$7690,"&lt;&gt;P") + SUMIFS('2way'!$AD$3:$AD$7690,'2way'!$R$3:$R$7690,"="&amp;D156,'2way'!$Y$3:$Y$7690,"&lt;&gt;P")</f>
        <v>0</v>
      </c>
      <c r="H156" s="60" t="e">
        <f t="shared" si="7"/>
        <v>#DIV/0!</v>
      </c>
      <c r="I156">
        <f>SUMIFS('2way'!$Z$3:$Z$7690,'2way'!$Q$3:$Q$7690,"=" &amp;B156,'2way'!$Y$3:$Y$7690,"&lt;&gt;P") + SUMIFS('2way'!$Z$3:$Z$7690,'2way'!$R$3:$R$7690,"=" &amp;B156,'2way'!$Y$3:$Y$7690,"&lt;&gt;P")</f>
        <v>0</v>
      </c>
      <c r="J156">
        <f>SUMIFS('2way'!$AF$3:$AF$7690,'2way'!$Q$3:$Q$7690,"="&amp;B156,'2way'!$Y$3:$Y$7690,"&lt;&gt;P") + SUMIFS('2way'!$AF$3:$AF$7690,'2way'!$R$3:$R$7690,"="&amp;B156,'2way'!$Y$3:$Y$7690,"&lt;&gt;P")</f>
        <v>0</v>
      </c>
      <c r="K156" s="60" t="e">
        <f t="shared" si="8"/>
        <v>#DIV/0!</v>
      </c>
    </row>
    <row r="157" spans="1:11" x14ac:dyDescent="0.25">
      <c r="A157" t="s">
        <v>260</v>
      </c>
      <c r="B157" t="s">
        <v>535</v>
      </c>
      <c r="C157">
        <f>SUMIFS('2way'!$Z$3:$Z$7690,'2way'!$Q$3:$Q$7690,"=" &amp;B157,'2way'!$Y$3:$Y$7690,"&lt;&gt;P") + SUMIFS('2way'!$Z$3:$Z$7690,'2way'!$R$3:$R$7690,"=" &amp;B157,'2way'!$Y$3:$Y$7690,"&lt;&gt;P")</f>
        <v>0</v>
      </c>
      <c r="D157">
        <f>SUMIFS('2way'!$AB$3:$AB$7690,'2way'!$Q$3:$Q$7690,"="&amp;B157,'2way'!$Z$3:$Z$7690,"&lt;&gt;P") + SUMIFS('2way'!$AB$3:$AB$7690,'2way'!$R$3:$R$7690,"="&amp;B157,'2way'!$Z$3:$Z$7690,"&lt;&gt;P")</f>
        <v>-14</v>
      </c>
      <c r="E157" s="60" t="e">
        <f t="shared" si="6"/>
        <v>#DIV/0!</v>
      </c>
      <c r="F157">
        <f>SUMIFS('2way'!$Z$3:$Z$7690,'2way'!$Q$3:$Q$7690,"=" &amp;B157,'2way'!$Y$3:$Y$7690,"&lt;&gt;P") + SUMIFS('2way'!$Z$3:$Z$7690,'2way'!$R$3:$R$7690,"=" &amp;B157,'2way'!$Y$3:$Y$7690,"&lt;&gt;P")</f>
        <v>0</v>
      </c>
      <c r="G157">
        <f>SUMIFS('2way'!$AD$3:$AD$7690,'2way'!$Q$3:$Q$7690,"="&amp;B157,'2way'!$Y$3:$Y$7690,"&lt;&gt;P") + SUMIFS('2way'!$AD$3:$AD$7690,'2way'!$R$3:$R$7690,"="&amp;D157,'2way'!$Y$3:$Y$7690,"&lt;&gt;P")</f>
        <v>0</v>
      </c>
      <c r="H157" s="60" t="e">
        <f t="shared" si="7"/>
        <v>#DIV/0!</v>
      </c>
      <c r="I157">
        <f>SUMIFS('2way'!$Z$3:$Z$7690,'2way'!$Q$3:$Q$7690,"=" &amp;B157,'2way'!$Y$3:$Y$7690,"&lt;&gt;P") + SUMIFS('2way'!$Z$3:$Z$7690,'2way'!$R$3:$R$7690,"=" &amp;B157,'2way'!$Y$3:$Y$7690,"&lt;&gt;P")</f>
        <v>0</v>
      </c>
      <c r="J157">
        <f>SUMIFS('2way'!$AF$3:$AF$7690,'2way'!$Q$3:$Q$7690,"="&amp;B157,'2way'!$Y$3:$Y$7690,"&lt;&gt;P") + SUMIFS('2way'!$AF$3:$AF$7690,'2way'!$R$3:$R$7690,"="&amp;B157,'2way'!$Y$3:$Y$7690,"&lt;&gt;P")</f>
        <v>0</v>
      </c>
      <c r="K157" s="60" t="e">
        <f t="shared" si="8"/>
        <v>#DIV/0!</v>
      </c>
    </row>
    <row r="158" spans="1:11" x14ac:dyDescent="0.25">
      <c r="A158" t="s">
        <v>260</v>
      </c>
      <c r="B158" t="s">
        <v>534</v>
      </c>
      <c r="C158">
        <f>SUMIFS('2way'!$Z$3:$Z$7690,'2way'!$Q$3:$Q$7690,"=" &amp;B158,'2way'!$Y$3:$Y$7690,"&lt;&gt;P") + SUMIFS('2way'!$Z$3:$Z$7690,'2way'!$R$3:$R$7690,"=" &amp;B158,'2way'!$Y$3:$Y$7690,"&lt;&gt;P")</f>
        <v>0</v>
      </c>
      <c r="D158">
        <f>SUMIFS('2way'!$AB$3:$AB$7690,'2way'!$Q$3:$Q$7690,"="&amp;B158,'2way'!$Z$3:$Z$7690,"&lt;&gt;P") + SUMIFS('2way'!$AB$3:$AB$7690,'2way'!$R$3:$R$7690,"="&amp;B158,'2way'!$Z$3:$Z$7690,"&lt;&gt;P")</f>
        <v>4</v>
      </c>
      <c r="E158" s="60" t="e">
        <f t="shared" si="6"/>
        <v>#DIV/0!</v>
      </c>
      <c r="F158">
        <f>SUMIFS('2way'!$Z$3:$Z$7690,'2way'!$Q$3:$Q$7690,"=" &amp;B158,'2way'!$Y$3:$Y$7690,"&lt;&gt;P") + SUMIFS('2way'!$Z$3:$Z$7690,'2way'!$R$3:$R$7690,"=" &amp;B158,'2way'!$Y$3:$Y$7690,"&lt;&gt;P")</f>
        <v>0</v>
      </c>
      <c r="G158">
        <f>SUMIFS('2way'!$AD$3:$AD$7690,'2way'!$Q$3:$Q$7690,"="&amp;B158,'2way'!$Y$3:$Y$7690,"&lt;&gt;P") + SUMIFS('2way'!$AD$3:$AD$7690,'2way'!$R$3:$R$7690,"="&amp;D158,'2way'!$Y$3:$Y$7690,"&lt;&gt;P")</f>
        <v>0</v>
      </c>
      <c r="H158" s="60" t="e">
        <f t="shared" si="7"/>
        <v>#DIV/0!</v>
      </c>
      <c r="I158">
        <f>SUMIFS('2way'!$Z$3:$Z$7690,'2way'!$Q$3:$Q$7690,"=" &amp;B158,'2way'!$Y$3:$Y$7690,"&lt;&gt;P") + SUMIFS('2way'!$Z$3:$Z$7690,'2way'!$R$3:$R$7690,"=" &amp;B158,'2way'!$Y$3:$Y$7690,"&lt;&gt;P")</f>
        <v>0</v>
      </c>
      <c r="J158">
        <f>SUMIFS('2way'!$AF$3:$AF$7690,'2way'!$Q$3:$Q$7690,"="&amp;B158,'2way'!$Y$3:$Y$7690,"&lt;&gt;P") + SUMIFS('2way'!$AF$3:$AF$7690,'2way'!$R$3:$R$7690,"="&amp;B158,'2way'!$Y$3:$Y$7690,"&lt;&gt;P")</f>
        <v>0</v>
      </c>
      <c r="K158" s="60" t="e">
        <f t="shared" si="8"/>
        <v>#DIV/0!</v>
      </c>
    </row>
    <row r="159" spans="1:11" x14ac:dyDescent="0.25">
      <c r="A159" t="s">
        <v>260</v>
      </c>
      <c r="B159" t="s">
        <v>514</v>
      </c>
      <c r="C159">
        <f>SUMIFS('2way'!$Z$3:$Z$7690,'2way'!$Q$3:$Q$7690,"=" &amp;B159,'2way'!$Y$3:$Y$7690,"&lt;&gt;P") + SUMIFS('2way'!$Z$3:$Z$7690,'2way'!$R$3:$R$7690,"=" &amp;B159,'2way'!$Y$3:$Y$7690,"&lt;&gt;P")</f>
        <v>0</v>
      </c>
      <c r="D159">
        <f>SUMIFS('2way'!$AB$3:$AB$7690,'2way'!$Q$3:$Q$7690,"="&amp;B159,'2way'!$Z$3:$Z$7690,"&lt;&gt;P") + SUMIFS('2way'!$AB$3:$AB$7690,'2way'!$R$3:$R$7690,"="&amp;B159,'2way'!$Z$3:$Z$7690,"&lt;&gt;P")</f>
        <v>-15</v>
      </c>
      <c r="E159" s="60" t="e">
        <f t="shared" si="6"/>
        <v>#DIV/0!</v>
      </c>
      <c r="F159">
        <f>SUMIFS('2way'!$Z$3:$Z$7690,'2way'!$Q$3:$Q$7690,"=" &amp;B159,'2way'!$Y$3:$Y$7690,"&lt;&gt;P") + SUMIFS('2way'!$Z$3:$Z$7690,'2way'!$R$3:$R$7690,"=" &amp;B159,'2way'!$Y$3:$Y$7690,"&lt;&gt;P")</f>
        <v>0</v>
      </c>
      <c r="G159">
        <f>SUMIFS('2way'!$AD$3:$AD$7690,'2way'!$Q$3:$Q$7690,"="&amp;B159,'2way'!$Y$3:$Y$7690,"&lt;&gt;P") + SUMIFS('2way'!$AD$3:$AD$7690,'2way'!$R$3:$R$7690,"="&amp;D159,'2way'!$Y$3:$Y$7690,"&lt;&gt;P")</f>
        <v>0</v>
      </c>
      <c r="H159" s="60" t="e">
        <f t="shared" si="7"/>
        <v>#DIV/0!</v>
      </c>
      <c r="I159">
        <f>SUMIFS('2way'!$Z$3:$Z$7690,'2way'!$Q$3:$Q$7690,"=" &amp;B159,'2way'!$Y$3:$Y$7690,"&lt;&gt;P") + SUMIFS('2way'!$Z$3:$Z$7690,'2way'!$R$3:$R$7690,"=" &amp;B159,'2way'!$Y$3:$Y$7690,"&lt;&gt;P")</f>
        <v>0</v>
      </c>
      <c r="J159">
        <f>SUMIFS('2way'!$AF$3:$AF$7690,'2way'!$Q$3:$Q$7690,"="&amp;B159,'2way'!$Y$3:$Y$7690,"&lt;&gt;P") + SUMIFS('2way'!$AF$3:$AF$7690,'2way'!$R$3:$R$7690,"="&amp;B159,'2way'!$Y$3:$Y$7690,"&lt;&gt;P")</f>
        <v>0</v>
      </c>
      <c r="K159" s="60" t="e">
        <f t="shared" si="8"/>
        <v>#DIV/0!</v>
      </c>
    </row>
    <row r="160" spans="1:11" x14ac:dyDescent="0.25">
      <c r="A160" t="s">
        <v>260</v>
      </c>
      <c r="B160" t="s">
        <v>519</v>
      </c>
      <c r="C160">
        <f>SUMIFS('2way'!$Z$3:$Z$7690,'2way'!$Q$3:$Q$7690,"=" &amp;B160,'2way'!$Y$3:$Y$7690,"&lt;&gt;P") + SUMIFS('2way'!$Z$3:$Z$7690,'2way'!$R$3:$R$7690,"=" &amp;B160,'2way'!$Y$3:$Y$7690,"&lt;&gt;P")</f>
        <v>0</v>
      </c>
      <c r="D160">
        <f>SUMIFS('2way'!$AB$3:$AB$7690,'2way'!$Q$3:$Q$7690,"="&amp;B160,'2way'!$Z$3:$Z$7690,"&lt;&gt;P") + SUMIFS('2way'!$AB$3:$AB$7690,'2way'!$R$3:$R$7690,"="&amp;B160,'2way'!$Z$3:$Z$7690,"&lt;&gt;P")</f>
        <v>9</v>
      </c>
      <c r="E160" s="60" t="e">
        <f t="shared" si="6"/>
        <v>#DIV/0!</v>
      </c>
      <c r="F160">
        <f>SUMIFS('2way'!$Z$3:$Z$7690,'2way'!$Q$3:$Q$7690,"=" &amp;B160,'2way'!$Y$3:$Y$7690,"&lt;&gt;P") + SUMIFS('2way'!$Z$3:$Z$7690,'2way'!$R$3:$R$7690,"=" &amp;B160,'2way'!$Y$3:$Y$7690,"&lt;&gt;P")</f>
        <v>0</v>
      </c>
      <c r="G160">
        <f>SUMIFS('2way'!$AD$3:$AD$7690,'2way'!$Q$3:$Q$7690,"="&amp;B160,'2way'!$Y$3:$Y$7690,"&lt;&gt;P") + SUMIFS('2way'!$AD$3:$AD$7690,'2way'!$R$3:$R$7690,"="&amp;D160,'2way'!$Y$3:$Y$7690,"&lt;&gt;P")</f>
        <v>0</v>
      </c>
      <c r="H160" s="60" t="e">
        <f t="shared" si="7"/>
        <v>#DIV/0!</v>
      </c>
      <c r="I160">
        <f>SUMIFS('2way'!$Z$3:$Z$7690,'2way'!$Q$3:$Q$7690,"=" &amp;B160,'2way'!$Y$3:$Y$7690,"&lt;&gt;P") + SUMIFS('2way'!$Z$3:$Z$7690,'2way'!$R$3:$R$7690,"=" &amp;B160,'2way'!$Y$3:$Y$7690,"&lt;&gt;P")</f>
        <v>0</v>
      </c>
      <c r="J160">
        <f>SUMIFS('2way'!$AF$3:$AF$7690,'2way'!$Q$3:$Q$7690,"="&amp;B160,'2way'!$Y$3:$Y$7690,"&lt;&gt;P") + SUMIFS('2way'!$AF$3:$AF$7690,'2way'!$R$3:$R$7690,"="&amp;B160,'2way'!$Y$3:$Y$7690,"&lt;&gt;P")</f>
        <v>0</v>
      </c>
      <c r="K160" s="60" t="e">
        <f t="shared" si="8"/>
        <v>#DIV/0!</v>
      </c>
    </row>
    <row r="161" spans="1:11" x14ac:dyDescent="0.25">
      <c r="A161" t="s">
        <v>260</v>
      </c>
      <c r="B161" t="s">
        <v>518</v>
      </c>
      <c r="C161">
        <f>SUMIFS('2way'!$Z$3:$Z$7690,'2way'!$Q$3:$Q$7690,"=" &amp;B161,'2way'!$Y$3:$Y$7690,"&lt;&gt;P") + SUMIFS('2way'!$Z$3:$Z$7690,'2way'!$R$3:$R$7690,"=" &amp;B161,'2way'!$Y$3:$Y$7690,"&lt;&gt;P")</f>
        <v>0</v>
      </c>
      <c r="D161">
        <f>SUMIFS('2way'!$AB$3:$AB$7690,'2way'!$Q$3:$Q$7690,"="&amp;B161,'2way'!$Z$3:$Z$7690,"&lt;&gt;P") + SUMIFS('2way'!$AB$3:$AB$7690,'2way'!$R$3:$R$7690,"="&amp;B161,'2way'!$Z$3:$Z$7690,"&lt;&gt;P")</f>
        <v>-15</v>
      </c>
      <c r="E161" s="60" t="e">
        <f t="shared" si="6"/>
        <v>#DIV/0!</v>
      </c>
      <c r="F161">
        <f>SUMIFS('2way'!$Z$3:$Z$7690,'2way'!$Q$3:$Q$7690,"=" &amp;B161,'2way'!$Y$3:$Y$7690,"&lt;&gt;P") + SUMIFS('2way'!$Z$3:$Z$7690,'2way'!$R$3:$R$7690,"=" &amp;B161,'2way'!$Y$3:$Y$7690,"&lt;&gt;P")</f>
        <v>0</v>
      </c>
      <c r="G161">
        <f>SUMIFS('2way'!$AD$3:$AD$7690,'2way'!$Q$3:$Q$7690,"="&amp;B161,'2way'!$Y$3:$Y$7690,"&lt;&gt;P") + SUMIFS('2way'!$AD$3:$AD$7690,'2way'!$R$3:$R$7690,"="&amp;D161,'2way'!$Y$3:$Y$7690,"&lt;&gt;P")</f>
        <v>0</v>
      </c>
      <c r="H161" s="60" t="e">
        <f t="shared" si="7"/>
        <v>#DIV/0!</v>
      </c>
      <c r="I161">
        <f>SUMIFS('2way'!$Z$3:$Z$7690,'2way'!$Q$3:$Q$7690,"=" &amp;B161,'2way'!$Y$3:$Y$7690,"&lt;&gt;P") + SUMIFS('2way'!$Z$3:$Z$7690,'2way'!$R$3:$R$7690,"=" &amp;B161,'2way'!$Y$3:$Y$7690,"&lt;&gt;P")</f>
        <v>0</v>
      </c>
      <c r="J161">
        <f>SUMIFS('2way'!$AF$3:$AF$7690,'2way'!$Q$3:$Q$7690,"="&amp;B161,'2way'!$Y$3:$Y$7690,"&lt;&gt;P") + SUMIFS('2way'!$AF$3:$AF$7690,'2way'!$R$3:$R$7690,"="&amp;B161,'2way'!$Y$3:$Y$7690,"&lt;&gt;P")</f>
        <v>0</v>
      </c>
      <c r="K161" s="60" t="e">
        <f t="shared" si="8"/>
        <v>#DIV/0!</v>
      </c>
    </row>
    <row r="162" spans="1:11" x14ac:dyDescent="0.25">
      <c r="A162" t="s">
        <v>260</v>
      </c>
      <c r="B162" t="s">
        <v>532</v>
      </c>
      <c r="C162">
        <f>SUMIFS('2way'!$Z$3:$Z$7690,'2way'!$Q$3:$Q$7690,"=" &amp;B162,'2way'!$Y$3:$Y$7690,"&lt;&gt;P") + SUMIFS('2way'!$Z$3:$Z$7690,'2way'!$R$3:$R$7690,"=" &amp;B162,'2way'!$Y$3:$Y$7690,"&lt;&gt;P")</f>
        <v>0</v>
      </c>
      <c r="D162">
        <f>SUMIFS('2way'!$AB$3:$AB$7690,'2way'!$Q$3:$Q$7690,"="&amp;B162,'2way'!$Z$3:$Z$7690,"&lt;&gt;P") + SUMIFS('2way'!$AB$3:$AB$7690,'2way'!$R$3:$R$7690,"="&amp;B162,'2way'!$Z$3:$Z$7690,"&lt;&gt;P")</f>
        <v>-5</v>
      </c>
      <c r="E162" s="60" t="e">
        <f t="shared" si="6"/>
        <v>#DIV/0!</v>
      </c>
      <c r="F162">
        <f>SUMIFS('2way'!$Z$3:$Z$7690,'2way'!$Q$3:$Q$7690,"=" &amp;B162,'2way'!$Y$3:$Y$7690,"&lt;&gt;P") + SUMIFS('2way'!$Z$3:$Z$7690,'2way'!$R$3:$R$7690,"=" &amp;B162,'2way'!$Y$3:$Y$7690,"&lt;&gt;P")</f>
        <v>0</v>
      </c>
      <c r="G162">
        <f>SUMIFS('2way'!$AD$3:$AD$7690,'2way'!$Q$3:$Q$7690,"="&amp;B162,'2way'!$Y$3:$Y$7690,"&lt;&gt;P") + SUMIFS('2way'!$AD$3:$AD$7690,'2way'!$R$3:$R$7690,"="&amp;D162,'2way'!$Y$3:$Y$7690,"&lt;&gt;P")</f>
        <v>0</v>
      </c>
      <c r="H162" s="60" t="e">
        <f t="shared" si="7"/>
        <v>#DIV/0!</v>
      </c>
      <c r="I162">
        <f>SUMIFS('2way'!$Z$3:$Z$7690,'2way'!$Q$3:$Q$7690,"=" &amp;B162,'2way'!$Y$3:$Y$7690,"&lt;&gt;P") + SUMIFS('2way'!$Z$3:$Z$7690,'2way'!$R$3:$R$7690,"=" &amp;B162,'2way'!$Y$3:$Y$7690,"&lt;&gt;P")</f>
        <v>0</v>
      </c>
      <c r="J162">
        <f>SUMIFS('2way'!$AF$3:$AF$7690,'2way'!$Q$3:$Q$7690,"="&amp;B162,'2way'!$Y$3:$Y$7690,"&lt;&gt;P") + SUMIFS('2way'!$AF$3:$AF$7690,'2way'!$R$3:$R$7690,"="&amp;B162,'2way'!$Y$3:$Y$7690,"&lt;&gt;P")</f>
        <v>0</v>
      </c>
      <c r="K162" s="60" t="e">
        <f t="shared" si="8"/>
        <v>#DIV/0!</v>
      </c>
    </row>
    <row r="163" spans="1:11" x14ac:dyDescent="0.25">
      <c r="A163" t="s">
        <v>260</v>
      </c>
      <c r="B163" t="s">
        <v>511</v>
      </c>
      <c r="C163">
        <f>SUMIFS('2way'!$Z$3:$Z$7690,'2way'!$Q$3:$Q$7690,"=" &amp;B163,'2way'!$Y$3:$Y$7690,"&lt;&gt;P") + SUMIFS('2way'!$Z$3:$Z$7690,'2way'!$R$3:$R$7690,"=" &amp;B163,'2way'!$Y$3:$Y$7690,"&lt;&gt;P")</f>
        <v>0</v>
      </c>
      <c r="D163">
        <f>SUMIFS('2way'!$AB$3:$AB$7690,'2way'!$Q$3:$Q$7690,"="&amp;B163,'2way'!$Z$3:$Z$7690,"&lt;&gt;P") + SUMIFS('2way'!$AB$3:$AB$7690,'2way'!$R$3:$R$7690,"="&amp;B163,'2way'!$Z$3:$Z$7690,"&lt;&gt;P")</f>
        <v>5</v>
      </c>
      <c r="E163" s="60" t="e">
        <f t="shared" si="6"/>
        <v>#DIV/0!</v>
      </c>
      <c r="F163">
        <f>SUMIFS('2way'!$Z$3:$Z$7690,'2way'!$Q$3:$Q$7690,"=" &amp;B163,'2way'!$Y$3:$Y$7690,"&lt;&gt;P") + SUMIFS('2way'!$Z$3:$Z$7690,'2way'!$R$3:$R$7690,"=" &amp;B163,'2way'!$Y$3:$Y$7690,"&lt;&gt;P")</f>
        <v>0</v>
      </c>
      <c r="G163">
        <f>SUMIFS('2way'!$AD$3:$AD$7690,'2way'!$Q$3:$Q$7690,"="&amp;B163,'2way'!$Y$3:$Y$7690,"&lt;&gt;P") + SUMIFS('2way'!$AD$3:$AD$7690,'2way'!$R$3:$R$7690,"="&amp;D163,'2way'!$Y$3:$Y$7690,"&lt;&gt;P")</f>
        <v>0</v>
      </c>
      <c r="H163" s="60" t="e">
        <f t="shared" si="7"/>
        <v>#DIV/0!</v>
      </c>
      <c r="I163">
        <f>SUMIFS('2way'!$Z$3:$Z$7690,'2way'!$Q$3:$Q$7690,"=" &amp;B163,'2way'!$Y$3:$Y$7690,"&lt;&gt;P") + SUMIFS('2way'!$Z$3:$Z$7690,'2way'!$R$3:$R$7690,"=" &amp;B163,'2way'!$Y$3:$Y$7690,"&lt;&gt;P")</f>
        <v>0</v>
      </c>
      <c r="J163">
        <f>SUMIFS('2way'!$AF$3:$AF$7690,'2way'!$Q$3:$Q$7690,"="&amp;B163,'2way'!$Y$3:$Y$7690,"&lt;&gt;P") + SUMIFS('2way'!$AF$3:$AF$7690,'2way'!$R$3:$R$7690,"="&amp;B163,'2way'!$Y$3:$Y$7690,"&lt;&gt;P")</f>
        <v>0</v>
      </c>
      <c r="K163" s="60" t="e">
        <f t="shared" si="8"/>
        <v>#DIV/0!</v>
      </c>
    </row>
    <row r="164" spans="1:11" x14ac:dyDescent="0.25">
      <c r="A164" t="s">
        <v>260</v>
      </c>
      <c r="B164" t="s">
        <v>536</v>
      </c>
      <c r="C164">
        <f>SUMIFS('2way'!$Z$3:$Z$7690,'2way'!$Q$3:$Q$7690,"=" &amp;B164,'2way'!$Y$3:$Y$7690,"&lt;&gt;P") + SUMIFS('2way'!$Z$3:$Z$7690,'2way'!$R$3:$R$7690,"=" &amp;B164,'2way'!$Y$3:$Y$7690,"&lt;&gt;P")</f>
        <v>0</v>
      </c>
      <c r="D164">
        <f>SUMIFS('2way'!$AB$3:$AB$7690,'2way'!$Q$3:$Q$7690,"="&amp;B164,'2way'!$Z$3:$Z$7690,"&lt;&gt;P") + SUMIFS('2way'!$AB$3:$AB$7690,'2way'!$R$3:$R$7690,"="&amp;B164,'2way'!$Z$3:$Z$7690,"&lt;&gt;P")</f>
        <v>8</v>
      </c>
      <c r="E164" s="60" t="e">
        <f t="shared" si="6"/>
        <v>#DIV/0!</v>
      </c>
      <c r="F164">
        <f>SUMIFS('2way'!$Z$3:$Z$7690,'2way'!$Q$3:$Q$7690,"=" &amp;B164,'2way'!$Y$3:$Y$7690,"&lt;&gt;P") + SUMIFS('2way'!$Z$3:$Z$7690,'2way'!$R$3:$R$7690,"=" &amp;B164,'2way'!$Y$3:$Y$7690,"&lt;&gt;P")</f>
        <v>0</v>
      </c>
      <c r="G164">
        <f>SUMIFS('2way'!$AD$3:$AD$7690,'2way'!$Q$3:$Q$7690,"="&amp;B164,'2way'!$Y$3:$Y$7690,"&lt;&gt;P") + SUMIFS('2way'!$AD$3:$AD$7690,'2way'!$R$3:$R$7690,"="&amp;D164,'2way'!$Y$3:$Y$7690,"&lt;&gt;P")</f>
        <v>0</v>
      </c>
      <c r="H164" s="60" t="e">
        <f t="shared" si="7"/>
        <v>#DIV/0!</v>
      </c>
      <c r="I164">
        <f>SUMIFS('2way'!$Z$3:$Z$7690,'2way'!$Q$3:$Q$7690,"=" &amp;B164,'2way'!$Y$3:$Y$7690,"&lt;&gt;P") + SUMIFS('2way'!$Z$3:$Z$7690,'2way'!$R$3:$R$7690,"=" &amp;B164,'2way'!$Y$3:$Y$7690,"&lt;&gt;P")</f>
        <v>0</v>
      </c>
      <c r="J164">
        <f>SUMIFS('2way'!$AF$3:$AF$7690,'2way'!$Q$3:$Q$7690,"="&amp;B164,'2way'!$Y$3:$Y$7690,"&lt;&gt;P") + SUMIFS('2way'!$AF$3:$AF$7690,'2way'!$R$3:$R$7690,"="&amp;B164,'2way'!$Y$3:$Y$7690,"&lt;&gt;P")</f>
        <v>0</v>
      </c>
      <c r="K164" s="60" t="e">
        <f t="shared" si="8"/>
        <v>#DIV/0!</v>
      </c>
    </row>
    <row r="165" spans="1:11" x14ac:dyDescent="0.25">
      <c r="A165" t="s">
        <v>260</v>
      </c>
      <c r="B165" t="s">
        <v>516</v>
      </c>
      <c r="C165">
        <f>SUMIFS('2way'!$Z$3:$Z$7690,'2way'!$Q$3:$Q$7690,"=" &amp;B165,'2way'!$Y$3:$Y$7690,"&lt;&gt;P") + SUMIFS('2way'!$Z$3:$Z$7690,'2way'!$R$3:$R$7690,"=" &amp;B165,'2way'!$Y$3:$Y$7690,"&lt;&gt;P")</f>
        <v>0</v>
      </c>
      <c r="D165">
        <f>SUMIFS('2way'!$AB$3:$AB$7690,'2way'!$Q$3:$Q$7690,"="&amp;B165,'2way'!$Z$3:$Z$7690,"&lt;&gt;P") + SUMIFS('2way'!$AB$3:$AB$7690,'2way'!$R$3:$R$7690,"="&amp;B165,'2way'!$Z$3:$Z$7690,"&lt;&gt;P")</f>
        <v>10</v>
      </c>
      <c r="E165" s="60" t="e">
        <f t="shared" si="6"/>
        <v>#DIV/0!</v>
      </c>
      <c r="F165">
        <f>SUMIFS('2way'!$Z$3:$Z$7690,'2way'!$Q$3:$Q$7690,"=" &amp;B165,'2way'!$Y$3:$Y$7690,"&lt;&gt;P") + SUMIFS('2way'!$Z$3:$Z$7690,'2way'!$R$3:$R$7690,"=" &amp;B165,'2way'!$Y$3:$Y$7690,"&lt;&gt;P")</f>
        <v>0</v>
      </c>
      <c r="G165">
        <f>SUMIFS('2way'!$AD$3:$AD$7690,'2way'!$Q$3:$Q$7690,"="&amp;B165,'2way'!$Y$3:$Y$7690,"&lt;&gt;P") + SUMIFS('2way'!$AD$3:$AD$7690,'2way'!$R$3:$R$7690,"="&amp;D165,'2way'!$Y$3:$Y$7690,"&lt;&gt;P")</f>
        <v>0</v>
      </c>
      <c r="H165" s="60" t="e">
        <f t="shared" si="7"/>
        <v>#DIV/0!</v>
      </c>
      <c r="I165">
        <f>SUMIFS('2way'!$Z$3:$Z$7690,'2way'!$Q$3:$Q$7690,"=" &amp;B165,'2way'!$Y$3:$Y$7690,"&lt;&gt;P") + SUMIFS('2way'!$Z$3:$Z$7690,'2way'!$R$3:$R$7690,"=" &amp;B165,'2way'!$Y$3:$Y$7690,"&lt;&gt;P")</f>
        <v>0</v>
      </c>
      <c r="J165">
        <f>SUMIFS('2way'!$AF$3:$AF$7690,'2way'!$Q$3:$Q$7690,"="&amp;B165,'2way'!$Y$3:$Y$7690,"&lt;&gt;P") + SUMIFS('2way'!$AF$3:$AF$7690,'2way'!$R$3:$R$7690,"="&amp;B165,'2way'!$Y$3:$Y$7690,"&lt;&gt;P")</f>
        <v>0</v>
      </c>
      <c r="K165" s="60" t="e">
        <f t="shared" si="8"/>
        <v>#DIV/0!</v>
      </c>
    </row>
    <row r="166" spans="1:11" x14ac:dyDescent="0.25">
      <c r="A166" t="s">
        <v>259</v>
      </c>
      <c r="B166" t="s">
        <v>332</v>
      </c>
      <c r="C166">
        <f>SUMIFS('2way'!$Z$3:$Z$7690,'2way'!$Q$3:$Q$7690,"=" &amp;B166,'2way'!$Y$3:$Y$7690,"&lt;&gt;P") + SUMIFS('2way'!$Z$3:$Z$7690,'2way'!$R$3:$R$7690,"=" &amp;B166,'2way'!$Y$3:$Y$7690,"&lt;&gt;P")</f>
        <v>0</v>
      </c>
      <c r="D166">
        <f>SUMIFS('2way'!$AB$3:$AB$7690,'2way'!$Q$3:$Q$7690,"="&amp;B166,'2way'!$Z$3:$Z$7690,"&lt;&gt;P") + SUMIFS('2way'!$AB$3:$AB$7690,'2way'!$R$3:$R$7690,"="&amp;B166,'2way'!$Z$3:$Z$7690,"&lt;&gt;P")</f>
        <v>-7</v>
      </c>
      <c r="E166" s="60" t="e">
        <f t="shared" si="6"/>
        <v>#DIV/0!</v>
      </c>
      <c r="F166">
        <f>SUMIFS('2way'!$Z$3:$Z$7690,'2way'!$Q$3:$Q$7690,"=" &amp;B166,'2way'!$Y$3:$Y$7690,"&lt;&gt;P") + SUMIFS('2way'!$Z$3:$Z$7690,'2way'!$R$3:$R$7690,"=" &amp;B166,'2way'!$Y$3:$Y$7690,"&lt;&gt;P")</f>
        <v>0</v>
      </c>
      <c r="G166">
        <f>SUMIFS('2way'!$AD$3:$AD$7690,'2way'!$Q$3:$Q$7690,"="&amp;B166,'2way'!$Y$3:$Y$7690,"&lt;&gt;P") + SUMIFS('2way'!$AD$3:$AD$7690,'2way'!$R$3:$R$7690,"="&amp;D166,'2way'!$Y$3:$Y$7690,"&lt;&gt;P")</f>
        <v>0</v>
      </c>
      <c r="H166" s="60" t="e">
        <f t="shared" si="7"/>
        <v>#DIV/0!</v>
      </c>
      <c r="I166">
        <f>SUMIFS('2way'!$Z$3:$Z$7690,'2way'!$Q$3:$Q$7690,"=" &amp;B166,'2way'!$Y$3:$Y$7690,"&lt;&gt;P") + SUMIFS('2way'!$Z$3:$Z$7690,'2way'!$R$3:$R$7690,"=" &amp;B166,'2way'!$Y$3:$Y$7690,"&lt;&gt;P")</f>
        <v>0</v>
      </c>
      <c r="J166">
        <f>SUMIFS('2way'!$AF$3:$AF$7690,'2way'!$Q$3:$Q$7690,"="&amp;B166,'2way'!$Y$3:$Y$7690,"&lt;&gt;P") + SUMIFS('2way'!$AF$3:$AF$7690,'2way'!$R$3:$R$7690,"="&amp;B166,'2way'!$Y$3:$Y$7690,"&lt;&gt;P")</f>
        <v>0</v>
      </c>
      <c r="K166" s="60" t="e">
        <f t="shared" si="8"/>
        <v>#DIV/0!</v>
      </c>
    </row>
    <row r="167" spans="1:11" x14ac:dyDescent="0.25">
      <c r="A167" t="s">
        <v>259</v>
      </c>
      <c r="B167" t="s">
        <v>410</v>
      </c>
      <c r="C167">
        <f>SUMIFS('2way'!$Z$3:$Z$7690,'2way'!$Q$3:$Q$7690,"=" &amp;B167,'2way'!$Y$3:$Y$7690,"&lt;&gt;P") + SUMIFS('2way'!$Z$3:$Z$7690,'2way'!$R$3:$R$7690,"=" &amp;B167,'2way'!$Y$3:$Y$7690,"&lt;&gt;P")</f>
        <v>0</v>
      </c>
      <c r="D167">
        <f>SUMIFS('2way'!$AB$3:$AB$7690,'2way'!$Q$3:$Q$7690,"="&amp;B167,'2way'!$Z$3:$Z$7690,"&lt;&gt;P") + SUMIFS('2way'!$AB$3:$AB$7690,'2way'!$R$3:$R$7690,"="&amp;B167,'2way'!$Z$3:$Z$7690,"&lt;&gt;P")</f>
        <v>11</v>
      </c>
      <c r="E167" s="60" t="e">
        <f t="shared" si="6"/>
        <v>#DIV/0!</v>
      </c>
      <c r="F167">
        <f>SUMIFS('2way'!$Z$3:$Z$7690,'2way'!$Q$3:$Q$7690,"=" &amp;B167,'2way'!$Y$3:$Y$7690,"&lt;&gt;P") + SUMIFS('2way'!$Z$3:$Z$7690,'2way'!$R$3:$R$7690,"=" &amp;B167,'2way'!$Y$3:$Y$7690,"&lt;&gt;P")</f>
        <v>0</v>
      </c>
      <c r="G167">
        <f>SUMIFS('2way'!$AD$3:$AD$7690,'2way'!$Q$3:$Q$7690,"="&amp;B167,'2way'!$Y$3:$Y$7690,"&lt;&gt;P") + SUMIFS('2way'!$AD$3:$AD$7690,'2way'!$R$3:$R$7690,"="&amp;D167,'2way'!$Y$3:$Y$7690,"&lt;&gt;P")</f>
        <v>0</v>
      </c>
      <c r="H167" s="60" t="e">
        <f t="shared" si="7"/>
        <v>#DIV/0!</v>
      </c>
      <c r="I167">
        <f>SUMIFS('2way'!$Z$3:$Z$7690,'2way'!$Q$3:$Q$7690,"=" &amp;B167,'2way'!$Y$3:$Y$7690,"&lt;&gt;P") + SUMIFS('2way'!$Z$3:$Z$7690,'2way'!$R$3:$R$7690,"=" &amp;B167,'2way'!$Y$3:$Y$7690,"&lt;&gt;P")</f>
        <v>0</v>
      </c>
      <c r="J167">
        <f>SUMIFS('2way'!$AF$3:$AF$7690,'2way'!$Q$3:$Q$7690,"="&amp;B167,'2way'!$Y$3:$Y$7690,"&lt;&gt;P") + SUMIFS('2way'!$AF$3:$AF$7690,'2way'!$R$3:$R$7690,"="&amp;B167,'2way'!$Y$3:$Y$7690,"&lt;&gt;P")</f>
        <v>0</v>
      </c>
      <c r="K167" s="60" t="e">
        <f t="shared" si="8"/>
        <v>#DIV/0!</v>
      </c>
    </row>
    <row r="168" spans="1:11" x14ac:dyDescent="0.25">
      <c r="A168" t="s">
        <v>259</v>
      </c>
      <c r="B168" t="s">
        <v>333</v>
      </c>
      <c r="C168">
        <f>SUMIFS('2way'!$Z$3:$Z$7690,'2way'!$Q$3:$Q$7690,"=" &amp;B168,'2way'!$Y$3:$Y$7690,"&lt;&gt;P") + SUMIFS('2way'!$Z$3:$Z$7690,'2way'!$R$3:$R$7690,"=" &amp;B168,'2way'!$Y$3:$Y$7690,"&lt;&gt;P")</f>
        <v>0</v>
      </c>
      <c r="D168">
        <f>SUMIFS('2way'!$AB$3:$AB$7690,'2way'!$Q$3:$Q$7690,"="&amp;B168,'2way'!$Z$3:$Z$7690,"&lt;&gt;P") + SUMIFS('2way'!$AB$3:$AB$7690,'2way'!$R$3:$R$7690,"="&amp;B168,'2way'!$Z$3:$Z$7690,"&lt;&gt;P")</f>
        <v>-12</v>
      </c>
      <c r="E168" s="60" t="e">
        <f t="shared" si="6"/>
        <v>#DIV/0!</v>
      </c>
      <c r="F168">
        <f>SUMIFS('2way'!$Z$3:$Z$7690,'2way'!$Q$3:$Q$7690,"=" &amp;B168,'2way'!$Y$3:$Y$7690,"&lt;&gt;P") + SUMIFS('2way'!$Z$3:$Z$7690,'2way'!$R$3:$R$7690,"=" &amp;B168,'2way'!$Y$3:$Y$7690,"&lt;&gt;P")</f>
        <v>0</v>
      </c>
      <c r="G168">
        <f>SUMIFS('2way'!$AD$3:$AD$7690,'2way'!$Q$3:$Q$7690,"="&amp;B168,'2way'!$Y$3:$Y$7690,"&lt;&gt;P") + SUMIFS('2way'!$AD$3:$AD$7690,'2way'!$R$3:$R$7690,"="&amp;D168,'2way'!$Y$3:$Y$7690,"&lt;&gt;P")</f>
        <v>0</v>
      </c>
      <c r="H168" s="60" t="e">
        <f t="shared" si="7"/>
        <v>#DIV/0!</v>
      </c>
      <c r="I168">
        <f>SUMIFS('2way'!$Z$3:$Z$7690,'2way'!$Q$3:$Q$7690,"=" &amp;B168,'2way'!$Y$3:$Y$7690,"&lt;&gt;P") + SUMIFS('2way'!$Z$3:$Z$7690,'2way'!$R$3:$R$7690,"=" &amp;B168,'2way'!$Y$3:$Y$7690,"&lt;&gt;P")</f>
        <v>0</v>
      </c>
      <c r="J168">
        <f>SUMIFS('2way'!$AF$3:$AF$7690,'2way'!$Q$3:$Q$7690,"="&amp;B168,'2way'!$Y$3:$Y$7690,"&lt;&gt;P") + SUMIFS('2way'!$AF$3:$AF$7690,'2way'!$R$3:$R$7690,"="&amp;B168,'2way'!$Y$3:$Y$7690,"&lt;&gt;P")</f>
        <v>0</v>
      </c>
      <c r="K168" s="60" t="e">
        <f t="shared" si="8"/>
        <v>#DIV/0!</v>
      </c>
    </row>
    <row r="169" spans="1:11" x14ac:dyDescent="0.25">
      <c r="A169" t="s">
        <v>259</v>
      </c>
      <c r="B169" t="s">
        <v>281</v>
      </c>
      <c r="C169">
        <f>SUMIFS('2way'!$Z$3:$Z$7690,'2way'!$Q$3:$Q$7690,"=" &amp;B169,'2way'!$Y$3:$Y$7690,"&lt;&gt;P") + SUMIFS('2way'!$Z$3:$Z$7690,'2way'!$R$3:$R$7690,"=" &amp;B169,'2way'!$Y$3:$Y$7690,"&lt;&gt;P")</f>
        <v>0</v>
      </c>
      <c r="D169">
        <f>SUMIFS('2way'!$AB$3:$AB$7690,'2way'!$Q$3:$Q$7690,"="&amp;B169,'2way'!$Z$3:$Z$7690,"&lt;&gt;P") + SUMIFS('2way'!$AB$3:$AB$7690,'2way'!$R$3:$R$7690,"="&amp;B169,'2way'!$Z$3:$Z$7690,"&lt;&gt;P")</f>
        <v>11</v>
      </c>
      <c r="E169" s="60" t="e">
        <f t="shared" si="6"/>
        <v>#DIV/0!</v>
      </c>
      <c r="F169">
        <f>SUMIFS('2way'!$Z$3:$Z$7690,'2way'!$Q$3:$Q$7690,"=" &amp;B169,'2way'!$Y$3:$Y$7690,"&lt;&gt;P") + SUMIFS('2way'!$Z$3:$Z$7690,'2way'!$R$3:$R$7690,"=" &amp;B169,'2way'!$Y$3:$Y$7690,"&lt;&gt;P")</f>
        <v>0</v>
      </c>
      <c r="G169">
        <f>SUMIFS('2way'!$AD$3:$AD$7690,'2way'!$Q$3:$Q$7690,"="&amp;B169,'2way'!$Y$3:$Y$7690,"&lt;&gt;P") + SUMIFS('2way'!$AD$3:$AD$7690,'2way'!$R$3:$R$7690,"="&amp;D169,'2way'!$Y$3:$Y$7690,"&lt;&gt;P")</f>
        <v>0</v>
      </c>
      <c r="H169" s="60" t="e">
        <f t="shared" si="7"/>
        <v>#DIV/0!</v>
      </c>
      <c r="I169">
        <f>SUMIFS('2way'!$Z$3:$Z$7690,'2way'!$Q$3:$Q$7690,"=" &amp;B169,'2way'!$Y$3:$Y$7690,"&lt;&gt;P") + SUMIFS('2way'!$Z$3:$Z$7690,'2way'!$R$3:$R$7690,"=" &amp;B169,'2way'!$Y$3:$Y$7690,"&lt;&gt;P")</f>
        <v>0</v>
      </c>
      <c r="J169">
        <f>SUMIFS('2way'!$AF$3:$AF$7690,'2way'!$Q$3:$Q$7690,"="&amp;B169,'2way'!$Y$3:$Y$7690,"&lt;&gt;P") + SUMIFS('2way'!$AF$3:$AF$7690,'2way'!$R$3:$R$7690,"="&amp;B169,'2way'!$Y$3:$Y$7690,"&lt;&gt;P")</f>
        <v>0</v>
      </c>
      <c r="K169" s="60" t="e">
        <f t="shared" si="8"/>
        <v>#DIV/0!</v>
      </c>
    </row>
    <row r="170" spans="1:11" x14ac:dyDescent="0.25">
      <c r="A170" t="s">
        <v>259</v>
      </c>
      <c r="B170" t="s">
        <v>334</v>
      </c>
      <c r="C170">
        <f>SUMIFS('2way'!$Z$3:$Z$7690,'2way'!$Q$3:$Q$7690,"=" &amp;B170,'2way'!$Y$3:$Y$7690,"&lt;&gt;P") + SUMIFS('2way'!$Z$3:$Z$7690,'2way'!$R$3:$R$7690,"=" &amp;B170,'2way'!$Y$3:$Y$7690,"&lt;&gt;P")</f>
        <v>0</v>
      </c>
      <c r="D170">
        <f>SUMIFS('2way'!$AB$3:$AB$7690,'2way'!$Q$3:$Q$7690,"="&amp;B170,'2way'!$Z$3:$Z$7690,"&lt;&gt;P") + SUMIFS('2way'!$AB$3:$AB$7690,'2way'!$R$3:$R$7690,"="&amp;B170,'2way'!$Z$3:$Z$7690,"&lt;&gt;P")</f>
        <v>20</v>
      </c>
      <c r="E170" s="60" t="e">
        <f t="shared" si="6"/>
        <v>#DIV/0!</v>
      </c>
      <c r="F170">
        <f>SUMIFS('2way'!$Z$3:$Z$7690,'2way'!$Q$3:$Q$7690,"=" &amp;B170,'2way'!$Y$3:$Y$7690,"&lt;&gt;P") + SUMIFS('2way'!$Z$3:$Z$7690,'2way'!$R$3:$R$7690,"=" &amp;B170,'2way'!$Y$3:$Y$7690,"&lt;&gt;P")</f>
        <v>0</v>
      </c>
      <c r="G170">
        <f>SUMIFS('2way'!$AD$3:$AD$7690,'2way'!$Q$3:$Q$7690,"="&amp;B170,'2way'!$Y$3:$Y$7690,"&lt;&gt;P") + SUMIFS('2way'!$AD$3:$AD$7690,'2way'!$R$3:$R$7690,"="&amp;D170,'2way'!$Y$3:$Y$7690,"&lt;&gt;P")</f>
        <v>0</v>
      </c>
      <c r="H170" s="60" t="e">
        <f t="shared" si="7"/>
        <v>#DIV/0!</v>
      </c>
      <c r="I170">
        <f>SUMIFS('2way'!$Z$3:$Z$7690,'2way'!$Q$3:$Q$7690,"=" &amp;B170,'2way'!$Y$3:$Y$7690,"&lt;&gt;P") + SUMIFS('2way'!$Z$3:$Z$7690,'2way'!$R$3:$R$7690,"=" &amp;B170,'2way'!$Y$3:$Y$7690,"&lt;&gt;P")</f>
        <v>0</v>
      </c>
      <c r="J170">
        <f>SUMIFS('2way'!$AF$3:$AF$7690,'2way'!$Q$3:$Q$7690,"="&amp;B170,'2way'!$Y$3:$Y$7690,"&lt;&gt;P") + SUMIFS('2way'!$AF$3:$AF$7690,'2way'!$R$3:$R$7690,"="&amp;B170,'2way'!$Y$3:$Y$7690,"&lt;&gt;P")</f>
        <v>0</v>
      </c>
      <c r="K170" s="60" t="e">
        <f t="shared" si="8"/>
        <v>#DIV/0!</v>
      </c>
    </row>
    <row r="171" spans="1:11" x14ac:dyDescent="0.25">
      <c r="A171" t="s">
        <v>259</v>
      </c>
      <c r="B171" t="s">
        <v>331</v>
      </c>
      <c r="C171">
        <f>SUMIFS('2way'!$Z$3:$Z$7690,'2way'!$Q$3:$Q$7690,"=" &amp;B171,'2way'!$Y$3:$Y$7690,"&lt;&gt;P") + SUMIFS('2way'!$Z$3:$Z$7690,'2way'!$R$3:$R$7690,"=" &amp;B171,'2way'!$Y$3:$Y$7690,"&lt;&gt;P")</f>
        <v>0</v>
      </c>
      <c r="D171">
        <f>SUMIFS('2way'!$AB$3:$AB$7690,'2way'!$Q$3:$Q$7690,"="&amp;B171,'2way'!$Z$3:$Z$7690,"&lt;&gt;P") + SUMIFS('2way'!$AB$3:$AB$7690,'2way'!$R$3:$R$7690,"="&amp;B171,'2way'!$Z$3:$Z$7690,"&lt;&gt;P")</f>
        <v>-20</v>
      </c>
      <c r="E171" s="60" t="e">
        <f t="shared" si="6"/>
        <v>#DIV/0!</v>
      </c>
      <c r="F171">
        <f>SUMIFS('2way'!$Z$3:$Z$7690,'2way'!$Q$3:$Q$7690,"=" &amp;B171,'2way'!$Y$3:$Y$7690,"&lt;&gt;P") + SUMIFS('2way'!$Z$3:$Z$7690,'2way'!$R$3:$R$7690,"=" &amp;B171,'2way'!$Y$3:$Y$7690,"&lt;&gt;P")</f>
        <v>0</v>
      </c>
      <c r="G171">
        <f>SUMIFS('2way'!$AD$3:$AD$7690,'2way'!$Q$3:$Q$7690,"="&amp;B171,'2way'!$Y$3:$Y$7690,"&lt;&gt;P") + SUMIFS('2way'!$AD$3:$AD$7690,'2way'!$R$3:$R$7690,"="&amp;D171,'2way'!$Y$3:$Y$7690,"&lt;&gt;P")</f>
        <v>0</v>
      </c>
      <c r="H171" s="60" t="e">
        <f t="shared" si="7"/>
        <v>#DIV/0!</v>
      </c>
      <c r="I171">
        <f>SUMIFS('2way'!$Z$3:$Z$7690,'2way'!$Q$3:$Q$7690,"=" &amp;B171,'2way'!$Y$3:$Y$7690,"&lt;&gt;P") + SUMIFS('2way'!$Z$3:$Z$7690,'2way'!$R$3:$R$7690,"=" &amp;B171,'2way'!$Y$3:$Y$7690,"&lt;&gt;P")</f>
        <v>0</v>
      </c>
      <c r="J171">
        <f>SUMIFS('2way'!$AF$3:$AF$7690,'2way'!$Q$3:$Q$7690,"="&amp;B171,'2way'!$Y$3:$Y$7690,"&lt;&gt;P") + SUMIFS('2way'!$AF$3:$AF$7690,'2way'!$R$3:$R$7690,"="&amp;B171,'2way'!$Y$3:$Y$7690,"&lt;&gt;P")</f>
        <v>0</v>
      </c>
      <c r="K171" s="60" t="e">
        <f t="shared" si="8"/>
        <v>#DIV/0!</v>
      </c>
    </row>
    <row r="172" spans="1:11" x14ac:dyDescent="0.25">
      <c r="A172" t="s">
        <v>259</v>
      </c>
      <c r="B172" t="s">
        <v>335</v>
      </c>
      <c r="C172">
        <f>SUMIFS('2way'!$Z$3:$Z$7690,'2way'!$Q$3:$Q$7690,"=" &amp;B172,'2way'!$Y$3:$Y$7690,"&lt;&gt;P") + SUMIFS('2way'!$Z$3:$Z$7690,'2way'!$R$3:$R$7690,"=" &amp;B172,'2way'!$Y$3:$Y$7690,"&lt;&gt;P")</f>
        <v>0</v>
      </c>
      <c r="D172">
        <f>SUMIFS('2way'!$AB$3:$AB$7690,'2way'!$Q$3:$Q$7690,"="&amp;B172,'2way'!$Z$3:$Z$7690,"&lt;&gt;P") + SUMIFS('2way'!$AB$3:$AB$7690,'2way'!$R$3:$R$7690,"="&amp;B172,'2way'!$Z$3:$Z$7690,"&lt;&gt;P")</f>
        <v>-27</v>
      </c>
      <c r="E172" s="60" t="e">
        <f t="shared" si="6"/>
        <v>#DIV/0!</v>
      </c>
      <c r="F172">
        <f>SUMIFS('2way'!$Z$3:$Z$7690,'2way'!$Q$3:$Q$7690,"=" &amp;B172,'2way'!$Y$3:$Y$7690,"&lt;&gt;P") + SUMIFS('2way'!$Z$3:$Z$7690,'2way'!$R$3:$R$7690,"=" &amp;B172,'2way'!$Y$3:$Y$7690,"&lt;&gt;P")</f>
        <v>0</v>
      </c>
      <c r="G172">
        <f>SUMIFS('2way'!$AD$3:$AD$7690,'2way'!$Q$3:$Q$7690,"="&amp;B172,'2way'!$Y$3:$Y$7690,"&lt;&gt;P") + SUMIFS('2way'!$AD$3:$AD$7690,'2way'!$R$3:$R$7690,"="&amp;D172,'2way'!$Y$3:$Y$7690,"&lt;&gt;P")</f>
        <v>0</v>
      </c>
      <c r="H172" s="60" t="e">
        <f t="shared" si="7"/>
        <v>#DIV/0!</v>
      </c>
      <c r="I172">
        <f>SUMIFS('2way'!$Z$3:$Z$7690,'2way'!$Q$3:$Q$7690,"=" &amp;B172,'2way'!$Y$3:$Y$7690,"&lt;&gt;P") + SUMIFS('2way'!$Z$3:$Z$7690,'2way'!$R$3:$R$7690,"=" &amp;B172,'2way'!$Y$3:$Y$7690,"&lt;&gt;P")</f>
        <v>0</v>
      </c>
      <c r="J172">
        <f>SUMIFS('2way'!$AF$3:$AF$7690,'2way'!$Q$3:$Q$7690,"="&amp;B172,'2way'!$Y$3:$Y$7690,"&lt;&gt;P") + SUMIFS('2way'!$AF$3:$AF$7690,'2way'!$R$3:$R$7690,"="&amp;B172,'2way'!$Y$3:$Y$7690,"&lt;&gt;P")</f>
        <v>0</v>
      </c>
      <c r="K172" s="60" t="e">
        <f t="shared" si="8"/>
        <v>#DIV/0!</v>
      </c>
    </row>
    <row r="173" spans="1:11" x14ac:dyDescent="0.25">
      <c r="A173" t="s">
        <v>259</v>
      </c>
      <c r="B173" t="s">
        <v>405</v>
      </c>
      <c r="C173">
        <f>SUMIFS('2way'!$Z$3:$Z$7690,'2way'!$Q$3:$Q$7690,"=" &amp;B173,'2way'!$Y$3:$Y$7690,"&lt;&gt;P") + SUMIFS('2way'!$Z$3:$Z$7690,'2way'!$R$3:$R$7690,"=" &amp;B173,'2way'!$Y$3:$Y$7690,"&lt;&gt;P")</f>
        <v>0</v>
      </c>
      <c r="D173">
        <f>SUMIFS('2way'!$AB$3:$AB$7690,'2way'!$Q$3:$Q$7690,"="&amp;B173,'2way'!$Z$3:$Z$7690,"&lt;&gt;P") + SUMIFS('2way'!$AB$3:$AB$7690,'2way'!$R$3:$R$7690,"="&amp;B173,'2way'!$Z$3:$Z$7690,"&lt;&gt;P")</f>
        <v>6</v>
      </c>
      <c r="E173" s="60" t="e">
        <f t="shared" si="6"/>
        <v>#DIV/0!</v>
      </c>
      <c r="F173">
        <f>SUMIFS('2way'!$Z$3:$Z$7690,'2way'!$Q$3:$Q$7690,"=" &amp;B173,'2way'!$Y$3:$Y$7690,"&lt;&gt;P") + SUMIFS('2way'!$Z$3:$Z$7690,'2way'!$R$3:$R$7690,"=" &amp;B173,'2way'!$Y$3:$Y$7690,"&lt;&gt;P")</f>
        <v>0</v>
      </c>
      <c r="G173">
        <f>SUMIFS('2way'!$AD$3:$AD$7690,'2way'!$Q$3:$Q$7690,"="&amp;B173,'2way'!$Y$3:$Y$7690,"&lt;&gt;P") + SUMIFS('2way'!$AD$3:$AD$7690,'2way'!$R$3:$R$7690,"="&amp;D173,'2way'!$Y$3:$Y$7690,"&lt;&gt;P")</f>
        <v>0</v>
      </c>
      <c r="H173" s="60" t="e">
        <f t="shared" si="7"/>
        <v>#DIV/0!</v>
      </c>
      <c r="I173">
        <f>SUMIFS('2way'!$Z$3:$Z$7690,'2way'!$Q$3:$Q$7690,"=" &amp;B173,'2way'!$Y$3:$Y$7690,"&lt;&gt;P") + SUMIFS('2way'!$Z$3:$Z$7690,'2way'!$R$3:$R$7690,"=" &amp;B173,'2way'!$Y$3:$Y$7690,"&lt;&gt;P")</f>
        <v>0</v>
      </c>
      <c r="J173">
        <f>SUMIFS('2way'!$AF$3:$AF$7690,'2way'!$Q$3:$Q$7690,"="&amp;B173,'2way'!$Y$3:$Y$7690,"&lt;&gt;P") + SUMIFS('2way'!$AF$3:$AF$7690,'2way'!$R$3:$R$7690,"="&amp;B173,'2way'!$Y$3:$Y$7690,"&lt;&gt;P")</f>
        <v>0</v>
      </c>
      <c r="K173" s="60" t="e">
        <f t="shared" si="8"/>
        <v>#DIV/0!</v>
      </c>
    </row>
    <row r="174" spans="1:11" x14ac:dyDescent="0.25">
      <c r="A174" t="s">
        <v>259</v>
      </c>
      <c r="B174" t="s">
        <v>409</v>
      </c>
      <c r="C174">
        <f>SUMIFS('2way'!$Z$3:$Z$7690,'2way'!$Q$3:$Q$7690,"=" &amp;B174,'2way'!$Y$3:$Y$7690,"&lt;&gt;P") + SUMIFS('2way'!$Z$3:$Z$7690,'2way'!$R$3:$R$7690,"=" &amp;B174,'2way'!$Y$3:$Y$7690,"&lt;&gt;P")</f>
        <v>0</v>
      </c>
      <c r="D174">
        <f>SUMIFS('2way'!$AB$3:$AB$7690,'2way'!$Q$3:$Q$7690,"="&amp;B174,'2way'!$Z$3:$Z$7690,"&lt;&gt;P") + SUMIFS('2way'!$AB$3:$AB$7690,'2way'!$R$3:$R$7690,"="&amp;B174,'2way'!$Z$3:$Z$7690,"&lt;&gt;P")</f>
        <v>26</v>
      </c>
      <c r="E174" s="60" t="e">
        <f t="shared" si="6"/>
        <v>#DIV/0!</v>
      </c>
      <c r="F174">
        <f>SUMIFS('2way'!$Z$3:$Z$7690,'2way'!$Q$3:$Q$7690,"=" &amp;B174,'2way'!$Y$3:$Y$7690,"&lt;&gt;P") + SUMIFS('2way'!$Z$3:$Z$7690,'2way'!$R$3:$R$7690,"=" &amp;B174,'2way'!$Y$3:$Y$7690,"&lt;&gt;P")</f>
        <v>0</v>
      </c>
      <c r="G174">
        <f>SUMIFS('2way'!$AD$3:$AD$7690,'2way'!$Q$3:$Q$7690,"="&amp;B174,'2way'!$Y$3:$Y$7690,"&lt;&gt;P") + SUMIFS('2way'!$AD$3:$AD$7690,'2way'!$R$3:$R$7690,"="&amp;D174,'2way'!$Y$3:$Y$7690,"&lt;&gt;P")</f>
        <v>0</v>
      </c>
      <c r="H174" s="60" t="e">
        <f t="shared" si="7"/>
        <v>#DIV/0!</v>
      </c>
      <c r="I174">
        <f>SUMIFS('2way'!$Z$3:$Z$7690,'2way'!$Q$3:$Q$7690,"=" &amp;B174,'2way'!$Y$3:$Y$7690,"&lt;&gt;P") + SUMIFS('2way'!$Z$3:$Z$7690,'2way'!$R$3:$R$7690,"=" &amp;B174,'2way'!$Y$3:$Y$7690,"&lt;&gt;P")</f>
        <v>0</v>
      </c>
      <c r="J174">
        <f>SUMIFS('2way'!$AF$3:$AF$7690,'2way'!$Q$3:$Q$7690,"="&amp;B174,'2way'!$Y$3:$Y$7690,"&lt;&gt;P") + SUMIFS('2way'!$AF$3:$AF$7690,'2way'!$R$3:$R$7690,"="&amp;B174,'2way'!$Y$3:$Y$7690,"&lt;&gt;P")</f>
        <v>0</v>
      </c>
      <c r="K174" s="60" t="e">
        <f t="shared" si="8"/>
        <v>#DIV/0!</v>
      </c>
    </row>
    <row r="175" spans="1:11" x14ac:dyDescent="0.25">
      <c r="A175" t="s">
        <v>259</v>
      </c>
      <c r="B175" t="s">
        <v>282</v>
      </c>
      <c r="C175">
        <f>SUMIFS('2way'!$Z$3:$Z$7690,'2way'!$Q$3:$Q$7690,"=" &amp;B175,'2way'!$Y$3:$Y$7690,"&lt;&gt;P") + SUMIFS('2way'!$Z$3:$Z$7690,'2way'!$R$3:$R$7690,"=" &amp;B175,'2way'!$Y$3:$Y$7690,"&lt;&gt;P")</f>
        <v>0</v>
      </c>
      <c r="D175">
        <f>SUMIFS('2way'!$AB$3:$AB$7690,'2way'!$Q$3:$Q$7690,"="&amp;B175,'2way'!$Z$3:$Z$7690,"&lt;&gt;P") + SUMIFS('2way'!$AB$3:$AB$7690,'2way'!$R$3:$R$7690,"="&amp;B175,'2way'!$Z$3:$Z$7690,"&lt;&gt;P")</f>
        <v>27</v>
      </c>
      <c r="E175" s="60" t="e">
        <f t="shared" si="6"/>
        <v>#DIV/0!</v>
      </c>
      <c r="F175">
        <f>SUMIFS('2way'!$Z$3:$Z$7690,'2way'!$Q$3:$Q$7690,"=" &amp;B175,'2way'!$Y$3:$Y$7690,"&lt;&gt;P") + SUMIFS('2way'!$Z$3:$Z$7690,'2way'!$R$3:$R$7690,"=" &amp;B175,'2way'!$Y$3:$Y$7690,"&lt;&gt;P")</f>
        <v>0</v>
      </c>
      <c r="G175">
        <f>SUMIFS('2way'!$AD$3:$AD$7690,'2way'!$Q$3:$Q$7690,"="&amp;B175,'2way'!$Y$3:$Y$7690,"&lt;&gt;P") + SUMIFS('2way'!$AD$3:$AD$7690,'2way'!$R$3:$R$7690,"="&amp;D175,'2way'!$Y$3:$Y$7690,"&lt;&gt;P")</f>
        <v>0</v>
      </c>
      <c r="H175" s="60" t="e">
        <f t="shared" si="7"/>
        <v>#DIV/0!</v>
      </c>
      <c r="I175">
        <f>SUMIFS('2way'!$Z$3:$Z$7690,'2way'!$Q$3:$Q$7690,"=" &amp;B175,'2way'!$Y$3:$Y$7690,"&lt;&gt;P") + SUMIFS('2way'!$Z$3:$Z$7690,'2way'!$R$3:$R$7690,"=" &amp;B175,'2way'!$Y$3:$Y$7690,"&lt;&gt;P")</f>
        <v>0</v>
      </c>
      <c r="J175">
        <f>SUMIFS('2way'!$AF$3:$AF$7690,'2way'!$Q$3:$Q$7690,"="&amp;B175,'2way'!$Y$3:$Y$7690,"&lt;&gt;P") + SUMIFS('2way'!$AF$3:$AF$7690,'2way'!$R$3:$R$7690,"="&amp;B175,'2way'!$Y$3:$Y$7690,"&lt;&gt;P")</f>
        <v>0</v>
      </c>
      <c r="K175" s="60" t="e">
        <f t="shared" si="8"/>
        <v>#DIV/0!</v>
      </c>
    </row>
    <row r="176" spans="1:11" x14ac:dyDescent="0.25">
      <c r="A176" t="s">
        <v>259</v>
      </c>
      <c r="B176" t="s">
        <v>407</v>
      </c>
      <c r="C176">
        <f>SUMIFS('2way'!$Z$3:$Z$7690,'2way'!$Q$3:$Q$7690,"=" &amp;B176,'2way'!$Y$3:$Y$7690,"&lt;&gt;P") + SUMIFS('2way'!$Z$3:$Z$7690,'2way'!$R$3:$R$7690,"=" &amp;B176,'2way'!$Y$3:$Y$7690,"&lt;&gt;P")</f>
        <v>0</v>
      </c>
      <c r="D176">
        <f>SUMIFS('2way'!$AB$3:$AB$7690,'2way'!$Q$3:$Q$7690,"="&amp;B176,'2way'!$Z$3:$Z$7690,"&lt;&gt;P") + SUMIFS('2way'!$AB$3:$AB$7690,'2way'!$R$3:$R$7690,"="&amp;B176,'2way'!$Z$3:$Z$7690,"&lt;&gt;P")</f>
        <v>7</v>
      </c>
      <c r="E176" s="60" t="e">
        <f t="shared" si="6"/>
        <v>#DIV/0!</v>
      </c>
      <c r="F176">
        <f>SUMIFS('2way'!$Z$3:$Z$7690,'2way'!$Q$3:$Q$7690,"=" &amp;B176,'2way'!$Y$3:$Y$7690,"&lt;&gt;P") + SUMIFS('2way'!$Z$3:$Z$7690,'2way'!$R$3:$R$7690,"=" &amp;B176,'2way'!$Y$3:$Y$7690,"&lt;&gt;P")</f>
        <v>0</v>
      </c>
      <c r="G176">
        <f>SUMIFS('2way'!$AD$3:$AD$7690,'2way'!$Q$3:$Q$7690,"="&amp;B176,'2way'!$Y$3:$Y$7690,"&lt;&gt;P") + SUMIFS('2way'!$AD$3:$AD$7690,'2way'!$R$3:$R$7690,"="&amp;D176,'2way'!$Y$3:$Y$7690,"&lt;&gt;P")</f>
        <v>0</v>
      </c>
      <c r="H176" s="60" t="e">
        <f t="shared" si="7"/>
        <v>#DIV/0!</v>
      </c>
      <c r="I176">
        <f>SUMIFS('2way'!$Z$3:$Z$7690,'2way'!$Q$3:$Q$7690,"=" &amp;B176,'2way'!$Y$3:$Y$7690,"&lt;&gt;P") + SUMIFS('2way'!$Z$3:$Z$7690,'2way'!$R$3:$R$7690,"=" &amp;B176,'2way'!$Y$3:$Y$7690,"&lt;&gt;P")</f>
        <v>0</v>
      </c>
      <c r="J176">
        <f>SUMIFS('2way'!$AF$3:$AF$7690,'2way'!$Q$3:$Q$7690,"="&amp;B176,'2way'!$Y$3:$Y$7690,"&lt;&gt;P") + SUMIFS('2way'!$AF$3:$AF$7690,'2way'!$R$3:$R$7690,"="&amp;B176,'2way'!$Y$3:$Y$7690,"&lt;&gt;P")</f>
        <v>0</v>
      </c>
      <c r="K176" s="60" t="e">
        <f t="shared" si="8"/>
        <v>#DIV/0!</v>
      </c>
    </row>
    <row r="177" spans="1:11" x14ac:dyDescent="0.25">
      <c r="A177" t="s">
        <v>259</v>
      </c>
      <c r="B177" t="s">
        <v>280</v>
      </c>
      <c r="C177">
        <f>SUMIFS('2way'!$Z$3:$Z$7690,'2way'!$Q$3:$Q$7690,"=" &amp;B177,'2way'!$Y$3:$Y$7690,"&lt;&gt;P") + SUMIFS('2way'!$Z$3:$Z$7690,'2way'!$R$3:$R$7690,"=" &amp;B177,'2way'!$Y$3:$Y$7690,"&lt;&gt;P")</f>
        <v>0</v>
      </c>
      <c r="D177">
        <f>SUMIFS('2way'!$AB$3:$AB$7690,'2way'!$Q$3:$Q$7690,"="&amp;B177,'2way'!$Z$3:$Z$7690,"&lt;&gt;P") + SUMIFS('2way'!$AB$3:$AB$7690,'2way'!$R$3:$R$7690,"="&amp;B177,'2way'!$Z$3:$Z$7690,"&lt;&gt;P")</f>
        <v>17</v>
      </c>
      <c r="E177" s="60" t="e">
        <f t="shared" si="6"/>
        <v>#DIV/0!</v>
      </c>
      <c r="F177">
        <f>SUMIFS('2way'!$Z$3:$Z$7690,'2way'!$Q$3:$Q$7690,"=" &amp;B177,'2way'!$Y$3:$Y$7690,"&lt;&gt;P") + SUMIFS('2way'!$Z$3:$Z$7690,'2way'!$R$3:$R$7690,"=" &amp;B177,'2way'!$Y$3:$Y$7690,"&lt;&gt;P")</f>
        <v>0</v>
      </c>
      <c r="G177">
        <f>SUMIFS('2way'!$AD$3:$AD$7690,'2way'!$Q$3:$Q$7690,"="&amp;B177,'2way'!$Y$3:$Y$7690,"&lt;&gt;P") + SUMIFS('2way'!$AD$3:$AD$7690,'2way'!$R$3:$R$7690,"="&amp;D177,'2way'!$Y$3:$Y$7690,"&lt;&gt;P")</f>
        <v>0</v>
      </c>
      <c r="H177" s="60" t="e">
        <f t="shared" si="7"/>
        <v>#DIV/0!</v>
      </c>
      <c r="I177">
        <f>SUMIFS('2way'!$Z$3:$Z$7690,'2way'!$Q$3:$Q$7690,"=" &amp;B177,'2way'!$Y$3:$Y$7690,"&lt;&gt;P") + SUMIFS('2way'!$Z$3:$Z$7690,'2way'!$R$3:$R$7690,"=" &amp;B177,'2way'!$Y$3:$Y$7690,"&lt;&gt;P")</f>
        <v>0</v>
      </c>
      <c r="J177">
        <f>SUMIFS('2way'!$AF$3:$AF$7690,'2way'!$Q$3:$Q$7690,"="&amp;B177,'2way'!$Y$3:$Y$7690,"&lt;&gt;P") + SUMIFS('2way'!$AF$3:$AF$7690,'2way'!$R$3:$R$7690,"="&amp;B177,'2way'!$Y$3:$Y$7690,"&lt;&gt;P")</f>
        <v>0</v>
      </c>
      <c r="K177" s="60" t="e">
        <f t="shared" si="8"/>
        <v>#DIV/0!</v>
      </c>
    </row>
    <row r="178" spans="1:11" x14ac:dyDescent="0.25">
      <c r="A178" t="s">
        <v>259</v>
      </c>
      <c r="B178" t="s">
        <v>279</v>
      </c>
      <c r="C178">
        <f>SUMIFS('2way'!$Z$3:$Z$7690,'2way'!$Q$3:$Q$7690,"=" &amp;B178,'2way'!$Y$3:$Y$7690,"&lt;&gt;P") + SUMIFS('2way'!$Z$3:$Z$7690,'2way'!$R$3:$R$7690,"=" &amp;B178,'2way'!$Y$3:$Y$7690,"&lt;&gt;P")</f>
        <v>0</v>
      </c>
      <c r="D178">
        <f>SUMIFS('2way'!$AB$3:$AB$7690,'2way'!$Q$3:$Q$7690,"="&amp;B178,'2way'!$Z$3:$Z$7690,"&lt;&gt;P") + SUMIFS('2way'!$AB$3:$AB$7690,'2way'!$R$3:$R$7690,"="&amp;B178,'2way'!$Z$3:$Z$7690,"&lt;&gt;P")</f>
        <v>-8</v>
      </c>
      <c r="E178" s="60" t="e">
        <f t="shared" si="6"/>
        <v>#DIV/0!</v>
      </c>
      <c r="F178">
        <f>SUMIFS('2way'!$Z$3:$Z$7690,'2way'!$Q$3:$Q$7690,"=" &amp;B178,'2way'!$Y$3:$Y$7690,"&lt;&gt;P") + SUMIFS('2way'!$Z$3:$Z$7690,'2way'!$R$3:$R$7690,"=" &amp;B178,'2way'!$Y$3:$Y$7690,"&lt;&gt;P")</f>
        <v>0</v>
      </c>
      <c r="G178">
        <f>SUMIFS('2way'!$AD$3:$AD$7690,'2way'!$Q$3:$Q$7690,"="&amp;B178,'2way'!$Y$3:$Y$7690,"&lt;&gt;P") + SUMIFS('2way'!$AD$3:$AD$7690,'2way'!$R$3:$R$7690,"="&amp;D178,'2way'!$Y$3:$Y$7690,"&lt;&gt;P")</f>
        <v>0</v>
      </c>
      <c r="H178" s="60" t="e">
        <f t="shared" si="7"/>
        <v>#DIV/0!</v>
      </c>
      <c r="I178">
        <f>SUMIFS('2way'!$Z$3:$Z$7690,'2way'!$Q$3:$Q$7690,"=" &amp;B178,'2way'!$Y$3:$Y$7690,"&lt;&gt;P") + SUMIFS('2way'!$Z$3:$Z$7690,'2way'!$R$3:$R$7690,"=" &amp;B178,'2way'!$Y$3:$Y$7690,"&lt;&gt;P")</f>
        <v>0</v>
      </c>
      <c r="J178">
        <f>SUMIFS('2way'!$AF$3:$AF$7690,'2way'!$Q$3:$Q$7690,"="&amp;B178,'2way'!$Y$3:$Y$7690,"&lt;&gt;P") + SUMIFS('2way'!$AF$3:$AF$7690,'2way'!$R$3:$R$7690,"="&amp;B178,'2way'!$Y$3:$Y$7690,"&lt;&gt;P")</f>
        <v>0</v>
      </c>
      <c r="K178" s="60" t="e">
        <f t="shared" si="8"/>
        <v>#DIV/0!</v>
      </c>
    </row>
    <row r="179" spans="1:11" x14ac:dyDescent="0.25">
      <c r="A179" t="s">
        <v>259</v>
      </c>
      <c r="B179" t="s">
        <v>408</v>
      </c>
      <c r="C179">
        <f>SUMIFS('2way'!$Z$3:$Z$7690,'2way'!$Q$3:$Q$7690,"=" &amp;B179,'2way'!$Y$3:$Y$7690,"&lt;&gt;P") + SUMIFS('2way'!$Z$3:$Z$7690,'2way'!$R$3:$R$7690,"=" &amp;B179,'2way'!$Y$3:$Y$7690,"&lt;&gt;P")</f>
        <v>0</v>
      </c>
      <c r="D179">
        <f>SUMIFS('2way'!$AB$3:$AB$7690,'2way'!$Q$3:$Q$7690,"="&amp;B179,'2way'!$Z$3:$Z$7690,"&lt;&gt;P") + SUMIFS('2way'!$AB$3:$AB$7690,'2way'!$R$3:$R$7690,"="&amp;B179,'2way'!$Z$3:$Z$7690,"&lt;&gt;P")</f>
        <v>-20</v>
      </c>
      <c r="E179" s="60" t="e">
        <f t="shared" si="6"/>
        <v>#DIV/0!</v>
      </c>
      <c r="F179">
        <f>SUMIFS('2way'!$Z$3:$Z$7690,'2way'!$Q$3:$Q$7690,"=" &amp;B179,'2way'!$Y$3:$Y$7690,"&lt;&gt;P") + SUMIFS('2way'!$Z$3:$Z$7690,'2way'!$R$3:$R$7690,"=" &amp;B179,'2way'!$Y$3:$Y$7690,"&lt;&gt;P")</f>
        <v>0</v>
      </c>
      <c r="G179">
        <f>SUMIFS('2way'!$AD$3:$AD$7690,'2way'!$Q$3:$Q$7690,"="&amp;B179,'2way'!$Y$3:$Y$7690,"&lt;&gt;P") + SUMIFS('2way'!$AD$3:$AD$7690,'2way'!$R$3:$R$7690,"="&amp;D179,'2way'!$Y$3:$Y$7690,"&lt;&gt;P")</f>
        <v>0</v>
      </c>
      <c r="H179" s="60" t="e">
        <f t="shared" si="7"/>
        <v>#DIV/0!</v>
      </c>
      <c r="I179">
        <f>SUMIFS('2way'!$Z$3:$Z$7690,'2way'!$Q$3:$Q$7690,"=" &amp;B179,'2way'!$Y$3:$Y$7690,"&lt;&gt;P") + SUMIFS('2way'!$Z$3:$Z$7690,'2way'!$R$3:$R$7690,"=" &amp;B179,'2way'!$Y$3:$Y$7690,"&lt;&gt;P")</f>
        <v>0</v>
      </c>
      <c r="J179">
        <f>SUMIFS('2way'!$AF$3:$AF$7690,'2way'!$Q$3:$Q$7690,"="&amp;B179,'2way'!$Y$3:$Y$7690,"&lt;&gt;P") + SUMIFS('2way'!$AF$3:$AF$7690,'2way'!$R$3:$R$7690,"="&amp;B179,'2way'!$Y$3:$Y$7690,"&lt;&gt;P")</f>
        <v>0</v>
      </c>
      <c r="K179" s="60" t="e">
        <f t="shared" si="8"/>
        <v>#DIV/0!</v>
      </c>
    </row>
    <row r="180" spans="1:11" x14ac:dyDescent="0.25">
      <c r="A180" t="s">
        <v>259</v>
      </c>
      <c r="B180" t="s">
        <v>465</v>
      </c>
      <c r="C180">
        <f>SUMIFS('2way'!$Z$3:$Z$7690,'2way'!$Q$3:$Q$7690,"=" &amp;B180,'2way'!$Y$3:$Y$7690,"&lt;&gt;P") + SUMIFS('2way'!$Z$3:$Z$7690,'2way'!$R$3:$R$7690,"=" &amp;B180,'2way'!$Y$3:$Y$7690,"&lt;&gt;P")</f>
        <v>0</v>
      </c>
      <c r="D180">
        <f>SUMIFS('2way'!$AB$3:$AB$7690,'2way'!$Q$3:$Q$7690,"="&amp;B180,'2way'!$Z$3:$Z$7690,"&lt;&gt;P") + SUMIFS('2way'!$AB$3:$AB$7690,'2way'!$R$3:$R$7690,"="&amp;B180,'2way'!$Z$3:$Z$7690,"&lt;&gt;P")</f>
        <v>-21</v>
      </c>
      <c r="E180" s="60" t="e">
        <f t="shared" si="6"/>
        <v>#DIV/0!</v>
      </c>
      <c r="F180">
        <f>SUMIFS('2way'!$Z$3:$Z$7690,'2way'!$Q$3:$Q$7690,"=" &amp;B180,'2way'!$Y$3:$Y$7690,"&lt;&gt;P") + SUMIFS('2way'!$Z$3:$Z$7690,'2way'!$R$3:$R$7690,"=" &amp;B180,'2way'!$Y$3:$Y$7690,"&lt;&gt;P")</f>
        <v>0</v>
      </c>
      <c r="G180">
        <f>SUMIFS('2way'!$AD$3:$AD$7690,'2way'!$Q$3:$Q$7690,"="&amp;B180,'2way'!$Y$3:$Y$7690,"&lt;&gt;P") + SUMIFS('2way'!$AD$3:$AD$7690,'2way'!$R$3:$R$7690,"="&amp;D180,'2way'!$Y$3:$Y$7690,"&lt;&gt;P")</f>
        <v>0</v>
      </c>
      <c r="H180" s="60" t="e">
        <f t="shared" si="7"/>
        <v>#DIV/0!</v>
      </c>
      <c r="I180">
        <f>SUMIFS('2way'!$Z$3:$Z$7690,'2way'!$Q$3:$Q$7690,"=" &amp;B180,'2way'!$Y$3:$Y$7690,"&lt;&gt;P") + SUMIFS('2way'!$Z$3:$Z$7690,'2way'!$R$3:$R$7690,"=" &amp;B180,'2way'!$Y$3:$Y$7690,"&lt;&gt;P")</f>
        <v>0</v>
      </c>
      <c r="J180">
        <f>SUMIFS('2way'!$AF$3:$AF$7690,'2way'!$Q$3:$Q$7690,"="&amp;B180,'2way'!$Y$3:$Y$7690,"&lt;&gt;P") + SUMIFS('2way'!$AF$3:$AF$7690,'2way'!$R$3:$R$7690,"="&amp;B180,'2way'!$Y$3:$Y$7690,"&lt;&gt;P")</f>
        <v>0</v>
      </c>
      <c r="K180" s="60" t="e">
        <f t="shared" si="8"/>
        <v>#DIV/0!</v>
      </c>
    </row>
    <row r="181" spans="1:11" x14ac:dyDescent="0.25">
      <c r="A181" t="s">
        <v>259</v>
      </c>
      <c r="B181" t="s">
        <v>336</v>
      </c>
      <c r="C181">
        <f>SUMIFS('2way'!$Z$3:$Z$7690,'2way'!$Q$3:$Q$7690,"=" &amp;B181,'2way'!$Y$3:$Y$7690,"&lt;&gt;P") + SUMIFS('2way'!$Z$3:$Z$7690,'2way'!$R$3:$R$7690,"=" &amp;B181,'2way'!$Y$3:$Y$7690,"&lt;&gt;P")</f>
        <v>0</v>
      </c>
      <c r="D181">
        <f>SUMIFS('2way'!$AB$3:$AB$7690,'2way'!$Q$3:$Q$7690,"="&amp;B181,'2way'!$Z$3:$Z$7690,"&lt;&gt;P") + SUMIFS('2way'!$AB$3:$AB$7690,'2way'!$R$3:$R$7690,"="&amp;B181,'2way'!$Z$3:$Z$7690,"&lt;&gt;P")</f>
        <v>-9</v>
      </c>
      <c r="E181" s="60" t="e">
        <f t="shared" si="6"/>
        <v>#DIV/0!</v>
      </c>
      <c r="F181">
        <f>SUMIFS('2way'!$Z$3:$Z$7690,'2way'!$Q$3:$Q$7690,"=" &amp;B181,'2way'!$Y$3:$Y$7690,"&lt;&gt;P") + SUMIFS('2way'!$Z$3:$Z$7690,'2way'!$R$3:$R$7690,"=" &amp;B181,'2way'!$Y$3:$Y$7690,"&lt;&gt;P")</f>
        <v>0</v>
      </c>
      <c r="G181">
        <f>SUMIFS('2way'!$AD$3:$AD$7690,'2way'!$Q$3:$Q$7690,"="&amp;B181,'2way'!$Y$3:$Y$7690,"&lt;&gt;P") + SUMIFS('2way'!$AD$3:$AD$7690,'2way'!$R$3:$R$7690,"="&amp;D181,'2way'!$Y$3:$Y$7690,"&lt;&gt;P")</f>
        <v>0</v>
      </c>
      <c r="H181" s="60" t="e">
        <f t="shared" si="7"/>
        <v>#DIV/0!</v>
      </c>
      <c r="I181">
        <f>SUMIFS('2way'!$Z$3:$Z$7690,'2way'!$Q$3:$Q$7690,"=" &amp;B181,'2way'!$Y$3:$Y$7690,"&lt;&gt;P") + SUMIFS('2way'!$Z$3:$Z$7690,'2way'!$R$3:$R$7690,"=" &amp;B181,'2way'!$Y$3:$Y$7690,"&lt;&gt;P")</f>
        <v>0</v>
      </c>
      <c r="J181">
        <f>SUMIFS('2way'!$AF$3:$AF$7690,'2way'!$Q$3:$Q$7690,"="&amp;B181,'2way'!$Y$3:$Y$7690,"&lt;&gt;P") + SUMIFS('2way'!$AF$3:$AF$7690,'2way'!$R$3:$R$7690,"="&amp;B181,'2way'!$Y$3:$Y$7690,"&lt;&gt;P")</f>
        <v>0</v>
      </c>
      <c r="K181" s="60" t="e">
        <f t="shared" si="8"/>
        <v>#DIV/0!</v>
      </c>
    </row>
    <row r="182" spans="1:11" x14ac:dyDescent="0.25">
      <c r="A182" t="s">
        <v>259</v>
      </c>
      <c r="B182" t="s">
        <v>466</v>
      </c>
      <c r="C182">
        <f>SUMIFS('2way'!$Z$3:$Z$7690,'2way'!$Q$3:$Q$7690,"=" &amp;B182,'2way'!$Y$3:$Y$7690,"&lt;&gt;P") + SUMIFS('2way'!$Z$3:$Z$7690,'2way'!$R$3:$R$7690,"=" &amp;B182,'2way'!$Y$3:$Y$7690,"&lt;&gt;P")</f>
        <v>0</v>
      </c>
      <c r="D182">
        <f>SUMIFS('2way'!$AB$3:$AB$7690,'2way'!$Q$3:$Q$7690,"="&amp;B182,'2way'!$Z$3:$Z$7690,"&lt;&gt;P") + SUMIFS('2way'!$AB$3:$AB$7690,'2way'!$R$3:$R$7690,"="&amp;B182,'2way'!$Z$3:$Z$7690,"&lt;&gt;P")</f>
        <v>-19</v>
      </c>
      <c r="E182" s="60" t="e">
        <f t="shared" si="6"/>
        <v>#DIV/0!</v>
      </c>
      <c r="F182">
        <f>SUMIFS('2way'!$Z$3:$Z$7690,'2way'!$Q$3:$Q$7690,"=" &amp;B182,'2way'!$Y$3:$Y$7690,"&lt;&gt;P") + SUMIFS('2way'!$Z$3:$Z$7690,'2way'!$R$3:$R$7690,"=" &amp;B182,'2way'!$Y$3:$Y$7690,"&lt;&gt;P")</f>
        <v>0</v>
      </c>
      <c r="G182">
        <f>SUMIFS('2way'!$AD$3:$AD$7690,'2way'!$Q$3:$Q$7690,"="&amp;B182,'2way'!$Y$3:$Y$7690,"&lt;&gt;P") + SUMIFS('2way'!$AD$3:$AD$7690,'2way'!$R$3:$R$7690,"="&amp;D182,'2way'!$Y$3:$Y$7690,"&lt;&gt;P")</f>
        <v>0</v>
      </c>
      <c r="H182" s="60" t="e">
        <f t="shared" si="7"/>
        <v>#DIV/0!</v>
      </c>
      <c r="I182">
        <f>SUMIFS('2way'!$Z$3:$Z$7690,'2way'!$Q$3:$Q$7690,"=" &amp;B182,'2way'!$Y$3:$Y$7690,"&lt;&gt;P") + SUMIFS('2way'!$Z$3:$Z$7690,'2way'!$R$3:$R$7690,"=" &amp;B182,'2way'!$Y$3:$Y$7690,"&lt;&gt;P")</f>
        <v>0</v>
      </c>
      <c r="J182">
        <f>SUMIFS('2way'!$AF$3:$AF$7690,'2way'!$Q$3:$Q$7690,"="&amp;B182,'2way'!$Y$3:$Y$7690,"&lt;&gt;P") + SUMIFS('2way'!$AF$3:$AF$7690,'2way'!$R$3:$R$7690,"="&amp;B182,'2way'!$Y$3:$Y$7690,"&lt;&gt;P")</f>
        <v>0</v>
      </c>
      <c r="K182" s="60" t="e">
        <f t="shared" si="8"/>
        <v>#DIV/0!</v>
      </c>
    </row>
    <row r="183" spans="1:11" x14ac:dyDescent="0.25">
      <c r="A183" t="s">
        <v>262</v>
      </c>
      <c r="B183" t="s">
        <v>339</v>
      </c>
      <c r="C183">
        <f>SUMIFS('2way'!$Z$3:$Z$7690,'2way'!$Q$3:$Q$7690,"=" &amp;B183,'2way'!$Y$3:$Y$7690,"&lt;&gt;P") + SUMIFS('2way'!$Z$3:$Z$7690,'2way'!$R$3:$R$7690,"=" &amp;B183,'2way'!$Y$3:$Y$7690,"&lt;&gt;P")</f>
        <v>0</v>
      </c>
      <c r="D183">
        <f>SUMIFS('2way'!$AB$3:$AB$7690,'2way'!$Q$3:$Q$7690,"="&amp;B183,'2way'!$Z$3:$Z$7690,"&lt;&gt;P") + SUMIFS('2way'!$AB$3:$AB$7690,'2way'!$R$3:$R$7690,"="&amp;B183,'2way'!$Z$3:$Z$7690,"&lt;&gt;P")</f>
        <v>-27</v>
      </c>
      <c r="E183" s="60" t="e">
        <f t="shared" si="6"/>
        <v>#DIV/0!</v>
      </c>
      <c r="F183">
        <f>SUMIFS('2way'!$Z$3:$Z$7690,'2way'!$Q$3:$Q$7690,"=" &amp;B183,'2way'!$Y$3:$Y$7690,"&lt;&gt;P") + SUMIFS('2way'!$Z$3:$Z$7690,'2way'!$R$3:$R$7690,"=" &amp;B183,'2way'!$Y$3:$Y$7690,"&lt;&gt;P")</f>
        <v>0</v>
      </c>
      <c r="G183">
        <f>SUMIFS('2way'!$AD$3:$AD$7690,'2way'!$Q$3:$Q$7690,"="&amp;B183,'2way'!$Y$3:$Y$7690,"&lt;&gt;P") + SUMIFS('2way'!$AD$3:$AD$7690,'2way'!$R$3:$R$7690,"="&amp;D183,'2way'!$Y$3:$Y$7690,"&lt;&gt;P")</f>
        <v>0</v>
      </c>
      <c r="H183" s="60" t="e">
        <f t="shared" si="7"/>
        <v>#DIV/0!</v>
      </c>
      <c r="I183">
        <f>SUMIFS('2way'!$Z$3:$Z$7690,'2way'!$Q$3:$Q$7690,"=" &amp;B183,'2way'!$Y$3:$Y$7690,"&lt;&gt;P") + SUMIFS('2way'!$Z$3:$Z$7690,'2way'!$R$3:$R$7690,"=" &amp;B183,'2way'!$Y$3:$Y$7690,"&lt;&gt;P")</f>
        <v>0</v>
      </c>
      <c r="J183">
        <f>SUMIFS('2way'!$AF$3:$AF$7690,'2way'!$Q$3:$Q$7690,"="&amp;B183,'2way'!$Y$3:$Y$7690,"&lt;&gt;P") + SUMIFS('2way'!$AF$3:$AF$7690,'2way'!$R$3:$R$7690,"="&amp;B183,'2way'!$Y$3:$Y$7690,"&lt;&gt;P")</f>
        <v>0</v>
      </c>
      <c r="K183" s="60" t="e">
        <f t="shared" si="8"/>
        <v>#DIV/0!</v>
      </c>
    </row>
    <row r="184" spans="1:11" x14ac:dyDescent="0.25">
      <c r="A184" t="s">
        <v>262</v>
      </c>
      <c r="B184" t="s">
        <v>340</v>
      </c>
      <c r="C184">
        <f>SUMIFS('2way'!$Z$3:$Z$7690,'2way'!$Q$3:$Q$7690,"=" &amp;B184,'2way'!$Y$3:$Y$7690,"&lt;&gt;P") + SUMIFS('2way'!$Z$3:$Z$7690,'2way'!$R$3:$R$7690,"=" &amp;B184,'2way'!$Y$3:$Y$7690,"&lt;&gt;P")</f>
        <v>0</v>
      </c>
      <c r="D184">
        <f>SUMIFS('2way'!$AB$3:$AB$7690,'2way'!$Q$3:$Q$7690,"="&amp;B184,'2way'!$Z$3:$Z$7690,"&lt;&gt;P") + SUMIFS('2way'!$AB$3:$AB$7690,'2way'!$R$3:$R$7690,"="&amp;B184,'2way'!$Z$3:$Z$7690,"&lt;&gt;P")</f>
        <v>7</v>
      </c>
      <c r="E184" s="60" t="e">
        <f t="shared" si="6"/>
        <v>#DIV/0!</v>
      </c>
      <c r="F184">
        <f>SUMIFS('2way'!$Z$3:$Z$7690,'2way'!$Q$3:$Q$7690,"=" &amp;B184,'2way'!$Y$3:$Y$7690,"&lt;&gt;P") + SUMIFS('2way'!$Z$3:$Z$7690,'2way'!$R$3:$R$7690,"=" &amp;B184,'2way'!$Y$3:$Y$7690,"&lt;&gt;P")</f>
        <v>0</v>
      </c>
      <c r="G184">
        <f>SUMIFS('2way'!$AD$3:$AD$7690,'2way'!$Q$3:$Q$7690,"="&amp;B184,'2way'!$Y$3:$Y$7690,"&lt;&gt;P") + SUMIFS('2way'!$AD$3:$AD$7690,'2way'!$R$3:$R$7690,"="&amp;D184,'2way'!$Y$3:$Y$7690,"&lt;&gt;P")</f>
        <v>0</v>
      </c>
      <c r="H184" s="60" t="e">
        <f t="shared" si="7"/>
        <v>#DIV/0!</v>
      </c>
      <c r="I184">
        <f>SUMIFS('2way'!$Z$3:$Z$7690,'2way'!$Q$3:$Q$7690,"=" &amp;B184,'2way'!$Y$3:$Y$7690,"&lt;&gt;P") + SUMIFS('2way'!$Z$3:$Z$7690,'2way'!$R$3:$R$7690,"=" &amp;B184,'2way'!$Y$3:$Y$7690,"&lt;&gt;P")</f>
        <v>0</v>
      </c>
      <c r="J184">
        <f>SUMIFS('2way'!$AF$3:$AF$7690,'2way'!$Q$3:$Q$7690,"="&amp;B184,'2way'!$Y$3:$Y$7690,"&lt;&gt;P") + SUMIFS('2way'!$AF$3:$AF$7690,'2way'!$R$3:$R$7690,"="&amp;B184,'2way'!$Y$3:$Y$7690,"&lt;&gt;P")</f>
        <v>0</v>
      </c>
      <c r="K184" s="60" t="e">
        <f t="shared" si="8"/>
        <v>#DIV/0!</v>
      </c>
    </row>
    <row r="185" spans="1:11" x14ac:dyDescent="0.25">
      <c r="A185" t="s">
        <v>262</v>
      </c>
      <c r="B185" t="s">
        <v>467</v>
      </c>
      <c r="C185">
        <f>SUMIFS('2way'!$Z$3:$Z$7690,'2way'!$Q$3:$Q$7690,"=" &amp;B185,'2way'!$Y$3:$Y$7690,"&lt;&gt;P") + SUMIFS('2way'!$Z$3:$Z$7690,'2way'!$R$3:$R$7690,"=" &amp;B185,'2way'!$Y$3:$Y$7690,"&lt;&gt;P")</f>
        <v>0</v>
      </c>
      <c r="D185">
        <f>SUMIFS('2way'!$AB$3:$AB$7690,'2way'!$Q$3:$Q$7690,"="&amp;B185,'2way'!$Z$3:$Z$7690,"&lt;&gt;P") + SUMIFS('2way'!$AB$3:$AB$7690,'2way'!$R$3:$R$7690,"="&amp;B185,'2way'!$Z$3:$Z$7690,"&lt;&gt;P")</f>
        <v>5</v>
      </c>
      <c r="E185" s="60" t="e">
        <f t="shared" si="6"/>
        <v>#DIV/0!</v>
      </c>
      <c r="F185">
        <f>SUMIFS('2way'!$Z$3:$Z$7690,'2way'!$Q$3:$Q$7690,"=" &amp;B185,'2way'!$Y$3:$Y$7690,"&lt;&gt;P") + SUMIFS('2way'!$Z$3:$Z$7690,'2way'!$R$3:$R$7690,"=" &amp;B185,'2way'!$Y$3:$Y$7690,"&lt;&gt;P")</f>
        <v>0</v>
      </c>
      <c r="G185">
        <f>SUMIFS('2way'!$AD$3:$AD$7690,'2way'!$Q$3:$Q$7690,"="&amp;B185,'2way'!$Y$3:$Y$7690,"&lt;&gt;P") + SUMIFS('2way'!$AD$3:$AD$7690,'2way'!$R$3:$R$7690,"="&amp;D185,'2way'!$Y$3:$Y$7690,"&lt;&gt;P")</f>
        <v>0</v>
      </c>
      <c r="H185" s="60" t="e">
        <f t="shared" si="7"/>
        <v>#DIV/0!</v>
      </c>
      <c r="I185">
        <f>SUMIFS('2way'!$Z$3:$Z$7690,'2way'!$Q$3:$Q$7690,"=" &amp;B185,'2way'!$Y$3:$Y$7690,"&lt;&gt;P") + SUMIFS('2way'!$Z$3:$Z$7690,'2way'!$R$3:$R$7690,"=" &amp;B185,'2way'!$Y$3:$Y$7690,"&lt;&gt;P")</f>
        <v>0</v>
      </c>
      <c r="J185">
        <f>SUMIFS('2way'!$AF$3:$AF$7690,'2way'!$Q$3:$Q$7690,"="&amp;B185,'2way'!$Y$3:$Y$7690,"&lt;&gt;P") + SUMIFS('2way'!$AF$3:$AF$7690,'2way'!$R$3:$R$7690,"="&amp;B185,'2way'!$Y$3:$Y$7690,"&lt;&gt;P")</f>
        <v>0</v>
      </c>
      <c r="K185" s="60" t="e">
        <f t="shared" si="8"/>
        <v>#DIV/0!</v>
      </c>
    </row>
    <row r="186" spans="1:11" x14ac:dyDescent="0.25">
      <c r="A186" t="s">
        <v>262</v>
      </c>
      <c r="B186" t="s">
        <v>470</v>
      </c>
      <c r="C186">
        <f>SUMIFS('2way'!$Z$3:$Z$7690,'2way'!$Q$3:$Q$7690,"=" &amp;B186,'2way'!$Y$3:$Y$7690,"&lt;&gt;P") + SUMIFS('2way'!$Z$3:$Z$7690,'2way'!$R$3:$R$7690,"=" &amp;B186,'2way'!$Y$3:$Y$7690,"&lt;&gt;P")</f>
        <v>0</v>
      </c>
      <c r="D186">
        <f>SUMIFS('2way'!$AB$3:$AB$7690,'2way'!$Q$3:$Q$7690,"="&amp;B186,'2way'!$Z$3:$Z$7690,"&lt;&gt;P") + SUMIFS('2way'!$AB$3:$AB$7690,'2way'!$R$3:$R$7690,"="&amp;B186,'2way'!$Z$3:$Z$7690,"&lt;&gt;P")</f>
        <v>-31</v>
      </c>
      <c r="E186" s="60" t="e">
        <f t="shared" si="6"/>
        <v>#DIV/0!</v>
      </c>
      <c r="F186">
        <f>SUMIFS('2way'!$Z$3:$Z$7690,'2way'!$Q$3:$Q$7690,"=" &amp;B186,'2way'!$Y$3:$Y$7690,"&lt;&gt;P") + SUMIFS('2way'!$Z$3:$Z$7690,'2way'!$R$3:$R$7690,"=" &amp;B186,'2way'!$Y$3:$Y$7690,"&lt;&gt;P")</f>
        <v>0</v>
      </c>
      <c r="G186">
        <f>SUMIFS('2way'!$AD$3:$AD$7690,'2way'!$Q$3:$Q$7690,"="&amp;B186,'2way'!$Y$3:$Y$7690,"&lt;&gt;P") + SUMIFS('2way'!$AD$3:$AD$7690,'2way'!$R$3:$R$7690,"="&amp;D186,'2way'!$Y$3:$Y$7690,"&lt;&gt;P")</f>
        <v>0</v>
      </c>
      <c r="H186" s="60" t="e">
        <f t="shared" si="7"/>
        <v>#DIV/0!</v>
      </c>
      <c r="I186">
        <f>SUMIFS('2way'!$Z$3:$Z$7690,'2way'!$Q$3:$Q$7690,"=" &amp;B186,'2way'!$Y$3:$Y$7690,"&lt;&gt;P") + SUMIFS('2way'!$Z$3:$Z$7690,'2way'!$R$3:$R$7690,"=" &amp;B186,'2way'!$Y$3:$Y$7690,"&lt;&gt;P")</f>
        <v>0</v>
      </c>
      <c r="J186">
        <f>SUMIFS('2way'!$AF$3:$AF$7690,'2way'!$Q$3:$Q$7690,"="&amp;B186,'2way'!$Y$3:$Y$7690,"&lt;&gt;P") + SUMIFS('2way'!$AF$3:$AF$7690,'2way'!$R$3:$R$7690,"="&amp;B186,'2way'!$Y$3:$Y$7690,"&lt;&gt;P")</f>
        <v>0</v>
      </c>
      <c r="K186" s="60" t="e">
        <f t="shared" si="8"/>
        <v>#DIV/0!</v>
      </c>
    </row>
    <row r="187" spans="1:11" x14ac:dyDescent="0.25">
      <c r="A187" t="s">
        <v>262</v>
      </c>
      <c r="B187" t="s">
        <v>411</v>
      </c>
      <c r="C187">
        <f>SUMIFS('2way'!$Z$3:$Z$7690,'2way'!$Q$3:$Q$7690,"=" &amp;B187,'2way'!$Y$3:$Y$7690,"&lt;&gt;P") + SUMIFS('2way'!$Z$3:$Z$7690,'2way'!$R$3:$R$7690,"=" &amp;B187,'2way'!$Y$3:$Y$7690,"&lt;&gt;P")</f>
        <v>0</v>
      </c>
      <c r="D187">
        <f>SUMIFS('2way'!$AB$3:$AB$7690,'2way'!$Q$3:$Q$7690,"="&amp;B187,'2way'!$Z$3:$Z$7690,"&lt;&gt;P") + SUMIFS('2way'!$AB$3:$AB$7690,'2way'!$R$3:$R$7690,"="&amp;B187,'2way'!$Z$3:$Z$7690,"&lt;&gt;P")</f>
        <v>20</v>
      </c>
      <c r="E187" s="60" t="e">
        <f t="shared" si="6"/>
        <v>#DIV/0!</v>
      </c>
      <c r="F187">
        <f>SUMIFS('2way'!$Z$3:$Z$7690,'2way'!$Q$3:$Q$7690,"=" &amp;B187,'2way'!$Y$3:$Y$7690,"&lt;&gt;P") + SUMIFS('2way'!$Z$3:$Z$7690,'2way'!$R$3:$R$7690,"=" &amp;B187,'2way'!$Y$3:$Y$7690,"&lt;&gt;P")</f>
        <v>0</v>
      </c>
      <c r="G187">
        <f>SUMIFS('2way'!$AD$3:$AD$7690,'2way'!$Q$3:$Q$7690,"="&amp;B187,'2way'!$Y$3:$Y$7690,"&lt;&gt;P") + SUMIFS('2way'!$AD$3:$AD$7690,'2way'!$R$3:$R$7690,"="&amp;D187,'2way'!$Y$3:$Y$7690,"&lt;&gt;P")</f>
        <v>0</v>
      </c>
      <c r="H187" s="60" t="e">
        <f t="shared" si="7"/>
        <v>#DIV/0!</v>
      </c>
      <c r="I187">
        <f>SUMIFS('2way'!$Z$3:$Z$7690,'2way'!$Q$3:$Q$7690,"=" &amp;B187,'2way'!$Y$3:$Y$7690,"&lt;&gt;P") + SUMIFS('2way'!$Z$3:$Z$7690,'2way'!$R$3:$R$7690,"=" &amp;B187,'2way'!$Y$3:$Y$7690,"&lt;&gt;P")</f>
        <v>0</v>
      </c>
      <c r="J187">
        <f>SUMIFS('2way'!$AF$3:$AF$7690,'2way'!$Q$3:$Q$7690,"="&amp;B187,'2way'!$Y$3:$Y$7690,"&lt;&gt;P") + SUMIFS('2way'!$AF$3:$AF$7690,'2way'!$R$3:$R$7690,"="&amp;B187,'2way'!$Y$3:$Y$7690,"&lt;&gt;P")</f>
        <v>0</v>
      </c>
      <c r="K187" s="60" t="e">
        <f t="shared" si="8"/>
        <v>#DIV/0!</v>
      </c>
    </row>
    <row r="188" spans="1:11" x14ac:dyDescent="0.25">
      <c r="A188" t="s">
        <v>262</v>
      </c>
      <c r="B188" t="s">
        <v>283</v>
      </c>
      <c r="C188">
        <f>SUMIFS('2way'!$Z$3:$Z$7690,'2way'!$Q$3:$Q$7690,"=" &amp;B188,'2way'!$Y$3:$Y$7690,"&lt;&gt;P") + SUMIFS('2way'!$Z$3:$Z$7690,'2way'!$R$3:$R$7690,"=" &amp;B188,'2way'!$Y$3:$Y$7690,"&lt;&gt;P")</f>
        <v>0</v>
      </c>
      <c r="D188">
        <f>SUMIFS('2way'!$AB$3:$AB$7690,'2way'!$Q$3:$Q$7690,"="&amp;B188,'2way'!$Z$3:$Z$7690,"&lt;&gt;P") + SUMIFS('2way'!$AB$3:$AB$7690,'2way'!$R$3:$R$7690,"="&amp;B188,'2way'!$Z$3:$Z$7690,"&lt;&gt;P")</f>
        <v>19</v>
      </c>
      <c r="E188" s="60" t="e">
        <f t="shared" si="6"/>
        <v>#DIV/0!</v>
      </c>
      <c r="F188">
        <f>SUMIFS('2way'!$Z$3:$Z$7690,'2way'!$Q$3:$Q$7690,"=" &amp;B188,'2way'!$Y$3:$Y$7690,"&lt;&gt;P") + SUMIFS('2way'!$Z$3:$Z$7690,'2way'!$R$3:$R$7690,"=" &amp;B188,'2way'!$Y$3:$Y$7690,"&lt;&gt;P")</f>
        <v>0</v>
      </c>
      <c r="G188">
        <f>SUMIFS('2way'!$AD$3:$AD$7690,'2way'!$Q$3:$Q$7690,"="&amp;B188,'2way'!$Y$3:$Y$7690,"&lt;&gt;P") + SUMIFS('2way'!$AD$3:$AD$7690,'2way'!$R$3:$R$7690,"="&amp;D188,'2way'!$Y$3:$Y$7690,"&lt;&gt;P")</f>
        <v>0</v>
      </c>
      <c r="H188" s="60" t="e">
        <f t="shared" si="7"/>
        <v>#DIV/0!</v>
      </c>
      <c r="I188">
        <f>SUMIFS('2way'!$Z$3:$Z$7690,'2way'!$Q$3:$Q$7690,"=" &amp;B188,'2way'!$Y$3:$Y$7690,"&lt;&gt;P") + SUMIFS('2way'!$Z$3:$Z$7690,'2way'!$R$3:$R$7690,"=" &amp;B188,'2way'!$Y$3:$Y$7690,"&lt;&gt;P")</f>
        <v>0</v>
      </c>
      <c r="J188">
        <f>SUMIFS('2way'!$AF$3:$AF$7690,'2way'!$Q$3:$Q$7690,"="&amp;B188,'2way'!$Y$3:$Y$7690,"&lt;&gt;P") + SUMIFS('2way'!$AF$3:$AF$7690,'2way'!$R$3:$R$7690,"="&amp;B188,'2way'!$Y$3:$Y$7690,"&lt;&gt;P")</f>
        <v>0</v>
      </c>
      <c r="K188" s="60" t="e">
        <f t="shared" si="8"/>
        <v>#DIV/0!</v>
      </c>
    </row>
    <row r="189" spans="1:11" x14ac:dyDescent="0.25">
      <c r="A189" t="s">
        <v>262</v>
      </c>
      <c r="B189" t="s">
        <v>338</v>
      </c>
      <c r="C189">
        <f>SUMIFS('2way'!$Z$3:$Z$7690,'2way'!$Q$3:$Q$7690,"=" &amp;B189,'2way'!$Y$3:$Y$7690,"&lt;&gt;P") + SUMIFS('2way'!$Z$3:$Z$7690,'2way'!$R$3:$R$7690,"=" &amp;B189,'2way'!$Y$3:$Y$7690,"&lt;&gt;P")</f>
        <v>0</v>
      </c>
      <c r="D189">
        <f>SUMIFS('2way'!$AB$3:$AB$7690,'2way'!$Q$3:$Q$7690,"="&amp;B189,'2way'!$Z$3:$Z$7690,"&lt;&gt;P") + SUMIFS('2way'!$AB$3:$AB$7690,'2way'!$R$3:$R$7690,"="&amp;B189,'2way'!$Z$3:$Z$7690,"&lt;&gt;P")</f>
        <v>-2</v>
      </c>
      <c r="E189" s="60" t="e">
        <f t="shared" si="6"/>
        <v>#DIV/0!</v>
      </c>
      <c r="F189">
        <f>SUMIFS('2way'!$Z$3:$Z$7690,'2way'!$Q$3:$Q$7690,"=" &amp;B189,'2way'!$Y$3:$Y$7690,"&lt;&gt;P") + SUMIFS('2way'!$Z$3:$Z$7690,'2way'!$R$3:$R$7690,"=" &amp;B189,'2way'!$Y$3:$Y$7690,"&lt;&gt;P")</f>
        <v>0</v>
      </c>
      <c r="G189">
        <f>SUMIFS('2way'!$AD$3:$AD$7690,'2way'!$Q$3:$Q$7690,"="&amp;B189,'2way'!$Y$3:$Y$7690,"&lt;&gt;P") + SUMIFS('2way'!$AD$3:$AD$7690,'2way'!$R$3:$R$7690,"="&amp;D189,'2way'!$Y$3:$Y$7690,"&lt;&gt;P")</f>
        <v>0</v>
      </c>
      <c r="H189" s="60" t="e">
        <f t="shared" si="7"/>
        <v>#DIV/0!</v>
      </c>
      <c r="I189">
        <f>SUMIFS('2way'!$Z$3:$Z$7690,'2way'!$Q$3:$Q$7690,"=" &amp;B189,'2way'!$Y$3:$Y$7690,"&lt;&gt;P") + SUMIFS('2way'!$Z$3:$Z$7690,'2way'!$R$3:$R$7690,"=" &amp;B189,'2way'!$Y$3:$Y$7690,"&lt;&gt;P")</f>
        <v>0</v>
      </c>
      <c r="J189">
        <f>SUMIFS('2way'!$AF$3:$AF$7690,'2way'!$Q$3:$Q$7690,"="&amp;B189,'2way'!$Y$3:$Y$7690,"&lt;&gt;P") + SUMIFS('2way'!$AF$3:$AF$7690,'2way'!$R$3:$R$7690,"="&amp;B189,'2way'!$Y$3:$Y$7690,"&lt;&gt;P")</f>
        <v>0</v>
      </c>
      <c r="K189" s="60" t="e">
        <f t="shared" si="8"/>
        <v>#DIV/0!</v>
      </c>
    </row>
    <row r="190" spans="1:11" x14ac:dyDescent="0.25">
      <c r="A190" t="s">
        <v>262</v>
      </c>
      <c r="B190" t="s">
        <v>286</v>
      </c>
      <c r="C190">
        <f>SUMIFS('2way'!$Z$3:$Z$7690,'2way'!$Q$3:$Q$7690,"=" &amp;B190,'2way'!$Y$3:$Y$7690,"&lt;&gt;P") + SUMIFS('2way'!$Z$3:$Z$7690,'2way'!$R$3:$R$7690,"=" &amp;B190,'2way'!$Y$3:$Y$7690,"&lt;&gt;P")</f>
        <v>0</v>
      </c>
      <c r="D190">
        <f>SUMIFS('2way'!$AB$3:$AB$7690,'2way'!$Q$3:$Q$7690,"="&amp;B190,'2way'!$Z$3:$Z$7690,"&lt;&gt;P") + SUMIFS('2way'!$AB$3:$AB$7690,'2way'!$R$3:$R$7690,"="&amp;B190,'2way'!$Z$3:$Z$7690,"&lt;&gt;P")</f>
        <v>-3</v>
      </c>
      <c r="E190" s="60" t="e">
        <f t="shared" si="6"/>
        <v>#DIV/0!</v>
      </c>
      <c r="F190">
        <f>SUMIFS('2way'!$Z$3:$Z$7690,'2way'!$Q$3:$Q$7690,"=" &amp;B190,'2way'!$Y$3:$Y$7690,"&lt;&gt;P") + SUMIFS('2way'!$Z$3:$Z$7690,'2way'!$R$3:$R$7690,"=" &amp;B190,'2way'!$Y$3:$Y$7690,"&lt;&gt;P")</f>
        <v>0</v>
      </c>
      <c r="G190">
        <f>SUMIFS('2way'!$AD$3:$AD$7690,'2way'!$Q$3:$Q$7690,"="&amp;B190,'2way'!$Y$3:$Y$7690,"&lt;&gt;P") + SUMIFS('2way'!$AD$3:$AD$7690,'2way'!$R$3:$R$7690,"="&amp;D190,'2way'!$Y$3:$Y$7690,"&lt;&gt;P")</f>
        <v>0</v>
      </c>
      <c r="H190" s="60" t="e">
        <f t="shared" si="7"/>
        <v>#DIV/0!</v>
      </c>
      <c r="I190">
        <f>SUMIFS('2way'!$Z$3:$Z$7690,'2way'!$Q$3:$Q$7690,"=" &amp;B190,'2way'!$Y$3:$Y$7690,"&lt;&gt;P") + SUMIFS('2way'!$Z$3:$Z$7690,'2way'!$R$3:$R$7690,"=" &amp;B190,'2way'!$Y$3:$Y$7690,"&lt;&gt;P")</f>
        <v>0</v>
      </c>
      <c r="J190">
        <f>SUMIFS('2way'!$AF$3:$AF$7690,'2way'!$Q$3:$Q$7690,"="&amp;B190,'2way'!$Y$3:$Y$7690,"&lt;&gt;P") + SUMIFS('2way'!$AF$3:$AF$7690,'2way'!$R$3:$R$7690,"="&amp;B190,'2way'!$Y$3:$Y$7690,"&lt;&gt;P")</f>
        <v>0</v>
      </c>
      <c r="K190" s="60" t="e">
        <f t="shared" si="8"/>
        <v>#DIV/0!</v>
      </c>
    </row>
    <row r="191" spans="1:11" x14ac:dyDescent="0.25">
      <c r="A191" t="s">
        <v>262</v>
      </c>
      <c r="B191" t="s">
        <v>413</v>
      </c>
      <c r="C191">
        <f>SUMIFS('2way'!$Z$3:$Z$7690,'2way'!$Q$3:$Q$7690,"=" &amp;B191,'2way'!$Y$3:$Y$7690,"&lt;&gt;P") + SUMIFS('2way'!$Z$3:$Z$7690,'2way'!$R$3:$R$7690,"=" &amp;B191,'2way'!$Y$3:$Y$7690,"&lt;&gt;P")</f>
        <v>0</v>
      </c>
      <c r="D191">
        <f>SUMIFS('2way'!$AB$3:$AB$7690,'2way'!$Q$3:$Q$7690,"="&amp;B191,'2way'!$Z$3:$Z$7690,"&lt;&gt;P") + SUMIFS('2way'!$AB$3:$AB$7690,'2way'!$R$3:$R$7690,"="&amp;B191,'2way'!$Z$3:$Z$7690,"&lt;&gt;P")</f>
        <v>19</v>
      </c>
      <c r="E191" s="60" t="e">
        <f t="shared" si="6"/>
        <v>#DIV/0!</v>
      </c>
      <c r="F191">
        <f>SUMIFS('2way'!$Z$3:$Z$7690,'2way'!$Q$3:$Q$7690,"=" &amp;B191,'2way'!$Y$3:$Y$7690,"&lt;&gt;P") + SUMIFS('2way'!$Z$3:$Z$7690,'2way'!$R$3:$R$7690,"=" &amp;B191,'2way'!$Y$3:$Y$7690,"&lt;&gt;P")</f>
        <v>0</v>
      </c>
      <c r="G191">
        <f>SUMIFS('2way'!$AD$3:$AD$7690,'2way'!$Q$3:$Q$7690,"="&amp;B191,'2way'!$Y$3:$Y$7690,"&lt;&gt;P") + SUMIFS('2way'!$AD$3:$AD$7690,'2way'!$R$3:$R$7690,"="&amp;D191,'2way'!$Y$3:$Y$7690,"&lt;&gt;P")</f>
        <v>0</v>
      </c>
      <c r="H191" s="60" t="e">
        <f t="shared" si="7"/>
        <v>#DIV/0!</v>
      </c>
      <c r="I191">
        <f>SUMIFS('2way'!$Z$3:$Z$7690,'2way'!$Q$3:$Q$7690,"=" &amp;B191,'2way'!$Y$3:$Y$7690,"&lt;&gt;P") + SUMIFS('2way'!$Z$3:$Z$7690,'2way'!$R$3:$R$7690,"=" &amp;B191,'2way'!$Y$3:$Y$7690,"&lt;&gt;P")</f>
        <v>0</v>
      </c>
      <c r="J191">
        <f>SUMIFS('2way'!$AF$3:$AF$7690,'2way'!$Q$3:$Q$7690,"="&amp;B191,'2way'!$Y$3:$Y$7690,"&lt;&gt;P") + SUMIFS('2way'!$AF$3:$AF$7690,'2way'!$R$3:$R$7690,"="&amp;B191,'2way'!$Y$3:$Y$7690,"&lt;&gt;P")</f>
        <v>0</v>
      </c>
      <c r="K191" s="60" t="e">
        <f t="shared" si="8"/>
        <v>#DIV/0!</v>
      </c>
    </row>
    <row r="192" spans="1:11" x14ac:dyDescent="0.25">
      <c r="A192" t="s">
        <v>262</v>
      </c>
      <c r="B192" t="s">
        <v>337</v>
      </c>
      <c r="C192">
        <f>SUMIFS('2way'!$Z$3:$Z$7690,'2way'!$Q$3:$Q$7690,"=" &amp;B192,'2way'!$Y$3:$Y$7690,"&lt;&gt;P") + SUMIFS('2way'!$Z$3:$Z$7690,'2way'!$R$3:$R$7690,"=" &amp;B192,'2way'!$Y$3:$Y$7690,"&lt;&gt;P")</f>
        <v>0</v>
      </c>
      <c r="D192">
        <f>SUMIFS('2way'!$AB$3:$AB$7690,'2way'!$Q$3:$Q$7690,"="&amp;B192,'2way'!$Z$3:$Z$7690,"&lt;&gt;P") + SUMIFS('2way'!$AB$3:$AB$7690,'2way'!$R$3:$R$7690,"="&amp;B192,'2way'!$Z$3:$Z$7690,"&lt;&gt;P")</f>
        <v>-16</v>
      </c>
      <c r="E192" s="60" t="e">
        <f t="shared" si="6"/>
        <v>#DIV/0!</v>
      </c>
      <c r="F192">
        <f>SUMIFS('2way'!$Z$3:$Z$7690,'2way'!$Q$3:$Q$7690,"=" &amp;B192,'2way'!$Y$3:$Y$7690,"&lt;&gt;P") + SUMIFS('2way'!$Z$3:$Z$7690,'2way'!$R$3:$R$7690,"=" &amp;B192,'2way'!$Y$3:$Y$7690,"&lt;&gt;P")</f>
        <v>0</v>
      </c>
      <c r="G192">
        <f>SUMIFS('2way'!$AD$3:$AD$7690,'2way'!$Q$3:$Q$7690,"="&amp;B192,'2way'!$Y$3:$Y$7690,"&lt;&gt;P") + SUMIFS('2way'!$AD$3:$AD$7690,'2way'!$R$3:$R$7690,"="&amp;D192,'2way'!$Y$3:$Y$7690,"&lt;&gt;P")</f>
        <v>0</v>
      </c>
      <c r="H192" s="60" t="e">
        <f t="shared" si="7"/>
        <v>#DIV/0!</v>
      </c>
      <c r="I192">
        <f>SUMIFS('2way'!$Z$3:$Z$7690,'2way'!$Q$3:$Q$7690,"=" &amp;B192,'2way'!$Y$3:$Y$7690,"&lt;&gt;P") + SUMIFS('2way'!$Z$3:$Z$7690,'2way'!$R$3:$R$7690,"=" &amp;B192,'2way'!$Y$3:$Y$7690,"&lt;&gt;P")</f>
        <v>0</v>
      </c>
      <c r="J192">
        <f>SUMIFS('2way'!$AF$3:$AF$7690,'2way'!$Q$3:$Q$7690,"="&amp;B192,'2way'!$Y$3:$Y$7690,"&lt;&gt;P") + SUMIFS('2way'!$AF$3:$AF$7690,'2way'!$R$3:$R$7690,"="&amp;B192,'2way'!$Y$3:$Y$7690,"&lt;&gt;P")</f>
        <v>0</v>
      </c>
      <c r="K192" s="60" t="e">
        <f t="shared" si="8"/>
        <v>#DIV/0!</v>
      </c>
    </row>
    <row r="193" spans="1:11" x14ac:dyDescent="0.25">
      <c r="A193" t="s">
        <v>262</v>
      </c>
      <c r="B193" t="s">
        <v>412</v>
      </c>
      <c r="C193">
        <f>SUMIFS('2way'!$Z$3:$Z$7690,'2way'!$Q$3:$Q$7690,"=" &amp;B193,'2way'!$Y$3:$Y$7690,"&lt;&gt;P") + SUMIFS('2way'!$Z$3:$Z$7690,'2way'!$R$3:$R$7690,"=" &amp;B193,'2way'!$Y$3:$Y$7690,"&lt;&gt;P")</f>
        <v>0</v>
      </c>
      <c r="D193">
        <f>SUMIFS('2way'!$AB$3:$AB$7690,'2way'!$Q$3:$Q$7690,"="&amp;B193,'2way'!$Z$3:$Z$7690,"&lt;&gt;P") + SUMIFS('2way'!$AB$3:$AB$7690,'2way'!$R$3:$R$7690,"="&amp;B193,'2way'!$Z$3:$Z$7690,"&lt;&gt;P")</f>
        <v>3</v>
      </c>
      <c r="E193" s="60" t="e">
        <f t="shared" si="6"/>
        <v>#DIV/0!</v>
      </c>
      <c r="F193">
        <f>SUMIFS('2way'!$Z$3:$Z$7690,'2way'!$Q$3:$Q$7690,"=" &amp;B193,'2way'!$Y$3:$Y$7690,"&lt;&gt;P") + SUMIFS('2way'!$Z$3:$Z$7690,'2way'!$R$3:$R$7690,"=" &amp;B193,'2way'!$Y$3:$Y$7690,"&lt;&gt;P")</f>
        <v>0</v>
      </c>
      <c r="G193">
        <f>SUMIFS('2way'!$AD$3:$AD$7690,'2way'!$Q$3:$Q$7690,"="&amp;B193,'2way'!$Y$3:$Y$7690,"&lt;&gt;P") + SUMIFS('2way'!$AD$3:$AD$7690,'2way'!$R$3:$R$7690,"="&amp;D193,'2way'!$Y$3:$Y$7690,"&lt;&gt;P")</f>
        <v>0</v>
      </c>
      <c r="H193" s="60" t="e">
        <f t="shared" si="7"/>
        <v>#DIV/0!</v>
      </c>
      <c r="I193">
        <f>SUMIFS('2way'!$Z$3:$Z$7690,'2way'!$Q$3:$Q$7690,"=" &amp;B193,'2way'!$Y$3:$Y$7690,"&lt;&gt;P") + SUMIFS('2way'!$Z$3:$Z$7690,'2way'!$R$3:$R$7690,"=" &amp;B193,'2way'!$Y$3:$Y$7690,"&lt;&gt;P")</f>
        <v>0</v>
      </c>
      <c r="J193">
        <f>SUMIFS('2way'!$AF$3:$AF$7690,'2way'!$Q$3:$Q$7690,"="&amp;B193,'2way'!$Y$3:$Y$7690,"&lt;&gt;P") + SUMIFS('2way'!$AF$3:$AF$7690,'2way'!$R$3:$R$7690,"="&amp;B193,'2way'!$Y$3:$Y$7690,"&lt;&gt;P")</f>
        <v>0</v>
      </c>
      <c r="K193" s="60" t="e">
        <f t="shared" si="8"/>
        <v>#DIV/0!</v>
      </c>
    </row>
    <row r="194" spans="1:11" x14ac:dyDescent="0.25">
      <c r="A194" t="s">
        <v>262</v>
      </c>
      <c r="B194" t="s">
        <v>285</v>
      </c>
      <c r="C194">
        <f>SUMIFS('2way'!$Z$3:$Z$7690,'2way'!$Q$3:$Q$7690,"=" &amp;B194,'2way'!$Y$3:$Y$7690,"&lt;&gt;P") + SUMIFS('2way'!$Z$3:$Z$7690,'2way'!$R$3:$R$7690,"=" &amp;B194,'2way'!$Y$3:$Y$7690,"&lt;&gt;P")</f>
        <v>0</v>
      </c>
      <c r="D194">
        <f>SUMIFS('2way'!$AB$3:$AB$7690,'2way'!$Q$3:$Q$7690,"="&amp;B194,'2way'!$Z$3:$Z$7690,"&lt;&gt;P") + SUMIFS('2way'!$AB$3:$AB$7690,'2way'!$R$3:$R$7690,"="&amp;B194,'2way'!$Z$3:$Z$7690,"&lt;&gt;P")</f>
        <v>-21</v>
      </c>
      <c r="E194" s="60" t="e">
        <f t="shared" si="6"/>
        <v>#DIV/0!</v>
      </c>
      <c r="F194">
        <f>SUMIFS('2way'!$Z$3:$Z$7690,'2way'!$Q$3:$Q$7690,"=" &amp;B194,'2way'!$Y$3:$Y$7690,"&lt;&gt;P") + SUMIFS('2way'!$Z$3:$Z$7690,'2way'!$R$3:$R$7690,"=" &amp;B194,'2way'!$Y$3:$Y$7690,"&lt;&gt;P")</f>
        <v>0</v>
      </c>
      <c r="G194">
        <f>SUMIFS('2way'!$AD$3:$AD$7690,'2way'!$Q$3:$Q$7690,"="&amp;B194,'2way'!$Y$3:$Y$7690,"&lt;&gt;P") + SUMIFS('2way'!$AD$3:$AD$7690,'2way'!$R$3:$R$7690,"="&amp;D194,'2way'!$Y$3:$Y$7690,"&lt;&gt;P")</f>
        <v>0</v>
      </c>
      <c r="H194" s="60" t="e">
        <f t="shared" si="7"/>
        <v>#DIV/0!</v>
      </c>
      <c r="I194">
        <f>SUMIFS('2way'!$Z$3:$Z$7690,'2way'!$Q$3:$Q$7690,"=" &amp;B194,'2way'!$Y$3:$Y$7690,"&lt;&gt;P") + SUMIFS('2way'!$Z$3:$Z$7690,'2way'!$R$3:$R$7690,"=" &amp;B194,'2way'!$Y$3:$Y$7690,"&lt;&gt;P")</f>
        <v>0</v>
      </c>
      <c r="J194">
        <f>SUMIFS('2way'!$AF$3:$AF$7690,'2way'!$Q$3:$Q$7690,"="&amp;B194,'2way'!$Y$3:$Y$7690,"&lt;&gt;P") + SUMIFS('2way'!$AF$3:$AF$7690,'2way'!$R$3:$R$7690,"="&amp;B194,'2way'!$Y$3:$Y$7690,"&lt;&gt;P")</f>
        <v>0</v>
      </c>
      <c r="K194" s="60" t="e">
        <f t="shared" si="8"/>
        <v>#DIV/0!</v>
      </c>
    </row>
    <row r="195" spans="1:11" x14ac:dyDescent="0.25">
      <c r="A195" t="s">
        <v>262</v>
      </c>
      <c r="B195" t="s">
        <v>468</v>
      </c>
      <c r="C195">
        <f>SUMIFS('2way'!$Z$3:$Z$7690,'2way'!$Q$3:$Q$7690,"=" &amp;B195,'2way'!$Y$3:$Y$7690,"&lt;&gt;P") + SUMIFS('2way'!$Z$3:$Z$7690,'2way'!$R$3:$R$7690,"=" &amp;B195,'2way'!$Y$3:$Y$7690,"&lt;&gt;P")</f>
        <v>0</v>
      </c>
      <c r="D195">
        <f>SUMIFS('2way'!$AB$3:$AB$7690,'2way'!$Q$3:$Q$7690,"="&amp;B195,'2way'!$Z$3:$Z$7690,"&lt;&gt;P") + SUMIFS('2way'!$AB$3:$AB$7690,'2way'!$R$3:$R$7690,"="&amp;B195,'2way'!$Z$3:$Z$7690,"&lt;&gt;P")</f>
        <v>16</v>
      </c>
      <c r="E195" s="60" t="e">
        <f t="shared" si="6"/>
        <v>#DIV/0!</v>
      </c>
      <c r="F195">
        <f>SUMIFS('2way'!$Z$3:$Z$7690,'2way'!$Q$3:$Q$7690,"=" &amp;B195,'2way'!$Y$3:$Y$7690,"&lt;&gt;P") + SUMIFS('2way'!$Z$3:$Z$7690,'2way'!$R$3:$R$7690,"=" &amp;B195,'2way'!$Y$3:$Y$7690,"&lt;&gt;P")</f>
        <v>0</v>
      </c>
      <c r="G195">
        <f>SUMIFS('2way'!$AD$3:$AD$7690,'2way'!$Q$3:$Q$7690,"="&amp;B195,'2way'!$Y$3:$Y$7690,"&lt;&gt;P") + SUMIFS('2way'!$AD$3:$AD$7690,'2way'!$R$3:$R$7690,"="&amp;D195,'2way'!$Y$3:$Y$7690,"&lt;&gt;P")</f>
        <v>0</v>
      </c>
      <c r="H195" s="60" t="e">
        <f t="shared" si="7"/>
        <v>#DIV/0!</v>
      </c>
      <c r="I195">
        <f>SUMIFS('2way'!$Z$3:$Z$7690,'2way'!$Q$3:$Q$7690,"=" &amp;B195,'2way'!$Y$3:$Y$7690,"&lt;&gt;P") + SUMIFS('2way'!$Z$3:$Z$7690,'2way'!$R$3:$R$7690,"=" &amp;B195,'2way'!$Y$3:$Y$7690,"&lt;&gt;P")</f>
        <v>0</v>
      </c>
      <c r="J195">
        <f>SUMIFS('2way'!$AF$3:$AF$7690,'2way'!$Q$3:$Q$7690,"="&amp;B195,'2way'!$Y$3:$Y$7690,"&lt;&gt;P") + SUMIFS('2way'!$AF$3:$AF$7690,'2way'!$R$3:$R$7690,"="&amp;B195,'2way'!$Y$3:$Y$7690,"&lt;&gt;P")</f>
        <v>0</v>
      </c>
      <c r="K195" s="60" t="e">
        <f t="shared" si="8"/>
        <v>#DIV/0!</v>
      </c>
    </row>
    <row r="196" spans="1:11" x14ac:dyDescent="0.25">
      <c r="A196" t="s">
        <v>262</v>
      </c>
      <c r="B196" t="s">
        <v>469</v>
      </c>
      <c r="C196">
        <f>SUMIFS('2way'!$Z$3:$Z$7690,'2way'!$Q$3:$Q$7690,"=" &amp;B196,'2way'!$Y$3:$Y$7690,"&lt;&gt;P") + SUMIFS('2way'!$Z$3:$Z$7690,'2way'!$R$3:$R$7690,"=" &amp;B196,'2way'!$Y$3:$Y$7690,"&lt;&gt;P")</f>
        <v>0</v>
      </c>
      <c r="D196">
        <f>SUMIFS('2way'!$AB$3:$AB$7690,'2way'!$Q$3:$Q$7690,"="&amp;B196,'2way'!$Z$3:$Z$7690,"&lt;&gt;P") + SUMIFS('2way'!$AB$3:$AB$7690,'2way'!$R$3:$R$7690,"="&amp;B196,'2way'!$Z$3:$Z$7690,"&lt;&gt;P")</f>
        <v>-12</v>
      </c>
      <c r="E196" s="60" t="e">
        <f t="shared" ref="E196:E259" si="9">D196/C196</f>
        <v>#DIV/0!</v>
      </c>
      <c r="F196">
        <f>SUMIFS('2way'!$Z$3:$Z$7690,'2way'!$Q$3:$Q$7690,"=" &amp;B196,'2way'!$Y$3:$Y$7690,"&lt;&gt;P") + SUMIFS('2way'!$Z$3:$Z$7690,'2way'!$R$3:$R$7690,"=" &amp;B196,'2way'!$Y$3:$Y$7690,"&lt;&gt;P")</f>
        <v>0</v>
      </c>
      <c r="G196">
        <f>SUMIFS('2way'!$AD$3:$AD$7690,'2way'!$Q$3:$Q$7690,"="&amp;B196,'2way'!$Y$3:$Y$7690,"&lt;&gt;P") + SUMIFS('2way'!$AD$3:$AD$7690,'2way'!$R$3:$R$7690,"="&amp;D196,'2way'!$Y$3:$Y$7690,"&lt;&gt;P")</f>
        <v>0</v>
      </c>
      <c r="H196" s="60" t="e">
        <f t="shared" ref="H196:H259" si="10">G196/F196</f>
        <v>#DIV/0!</v>
      </c>
      <c r="I196">
        <f>SUMIFS('2way'!$Z$3:$Z$7690,'2way'!$Q$3:$Q$7690,"=" &amp;B196,'2way'!$Y$3:$Y$7690,"&lt;&gt;P") + SUMIFS('2way'!$Z$3:$Z$7690,'2way'!$R$3:$R$7690,"=" &amp;B196,'2way'!$Y$3:$Y$7690,"&lt;&gt;P")</f>
        <v>0</v>
      </c>
      <c r="J196">
        <f>SUMIFS('2way'!$AF$3:$AF$7690,'2way'!$Q$3:$Q$7690,"="&amp;B196,'2way'!$Y$3:$Y$7690,"&lt;&gt;P") + SUMIFS('2way'!$AF$3:$AF$7690,'2way'!$R$3:$R$7690,"="&amp;B196,'2way'!$Y$3:$Y$7690,"&lt;&gt;P")</f>
        <v>0</v>
      </c>
      <c r="K196" s="60" t="e">
        <f t="shared" ref="K196:K259" si="11">J196/I196</f>
        <v>#DIV/0!</v>
      </c>
    </row>
    <row r="197" spans="1:11" x14ac:dyDescent="0.25">
      <c r="A197" t="s">
        <v>262</v>
      </c>
      <c r="B197" t="s">
        <v>414</v>
      </c>
      <c r="C197">
        <f>SUMIFS('2way'!$Z$3:$Z$7690,'2way'!$Q$3:$Q$7690,"=" &amp;B197,'2way'!$Y$3:$Y$7690,"&lt;&gt;P") + SUMIFS('2way'!$Z$3:$Z$7690,'2way'!$R$3:$R$7690,"=" &amp;B197,'2way'!$Y$3:$Y$7690,"&lt;&gt;P")</f>
        <v>0</v>
      </c>
      <c r="D197">
        <f>SUMIFS('2way'!$AB$3:$AB$7690,'2way'!$Q$3:$Q$7690,"="&amp;B197,'2way'!$Z$3:$Z$7690,"&lt;&gt;P") + SUMIFS('2way'!$AB$3:$AB$7690,'2way'!$R$3:$R$7690,"="&amp;B197,'2way'!$Z$3:$Z$7690,"&lt;&gt;P")</f>
        <v>29</v>
      </c>
      <c r="E197" s="60" t="e">
        <f t="shared" si="9"/>
        <v>#DIV/0!</v>
      </c>
      <c r="F197">
        <f>SUMIFS('2way'!$Z$3:$Z$7690,'2way'!$Q$3:$Q$7690,"=" &amp;B197,'2way'!$Y$3:$Y$7690,"&lt;&gt;P") + SUMIFS('2way'!$Z$3:$Z$7690,'2way'!$R$3:$R$7690,"=" &amp;B197,'2way'!$Y$3:$Y$7690,"&lt;&gt;P")</f>
        <v>0</v>
      </c>
      <c r="G197">
        <f>SUMIFS('2way'!$AD$3:$AD$7690,'2way'!$Q$3:$Q$7690,"="&amp;B197,'2way'!$Y$3:$Y$7690,"&lt;&gt;P") + SUMIFS('2way'!$AD$3:$AD$7690,'2way'!$R$3:$R$7690,"="&amp;D197,'2way'!$Y$3:$Y$7690,"&lt;&gt;P")</f>
        <v>0</v>
      </c>
      <c r="H197" s="60" t="e">
        <f t="shared" si="10"/>
        <v>#DIV/0!</v>
      </c>
      <c r="I197">
        <f>SUMIFS('2way'!$Z$3:$Z$7690,'2way'!$Q$3:$Q$7690,"=" &amp;B197,'2way'!$Y$3:$Y$7690,"&lt;&gt;P") + SUMIFS('2way'!$Z$3:$Z$7690,'2way'!$R$3:$R$7690,"=" &amp;B197,'2way'!$Y$3:$Y$7690,"&lt;&gt;P")</f>
        <v>0</v>
      </c>
      <c r="J197">
        <f>SUMIFS('2way'!$AF$3:$AF$7690,'2way'!$Q$3:$Q$7690,"="&amp;B197,'2way'!$Y$3:$Y$7690,"&lt;&gt;P") + SUMIFS('2way'!$AF$3:$AF$7690,'2way'!$R$3:$R$7690,"="&amp;B197,'2way'!$Y$3:$Y$7690,"&lt;&gt;P")</f>
        <v>0</v>
      </c>
      <c r="K197" s="60" t="e">
        <f t="shared" si="11"/>
        <v>#DIV/0!</v>
      </c>
    </row>
    <row r="198" spans="1:11" x14ac:dyDescent="0.25">
      <c r="A198" t="s">
        <v>262</v>
      </c>
      <c r="B198" t="s">
        <v>284</v>
      </c>
      <c r="C198">
        <f>SUMIFS('2way'!$Z$3:$Z$7690,'2way'!$Q$3:$Q$7690,"=" &amp;B198,'2way'!$Y$3:$Y$7690,"&lt;&gt;P") + SUMIFS('2way'!$Z$3:$Z$7690,'2way'!$R$3:$R$7690,"=" &amp;B198,'2way'!$Y$3:$Y$7690,"&lt;&gt;P")</f>
        <v>0</v>
      </c>
      <c r="D198">
        <f>SUMIFS('2way'!$AB$3:$AB$7690,'2way'!$Q$3:$Q$7690,"="&amp;B198,'2way'!$Z$3:$Z$7690,"&lt;&gt;P") + SUMIFS('2way'!$AB$3:$AB$7690,'2way'!$R$3:$R$7690,"="&amp;B198,'2way'!$Z$3:$Z$7690,"&lt;&gt;P")</f>
        <v>-4</v>
      </c>
      <c r="E198" s="60" t="e">
        <f t="shared" si="9"/>
        <v>#DIV/0!</v>
      </c>
      <c r="F198">
        <f>SUMIFS('2way'!$Z$3:$Z$7690,'2way'!$Q$3:$Q$7690,"=" &amp;B198,'2way'!$Y$3:$Y$7690,"&lt;&gt;P") + SUMIFS('2way'!$Z$3:$Z$7690,'2way'!$R$3:$R$7690,"=" &amp;B198,'2way'!$Y$3:$Y$7690,"&lt;&gt;P")</f>
        <v>0</v>
      </c>
      <c r="G198">
        <f>SUMIFS('2way'!$AD$3:$AD$7690,'2way'!$Q$3:$Q$7690,"="&amp;B198,'2way'!$Y$3:$Y$7690,"&lt;&gt;P") + SUMIFS('2way'!$AD$3:$AD$7690,'2way'!$R$3:$R$7690,"="&amp;D198,'2way'!$Y$3:$Y$7690,"&lt;&gt;P")</f>
        <v>0</v>
      </c>
      <c r="H198" s="60" t="e">
        <f t="shared" si="10"/>
        <v>#DIV/0!</v>
      </c>
      <c r="I198">
        <f>SUMIFS('2way'!$Z$3:$Z$7690,'2way'!$Q$3:$Q$7690,"=" &amp;B198,'2way'!$Y$3:$Y$7690,"&lt;&gt;P") + SUMIFS('2way'!$Z$3:$Z$7690,'2way'!$R$3:$R$7690,"=" &amp;B198,'2way'!$Y$3:$Y$7690,"&lt;&gt;P")</f>
        <v>0</v>
      </c>
      <c r="J198">
        <f>SUMIFS('2way'!$AF$3:$AF$7690,'2way'!$Q$3:$Q$7690,"="&amp;B198,'2way'!$Y$3:$Y$7690,"&lt;&gt;P") + SUMIFS('2way'!$AF$3:$AF$7690,'2way'!$R$3:$R$7690,"="&amp;B198,'2way'!$Y$3:$Y$7690,"&lt;&gt;P")</f>
        <v>0</v>
      </c>
      <c r="K198" s="60" t="e">
        <f t="shared" si="11"/>
        <v>#DIV/0!</v>
      </c>
    </row>
    <row r="199" spans="1:11" x14ac:dyDescent="0.25">
      <c r="A199" t="s">
        <v>267</v>
      </c>
      <c r="B199" t="s">
        <v>418</v>
      </c>
      <c r="C199">
        <f>SUMIFS('2way'!$Z$3:$Z$7690,'2way'!$Q$3:$Q$7690,"=" &amp;B199,'2way'!$Y$3:$Y$7690,"&lt;&gt;P") + SUMIFS('2way'!$Z$3:$Z$7690,'2way'!$R$3:$R$7690,"=" &amp;B199,'2way'!$Y$3:$Y$7690,"&lt;&gt;P")</f>
        <v>0</v>
      </c>
      <c r="D199">
        <f>SUMIFS('2way'!$AB$3:$AB$7690,'2way'!$Q$3:$Q$7690,"="&amp;B199,'2way'!$Z$3:$Z$7690,"&lt;&gt;P") + SUMIFS('2way'!$AB$3:$AB$7690,'2way'!$R$3:$R$7690,"="&amp;B199,'2way'!$Z$3:$Z$7690,"&lt;&gt;P")</f>
        <v>1</v>
      </c>
      <c r="E199" s="60" t="e">
        <f t="shared" si="9"/>
        <v>#DIV/0!</v>
      </c>
      <c r="F199">
        <f>SUMIFS('2way'!$Z$3:$Z$7690,'2way'!$Q$3:$Q$7690,"=" &amp;B199,'2way'!$Y$3:$Y$7690,"&lt;&gt;P") + SUMIFS('2way'!$Z$3:$Z$7690,'2way'!$R$3:$R$7690,"=" &amp;B199,'2way'!$Y$3:$Y$7690,"&lt;&gt;P")</f>
        <v>0</v>
      </c>
      <c r="G199">
        <f>SUMIFS('2way'!$AD$3:$AD$7690,'2way'!$Q$3:$Q$7690,"="&amp;B199,'2way'!$Y$3:$Y$7690,"&lt;&gt;P") + SUMIFS('2way'!$AD$3:$AD$7690,'2way'!$R$3:$R$7690,"="&amp;D199,'2way'!$Y$3:$Y$7690,"&lt;&gt;P")</f>
        <v>0</v>
      </c>
      <c r="H199" s="60" t="e">
        <f t="shared" si="10"/>
        <v>#DIV/0!</v>
      </c>
      <c r="I199">
        <f>SUMIFS('2way'!$Z$3:$Z$7690,'2way'!$Q$3:$Q$7690,"=" &amp;B199,'2way'!$Y$3:$Y$7690,"&lt;&gt;P") + SUMIFS('2way'!$Z$3:$Z$7690,'2way'!$R$3:$R$7690,"=" &amp;B199,'2way'!$Y$3:$Y$7690,"&lt;&gt;P")</f>
        <v>0</v>
      </c>
      <c r="J199">
        <f>SUMIFS('2way'!$AF$3:$AF$7690,'2way'!$Q$3:$Q$7690,"="&amp;B199,'2way'!$Y$3:$Y$7690,"&lt;&gt;P") + SUMIFS('2way'!$AF$3:$AF$7690,'2way'!$R$3:$R$7690,"="&amp;B199,'2way'!$Y$3:$Y$7690,"&lt;&gt;P")</f>
        <v>0</v>
      </c>
      <c r="K199" s="60" t="e">
        <f t="shared" si="11"/>
        <v>#DIV/0!</v>
      </c>
    </row>
    <row r="200" spans="1:11" x14ac:dyDescent="0.25">
      <c r="A200" t="s">
        <v>267</v>
      </c>
      <c r="B200" t="s">
        <v>344</v>
      </c>
      <c r="C200">
        <f>SUMIFS('2way'!$Z$3:$Z$7690,'2way'!$Q$3:$Q$7690,"=" &amp;B200,'2way'!$Y$3:$Y$7690,"&lt;&gt;P") + SUMIFS('2way'!$Z$3:$Z$7690,'2way'!$R$3:$R$7690,"=" &amp;B200,'2way'!$Y$3:$Y$7690,"&lt;&gt;P")</f>
        <v>0</v>
      </c>
      <c r="D200">
        <f>SUMIFS('2way'!$AB$3:$AB$7690,'2way'!$Q$3:$Q$7690,"="&amp;B200,'2way'!$Z$3:$Z$7690,"&lt;&gt;P") + SUMIFS('2way'!$AB$3:$AB$7690,'2way'!$R$3:$R$7690,"="&amp;B200,'2way'!$Z$3:$Z$7690,"&lt;&gt;P")</f>
        <v>-12</v>
      </c>
      <c r="E200" s="60" t="e">
        <f t="shared" si="9"/>
        <v>#DIV/0!</v>
      </c>
      <c r="F200">
        <f>SUMIFS('2way'!$Z$3:$Z$7690,'2way'!$Q$3:$Q$7690,"=" &amp;B200,'2way'!$Y$3:$Y$7690,"&lt;&gt;P") + SUMIFS('2way'!$Z$3:$Z$7690,'2way'!$R$3:$R$7690,"=" &amp;B200,'2way'!$Y$3:$Y$7690,"&lt;&gt;P")</f>
        <v>0</v>
      </c>
      <c r="G200">
        <f>SUMIFS('2way'!$AD$3:$AD$7690,'2way'!$Q$3:$Q$7690,"="&amp;B200,'2way'!$Y$3:$Y$7690,"&lt;&gt;P") + SUMIFS('2way'!$AD$3:$AD$7690,'2way'!$R$3:$R$7690,"="&amp;D200,'2way'!$Y$3:$Y$7690,"&lt;&gt;P")</f>
        <v>0</v>
      </c>
      <c r="H200" s="60" t="e">
        <f t="shared" si="10"/>
        <v>#DIV/0!</v>
      </c>
      <c r="I200">
        <f>SUMIFS('2way'!$Z$3:$Z$7690,'2way'!$Q$3:$Q$7690,"=" &amp;B200,'2way'!$Y$3:$Y$7690,"&lt;&gt;P") + SUMIFS('2way'!$Z$3:$Z$7690,'2way'!$R$3:$R$7690,"=" &amp;B200,'2way'!$Y$3:$Y$7690,"&lt;&gt;P")</f>
        <v>0</v>
      </c>
      <c r="J200">
        <f>SUMIFS('2way'!$AF$3:$AF$7690,'2way'!$Q$3:$Q$7690,"="&amp;B200,'2way'!$Y$3:$Y$7690,"&lt;&gt;P") + SUMIFS('2way'!$AF$3:$AF$7690,'2way'!$R$3:$R$7690,"="&amp;B200,'2way'!$Y$3:$Y$7690,"&lt;&gt;P")</f>
        <v>0</v>
      </c>
      <c r="K200" s="60" t="e">
        <f t="shared" si="11"/>
        <v>#DIV/0!</v>
      </c>
    </row>
    <row r="201" spans="1:11" x14ac:dyDescent="0.25">
      <c r="A201" t="s">
        <v>267</v>
      </c>
      <c r="B201" t="s">
        <v>419</v>
      </c>
      <c r="C201">
        <f>SUMIFS('2way'!$Z$3:$Z$7690,'2way'!$Q$3:$Q$7690,"=" &amp;B201,'2way'!$Y$3:$Y$7690,"&lt;&gt;P") + SUMIFS('2way'!$Z$3:$Z$7690,'2way'!$R$3:$R$7690,"=" &amp;B201,'2way'!$Y$3:$Y$7690,"&lt;&gt;P")</f>
        <v>0</v>
      </c>
      <c r="D201">
        <f>SUMIFS('2way'!$AB$3:$AB$7690,'2way'!$Q$3:$Q$7690,"="&amp;B201,'2way'!$Z$3:$Z$7690,"&lt;&gt;P") + SUMIFS('2way'!$AB$3:$AB$7690,'2way'!$R$3:$R$7690,"="&amp;B201,'2way'!$Z$3:$Z$7690,"&lt;&gt;P")</f>
        <v>1</v>
      </c>
      <c r="E201" s="60" t="e">
        <f t="shared" si="9"/>
        <v>#DIV/0!</v>
      </c>
      <c r="F201">
        <f>SUMIFS('2way'!$Z$3:$Z$7690,'2way'!$Q$3:$Q$7690,"=" &amp;B201,'2way'!$Y$3:$Y$7690,"&lt;&gt;P") + SUMIFS('2way'!$Z$3:$Z$7690,'2way'!$R$3:$R$7690,"=" &amp;B201,'2way'!$Y$3:$Y$7690,"&lt;&gt;P")</f>
        <v>0</v>
      </c>
      <c r="G201">
        <f>SUMIFS('2way'!$AD$3:$AD$7690,'2way'!$Q$3:$Q$7690,"="&amp;B201,'2way'!$Y$3:$Y$7690,"&lt;&gt;P") + SUMIFS('2way'!$AD$3:$AD$7690,'2way'!$R$3:$R$7690,"="&amp;D201,'2way'!$Y$3:$Y$7690,"&lt;&gt;P")</f>
        <v>0</v>
      </c>
      <c r="H201" s="60" t="e">
        <f t="shared" si="10"/>
        <v>#DIV/0!</v>
      </c>
      <c r="I201">
        <f>SUMIFS('2way'!$Z$3:$Z$7690,'2way'!$Q$3:$Q$7690,"=" &amp;B201,'2way'!$Y$3:$Y$7690,"&lt;&gt;P") + SUMIFS('2way'!$Z$3:$Z$7690,'2way'!$R$3:$R$7690,"=" &amp;B201,'2way'!$Y$3:$Y$7690,"&lt;&gt;P")</f>
        <v>0</v>
      </c>
      <c r="J201">
        <f>SUMIFS('2way'!$AF$3:$AF$7690,'2way'!$Q$3:$Q$7690,"="&amp;B201,'2way'!$Y$3:$Y$7690,"&lt;&gt;P") + SUMIFS('2way'!$AF$3:$AF$7690,'2way'!$R$3:$R$7690,"="&amp;B201,'2way'!$Y$3:$Y$7690,"&lt;&gt;P")</f>
        <v>0</v>
      </c>
      <c r="K201" s="60" t="e">
        <f t="shared" si="11"/>
        <v>#DIV/0!</v>
      </c>
    </row>
    <row r="202" spans="1:11" x14ac:dyDescent="0.25">
      <c r="A202" t="s">
        <v>267</v>
      </c>
      <c r="B202" t="s">
        <v>288</v>
      </c>
      <c r="C202">
        <f>SUMIFS('2way'!$Z$3:$Z$7690,'2way'!$Q$3:$Q$7690,"=" &amp;B202,'2way'!$Y$3:$Y$7690,"&lt;&gt;P") + SUMIFS('2way'!$Z$3:$Z$7690,'2way'!$R$3:$R$7690,"=" &amp;B202,'2way'!$Y$3:$Y$7690,"&lt;&gt;P")</f>
        <v>0</v>
      </c>
      <c r="D202">
        <f>SUMIFS('2way'!$AB$3:$AB$7690,'2way'!$Q$3:$Q$7690,"="&amp;B202,'2way'!$Z$3:$Z$7690,"&lt;&gt;P") + SUMIFS('2way'!$AB$3:$AB$7690,'2way'!$R$3:$R$7690,"="&amp;B202,'2way'!$Z$3:$Z$7690,"&lt;&gt;P")</f>
        <v>13</v>
      </c>
      <c r="E202" s="60" t="e">
        <f t="shared" si="9"/>
        <v>#DIV/0!</v>
      </c>
      <c r="F202">
        <f>SUMIFS('2way'!$Z$3:$Z$7690,'2way'!$Q$3:$Q$7690,"=" &amp;B202,'2way'!$Y$3:$Y$7690,"&lt;&gt;P") + SUMIFS('2way'!$Z$3:$Z$7690,'2way'!$R$3:$R$7690,"=" &amp;B202,'2way'!$Y$3:$Y$7690,"&lt;&gt;P")</f>
        <v>0</v>
      </c>
      <c r="G202">
        <f>SUMIFS('2way'!$AD$3:$AD$7690,'2way'!$Q$3:$Q$7690,"="&amp;B202,'2way'!$Y$3:$Y$7690,"&lt;&gt;P") + SUMIFS('2way'!$AD$3:$AD$7690,'2way'!$R$3:$R$7690,"="&amp;D202,'2way'!$Y$3:$Y$7690,"&lt;&gt;P")</f>
        <v>0</v>
      </c>
      <c r="H202" s="60" t="e">
        <f t="shared" si="10"/>
        <v>#DIV/0!</v>
      </c>
      <c r="I202">
        <f>SUMIFS('2way'!$Z$3:$Z$7690,'2way'!$Q$3:$Q$7690,"=" &amp;B202,'2way'!$Y$3:$Y$7690,"&lt;&gt;P") + SUMIFS('2way'!$Z$3:$Z$7690,'2way'!$R$3:$R$7690,"=" &amp;B202,'2way'!$Y$3:$Y$7690,"&lt;&gt;P")</f>
        <v>0</v>
      </c>
      <c r="J202">
        <f>SUMIFS('2way'!$AF$3:$AF$7690,'2way'!$Q$3:$Q$7690,"="&amp;B202,'2way'!$Y$3:$Y$7690,"&lt;&gt;P") + SUMIFS('2way'!$AF$3:$AF$7690,'2way'!$R$3:$R$7690,"="&amp;B202,'2way'!$Y$3:$Y$7690,"&lt;&gt;P")</f>
        <v>0</v>
      </c>
      <c r="K202" s="60" t="e">
        <f t="shared" si="11"/>
        <v>#DIV/0!</v>
      </c>
    </row>
    <row r="203" spans="1:11" x14ac:dyDescent="0.25">
      <c r="A203" t="s">
        <v>267</v>
      </c>
      <c r="B203" t="s">
        <v>417</v>
      </c>
      <c r="C203">
        <f>SUMIFS('2way'!$Z$3:$Z$7690,'2way'!$Q$3:$Q$7690,"=" &amp;B203,'2way'!$Y$3:$Y$7690,"&lt;&gt;P") + SUMIFS('2way'!$Z$3:$Z$7690,'2way'!$R$3:$R$7690,"=" &amp;B203,'2way'!$Y$3:$Y$7690,"&lt;&gt;P")</f>
        <v>0</v>
      </c>
      <c r="D203">
        <f>SUMIFS('2way'!$AB$3:$AB$7690,'2way'!$Q$3:$Q$7690,"="&amp;B203,'2way'!$Z$3:$Z$7690,"&lt;&gt;P") + SUMIFS('2way'!$AB$3:$AB$7690,'2way'!$R$3:$R$7690,"="&amp;B203,'2way'!$Z$3:$Z$7690,"&lt;&gt;P")</f>
        <v>2</v>
      </c>
      <c r="E203" s="60" t="e">
        <f t="shared" si="9"/>
        <v>#DIV/0!</v>
      </c>
      <c r="F203">
        <f>SUMIFS('2way'!$Z$3:$Z$7690,'2way'!$Q$3:$Q$7690,"=" &amp;B203,'2way'!$Y$3:$Y$7690,"&lt;&gt;P") + SUMIFS('2way'!$Z$3:$Z$7690,'2way'!$R$3:$R$7690,"=" &amp;B203,'2way'!$Y$3:$Y$7690,"&lt;&gt;P")</f>
        <v>0</v>
      </c>
      <c r="G203">
        <f>SUMIFS('2way'!$AD$3:$AD$7690,'2way'!$Q$3:$Q$7690,"="&amp;B203,'2way'!$Y$3:$Y$7690,"&lt;&gt;P") + SUMIFS('2way'!$AD$3:$AD$7690,'2way'!$R$3:$R$7690,"="&amp;D203,'2way'!$Y$3:$Y$7690,"&lt;&gt;P")</f>
        <v>0</v>
      </c>
      <c r="H203" s="60" t="e">
        <f t="shared" si="10"/>
        <v>#DIV/0!</v>
      </c>
      <c r="I203">
        <f>SUMIFS('2way'!$Z$3:$Z$7690,'2way'!$Q$3:$Q$7690,"=" &amp;B203,'2way'!$Y$3:$Y$7690,"&lt;&gt;P") + SUMIFS('2way'!$Z$3:$Z$7690,'2way'!$R$3:$R$7690,"=" &amp;B203,'2way'!$Y$3:$Y$7690,"&lt;&gt;P")</f>
        <v>0</v>
      </c>
      <c r="J203">
        <f>SUMIFS('2way'!$AF$3:$AF$7690,'2way'!$Q$3:$Q$7690,"="&amp;B203,'2way'!$Y$3:$Y$7690,"&lt;&gt;P") + SUMIFS('2way'!$AF$3:$AF$7690,'2way'!$R$3:$R$7690,"="&amp;B203,'2way'!$Y$3:$Y$7690,"&lt;&gt;P")</f>
        <v>0</v>
      </c>
      <c r="K203" s="60" t="e">
        <f t="shared" si="11"/>
        <v>#DIV/0!</v>
      </c>
    </row>
    <row r="204" spans="1:11" x14ac:dyDescent="0.25">
      <c r="A204" t="s">
        <v>267</v>
      </c>
      <c r="B204" t="s">
        <v>287</v>
      </c>
      <c r="C204">
        <f>SUMIFS('2way'!$Z$3:$Z$7690,'2way'!$Q$3:$Q$7690,"=" &amp;B204,'2way'!$Y$3:$Y$7690,"&lt;&gt;P") + SUMIFS('2way'!$Z$3:$Z$7690,'2way'!$R$3:$R$7690,"=" &amp;B204,'2way'!$Y$3:$Y$7690,"&lt;&gt;P")</f>
        <v>0</v>
      </c>
      <c r="D204">
        <f>SUMIFS('2way'!$AB$3:$AB$7690,'2way'!$Q$3:$Q$7690,"="&amp;B204,'2way'!$Z$3:$Z$7690,"&lt;&gt;P") + SUMIFS('2way'!$AB$3:$AB$7690,'2way'!$R$3:$R$7690,"="&amp;B204,'2way'!$Z$3:$Z$7690,"&lt;&gt;P")</f>
        <v>6</v>
      </c>
      <c r="E204" s="60" t="e">
        <f t="shared" si="9"/>
        <v>#DIV/0!</v>
      </c>
      <c r="F204">
        <f>SUMIFS('2way'!$Z$3:$Z$7690,'2way'!$Q$3:$Q$7690,"=" &amp;B204,'2way'!$Y$3:$Y$7690,"&lt;&gt;P") + SUMIFS('2way'!$Z$3:$Z$7690,'2way'!$R$3:$R$7690,"=" &amp;B204,'2way'!$Y$3:$Y$7690,"&lt;&gt;P")</f>
        <v>0</v>
      </c>
      <c r="G204">
        <f>SUMIFS('2way'!$AD$3:$AD$7690,'2way'!$Q$3:$Q$7690,"="&amp;B204,'2way'!$Y$3:$Y$7690,"&lt;&gt;P") + SUMIFS('2way'!$AD$3:$AD$7690,'2way'!$R$3:$R$7690,"="&amp;D204,'2way'!$Y$3:$Y$7690,"&lt;&gt;P")</f>
        <v>0</v>
      </c>
      <c r="H204" s="60" t="e">
        <f t="shared" si="10"/>
        <v>#DIV/0!</v>
      </c>
      <c r="I204">
        <f>SUMIFS('2way'!$Z$3:$Z$7690,'2way'!$Q$3:$Q$7690,"=" &amp;B204,'2way'!$Y$3:$Y$7690,"&lt;&gt;P") + SUMIFS('2way'!$Z$3:$Z$7690,'2way'!$R$3:$R$7690,"=" &amp;B204,'2way'!$Y$3:$Y$7690,"&lt;&gt;P")</f>
        <v>0</v>
      </c>
      <c r="J204">
        <f>SUMIFS('2way'!$AF$3:$AF$7690,'2way'!$Q$3:$Q$7690,"="&amp;B204,'2way'!$Y$3:$Y$7690,"&lt;&gt;P") + SUMIFS('2way'!$AF$3:$AF$7690,'2way'!$R$3:$R$7690,"="&amp;B204,'2way'!$Y$3:$Y$7690,"&lt;&gt;P")</f>
        <v>0</v>
      </c>
      <c r="K204" s="60" t="e">
        <f t="shared" si="11"/>
        <v>#DIV/0!</v>
      </c>
    </row>
    <row r="205" spans="1:11" x14ac:dyDescent="0.25">
      <c r="A205" t="s">
        <v>267</v>
      </c>
      <c r="B205" t="s">
        <v>341</v>
      </c>
      <c r="C205">
        <f>SUMIFS('2way'!$Z$3:$Z$7690,'2way'!$Q$3:$Q$7690,"=" &amp;B205,'2way'!$Y$3:$Y$7690,"&lt;&gt;P") + SUMIFS('2way'!$Z$3:$Z$7690,'2way'!$R$3:$R$7690,"=" &amp;B205,'2way'!$Y$3:$Y$7690,"&lt;&gt;P")</f>
        <v>0</v>
      </c>
      <c r="D205">
        <f>SUMIFS('2way'!$AB$3:$AB$7690,'2way'!$Q$3:$Q$7690,"="&amp;B205,'2way'!$Z$3:$Z$7690,"&lt;&gt;P") + SUMIFS('2way'!$AB$3:$AB$7690,'2way'!$R$3:$R$7690,"="&amp;B205,'2way'!$Z$3:$Z$7690,"&lt;&gt;P")</f>
        <v>-9</v>
      </c>
      <c r="E205" s="60" t="e">
        <f t="shared" si="9"/>
        <v>#DIV/0!</v>
      </c>
      <c r="F205">
        <f>SUMIFS('2way'!$Z$3:$Z$7690,'2way'!$Q$3:$Q$7690,"=" &amp;B205,'2way'!$Y$3:$Y$7690,"&lt;&gt;P") + SUMIFS('2way'!$Z$3:$Z$7690,'2way'!$R$3:$R$7690,"=" &amp;B205,'2way'!$Y$3:$Y$7690,"&lt;&gt;P")</f>
        <v>0</v>
      </c>
      <c r="G205">
        <f>SUMIFS('2way'!$AD$3:$AD$7690,'2way'!$Q$3:$Q$7690,"="&amp;B205,'2way'!$Y$3:$Y$7690,"&lt;&gt;P") + SUMIFS('2way'!$AD$3:$AD$7690,'2way'!$R$3:$R$7690,"="&amp;D205,'2way'!$Y$3:$Y$7690,"&lt;&gt;P")</f>
        <v>0</v>
      </c>
      <c r="H205" s="60" t="e">
        <f t="shared" si="10"/>
        <v>#DIV/0!</v>
      </c>
      <c r="I205">
        <f>SUMIFS('2way'!$Z$3:$Z$7690,'2way'!$Q$3:$Q$7690,"=" &amp;B205,'2way'!$Y$3:$Y$7690,"&lt;&gt;P") + SUMIFS('2way'!$Z$3:$Z$7690,'2way'!$R$3:$R$7690,"=" &amp;B205,'2way'!$Y$3:$Y$7690,"&lt;&gt;P")</f>
        <v>0</v>
      </c>
      <c r="J205">
        <f>SUMIFS('2way'!$AF$3:$AF$7690,'2way'!$Q$3:$Q$7690,"="&amp;B205,'2way'!$Y$3:$Y$7690,"&lt;&gt;P") + SUMIFS('2way'!$AF$3:$AF$7690,'2way'!$R$3:$R$7690,"="&amp;B205,'2way'!$Y$3:$Y$7690,"&lt;&gt;P")</f>
        <v>0</v>
      </c>
      <c r="K205" s="60" t="e">
        <f t="shared" si="11"/>
        <v>#DIV/0!</v>
      </c>
    </row>
    <row r="206" spans="1:11" x14ac:dyDescent="0.25">
      <c r="A206" t="s">
        <v>267</v>
      </c>
      <c r="B206" t="s">
        <v>416</v>
      </c>
      <c r="C206">
        <f>SUMIFS('2way'!$Z$3:$Z$7690,'2way'!$Q$3:$Q$7690,"=" &amp;B206,'2way'!$Y$3:$Y$7690,"&lt;&gt;P") + SUMIFS('2way'!$Z$3:$Z$7690,'2way'!$R$3:$R$7690,"=" &amp;B206,'2way'!$Y$3:$Y$7690,"&lt;&gt;P")</f>
        <v>0</v>
      </c>
      <c r="D206">
        <f>SUMIFS('2way'!$AB$3:$AB$7690,'2way'!$Q$3:$Q$7690,"="&amp;B206,'2way'!$Z$3:$Z$7690,"&lt;&gt;P") + SUMIFS('2way'!$AB$3:$AB$7690,'2way'!$R$3:$R$7690,"="&amp;B206,'2way'!$Z$3:$Z$7690,"&lt;&gt;P")</f>
        <v>-10</v>
      </c>
      <c r="E206" s="60" t="e">
        <f t="shared" si="9"/>
        <v>#DIV/0!</v>
      </c>
      <c r="F206">
        <f>SUMIFS('2way'!$Z$3:$Z$7690,'2way'!$Q$3:$Q$7690,"=" &amp;B206,'2way'!$Y$3:$Y$7690,"&lt;&gt;P") + SUMIFS('2way'!$Z$3:$Z$7690,'2way'!$R$3:$R$7690,"=" &amp;B206,'2way'!$Y$3:$Y$7690,"&lt;&gt;P")</f>
        <v>0</v>
      </c>
      <c r="G206">
        <f>SUMIFS('2way'!$AD$3:$AD$7690,'2way'!$Q$3:$Q$7690,"="&amp;B206,'2way'!$Y$3:$Y$7690,"&lt;&gt;P") + SUMIFS('2way'!$AD$3:$AD$7690,'2way'!$R$3:$R$7690,"="&amp;D206,'2way'!$Y$3:$Y$7690,"&lt;&gt;P")</f>
        <v>0</v>
      </c>
      <c r="H206" s="60" t="e">
        <f t="shared" si="10"/>
        <v>#DIV/0!</v>
      </c>
      <c r="I206">
        <f>SUMIFS('2way'!$Z$3:$Z$7690,'2way'!$Q$3:$Q$7690,"=" &amp;B206,'2way'!$Y$3:$Y$7690,"&lt;&gt;P") + SUMIFS('2way'!$Z$3:$Z$7690,'2way'!$R$3:$R$7690,"=" &amp;B206,'2way'!$Y$3:$Y$7690,"&lt;&gt;P")</f>
        <v>0</v>
      </c>
      <c r="J206">
        <f>SUMIFS('2way'!$AF$3:$AF$7690,'2way'!$Q$3:$Q$7690,"="&amp;B206,'2way'!$Y$3:$Y$7690,"&lt;&gt;P") + SUMIFS('2way'!$AF$3:$AF$7690,'2way'!$R$3:$R$7690,"="&amp;B206,'2way'!$Y$3:$Y$7690,"&lt;&gt;P")</f>
        <v>0</v>
      </c>
      <c r="K206" s="60" t="e">
        <f t="shared" si="11"/>
        <v>#DIV/0!</v>
      </c>
    </row>
    <row r="207" spans="1:11" x14ac:dyDescent="0.25">
      <c r="A207" t="s">
        <v>267</v>
      </c>
      <c r="B207" t="s">
        <v>343</v>
      </c>
      <c r="C207">
        <f>SUMIFS('2way'!$Z$3:$Z$7690,'2way'!$Q$3:$Q$7690,"=" &amp;B207,'2way'!$Y$3:$Y$7690,"&lt;&gt;P") + SUMIFS('2way'!$Z$3:$Z$7690,'2way'!$R$3:$R$7690,"=" &amp;B207,'2way'!$Y$3:$Y$7690,"&lt;&gt;P")</f>
        <v>0</v>
      </c>
      <c r="D207">
        <f>SUMIFS('2way'!$AB$3:$AB$7690,'2way'!$Q$3:$Q$7690,"="&amp;B207,'2way'!$Z$3:$Z$7690,"&lt;&gt;P") + SUMIFS('2way'!$AB$3:$AB$7690,'2way'!$R$3:$R$7690,"="&amp;B207,'2way'!$Z$3:$Z$7690,"&lt;&gt;P")</f>
        <v>-1</v>
      </c>
      <c r="E207" s="60" t="e">
        <f t="shared" si="9"/>
        <v>#DIV/0!</v>
      </c>
      <c r="F207">
        <f>SUMIFS('2way'!$Z$3:$Z$7690,'2way'!$Q$3:$Q$7690,"=" &amp;B207,'2way'!$Y$3:$Y$7690,"&lt;&gt;P") + SUMIFS('2way'!$Z$3:$Z$7690,'2way'!$R$3:$R$7690,"=" &amp;B207,'2way'!$Y$3:$Y$7690,"&lt;&gt;P")</f>
        <v>0</v>
      </c>
      <c r="G207">
        <f>SUMIFS('2way'!$AD$3:$AD$7690,'2way'!$Q$3:$Q$7690,"="&amp;B207,'2way'!$Y$3:$Y$7690,"&lt;&gt;P") + SUMIFS('2way'!$AD$3:$AD$7690,'2way'!$R$3:$R$7690,"="&amp;D207,'2way'!$Y$3:$Y$7690,"&lt;&gt;P")</f>
        <v>0</v>
      </c>
      <c r="H207" s="60" t="e">
        <f t="shared" si="10"/>
        <v>#DIV/0!</v>
      </c>
      <c r="I207">
        <f>SUMIFS('2way'!$Z$3:$Z$7690,'2way'!$Q$3:$Q$7690,"=" &amp;B207,'2way'!$Y$3:$Y$7690,"&lt;&gt;P") + SUMIFS('2way'!$Z$3:$Z$7690,'2way'!$R$3:$R$7690,"=" &amp;B207,'2way'!$Y$3:$Y$7690,"&lt;&gt;P")</f>
        <v>0</v>
      </c>
      <c r="J207">
        <f>SUMIFS('2way'!$AF$3:$AF$7690,'2way'!$Q$3:$Q$7690,"="&amp;B207,'2way'!$Y$3:$Y$7690,"&lt;&gt;P") + SUMIFS('2way'!$AF$3:$AF$7690,'2way'!$R$3:$R$7690,"="&amp;B207,'2way'!$Y$3:$Y$7690,"&lt;&gt;P")</f>
        <v>0</v>
      </c>
      <c r="K207" s="60" t="e">
        <f t="shared" si="11"/>
        <v>#DIV/0!</v>
      </c>
    </row>
    <row r="208" spans="1:11" x14ac:dyDescent="0.25">
      <c r="A208" t="s">
        <v>267</v>
      </c>
      <c r="B208" t="s">
        <v>471</v>
      </c>
      <c r="C208">
        <f>SUMIFS('2way'!$Z$3:$Z$7690,'2way'!$Q$3:$Q$7690,"=" &amp;B208,'2way'!$Y$3:$Y$7690,"&lt;&gt;P") + SUMIFS('2way'!$Z$3:$Z$7690,'2way'!$R$3:$R$7690,"=" &amp;B208,'2way'!$Y$3:$Y$7690,"&lt;&gt;P")</f>
        <v>0</v>
      </c>
      <c r="D208">
        <f>SUMIFS('2way'!$AB$3:$AB$7690,'2way'!$Q$3:$Q$7690,"="&amp;B208,'2way'!$Z$3:$Z$7690,"&lt;&gt;P") + SUMIFS('2way'!$AB$3:$AB$7690,'2way'!$R$3:$R$7690,"="&amp;B208,'2way'!$Z$3:$Z$7690,"&lt;&gt;P")</f>
        <v>-13</v>
      </c>
      <c r="E208" s="60" t="e">
        <f t="shared" si="9"/>
        <v>#DIV/0!</v>
      </c>
      <c r="F208">
        <f>SUMIFS('2way'!$Z$3:$Z$7690,'2way'!$Q$3:$Q$7690,"=" &amp;B208,'2way'!$Y$3:$Y$7690,"&lt;&gt;P") + SUMIFS('2way'!$Z$3:$Z$7690,'2way'!$R$3:$R$7690,"=" &amp;B208,'2way'!$Y$3:$Y$7690,"&lt;&gt;P")</f>
        <v>0</v>
      </c>
      <c r="G208">
        <f>SUMIFS('2way'!$AD$3:$AD$7690,'2way'!$Q$3:$Q$7690,"="&amp;B208,'2way'!$Y$3:$Y$7690,"&lt;&gt;P") + SUMIFS('2way'!$AD$3:$AD$7690,'2way'!$R$3:$R$7690,"="&amp;D208,'2way'!$Y$3:$Y$7690,"&lt;&gt;P")</f>
        <v>0</v>
      </c>
      <c r="H208" s="60" t="e">
        <f t="shared" si="10"/>
        <v>#DIV/0!</v>
      </c>
      <c r="I208">
        <f>SUMIFS('2way'!$Z$3:$Z$7690,'2way'!$Q$3:$Q$7690,"=" &amp;B208,'2way'!$Y$3:$Y$7690,"&lt;&gt;P") + SUMIFS('2way'!$Z$3:$Z$7690,'2way'!$R$3:$R$7690,"=" &amp;B208,'2way'!$Y$3:$Y$7690,"&lt;&gt;P")</f>
        <v>0</v>
      </c>
      <c r="J208">
        <f>SUMIFS('2way'!$AF$3:$AF$7690,'2way'!$Q$3:$Q$7690,"="&amp;B208,'2way'!$Y$3:$Y$7690,"&lt;&gt;P") + SUMIFS('2way'!$AF$3:$AF$7690,'2way'!$R$3:$R$7690,"="&amp;B208,'2way'!$Y$3:$Y$7690,"&lt;&gt;P")</f>
        <v>0</v>
      </c>
      <c r="K208" s="60" t="e">
        <f t="shared" si="11"/>
        <v>#DIV/0!</v>
      </c>
    </row>
    <row r="209" spans="1:11" x14ac:dyDescent="0.25">
      <c r="A209" t="s">
        <v>267</v>
      </c>
      <c r="B209" t="s">
        <v>345</v>
      </c>
      <c r="C209">
        <f>SUMIFS('2way'!$Z$3:$Z$7690,'2way'!$Q$3:$Q$7690,"=" &amp;B209,'2way'!$Y$3:$Y$7690,"&lt;&gt;P") + SUMIFS('2way'!$Z$3:$Z$7690,'2way'!$R$3:$R$7690,"=" &amp;B209,'2way'!$Y$3:$Y$7690,"&lt;&gt;P")</f>
        <v>0</v>
      </c>
      <c r="D209">
        <f>SUMIFS('2way'!$AB$3:$AB$7690,'2way'!$Q$3:$Q$7690,"="&amp;B209,'2way'!$Z$3:$Z$7690,"&lt;&gt;P") + SUMIFS('2way'!$AB$3:$AB$7690,'2way'!$R$3:$R$7690,"="&amp;B209,'2way'!$Z$3:$Z$7690,"&lt;&gt;P")</f>
        <v>-6</v>
      </c>
      <c r="E209" s="60" t="e">
        <f t="shared" si="9"/>
        <v>#DIV/0!</v>
      </c>
      <c r="F209">
        <f>SUMIFS('2way'!$Z$3:$Z$7690,'2way'!$Q$3:$Q$7690,"=" &amp;B209,'2way'!$Y$3:$Y$7690,"&lt;&gt;P") + SUMIFS('2way'!$Z$3:$Z$7690,'2way'!$R$3:$R$7690,"=" &amp;B209,'2way'!$Y$3:$Y$7690,"&lt;&gt;P")</f>
        <v>0</v>
      </c>
      <c r="G209">
        <f>SUMIFS('2way'!$AD$3:$AD$7690,'2way'!$Q$3:$Q$7690,"="&amp;B209,'2way'!$Y$3:$Y$7690,"&lt;&gt;P") + SUMIFS('2way'!$AD$3:$AD$7690,'2way'!$R$3:$R$7690,"="&amp;D209,'2way'!$Y$3:$Y$7690,"&lt;&gt;P")</f>
        <v>0</v>
      </c>
      <c r="H209" s="60" t="e">
        <f t="shared" si="10"/>
        <v>#DIV/0!</v>
      </c>
      <c r="I209">
        <f>SUMIFS('2way'!$Z$3:$Z$7690,'2way'!$Q$3:$Q$7690,"=" &amp;B209,'2way'!$Y$3:$Y$7690,"&lt;&gt;P") + SUMIFS('2way'!$Z$3:$Z$7690,'2way'!$R$3:$R$7690,"=" &amp;B209,'2way'!$Y$3:$Y$7690,"&lt;&gt;P")</f>
        <v>0</v>
      </c>
      <c r="J209">
        <f>SUMIFS('2way'!$AF$3:$AF$7690,'2way'!$Q$3:$Q$7690,"="&amp;B209,'2way'!$Y$3:$Y$7690,"&lt;&gt;P") + SUMIFS('2way'!$AF$3:$AF$7690,'2way'!$R$3:$R$7690,"="&amp;B209,'2way'!$Y$3:$Y$7690,"&lt;&gt;P")</f>
        <v>0</v>
      </c>
      <c r="K209" s="60" t="e">
        <f t="shared" si="11"/>
        <v>#DIV/0!</v>
      </c>
    </row>
    <row r="210" spans="1:11" x14ac:dyDescent="0.25">
      <c r="A210" t="s">
        <v>267</v>
      </c>
      <c r="B210" t="s">
        <v>472</v>
      </c>
      <c r="C210">
        <f>SUMIFS('2way'!$Z$3:$Z$7690,'2way'!$Q$3:$Q$7690,"=" &amp;B210,'2way'!$Y$3:$Y$7690,"&lt;&gt;P") + SUMIFS('2way'!$Z$3:$Z$7690,'2way'!$R$3:$R$7690,"=" &amp;B210,'2way'!$Y$3:$Y$7690,"&lt;&gt;P")</f>
        <v>0</v>
      </c>
      <c r="D210">
        <f>SUMIFS('2way'!$AB$3:$AB$7690,'2way'!$Q$3:$Q$7690,"="&amp;B210,'2way'!$Z$3:$Z$7690,"&lt;&gt;P") + SUMIFS('2way'!$AB$3:$AB$7690,'2way'!$R$3:$R$7690,"="&amp;B210,'2way'!$Z$3:$Z$7690,"&lt;&gt;P")</f>
        <v>-8</v>
      </c>
      <c r="E210" s="60" t="e">
        <f t="shared" si="9"/>
        <v>#DIV/0!</v>
      </c>
      <c r="F210">
        <f>SUMIFS('2way'!$Z$3:$Z$7690,'2way'!$Q$3:$Q$7690,"=" &amp;B210,'2way'!$Y$3:$Y$7690,"&lt;&gt;P") + SUMIFS('2way'!$Z$3:$Z$7690,'2way'!$R$3:$R$7690,"=" &amp;B210,'2way'!$Y$3:$Y$7690,"&lt;&gt;P")</f>
        <v>0</v>
      </c>
      <c r="G210">
        <f>SUMIFS('2way'!$AD$3:$AD$7690,'2way'!$Q$3:$Q$7690,"="&amp;B210,'2way'!$Y$3:$Y$7690,"&lt;&gt;P") + SUMIFS('2way'!$AD$3:$AD$7690,'2way'!$R$3:$R$7690,"="&amp;D210,'2way'!$Y$3:$Y$7690,"&lt;&gt;P")</f>
        <v>0</v>
      </c>
      <c r="H210" s="60" t="e">
        <f t="shared" si="10"/>
        <v>#DIV/0!</v>
      </c>
      <c r="I210">
        <f>SUMIFS('2way'!$Z$3:$Z$7690,'2way'!$Q$3:$Q$7690,"=" &amp;B210,'2way'!$Y$3:$Y$7690,"&lt;&gt;P") + SUMIFS('2way'!$Z$3:$Z$7690,'2way'!$R$3:$R$7690,"=" &amp;B210,'2way'!$Y$3:$Y$7690,"&lt;&gt;P")</f>
        <v>0</v>
      </c>
      <c r="J210">
        <f>SUMIFS('2way'!$AF$3:$AF$7690,'2way'!$Q$3:$Q$7690,"="&amp;B210,'2way'!$Y$3:$Y$7690,"&lt;&gt;P") + SUMIFS('2way'!$AF$3:$AF$7690,'2way'!$R$3:$R$7690,"="&amp;B210,'2way'!$Y$3:$Y$7690,"&lt;&gt;P")</f>
        <v>0</v>
      </c>
      <c r="K210" s="60" t="e">
        <f t="shared" si="11"/>
        <v>#DIV/0!</v>
      </c>
    </row>
    <row r="211" spans="1:11" x14ac:dyDescent="0.25">
      <c r="A211" t="s">
        <v>267</v>
      </c>
      <c r="B211" t="s">
        <v>346</v>
      </c>
      <c r="C211">
        <f>SUMIFS('2way'!$Z$3:$Z$7690,'2way'!$Q$3:$Q$7690,"=" &amp;B211,'2way'!$Y$3:$Y$7690,"&lt;&gt;P") + SUMIFS('2way'!$Z$3:$Z$7690,'2way'!$R$3:$R$7690,"=" &amp;B211,'2way'!$Y$3:$Y$7690,"&lt;&gt;P")</f>
        <v>0</v>
      </c>
      <c r="D211">
        <f>SUMIFS('2way'!$AB$3:$AB$7690,'2way'!$Q$3:$Q$7690,"="&amp;B211,'2way'!$Z$3:$Z$7690,"&lt;&gt;P") + SUMIFS('2way'!$AB$3:$AB$7690,'2way'!$R$3:$R$7690,"="&amp;B211,'2way'!$Z$3:$Z$7690,"&lt;&gt;P")</f>
        <v>-15</v>
      </c>
      <c r="E211" s="60" t="e">
        <f t="shared" si="9"/>
        <v>#DIV/0!</v>
      </c>
      <c r="F211">
        <f>SUMIFS('2way'!$Z$3:$Z$7690,'2way'!$Q$3:$Q$7690,"=" &amp;B211,'2way'!$Y$3:$Y$7690,"&lt;&gt;P") + SUMIFS('2way'!$Z$3:$Z$7690,'2way'!$R$3:$R$7690,"=" &amp;B211,'2way'!$Y$3:$Y$7690,"&lt;&gt;P")</f>
        <v>0</v>
      </c>
      <c r="G211">
        <f>SUMIFS('2way'!$AD$3:$AD$7690,'2way'!$Q$3:$Q$7690,"="&amp;B211,'2way'!$Y$3:$Y$7690,"&lt;&gt;P") + SUMIFS('2way'!$AD$3:$AD$7690,'2way'!$R$3:$R$7690,"="&amp;D211,'2way'!$Y$3:$Y$7690,"&lt;&gt;P")</f>
        <v>0</v>
      </c>
      <c r="H211" s="60" t="e">
        <f t="shared" si="10"/>
        <v>#DIV/0!</v>
      </c>
      <c r="I211">
        <f>SUMIFS('2way'!$Z$3:$Z$7690,'2way'!$Q$3:$Q$7690,"=" &amp;B211,'2way'!$Y$3:$Y$7690,"&lt;&gt;P") + SUMIFS('2way'!$Z$3:$Z$7690,'2way'!$R$3:$R$7690,"=" &amp;B211,'2way'!$Y$3:$Y$7690,"&lt;&gt;P")</f>
        <v>0</v>
      </c>
      <c r="J211">
        <f>SUMIFS('2way'!$AF$3:$AF$7690,'2way'!$Q$3:$Q$7690,"="&amp;B211,'2way'!$Y$3:$Y$7690,"&lt;&gt;P") + SUMIFS('2way'!$AF$3:$AF$7690,'2way'!$R$3:$R$7690,"="&amp;B211,'2way'!$Y$3:$Y$7690,"&lt;&gt;P")</f>
        <v>0</v>
      </c>
      <c r="K211" s="60" t="e">
        <f t="shared" si="11"/>
        <v>#DIV/0!</v>
      </c>
    </row>
    <row r="212" spans="1:11" x14ac:dyDescent="0.25">
      <c r="A212" t="s">
        <v>267</v>
      </c>
      <c r="B212" t="s">
        <v>420</v>
      </c>
      <c r="C212">
        <f>SUMIFS('2way'!$Z$3:$Z$7690,'2way'!$Q$3:$Q$7690,"=" &amp;B212,'2way'!$Y$3:$Y$7690,"&lt;&gt;P") + SUMIFS('2way'!$Z$3:$Z$7690,'2way'!$R$3:$R$7690,"=" &amp;B212,'2way'!$Y$3:$Y$7690,"&lt;&gt;P")</f>
        <v>0</v>
      </c>
      <c r="D212">
        <f>SUMIFS('2way'!$AB$3:$AB$7690,'2way'!$Q$3:$Q$7690,"="&amp;B212,'2way'!$Z$3:$Z$7690,"&lt;&gt;P") + SUMIFS('2way'!$AB$3:$AB$7690,'2way'!$R$3:$R$7690,"="&amp;B212,'2way'!$Z$3:$Z$7690,"&lt;&gt;P")</f>
        <v>-9</v>
      </c>
      <c r="E212" s="60" t="e">
        <f t="shared" si="9"/>
        <v>#DIV/0!</v>
      </c>
      <c r="F212">
        <f>SUMIFS('2way'!$Z$3:$Z$7690,'2way'!$Q$3:$Q$7690,"=" &amp;B212,'2way'!$Y$3:$Y$7690,"&lt;&gt;P") + SUMIFS('2way'!$Z$3:$Z$7690,'2way'!$R$3:$R$7690,"=" &amp;B212,'2way'!$Y$3:$Y$7690,"&lt;&gt;P")</f>
        <v>0</v>
      </c>
      <c r="G212">
        <f>SUMIFS('2way'!$AD$3:$AD$7690,'2way'!$Q$3:$Q$7690,"="&amp;B212,'2way'!$Y$3:$Y$7690,"&lt;&gt;P") + SUMIFS('2way'!$AD$3:$AD$7690,'2way'!$R$3:$R$7690,"="&amp;D212,'2way'!$Y$3:$Y$7690,"&lt;&gt;P")</f>
        <v>0</v>
      </c>
      <c r="H212" s="60" t="e">
        <f t="shared" si="10"/>
        <v>#DIV/0!</v>
      </c>
      <c r="I212">
        <f>SUMIFS('2way'!$Z$3:$Z$7690,'2way'!$Q$3:$Q$7690,"=" &amp;B212,'2way'!$Y$3:$Y$7690,"&lt;&gt;P") + SUMIFS('2way'!$Z$3:$Z$7690,'2way'!$R$3:$R$7690,"=" &amp;B212,'2way'!$Y$3:$Y$7690,"&lt;&gt;P")</f>
        <v>0</v>
      </c>
      <c r="J212">
        <f>SUMIFS('2way'!$AF$3:$AF$7690,'2way'!$Q$3:$Q$7690,"="&amp;B212,'2way'!$Y$3:$Y$7690,"&lt;&gt;P") + SUMIFS('2way'!$AF$3:$AF$7690,'2way'!$R$3:$R$7690,"="&amp;B212,'2way'!$Y$3:$Y$7690,"&lt;&gt;P")</f>
        <v>0</v>
      </c>
      <c r="K212" s="60" t="e">
        <f t="shared" si="11"/>
        <v>#DIV/0!</v>
      </c>
    </row>
    <row r="213" spans="1:11" x14ac:dyDescent="0.25">
      <c r="A213" t="s">
        <v>267</v>
      </c>
      <c r="B213" t="s">
        <v>415</v>
      </c>
      <c r="C213">
        <f>SUMIFS('2way'!$Z$3:$Z$7690,'2way'!$Q$3:$Q$7690,"=" &amp;B213,'2way'!$Y$3:$Y$7690,"&lt;&gt;P") + SUMIFS('2way'!$Z$3:$Z$7690,'2way'!$R$3:$R$7690,"=" &amp;B213,'2way'!$Y$3:$Y$7690,"&lt;&gt;P")</f>
        <v>0</v>
      </c>
      <c r="D213">
        <f>SUMIFS('2way'!$AB$3:$AB$7690,'2way'!$Q$3:$Q$7690,"="&amp;B213,'2way'!$Z$3:$Z$7690,"&lt;&gt;P") + SUMIFS('2way'!$AB$3:$AB$7690,'2way'!$R$3:$R$7690,"="&amp;B213,'2way'!$Z$3:$Z$7690,"&lt;&gt;P")</f>
        <v>5</v>
      </c>
      <c r="E213" s="60" t="e">
        <f t="shared" si="9"/>
        <v>#DIV/0!</v>
      </c>
      <c r="F213">
        <f>SUMIFS('2way'!$Z$3:$Z$7690,'2way'!$Q$3:$Q$7690,"=" &amp;B213,'2way'!$Y$3:$Y$7690,"&lt;&gt;P") + SUMIFS('2way'!$Z$3:$Z$7690,'2way'!$R$3:$R$7690,"=" &amp;B213,'2way'!$Y$3:$Y$7690,"&lt;&gt;P")</f>
        <v>0</v>
      </c>
      <c r="G213">
        <f>SUMIFS('2way'!$AD$3:$AD$7690,'2way'!$Q$3:$Q$7690,"="&amp;B213,'2way'!$Y$3:$Y$7690,"&lt;&gt;P") + SUMIFS('2way'!$AD$3:$AD$7690,'2way'!$R$3:$R$7690,"="&amp;D213,'2way'!$Y$3:$Y$7690,"&lt;&gt;P")</f>
        <v>0</v>
      </c>
      <c r="H213" s="60" t="e">
        <f t="shared" si="10"/>
        <v>#DIV/0!</v>
      </c>
      <c r="I213">
        <f>SUMIFS('2way'!$Z$3:$Z$7690,'2way'!$Q$3:$Q$7690,"=" &amp;B213,'2way'!$Y$3:$Y$7690,"&lt;&gt;P") + SUMIFS('2way'!$Z$3:$Z$7690,'2way'!$R$3:$R$7690,"=" &amp;B213,'2way'!$Y$3:$Y$7690,"&lt;&gt;P")</f>
        <v>0</v>
      </c>
      <c r="J213">
        <f>SUMIFS('2way'!$AF$3:$AF$7690,'2way'!$Q$3:$Q$7690,"="&amp;B213,'2way'!$Y$3:$Y$7690,"&lt;&gt;P") + SUMIFS('2way'!$AF$3:$AF$7690,'2way'!$R$3:$R$7690,"="&amp;B213,'2way'!$Y$3:$Y$7690,"&lt;&gt;P")</f>
        <v>0</v>
      </c>
      <c r="K213" s="60" t="e">
        <f t="shared" si="11"/>
        <v>#DIV/0!</v>
      </c>
    </row>
    <row r="214" spans="1:11" x14ac:dyDescent="0.25">
      <c r="A214" t="s">
        <v>267</v>
      </c>
      <c r="B214" t="s">
        <v>342</v>
      </c>
      <c r="C214">
        <f>SUMIFS('2way'!$Z$3:$Z$7690,'2way'!$Q$3:$Q$7690,"=" &amp;B214,'2way'!$Y$3:$Y$7690,"&lt;&gt;P") + SUMIFS('2way'!$Z$3:$Z$7690,'2way'!$R$3:$R$7690,"=" &amp;B214,'2way'!$Y$3:$Y$7690,"&lt;&gt;P")</f>
        <v>0</v>
      </c>
      <c r="D214">
        <f>SUMIFS('2way'!$AB$3:$AB$7690,'2way'!$Q$3:$Q$7690,"="&amp;B214,'2way'!$Z$3:$Z$7690,"&lt;&gt;P") + SUMIFS('2way'!$AB$3:$AB$7690,'2way'!$R$3:$R$7690,"="&amp;B214,'2way'!$Z$3:$Z$7690,"&lt;&gt;P")</f>
        <v>17</v>
      </c>
      <c r="E214" s="60" t="e">
        <f t="shared" si="9"/>
        <v>#DIV/0!</v>
      </c>
      <c r="F214">
        <f>SUMIFS('2way'!$Z$3:$Z$7690,'2way'!$Q$3:$Q$7690,"=" &amp;B214,'2way'!$Y$3:$Y$7690,"&lt;&gt;P") + SUMIFS('2way'!$Z$3:$Z$7690,'2way'!$R$3:$R$7690,"=" &amp;B214,'2way'!$Y$3:$Y$7690,"&lt;&gt;P")</f>
        <v>0</v>
      </c>
      <c r="G214">
        <f>SUMIFS('2way'!$AD$3:$AD$7690,'2way'!$Q$3:$Q$7690,"="&amp;B214,'2way'!$Y$3:$Y$7690,"&lt;&gt;P") + SUMIFS('2way'!$AD$3:$AD$7690,'2way'!$R$3:$R$7690,"="&amp;D214,'2way'!$Y$3:$Y$7690,"&lt;&gt;P")</f>
        <v>0</v>
      </c>
      <c r="H214" s="60" t="e">
        <f t="shared" si="10"/>
        <v>#DIV/0!</v>
      </c>
      <c r="I214">
        <f>SUMIFS('2way'!$Z$3:$Z$7690,'2way'!$Q$3:$Q$7690,"=" &amp;B214,'2way'!$Y$3:$Y$7690,"&lt;&gt;P") + SUMIFS('2way'!$Z$3:$Z$7690,'2way'!$R$3:$R$7690,"=" &amp;B214,'2way'!$Y$3:$Y$7690,"&lt;&gt;P")</f>
        <v>0</v>
      </c>
      <c r="J214">
        <f>SUMIFS('2way'!$AF$3:$AF$7690,'2way'!$Q$3:$Q$7690,"="&amp;B214,'2way'!$Y$3:$Y$7690,"&lt;&gt;P") + SUMIFS('2way'!$AF$3:$AF$7690,'2way'!$R$3:$R$7690,"="&amp;B214,'2way'!$Y$3:$Y$7690,"&lt;&gt;P")</f>
        <v>0</v>
      </c>
      <c r="K214" s="60" t="e">
        <f t="shared" si="11"/>
        <v>#DIV/0!</v>
      </c>
    </row>
    <row r="215" spans="1:11" x14ac:dyDescent="0.25">
      <c r="A215" t="s">
        <v>258</v>
      </c>
      <c r="B215" t="s">
        <v>474</v>
      </c>
      <c r="C215">
        <f>SUMIFS('2way'!$Z$3:$Z$7690,'2way'!$Q$3:$Q$7690,"=" &amp;B215,'2way'!$Y$3:$Y$7690,"&lt;&gt;P") + SUMIFS('2way'!$Z$3:$Z$7690,'2way'!$R$3:$R$7690,"=" &amp;B215,'2way'!$Y$3:$Y$7690,"&lt;&gt;P")</f>
        <v>0</v>
      </c>
      <c r="D215">
        <f>SUMIFS('2way'!$AB$3:$AB$7690,'2way'!$Q$3:$Q$7690,"="&amp;B215,'2way'!$Z$3:$Z$7690,"&lt;&gt;P") + SUMIFS('2way'!$AB$3:$AB$7690,'2way'!$R$3:$R$7690,"="&amp;B215,'2way'!$Z$3:$Z$7690,"&lt;&gt;P")</f>
        <v>3</v>
      </c>
      <c r="E215" s="60" t="e">
        <f t="shared" si="9"/>
        <v>#DIV/0!</v>
      </c>
      <c r="F215">
        <f>SUMIFS('2way'!$Z$3:$Z$7690,'2way'!$Q$3:$Q$7690,"=" &amp;B215,'2way'!$Y$3:$Y$7690,"&lt;&gt;P") + SUMIFS('2way'!$Z$3:$Z$7690,'2way'!$R$3:$R$7690,"=" &amp;B215,'2way'!$Y$3:$Y$7690,"&lt;&gt;P")</f>
        <v>0</v>
      </c>
      <c r="G215">
        <f>SUMIFS('2way'!$AD$3:$AD$7690,'2way'!$Q$3:$Q$7690,"="&amp;B215,'2way'!$Y$3:$Y$7690,"&lt;&gt;P") + SUMIFS('2way'!$AD$3:$AD$7690,'2way'!$R$3:$R$7690,"="&amp;D215,'2way'!$Y$3:$Y$7690,"&lt;&gt;P")</f>
        <v>0</v>
      </c>
      <c r="H215" s="60" t="e">
        <f t="shared" si="10"/>
        <v>#DIV/0!</v>
      </c>
      <c r="I215">
        <f>SUMIFS('2way'!$Z$3:$Z$7690,'2way'!$Q$3:$Q$7690,"=" &amp;B215,'2way'!$Y$3:$Y$7690,"&lt;&gt;P") + SUMIFS('2way'!$Z$3:$Z$7690,'2way'!$R$3:$R$7690,"=" &amp;B215,'2way'!$Y$3:$Y$7690,"&lt;&gt;P")</f>
        <v>0</v>
      </c>
      <c r="J215">
        <f>SUMIFS('2way'!$AF$3:$AF$7690,'2way'!$Q$3:$Q$7690,"="&amp;B215,'2way'!$Y$3:$Y$7690,"&lt;&gt;P") + SUMIFS('2way'!$AF$3:$AF$7690,'2way'!$R$3:$R$7690,"="&amp;B215,'2way'!$Y$3:$Y$7690,"&lt;&gt;P")</f>
        <v>0</v>
      </c>
      <c r="K215" s="60" t="e">
        <f t="shared" si="11"/>
        <v>#DIV/0!</v>
      </c>
    </row>
    <row r="216" spans="1:11" x14ac:dyDescent="0.25">
      <c r="A216" t="s">
        <v>258</v>
      </c>
      <c r="B216" t="s">
        <v>350</v>
      </c>
      <c r="C216">
        <f>SUMIFS('2way'!$Z$3:$Z$7690,'2way'!$Q$3:$Q$7690,"=" &amp;B216,'2way'!$Y$3:$Y$7690,"&lt;&gt;P") + SUMIFS('2way'!$Z$3:$Z$7690,'2way'!$R$3:$R$7690,"=" &amp;B216,'2way'!$Y$3:$Y$7690,"&lt;&gt;P")</f>
        <v>0</v>
      </c>
      <c r="D216">
        <f>SUMIFS('2way'!$AB$3:$AB$7690,'2way'!$Q$3:$Q$7690,"="&amp;B216,'2way'!$Z$3:$Z$7690,"&lt;&gt;P") + SUMIFS('2way'!$AB$3:$AB$7690,'2way'!$R$3:$R$7690,"="&amp;B216,'2way'!$Z$3:$Z$7690,"&lt;&gt;P")</f>
        <v>-9</v>
      </c>
      <c r="E216" s="60" t="e">
        <f t="shared" si="9"/>
        <v>#DIV/0!</v>
      </c>
      <c r="F216">
        <f>SUMIFS('2way'!$Z$3:$Z$7690,'2way'!$Q$3:$Q$7690,"=" &amp;B216,'2way'!$Y$3:$Y$7690,"&lt;&gt;P") + SUMIFS('2way'!$Z$3:$Z$7690,'2way'!$R$3:$R$7690,"=" &amp;B216,'2way'!$Y$3:$Y$7690,"&lt;&gt;P")</f>
        <v>0</v>
      </c>
      <c r="G216">
        <f>SUMIFS('2way'!$AD$3:$AD$7690,'2way'!$Q$3:$Q$7690,"="&amp;B216,'2way'!$Y$3:$Y$7690,"&lt;&gt;P") + SUMIFS('2way'!$AD$3:$AD$7690,'2way'!$R$3:$R$7690,"="&amp;D216,'2way'!$Y$3:$Y$7690,"&lt;&gt;P")</f>
        <v>0</v>
      </c>
      <c r="H216" s="60" t="e">
        <f t="shared" si="10"/>
        <v>#DIV/0!</v>
      </c>
      <c r="I216">
        <f>SUMIFS('2way'!$Z$3:$Z$7690,'2way'!$Q$3:$Q$7690,"=" &amp;B216,'2way'!$Y$3:$Y$7690,"&lt;&gt;P") + SUMIFS('2way'!$Z$3:$Z$7690,'2way'!$R$3:$R$7690,"=" &amp;B216,'2way'!$Y$3:$Y$7690,"&lt;&gt;P")</f>
        <v>0</v>
      </c>
      <c r="J216">
        <f>SUMIFS('2way'!$AF$3:$AF$7690,'2way'!$Q$3:$Q$7690,"="&amp;B216,'2way'!$Y$3:$Y$7690,"&lt;&gt;P") + SUMIFS('2way'!$AF$3:$AF$7690,'2way'!$R$3:$R$7690,"="&amp;B216,'2way'!$Y$3:$Y$7690,"&lt;&gt;P")</f>
        <v>0</v>
      </c>
      <c r="K216" s="60" t="e">
        <f t="shared" si="11"/>
        <v>#DIV/0!</v>
      </c>
    </row>
    <row r="217" spans="1:11" x14ac:dyDescent="0.25">
      <c r="A217" t="s">
        <v>258</v>
      </c>
      <c r="B217" t="s">
        <v>422</v>
      </c>
      <c r="C217">
        <f>SUMIFS('2way'!$Z$3:$Z$7690,'2way'!$Q$3:$Q$7690,"=" &amp;B217,'2way'!$Y$3:$Y$7690,"&lt;&gt;P") + SUMIFS('2way'!$Z$3:$Z$7690,'2way'!$R$3:$R$7690,"=" &amp;B217,'2way'!$Y$3:$Y$7690,"&lt;&gt;P")</f>
        <v>0</v>
      </c>
      <c r="D217">
        <f>SUMIFS('2way'!$AB$3:$AB$7690,'2way'!$Q$3:$Q$7690,"="&amp;B217,'2way'!$Z$3:$Z$7690,"&lt;&gt;P") + SUMIFS('2way'!$AB$3:$AB$7690,'2way'!$R$3:$R$7690,"="&amp;B217,'2way'!$Z$3:$Z$7690,"&lt;&gt;P")</f>
        <v>-4</v>
      </c>
      <c r="E217" s="60" t="e">
        <f t="shared" si="9"/>
        <v>#DIV/0!</v>
      </c>
      <c r="F217">
        <f>SUMIFS('2way'!$Z$3:$Z$7690,'2way'!$Q$3:$Q$7690,"=" &amp;B217,'2way'!$Y$3:$Y$7690,"&lt;&gt;P") + SUMIFS('2way'!$Z$3:$Z$7690,'2way'!$R$3:$R$7690,"=" &amp;B217,'2way'!$Y$3:$Y$7690,"&lt;&gt;P")</f>
        <v>0</v>
      </c>
      <c r="G217">
        <f>SUMIFS('2way'!$AD$3:$AD$7690,'2way'!$Q$3:$Q$7690,"="&amp;B217,'2way'!$Y$3:$Y$7690,"&lt;&gt;P") + SUMIFS('2way'!$AD$3:$AD$7690,'2way'!$R$3:$R$7690,"="&amp;D217,'2way'!$Y$3:$Y$7690,"&lt;&gt;P")</f>
        <v>0</v>
      </c>
      <c r="H217" s="60" t="e">
        <f t="shared" si="10"/>
        <v>#DIV/0!</v>
      </c>
      <c r="I217">
        <f>SUMIFS('2way'!$Z$3:$Z$7690,'2way'!$Q$3:$Q$7690,"=" &amp;B217,'2way'!$Y$3:$Y$7690,"&lt;&gt;P") + SUMIFS('2way'!$Z$3:$Z$7690,'2way'!$R$3:$R$7690,"=" &amp;B217,'2way'!$Y$3:$Y$7690,"&lt;&gt;P")</f>
        <v>0</v>
      </c>
      <c r="J217">
        <f>SUMIFS('2way'!$AF$3:$AF$7690,'2way'!$Q$3:$Q$7690,"="&amp;B217,'2way'!$Y$3:$Y$7690,"&lt;&gt;P") + SUMIFS('2way'!$AF$3:$AF$7690,'2way'!$R$3:$R$7690,"="&amp;B217,'2way'!$Y$3:$Y$7690,"&lt;&gt;P")</f>
        <v>0</v>
      </c>
      <c r="K217" s="60" t="e">
        <f t="shared" si="11"/>
        <v>#DIV/0!</v>
      </c>
    </row>
    <row r="218" spans="1:11" x14ac:dyDescent="0.25">
      <c r="A218" t="s">
        <v>258</v>
      </c>
      <c r="B218" t="s">
        <v>424</v>
      </c>
      <c r="C218">
        <f>SUMIFS('2way'!$Z$3:$Z$7690,'2way'!$Q$3:$Q$7690,"=" &amp;B218,'2way'!$Y$3:$Y$7690,"&lt;&gt;P") + SUMIFS('2way'!$Z$3:$Z$7690,'2way'!$R$3:$R$7690,"=" &amp;B218,'2way'!$Y$3:$Y$7690,"&lt;&gt;P")</f>
        <v>0</v>
      </c>
      <c r="D218">
        <f>SUMIFS('2way'!$AB$3:$AB$7690,'2way'!$Q$3:$Q$7690,"="&amp;B218,'2way'!$Z$3:$Z$7690,"&lt;&gt;P") + SUMIFS('2way'!$AB$3:$AB$7690,'2way'!$R$3:$R$7690,"="&amp;B218,'2way'!$Z$3:$Z$7690,"&lt;&gt;P")</f>
        <v>11</v>
      </c>
      <c r="E218" s="60" t="e">
        <f t="shared" si="9"/>
        <v>#DIV/0!</v>
      </c>
      <c r="F218">
        <f>SUMIFS('2way'!$Z$3:$Z$7690,'2way'!$Q$3:$Q$7690,"=" &amp;B218,'2way'!$Y$3:$Y$7690,"&lt;&gt;P") + SUMIFS('2way'!$Z$3:$Z$7690,'2way'!$R$3:$R$7690,"=" &amp;B218,'2way'!$Y$3:$Y$7690,"&lt;&gt;P")</f>
        <v>0</v>
      </c>
      <c r="G218">
        <f>SUMIFS('2way'!$AD$3:$AD$7690,'2way'!$Q$3:$Q$7690,"="&amp;B218,'2way'!$Y$3:$Y$7690,"&lt;&gt;P") + SUMIFS('2way'!$AD$3:$AD$7690,'2way'!$R$3:$R$7690,"="&amp;D218,'2way'!$Y$3:$Y$7690,"&lt;&gt;P")</f>
        <v>0</v>
      </c>
      <c r="H218" s="60" t="e">
        <f t="shared" si="10"/>
        <v>#DIV/0!</v>
      </c>
      <c r="I218">
        <f>SUMIFS('2way'!$Z$3:$Z$7690,'2way'!$Q$3:$Q$7690,"=" &amp;B218,'2way'!$Y$3:$Y$7690,"&lt;&gt;P") + SUMIFS('2way'!$Z$3:$Z$7690,'2way'!$R$3:$R$7690,"=" &amp;B218,'2way'!$Y$3:$Y$7690,"&lt;&gt;P")</f>
        <v>0</v>
      </c>
      <c r="J218">
        <f>SUMIFS('2way'!$AF$3:$AF$7690,'2way'!$Q$3:$Q$7690,"="&amp;B218,'2way'!$Y$3:$Y$7690,"&lt;&gt;P") + SUMIFS('2way'!$AF$3:$AF$7690,'2way'!$R$3:$R$7690,"="&amp;B218,'2way'!$Y$3:$Y$7690,"&lt;&gt;P")</f>
        <v>0</v>
      </c>
      <c r="K218" s="60" t="e">
        <f t="shared" si="11"/>
        <v>#DIV/0!</v>
      </c>
    </row>
    <row r="219" spans="1:11" x14ac:dyDescent="0.25">
      <c r="A219" t="s">
        <v>258</v>
      </c>
      <c r="B219" t="s">
        <v>478</v>
      </c>
      <c r="C219">
        <f>SUMIFS('2way'!$Z$3:$Z$7690,'2way'!$Q$3:$Q$7690,"=" &amp;B219,'2way'!$Y$3:$Y$7690,"&lt;&gt;P") + SUMIFS('2way'!$Z$3:$Z$7690,'2way'!$R$3:$R$7690,"=" &amp;B219,'2way'!$Y$3:$Y$7690,"&lt;&gt;P")</f>
        <v>0</v>
      </c>
      <c r="D219">
        <f>SUMIFS('2way'!$AB$3:$AB$7690,'2way'!$Q$3:$Q$7690,"="&amp;B219,'2way'!$Z$3:$Z$7690,"&lt;&gt;P") + SUMIFS('2way'!$AB$3:$AB$7690,'2way'!$R$3:$R$7690,"="&amp;B219,'2way'!$Z$3:$Z$7690,"&lt;&gt;P")</f>
        <v>1</v>
      </c>
      <c r="E219" s="60" t="e">
        <f t="shared" si="9"/>
        <v>#DIV/0!</v>
      </c>
      <c r="F219">
        <f>SUMIFS('2way'!$Z$3:$Z$7690,'2way'!$Q$3:$Q$7690,"=" &amp;B219,'2way'!$Y$3:$Y$7690,"&lt;&gt;P") + SUMIFS('2way'!$Z$3:$Z$7690,'2way'!$R$3:$R$7690,"=" &amp;B219,'2way'!$Y$3:$Y$7690,"&lt;&gt;P")</f>
        <v>0</v>
      </c>
      <c r="G219">
        <f>SUMIFS('2way'!$AD$3:$AD$7690,'2way'!$Q$3:$Q$7690,"="&amp;B219,'2way'!$Y$3:$Y$7690,"&lt;&gt;P") + SUMIFS('2way'!$AD$3:$AD$7690,'2way'!$R$3:$R$7690,"="&amp;D219,'2way'!$Y$3:$Y$7690,"&lt;&gt;P")</f>
        <v>0</v>
      </c>
      <c r="H219" s="60" t="e">
        <f t="shared" si="10"/>
        <v>#DIV/0!</v>
      </c>
      <c r="I219">
        <f>SUMIFS('2way'!$Z$3:$Z$7690,'2way'!$Q$3:$Q$7690,"=" &amp;B219,'2way'!$Y$3:$Y$7690,"&lt;&gt;P") + SUMIFS('2way'!$Z$3:$Z$7690,'2way'!$R$3:$R$7690,"=" &amp;B219,'2way'!$Y$3:$Y$7690,"&lt;&gt;P")</f>
        <v>0</v>
      </c>
      <c r="J219">
        <f>SUMIFS('2way'!$AF$3:$AF$7690,'2way'!$Q$3:$Q$7690,"="&amp;B219,'2way'!$Y$3:$Y$7690,"&lt;&gt;P") + SUMIFS('2way'!$AF$3:$AF$7690,'2way'!$R$3:$R$7690,"="&amp;B219,'2way'!$Y$3:$Y$7690,"&lt;&gt;P")</f>
        <v>0</v>
      </c>
      <c r="K219" s="60" t="e">
        <f t="shared" si="11"/>
        <v>#DIV/0!</v>
      </c>
    </row>
    <row r="220" spans="1:11" x14ac:dyDescent="0.25">
      <c r="A220" t="s">
        <v>258</v>
      </c>
      <c r="B220" t="s">
        <v>423</v>
      </c>
      <c r="C220">
        <f>SUMIFS('2way'!$Z$3:$Z$7690,'2way'!$Q$3:$Q$7690,"=" &amp;B220,'2way'!$Y$3:$Y$7690,"&lt;&gt;P") + SUMIFS('2way'!$Z$3:$Z$7690,'2way'!$R$3:$R$7690,"=" &amp;B220,'2way'!$Y$3:$Y$7690,"&lt;&gt;P")</f>
        <v>0</v>
      </c>
      <c r="D220">
        <f>SUMIFS('2way'!$AB$3:$AB$7690,'2way'!$Q$3:$Q$7690,"="&amp;B220,'2way'!$Z$3:$Z$7690,"&lt;&gt;P") + SUMIFS('2way'!$AB$3:$AB$7690,'2way'!$R$3:$R$7690,"="&amp;B220,'2way'!$Z$3:$Z$7690,"&lt;&gt;P")</f>
        <v>6</v>
      </c>
      <c r="E220" s="60" t="e">
        <f t="shared" si="9"/>
        <v>#DIV/0!</v>
      </c>
      <c r="F220">
        <f>SUMIFS('2way'!$Z$3:$Z$7690,'2way'!$Q$3:$Q$7690,"=" &amp;B220,'2way'!$Y$3:$Y$7690,"&lt;&gt;P") + SUMIFS('2way'!$Z$3:$Z$7690,'2way'!$R$3:$R$7690,"=" &amp;B220,'2way'!$Y$3:$Y$7690,"&lt;&gt;P")</f>
        <v>0</v>
      </c>
      <c r="G220">
        <f>SUMIFS('2way'!$AD$3:$AD$7690,'2way'!$Q$3:$Q$7690,"="&amp;B220,'2way'!$Y$3:$Y$7690,"&lt;&gt;P") + SUMIFS('2way'!$AD$3:$AD$7690,'2way'!$R$3:$R$7690,"="&amp;D220,'2way'!$Y$3:$Y$7690,"&lt;&gt;P")</f>
        <v>0</v>
      </c>
      <c r="H220" s="60" t="e">
        <f t="shared" si="10"/>
        <v>#DIV/0!</v>
      </c>
      <c r="I220">
        <f>SUMIFS('2way'!$Z$3:$Z$7690,'2way'!$Q$3:$Q$7690,"=" &amp;B220,'2way'!$Y$3:$Y$7690,"&lt;&gt;P") + SUMIFS('2way'!$Z$3:$Z$7690,'2way'!$R$3:$R$7690,"=" &amp;B220,'2way'!$Y$3:$Y$7690,"&lt;&gt;P")</f>
        <v>0</v>
      </c>
      <c r="J220">
        <f>SUMIFS('2way'!$AF$3:$AF$7690,'2way'!$Q$3:$Q$7690,"="&amp;B220,'2way'!$Y$3:$Y$7690,"&lt;&gt;P") + SUMIFS('2way'!$AF$3:$AF$7690,'2way'!$R$3:$R$7690,"="&amp;B220,'2way'!$Y$3:$Y$7690,"&lt;&gt;P")</f>
        <v>0</v>
      </c>
      <c r="K220" s="60" t="e">
        <f t="shared" si="11"/>
        <v>#DIV/0!</v>
      </c>
    </row>
    <row r="221" spans="1:11" x14ac:dyDescent="0.25">
      <c r="A221" t="s">
        <v>258</v>
      </c>
      <c r="B221" t="s">
        <v>476</v>
      </c>
      <c r="C221">
        <f>SUMIFS('2way'!$Z$3:$Z$7690,'2way'!$Q$3:$Q$7690,"=" &amp;B221,'2way'!$Y$3:$Y$7690,"&lt;&gt;P") + SUMIFS('2way'!$Z$3:$Z$7690,'2way'!$R$3:$R$7690,"=" &amp;B221,'2way'!$Y$3:$Y$7690,"&lt;&gt;P")</f>
        <v>0</v>
      </c>
      <c r="D221">
        <f>SUMIFS('2way'!$AB$3:$AB$7690,'2way'!$Q$3:$Q$7690,"="&amp;B221,'2way'!$Z$3:$Z$7690,"&lt;&gt;P") + SUMIFS('2way'!$AB$3:$AB$7690,'2way'!$R$3:$R$7690,"="&amp;B221,'2way'!$Z$3:$Z$7690,"&lt;&gt;P")</f>
        <v>12</v>
      </c>
      <c r="E221" s="60" t="e">
        <f t="shared" si="9"/>
        <v>#DIV/0!</v>
      </c>
      <c r="F221">
        <f>SUMIFS('2way'!$Z$3:$Z$7690,'2way'!$Q$3:$Q$7690,"=" &amp;B221,'2way'!$Y$3:$Y$7690,"&lt;&gt;P") + SUMIFS('2way'!$Z$3:$Z$7690,'2way'!$R$3:$R$7690,"=" &amp;B221,'2way'!$Y$3:$Y$7690,"&lt;&gt;P")</f>
        <v>0</v>
      </c>
      <c r="G221">
        <f>SUMIFS('2way'!$AD$3:$AD$7690,'2way'!$Q$3:$Q$7690,"="&amp;B221,'2way'!$Y$3:$Y$7690,"&lt;&gt;P") + SUMIFS('2way'!$AD$3:$AD$7690,'2way'!$R$3:$R$7690,"="&amp;D221,'2way'!$Y$3:$Y$7690,"&lt;&gt;P")</f>
        <v>0</v>
      </c>
      <c r="H221" s="60" t="e">
        <f t="shared" si="10"/>
        <v>#DIV/0!</v>
      </c>
      <c r="I221">
        <f>SUMIFS('2way'!$Z$3:$Z$7690,'2way'!$Q$3:$Q$7690,"=" &amp;B221,'2way'!$Y$3:$Y$7690,"&lt;&gt;P") + SUMIFS('2way'!$Z$3:$Z$7690,'2way'!$R$3:$R$7690,"=" &amp;B221,'2way'!$Y$3:$Y$7690,"&lt;&gt;P")</f>
        <v>0</v>
      </c>
      <c r="J221">
        <f>SUMIFS('2way'!$AF$3:$AF$7690,'2way'!$Q$3:$Q$7690,"="&amp;B221,'2way'!$Y$3:$Y$7690,"&lt;&gt;P") + SUMIFS('2way'!$AF$3:$AF$7690,'2way'!$R$3:$R$7690,"="&amp;B221,'2way'!$Y$3:$Y$7690,"&lt;&gt;P")</f>
        <v>0</v>
      </c>
      <c r="K221" s="60" t="e">
        <f t="shared" si="11"/>
        <v>#DIV/0!</v>
      </c>
    </row>
    <row r="222" spans="1:11" x14ac:dyDescent="0.25">
      <c r="A222" t="s">
        <v>258</v>
      </c>
      <c r="B222" t="s">
        <v>425</v>
      </c>
      <c r="C222">
        <f>SUMIFS('2way'!$Z$3:$Z$7690,'2way'!$Q$3:$Q$7690,"=" &amp;B222,'2way'!$Y$3:$Y$7690,"&lt;&gt;P") + SUMIFS('2way'!$Z$3:$Z$7690,'2way'!$R$3:$R$7690,"=" &amp;B222,'2way'!$Y$3:$Y$7690,"&lt;&gt;P")</f>
        <v>0</v>
      </c>
      <c r="D222">
        <f>SUMIFS('2way'!$AB$3:$AB$7690,'2way'!$Q$3:$Q$7690,"="&amp;B222,'2way'!$Z$3:$Z$7690,"&lt;&gt;P") + SUMIFS('2way'!$AB$3:$AB$7690,'2way'!$R$3:$R$7690,"="&amp;B222,'2way'!$Z$3:$Z$7690,"&lt;&gt;P")</f>
        <v>8</v>
      </c>
      <c r="E222" s="60" t="e">
        <f t="shared" si="9"/>
        <v>#DIV/0!</v>
      </c>
      <c r="F222">
        <f>SUMIFS('2way'!$Z$3:$Z$7690,'2way'!$Q$3:$Q$7690,"=" &amp;B222,'2way'!$Y$3:$Y$7690,"&lt;&gt;P") + SUMIFS('2way'!$Z$3:$Z$7690,'2way'!$R$3:$R$7690,"=" &amp;B222,'2way'!$Y$3:$Y$7690,"&lt;&gt;P")</f>
        <v>0</v>
      </c>
      <c r="G222">
        <f>SUMIFS('2way'!$AD$3:$AD$7690,'2way'!$Q$3:$Q$7690,"="&amp;B222,'2way'!$Y$3:$Y$7690,"&lt;&gt;P") + SUMIFS('2way'!$AD$3:$AD$7690,'2way'!$R$3:$R$7690,"="&amp;D222,'2way'!$Y$3:$Y$7690,"&lt;&gt;P")</f>
        <v>0</v>
      </c>
      <c r="H222" s="60" t="e">
        <f t="shared" si="10"/>
        <v>#DIV/0!</v>
      </c>
      <c r="I222">
        <f>SUMIFS('2way'!$Z$3:$Z$7690,'2way'!$Q$3:$Q$7690,"=" &amp;B222,'2way'!$Y$3:$Y$7690,"&lt;&gt;P") + SUMIFS('2way'!$Z$3:$Z$7690,'2way'!$R$3:$R$7690,"=" &amp;B222,'2way'!$Y$3:$Y$7690,"&lt;&gt;P")</f>
        <v>0</v>
      </c>
      <c r="J222">
        <f>SUMIFS('2way'!$AF$3:$AF$7690,'2way'!$Q$3:$Q$7690,"="&amp;B222,'2way'!$Y$3:$Y$7690,"&lt;&gt;P") + SUMIFS('2way'!$AF$3:$AF$7690,'2way'!$R$3:$R$7690,"="&amp;B222,'2way'!$Y$3:$Y$7690,"&lt;&gt;P")</f>
        <v>0</v>
      </c>
      <c r="K222" s="60" t="e">
        <f t="shared" si="11"/>
        <v>#DIV/0!</v>
      </c>
    </row>
    <row r="223" spans="1:11" x14ac:dyDescent="0.25">
      <c r="A223" t="s">
        <v>258</v>
      </c>
      <c r="B223" t="s">
        <v>421</v>
      </c>
      <c r="C223">
        <f>SUMIFS('2way'!$Z$3:$Z$7690,'2way'!$Q$3:$Q$7690,"=" &amp;B223,'2way'!$Y$3:$Y$7690,"&lt;&gt;P") + SUMIFS('2way'!$Z$3:$Z$7690,'2way'!$R$3:$R$7690,"=" &amp;B223,'2way'!$Y$3:$Y$7690,"&lt;&gt;P")</f>
        <v>0</v>
      </c>
      <c r="D223">
        <f>SUMIFS('2way'!$AB$3:$AB$7690,'2way'!$Q$3:$Q$7690,"="&amp;B223,'2way'!$Z$3:$Z$7690,"&lt;&gt;P") + SUMIFS('2way'!$AB$3:$AB$7690,'2way'!$R$3:$R$7690,"="&amp;B223,'2way'!$Z$3:$Z$7690,"&lt;&gt;P")</f>
        <v>11</v>
      </c>
      <c r="E223" s="60" t="e">
        <f t="shared" si="9"/>
        <v>#DIV/0!</v>
      </c>
      <c r="F223">
        <f>SUMIFS('2way'!$Z$3:$Z$7690,'2way'!$Q$3:$Q$7690,"=" &amp;B223,'2way'!$Y$3:$Y$7690,"&lt;&gt;P") + SUMIFS('2way'!$Z$3:$Z$7690,'2way'!$R$3:$R$7690,"=" &amp;B223,'2way'!$Y$3:$Y$7690,"&lt;&gt;P")</f>
        <v>0</v>
      </c>
      <c r="G223">
        <f>SUMIFS('2way'!$AD$3:$AD$7690,'2way'!$Q$3:$Q$7690,"="&amp;B223,'2way'!$Y$3:$Y$7690,"&lt;&gt;P") + SUMIFS('2way'!$AD$3:$AD$7690,'2way'!$R$3:$R$7690,"="&amp;D223,'2way'!$Y$3:$Y$7690,"&lt;&gt;P")</f>
        <v>0</v>
      </c>
      <c r="H223" s="60" t="e">
        <f t="shared" si="10"/>
        <v>#DIV/0!</v>
      </c>
      <c r="I223">
        <f>SUMIFS('2way'!$Z$3:$Z$7690,'2way'!$Q$3:$Q$7690,"=" &amp;B223,'2way'!$Y$3:$Y$7690,"&lt;&gt;P") + SUMIFS('2way'!$Z$3:$Z$7690,'2way'!$R$3:$R$7690,"=" &amp;B223,'2way'!$Y$3:$Y$7690,"&lt;&gt;P")</f>
        <v>0</v>
      </c>
      <c r="J223">
        <f>SUMIFS('2way'!$AF$3:$AF$7690,'2way'!$Q$3:$Q$7690,"="&amp;B223,'2way'!$Y$3:$Y$7690,"&lt;&gt;P") + SUMIFS('2way'!$AF$3:$AF$7690,'2way'!$R$3:$R$7690,"="&amp;B223,'2way'!$Y$3:$Y$7690,"&lt;&gt;P")</f>
        <v>0</v>
      </c>
      <c r="K223" s="60" t="e">
        <f t="shared" si="11"/>
        <v>#DIV/0!</v>
      </c>
    </row>
    <row r="224" spans="1:11" x14ac:dyDescent="0.25">
      <c r="A224" t="s">
        <v>258</v>
      </c>
      <c r="B224" t="s">
        <v>348</v>
      </c>
      <c r="C224">
        <f>SUMIFS('2way'!$Z$3:$Z$7690,'2way'!$Q$3:$Q$7690,"=" &amp;B224,'2way'!$Y$3:$Y$7690,"&lt;&gt;P") + SUMIFS('2way'!$Z$3:$Z$7690,'2way'!$R$3:$R$7690,"=" &amp;B224,'2way'!$Y$3:$Y$7690,"&lt;&gt;P")</f>
        <v>0</v>
      </c>
      <c r="D224">
        <f>SUMIFS('2way'!$AB$3:$AB$7690,'2way'!$Q$3:$Q$7690,"="&amp;B224,'2way'!$Z$3:$Z$7690,"&lt;&gt;P") + SUMIFS('2way'!$AB$3:$AB$7690,'2way'!$R$3:$R$7690,"="&amp;B224,'2way'!$Z$3:$Z$7690,"&lt;&gt;P")</f>
        <v>11</v>
      </c>
      <c r="E224" s="60" t="e">
        <f t="shared" si="9"/>
        <v>#DIV/0!</v>
      </c>
      <c r="F224">
        <f>SUMIFS('2way'!$Z$3:$Z$7690,'2way'!$Q$3:$Q$7690,"=" &amp;B224,'2way'!$Y$3:$Y$7690,"&lt;&gt;P") + SUMIFS('2way'!$Z$3:$Z$7690,'2way'!$R$3:$R$7690,"=" &amp;B224,'2way'!$Y$3:$Y$7690,"&lt;&gt;P")</f>
        <v>0</v>
      </c>
      <c r="G224">
        <f>SUMIFS('2way'!$AD$3:$AD$7690,'2way'!$Q$3:$Q$7690,"="&amp;B224,'2way'!$Y$3:$Y$7690,"&lt;&gt;P") + SUMIFS('2way'!$AD$3:$AD$7690,'2way'!$R$3:$R$7690,"="&amp;D224,'2way'!$Y$3:$Y$7690,"&lt;&gt;P")</f>
        <v>0</v>
      </c>
      <c r="H224" s="60" t="e">
        <f t="shared" si="10"/>
        <v>#DIV/0!</v>
      </c>
      <c r="I224">
        <f>SUMIFS('2way'!$Z$3:$Z$7690,'2way'!$Q$3:$Q$7690,"=" &amp;B224,'2way'!$Y$3:$Y$7690,"&lt;&gt;P") + SUMIFS('2way'!$Z$3:$Z$7690,'2way'!$R$3:$R$7690,"=" &amp;B224,'2way'!$Y$3:$Y$7690,"&lt;&gt;P")</f>
        <v>0</v>
      </c>
      <c r="J224">
        <f>SUMIFS('2way'!$AF$3:$AF$7690,'2way'!$Q$3:$Q$7690,"="&amp;B224,'2way'!$Y$3:$Y$7690,"&lt;&gt;P") + SUMIFS('2way'!$AF$3:$AF$7690,'2way'!$R$3:$R$7690,"="&amp;B224,'2way'!$Y$3:$Y$7690,"&lt;&gt;P")</f>
        <v>0</v>
      </c>
      <c r="K224" s="60" t="e">
        <f t="shared" si="11"/>
        <v>#DIV/0!</v>
      </c>
    </row>
    <row r="225" spans="1:11" x14ac:dyDescent="0.25">
      <c r="A225" t="s">
        <v>258</v>
      </c>
      <c r="B225" t="s">
        <v>347</v>
      </c>
      <c r="C225">
        <f>SUMIFS('2way'!$Z$3:$Z$7690,'2way'!$Q$3:$Q$7690,"=" &amp;B225,'2way'!$Y$3:$Y$7690,"&lt;&gt;P") + SUMIFS('2way'!$Z$3:$Z$7690,'2way'!$R$3:$R$7690,"=" &amp;B225,'2way'!$Y$3:$Y$7690,"&lt;&gt;P")</f>
        <v>0</v>
      </c>
      <c r="D225">
        <f>SUMIFS('2way'!$AB$3:$AB$7690,'2way'!$Q$3:$Q$7690,"="&amp;B225,'2way'!$Z$3:$Z$7690,"&lt;&gt;P") + SUMIFS('2way'!$AB$3:$AB$7690,'2way'!$R$3:$R$7690,"="&amp;B225,'2way'!$Z$3:$Z$7690,"&lt;&gt;P")</f>
        <v>-1</v>
      </c>
      <c r="E225" s="60" t="e">
        <f t="shared" si="9"/>
        <v>#DIV/0!</v>
      </c>
      <c r="F225">
        <f>SUMIFS('2way'!$Z$3:$Z$7690,'2way'!$Q$3:$Q$7690,"=" &amp;B225,'2way'!$Y$3:$Y$7690,"&lt;&gt;P") + SUMIFS('2way'!$Z$3:$Z$7690,'2way'!$R$3:$R$7690,"=" &amp;B225,'2way'!$Y$3:$Y$7690,"&lt;&gt;P")</f>
        <v>0</v>
      </c>
      <c r="G225">
        <f>SUMIFS('2way'!$AD$3:$AD$7690,'2way'!$Q$3:$Q$7690,"="&amp;B225,'2way'!$Y$3:$Y$7690,"&lt;&gt;P") + SUMIFS('2way'!$AD$3:$AD$7690,'2way'!$R$3:$R$7690,"="&amp;D225,'2way'!$Y$3:$Y$7690,"&lt;&gt;P")</f>
        <v>0</v>
      </c>
      <c r="H225" s="60" t="e">
        <f t="shared" si="10"/>
        <v>#DIV/0!</v>
      </c>
      <c r="I225">
        <f>SUMIFS('2way'!$Z$3:$Z$7690,'2way'!$Q$3:$Q$7690,"=" &amp;B225,'2way'!$Y$3:$Y$7690,"&lt;&gt;P") + SUMIFS('2way'!$Z$3:$Z$7690,'2way'!$R$3:$R$7690,"=" &amp;B225,'2way'!$Y$3:$Y$7690,"&lt;&gt;P")</f>
        <v>0</v>
      </c>
      <c r="J225">
        <f>SUMIFS('2way'!$AF$3:$AF$7690,'2way'!$Q$3:$Q$7690,"="&amp;B225,'2way'!$Y$3:$Y$7690,"&lt;&gt;P") + SUMIFS('2way'!$AF$3:$AF$7690,'2way'!$R$3:$R$7690,"="&amp;B225,'2way'!$Y$3:$Y$7690,"&lt;&gt;P")</f>
        <v>0</v>
      </c>
      <c r="K225" s="60" t="e">
        <f t="shared" si="11"/>
        <v>#DIV/0!</v>
      </c>
    </row>
    <row r="226" spans="1:11" x14ac:dyDescent="0.25">
      <c r="A226" t="s">
        <v>258</v>
      </c>
      <c r="B226" t="s">
        <v>426</v>
      </c>
      <c r="C226">
        <f>SUMIFS('2way'!$Z$3:$Z$7690,'2way'!$Q$3:$Q$7690,"=" &amp;B226,'2way'!$Y$3:$Y$7690,"&lt;&gt;P") + SUMIFS('2way'!$Z$3:$Z$7690,'2way'!$R$3:$R$7690,"=" &amp;B226,'2way'!$Y$3:$Y$7690,"&lt;&gt;P")</f>
        <v>0</v>
      </c>
      <c r="D226">
        <f>SUMIFS('2way'!$AB$3:$AB$7690,'2way'!$Q$3:$Q$7690,"="&amp;B226,'2way'!$Z$3:$Z$7690,"&lt;&gt;P") + SUMIFS('2way'!$AB$3:$AB$7690,'2way'!$R$3:$R$7690,"="&amp;B226,'2way'!$Z$3:$Z$7690,"&lt;&gt;P")</f>
        <v>-2</v>
      </c>
      <c r="E226" s="60" t="e">
        <f t="shared" si="9"/>
        <v>#DIV/0!</v>
      </c>
      <c r="F226">
        <f>SUMIFS('2way'!$Z$3:$Z$7690,'2way'!$Q$3:$Q$7690,"=" &amp;B226,'2way'!$Y$3:$Y$7690,"&lt;&gt;P") + SUMIFS('2way'!$Z$3:$Z$7690,'2way'!$R$3:$R$7690,"=" &amp;B226,'2way'!$Y$3:$Y$7690,"&lt;&gt;P")</f>
        <v>0</v>
      </c>
      <c r="G226">
        <f>SUMIFS('2way'!$AD$3:$AD$7690,'2way'!$Q$3:$Q$7690,"="&amp;B226,'2way'!$Y$3:$Y$7690,"&lt;&gt;P") + SUMIFS('2way'!$AD$3:$AD$7690,'2way'!$R$3:$R$7690,"="&amp;D226,'2way'!$Y$3:$Y$7690,"&lt;&gt;P")</f>
        <v>0</v>
      </c>
      <c r="H226" s="60" t="e">
        <f t="shared" si="10"/>
        <v>#DIV/0!</v>
      </c>
      <c r="I226">
        <f>SUMIFS('2way'!$Z$3:$Z$7690,'2way'!$Q$3:$Q$7690,"=" &amp;B226,'2way'!$Y$3:$Y$7690,"&lt;&gt;P") + SUMIFS('2way'!$Z$3:$Z$7690,'2way'!$R$3:$R$7690,"=" &amp;B226,'2way'!$Y$3:$Y$7690,"&lt;&gt;P")</f>
        <v>0</v>
      </c>
      <c r="J226">
        <f>SUMIFS('2way'!$AF$3:$AF$7690,'2way'!$Q$3:$Q$7690,"="&amp;B226,'2way'!$Y$3:$Y$7690,"&lt;&gt;P") + SUMIFS('2way'!$AF$3:$AF$7690,'2way'!$R$3:$R$7690,"="&amp;B226,'2way'!$Y$3:$Y$7690,"&lt;&gt;P")</f>
        <v>0</v>
      </c>
      <c r="K226" s="60" t="e">
        <f t="shared" si="11"/>
        <v>#DIV/0!</v>
      </c>
    </row>
    <row r="227" spans="1:11" x14ac:dyDescent="0.25">
      <c r="A227" t="s">
        <v>258</v>
      </c>
      <c r="B227" t="s">
        <v>473</v>
      </c>
      <c r="C227">
        <f>SUMIFS('2way'!$Z$3:$Z$7690,'2way'!$Q$3:$Q$7690,"=" &amp;B227,'2way'!$Y$3:$Y$7690,"&lt;&gt;P") + SUMIFS('2way'!$Z$3:$Z$7690,'2way'!$R$3:$R$7690,"=" &amp;B227,'2way'!$Y$3:$Y$7690,"&lt;&gt;P")</f>
        <v>0</v>
      </c>
      <c r="D227">
        <f>SUMIFS('2way'!$AB$3:$AB$7690,'2way'!$Q$3:$Q$7690,"="&amp;B227,'2way'!$Z$3:$Z$7690,"&lt;&gt;P") + SUMIFS('2way'!$AB$3:$AB$7690,'2way'!$R$3:$R$7690,"="&amp;B227,'2way'!$Z$3:$Z$7690,"&lt;&gt;P")</f>
        <v>-3</v>
      </c>
      <c r="E227" s="60" t="e">
        <f t="shared" si="9"/>
        <v>#DIV/0!</v>
      </c>
      <c r="F227">
        <f>SUMIFS('2way'!$Z$3:$Z$7690,'2way'!$Q$3:$Q$7690,"=" &amp;B227,'2way'!$Y$3:$Y$7690,"&lt;&gt;P") + SUMIFS('2way'!$Z$3:$Z$7690,'2way'!$R$3:$R$7690,"=" &amp;B227,'2way'!$Y$3:$Y$7690,"&lt;&gt;P")</f>
        <v>0</v>
      </c>
      <c r="G227">
        <f>SUMIFS('2way'!$AD$3:$AD$7690,'2way'!$Q$3:$Q$7690,"="&amp;B227,'2way'!$Y$3:$Y$7690,"&lt;&gt;P") + SUMIFS('2way'!$AD$3:$AD$7690,'2way'!$R$3:$R$7690,"="&amp;D227,'2way'!$Y$3:$Y$7690,"&lt;&gt;P")</f>
        <v>0</v>
      </c>
      <c r="H227" s="60" t="e">
        <f t="shared" si="10"/>
        <v>#DIV/0!</v>
      </c>
      <c r="I227">
        <f>SUMIFS('2way'!$Z$3:$Z$7690,'2way'!$Q$3:$Q$7690,"=" &amp;B227,'2way'!$Y$3:$Y$7690,"&lt;&gt;P") + SUMIFS('2way'!$Z$3:$Z$7690,'2way'!$R$3:$R$7690,"=" &amp;B227,'2way'!$Y$3:$Y$7690,"&lt;&gt;P")</f>
        <v>0</v>
      </c>
      <c r="J227">
        <f>SUMIFS('2way'!$AF$3:$AF$7690,'2way'!$Q$3:$Q$7690,"="&amp;B227,'2way'!$Y$3:$Y$7690,"&lt;&gt;P") + SUMIFS('2way'!$AF$3:$AF$7690,'2way'!$R$3:$R$7690,"="&amp;B227,'2way'!$Y$3:$Y$7690,"&lt;&gt;P")</f>
        <v>0</v>
      </c>
      <c r="K227" s="60" t="e">
        <f t="shared" si="11"/>
        <v>#DIV/0!</v>
      </c>
    </row>
    <row r="228" spans="1:11" x14ac:dyDescent="0.25">
      <c r="A228" t="s">
        <v>258</v>
      </c>
      <c r="B228" t="s">
        <v>475</v>
      </c>
      <c r="C228">
        <f>SUMIFS('2way'!$Z$3:$Z$7690,'2way'!$Q$3:$Q$7690,"=" &amp;B228,'2way'!$Y$3:$Y$7690,"&lt;&gt;P") + SUMIFS('2way'!$Z$3:$Z$7690,'2way'!$R$3:$R$7690,"=" &amp;B228,'2way'!$Y$3:$Y$7690,"&lt;&gt;P")</f>
        <v>0</v>
      </c>
      <c r="D228">
        <f>SUMIFS('2way'!$AB$3:$AB$7690,'2way'!$Q$3:$Q$7690,"="&amp;B228,'2way'!$Z$3:$Z$7690,"&lt;&gt;P") + SUMIFS('2way'!$AB$3:$AB$7690,'2way'!$R$3:$R$7690,"="&amp;B228,'2way'!$Z$3:$Z$7690,"&lt;&gt;P")</f>
        <v>-11</v>
      </c>
      <c r="E228" s="60" t="e">
        <f t="shared" si="9"/>
        <v>#DIV/0!</v>
      </c>
      <c r="F228">
        <f>SUMIFS('2way'!$Z$3:$Z$7690,'2way'!$Q$3:$Q$7690,"=" &amp;B228,'2way'!$Y$3:$Y$7690,"&lt;&gt;P") + SUMIFS('2way'!$Z$3:$Z$7690,'2way'!$R$3:$R$7690,"=" &amp;B228,'2way'!$Y$3:$Y$7690,"&lt;&gt;P")</f>
        <v>0</v>
      </c>
      <c r="G228">
        <f>SUMIFS('2way'!$AD$3:$AD$7690,'2way'!$Q$3:$Q$7690,"="&amp;B228,'2way'!$Y$3:$Y$7690,"&lt;&gt;P") + SUMIFS('2way'!$AD$3:$AD$7690,'2way'!$R$3:$R$7690,"="&amp;D228,'2way'!$Y$3:$Y$7690,"&lt;&gt;P")</f>
        <v>0</v>
      </c>
      <c r="H228" s="60" t="e">
        <f t="shared" si="10"/>
        <v>#DIV/0!</v>
      </c>
      <c r="I228">
        <f>SUMIFS('2way'!$Z$3:$Z$7690,'2way'!$Q$3:$Q$7690,"=" &amp;B228,'2way'!$Y$3:$Y$7690,"&lt;&gt;P") + SUMIFS('2way'!$Z$3:$Z$7690,'2way'!$R$3:$R$7690,"=" &amp;B228,'2way'!$Y$3:$Y$7690,"&lt;&gt;P")</f>
        <v>0</v>
      </c>
      <c r="J228">
        <f>SUMIFS('2way'!$AF$3:$AF$7690,'2way'!$Q$3:$Q$7690,"="&amp;B228,'2way'!$Y$3:$Y$7690,"&lt;&gt;P") + SUMIFS('2way'!$AF$3:$AF$7690,'2way'!$R$3:$R$7690,"="&amp;B228,'2way'!$Y$3:$Y$7690,"&lt;&gt;P")</f>
        <v>0</v>
      </c>
      <c r="K228" s="60" t="e">
        <f t="shared" si="11"/>
        <v>#DIV/0!</v>
      </c>
    </row>
    <row r="229" spans="1:11" x14ac:dyDescent="0.25">
      <c r="A229" t="s">
        <v>258</v>
      </c>
      <c r="B229" t="s">
        <v>349</v>
      </c>
      <c r="C229">
        <f>SUMIFS('2way'!$Z$3:$Z$7690,'2way'!$Q$3:$Q$7690,"=" &amp;B229,'2way'!$Y$3:$Y$7690,"&lt;&gt;P") + SUMIFS('2way'!$Z$3:$Z$7690,'2way'!$R$3:$R$7690,"=" &amp;B229,'2way'!$Y$3:$Y$7690,"&lt;&gt;P")</f>
        <v>0</v>
      </c>
      <c r="D229">
        <f>SUMIFS('2way'!$AB$3:$AB$7690,'2way'!$Q$3:$Q$7690,"="&amp;B229,'2way'!$Z$3:$Z$7690,"&lt;&gt;P") + SUMIFS('2way'!$AB$3:$AB$7690,'2way'!$R$3:$R$7690,"="&amp;B229,'2way'!$Z$3:$Z$7690,"&lt;&gt;P")</f>
        <v>7</v>
      </c>
      <c r="E229" s="60" t="e">
        <f t="shared" si="9"/>
        <v>#DIV/0!</v>
      </c>
      <c r="F229">
        <f>SUMIFS('2way'!$Z$3:$Z$7690,'2way'!$Q$3:$Q$7690,"=" &amp;B229,'2way'!$Y$3:$Y$7690,"&lt;&gt;P") + SUMIFS('2way'!$Z$3:$Z$7690,'2way'!$R$3:$R$7690,"=" &amp;B229,'2way'!$Y$3:$Y$7690,"&lt;&gt;P")</f>
        <v>0</v>
      </c>
      <c r="G229">
        <f>SUMIFS('2way'!$AD$3:$AD$7690,'2way'!$Q$3:$Q$7690,"="&amp;B229,'2way'!$Y$3:$Y$7690,"&lt;&gt;P") + SUMIFS('2way'!$AD$3:$AD$7690,'2way'!$R$3:$R$7690,"="&amp;D229,'2way'!$Y$3:$Y$7690,"&lt;&gt;P")</f>
        <v>0</v>
      </c>
      <c r="H229" s="60" t="e">
        <f t="shared" si="10"/>
        <v>#DIV/0!</v>
      </c>
      <c r="I229">
        <f>SUMIFS('2way'!$Z$3:$Z$7690,'2way'!$Q$3:$Q$7690,"=" &amp;B229,'2way'!$Y$3:$Y$7690,"&lt;&gt;P") + SUMIFS('2way'!$Z$3:$Z$7690,'2way'!$R$3:$R$7690,"=" &amp;B229,'2way'!$Y$3:$Y$7690,"&lt;&gt;P")</f>
        <v>0</v>
      </c>
      <c r="J229">
        <f>SUMIFS('2way'!$AF$3:$AF$7690,'2way'!$Q$3:$Q$7690,"="&amp;B229,'2way'!$Y$3:$Y$7690,"&lt;&gt;P") + SUMIFS('2way'!$AF$3:$AF$7690,'2way'!$R$3:$R$7690,"="&amp;B229,'2way'!$Y$3:$Y$7690,"&lt;&gt;P")</f>
        <v>0</v>
      </c>
      <c r="K229" s="60" t="e">
        <f t="shared" si="11"/>
        <v>#DIV/0!</v>
      </c>
    </row>
    <row r="230" spans="1:11" x14ac:dyDescent="0.25">
      <c r="A230" t="s">
        <v>258</v>
      </c>
      <c r="B230" t="s">
        <v>477</v>
      </c>
      <c r="C230">
        <f>SUMIFS('2way'!$Z$3:$Z$7690,'2way'!$Q$3:$Q$7690,"=" &amp;B230,'2way'!$Y$3:$Y$7690,"&lt;&gt;P") + SUMIFS('2way'!$Z$3:$Z$7690,'2way'!$R$3:$R$7690,"=" &amp;B230,'2way'!$Y$3:$Y$7690,"&lt;&gt;P")</f>
        <v>0</v>
      </c>
      <c r="D230">
        <f>SUMIFS('2way'!$AB$3:$AB$7690,'2way'!$Q$3:$Q$7690,"="&amp;B230,'2way'!$Z$3:$Z$7690,"&lt;&gt;P") + SUMIFS('2way'!$AB$3:$AB$7690,'2way'!$R$3:$R$7690,"="&amp;B230,'2way'!$Z$3:$Z$7690,"&lt;&gt;P")</f>
        <v>4</v>
      </c>
      <c r="E230" s="60" t="e">
        <f t="shared" si="9"/>
        <v>#DIV/0!</v>
      </c>
      <c r="F230">
        <f>SUMIFS('2way'!$Z$3:$Z$7690,'2way'!$Q$3:$Q$7690,"=" &amp;B230,'2way'!$Y$3:$Y$7690,"&lt;&gt;P") + SUMIFS('2way'!$Z$3:$Z$7690,'2way'!$R$3:$R$7690,"=" &amp;B230,'2way'!$Y$3:$Y$7690,"&lt;&gt;P")</f>
        <v>0</v>
      </c>
      <c r="G230">
        <f>SUMIFS('2way'!$AD$3:$AD$7690,'2way'!$Q$3:$Q$7690,"="&amp;B230,'2way'!$Y$3:$Y$7690,"&lt;&gt;P") + SUMIFS('2way'!$AD$3:$AD$7690,'2way'!$R$3:$R$7690,"="&amp;D230,'2way'!$Y$3:$Y$7690,"&lt;&gt;P")</f>
        <v>0</v>
      </c>
      <c r="H230" s="60" t="e">
        <f t="shared" si="10"/>
        <v>#DIV/0!</v>
      </c>
      <c r="I230">
        <f>SUMIFS('2way'!$Z$3:$Z$7690,'2way'!$Q$3:$Q$7690,"=" &amp;B230,'2way'!$Y$3:$Y$7690,"&lt;&gt;P") + SUMIFS('2way'!$Z$3:$Z$7690,'2way'!$R$3:$R$7690,"=" &amp;B230,'2way'!$Y$3:$Y$7690,"&lt;&gt;P")</f>
        <v>0</v>
      </c>
      <c r="J230">
        <f>SUMIFS('2way'!$AF$3:$AF$7690,'2way'!$Q$3:$Q$7690,"="&amp;B230,'2way'!$Y$3:$Y$7690,"&lt;&gt;P") + SUMIFS('2way'!$AF$3:$AF$7690,'2way'!$R$3:$R$7690,"="&amp;B230,'2way'!$Y$3:$Y$7690,"&lt;&gt;P")</f>
        <v>0</v>
      </c>
      <c r="K230" s="60" t="e">
        <f t="shared" si="11"/>
        <v>#DIV/0!</v>
      </c>
    </row>
    <row r="231" spans="1:11" x14ac:dyDescent="0.25">
      <c r="A231" t="s">
        <v>265</v>
      </c>
      <c r="B231" t="s">
        <v>355</v>
      </c>
      <c r="C231">
        <f>SUMIFS('2way'!$Z$3:$Z$7690,'2way'!$Q$3:$Q$7690,"=" &amp;B231,'2way'!$Y$3:$Y$7690,"&lt;&gt;P") + SUMIFS('2way'!$Z$3:$Z$7690,'2way'!$R$3:$R$7690,"=" &amp;B231,'2way'!$Y$3:$Y$7690,"&lt;&gt;P")</f>
        <v>0</v>
      </c>
      <c r="D231">
        <f>SUMIFS('2way'!$AB$3:$AB$7690,'2way'!$Q$3:$Q$7690,"="&amp;B231,'2way'!$Z$3:$Z$7690,"&lt;&gt;P") + SUMIFS('2way'!$AB$3:$AB$7690,'2way'!$R$3:$R$7690,"="&amp;B231,'2way'!$Z$3:$Z$7690,"&lt;&gt;P")</f>
        <v>4</v>
      </c>
      <c r="E231" s="60" t="e">
        <f t="shared" si="9"/>
        <v>#DIV/0!</v>
      </c>
      <c r="F231">
        <f>SUMIFS('2way'!$Z$3:$Z$7690,'2way'!$Q$3:$Q$7690,"=" &amp;B231,'2way'!$Y$3:$Y$7690,"&lt;&gt;P") + SUMIFS('2way'!$Z$3:$Z$7690,'2way'!$R$3:$R$7690,"=" &amp;B231,'2way'!$Y$3:$Y$7690,"&lt;&gt;P")</f>
        <v>0</v>
      </c>
      <c r="G231">
        <f>SUMIFS('2way'!$AD$3:$AD$7690,'2way'!$Q$3:$Q$7690,"="&amp;B231,'2way'!$Y$3:$Y$7690,"&lt;&gt;P") + SUMIFS('2way'!$AD$3:$AD$7690,'2way'!$R$3:$R$7690,"="&amp;D231,'2way'!$Y$3:$Y$7690,"&lt;&gt;P")</f>
        <v>0</v>
      </c>
      <c r="H231" s="60" t="e">
        <f t="shared" si="10"/>
        <v>#DIV/0!</v>
      </c>
      <c r="I231">
        <f>SUMIFS('2way'!$Z$3:$Z$7690,'2way'!$Q$3:$Q$7690,"=" &amp;B231,'2way'!$Y$3:$Y$7690,"&lt;&gt;P") + SUMIFS('2way'!$Z$3:$Z$7690,'2way'!$R$3:$R$7690,"=" &amp;B231,'2way'!$Y$3:$Y$7690,"&lt;&gt;P")</f>
        <v>0</v>
      </c>
      <c r="J231">
        <f>SUMIFS('2way'!$AF$3:$AF$7690,'2way'!$Q$3:$Q$7690,"="&amp;B231,'2way'!$Y$3:$Y$7690,"&lt;&gt;P") + SUMIFS('2way'!$AF$3:$AF$7690,'2way'!$R$3:$R$7690,"="&amp;B231,'2way'!$Y$3:$Y$7690,"&lt;&gt;P")</f>
        <v>0</v>
      </c>
      <c r="K231" s="60" t="e">
        <f t="shared" si="11"/>
        <v>#DIV/0!</v>
      </c>
    </row>
    <row r="232" spans="1:11" x14ac:dyDescent="0.25">
      <c r="A232" t="s">
        <v>265</v>
      </c>
      <c r="B232" t="s">
        <v>493</v>
      </c>
      <c r="C232">
        <f>SUMIFS('2way'!$Z$3:$Z$7690,'2way'!$Q$3:$Q$7690,"=" &amp;B232,'2way'!$Y$3:$Y$7690,"&lt;&gt;P") + SUMIFS('2way'!$Z$3:$Z$7690,'2way'!$R$3:$R$7690,"=" &amp;B232,'2way'!$Y$3:$Y$7690,"&lt;&gt;P")</f>
        <v>0</v>
      </c>
      <c r="D232">
        <f>SUMIFS('2way'!$AB$3:$AB$7690,'2way'!$Q$3:$Q$7690,"="&amp;B232,'2way'!$Z$3:$Z$7690,"&lt;&gt;P") + SUMIFS('2way'!$AB$3:$AB$7690,'2way'!$R$3:$R$7690,"="&amp;B232,'2way'!$Z$3:$Z$7690,"&lt;&gt;P")</f>
        <v>0</v>
      </c>
      <c r="E232" s="60" t="e">
        <f t="shared" si="9"/>
        <v>#DIV/0!</v>
      </c>
      <c r="F232">
        <f>SUMIFS('2way'!$Z$3:$Z$7690,'2way'!$Q$3:$Q$7690,"=" &amp;B232,'2way'!$Y$3:$Y$7690,"&lt;&gt;P") + SUMIFS('2way'!$Z$3:$Z$7690,'2way'!$R$3:$R$7690,"=" &amp;B232,'2way'!$Y$3:$Y$7690,"&lt;&gt;P")</f>
        <v>0</v>
      </c>
      <c r="G232">
        <f>SUMIFS('2way'!$AD$3:$AD$7690,'2way'!$Q$3:$Q$7690,"="&amp;B232,'2way'!$Y$3:$Y$7690,"&lt;&gt;P") + SUMIFS('2way'!$AD$3:$AD$7690,'2way'!$R$3:$R$7690,"="&amp;D232,'2way'!$Y$3:$Y$7690,"&lt;&gt;P")</f>
        <v>0</v>
      </c>
      <c r="H232" s="60" t="e">
        <f t="shared" si="10"/>
        <v>#DIV/0!</v>
      </c>
      <c r="I232">
        <f>SUMIFS('2way'!$Z$3:$Z$7690,'2way'!$Q$3:$Q$7690,"=" &amp;B232,'2way'!$Y$3:$Y$7690,"&lt;&gt;P") + SUMIFS('2way'!$Z$3:$Z$7690,'2way'!$R$3:$R$7690,"=" &amp;B232,'2way'!$Y$3:$Y$7690,"&lt;&gt;P")</f>
        <v>0</v>
      </c>
      <c r="J232">
        <f>SUMIFS('2way'!$AF$3:$AF$7690,'2way'!$Q$3:$Q$7690,"="&amp;B232,'2way'!$Y$3:$Y$7690,"&lt;&gt;P") + SUMIFS('2way'!$AF$3:$AF$7690,'2way'!$R$3:$R$7690,"="&amp;B232,'2way'!$Y$3:$Y$7690,"&lt;&gt;P")</f>
        <v>0</v>
      </c>
      <c r="K232" s="60" t="e">
        <f t="shared" si="11"/>
        <v>#DIV/0!</v>
      </c>
    </row>
    <row r="233" spans="1:11" x14ac:dyDescent="0.25">
      <c r="A233" t="s">
        <v>265</v>
      </c>
      <c r="B233" t="s">
        <v>433</v>
      </c>
      <c r="C233">
        <f>SUMIFS('2way'!$Z$3:$Z$7690,'2way'!$Q$3:$Q$7690,"=" &amp;B233,'2way'!$Y$3:$Y$7690,"&lt;&gt;P") + SUMIFS('2way'!$Z$3:$Z$7690,'2way'!$R$3:$R$7690,"=" &amp;B233,'2way'!$Y$3:$Y$7690,"&lt;&gt;P")</f>
        <v>0</v>
      </c>
      <c r="D233">
        <f>SUMIFS('2way'!$AB$3:$AB$7690,'2way'!$Q$3:$Q$7690,"="&amp;B233,'2way'!$Z$3:$Z$7690,"&lt;&gt;P") + SUMIFS('2way'!$AB$3:$AB$7690,'2way'!$R$3:$R$7690,"="&amp;B233,'2way'!$Z$3:$Z$7690,"&lt;&gt;P")</f>
        <v>0</v>
      </c>
      <c r="E233" s="60" t="e">
        <f t="shared" si="9"/>
        <v>#DIV/0!</v>
      </c>
      <c r="F233">
        <f>SUMIFS('2way'!$Z$3:$Z$7690,'2way'!$Q$3:$Q$7690,"=" &amp;B233,'2way'!$Y$3:$Y$7690,"&lt;&gt;P") + SUMIFS('2way'!$Z$3:$Z$7690,'2way'!$R$3:$R$7690,"=" &amp;B233,'2way'!$Y$3:$Y$7690,"&lt;&gt;P")</f>
        <v>0</v>
      </c>
      <c r="G233">
        <f>SUMIFS('2way'!$AD$3:$AD$7690,'2way'!$Q$3:$Q$7690,"="&amp;B233,'2way'!$Y$3:$Y$7690,"&lt;&gt;P") + SUMIFS('2way'!$AD$3:$AD$7690,'2way'!$R$3:$R$7690,"="&amp;D233,'2way'!$Y$3:$Y$7690,"&lt;&gt;P")</f>
        <v>0</v>
      </c>
      <c r="H233" s="60" t="e">
        <f t="shared" si="10"/>
        <v>#DIV/0!</v>
      </c>
      <c r="I233">
        <f>SUMIFS('2way'!$Z$3:$Z$7690,'2way'!$Q$3:$Q$7690,"=" &amp;B233,'2way'!$Y$3:$Y$7690,"&lt;&gt;P") + SUMIFS('2way'!$Z$3:$Z$7690,'2way'!$R$3:$R$7690,"=" &amp;B233,'2way'!$Y$3:$Y$7690,"&lt;&gt;P")</f>
        <v>0</v>
      </c>
      <c r="J233">
        <f>SUMIFS('2way'!$AF$3:$AF$7690,'2way'!$Q$3:$Q$7690,"="&amp;B233,'2way'!$Y$3:$Y$7690,"&lt;&gt;P") + SUMIFS('2way'!$AF$3:$AF$7690,'2way'!$R$3:$R$7690,"="&amp;B233,'2way'!$Y$3:$Y$7690,"&lt;&gt;P")</f>
        <v>0</v>
      </c>
      <c r="K233" s="60" t="e">
        <f t="shared" si="11"/>
        <v>#DIV/0!</v>
      </c>
    </row>
    <row r="234" spans="1:11" x14ac:dyDescent="0.25">
      <c r="A234" t="s">
        <v>265</v>
      </c>
      <c r="B234" t="s">
        <v>448</v>
      </c>
      <c r="C234">
        <f>SUMIFS('2way'!$Z$3:$Z$7690,'2way'!$Q$3:$Q$7690,"=" &amp;B234,'2way'!$Y$3:$Y$7690,"&lt;&gt;P") + SUMIFS('2way'!$Z$3:$Z$7690,'2way'!$R$3:$R$7690,"=" &amp;B234,'2way'!$Y$3:$Y$7690,"&lt;&gt;P")</f>
        <v>0</v>
      </c>
      <c r="D234">
        <f>SUMIFS('2way'!$AB$3:$AB$7690,'2way'!$Q$3:$Q$7690,"="&amp;B234,'2way'!$Z$3:$Z$7690,"&lt;&gt;P") + SUMIFS('2way'!$AB$3:$AB$7690,'2way'!$R$3:$R$7690,"="&amp;B234,'2way'!$Z$3:$Z$7690,"&lt;&gt;P")</f>
        <v>0</v>
      </c>
      <c r="E234" s="60" t="e">
        <f t="shared" si="9"/>
        <v>#DIV/0!</v>
      </c>
      <c r="F234">
        <f>SUMIFS('2way'!$Z$3:$Z$7690,'2way'!$Q$3:$Q$7690,"=" &amp;B234,'2way'!$Y$3:$Y$7690,"&lt;&gt;P") + SUMIFS('2way'!$Z$3:$Z$7690,'2way'!$R$3:$R$7690,"=" &amp;B234,'2way'!$Y$3:$Y$7690,"&lt;&gt;P")</f>
        <v>0</v>
      </c>
      <c r="G234">
        <f>SUMIFS('2way'!$AD$3:$AD$7690,'2way'!$Q$3:$Q$7690,"="&amp;B234,'2way'!$Y$3:$Y$7690,"&lt;&gt;P") + SUMIFS('2way'!$AD$3:$AD$7690,'2way'!$R$3:$R$7690,"="&amp;D234,'2way'!$Y$3:$Y$7690,"&lt;&gt;P")</f>
        <v>0</v>
      </c>
      <c r="H234" s="60" t="e">
        <f t="shared" si="10"/>
        <v>#DIV/0!</v>
      </c>
      <c r="I234">
        <f>SUMIFS('2way'!$Z$3:$Z$7690,'2way'!$Q$3:$Q$7690,"=" &amp;B234,'2way'!$Y$3:$Y$7690,"&lt;&gt;P") + SUMIFS('2way'!$Z$3:$Z$7690,'2way'!$R$3:$R$7690,"=" &amp;B234,'2way'!$Y$3:$Y$7690,"&lt;&gt;P")</f>
        <v>0</v>
      </c>
      <c r="J234">
        <f>SUMIFS('2way'!$AF$3:$AF$7690,'2way'!$Q$3:$Q$7690,"="&amp;B234,'2way'!$Y$3:$Y$7690,"&lt;&gt;P") + SUMIFS('2way'!$AF$3:$AF$7690,'2way'!$R$3:$R$7690,"="&amp;B234,'2way'!$Y$3:$Y$7690,"&lt;&gt;P")</f>
        <v>0</v>
      </c>
      <c r="K234" s="60" t="e">
        <f t="shared" si="11"/>
        <v>#DIV/0!</v>
      </c>
    </row>
    <row r="235" spans="1:11" x14ac:dyDescent="0.25">
      <c r="A235" t="s">
        <v>265</v>
      </c>
      <c r="B235" t="s">
        <v>442</v>
      </c>
      <c r="C235">
        <f>SUMIFS('2way'!$Z$3:$Z$7690,'2way'!$Q$3:$Q$7690,"=" &amp;B235,'2way'!$Y$3:$Y$7690,"&lt;&gt;P") + SUMIFS('2way'!$Z$3:$Z$7690,'2way'!$R$3:$R$7690,"=" &amp;B235,'2way'!$Y$3:$Y$7690,"&lt;&gt;P")</f>
        <v>0</v>
      </c>
      <c r="D235">
        <f>SUMIFS('2way'!$AB$3:$AB$7690,'2way'!$Q$3:$Q$7690,"="&amp;B235,'2way'!$Z$3:$Z$7690,"&lt;&gt;P") + SUMIFS('2way'!$AB$3:$AB$7690,'2way'!$R$3:$R$7690,"="&amp;B235,'2way'!$Z$3:$Z$7690,"&lt;&gt;P")</f>
        <v>3</v>
      </c>
      <c r="E235" s="60" t="e">
        <f t="shared" si="9"/>
        <v>#DIV/0!</v>
      </c>
      <c r="F235">
        <f>SUMIFS('2way'!$Z$3:$Z$7690,'2way'!$Q$3:$Q$7690,"=" &amp;B235,'2way'!$Y$3:$Y$7690,"&lt;&gt;P") + SUMIFS('2way'!$Z$3:$Z$7690,'2way'!$R$3:$R$7690,"=" &amp;B235,'2way'!$Y$3:$Y$7690,"&lt;&gt;P")</f>
        <v>0</v>
      </c>
      <c r="G235">
        <f>SUMIFS('2way'!$AD$3:$AD$7690,'2way'!$Q$3:$Q$7690,"="&amp;B235,'2way'!$Y$3:$Y$7690,"&lt;&gt;P") + SUMIFS('2way'!$AD$3:$AD$7690,'2way'!$R$3:$R$7690,"="&amp;D235,'2way'!$Y$3:$Y$7690,"&lt;&gt;P")</f>
        <v>0</v>
      </c>
      <c r="H235" s="60" t="e">
        <f t="shared" si="10"/>
        <v>#DIV/0!</v>
      </c>
      <c r="I235">
        <f>SUMIFS('2way'!$Z$3:$Z$7690,'2way'!$Q$3:$Q$7690,"=" &amp;B235,'2way'!$Y$3:$Y$7690,"&lt;&gt;P") + SUMIFS('2way'!$Z$3:$Z$7690,'2way'!$R$3:$R$7690,"=" &amp;B235,'2way'!$Y$3:$Y$7690,"&lt;&gt;P")</f>
        <v>0</v>
      </c>
      <c r="J235">
        <f>SUMIFS('2way'!$AF$3:$AF$7690,'2way'!$Q$3:$Q$7690,"="&amp;B235,'2way'!$Y$3:$Y$7690,"&lt;&gt;P") + SUMIFS('2way'!$AF$3:$AF$7690,'2way'!$R$3:$R$7690,"="&amp;B235,'2way'!$Y$3:$Y$7690,"&lt;&gt;P")</f>
        <v>0</v>
      </c>
      <c r="K235" s="60" t="e">
        <f t="shared" si="11"/>
        <v>#DIV/0!</v>
      </c>
    </row>
    <row r="236" spans="1:11" x14ac:dyDescent="0.25">
      <c r="A236" t="s">
        <v>265</v>
      </c>
      <c r="B236" t="s">
        <v>356</v>
      </c>
      <c r="C236">
        <f>SUMIFS('2way'!$Z$3:$Z$7690,'2way'!$Q$3:$Q$7690,"=" &amp;B236,'2way'!$Y$3:$Y$7690,"&lt;&gt;P") + SUMIFS('2way'!$Z$3:$Z$7690,'2way'!$R$3:$R$7690,"=" &amp;B236,'2way'!$Y$3:$Y$7690,"&lt;&gt;P")</f>
        <v>0</v>
      </c>
      <c r="D236">
        <f>SUMIFS('2way'!$AB$3:$AB$7690,'2way'!$Q$3:$Q$7690,"="&amp;B236,'2way'!$Z$3:$Z$7690,"&lt;&gt;P") + SUMIFS('2way'!$AB$3:$AB$7690,'2way'!$R$3:$R$7690,"="&amp;B236,'2way'!$Z$3:$Z$7690,"&lt;&gt;P")</f>
        <v>0</v>
      </c>
      <c r="E236" s="60" t="e">
        <f t="shared" si="9"/>
        <v>#DIV/0!</v>
      </c>
      <c r="F236">
        <f>SUMIFS('2way'!$Z$3:$Z$7690,'2way'!$Q$3:$Q$7690,"=" &amp;B236,'2way'!$Y$3:$Y$7690,"&lt;&gt;P") + SUMIFS('2way'!$Z$3:$Z$7690,'2way'!$R$3:$R$7690,"=" &amp;B236,'2way'!$Y$3:$Y$7690,"&lt;&gt;P")</f>
        <v>0</v>
      </c>
      <c r="G236">
        <f>SUMIFS('2way'!$AD$3:$AD$7690,'2way'!$Q$3:$Q$7690,"="&amp;B236,'2way'!$Y$3:$Y$7690,"&lt;&gt;P") + SUMIFS('2way'!$AD$3:$AD$7690,'2way'!$R$3:$R$7690,"="&amp;D236,'2way'!$Y$3:$Y$7690,"&lt;&gt;P")</f>
        <v>0</v>
      </c>
      <c r="H236" s="60" t="e">
        <f t="shared" si="10"/>
        <v>#DIV/0!</v>
      </c>
      <c r="I236">
        <f>SUMIFS('2way'!$Z$3:$Z$7690,'2way'!$Q$3:$Q$7690,"=" &amp;B236,'2way'!$Y$3:$Y$7690,"&lt;&gt;P") + SUMIFS('2way'!$Z$3:$Z$7690,'2way'!$R$3:$R$7690,"=" &amp;B236,'2way'!$Y$3:$Y$7690,"&lt;&gt;P")</f>
        <v>0</v>
      </c>
      <c r="J236">
        <f>SUMIFS('2way'!$AF$3:$AF$7690,'2way'!$Q$3:$Q$7690,"="&amp;B236,'2way'!$Y$3:$Y$7690,"&lt;&gt;P") + SUMIFS('2way'!$AF$3:$AF$7690,'2way'!$R$3:$R$7690,"="&amp;B236,'2way'!$Y$3:$Y$7690,"&lt;&gt;P")</f>
        <v>0</v>
      </c>
      <c r="K236" s="60" t="e">
        <f t="shared" si="11"/>
        <v>#DIV/0!</v>
      </c>
    </row>
    <row r="237" spans="1:11" x14ac:dyDescent="0.25">
      <c r="A237" t="s">
        <v>265</v>
      </c>
      <c r="B237" t="s">
        <v>481</v>
      </c>
      <c r="C237">
        <f>SUMIFS('2way'!$Z$3:$Z$7690,'2way'!$Q$3:$Q$7690,"=" &amp;B237,'2way'!$Y$3:$Y$7690,"&lt;&gt;P") + SUMIFS('2way'!$Z$3:$Z$7690,'2way'!$R$3:$R$7690,"=" &amp;B237,'2way'!$Y$3:$Y$7690,"&lt;&gt;P")</f>
        <v>0</v>
      </c>
      <c r="D237">
        <f>SUMIFS('2way'!$AB$3:$AB$7690,'2way'!$Q$3:$Q$7690,"="&amp;B237,'2way'!$Z$3:$Z$7690,"&lt;&gt;P") + SUMIFS('2way'!$AB$3:$AB$7690,'2way'!$R$3:$R$7690,"="&amp;B237,'2way'!$Z$3:$Z$7690,"&lt;&gt;P")</f>
        <v>0</v>
      </c>
      <c r="E237" s="60" t="e">
        <f t="shared" si="9"/>
        <v>#DIV/0!</v>
      </c>
      <c r="F237">
        <f>SUMIFS('2way'!$Z$3:$Z$7690,'2way'!$Q$3:$Q$7690,"=" &amp;B237,'2way'!$Y$3:$Y$7690,"&lt;&gt;P") + SUMIFS('2way'!$Z$3:$Z$7690,'2way'!$R$3:$R$7690,"=" &amp;B237,'2way'!$Y$3:$Y$7690,"&lt;&gt;P")</f>
        <v>0</v>
      </c>
      <c r="G237">
        <f>SUMIFS('2way'!$AD$3:$AD$7690,'2way'!$Q$3:$Q$7690,"="&amp;B237,'2way'!$Y$3:$Y$7690,"&lt;&gt;P") + SUMIFS('2way'!$AD$3:$AD$7690,'2way'!$R$3:$R$7690,"="&amp;D237,'2way'!$Y$3:$Y$7690,"&lt;&gt;P")</f>
        <v>0</v>
      </c>
      <c r="H237" s="60" t="e">
        <f t="shared" si="10"/>
        <v>#DIV/0!</v>
      </c>
      <c r="I237">
        <f>SUMIFS('2way'!$Z$3:$Z$7690,'2way'!$Q$3:$Q$7690,"=" &amp;B237,'2way'!$Y$3:$Y$7690,"&lt;&gt;P") + SUMIFS('2way'!$Z$3:$Z$7690,'2way'!$R$3:$R$7690,"=" &amp;B237,'2way'!$Y$3:$Y$7690,"&lt;&gt;P")</f>
        <v>0</v>
      </c>
      <c r="J237">
        <f>SUMIFS('2way'!$AF$3:$AF$7690,'2way'!$Q$3:$Q$7690,"="&amp;B237,'2way'!$Y$3:$Y$7690,"&lt;&gt;P") + SUMIFS('2way'!$AF$3:$AF$7690,'2way'!$R$3:$R$7690,"="&amp;B237,'2way'!$Y$3:$Y$7690,"&lt;&gt;P")</f>
        <v>0</v>
      </c>
      <c r="K237" s="60" t="e">
        <f t="shared" si="11"/>
        <v>#DIV/0!</v>
      </c>
    </row>
    <row r="238" spans="1:11" x14ac:dyDescent="0.25">
      <c r="A238" t="s">
        <v>265</v>
      </c>
      <c r="B238" t="s">
        <v>440</v>
      </c>
      <c r="C238">
        <f>SUMIFS('2way'!$Z$3:$Z$7690,'2way'!$Q$3:$Q$7690,"=" &amp;B238,'2way'!$Y$3:$Y$7690,"&lt;&gt;P") + SUMIFS('2way'!$Z$3:$Z$7690,'2way'!$R$3:$R$7690,"=" &amp;B238,'2way'!$Y$3:$Y$7690,"&lt;&gt;P")</f>
        <v>0</v>
      </c>
      <c r="D238">
        <f>SUMIFS('2way'!$AB$3:$AB$7690,'2way'!$Q$3:$Q$7690,"="&amp;B238,'2way'!$Z$3:$Z$7690,"&lt;&gt;P") + SUMIFS('2way'!$AB$3:$AB$7690,'2way'!$R$3:$R$7690,"="&amp;B238,'2way'!$Z$3:$Z$7690,"&lt;&gt;P")</f>
        <v>0</v>
      </c>
      <c r="E238" s="60" t="e">
        <f t="shared" si="9"/>
        <v>#DIV/0!</v>
      </c>
      <c r="F238">
        <f>SUMIFS('2way'!$Z$3:$Z$7690,'2way'!$Q$3:$Q$7690,"=" &amp;B238,'2way'!$Y$3:$Y$7690,"&lt;&gt;P") + SUMIFS('2way'!$Z$3:$Z$7690,'2way'!$R$3:$R$7690,"=" &amp;B238,'2way'!$Y$3:$Y$7690,"&lt;&gt;P")</f>
        <v>0</v>
      </c>
      <c r="G238">
        <f>SUMIFS('2way'!$AD$3:$AD$7690,'2way'!$Q$3:$Q$7690,"="&amp;B238,'2way'!$Y$3:$Y$7690,"&lt;&gt;P") + SUMIFS('2way'!$AD$3:$AD$7690,'2way'!$R$3:$R$7690,"="&amp;D238,'2way'!$Y$3:$Y$7690,"&lt;&gt;P")</f>
        <v>0</v>
      </c>
      <c r="H238" s="60" t="e">
        <f t="shared" si="10"/>
        <v>#DIV/0!</v>
      </c>
      <c r="I238">
        <f>SUMIFS('2way'!$Z$3:$Z$7690,'2way'!$Q$3:$Q$7690,"=" &amp;B238,'2way'!$Y$3:$Y$7690,"&lt;&gt;P") + SUMIFS('2way'!$Z$3:$Z$7690,'2way'!$R$3:$R$7690,"=" &amp;B238,'2way'!$Y$3:$Y$7690,"&lt;&gt;P")</f>
        <v>0</v>
      </c>
      <c r="J238">
        <f>SUMIFS('2way'!$AF$3:$AF$7690,'2way'!$Q$3:$Q$7690,"="&amp;B238,'2way'!$Y$3:$Y$7690,"&lt;&gt;P") + SUMIFS('2way'!$AF$3:$AF$7690,'2way'!$R$3:$R$7690,"="&amp;B238,'2way'!$Y$3:$Y$7690,"&lt;&gt;P")</f>
        <v>0</v>
      </c>
      <c r="K238" s="60" t="e">
        <f t="shared" si="11"/>
        <v>#DIV/0!</v>
      </c>
    </row>
    <row r="239" spans="1:11" x14ac:dyDescent="0.25">
      <c r="A239" t="s">
        <v>265</v>
      </c>
      <c r="B239" t="s">
        <v>437</v>
      </c>
      <c r="C239">
        <f>SUMIFS('2way'!$Z$3:$Z$7690,'2way'!$Q$3:$Q$7690,"=" &amp;B239,'2way'!$Y$3:$Y$7690,"&lt;&gt;P") + SUMIFS('2way'!$Z$3:$Z$7690,'2way'!$R$3:$R$7690,"=" &amp;B239,'2way'!$Y$3:$Y$7690,"&lt;&gt;P")</f>
        <v>0</v>
      </c>
      <c r="D239">
        <f>SUMIFS('2way'!$AB$3:$AB$7690,'2way'!$Q$3:$Q$7690,"="&amp;B239,'2way'!$Z$3:$Z$7690,"&lt;&gt;P") + SUMIFS('2way'!$AB$3:$AB$7690,'2way'!$R$3:$R$7690,"="&amp;B239,'2way'!$Z$3:$Z$7690,"&lt;&gt;P")</f>
        <v>0</v>
      </c>
      <c r="E239" s="60" t="e">
        <f t="shared" si="9"/>
        <v>#DIV/0!</v>
      </c>
      <c r="F239">
        <f>SUMIFS('2way'!$Z$3:$Z$7690,'2way'!$Q$3:$Q$7690,"=" &amp;B239,'2way'!$Y$3:$Y$7690,"&lt;&gt;P") + SUMIFS('2way'!$Z$3:$Z$7690,'2way'!$R$3:$R$7690,"=" &amp;B239,'2way'!$Y$3:$Y$7690,"&lt;&gt;P")</f>
        <v>0</v>
      </c>
      <c r="G239">
        <f>SUMIFS('2way'!$AD$3:$AD$7690,'2way'!$Q$3:$Q$7690,"="&amp;B239,'2way'!$Y$3:$Y$7690,"&lt;&gt;P") + SUMIFS('2way'!$AD$3:$AD$7690,'2way'!$R$3:$R$7690,"="&amp;D239,'2way'!$Y$3:$Y$7690,"&lt;&gt;P")</f>
        <v>0</v>
      </c>
      <c r="H239" s="60" t="e">
        <f t="shared" si="10"/>
        <v>#DIV/0!</v>
      </c>
      <c r="I239">
        <f>SUMIFS('2way'!$Z$3:$Z$7690,'2way'!$Q$3:$Q$7690,"=" &amp;B239,'2way'!$Y$3:$Y$7690,"&lt;&gt;P") + SUMIFS('2way'!$Z$3:$Z$7690,'2way'!$R$3:$R$7690,"=" &amp;B239,'2way'!$Y$3:$Y$7690,"&lt;&gt;P")</f>
        <v>0</v>
      </c>
      <c r="J239">
        <f>SUMIFS('2way'!$AF$3:$AF$7690,'2way'!$Q$3:$Q$7690,"="&amp;B239,'2way'!$Y$3:$Y$7690,"&lt;&gt;P") + SUMIFS('2way'!$AF$3:$AF$7690,'2way'!$R$3:$R$7690,"="&amp;B239,'2way'!$Y$3:$Y$7690,"&lt;&gt;P")</f>
        <v>0</v>
      </c>
      <c r="K239" s="60" t="e">
        <f t="shared" si="11"/>
        <v>#DIV/0!</v>
      </c>
    </row>
    <row r="240" spans="1:11" x14ac:dyDescent="0.25">
      <c r="A240" t="s">
        <v>265</v>
      </c>
      <c r="B240" t="s">
        <v>444</v>
      </c>
      <c r="C240">
        <f>SUMIFS('2way'!$Z$3:$Z$7690,'2way'!$Q$3:$Q$7690,"=" &amp;B240,'2way'!$Y$3:$Y$7690,"&lt;&gt;P") + SUMIFS('2way'!$Z$3:$Z$7690,'2way'!$R$3:$R$7690,"=" &amp;B240,'2way'!$Y$3:$Y$7690,"&lt;&gt;P")</f>
        <v>0</v>
      </c>
      <c r="D240">
        <f>SUMIFS('2way'!$AB$3:$AB$7690,'2way'!$Q$3:$Q$7690,"="&amp;B240,'2way'!$Z$3:$Z$7690,"&lt;&gt;P") + SUMIFS('2way'!$AB$3:$AB$7690,'2way'!$R$3:$R$7690,"="&amp;B240,'2way'!$Z$3:$Z$7690,"&lt;&gt;P")</f>
        <v>0</v>
      </c>
      <c r="E240" s="60" t="e">
        <f t="shared" si="9"/>
        <v>#DIV/0!</v>
      </c>
      <c r="F240">
        <f>SUMIFS('2way'!$Z$3:$Z$7690,'2way'!$Q$3:$Q$7690,"=" &amp;B240,'2way'!$Y$3:$Y$7690,"&lt;&gt;P") + SUMIFS('2way'!$Z$3:$Z$7690,'2way'!$R$3:$R$7690,"=" &amp;B240,'2way'!$Y$3:$Y$7690,"&lt;&gt;P")</f>
        <v>0</v>
      </c>
      <c r="G240">
        <f>SUMIFS('2way'!$AD$3:$AD$7690,'2way'!$Q$3:$Q$7690,"="&amp;B240,'2way'!$Y$3:$Y$7690,"&lt;&gt;P") + SUMIFS('2way'!$AD$3:$AD$7690,'2way'!$R$3:$R$7690,"="&amp;D240,'2way'!$Y$3:$Y$7690,"&lt;&gt;P")</f>
        <v>0</v>
      </c>
      <c r="H240" s="60" t="e">
        <f t="shared" si="10"/>
        <v>#DIV/0!</v>
      </c>
      <c r="I240">
        <f>SUMIFS('2way'!$Z$3:$Z$7690,'2way'!$Q$3:$Q$7690,"=" &amp;B240,'2way'!$Y$3:$Y$7690,"&lt;&gt;P") + SUMIFS('2way'!$Z$3:$Z$7690,'2way'!$R$3:$R$7690,"=" &amp;B240,'2way'!$Y$3:$Y$7690,"&lt;&gt;P")</f>
        <v>0</v>
      </c>
      <c r="J240">
        <f>SUMIFS('2way'!$AF$3:$AF$7690,'2way'!$Q$3:$Q$7690,"="&amp;B240,'2way'!$Y$3:$Y$7690,"&lt;&gt;P") + SUMIFS('2way'!$AF$3:$AF$7690,'2way'!$R$3:$R$7690,"="&amp;B240,'2way'!$Y$3:$Y$7690,"&lt;&gt;P")</f>
        <v>0</v>
      </c>
      <c r="K240" s="60" t="e">
        <f t="shared" si="11"/>
        <v>#DIV/0!</v>
      </c>
    </row>
    <row r="241" spans="1:11" x14ac:dyDescent="0.25">
      <c r="A241" t="s">
        <v>265</v>
      </c>
      <c r="B241" t="s">
        <v>479</v>
      </c>
      <c r="C241">
        <f>SUMIFS('2way'!$Z$3:$Z$7690,'2way'!$Q$3:$Q$7690,"=" &amp;B241,'2way'!$Y$3:$Y$7690,"&lt;&gt;P") + SUMIFS('2way'!$Z$3:$Z$7690,'2way'!$R$3:$R$7690,"=" &amp;B241,'2way'!$Y$3:$Y$7690,"&lt;&gt;P")</f>
        <v>0</v>
      </c>
      <c r="D241">
        <f>SUMIFS('2way'!$AB$3:$AB$7690,'2way'!$Q$3:$Q$7690,"="&amp;B241,'2way'!$Z$3:$Z$7690,"&lt;&gt;P") + SUMIFS('2way'!$AB$3:$AB$7690,'2way'!$R$3:$R$7690,"="&amp;B241,'2way'!$Z$3:$Z$7690,"&lt;&gt;P")</f>
        <v>0</v>
      </c>
      <c r="E241" s="60" t="e">
        <f t="shared" si="9"/>
        <v>#DIV/0!</v>
      </c>
      <c r="F241">
        <f>SUMIFS('2way'!$Z$3:$Z$7690,'2way'!$Q$3:$Q$7690,"=" &amp;B241,'2way'!$Y$3:$Y$7690,"&lt;&gt;P") + SUMIFS('2way'!$Z$3:$Z$7690,'2way'!$R$3:$R$7690,"=" &amp;B241,'2way'!$Y$3:$Y$7690,"&lt;&gt;P")</f>
        <v>0</v>
      </c>
      <c r="G241">
        <f>SUMIFS('2way'!$AD$3:$AD$7690,'2way'!$Q$3:$Q$7690,"="&amp;B241,'2way'!$Y$3:$Y$7690,"&lt;&gt;P") + SUMIFS('2way'!$AD$3:$AD$7690,'2way'!$R$3:$R$7690,"="&amp;D241,'2way'!$Y$3:$Y$7690,"&lt;&gt;P")</f>
        <v>0</v>
      </c>
      <c r="H241" s="60" t="e">
        <f t="shared" si="10"/>
        <v>#DIV/0!</v>
      </c>
      <c r="I241">
        <f>SUMIFS('2way'!$Z$3:$Z$7690,'2way'!$Q$3:$Q$7690,"=" &amp;B241,'2way'!$Y$3:$Y$7690,"&lt;&gt;P") + SUMIFS('2way'!$Z$3:$Z$7690,'2way'!$R$3:$R$7690,"=" &amp;B241,'2way'!$Y$3:$Y$7690,"&lt;&gt;P")</f>
        <v>0</v>
      </c>
      <c r="J241">
        <f>SUMIFS('2way'!$AF$3:$AF$7690,'2way'!$Q$3:$Q$7690,"="&amp;B241,'2way'!$Y$3:$Y$7690,"&lt;&gt;P") + SUMIFS('2way'!$AF$3:$AF$7690,'2way'!$R$3:$R$7690,"="&amp;B241,'2way'!$Y$3:$Y$7690,"&lt;&gt;P")</f>
        <v>0</v>
      </c>
      <c r="K241" s="60" t="e">
        <f t="shared" si="11"/>
        <v>#DIV/0!</v>
      </c>
    </row>
    <row r="242" spans="1:11" x14ac:dyDescent="0.25">
      <c r="A242" t="s">
        <v>265</v>
      </c>
      <c r="B242" t="s">
        <v>445</v>
      </c>
      <c r="C242">
        <f>SUMIFS('2way'!$Z$3:$Z$7690,'2way'!$Q$3:$Q$7690,"=" &amp;B242,'2way'!$Y$3:$Y$7690,"&lt;&gt;P") + SUMIFS('2way'!$Z$3:$Z$7690,'2way'!$R$3:$R$7690,"=" &amp;B242,'2way'!$Y$3:$Y$7690,"&lt;&gt;P")</f>
        <v>0</v>
      </c>
      <c r="D242">
        <f>SUMIFS('2way'!$AB$3:$AB$7690,'2way'!$Q$3:$Q$7690,"="&amp;B242,'2way'!$Z$3:$Z$7690,"&lt;&gt;P") + SUMIFS('2way'!$AB$3:$AB$7690,'2way'!$R$3:$R$7690,"="&amp;B242,'2way'!$Z$3:$Z$7690,"&lt;&gt;P")</f>
        <v>0</v>
      </c>
      <c r="E242" s="60" t="e">
        <f t="shared" si="9"/>
        <v>#DIV/0!</v>
      </c>
      <c r="F242">
        <f>SUMIFS('2way'!$Z$3:$Z$7690,'2way'!$Q$3:$Q$7690,"=" &amp;B242,'2way'!$Y$3:$Y$7690,"&lt;&gt;P") + SUMIFS('2way'!$Z$3:$Z$7690,'2way'!$R$3:$R$7690,"=" &amp;B242,'2way'!$Y$3:$Y$7690,"&lt;&gt;P")</f>
        <v>0</v>
      </c>
      <c r="G242">
        <f>SUMIFS('2way'!$AD$3:$AD$7690,'2way'!$Q$3:$Q$7690,"="&amp;B242,'2way'!$Y$3:$Y$7690,"&lt;&gt;P") + SUMIFS('2way'!$AD$3:$AD$7690,'2way'!$R$3:$R$7690,"="&amp;D242,'2way'!$Y$3:$Y$7690,"&lt;&gt;P")</f>
        <v>0</v>
      </c>
      <c r="H242" s="60" t="e">
        <f t="shared" si="10"/>
        <v>#DIV/0!</v>
      </c>
      <c r="I242">
        <f>SUMIFS('2way'!$Z$3:$Z$7690,'2way'!$Q$3:$Q$7690,"=" &amp;B242,'2way'!$Y$3:$Y$7690,"&lt;&gt;P") + SUMIFS('2way'!$Z$3:$Z$7690,'2way'!$R$3:$R$7690,"=" &amp;B242,'2way'!$Y$3:$Y$7690,"&lt;&gt;P")</f>
        <v>0</v>
      </c>
      <c r="J242">
        <f>SUMIFS('2way'!$AF$3:$AF$7690,'2way'!$Q$3:$Q$7690,"="&amp;B242,'2way'!$Y$3:$Y$7690,"&lt;&gt;P") + SUMIFS('2way'!$AF$3:$AF$7690,'2way'!$R$3:$R$7690,"="&amp;B242,'2way'!$Y$3:$Y$7690,"&lt;&gt;P")</f>
        <v>0</v>
      </c>
      <c r="K242" s="60" t="e">
        <f t="shared" si="11"/>
        <v>#DIV/0!</v>
      </c>
    </row>
    <row r="243" spans="1:11" x14ac:dyDescent="0.25">
      <c r="A243" t="s">
        <v>265</v>
      </c>
      <c r="B243" t="s">
        <v>438</v>
      </c>
      <c r="C243">
        <f>SUMIFS('2way'!$Z$3:$Z$7690,'2way'!$Q$3:$Q$7690,"=" &amp;B243,'2way'!$Y$3:$Y$7690,"&lt;&gt;P") + SUMIFS('2way'!$Z$3:$Z$7690,'2way'!$R$3:$R$7690,"=" &amp;B243,'2way'!$Y$3:$Y$7690,"&lt;&gt;P")</f>
        <v>0</v>
      </c>
      <c r="D243">
        <f>SUMIFS('2way'!$AB$3:$AB$7690,'2way'!$Q$3:$Q$7690,"="&amp;B243,'2way'!$Z$3:$Z$7690,"&lt;&gt;P") + SUMIFS('2way'!$AB$3:$AB$7690,'2way'!$R$3:$R$7690,"="&amp;B243,'2way'!$Z$3:$Z$7690,"&lt;&gt;P")</f>
        <v>0</v>
      </c>
      <c r="E243" s="60" t="e">
        <f t="shared" si="9"/>
        <v>#DIV/0!</v>
      </c>
      <c r="F243">
        <f>SUMIFS('2way'!$Z$3:$Z$7690,'2way'!$Q$3:$Q$7690,"=" &amp;B243,'2way'!$Y$3:$Y$7690,"&lt;&gt;P") + SUMIFS('2way'!$Z$3:$Z$7690,'2way'!$R$3:$R$7690,"=" &amp;B243,'2way'!$Y$3:$Y$7690,"&lt;&gt;P")</f>
        <v>0</v>
      </c>
      <c r="G243">
        <f>SUMIFS('2way'!$AD$3:$AD$7690,'2way'!$Q$3:$Q$7690,"="&amp;B243,'2way'!$Y$3:$Y$7690,"&lt;&gt;P") + SUMIFS('2way'!$AD$3:$AD$7690,'2way'!$R$3:$R$7690,"="&amp;D243,'2way'!$Y$3:$Y$7690,"&lt;&gt;P")</f>
        <v>0</v>
      </c>
      <c r="H243" s="60" t="e">
        <f t="shared" si="10"/>
        <v>#DIV/0!</v>
      </c>
      <c r="I243">
        <f>SUMIFS('2way'!$Z$3:$Z$7690,'2way'!$Q$3:$Q$7690,"=" &amp;B243,'2way'!$Y$3:$Y$7690,"&lt;&gt;P") + SUMIFS('2way'!$Z$3:$Z$7690,'2way'!$R$3:$R$7690,"=" &amp;B243,'2way'!$Y$3:$Y$7690,"&lt;&gt;P")</f>
        <v>0</v>
      </c>
      <c r="J243">
        <f>SUMIFS('2way'!$AF$3:$AF$7690,'2way'!$Q$3:$Q$7690,"="&amp;B243,'2way'!$Y$3:$Y$7690,"&lt;&gt;P") + SUMIFS('2way'!$AF$3:$AF$7690,'2way'!$R$3:$R$7690,"="&amp;B243,'2way'!$Y$3:$Y$7690,"&lt;&gt;P")</f>
        <v>0</v>
      </c>
      <c r="K243" s="60" t="e">
        <f t="shared" si="11"/>
        <v>#DIV/0!</v>
      </c>
    </row>
    <row r="244" spans="1:11" x14ac:dyDescent="0.25">
      <c r="A244" t="s">
        <v>265</v>
      </c>
      <c r="B244" t="s">
        <v>435</v>
      </c>
      <c r="C244">
        <f>SUMIFS('2way'!$Z$3:$Z$7690,'2way'!$Q$3:$Q$7690,"=" &amp;B244,'2way'!$Y$3:$Y$7690,"&lt;&gt;P") + SUMIFS('2way'!$Z$3:$Z$7690,'2way'!$R$3:$R$7690,"=" &amp;B244,'2way'!$Y$3:$Y$7690,"&lt;&gt;P")</f>
        <v>0</v>
      </c>
      <c r="D244">
        <f>SUMIFS('2way'!$AB$3:$AB$7690,'2way'!$Q$3:$Q$7690,"="&amp;B244,'2way'!$Z$3:$Z$7690,"&lt;&gt;P") + SUMIFS('2way'!$AB$3:$AB$7690,'2way'!$R$3:$R$7690,"="&amp;B244,'2way'!$Z$3:$Z$7690,"&lt;&gt;P")</f>
        <v>2</v>
      </c>
      <c r="E244" s="60" t="e">
        <f t="shared" si="9"/>
        <v>#DIV/0!</v>
      </c>
      <c r="F244">
        <f>SUMIFS('2way'!$Z$3:$Z$7690,'2way'!$Q$3:$Q$7690,"=" &amp;B244,'2way'!$Y$3:$Y$7690,"&lt;&gt;P") + SUMIFS('2way'!$Z$3:$Z$7690,'2way'!$R$3:$R$7690,"=" &amp;B244,'2way'!$Y$3:$Y$7690,"&lt;&gt;P")</f>
        <v>0</v>
      </c>
      <c r="G244">
        <f>SUMIFS('2way'!$AD$3:$AD$7690,'2way'!$Q$3:$Q$7690,"="&amp;B244,'2way'!$Y$3:$Y$7690,"&lt;&gt;P") + SUMIFS('2way'!$AD$3:$AD$7690,'2way'!$R$3:$R$7690,"="&amp;D244,'2way'!$Y$3:$Y$7690,"&lt;&gt;P")</f>
        <v>0</v>
      </c>
      <c r="H244" s="60" t="e">
        <f t="shared" si="10"/>
        <v>#DIV/0!</v>
      </c>
      <c r="I244">
        <f>SUMIFS('2way'!$Z$3:$Z$7690,'2way'!$Q$3:$Q$7690,"=" &amp;B244,'2way'!$Y$3:$Y$7690,"&lt;&gt;P") + SUMIFS('2way'!$Z$3:$Z$7690,'2way'!$R$3:$R$7690,"=" &amp;B244,'2way'!$Y$3:$Y$7690,"&lt;&gt;P")</f>
        <v>0</v>
      </c>
      <c r="J244">
        <f>SUMIFS('2way'!$AF$3:$AF$7690,'2way'!$Q$3:$Q$7690,"="&amp;B244,'2way'!$Y$3:$Y$7690,"&lt;&gt;P") + SUMIFS('2way'!$AF$3:$AF$7690,'2way'!$R$3:$R$7690,"="&amp;B244,'2way'!$Y$3:$Y$7690,"&lt;&gt;P")</f>
        <v>0</v>
      </c>
      <c r="K244" s="60" t="e">
        <f t="shared" si="11"/>
        <v>#DIV/0!</v>
      </c>
    </row>
    <row r="245" spans="1:11" x14ac:dyDescent="0.25">
      <c r="A245" t="s">
        <v>265</v>
      </c>
      <c r="B245" t="s">
        <v>439</v>
      </c>
      <c r="C245">
        <f>SUMIFS('2way'!$Z$3:$Z$7690,'2way'!$Q$3:$Q$7690,"=" &amp;B245,'2way'!$Y$3:$Y$7690,"&lt;&gt;P") + SUMIFS('2way'!$Z$3:$Z$7690,'2way'!$R$3:$R$7690,"=" &amp;B245,'2way'!$Y$3:$Y$7690,"&lt;&gt;P")</f>
        <v>0</v>
      </c>
      <c r="D245">
        <f>SUMIFS('2way'!$AB$3:$AB$7690,'2way'!$Q$3:$Q$7690,"="&amp;B245,'2way'!$Z$3:$Z$7690,"&lt;&gt;P") + SUMIFS('2way'!$AB$3:$AB$7690,'2way'!$R$3:$R$7690,"="&amp;B245,'2way'!$Z$3:$Z$7690,"&lt;&gt;P")</f>
        <v>4</v>
      </c>
      <c r="E245" s="60" t="e">
        <f t="shared" si="9"/>
        <v>#DIV/0!</v>
      </c>
      <c r="F245">
        <f>SUMIFS('2way'!$Z$3:$Z$7690,'2way'!$Q$3:$Q$7690,"=" &amp;B245,'2way'!$Y$3:$Y$7690,"&lt;&gt;P") + SUMIFS('2way'!$Z$3:$Z$7690,'2way'!$R$3:$R$7690,"=" &amp;B245,'2way'!$Y$3:$Y$7690,"&lt;&gt;P")</f>
        <v>0</v>
      </c>
      <c r="G245">
        <f>SUMIFS('2way'!$AD$3:$AD$7690,'2way'!$Q$3:$Q$7690,"="&amp;B245,'2way'!$Y$3:$Y$7690,"&lt;&gt;P") + SUMIFS('2way'!$AD$3:$AD$7690,'2way'!$R$3:$R$7690,"="&amp;D245,'2way'!$Y$3:$Y$7690,"&lt;&gt;P")</f>
        <v>0</v>
      </c>
      <c r="H245" s="60" t="e">
        <f t="shared" si="10"/>
        <v>#DIV/0!</v>
      </c>
      <c r="I245">
        <f>SUMIFS('2way'!$Z$3:$Z$7690,'2way'!$Q$3:$Q$7690,"=" &amp;B245,'2way'!$Y$3:$Y$7690,"&lt;&gt;P") + SUMIFS('2way'!$Z$3:$Z$7690,'2way'!$R$3:$R$7690,"=" &amp;B245,'2way'!$Y$3:$Y$7690,"&lt;&gt;P")</f>
        <v>0</v>
      </c>
      <c r="J245">
        <f>SUMIFS('2way'!$AF$3:$AF$7690,'2way'!$Q$3:$Q$7690,"="&amp;B245,'2way'!$Y$3:$Y$7690,"&lt;&gt;P") + SUMIFS('2way'!$AF$3:$AF$7690,'2way'!$R$3:$R$7690,"="&amp;B245,'2way'!$Y$3:$Y$7690,"&lt;&gt;P")</f>
        <v>0</v>
      </c>
      <c r="K245" s="60" t="e">
        <f t="shared" si="11"/>
        <v>#DIV/0!</v>
      </c>
    </row>
    <row r="246" spans="1:11" x14ac:dyDescent="0.25">
      <c r="A246" t="s">
        <v>265</v>
      </c>
      <c r="B246" t="s">
        <v>447</v>
      </c>
      <c r="C246">
        <f>SUMIFS('2way'!$Z$3:$Z$7690,'2way'!$Q$3:$Q$7690,"=" &amp;B246,'2way'!$Y$3:$Y$7690,"&lt;&gt;P") + SUMIFS('2way'!$Z$3:$Z$7690,'2way'!$R$3:$R$7690,"=" &amp;B246,'2way'!$Y$3:$Y$7690,"&lt;&gt;P")</f>
        <v>0</v>
      </c>
      <c r="D246">
        <f>SUMIFS('2way'!$AB$3:$AB$7690,'2way'!$Q$3:$Q$7690,"="&amp;B246,'2way'!$Z$3:$Z$7690,"&lt;&gt;P") + SUMIFS('2way'!$AB$3:$AB$7690,'2way'!$R$3:$R$7690,"="&amp;B246,'2way'!$Z$3:$Z$7690,"&lt;&gt;P")</f>
        <v>22</v>
      </c>
      <c r="E246" s="60" t="e">
        <f t="shared" si="9"/>
        <v>#DIV/0!</v>
      </c>
      <c r="F246">
        <f>SUMIFS('2way'!$Z$3:$Z$7690,'2way'!$Q$3:$Q$7690,"=" &amp;B246,'2way'!$Y$3:$Y$7690,"&lt;&gt;P") + SUMIFS('2way'!$Z$3:$Z$7690,'2way'!$R$3:$R$7690,"=" &amp;B246,'2way'!$Y$3:$Y$7690,"&lt;&gt;P")</f>
        <v>0</v>
      </c>
      <c r="G246">
        <f>SUMIFS('2way'!$AD$3:$AD$7690,'2way'!$Q$3:$Q$7690,"="&amp;B246,'2way'!$Y$3:$Y$7690,"&lt;&gt;P") + SUMIFS('2way'!$AD$3:$AD$7690,'2way'!$R$3:$R$7690,"="&amp;D246,'2way'!$Y$3:$Y$7690,"&lt;&gt;P")</f>
        <v>0</v>
      </c>
      <c r="H246" s="60" t="e">
        <f t="shared" si="10"/>
        <v>#DIV/0!</v>
      </c>
      <c r="I246">
        <f>SUMIFS('2way'!$Z$3:$Z$7690,'2way'!$Q$3:$Q$7690,"=" &amp;B246,'2way'!$Y$3:$Y$7690,"&lt;&gt;P") + SUMIFS('2way'!$Z$3:$Z$7690,'2way'!$R$3:$R$7690,"=" &amp;B246,'2way'!$Y$3:$Y$7690,"&lt;&gt;P")</f>
        <v>0</v>
      </c>
      <c r="J246">
        <f>SUMIFS('2way'!$AF$3:$AF$7690,'2way'!$Q$3:$Q$7690,"="&amp;B246,'2way'!$Y$3:$Y$7690,"&lt;&gt;P") + SUMIFS('2way'!$AF$3:$AF$7690,'2way'!$R$3:$R$7690,"="&amp;B246,'2way'!$Y$3:$Y$7690,"&lt;&gt;P")</f>
        <v>0</v>
      </c>
      <c r="K246" s="60" t="e">
        <f t="shared" si="11"/>
        <v>#DIV/0!</v>
      </c>
    </row>
    <row r="247" spans="1:11" x14ac:dyDescent="0.25">
      <c r="A247" t="s">
        <v>265</v>
      </c>
      <c r="B247" t="s">
        <v>449</v>
      </c>
      <c r="C247">
        <f>SUMIFS('2way'!$Z$3:$Z$7690,'2way'!$Q$3:$Q$7690,"=" &amp;B247,'2way'!$Y$3:$Y$7690,"&lt;&gt;P") + SUMIFS('2way'!$Z$3:$Z$7690,'2way'!$R$3:$R$7690,"=" &amp;B247,'2way'!$Y$3:$Y$7690,"&lt;&gt;P")</f>
        <v>0</v>
      </c>
      <c r="D247">
        <f>SUMIFS('2way'!$AB$3:$AB$7690,'2way'!$Q$3:$Q$7690,"="&amp;B247,'2way'!$Z$3:$Z$7690,"&lt;&gt;P") + SUMIFS('2way'!$AB$3:$AB$7690,'2way'!$R$3:$R$7690,"="&amp;B247,'2way'!$Z$3:$Z$7690,"&lt;&gt;P")</f>
        <v>43</v>
      </c>
      <c r="E247" s="60" t="e">
        <f t="shared" si="9"/>
        <v>#DIV/0!</v>
      </c>
      <c r="F247">
        <f>SUMIFS('2way'!$Z$3:$Z$7690,'2way'!$Q$3:$Q$7690,"=" &amp;B247,'2way'!$Y$3:$Y$7690,"&lt;&gt;P") + SUMIFS('2way'!$Z$3:$Z$7690,'2way'!$R$3:$R$7690,"=" &amp;B247,'2way'!$Y$3:$Y$7690,"&lt;&gt;P")</f>
        <v>0</v>
      </c>
      <c r="G247">
        <f>SUMIFS('2way'!$AD$3:$AD$7690,'2way'!$Q$3:$Q$7690,"="&amp;B247,'2way'!$Y$3:$Y$7690,"&lt;&gt;P") + SUMIFS('2way'!$AD$3:$AD$7690,'2way'!$R$3:$R$7690,"="&amp;D247,'2way'!$Y$3:$Y$7690,"&lt;&gt;P")</f>
        <v>0</v>
      </c>
      <c r="H247" s="60" t="e">
        <f t="shared" si="10"/>
        <v>#DIV/0!</v>
      </c>
      <c r="I247">
        <f>SUMIFS('2way'!$Z$3:$Z$7690,'2way'!$Q$3:$Q$7690,"=" &amp;B247,'2way'!$Y$3:$Y$7690,"&lt;&gt;P") + SUMIFS('2way'!$Z$3:$Z$7690,'2way'!$R$3:$R$7690,"=" &amp;B247,'2way'!$Y$3:$Y$7690,"&lt;&gt;P")</f>
        <v>0</v>
      </c>
      <c r="J247">
        <f>SUMIFS('2way'!$AF$3:$AF$7690,'2way'!$Q$3:$Q$7690,"="&amp;B247,'2way'!$Y$3:$Y$7690,"&lt;&gt;P") + SUMIFS('2way'!$AF$3:$AF$7690,'2way'!$R$3:$R$7690,"="&amp;B247,'2way'!$Y$3:$Y$7690,"&lt;&gt;P")</f>
        <v>0</v>
      </c>
      <c r="K247" s="60" t="e">
        <f t="shared" si="11"/>
        <v>#DIV/0!</v>
      </c>
    </row>
    <row r="248" spans="1:11" x14ac:dyDescent="0.25">
      <c r="A248" t="s">
        <v>265</v>
      </c>
      <c r="B248" t="s">
        <v>482</v>
      </c>
      <c r="C248">
        <f>SUMIFS('2way'!$Z$3:$Z$7690,'2way'!$Q$3:$Q$7690,"=" &amp;B248,'2way'!$Y$3:$Y$7690,"&lt;&gt;P") + SUMIFS('2way'!$Z$3:$Z$7690,'2way'!$R$3:$R$7690,"=" &amp;B248,'2way'!$Y$3:$Y$7690,"&lt;&gt;P")</f>
        <v>0</v>
      </c>
      <c r="D248">
        <f>SUMIFS('2way'!$AB$3:$AB$7690,'2way'!$Q$3:$Q$7690,"="&amp;B248,'2way'!$Z$3:$Z$7690,"&lt;&gt;P") + SUMIFS('2way'!$AB$3:$AB$7690,'2way'!$R$3:$R$7690,"="&amp;B248,'2way'!$Z$3:$Z$7690,"&lt;&gt;P")</f>
        <v>2</v>
      </c>
      <c r="E248" s="60" t="e">
        <f t="shared" si="9"/>
        <v>#DIV/0!</v>
      </c>
      <c r="F248">
        <f>SUMIFS('2way'!$Z$3:$Z$7690,'2way'!$Q$3:$Q$7690,"=" &amp;B248,'2way'!$Y$3:$Y$7690,"&lt;&gt;P") + SUMIFS('2way'!$Z$3:$Z$7690,'2way'!$R$3:$R$7690,"=" &amp;B248,'2way'!$Y$3:$Y$7690,"&lt;&gt;P")</f>
        <v>0</v>
      </c>
      <c r="G248">
        <f>SUMIFS('2way'!$AD$3:$AD$7690,'2way'!$Q$3:$Q$7690,"="&amp;B248,'2way'!$Y$3:$Y$7690,"&lt;&gt;P") + SUMIFS('2way'!$AD$3:$AD$7690,'2way'!$R$3:$R$7690,"="&amp;D248,'2way'!$Y$3:$Y$7690,"&lt;&gt;P")</f>
        <v>0</v>
      </c>
      <c r="H248" s="60" t="e">
        <f t="shared" si="10"/>
        <v>#DIV/0!</v>
      </c>
      <c r="I248">
        <f>SUMIFS('2way'!$Z$3:$Z$7690,'2way'!$Q$3:$Q$7690,"=" &amp;B248,'2way'!$Y$3:$Y$7690,"&lt;&gt;P") + SUMIFS('2way'!$Z$3:$Z$7690,'2way'!$R$3:$R$7690,"=" &amp;B248,'2way'!$Y$3:$Y$7690,"&lt;&gt;P")</f>
        <v>0</v>
      </c>
      <c r="J248">
        <f>SUMIFS('2way'!$AF$3:$AF$7690,'2way'!$Q$3:$Q$7690,"="&amp;B248,'2way'!$Y$3:$Y$7690,"&lt;&gt;P") + SUMIFS('2way'!$AF$3:$AF$7690,'2way'!$R$3:$R$7690,"="&amp;B248,'2way'!$Y$3:$Y$7690,"&lt;&gt;P")</f>
        <v>0</v>
      </c>
      <c r="K248" s="60" t="e">
        <f t="shared" si="11"/>
        <v>#DIV/0!</v>
      </c>
    </row>
    <row r="249" spans="1:11" x14ac:dyDescent="0.25">
      <c r="A249" t="s">
        <v>265</v>
      </c>
      <c r="B249" t="s">
        <v>450</v>
      </c>
      <c r="C249">
        <f>SUMIFS('2way'!$Z$3:$Z$7690,'2way'!$Q$3:$Q$7690,"=" &amp;B249,'2way'!$Y$3:$Y$7690,"&lt;&gt;P") + SUMIFS('2way'!$Z$3:$Z$7690,'2way'!$R$3:$R$7690,"=" &amp;B249,'2way'!$Y$3:$Y$7690,"&lt;&gt;P")</f>
        <v>0</v>
      </c>
      <c r="D249">
        <f>SUMIFS('2way'!$AB$3:$AB$7690,'2way'!$Q$3:$Q$7690,"="&amp;B249,'2way'!$Z$3:$Z$7690,"&lt;&gt;P") + SUMIFS('2way'!$AB$3:$AB$7690,'2way'!$R$3:$R$7690,"="&amp;B249,'2way'!$Z$3:$Z$7690,"&lt;&gt;P")</f>
        <v>2</v>
      </c>
      <c r="E249" s="60" t="e">
        <f t="shared" si="9"/>
        <v>#DIV/0!</v>
      </c>
      <c r="F249">
        <f>SUMIFS('2way'!$Z$3:$Z$7690,'2way'!$Q$3:$Q$7690,"=" &amp;B249,'2way'!$Y$3:$Y$7690,"&lt;&gt;P") + SUMIFS('2way'!$Z$3:$Z$7690,'2way'!$R$3:$R$7690,"=" &amp;B249,'2way'!$Y$3:$Y$7690,"&lt;&gt;P")</f>
        <v>0</v>
      </c>
      <c r="G249">
        <f>SUMIFS('2way'!$AD$3:$AD$7690,'2way'!$Q$3:$Q$7690,"="&amp;B249,'2way'!$Y$3:$Y$7690,"&lt;&gt;P") + SUMIFS('2way'!$AD$3:$AD$7690,'2way'!$R$3:$R$7690,"="&amp;D249,'2way'!$Y$3:$Y$7690,"&lt;&gt;P")</f>
        <v>0</v>
      </c>
      <c r="H249" s="60" t="e">
        <f t="shared" si="10"/>
        <v>#DIV/0!</v>
      </c>
      <c r="I249">
        <f>SUMIFS('2way'!$Z$3:$Z$7690,'2way'!$Q$3:$Q$7690,"=" &amp;B249,'2way'!$Y$3:$Y$7690,"&lt;&gt;P") + SUMIFS('2way'!$Z$3:$Z$7690,'2way'!$R$3:$R$7690,"=" &amp;B249,'2way'!$Y$3:$Y$7690,"&lt;&gt;P")</f>
        <v>0</v>
      </c>
      <c r="J249">
        <f>SUMIFS('2way'!$AF$3:$AF$7690,'2way'!$Q$3:$Q$7690,"="&amp;B249,'2way'!$Y$3:$Y$7690,"&lt;&gt;P") + SUMIFS('2way'!$AF$3:$AF$7690,'2way'!$R$3:$R$7690,"="&amp;B249,'2way'!$Y$3:$Y$7690,"&lt;&gt;P")</f>
        <v>0</v>
      </c>
      <c r="K249" s="60" t="e">
        <f t="shared" si="11"/>
        <v>#DIV/0!</v>
      </c>
    </row>
    <row r="250" spans="1:11" x14ac:dyDescent="0.25">
      <c r="A250" t="s">
        <v>265</v>
      </c>
      <c r="B250" t="s">
        <v>480</v>
      </c>
      <c r="C250">
        <f>SUMIFS('2way'!$Z$3:$Z$7690,'2way'!$Q$3:$Q$7690,"=" &amp;B250,'2way'!$Y$3:$Y$7690,"&lt;&gt;P") + SUMIFS('2way'!$Z$3:$Z$7690,'2way'!$R$3:$R$7690,"=" &amp;B250,'2way'!$Y$3:$Y$7690,"&lt;&gt;P")</f>
        <v>0</v>
      </c>
      <c r="D250">
        <f>SUMIFS('2way'!$AB$3:$AB$7690,'2way'!$Q$3:$Q$7690,"="&amp;B250,'2way'!$Z$3:$Z$7690,"&lt;&gt;P") + SUMIFS('2way'!$AB$3:$AB$7690,'2way'!$R$3:$R$7690,"="&amp;B250,'2way'!$Z$3:$Z$7690,"&lt;&gt;P")</f>
        <v>15</v>
      </c>
      <c r="E250" s="60" t="e">
        <f t="shared" si="9"/>
        <v>#DIV/0!</v>
      </c>
      <c r="F250">
        <f>SUMIFS('2way'!$Z$3:$Z$7690,'2way'!$Q$3:$Q$7690,"=" &amp;B250,'2way'!$Y$3:$Y$7690,"&lt;&gt;P") + SUMIFS('2way'!$Z$3:$Z$7690,'2way'!$R$3:$R$7690,"=" &amp;B250,'2way'!$Y$3:$Y$7690,"&lt;&gt;P")</f>
        <v>0</v>
      </c>
      <c r="G250">
        <f>SUMIFS('2way'!$AD$3:$AD$7690,'2way'!$Q$3:$Q$7690,"="&amp;B250,'2way'!$Y$3:$Y$7690,"&lt;&gt;P") + SUMIFS('2way'!$AD$3:$AD$7690,'2way'!$R$3:$R$7690,"="&amp;D250,'2way'!$Y$3:$Y$7690,"&lt;&gt;P")</f>
        <v>0</v>
      </c>
      <c r="H250" s="60" t="e">
        <f t="shared" si="10"/>
        <v>#DIV/0!</v>
      </c>
      <c r="I250">
        <f>SUMIFS('2way'!$Z$3:$Z$7690,'2way'!$Q$3:$Q$7690,"=" &amp;B250,'2way'!$Y$3:$Y$7690,"&lt;&gt;P") + SUMIFS('2way'!$Z$3:$Z$7690,'2way'!$R$3:$R$7690,"=" &amp;B250,'2way'!$Y$3:$Y$7690,"&lt;&gt;P")</f>
        <v>0</v>
      </c>
      <c r="J250">
        <f>SUMIFS('2way'!$AF$3:$AF$7690,'2way'!$Q$3:$Q$7690,"="&amp;B250,'2way'!$Y$3:$Y$7690,"&lt;&gt;P") + SUMIFS('2way'!$AF$3:$AF$7690,'2way'!$R$3:$R$7690,"="&amp;B250,'2way'!$Y$3:$Y$7690,"&lt;&gt;P")</f>
        <v>0</v>
      </c>
      <c r="K250" s="60" t="e">
        <f t="shared" si="11"/>
        <v>#DIV/0!</v>
      </c>
    </row>
    <row r="251" spans="1:11" x14ac:dyDescent="0.25">
      <c r="A251" t="s">
        <v>265</v>
      </c>
      <c r="B251" t="s">
        <v>436</v>
      </c>
      <c r="C251">
        <f>SUMIFS('2way'!$Z$3:$Z$7690,'2way'!$Q$3:$Q$7690,"=" &amp;B251,'2way'!$Y$3:$Y$7690,"&lt;&gt;P") + SUMIFS('2way'!$Z$3:$Z$7690,'2way'!$R$3:$R$7690,"=" &amp;B251,'2way'!$Y$3:$Y$7690,"&lt;&gt;P")</f>
        <v>0</v>
      </c>
      <c r="D251">
        <f>SUMIFS('2way'!$AB$3:$AB$7690,'2way'!$Q$3:$Q$7690,"="&amp;B251,'2way'!$Z$3:$Z$7690,"&lt;&gt;P") + SUMIFS('2way'!$AB$3:$AB$7690,'2way'!$R$3:$R$7690,"="&amp;B251,'2way'!$Z$3:$Z$7690,"&lt;&gt;P")</f>
        <v>11</v>
      </c>
      <c r="E251" s="60" t="e">
        <f t="shared" si="9"/>
        <v>#DIV/0!</v>
      </c>
      <c r="F251">
        <f>SUMIFS('2way'!$Z$3:$Z$7690,'2way'!$Q$3:$Q$7690,"=" &amp;B251,'2way'!$Y$3:$Y$7690,"&lt;&gt;P") + SUMIFS('2way'!$Z$3:$Z$7690,'2way'!$R$3:$R$7690,"=" &amp;B251,'2way'!$Y$3:$Y$7690,"&lt;&gt;P")</f>
        <v>0</v>
      </c>
      <c r="G251">
        <f>SUMIFS('2way'!$AD$3:$AD$7690,'2way'!$Q$3:$Q$7690,"="&amp;B251,'2way'!$Y$3:$Y$7690,"&lt;&gt;P") + SUMIFS('2way'!$AD$3:$AD$7690,'2way'!$R$3:$R$7690,"="&amp;D251,'2way'!$Y$3:$Y$7690,"&lt;&gt;P")</f>
        <v>0</v>
      </c>
      <c r="H251" s="60" t="e">
        <f t="shared" si="10"/>
        <v>#DIV/0!</v>
      </c>
      <c r="I251">
        <f>SUMIFS('2way'!$Z$3:$Z$7690,'2way'!$Q$3:$Q$7690,"=" &amp;B251,'2way'!$Y$3:$Y$7690,"&lt;&gt;P") + SUMIFS('2way'!$Z$3:$Z$7690,'2way'!$R$3:$R$7690,"=" &amp;B251,'2way'!$Y$3:$Y$7690,"&lt;&gt;P")</f>
        <v>0</v>
      </c>
      <c r="J251">
        <f>SUMIFS('2way'!$AF$3:$AF$7690,'2way'!$Q$3:$Q$7690,"="&amp;B251,'2way'!$Y$3:$Y$7690,"&lt;&gt;P") + SUMIFS('2way'!$AF$3:$AF$7690,'2way'!$R$3:$R$7690,"="&amp;B251,'2way'!$Y$3:$Y$7690,"&lt;&gt;P")</f>
        <v>0</v>
      </c>
      <c r="K251" s="60" t="e">
        <f t="shared" si="11"/>
        <v>#DIV/0!</v>
      </c>
    </row>
    <row r="252" spans="1:11" x14ac:dyDescent="0.25">
      <c r="A252" t="s">
        <v>265</v>
      </c>
      <c r="B252" t="s">
        <v>441</v>
      </c>
      <c r="C252">
        <f>SUMIFS('2way'!$Z$3:$Z$7690,'2way'!$Q$3:$Q$7690,"=" &amp;B252,'2way'!$Y$3:$Y$7690,"&lt;&gt;P") + SUMIFS('2way'!$Z$3:$Z$7690,'2way'!$R$3:$R$7690,"=" &amp;B252,'2way'!$Y$3:$Y$7690,"&lt;&gt;P")</f>
        <v>0</v>
      </c>
      <c r="D252">
        <f>SUMIFS('2way'!$AB$3:$AB$7690,'2way'!$Q$3:$Q$7690,"="&amp;B252,'2way'!$Z$3:$Z$7690,"&lt;&gt;P") + SUMIFS('2way'!$AB$3:$AB$7690,'2way'!$R$3:$R$7690,"="&amp;B252,'2way'!$Z$3:$Z$7690,"&lt;&gt;P")</f>
        <v>0</v>
      </c>
      <c r="E252" s="60" t="e">
        <f t="shared" si="9"/>
        <v>#DIV/0!</v>
      </c>
      <c r="F252">
        <f>SUMIFS('2way'!$Z$3:$Z$7690,'2way'!$Q$3:$Q$7690,"=" &amp;B252,'2way'!$Y$3:$Y$7690,"&lt;&gt;P") + SUMIFS('2way'!$Z$3:$Z$7690,'2way'!$R$3:$R$7690,"=" &amp;B252,'2way'!$Y$3:$Y$7690,"&lt;&gt;P")</f>
        <v>0</v>
      </c>
      <c r="G252">
        <f>SUMIFS('2way'!$AD$3:$AD$7690,'2way'!$Q$3:$Q$7690,"="&amp;B252,'2way'!$Y$3:$Y$7690,"&lt;&gt;P") + SUMIFS('2way'!$AD$3:$AD$7690,'2way'!$R$3:$R$7690,"="&amp;D252,'2way'!$Y$3:$Y$7690,"&lt;&gt;P")</f>
        <v>0</v>
      </c>
      <c r="H252" s="60" t="e">
        <f t="shared" si="10"/>
        <v>#DIV/0!</v>
      </c>
      <c r="I252">
        <f>SUMIFS('2way'!$Z$3:$Z$7690,'2way'!$Q$3:$Q$7690,"=" &amp;B252,'2way'!$Y$3:$Y$7690,"&lt;&gt;P") + SUMIFS('2way'!$Z$3:$Z$7690,'2way'!$R$3:$R$7690,"=" &amp;B252,'2way'!$Y$3:$Y$7690,"&lt;&gt;P")</f>
        <v>0</v>
      </c>
      <c r="J252">
        <f>SUMIFS('2way'!$AF$3:$AF$7690,'2way'!$Q$3:$Q$7690,"="&amp;B252,'2way'!$Y$3:$Y$7690,"&lt;&gt;P") + SUMIFS('2way'!$AF$3:$AF$7690,'2way'!$R$3:$R$7690,"="&amp;B252,'2way'!$Y$3:$Y$7690,"&lt;&gt;P")</f>
        <v>0</v>
      </c>
      <c r="K252" s="60" t="e">
        <f t="shared" si="11"/>
        <v>#DIV/0!</v>
      </c>
    </row>
    <row r="253" spans="1:11" x14ac:dyDescent="0.25">
      <c r="A253" t="s">
        <v>265</v>
      </c>
      <c r="B253" t="s">
        <v>443</v>
      </c>
      <c r="C253">
        <f>SUMIFS('2way'!$Z$3:$Z$7690,'2way'!$Q$3:$Q$7690,"=" &amp;B253,'2way'!$Y$3:$Y$7690,"&lt;&gt;P") + SUMIFS('2way'!$Z$3:$Z$7690,'2way'!$R$3:$R$7690,"=" &amp;B253,'2way'!$Y$3:$Y$7690,"&lt;&gt;P")</f>
        <v>0</v>
      </c>
      <c r="D253">
        <f>SUMIFS('2way'!$AB$3:$AB$7690,'2way'!$Q$3:$Q$7690,"="&amp;B253,'2way'!$Z$3:$Z$7690,"&lt;&gt;P") + SUMIFS('2way'!$AB$3:$AB$7690,'2way'!$R$3:$R$7690,"="&amp;B253,'2way'!$Z$3:$Z$7690,"&lt;&gt;P")</f>
        <v>0</v>
      </c>
      <c r="E253" s="60" t="e">
        <f t="shared" si="9"/>
        <v>#DIV/0!</v>
      </c>
      <c r="F253">
        <f>SUMIFS('2way'!$Z$3:$Z$7690,'2way'!$Q$3:$Q$7690,"=" &amp;B253,'2way'!$Y$3:$Y$7690,"&lt;&gt;P") + SUMIFS('2way'!$Z$3:$Z$7690,'2way'!$R$3:$R$7690,"=" &amp;B253,'2way'!$Y$3:$Y$7690,"&lt;&gt;P")</f>
        <v>0</v>
      </c>
      <c r="G253">
        <f>SUMIFS('2way'!$AD$3:$AD$7690,'2way'!$Q$3:$Q$7690,"="&amp;B253,'2way'!$Y$3:$Y$7690,"&lt;&gt;P") + SUMIFS('2way'!$AD$3:$AD$7690,'2way'!$R$3:$R$7690,"="&amp;D253,'2way'!$Y$3:$Y$7690,"&lt;&gt;P")</f>
        <v>0</v>
      </c>
      <c r="H253" s="60" t="e">
        <f t="shared" si="10"/>
        <v>#DIV/0!</v>
      </c>
      <c r="I253">
        <f>SUMIFS('2way'!$Z$3:$Z$7690,'2way'!$Q$3:$Q$7690,"=" &amp;B253,'2way'!$Y$3:$Y$7690,"&lt;&gt;P") + SUMIFS('2way'!$Z$3:$Z$7690,'2way'!$R$3:$R$7690,"=" &amp;B253,'2way'!$Y$3:$Y$7690,"&lt;&gt;P")</f>
        <v>0</v>
      </c>
      <c r="J253">
        <f>SUMIFS('2way'!$AF$3:$AF$7690,'2way'!$Q$3:$Q$7690,"="&amp;B253,'2way'!$Y$3:$Y$7690,"&lt;&gt;P") + SUMIFS('2way'!$AF$3:$AF$7690,'2way'!$R$3:$R$7690,"="&amp;B253,'2way'!$Y$3:$Y$7690,"&lt;&gt;P")</f>
        <v>0</v>
      </c>
      <c r="K253" s="60" t="e">
        <f t="shared" si="11"/>
        <v>#DIV/0!</v>
      </c>
    </row>
    <row r="254" spans="1:11" x14ac:dyDescent="0.25">
      <c r="A254" t="s">
        <v>265</v>
      </c>
      <c r="B254" t="s">
        <v>483</v>
      </c>
      <c r="C254">
        <f>SUMIFS('2way'!$Z$3:$Z$7690,'2way'!$Q$3:$Q$7690,"=" &amp;B254,'2way'!$Y$3:$Y$7690,"&lt;&gt;P") + SUMIFS('2way'!$Z$3:$Z$7690,'2way'!$R$3:$R$7690,"=" &amp;B254,'2way'!$Y$3:$Y$7690,"&lt;&gt;P")</f>
        <v>0</v>
      </c>
      <c r="D254">
        <f>SUMIFS('2way'!$AB$3:$AB$7690,'2way'!$Q$3:$Q$7690,"="&amp;B254,'2way'!$Z$3:$Z$7690,"&lt;&gt;P") + SUMIFS('2way'!$AB$3:$AB$7690,'2way'!$R$3:$R$7690,"="&amp;B254,'2way'!$Z$3:$Z$7690,"&lt;&gt;P")</f>
        <v>0</v>
      </c>
      <c r="E254" s="60" t="e">
        <f t="shared" si="9"/>
        <v>#DIV/0!</v>
      </c>
      <c r="F254">
        <f>SUMIFS('2way'!$Z$3:$Z$7690,'2way'!$Q$3:$Q$7690,"=" &amp;B254,'2way'!$Y$3:$Y$7690,"&lt;&gt;P") + SUMIFS('2way'!$Z$3:$Z$7690,'2way'!$R$3:$R$7690,"=" &amp;B254,'2way'!$Y$3:$Y$7690,"&lt;&gt;P")</f>
        <v>0</v>
      </c>
      <c r="G254">
        <f>SUMIFS('2way'!$AD$3:$AD$7690,'2way'!$Q$3:$Q$7690,"="&amp;B254,'2way'!$Y$3:$Y$7690,"&lt;&gt;P") + SUMIFS('2way'!$AD$3:$AD$7690,'2way'!$R$3:$R$7690,"="&amp;D254,'2way'!$Y$3:$Y$7690,"&lt;&gt;P")</f>
        <v>0</v>
      </c>
      <c r="H254" s="60" t="e">
        <f t="shared" si="10"/>
        <v>#DIV/0!</v>
      </c>
      <c r="I254">
        <f>SUMIFS('2way'!$Z$3:$Z$7690,'2way'!$Q$3:$Q$7690,"=" &amp;B254,'2way'!$Y$3:$Y$7690,"&lt;&gt;P") + SUMIFS('2way'!$Z$3:$Z$7690,'2way'!$R$3:$R$7690,"=" &amp;B254,'2way'!$Y$3:$Y$7690,"&lt;&gt;P")</f>
        <v>0</v>
      </c>
      <c r="J254">
        <f>SUMIFS('2way'!$AF$3:$AF$7690,'2way'!$Q$3:$Q$7690,"="&amp;B254,'2way'!$Y$3:$Y$7690,"&lt;&gt;P") + SUMIFS('2way'!$AF$3:$AF$7690,'2way'!$R$3:$R$7690,"="&amp;B254,'2way'!$Y$3:$Y$7690,"&lt;&gt;P")</f>
        <v>0</v>
      </c>
      <c r="K254" s="60" t="e">
        <f t="shared" si="11"/>
        <v>#DIV/0!</v>
      </c>
    </row>
    <row r="255" spans="1:11" x14ac:dyDescent="0.25">
      <c r="A255" t="s">
        <v>265</v>
      </c>
      <c r="B255" t="s">
        <v>484</v>
      </c>
      <c r="C255">
        <f>SUMIFS('2way'!$Z$3:$Z$7690,'2way'!$Q$3:$Q$7690,"=" &amp;B255,'2way'!$Y$3:$Y$7690,"&lt;&gt;P") + SUMIFS('2way'!$Z$3:$Z$7690,'2way'!$R$3:$R$7690,"=" &amp;B255,'2way'!$Y$3:$Y$7690,"&lt;&gt;P")</f>
        <v>0</v>
      </c>
      <c r="D255">
        <f>SUMIFS('2way'!$AB$3:$AB$7690,'2way'!$Q$3:$Q$7690,"="&amp;B255,'2way'!$Z$3:$Z$7690,"&lt;&gt;P") + SUMIFS('2way'!$AB$3:$AB$7690,'2way'!$R$3:$R$7690,"="&amp;B255,'2way'!$Z$3:$Z$7690,"&lt;&gt;P")</f>
        <v>3</v>
      </c>
      <c r="E255" s="60" t="e">
        <f t="shared" si="9"/>
        <v>#DIV/0!</v>
      </c>
      <c r="F255">
        <f>SUMIFS('2way'!$Z$3:$Z$7690,'2way'!$Q$3:$Q$7690,"=" &amp;B255,'2way'!$Y$3:$Y$7690,"&lt;&gt;P") + SUMIFS('2way'!$Z$3:$Z$7690,'2way'!$R$3:$R$7690,"=" &amp;B255,'2way'!$Y$3:$Y$7690,"&lt;&gt;P")</f>
        <v>0</v>
      </c>
      <c r="G255">
        <f>SUMIFS('2way'!$AD$3:$AD$7690,'2way'!$Q$3:$Q$7690,"="&amp;B255,'2way'!$Y$3:$Y$7690,"&lt;&gt;P") + SUMIFS('2way'!$AD$3:$AD$7690,'2way'!$R$3:$R$7690,"="&amp;D255,'2way'!$Y$3:$Y$7690,"&lt;&gt;P")</f>
        <v>0</v>
      </c>
      <c r="H255" s="60" t="e">
        <f t="shared" si="10"/>
        <v>#DIV/0!</v>
      </c>
      <c r="I255">
        <f>SUMIFS('2way'!$Z$3:$Z$7690,'2way'!$Q$3:$Q$7690,"=" &amp;B255,'2way'!$Y$3:$Y$7690,"&lt;&gt;P") + SUMIFS('2way'!$Z$3:$Z$7690,'2way'!$R$3:$R$7690,"=" &amp;B255,'2way'!$Y$3:$Y$7690,"&lt;&gt;P")</f>
        <v>0</v>
      </c>
      <c r="J255">
        <f>SUMIFS('2way'!$AF$3:$AF$7690,'2way'!$Q$3:$Q$7690,"="&amp;B255,'2way'!$Y$3:$Y$7690,"&lt;&gt;P") + SUMIFS('2way'!$AF$3:$AF$7690,'2way'!$R$3:$R$7690,"="&amp;B255,'2way'!$Y$3:$Y$7690,"&lt;&gt;P")</f>
        <v>0</v>
      </c>
      <c r="K255" s="60" t="e">
        <f t="shared" si="11"/>
        <v>#DIV/0!</v>
      </c>
    </row>
    <row r="256" spans="1:11" x14ac:dyDescent="0.25">
      <c r="A256" t="s">
        <v>265</v>
      </c>
      <c r="B256" t="s">
        <v>434</v>
      </c>
      <c r="C256">
        <f>SUMIFS('2way'!$Z$3:$Z$7690,'2way'!$Q$3:$Q$7690,"=" &amp;B256,'2way'!$Y$3:$Y$7690,"&lt;&gt;P") + SUMIFS('2way'!$Z$3:$Z$7690,'2way'!$R$3:$R$7690,"=" &amp;B256,'2way'!$Y$3:$Y$7690,"&lt;&gt;P")</f>
        <v>0</v>
      </c>
      <c r="D256">
        <f>SUMIFS('2way'!$AB$3:$AB$7690,'2way'!$Q$3:$Q$7690,"="&amp;B256,'2way'!$Z$3:$Z$7690,"&lt;&gt;P") + SUMIFS('2way'!$AB$3:$AB$7690,'2way'!$R$3:$R$7690,"="&amp;B256,'2way'!$Z$3:$Z$7690,"&lt;&gt;P")</f>
        <v>0</v>
      </c>
      <c r="E256" s="60" t="e">
        <f t="shared" si="9"/>
        <v>#DIV/0!</v>
      </c>
      <c r="F256">
        <f>SUMIFS('2way'!$Z$3:$Z$7690,'2way'!$Q$3:$Q$7690,"=" &amp;B256,'2way'!$Y$3:$Y$7690,"&lt;&gt;P") + SUMIFS('2way'!$Z$3:$Z$7690,'2way'!$R$3:$R$7690,"=" &amp;B256,'2way'!$Y$3:$Y$7690,"&lt;&gt;P")</f>
        <v>0</v>
      </c>
      <c r="G256">
        <f>SUMIFS('2way'!$AD$3:$AD$7690,'2way'!$Q$3:$Q$7690,"="&amp;B256,'2way'!$Y$3:$Y$7690,"&lt;&gt;P") + SUMIFS('2way'!$AD$3:$AD$7690,'2way'!$R$3:$R$7690,"="&amp;D256,'2way'!$Y$3:$Y$7690,"&lt;&gt;P")</f>
        <v>0</v>
      </c>
      <c r="H256" s="60" t="e">
        <f t="shared" si="10"/>
        <v>#DIV/0!</v>
      </c>
      <c r="I256">
        <f>SUMIFS('2way'!$Z$3:$Z$7690,'2way'!$Q$3:$Q$7690,"=" &amp;B256,'2way'!$Y$3:$Y$7690,"&lt;&gt;P") + SUMIFS('2way'!$Z$3:$Z$7690,'2way'!$R$3:$R$7690,"=" &amp;B256,'2way'!$Y$3:$Y$7690,"&lt;&gt;P")</f>
        <v>0</v>
      </c>
      <c r="J256">
        <f>SUMIFS('2way'!$AF$3:$AF$7690,'2way'!$Q$3:$Q$7690,"="&amp;B256,'2way'!$Y$3:$Y$7690,"&lt;&gt;P") + SUMIFS('2way'!$AF$3:$AF$7690,'2way'!$R$3:$R$7690,"="&amp;B256,'2way'!$Y$3:$Y$7690,"&lt;&gt;P")</f>
        <v>0</v>
      </c>
      <c r="K256" s="60" t="e">
        <f t="shared" si="11"/>
        <v>#DIV/0!</v>
      </c>
    </row>
    <row r="257" spans="1:11" x14ac:dyDescent="0.25">
      <c r="A257" t="s">
        <v>265</v>
      </c>
      <c r="B257" t="s">
        <v>446</v>
      </c>
      <c r="C257">
        <f>SUMIFS('2way'!$Z$3:$Z$7690,'2way'!$Q$3:$Q$7690,"=" &amp;B257,'2way'!$Y$3:$Y$7690,"&lt;&gt;P") + SUMIFS('2way'!$Z$3:$Z$7690,'2way'!$R$3:$R$7690,"=" &amp;B257,'2way'!$Y$3:$Y$7690,"&lt;&gt;P")</f>
        <v>0</v>
      </c>
      <c r="D257">
        <f>SUMIFS('2way'!$AB$3:$AB$7690,'2way'!$Q$3:$Q$7690,"="&amp;B257,'2way'!$Z$3:$Z$7690,"&lt;&gt;P") + SUMIFS('2way'!$AB$3:$AB$7690,'2way'!$R$3:$R$7690,"="&amp;B257,'2way'!$Z$3:$Z$7690,"&lt;&gt;P")</f>
        <v>3</v>
      </c>
      <c r="E257" s="60" t="e">
        <f t="shared" si="9"/>
        <v>#DIV/0!</v>
      </c>
      <c r="F257">
        <f>SUMIFS('2way'!$Z$3:$Z$7690,'2way'!$Q$3:$Q$7690,"=" &amp;B257,'2way'!$Y$3:$Y$7690,"&lt;&gt;P") + SUMIFS('2way'!$Z$3:$Z$7690,'2way'!$R$3:$R$7690,"=" &amp;B257,'2way'!$Y$3:$Y$7690,"&lt;&gt;P")</f>
        <v>0</v>
      </c>
      <c r="G257">
        <f>SUMIFS('2way'!$AD$3:$AD$7690,'2way'!$Q$3:$Q$7690,"="&amp;B257,'2way'!$Y$3:$Y$7690,"&lt;&gt;P") + SUMIFS('2way'!$AD$3:$AD$7690,'2way'!$R$3:$R$7690,"="&amp;D257,'2way'!$Y$3:$Y$7690,"&lt;&gt;P")</f>
        <v>0</v>
      </c>
      <c r="H257" s="60" t="e">
        <f t="shared" si="10"/>
        <v>#DIV/0!</v>
      </c>
      <c r="I257">
        <f>SUMIFS('2way'!$Z$3:$Z$7690,'2way'!$Q$3:$Q$7690,"=" &amp;B257,'2way'!$Y$3:$Y$7690,"&lt;&gt;P") + SUMIFS('2way'!$Z$3:$Z$7690,'2way'!$R$3:$R$7690,"=" &amp;B257,'2way'!$Y$3:$Y$7690,"&lt;&gt;P")</f>
        <v>0</v>
      </c>
      <c r="J257">
        <f>SUMIFS('2way'!$AF$3:$AF$7690,'2way'!$Q$3:$Q$7690,"="&amp;B257,'2way'!$Y$3:$Y$7690,"&lt;&gt;P") + SUMIFS('2way'!$AF$3:$AF$7690,'2way'!$R$3:$R$7690,"="&amp;B257,'2way'!$Y$3:$Y$7690,"&lt;&gt;P")</f>
        <v>0</v>
      </c>
      <c r="K257" s="60" t="e">
        <f t="shared" si="11"/>
        <v>#DIV/0!</v>
      </c>
    </row>
    <row r="258" spans="1:11" x14ac:dyDescent="0.25">
      <c r="A258" t="s">
        <v>271</v>
      </c>
      <c r="B258" t="s">
        <v>430</v>
      </c>
      <c r="C258">
        <f>SUMIFS('2way'!$Z$3:$Z$7690,'2way'!$Q$3:$Q$7690,"=" &amp;B258,'2way'!$Y$3:$Y$7690,"&lt;&gt;P") + SUMIFS('2way'!$Z$3:$Z$7690,'2way'!$R$3:$R$7690,"=" &amp;B258,'2way'!$Y$3:$Y$7690,"&lt;&gt;P")</f>
        <v>0</v>
      </c>
      <c r="D258">
        <f>SUMIFS('2way'!$AB$3:$AB$7690,'2way'!$Q$3:$Q$7690,"="&amp;B258,'2way'!$Z$3:$Z$7690,"&lt;&gt;P") + SUMIFS('2way'!$AB$3:$AB$7690,'2way'!$R$3:$R$7690,"="&amp;B258,'2way'!$Z$3:$Z$7690,"&lt;&gt;P")</f>
        <v>13</v>
      </c>
      <c r="E258" s="60" t="e">
        <f t="shared" si="9"/>
        <v>#DIV/0!</v>
      </c>
      <c r="F258">
        <f>SUMIFS('2way'!$Z$3:$Z$7690,'2way'!$Q$3:$Q$7690,"=" &amp;B258,'2way'!$Y$3:$Y$7690,"&lt;&gt;P") + SUMIFS('2way'!$Z$3:$Z$7690,'2way'!$R$3:$R$7690,"=" &amp;B258,'2way'!$Y$3:$Y$7690,"&lt;&gt;P")</f>
        <v>0</v>
      </c>
      <c r="G258">
        <f>SUMIFS('2way'!$AD$3:$AD$7690,'2way'!$Q$3:$Q$7690,"="&amp;B258,'2way'!$Y$3:$Y$7690,"&lt;&gt;P") + SUMIFS('2way'!$AD$3:$AD$7690,'2way'!$R$3:$R$7690,"="&amp;D258,'2way'!$Y$3:$Y$7690,"&lt;&gt;P")</f>
        <v>0</v>
      </c>
      <c r="H258" s="60" t="e">
        <f t="shared" si="10"/>
        <v>#DIV/0!</v>
      </c>
      <c r="I258">
        <f>SUMIFS('2way'!$Z$3:$Z$7690,'2way'!$Q$3:$Q$7690,"=" &amp;B258,'2way'!$Y$3:$Y$7690,"&lt;&gt;P") + SUMIFS('2way'!$Z$3:$Z$7690,'2way'!$R$3:$R$7690,"=" &amp;B258,'2way'!$Y$3:$Y$7690,"&lt;&gt;P")</f>
        <v>0</v>
      </c>
      <c r="J258">
        <f>SUMIFS('2way'!$AF$3:$AF$7690,'2way'!$Q$3:$Q$7690,"="&amp;B258,'2way'!$Y$3:$Y$7690,"&lt;&gt;P") + SUMIFS('2way'!$AF$3:$AF$7690,'2way'!$R$3:$R$7690,"="&amp;B258,'2way'!$Y$3:$Y$7690,"&lt;&gt;P")</f>
        <v>0</v>
      </c>
      <c r="K258" s="60" t="e">
        <f t="shared" si="11"/>
        <v>#DIV/0!</v>
      </c>
    </row>
    <row r="259" spans="1:11" x14ac:dyDescent="0.25">
      <c r="A259" t="s">
        <v>271</v>
      </c>
      <c r="B259" t="s">
        <v>429</v>
      </c>
      <c r="C259">
        <f>SUMIFS('2way'!$Z$3:$Z$7690,'2way'!$Q$3:$Q$7690,"=" &amp;B259,'2way'!$Y$3:$Y$7690,"&lt;&gt;P") + SUMIFS('2way'!$Z$3:$Z$7690,'2way'!$R$3:$R$7690,"=" &amp;B259,'2way'!$Y$3:$Y$7690,"&lt;&gt;P")</f>
        <v>0</v>
      </c>
      <c r="D259">
        <f>SUMIFS('2way'!$AB$3:$AB$7690,'2way'!$Q$3:$Q$7690,"="&amp;B259,'2way'!$Z$3:$Z$7690,"&lt;&gt;P") + SUMIFS('2way'!$AB$3:$AB$7690,'2way'!$R$3:$R$7690,"="&amp;B259,'2way'!$Z$3:$Z$7690,"&lt;&gt;P")</f>
        <v>4</v>
      </c>
      <c r="E259" s="60" t="e">
        <f t="shared" si="9"/>
        <v>#DIV/0!</v>
      </c>
      <c r="F259">
        <f>SUMIFS('2way'!$Z$3:$Z$7690,'2way'!$Q$3:$Q$7690,"=" &amp;B259,'2way'!$Y$3:$Y$7690,"&lt;&gt;P") + SUMIFS('2way'!$Z$3:$Z$7690,'2way'!$R$3:$R$7690,"=" &amp;B259,'2way'!$Y$3:$Y$7690,"&lt;&gt;P")</f>
        <v>0</v>
      </c>
      <c r="G259">
        <f>SUMIFS('2way'!$AD$3:$AD$7690,'2way'!$Q$3:$Q$7690,"="&amp;B259,'2way'!$Y$3:$Y$7690,"&lt;&gt;P") + SUMIFS('2way'!$AD$3:$AD$7690,'2way'!$R$3:$R$7690,"="&amp;D259,'2way'!$Y$3:$Y$7690,"&lt;&gt;P")</f>
        <v>0</v>
      </c>
      <c r="H259" s="60" t="e">
        <f t="shared" si="10"/>
        <v>#DIV/0!</v>
      </c>
      <c r="I259">
        <f>SUMIFS('2way'!$Z$3:$Z$7690,'2way'!$Q$3:$Q$7690,"=" &amp;B259,'2way'!$Y$3:$Y$7690,"&lt;&gt;P") + SUMIFS('2way'!$Z$3:$Z$7690,'2way'!$R$3:$R$7690,"=" &amp;B259,'2way'!$Y$3:$Y$7690,"&lt;&gt;P")</f>
        <v>0</v>
      </c>
      <c r="J259">
        <f>SUMIFS('2way'!$AF$3:$AF$7690,'2way'!$Q$3:$Q$7690,"="&amp;B259,'2way'!$Y$3:$Y$7690,"&lt;&gt;P") + SUMIFS('2way'!$AF$3:$AF$7690,'2way'!$R$3:$R$7690,"="&amp;B259,'2way'!$Y$3:$Y$7690,"&lt;&gt;P")</f>
        <v>0</v>
      </c>
      <c r="K259" s="60" t="e">
        <f t="shared" si="11"/>
        <v>#DIV/0!</v>
      </c>
    </row>
    <row r="260" spans="1:11" x14ac:dyDescent="0.25">
      <c r="A260" t="s">
        <v>271</v>
      </c>
      <c r="B260" t="s">
        <v>353</v>
      </c>
      <c r="C260">
        <f>SUMIFS('2way'!$Z$3:$Z$7690,'2way'!$Q$3:$Q$7690,"=" &amp;B260,'2way'!$Y$3:$Y$7690,"&lt;&gt;P") + SUMIFS('2way'!$Z$3:$Z$7690,'2way'!$R$3:$R$7690,"=" &amp;B260,'2way'!$Y$3:$Y$7690,"&lt;&gt;P")</f>
        <v>0</v>
      </c>
      <c r="D260">
        <f>SUMIFS('2way'!$AB$3:$AB$7690,'2way'!$Q$3:$Q$7690,"="&amp;B260,'2way'!$Z$3:$Z$7690,"&lt;&gt;P") + SUMIFS('2way'!$AB$3:$AB$7690,'2way'!$R$3:$R$7690,"="&amp;B260,'2way'!$Z$3:$Z$7690,"&lt;&gt;P")</f>
        <v>-14</v>
      </c>
      <c r="E260" s="60" t="e">
        <f t="shared" ref="E260:E323" si="12">D260/C260</f>
        <v>#DIV/0!</v>
      </c>
      <c r="F260">
        <f>SUMIFS('2way'!$Z$3:$Z$7690,'2way'!$Q$3:$Q$7690,"=" &amp;B260,'2way'!$Y$3:$Y$7690,"&lt;&gt;P") + SUMIFS('2way'!$Z$3:$Z$7690,'2way'!$R$3:$R$7690,"=" &amp;B260,'2way'!$Y$3:$Y$7690,"&lt;&gt;P")</f>
        <v>0</v>
      </c>
      <c r="G260">
        <f>SUMIFS('2way'!$AD$3:$AD$7690,'2way'!$Q$3:$Q$7690,"="&amp;B260,'2way'!$Y$3:$Y$7690,"&lt;&gt;P") + SUMIFS('2way'!$AD$3:$AD$7690,'2way'!$R$3:$R$7690,"="&amp;D260,'2way'!$Y$3:$Y$7690,"&lt;&gt;P")</f>
        <v>0</v>
      </c>
      <c r="H260" s="60" t="e">
        <f t="shared" ref="H260:H323" si="13">G260/F260</f>
        <v>#DIV/0!</v>
      </c>
      <c r="I260">
        <f>SUMIFS('2way'!$Z$3:$Z$7690,'2way'!$Q$3:$Q$7690,"=" &amp;B260,'2way'!$Y$3:$Y$7690,"&lt;&gt;P") + SUMIFS('2way'!$Z$3:$Z$7690,'2way'!$R$3:$R$7690,"=" &amp;B260,'2way'!$Y$3:$Y$7690,"&lt;&gt;P")</f>
        <v>0</v>
      </c>
      <c r="J260">
        <f>SUMIFS('2way'!$AF$3:$AF$7690,'2way'!$Q$3:$Q$7690,"="&amp;B260,'2way'!$Y$3:$Y$7690,"&lt;&gt;P") + SUMIFS('2way'!$AF$3:$AF$7690,'2way'!$R$3:$R$7690,"="&amp;B260,'2way'!$Y$3:$Y$7690,"&lt;&gt;P")</f>
        <v>0</v>
      </c>
      <c r="K260" s="60" t="e">
        <f t="shared" ref="K260:K323" si="14">J260/I260</f>
        <v>#DIV/0!</v>
      </c>
    </row>
    <row r="261" spans="1:11" x14ac:dyDescent="0.25">
      <c r="A261" t="s">
        <v>271</v>
      </c>
      <c r="B261" t="s">
        <v>427</v>
      </c>
      <c r="C261">
        <f>SUMIFS('2way'!$Z$3:$Z$7690,'2way'!$Q$3:$Q$7690,"=" &amp;B261,'2way'!$Y$3:$Y$7690,"&lt;&gt;P") + SUMIFS('2way'!$Z$3:$Z$7690,'2way'!$R$3:$R$7690,"=" &amp;B261,'2way'!$Y$3:$Y$7690,"&lt;&gt;P")</f>
        <v>0</v>
      </c>
      <c r="D261">
        <f>SUMIFS('2way'!$AB$3:$AB$7690,'2way'!$Q$3:$Q$7690,"="&amp;B261,'2way'!$Z$3:$Z$7690,"&lt;&gt;P") + SUMIFS('2way'!$AB$3:$AB$7690,'2way'!$R$3:$R$7690,"="&amp;B261,'2way'!$Z$3:$Z$7690,"&lt;&gt;P")</f>
        <v>13</v>
      </c>
      <c r="E261" s="60" t="e">
        <f t="shared" si="12"/>
        <v>#DIV/0!</v>
      </c>
      <c r="F261">
        <f>SUMIFS('2way'!$Z$3:$Z$7690,'2way'!$Q$3:$Q$7690,"=" &amp;B261,'2way'!$Y$3:$Y$7690,"&lt;&gt;P") + SUMIFS('2way'!$Z$3:$Z$7690,'2way'!$R$3:$R$7690,"=" &amp;B261,'2way'!$Y$3:$Y$7690,"&lt;&gt;P")</f>
        <v>0</v>
      </c>
      <c r="G261">
        <f>SUMIFS('2way'!$AD$3:$AD$7690,'2way'!$Q$3:$Q$7690,"="&amp;B261,'2way'!$Y$3:$Y$7690,"&lt;&gt;P") + SUMIFS('2way'!$AD$3:$AD$7690,'2way'!$R$3:$R$7690,"="&amp;D261,'2way'!$Y$3:$Y$7690,"&lt;&gt;P")</f>
        <v>0</v>
      </c>
      <c r="H261" s="60" t="e">
        <f t="shared" si="13"/>
        <v>#DIV/0!</v>
      </c>
      <c r="I261">
        <f>SUMIFS('2way'!$Z$3:$Z$7690,'2way'!$Q$3:$Q$7690,"=" &amp;B261,'2way'!$Y$3:$Y$7690,"&lt;&gt;P") + SUMIFS('2way'!$Z$3:$Z$7690,'2way'!$R$3:$R$7690,"=" &amp;B261,'2way'!$Y$3:$Y$7690,"&lt;&gt;P")</f>
        <v>0</v>
      </c>
      <c r="J261">
        <f>SUMIFS('2way'!$AF$3:$AF$7690,'2way'!$Q$3:$Q$7690,"="&amp;B261,'2way'!$Y$3:$Y$7690,"&lt;&gt;P") + SUMIFS('2way'!$AF$3:$AF$7690,'2way'!$R$3:$R$7690,"="&amp;B261,'2way'!$Y$3:$Y$7690,"&lt;&gt;P")</f>
        <v>0</v>
      </c>
      <c r="K261" s="60" t="e">
        <f t="shared" si="14"/>
        <v>#DIV/0!</v>
      </c>
    </row>
    <row r="262" spans="1:11" x14ac:dyDescent="0.25">
      <c r="A262" t="s">
        <v>271</v>
      </c>
      <c r="B262" t="s">
        <v>351</v>
      </c>
      <c r="C262">
        <f>SUMIFS('2way'!$Z$3:$Z$7690,'2way'!$Q$3:$Q$7690,"=" &amp;B262,'2way'!$Y$3:$Y$7690,"&lt;&gt;P") + SUMIFS('2way'!$Z$3:$Z$7690,'2way'!$R$3:$R$7690,"=" &amp;B262,'2way'!$Y$3:$Y$7690,"&lt;&gt;P")</f>
        <v>0</v>
      </c>
      <c r="D262">
        <f>SUMIFS('2way'!$AB$3:$AB$7690,'2way'!$Q$3:$Q$7690,"="&amp;B262,'2way'!$Z$3:$Z$7690,"&lt;&gt;P") + SUMIFS('2way'!$AB$3:$AB$7690,'2way'!$R$3:$R$7690,"="&amp;B262,'2way'!$Z$3:$Z$7690,"&lt;&gt;P")</f>
        <v>-3</v>
      </c>
      <c r="E262" s="60" t="e">
        <f t="shared" si="12"/>
        <v>#DIV/0!</v>
      </c>
      <c r="F262">
        <f>SUMIFS('2way'!$Z$3:$Z$7690,'2way'!$Q$3:$Q$7690,"=" &amp;B262,'2way'!$Y$3:$Y$7690,"&lt;&gt;P") + SUMIFS('2way'!$Z$3:$Z$7690,'2way'!$R$3:$R$7690,"=" &amp;B262,'2way'!$Y$3:$Y$7690,"&lt;&gt;P")</f>
        <v>0</v>
      </c>
      <c r="G262">
        <f>SUMIFS('2way'!$AD$3:$AD$7690,'2way'!$Q$3:$Q$7690,"="&amp;B262,'2way'!$Y$3:$Y$7690,"&lt;&gt;P") + SUMIFS('2way'!$AD$3:$AD$7690,'2way'!$R$3:$R$7690,"="&amp;D262,'2way'!$Y$3:$Y$7690,"&lt;&gt;P")</f>
        <v>0</v>
      </c>
      <c r="H262" s="60" t="e">
        <f t="shared" si="13"/>
        <v>#DIV/0!</v>
      </c>
      <c r="I262">
        <f>SUMIFS('2way'!$Z$3:$Z$7690,'2way'!$Q$3:$Q$7690,"=" &amp;B262,'2way'!$Y$3:$Y$7690,"&lt;&gt;P") + SUMIFS('2way'!$Z$3:$Z$7690,'2way'!$R$3:$R$7690,"=" &amp;B262,'2way'!$Y$3:$Y$7690,"&lt;&gt;P")</f>
        <v>0</v>
      </c>
      <c r="J262">
        <f>SUMIFS('2way'!$AF$3:$AF$7690,'2way'!$Q$3:$Q$7690,"="&amp;B262,'2way'!$Y$3:$Y$7690,"&lt;&gt;P") + SUMIFS('2way'!$AF$3:$AF$7690,'2way'!$R$3:$R$7690,"="&amp;B262,'2way'!$Y$3:$Y$7690,"&lt;&gt;P")</f>
        <v>0</v>
      </c>
      <c r="K262" s="60" t="e">
        <f t="shared" si="14"/>
        <v>#DIV/0!</v>
      </c>
    </row>
    <row r="263" spans="1:11" x14ac:dyDescent="0.25">
      <c r="A263" t="s">
        <v>271</v>
      </c>
      <c r="B263" t="s">
        <v>432</v>
      </c>
      <c r="C263">
        <f>SUMIFS('2way'!$Z$3:$Z$7690,'2way'!$Q$3:$Q$7690,"=" &amp;B263,'2way'!$Y$3:$Y$7690,"&lt;&gt;P") + SUMIFS('2way'!$Z$3:$Z$7690,'2way'!$R$3:$R$7690,"=" &amp;B263,'2way'!$Y$3:$Y$7690,"&lt;&gt;P")</f>
        <v>0</v>
      </c>
      <c r="D263">
        <f>SUMIFS('2way'!$AB$3:$AB$7690,'2way'!$Q$3:$Q$7690,"="&amp;B263,'2way'!$Z$3:$Z$7690,"&lt;&gt;P") + SUMIFS('2way'!$AB$3:$AB$7690,'2way'!$R$3:$R$7690,"="&amp;B263,'2way'!$Z$3:$Z$7690,"&lt;&gt;P")</f>
        <v>3</v>
      </c>
      <c r="E263" s="60" t="e">
        <f t="shared" si="12"/>
        <v>#DIV/0!</v>
      </c>
      <c r="F263">
        <f>SUMIFS('2way'!$Z$3:$Z$7690,'2way'!$Q$3:$Q$7690,"=" &amp;B263,'2way'!$Y$3:$Y$7690,"&lt;&gt;P") + SUMIFS('2way'!$Z$3:$Z$7690,'2way'!$R$3:$R$7690,"=" &amp;B263,'2way'!$Y$3:$Y$7690,"&lt;&gt;P")</f>
        <v>0</v>
      </c>
      <c r="G263">
        <f>SUMIFS('2way'!$AD$3:$AD$7690,'2way'!$Q$3:$Q$7690,"="&amp;B263,'2way'!$Y$3:$Y$7690,"&lt;&gt;P") + SUMIFS('2way'!$AD$3:$AD$7690,'2way'!$R$3:$R$7690,"="&amp;D263,'2way'!$Y$3:$Y$7690,"&lt;&gt;P")</f>
        <v>0</v>
      </c>
      <c r="H263" s="60" t="e">
        <f t="shared" si="13"/>
        <v>#DIV/0!</v>
      </c>
      <c r="I263">
        <f>SUMIFS('2way'!$Z$3:$Z$7690,'2way'!$Q$3:$Q$7690,"=" &amp;B263,'2way'!$Y$3:$Y$7690,"&lt;&gt;P") + SUMIFS('2way'!$Z$3:$Z$7690,'2way'!$R$3:$R$7690,"=" &amp;B263,'2way'!$Y$3:$Y$7690,"&lt;&gt;P")</f>
        <v>0</v>
      </c>
      <c r="J263">
        <f>SUMIFS('2way'!$AF$3:$AF$7690,'2way'!$Q$3:$Q$7690,"="&amp;B263,'2way'!$Y$3:$Y$7690,"&lt;&gt;P") + SUMIFS('2way'!$AF$3:$AF$7690,'2way'!$R$3:$R$7690,"="&amp;B263,'2way'!$Y$3:$Y$7690,"&lt;&gt;P")</f>
        <v>0</v>
      </c>
      <c r="K263" s="60" t="e">
        <f t="shared" si="14"/>
        <v>#DIV/0!</v>
      </c>
    </row>
    <row r="264" spans="1:11" x14ac:dyDescent="0.25">
      <c r="A264" t="s">
        <v>271</v>
      </c>
      <c r="B264" t="s">
        <v>431</v>
      </c>
      <c r="C264">
        <f>SUMIFS('2way'!$Z$3:$Z$7690,'2way'!$Q$3:$Q$7690,"=" &amp;B264,'2way'!$Y$3:$Y$7690,"&lt;&gt;P") + SUMIFS('2way'!$Z$3:$Z$7690,'2way'!$R$3:$R$7690,"=" &amp;B264,'2way'!$Y$3:$Y$7690,"&lt;&gt;P")</f>
        <v>0</v>
      </c>
      <c r="D264">
        <f>SUMIFS('2way'!$AB$3:$AB$7690,'2way'!$Q$3:$Q$7690,"="&amp;B264,'2way'!$Z$3:$Z$7690,"&lt;&gt;P") + SUMIFS('2way'!$AB$3:$AB$7690,'2way'!$R$3:$R$7690,"="&amp;B264,'2way'!$Z$3:$Z$7690,"&lt;&gt;P")</f>
        <v>-5</v>
      </c>
      <c r="E264" s="60" t="e">
        <f t="shared" si="12"/>
        <v>#DIV/0!</v>
      </c>
      <c r="F264">
        <f>SUMIFS('2way'!$Z$3:$Z$7690,'2way'!$Q$3:$Q$7690,"=" &amp;B264,'2way'!$Y$3:$Y$7690,"&lt;&gt;P") + SUMIFS('2way'!$Z$3:$Z$7690,'2way'!$R$3:$R$7690,"=" &amp;B264,'2way'!$Y$3:$Y$7690,"&lt;&gt;P")</f>
        <v>0</v>
      </c>
      <c r="G264">
        <f>SUMIFS('2way'!$AD$3:$AD$7690,'2way'!$Q$3:$Q$7690,"="&amp;B264,'2way'!$Y$3:$Y$7690,"&lt;&gt;P") + SUMIFS('2way'!$AD$3:$AD$7690,'2way'!$R$3:$R$7690,"="&amp;D264,'2way'!$Y$3:$Y$7690,"&lt;&gt;P")</f>
        <v>0</v>
      </c>
      <c r="H264" s="60" t="e">
        <f t="shared" si="13"/>
        <v>#DIV/0!</v>
      </c>
      <c r="I264">
        <f>SUMIFS('2way'!$Z$3:$Z$7690,'2way'!$Q$3:$Q$7690,"=" &amp;B264,'2way'!$Y$3:$Y$7690,"&lt;&gt;P") + SUMIFS('2way'!$Z$3:$Z$7690,'2way'!$R$3:$R$7690,"=" &amp;B264,'2way'!$Y$3:$Y$7690,"&lt;&gt;P")</f>
        <v>0</v>
      </c>
      <c r="J264">
        <f>SUMIFS('2way'!$AF$3:$AF$7690,'2way'!$Q$3:$Q$7690,"="&amp;B264,'2way'!$Y$3:$Y$7690,"&lt;&gt;P") + SUMIFS('2way'!$AF$3:$AF$7690,'2way'!$R$3:$R$7690,"="&amp;B264,'2way'!$Y$3:$Y$7690,"&lt;&gt;P")</f>
        <v>0</v>
      </c>
      <c r="K264" s="60" t="e">
        <f t="shared" si="14"/>
        <v>#DIV/0!</v>
      </c>
    </row>
    <row r="265" spans="1:11" x14ac:dyDescent="0.25">
      <c r="A265" t="s">
        <v>271</v>
      </c>
      <c r="B265" t="s">
        <v>354</v>
      </c>
      <c r="C265">
        <f>SUMIFS('2way'!$Z$3:$Z$7690,'2way'!$Q$3:$Q$7690,"=" &amp;B265,'2way'!$Y$3:$Y$7690,"&lt;&gt;P") + SUMIFS('2way'!$Z$3:$Z$7690,'2way'!$R$3:$R$7690,"=" &amp;B265,'2way'!$Y$3:$Y$7690,"&lt;&gt;P")</f>
        <v>0</v>
      </c>
      <c r="D265">
        <f>SUMIFS('2way'!$AB$3:$AB$7690,'2way'!$Q$3:$Q$7690,"="&amp;B265,'2way'!$Z$3:$Z$7690,"&lt;&gt;P") + SUMIFS('2way'!$AB$3:$AB$7690,'2way'!$R$3:$R$7690,"="&amp;B265,'2way'!$Z$3:$Z$7690,"&lt;&gt;P")</f>
        <v>-5</v>
      </c>
      <c r="E265" s="60" t="e">
        <f t="shared" si="12"/>
        <v>#DIV/0!</v>
      </c>
      <c r="F265">
        <f>SUMIFS('2way'!$Z$3:$Z$7690,'2way'!$Q$3:$Q$7690,"=" &amp;B265,'2way'!$Y$3:$Y$7690,"&lt;&gt;P") + SUMIFS('2way'!$Z$3:$Z$7690,'2way'!$R$3:$R$7690,"=" &amp;B265,'2way'!$Y$3:$Y$7690,"&lt;&gt;P")</f>
        <v>0</v>
      </c>
      <c r="G265">
        <f>SUMIFS('2way'!$AD$3:$AD$7690,'2way'!$Q$3:$Q$7690,"="&amp;B265,'2way'!$Y$3:$Y$7690,"&lt;&gt;P") + SUMIFS('2way'!$AD$3:$AD$7690,'2way'!$R$3:$R$7690,"="&amp;D265,'2way'!$Y$3:$Y$7690,"&lt;&gt;P")</f>
        <v>0</v>
      </c>
      <c r="H265" s="60" t="e">
        <f t="shared" si="13"/>
        <v>#DIV/0!</v>
      </c>
      <c r="I265">
        <f>SUMIFS('2way'!$Z$3:$Z$7690,'2way'!$Q$3:$Q$7690,"=" &amp;B265,'2way'!$Y$3:$Y$7690,"&lt;&gt;P") + SUMIFS('2way'!$Z$3:$Z$7690,'2way'!$R$3:$R$7690,"=" &amp;B265,'2way'!$Y$3:$Y$7690,"&lt;&gt;P")</f>
        <v>0</v>
      </c>
      <c r="J265">
        <f>SUMIFS('2way'!$AF$3:$AF$7690,'2way'!$Q$3:$Q$7690,"="&amp;B265,'2way'!$Y$3:$Y$7690,"&lt;&gt;P") + SUMIFS('2way'!$AF$3:$AF$7690,'2way'!$R$3:$R$7690,"="&amp;B265,'2way'!$Y$3:$Y$7690,"&lt;&gt;P")</f>
        <v>0</v>
      </c>
      <c r="K265" s="60" t="e">
        <f t="shared" si="14"/>
        <v>#DIV/0!</v>
      </c>
    </row>
    <row r="266" spans="1:11" x14ac:dyDescent="0.25">
      <c r="A266" t="s">
        <v>271</v>
      </c>
      <c r="B266" t="s">
        <v>352</v>
      </c>
      <c r="C266">
        <f>SUMIFS('2way'!$Z$3:$Z$7690,'2way'!$Q$3:$Q$7690,"=" &amp;B266,'2way'!$Y$3:$Y$7690,"&lt;&gt;P") + SUMIFS('2way'!$Z$3:$Z$7690,'2way'!$R$3:$R$7690,"=" &amp;B266,'2way'!$Y$3:$Y$7690,"&lt;&gt;P")</f>
        <v>0</v>
      </c>
      <c r="D266">
        <f>SUMIFS('2way'!$AB$3:$AB$7690,'2way'!$Q$3:$Q$7690,"="&amp;B266,'2way'!$Z$3:$Z$7690,"&lt;&gt;P") + SUMIFS('2way'!$AB$3:$AB$7690,'2way'!$R$3:$R$7690,"="&amp;B266,'2way'!$Z$3:$Z$7690,"&lt;&gt;P")</f>
        <v>12</v>
      </c>
      <c r="E266" s="60" t="e">
        <f t="shared" si="12"/>
        <v>#DIV/0!</v>
      </c>
      <c r="F266">
        <f>SUMIFS('2way'!$Z$3:$Z$7690,'2way'!$Q$3:$Q$7690,"=" &amp;B266,'2way'!$Y$3:$Y$7690,"&lt;&gt;P") + SUMIFS('2way'!$Z$3:$Z$7690,'2way'!$R$3:$R$7690,"=" &amp;B266,'2way'!$Y$3:$Y$7690,"&lt;&gt;P")</f>
        <v>0</v>
      </c>
      <c r="G266">
        <f>SUMIFS('2way'!$AD$3:$AD$7690,'2way'!$Q$3:$Q$7690,"="&amp;B266,'2way'!$Y$3:$Y$7690,"&lt;&gt;P") + SUMIFS('2way'!$AD$3:$AD$7690,'2way'!$R$3:$R$7690,"="&amp;D266,'2way'!$Y$3:$Y$7690,"&lt;&gt;P")</f>
        <v>0</v>
      </c>
      <c r="H266" s="60" t="e">
        <f t="shared" si="13"/>
        <v>#DIV/0!</v>
      </c>
      <c r="I266">
        <f>SUMIFS('2way'!$Z$3:$Z$7690,'2way'!$Q$3:$Q$7690,"=" &amp;B266,'2way'!$Y$3:$Y$7690,"&lt;&gt;P") + SUMIFS('2way'!$Z$3:$Z$7690,'2way'!$R$3:$R$7690,"=" &amp;B266,'2way'!$Y$3:$Y$7690,"&lt;&gt;P")</f>
        <v>0</v>
      </c>
      <c r="J266">
        <f>SUMIFS('2way'!$AF$3:$AF$7690,'2way'!$Q$3:$Q$7690,"="&amp;B266,'2way'!$Y$3:$Y$7690,"&lt;&gt;P") + SUMIFS('2way'!$AF$3:$AF$7690,'2way'!$R$3:$R$7690,"="&amp;B266,'2way'!$Y$3:$Y$7690,"&lt;&gt;P")</f>
        <v>0</v>
      </c>
      <c r="K266" s="60" t="e">
        <f t="shared" si="14"/>
        <v>#DIV/0!</v>
      </c>
    </row>
    <row r="267" spans="1:11" x14ac:dyDescent="0.25">
      <c r="A267" t="s">
        <v>271</v>
      </c>
      <c r="B267" t="s">
        <v>428</v>
      </c>
      <c r="C267">
        <f>SUMIFS('2way'!$Z$3:$Z$7690,'2way'!$Q$3:$Q$7690,"=" &amp;B267,'2way'!$Y$3:$Y$7690,"&lt;&gt;P") + SUMIFS('2way'!$Z$3:$Z$7690,'2way'!$R$3:$R$7690,"=" &amp;B267,'2way'!$Y$3:$Y$7690,"&lt;&gt;P")</f>
        <v>0</v>
      </c>
      <c r="D267">
        <f>SUMIFS('2way'!$AB$3:$AB$7690,'2way'!$Q$3:$Q$7690,"="&amp;B267,'2way'!$Z$3:$Z$7690,"&lt;&gt;P") + SUMIFS('2way'!$AB$3:$AB$7690,'2way'!$R$3:$R$7690,"="&amp;B267,'2way'!$Z$3:$Z$7690,"&lt;&gt;P")</f>
        <v>10</v>
      </c>
      <c r="E267" s="60" t="e">
        <f t="shared" si="12"/>
        <v>#DIV/0!</v>
      </c>
      <c r="F267">
        <f>SUMIFS('2way'!$Z$3:$Z$7690,'2way'!$Q$3:$Q$7690,"=" &amp;B267,'2way'!$Y$3:$Y$7690,"&lt;&gt;P") + SUMIFS('2way'!$Z$3:$Z$7690,'2way'!$R$3:$R$7690,"=" &amp;B267,'2way'!$Y$3:$Y$7690,"&lt;&gt;P")</f>
        <v>0</v>
      </c>
      <c r="G267">
        <f>SUMIFS('2way'!$AD$3:$AD$7690,'2way'!$Q$3:$Q$7690,"="&amp;B267,'2way'!$Y$3:$Y$7690,"&lt;&gt;P") + SUMIFS('2way'!$AD$3:$AD$7690,'2way'!$R$3:$R$7690,"="&amp;D267,'2way'!$Y$3:$Y$7690,"&lt;&gt;P")</f>
        <v>0</v>
      </c>
      <c r="H267" s="60" t="e">
        <f t="shared" si="13"/>
        <v>#DIV/0!</v>
      </c>
      <c r="I267">
        <f>SUMIFS('2way'!$Z$3:$Z$7690,'2way'!$Q$3:$Q$7690,"=" &amp;B267,'2way'!$Y$3:$Y$7690,"&lt;&gt;P") + SUMIFS('2way'!$Z$3:$Z$7690,'2way'!$R$3:$R$7690,"=" &amp;B267,'2way'!$Y$3:$Y$7690,"&lt;&gt;P")</f>
        <v>0</v>
      </c>
      <c r="J267">
        <f>SUMIFS('2way'!$AF$3:$AF$7690,'2way'!$Q$3:$Q$7690,"="&amp;B267,'2way'!$Y$3:$Y$7690,"&lt;&gt;P") + SUMIFS('2way'!$AF$3:$AF$7690,'2way'!$R$3:$R$7690,"="&amp;B267,'2way'!$Y$3:$Y$7690,"&lt;&gt;P")</f>
        <v>0</v>
      </c>
      <c r="K267" s="60" t="e">
        <f t="shared" si="14"/>
        <v>#DIV/0!</v>
      </c>
    </row>
    <row r="268" spans="1:11" x14ac:dyDescent="0.25">
      <c r="A268" t="s">
        <v>185</v>
      </c>
      <c r="B268" t="s">
        <v>184</v>
      </c>
      <c r="C268">
        <f>SUMIFS('2way'!$Z$3:$Z$7690,'2way'!$Q$3:$Q$7690,"=" &amp;B268,'2way'!$Y$3:$Y$7690,"&lt;&gt;P") + SUMIFS('2way'!$Z$3:$Z$7690,'2way'!$R$3:$R$7690,"=" &amp;B268,'2way'!$Y$3:$Y$7690,"&lt;&gt;P")</f>
        <v>0</v>
      </c>
      <c r="D268">
        <f>SUMIFS('2way'!$AB$3:$AB$7690,'2way'!$Q$3:$Q$7690,"="&amp;B268,'2way'!$Z$3:$Z$7690,"&lt;&gt;P") + SUMIFS('2way'!$AB$3:$AB$7690,'2way'!$R$3:$R$7690,"="&amp;B268,'2way'!$Z$3:$Z$7690,"&lt;&gt;P")</f>
        <v>0</v>
      </c>
      <c r="E268" s="60" t="e">
        <f t="shared" si="12"/>
        <v>#DIV/0!</v>
      </c>
      <c r="F268">
        <f>SUMIFS('2way'!$Z$3:$Z$7690,'2way'!$Q$3:$Q$7690,"=" &amp;B268,'2way'!$Y$3:$Y$7690,"&lt;&gt;P") + SUMIFS('2way'!$Z$3:$Z$7690,'2way'!$R$3:$R$7690,"=" &amp;B268,'2way'!$Y$3:$Y$7690,"&lt;&gt;P")</f>
        <v>0</v>
      </c>
      <c r="G268">
        <f>SUMIFS('2way'!$AD$3:$AD$7690,'2way'!$Q$3:$Q$7690,"="&amp;B268,'2way'!$Y$3:$Y$7690,"&lt;&gt;P") + SUMIFS('2way'!$AD$3:$AD$7690,'2way'!$R$3:$R$7690,"="&amp;D268,'2way'!$Y$3:$Y$7690,"&lt;&gt;P")</f>
        <v>0</v>
      </c>
      <c r="H268" s="60" t="e">
        <f t="shared" si="13"/>
        <v>#DIV/0!</v>
      </c>
      <c r="I268">
        <f>SUMIFS('2way'!$Z$3:$Z$7690,'2way'!$Q$3:$Q$7690,"=" &amp;B268,'2way'!$Y$3:$Y$7690,"&lt;&gt;P") + SUMIFS('2way'!$Z$3:$Z$7690,'2way'!$R$3:$R$7690,"=" &amp;B268,'2way'!$Y$3:$Y$7690,"&lt;&gt;P")</f>
        <v>0</v>
      </c>
      <c r="J268">
        <f>SUMIFS('2way'!$AF$3:$AF$7690,'2way'!$Q$3:$Q$7690,"="&amp;B268,'2way'!$Y$3:$Y$7690,"&lt;&gt;P") + SUMIFS('2way'!$AF$3:$AF$7690,'2way'!$R$3:$R$7690,"="&amp;B268,'2way'!$Y$3:$Y$7690,"&lt;&gt;P")</f>
        <v>0</v>
      </c>
      <c r="K268" s="60" t="e">
        <f t="shared" si="14"/>
        <v>#DIV/0!</v>
      </c>
    </row>
    <row r="269" spans="1:11" x14ac:dyDescent="0.25">
      <c r="A269" t="s">
        <v>185</v>
      </c>
      <c r="B269" t="s">
        <v>186</v>
      </c>
      <c r="C269">
        <f>SUMIFS('2way'!$Z$3:$Z$7690,'2way'!$Q$3:$Q$7690,"=" &amp;B269,'2way'!$Y$3:$Y$7690,"&lt;&gt;P") + SUMIFS('2way'!$Z$3:$Z$7690,'2way'!$R$3:$R$7690,"=" &amp;B269,'2way'!$Y$3:$Y$7690,"&lt;&gt;P")</f>
        <v>0</v>
      </c>
      <c r="D269">
        <f>SUMIFS('2way'!$AB$3:$AB$7690,'2way'!$Q$3:$Q$7690,"="&amp;B269,'2way'!$Z$3:$Z$7690,"&lt;&gt;P") + SUMIFS('2way'!$AB$3:$AB$7690,'2way'!$R$3:$R$7690,"="&amp;B269,'2way'!$Z$3:$Z$7690,"&lt;&gt;P")</f>
        <v>0</v>
      </c>
      <c r="E269" s="60" t="e">
        <f t="shared" si="12"/>
        <v>#DIV/0!</v>
      </c>
      <c r="F269">
        <f>SUMIFS('2way'!$Z$3:$Z$7690,'2way'!$Q$3:$Q$7690,"=" &amp;B269,'2way'!$Y$3:$Y$7690,"&lt;&gt;P") + SUMIFS('2way'!$Z$3:$Z$7690,'2way'!$R$3:$R$7690,"=" &amp;B269,'2way'!$Y$3:$Y$7690,"&lt;&gt;P")</f>
        <v>0</v>
      </c>
      <c r="G269">
        <f>SUMIFS('2way'!$AD$3:$AD$7690,'2way'!$Q$3:$Q$7690,"="&amp;B269,'2way'!$Y$3:$Y$7690,"&lt;&gt;P") + SUMIFS('2way'!$AD$3:$AD$7690,'2way'!$R$3:$R$7690,"="&amp;D269,'2way'!$Y$3:$Y$7690,"&lt;&gt;P")</f>
        <v>0</v>
      </c>
      <c r="H269" s="60" t="e">
        <f t="shared" si="13"/>
        <v>#DIV/0!</v>
      </c>
      <c r="I269">
        <f>SUMIFS('2way'!$Z$3:$Z$7690,'2way'!$Q$3:$Q$7690,"=" &amp;B269,'2way'!$Y$3:$Y$7690,"&lt;&gt;P") + SUMIFS('2way'!$Z$3:$Z$7690,'2way'!$R$3:$R$7690,"=" &amp;B269,'2way'!$Y$3:$Y$7690,"&lt;&gt;P")</f>
        <v>0</v>
      </c>
      <c r="J269">
        <f>SUMIFS('2way'!$AF$3:$AF$7690,'2way'!$Q$3:$Q$7690,"="&amp;B269,'2way'!$Y$3:$Y$7690,"&lt;&gt;P") + SUMIFS('2way'!$AF$3:$AF$7690,'2way'!$R$3:$R$7690,"="&amp;B269,'2way'!$Y$3:$Y$7690,"&lt;&gt;P")</f>
        <v>0</v>
      </c>
      <c r="K269" s="60" t="e">
        <f t="shared" si="14"/>
        <v>#DIV/0!</v>
      </c>
    </row>
    <row r="270" spans="1:11" x14ac:dyDescent="0.25">
      <c r="A270" t="s">
        <v>185</v>
      </c>
      <c r="B270" t="s">
        <v>194</v>
      </c>
      <c r="C270">
        <f>SUMIFS('2way'!$Z$3:$Z$7690,'2way'!$Q$3:$Q$7690,"=" &amp;B270,'2way'!$Y$3:$Y$7690,"&lt;&gt;P") + SUMIFS('2way'!$Z$3:$Z$7690,'2way'!$R$3:$R$7690,"=" &amp;B270,'2way'!$Y$3:$Y$7690,"&lt;&gt;P")</f>
        <v>0</v>
      </c>
      <c r="D270">
        <f>SUMIFS('2way'!$AB$3:$AB$7690,'2way'!$Q$3:$Q$7690,"="&amp;B270,'2way'!$Z$3:$Z$7690,"&lt;&gt;P") + SUMIFS('2way'!$AB$3:$AB$7690,'2way'!$R$3:$R$7690,"="&amp;B270,'2way'!$Z$3:$Z$7690,"&lt;&gt;P")</f>
        <v>0</v>
      </c>
      <c r="E270" s="60" t="e">
        <f t="shared" si="12"/>
        <v>#DIV/0!</v>
      </c>
      <c r="F270">
        <f>SUMIFS('2way'!$Z$3:$Z$7690,'2way'!$Q$3:$Q$7690,"=" &amp;B270,'2way'!$Y$3:$Y$7690,"&lt;&gt;P") + SUMIFS('2way'!$Z$3:$Z$7690,'2way'!$R$3:$R$7690,"=" &amp;B270,'2way'!$Y$3:$Y$7690,"&lt;&gt;P")</f>
        <v>0</v>
      </c>
      <c r="G270">
        <f>SUMIFS('2way'!$AD$3:$AD$7690,'2way'!$Q$3:$Q$7690,"="&amp;B270,'2way'!$Y$3:$Y$7690,"&lt;&gt;P") + SUMIFS('2way'!$AD$3:$AD$7690,'2way'!$R$3:$R$7690,"="&amp;D270,'2way'!$Y$3:$Y$7690,"&lt;&gt;P")</f>
        <v>0</v>
      </c>
      <c r="H270" s="60" t="e">
        <f t="shared" si="13"/>
        <v>#DIV/0!</v>
      </c>
      <c r="I270">
        <f>SUMIFS('2way'!$Z$3:$Z$7690,'2way'!$Q$3:$Q$7690,"=" &amp;B270,'2way'!$Y$3:$Y$7690,"&lt;&gt;P") + SUMIFS('2way'!$Z$3:$Z$7690,'2way'!$R$3:$R$7690,"=" &amp;B270,'2way'!$Y$3:$Y$7690,"&lt;&gt;P")</f>
        <v>0</v>
      </c>
      <c r="J270">
        <f>SUMIFS('2way'!$AF$3:$AF$7690,'2way'!$Q$3:$Q$7690,"="&amp;B270,'2way'!$Y$3:$Y$7690,"&lt;&gt;P") + SUMIFS('2way'!$AF$3:$AF$7690,'2way'!$R$3:$R$7690,"="&amp;B270,'2way'!$Y$3:$Y$7690,"&lt;&gt;P")</f>
        <v>0</v>
      </c>
      <c r="K270" s="60" t="e">
        <f t="shared" si="14"/>
        <v>#DIV/0!</v>
      </c>
    </row>
    <row r="271" spans="1:11" x14ac:dyDescent="0.25">
      <c r="A271" t="s">
        <v>185</v>
      </c>
      <c r="B271" t="s">
        <v>196</v>
      </c>
      <c r="C271">
        <f>SUMIFS('2way'!$Z$3:$Z$7690,'2way'!$Q$3:$Q$7690,"=" &amp;B271,'2way'!$Y$3:$Y$7690,"&lt;&gt;P") + SUMIFS('2way'!$Z$3:$Z$7690,'2way'!$R$3:$R$7690,"=" &amp;B271,'2way'!$Y$3:$Y$7690,"&lt;&gt;P")</f>
        <v>0</v>
      </c>
      <c r="D271">
        <f>SUMIFS('2way'!$AB$3:$AB$7690,'2way'!$Q$3:$Q$7690,"="&amp;B271,'2way'!$Z$3:$Z$7690,"&lt;&gt;P") + SUMIFS('2way'!$AB$3:$AB$7690,'2way'!$R$3:$R$7690,"="&amp;B271,'2way'!$Z$3:$Z$7690,"&lt;&gt;P")</f>
        <v>0</v>
      </c>
      <c r="E271" s="60" t="e">
        <f t="shared" si="12"/>
        <v>#DIV/0!</v>
      </c>
      <c r="F271">
        <f>SUMIFS('2way'!$Z$3:$Z$7690,'2way'!$Q$3:$Q$7690,"=" &amp;B271,'2way'!$Y$3:$Y$7690,"&lt;&gt;P") + SUMIFS('2way'!$Z$3:$Z$7690,'2way'!$R$3:$R$7690,"=" &amp;B271,'2way'!$Y$3:$Y$7690,"&lt;&gt;P")</f>
        <v>0</v>
      </c>
      <c r="G271">
        <f>SUMIFS('2way'!$AD$3:$AD$7690,'2way'!$Q$3:$Q$7690,"="&amp;B271,'2way'!$Y$3:$Y$7690,"&lt;&gt;P") + SUMIFS('2way'!$AD$3:$AD$7690,'2way'!$R$3:$R$7690,"="&amp;D271,'2way'!$Y$3:$Y$7690,"&lt;&gt;P")</f>
        <v>0</v>
      </c>
      <c r="H271" s="60" t="e">
        <f t="shared" si="13"/>
        <v>#DIV/0!</v>
      </c>
      <c r="I271">
        <f>SUMIFS('2way'!$Z$3:$Z$7690,'2way'!$Q$3:$Q$7690,"=" &amp;B271,'2way'!$Y$3:$Y$7690,"&lt;&gt;P") + SUMIFS('2way'!$Z$3:$Z$7690,'2way'!$R$3:$R$7690,"=" &amp;B271,'2way'!$Y$3:$Y$7690,"&lt;&gt;P")</f>
        <v>0</v>
      </c>
      <c r="J271">
        <f>SUMIFS('2way'!$AF$3:$AF$7690,'2way'!$Q$3:$Q$7690,"="&amp;B271,'2way'!$Y$3:$Y$7690,"&lt;&gt;P") + SUMIFS('2way'!$AF$3:$AF$7690,'2way'!$R$3:$R$7690,"="&amp;B271,'2way'!$Y$3:$Y$7690,"&lt;&gt;P")</f>
        <v>0</v>
      </c>
      <c r="K271" s="60" t="e">
        <f t="shared" si="14"/>
        <v>#DIV/0!</v>
      </c>
    </row>
    <row r="272" spans="1:11" x14ac:dyDescent="0.25">
      <c r="A272" t="s">
        <v>185</v>
      </c>
      <c r="B272" t="s">
        <v>192</v>
      </c>
      <c r="C272">
        <f>SUMIFS('2way'!$Z$3:$Z$7690,'2way'!$Q$3:$Q$7690,"=" &amp;B272,'2way'!$Y$3:$Y$7690,"&lt;&gt;P") + SUMIFS('2way'!$Z$3:$Z$7690,'2way'!$R$3:$R$7690,"=" &amp;B272,'2way'!$Y$3:$Y$7690,"&lt;&gt;P")</f>
        <v>0</v>
      </c>
      <c r="D272">
        <f>SUMIFS('2way'!$AB$3:$AB$7690,'2way'!$Q$3:$Q$7690,"="&amp;B272,'2way'!$Z$3:$Z$7690,"&lt;&gt;P") + SUMIFS('2way'!$AB$3:$AB$7690,'2way'!$R$3:$R$7690,"="&amp;B272,'2way'!$Z$3:$Z$7690,"&lt;&gt;P")</f>
        <v>0</v>
      </c>
      <c r="E272" s="60" t="e">
        <f t="shared" si="12"/>
        <v>#DIV/0!</v>
      </c>
      <c r="F272">
        <f>SUMIFS('2way'!$Z$3:$Z$7690,'2way'!$Q$3:$Q$7690,"=" &amp;B272,'2way'!$Y$3:$Y$7690,"&lt;&gt;P") + SUMIFS('2way'!$Z$3:$Z$7690,'2way'!$R$3:$R$7690,"=" &amp;B272,'2way'!$Y$3:$Y$7690,"&lt;&gt;P")</f>
        <v>0</v>
      </c>
      <c r="G272">
        <f>SUMIFS('2way'!$AD$3:$AD$7690,'2way'!$Q$3:$Q$7690,"="&amp;B272,'2way'!$Y$3:$Y$7690,"&lt;&gt;P") + SUMIFS('2way'!$AD$3:$AD$7690,'2way'!$R$3:$R$7690,"="&amp;D272,'2way'!$Y$3:$Y$7690,"&lt;&gt;P")</f>
        <v>0</v>
      </c>
      <c r="H272" s="60" t="e">
        <f t="shared" si="13"/>
        <v>#DIV/0!</v>
      </c>
      <c r="I272">
        <f>SUMIFS('2way'!$Z$3:$Z$7690,'2way'!$Q$3:$Q$7690,"=" &amp;B272,'2way'!$Y$3:$Y$7690,"&lt;&gt;P") + SUMIFS('2way'!$Z$3:$Z$7690,'2way'!$R$3:$R$7690,"=" &amp;B272,'2way'!$Y$3:$Y$7690,"&lt;&gt;P")</f>
        <v>0</v>
      </c>
      <c r="J272">
        <f>SUMIFS('2way'!$AF$3:$AF$7690,'2way'!$Q$3:$Q$7690,"="&amp;B272,'2way'!$Y$3:$Y$7690,"&lt;&gt;P") + SUMIFS('2way'!$AF$3:$AF$7690,'2way'!$R$3:$R$7690,"="&amp;B272,'2way'!$Y$3:$Y$7690,"&lt;&gt;P")</f>
        <v>0</v>
      </c>
      <c r="K272" s="60" t="e">
        <f t="shared" si="14"/>
        <v>#DIV/0!</v>
      </c>
    </row>
    <row r="273" spans="1:11" x14ac:dyDescent="0.25">
      <c r="A273" t="s">
        <v>185</v>
      </c>
      <c r="B273" t="s">
        <v>195</v>
      </c>
      <c r="C273">
        <f>SUMIFS('2way'!$Z$3:$Z$7690,'2way'!$Q$3:$Q$7690,"=" &amp;B273,'2way'!$Y$3:$Y$7690,"&lt;&gt;P") + SUMIFS('2way'!$Z$3:$Z$7690,'2way'!$R$3:$R$7690,"=" &amp;B273,'2way'!$Y$3:$Y$7690,"&lt;&gt;P")</f>
        <v>0</v>
      </c>
      <c r="D273">
        <f>SUMIFS('2way'!$AB$3:$AB$7690,'2way'!$Q$3:$Q$7690,"="&amp;B273,'2way'!$Z$3:$Z$7690,"&lt;&gt;P") + SUMIFS('2way'!$AB$3:$AB$7690,'2way'!$R$3:$R$7690,"="&amp;B273,'2way'!$Z$3:$Z$7690,"&lt;&gt;P")</f>
        <v>0</v>
      </c>
      <c r="E273" s="60" t="e">
        <f t="shared" si="12"/>
        <v>#DIV/0!</v>
      </c>
      <c r="F273">
        <f>SUMIFS('2way'!$Z$3:$Z$7690,'2way'!$Q$3:$Q$7690,"=" &amp;B273,'2way'!$Y$3:$Y$7690,"&lt;&gt;P") + SUMIFS('2way'!$Z$3:$Z$7690,'2way'!$R$3:$R$7690,"=" &amp;B273,'2way'!$Y$3:$Y$7690,"&lt;&gt;P")</f>
        <v>0</v>
      </c>
      <c r="G273">
        <f>SUMIFS('2way'!$AD$3:$AD$7690,'2way'!$Q$3:$Q$7690,"="&amp;B273,'2way'!$Y$3:$Y$7690,"&lt;&gt;P") + SUMIFS('2way'!$AD$3:$AD$7690,'2way'!$R$3:$R$7690,"="&amp;D273,'2way'!$Y$3:$Y$7690,"&lt;&gt;P")</f>
        <v>0</v>
      </c>
      <c r="H273" s="60" t="e">
        <f t="shared" si="13"/>
        <v>#DIV/0!</v>
      </c>
      <c r="I273">
        <f>SUMIFS('2way'!$Z$3:$Z$7690,'2way'!$Q$3:$Q$7690,"=" &amp;B273,'2way'!$Y$3:$Y$7690,"&lt;&gt;P") + SUMIFS('2way'!$Z$3:$Z$7690,'2way'!$R$3:$R$7690,"=" &amp;B273,'2way'!$Y$3:$Y$7690,"&lt;&gt;P")</f>
        <v>0</v>
      </c>
      <c r="J273">
        <f>SUMIFS('2way'!$AF$3:$AF$7690,'2way'!$Q$3:$Q$7690,"="&amp;B273,'2way'!$Y$3:$Y$7690,"&lt;&gt;P") + SUMIFS('2way'!$AF$3:$AF$7690,'2way'!$R$3:$R$7690,"="&amp;B273,'2way'!$Y$3:$Y$7690,"&lt;&gt;P")</f>
        <v>0</v>
      </c>
      <c r="K273" s="60" t="e">
        <f t="shared" si="14"/>
        <v>#DIV/0!</v>
      </c>
    </row>
    <row r="274" spans="1:11" x14ac:dyDescent="0.25">
      <c r="A274" t="s">
        <v>185</v>
      </c>
      <c r="B274" t="s">
        <v>188</v>
      </c>
      <c r="C274">
        <f>SUMIFS('2way'!$Z$3:$Z$7690,'2way'!$Q$3:$Q$7690,"=" &amp;B274,'2way'!$Y$3:$Y$7690,"&lt;&gt;P") + SUMIFS('2way'!$Z$3:$Z$7690,'2way'!$R$3:$R$7690,"=" &amp;B274,'2way'!$Y$3:$Y$7690,"&lt;&gt;P")</f>
        <v>0</v>
      </c>
      <c r="D274">
        <f>SUMIFS('2way'!$AB$3:$AB$7690,'2way'!$Q$3:$Q$7690,"="&amp;B274,'2way'!$Z$3:$Z$7690,"&lt;&gt;P") + SUMIFS('2way'!$AB$3:$AB$7690,'2way'!$R$3:$R$7690,"="&amp;B274,'2way'!$Z$3:$Z$7690,"&lt;&gt;P")</f>
        <v>0</v>
      </c>
      <c r="E274" s="60" t="e">
        <f t="shared" si="12"/>
        <v>#DIV/0!</v>
      </c>
      <c r="F274">
        <f>SUMIFS('2way'!$Z$3:$Z$7690,'2way'!$Q$3:$Q$7690,"=" &amp;B274,'2way'!$Y$3:$Y$7690,"&lt;&gt;P") + SUMIFS('2way'!$Z$3:$Z$7690,'2way'!$R$3:$R$7690,"=" &amp;B274,'2way'!$Y$3:$Y$7690,"&lt;&gt;P")</f>
        <v>0</v>
      </c>
      <c r="G274">
        <f>SUMIFS('2way'!$AD$3:$AD$7690,'2way'!$Q$3:$Q$7690,"="&amp;B274,'2way'!$Y$3:$Y$7690,"&lt;&gt;P") + SUMIFS('2way'!$AD$3:$AD$7690,'2way'!$R$3:$R$7690,"="&amp;D274,'2way'!$Y$3:$Y$7690,"&lt;&gt;P")</f>
        <v>0</v>
      </c>
      <c r="H274" s="60" t="e">
        <f t="shared" si="13"/>
        <v>#DIV/0!</v>
      </c>
      <c r="I274">
        <f>SUMIFS('2way'!$Z$3:$Z$7690,'2way'!$Q$3:$Q$7690,"=" &amp;B274,'2way'!$Y$3:$Y$7690,"&lt;&gt;P") + SUMIFS('2way'!$Z$3:$Z$7690,'2way'!$R$3:$R$7690,"=" &amp;B274,'2way'!$Y$3:$Y$7690,"&lt;&gt;P")</f>
        <v>0</v>
      </c>
      <c r="J274">
        <f>SUMIFS('2way'!$AF$3:$AF$7690,'2way'!$Q$3:$Q$7690,"="&amp;B274,'2way'!$Y$3:$Y$7690,"&lt;&gt;P") + SUMIFS('2way'!$AF$3:$AF$7690,'2way'!$R$3:$R$7690,"="&amp;B274,'2way'!$Y$3:$Y$7690,"&lt;&gt;P")</f>
        <v>0</v>
      </c>
      <c r="K274" s="60" t="e">
        <f t="shared" si="14"/>
        <v>#DIV/0!</v>
      </c>
    </row>
    <row r="275" spans="1:11" x14ac:dyDescent="0.25">
      <c r="A275" t="s">
        <v>185</v>
      </c>
      <c r="B275" t="s">
        <v>199</v>
      </c>
      <c r="C275">
        <f>SUMIFS('2way'!$Z$3:$Z$7690,'2way'!$Q$3:$Q$7690,"=" &amp;B275,'2way'!$Y$3:$Y$7690,"&lt;&gt;P") + SUMIFS('2way'!$Z$3:$Z$7690,'2way'!$R$3:$R$7690,"=" &amp;B275,'2way'!$Y$3:$Y$7690,"&lt;&gt;P")</f>
        <v>0</v>
      </c>
      <c r="D275">
        <f>SUMIFS('2way'!$AB$3:$AB$7690,'2way'!$Q$3:$Q$7690,"="&amp;B275,'2way'!$Z$3:$Z$7690,"&lt;&gt;P") + SUMIFS('2way'!$AB$3:$AB$7690,'2way'!$R$3:$R$7690,"="&amp;B275,'2way'!$Z$3:$Z$7690,"&lt;&gt;P")</f>
        <v>0</v>
      </c>
      <c r="E275" s="60" t="e">
        <f t="shared" si="12"/>
        <v>#DIV/0!</v>
      </c>
      <c r="F275">
        <f>SUMIFS('2way'!$Z$3:$Z$7690,'2way'!$Q$3:$Q$7690,"=" &amp;B275,'2way'!$Y$3:$Y$7690,"&lt;&gt;P") + SUMIFS('2way'!$Z$3:$Z$7690,'2way'!$R$3:$R$7690,"=" &amp;B275,'2way'!$Y$3:$Y$7690,"&lt;&gt;P")</f>
        <v>0</v>
      </c>
      <c r="G275">
        <f>SUMIFS('2way'!$AD$3:$AD$7690,'2way'!$Q$3:$Q$7690,"="&amp;B275,'2way'!$Y$3:$Y$7690,"&lt;&gt;P") + SUMIFS('2way'!$AD$3:$AD$7690,'2way'!$R$3:$R$7690,"="&amp;D275,'2way'!$Y$3:$Y$7690,"&lt;&gt;P")</f>
        <v>0</v>
      </c>
      <c r="H275" s="60" t="e">
        <f t="shared" si="13"/>
        <v>#DIV/0!</v>
      </c>
      <c r="I275">
        <f>SUMIFS('2way'!$Z$3:$Z$7690,'2way'!$Q$3:$Q$7690,"=" &amp;B275,'2way'!$Y$3:$Y$7690,"&lt;&gt;P") + SUMIFS('2way'!$Z$3:$Z$7690,'2way'!$R$3:$R$7690,"=" &amp;B275,'2way'!$Y$3:$Y$7690,"&lt;&gt;P")</f>
        <v>0</v>
      </c>
      <c r="J275">
        <f>SUMIFS('2way'!$AF$3:$AF$7690,'2way'!$Q$3:$Q$7690,"="&amp;B275,'2way'!$Y$3:$Y$7690,"&lt;&gt;P") + SUMIFS('2way'!$AF$3:$AF$7690,'2way'!$R$3:$R$7690,"="&amp;B275,'2way'!$Y$3:$Y$7690,"&lt;&gt;P")</f>
        <v>0</v>
      </c>
      <c r="K275" s="60" t="e">
        <f t="shared" si="14"/>
        <v>#DIV/0!</v>
      </c>
    </row>
    <row r="276" spans="1:11" x14ac:dyDescent="0.25">
      <c r="A276" t="s">
        <v>185</v>
      </c>
      <c r="B276" t="s">
        <v>193</v>
      </c>
      <c r="C276">
        <f>SUMIFS('2way'!$Z$3:$Z$7690,'2way'!$Q$3:$Q$7690,"=" &amp;B276,'2way'!$Y$3:$Y$7690,"&lt;&gt;P") + SUMIFS('2way'!$Z$3:$Z$7690,'2way'!$R$3:$R$7690,"=" &amp;B276,'2way'!$Y$3:$Y$7690,"&lt;&gt;P")</f>
        <v>0</v>
      </c>
      <c r="D276">
        <f>SUMIFS('2way'!$AB$3:$AB$7690,'2way'!$Q$3:$Q$7690,"="&amp;B276,'2way'!$Z$3:$Z$7690,"&lt;&gt;P") + SUMIFS('2way'!$AB$3:$AB$7690,'2way'!$R$3:$R$7690,"="&amp;B276,'2way'!$Z$3:$Z$7690,"&lt;&gt;P")</f>
        <v>0</v>
      </c>
      <c r="E276" s="60" t="e">
        <f t="shared" si="12"/>
        <v>#DIV/0!</v>
      </c>
      <c r="F276">
        <f>SUMIFS('2way'!$Z$3:$Z$7690,'2way'!$Q$3:$Q$7690,"=" &amp;B276,'2way'!$Y$3:$Y$7690,"&lt;&gt;P") + SUMIFS('2way'!$Z$3:$Z$7690,'2way'!$R$3:$R$7690,"=" &amp;B276,'2way'!$Y$3:$Y$7690,"&lt;&gt;P")</f>
        <v>0</v>
      </c>
      <c r="G276">
        <f>SUMIFS('2way'!$AD$3:$AD$7690,'2way'!$Q$3:$Q$7690,"="&amp;B276,'2way'!$Y$3:$Y$7690,"&lt;&gt;P") + SUMIFS('2way'!$AD$3:$AD$7690,'2way'!$R$3:$R$7690,"="&amp;D276,'2way'!$Y$3:$Y$7690,"&lt;&gt;P")</f>
        <v>0</v>
      </c>
      <c r="H276" s="60" t="e">
        <f t="shared" si="13"/>
        <v>#DIV/0!</v>
      </c>
      <c r="I276">
        <f>SUMIFS('2way'!$Z$3:$Z$7690,'2way'!$Q$3:$Q$7690,"=" &amp;B276,'2way'!$Y$3:$Y$7690,"&lt;&gt;P") + SUMIFS('2way'!$Z$3:$Z$7690,'2way'!$R$3:$R$7690,"=" &amp;B276,'2way'!$Y$3:$Y$7690,"&lt;&gt;P")</f>
        <v>0</v>
      </c>
      <c r="J276">
        <f>SUMIFS('2way'!$AF$3:$AF$7690,'2way'!$Q$3:$Q$7690,"="&amp;B276,'2way'!$Y$3:$Y$7690,"&lt;&gt;P") + SUMIFS('2way'!$AF$3:$AF$7690,'2way'!$R$3:$R$7690,"="&amp;B276,'2way'!$Y$3:$Y$7690,"&lt;&gt;P")</f>
        <v>0</v>
      </c>
      <c r="K276" s="60" t="e">
        <f t="shared" si="14"/>
        <v>#DIV/0!</v>
      </c>
    </row>
    <row r="277" spans="1:11" x14ac:dyDescent="0.25">
      <c r="A277" t="s">
        <v>185</v>
      </c>
      <c r="B277" t="s">
        <v>187</v>
      </c>
      <c r="C277">
        <f>SUMIFS('2way'!$Z$3:$Z$7690,'2way'!$Q$3:$Q$7690,"=" &amp;B277,'2way'!$Y$3:$Y$7690,"&lt;&gt;P") + SUMIFS('2way'!$Z$3:$Z$7690,'2way'!$R$3:$R$7690,"=" &amp;B277,'2way'!$Y$3:$Y$7690,"&lt;&gt;P")</f>
        <v>0</v>
      </c>
      <c r="D277">
        <f>SUMIFS('2way'!$AB$3:$AB$7690,'2way'!$Q$3:$Q$7690,"="&amp;B277,'2way'!$Z$3:$Z$7690,"&lt;&gt;P") + SUMIFS('2way'!$AB$3:$AB$7690,'2way'!$R$3:$R$7690,"="&amp;B277,'2way'!$Z$3:$Z$7690,"&lt;&gt;P")</f>
        <v>0</v>
      </c>
      <c r="E277" s="60" t="e">
        <f t="shared" si="12"/>
        <v>#DIV/0!</v>
      </c>
      <c r="F277">
        <f>SUMIFS('2way'!$Z$3:$Z$7690,'2way'!$Q$3:$Q$7690,"=" &amp;B277,'2way'!$Y$3:$Y$7690,"&lt;&gt;P") + SUMIFS('2way'!$Z$3:$Z$7690,'2way'!$R$3:$R$7690,"=" &amp;B277,'2way'!$Y$3:$Y$7690,"&lt;&gt;P")</f>
        <v>0</v>
      </c>
      <c r="G277">
        <f>SUMIFS('2way'!$AD$3:$AD$7690,'2way'!$Q$3:$Q$7690,"="&amp;B277,'2way'!$Y$3:$Y$7690,"&lt;&gt;P") + SUMIFS('2way'!$AD$3:$AD$7690,'2way'!$R$3:$R$7690,"="&amp;D277,'2way'!$Y$3:$Y$7690,"&lt;&gt;P")</f>
        <v>0</v>
      </c>
      <c r="H277" s="60" t="e">
        <f t="shared" si="13"/>
        <v>#DIV/0!</v>
      </c>
      <c r="I277">
        <f>SUMIFS('2way'!$Z$3:$Z$7690,'2way'!$Q$3:$Q$7690,"=" &amp;B277,'2way'!$Y$3:$Y$7690,"&lt;&gt;P") + SUMIFS('2way'!$Z$3:$Z$7690,'2way'!$R$3:$R$7690,"=" &amp;B277,'2way'!$Y$3:$Y$7690,"&lt;&gt;P")</f>
        <v>0</v>
      </c>
      <c r="J277">
        <f>SUMIFS('2way'!$AF$3:$AF$7690,'2way'!$Q$3:$Q$7690,"="&amp;B277,'2way'!$Y$3:$Y$7690,"&lt;&gt;P") + SUMIFS('2way'!$AF$3:$AF$7690,'2way'!$R$3:$R$7690,"="&amp;B277,'2way'!$Y$3:$Y$7690,"&lt;&gt;P")</f>
        <v>0</v>
      </c>
      <c r="K277" s="60" t="e">
        <f t="shared" si="14"/>
        <v>#DIV/0!</v>
      </c>
    </row>
    <row r="278" spans="1:11" x14ac:dyDescent="0.25">
      <c r="A278" t="s">
        <v>185</v>
      </c>
      <c r="B278" t="s">
        <v>191</v>
      </c>
      <c r="C278">
        <f>SUMIFS('2way'!$Z$3:$Z$7690,'2way'!$Q$3:$Q$7690,"=" &amp;B278,'2way'!$Y$3:$Y$7690,"&lt;&gt;P") + SUMIFS('2way'!$Z$3:$Z$7690,'2way'!$R$3:$R$7690,"=" &amp;B278,'2way'!$Y$3:$Y$7690,"&lt;&gt;P")</f>
        <v>0</v>
      </c>
      <c r="D278">
        <f>SUMIFS('2way'!$AB$3:$AB$7690,'2way'!$Q$3:$Q$7690,"="&amp;B278,'2way'!$Z$3:$Z$7690,"&lt;&gt;P") + SUMIFS('2way'!$AB$3:$AB$7690,'2way'!$R$3:$R$7690,"="&amp;B278,'2way'!$Z$3:$Z$7690,"&lt;&gt;P")</f>
        <v>0</v>
      </c>
      <c r="E278" s="60" t="e">
        <f t="shared" si="12"/>
        <v>#DIV/0!</v>
      </c>
      <c r="F278">
        <f>SUMIFS('2way'!$Z$3:$Z$7690,'2way'!$Q$3:$Q$7690,"=" &amp;B278,'2way'!$Y$3:$Y$7690,"&lt;&gt;P") + SUMIFS('2way'!$Z$3:$Z$7690,'2way'!$R$3:$R$7690,"=" &amp;B278,'2way'!$Y$3:$Y$7690,"&lt;&gt;P")</f>
        <v>0</v>
      </c>
      <c r="G278">
        <f>SUMIFS('2way'!$AD$3:$AD$7690,'2way'!$Q$3:$Q$7690,"="&amp;B278,'2way'!$Y$3:$Y$7690,"&lt;&gt;P") + SUMIFS('2way'!$AD$3:$AD$7690,'2way'!$R$3:$R$7690,"="&amp;D278,'2way'!$Y$3:$Y$7690,"&lt;&gt;P")</f>
        <v>0</v>
      </c>
      <c r="H278" s="60" t="e">
        <f t="shared" si="13"/>
        <v>#DIV/0!</v>
      </c>
      <c r="I278">
        <f>SUMIFS('2way'!$Z$3:$Z$7690,'2way'!$Q$3:$Q$7690,"=" &amp;B278,'2way'!$Y$3:$Y$7690,"&lt;&gt;P") + SUMIFS('2way'!$Z$3:$Z$7690,'2way'!$R$3:$R$7690,"=" &amp;B278,'2way'!$Y$3:$Y$7690,"&lt;&gt;P")</f>
        <v>0</v>
      </c>
      <c r="J278">
        <f>SUMIFS('2way'!$AF$3:$AF$7690,'2way'!$Q$3:$Q$7690,"="&amp;B278,'2way'!$Y$3:$Y$7690,"&lt;&gt;P") + SUMIFS('2way'!$AF$3:$AF$7690,'2way'!$R$3:$R$7690,"="&amp;B278,'2way'!$Y$3:$Y$7690,"&lt;&gt;P")</f>
        <v>0</v>
      </c>
      <c r="K278" s="60" t="e">
        <f t="shared" si="14"/>
        <v>#DIV/0!</v>
      </c>
    </row>
    <row r="279" spans="1:11" x14ac:dyDescent="0.25">
      <c r="A279" t="s">
        <v>185</v>
      </c>
      <c r="B279" t="s">
        <v>197</v>
      </c>
      <c r="C279">
        <f>SUMIFS('2way'!$Z$3:$Z$7690,'2way'!$Q$3:$Q$7690,"=" &amp;B279,'2way'!$Y$3:$Y$7690,"&lt;&gt;P") + SUMIFS('2way'!$Z$3:$Z$7690,'2way'!$R$3:$R$7690,"=" &amp;B279,'2way'!$Y$3:$Y$7690,"&lt;&gt;P")</f>
        <v>0</v>
      </c>
      <c r="D279">
        <f>SUMIFS('2way'!$AB$3:$AB$7690,'2way'!$Q$3:$Q$7690,"="&amp;B279,'2way'!$Z$3:$Z$7690,"&lt;&gt;P") + SUMIFS('2way'!$AB$3:$AB$7690,'2way'!$R$3:$R$7690,"="&amp;B279,'2way'!$Z$3:$Z$7690,"&lt;&gt;P")</f>
        <v>0</v>
      </c>
      <c r="E279" s="60" t="e">
        <f t="shared" si="12"/>
        <v>#DIV/0!</v>
      </c>
      <c r="F279">
        <f>SUMIFS('2way'!$Z$3:$Z$7690,'2way'!$Q$3:$Q$7690,"=" &amp;B279,'2way'!$Y$3:$Y$7690,"&lt;&gt;P") + SUMIFS('2way'!$Z$3:$Z$7690,'2way'!$R$3:$R$7690,"=" &amp;B279,'2way'!$Y$3:$Y$7690,"&lt;&gt;P")</f>
        <v>0</v>
      </c>
      <c r="G279">
        <f>SUMIFS('2way'!$AD$3:$AD$7690,'2way'!$Q$3:$Q$7690,"="&amp;B279,'2way'!$Y$3:$Y$7690,"&lt;&gt;P") + SUMIFS('2way'!$AD$3:$AD$7690,'2way'!$R$3:$R$7690,"="&amp;D279,'2way'!$Y$3:$Y$7690,"&lt;&gt;P")</f>
        <v>0</v>
      </c>
      <c r="H279" s="60" t="e">
        <f t="shared" si="13"/>
        <v>#DIV/0!</v>
      </c>
      <c r="I279">
        <f>SUMIFS('2way'!$Z$3:$Z$7690,'2way'!$Q$3:$Q$7690,"=" &amp;B279,'2way'!$Y$3:$Y$7690,"&lt;&gt;P") + SUMIFS('2way'!$Z$3:$Z$7690,'2way'!$R$3:$R$7690,"=" &amp;B279,'2way'!$Y$3:$Y$7690,"&lt;&gt;P")</f>
        <v>0</v>
      </c>
      <c r="J279">
        <f>SUMIFS('2way'!$AF$3:$AF$7690,'2way'!$Q$3:$Q$7690,"="&amp;B279,'2way'!$Y$3:$Y$7690,"&lt;&gt;P") + SUMIFS('2way'!$AF$3:$AF$7690,'2way'!$R$3:$R$7690,"="&amp;B279,'2way'!$Y$3:$Y$7690,"&lt;&gt;P")</f>
        <v>0</v>
      </c>
      <c r="K279" s="60" t="e">
        <f t="shared" si="14"/>
        <v>#DIV/0!</v>
      </c>
    </row>
    <row r="280" spans="1:11" x14ac:dyDescent="0.25">
      <c r="A280" t="s">
        <v>185</v>
      </c>
      <c r="B280" t="s">
        <v>189</v>
      </c>
      <c r="C280">
        <f>SUMIFS('2way'!$Z$3:$Z$7690,'2way'!$Q$3:$Q$7690,"=" &amp;B280,'2way'!$Y$3:$Y$7690,"&lt;&gt;P") + SUMIFS('2way'!$Z$3:$Z$7690,'2way'!$R$3:$R$7690,"=" &amp;B280,'2way'!$Y$3:$Y$7690,"&lt;&gt;P")</f>
        <v>0</v>
      </c>
      <c r="D280">
        <f>SUMIFS('2way'!$AB$3:$AB$7690,'2way'!$Q$3:$Q$7690,"="&amp;B280,'2way'!$Z$3:$Z$7690,"&lt;&gt;P") + SUMIFS('2way'!$AB$3:$AB$7690,'2way'!$R$3:$R$7690,"="&amp;B280,'2way'!$Z$3:$Z$7690,"&lt;&gt;P")</f>
        <v>0</v>
      </c>
      <c r="E280" s="60" t="e">
        <f t="shared" si="12"/>
        <v>#DIV/0!</v>
      </c>
      <c r="F280">
        <f>SUMIFS('2way'!$Z$3:$Z$7690,'2way'!$Q$3:$Q$7690,"=" &amp;B280,'2way'!$Y$3:$Y$7690,"&lt;&gt;P") + SUMIFS('2way'!$Z$3:$Z$7690,'2way'!$R$3:$R$7690,"=" &amp;B280,'2way'!$Y$3:$Y$7690,"&lt;&gt;P")</f>
        <v>0</v>
      </c>
      <c r="G280">
        <f>SUMIFS('2way'!$AD$3:$AD$7690,'2way'!$Q$3:$Q$7690,"="&amp;B280,'2way'!$Y$3:$Y$7690,"&lt;&gt;P") + SUMIFS('2way'!$AD$3:$AD$7690,'2way'!$R$3:$R$7690,"="&amp;D280,'2way'!$Y$3:$Y$7690,"&lt;&gt;P")</f>
        <v>0</v>
      </c>
      <c r="H280" s="60" t="e">
        <f t="shared" si="13"/>
        <v>#DIV/0!</v>
      </c>
      <c r="I280">
        <f>SUMIFS('2way'!$Z$3:$Z$7690,'2way'!$Q$3:$Q$7690,"=" &amp;B280,'2way'!$Y$3:$Y$7690,"&lt;&gt;P") + SUMIFS('2way'!$Z$3:$Z$7690,'2way'!$R$3:$R$7690,"=" &amp;B280,'2way'!$Y$3:$Y$7690,"&lt;&gt;P")</f>
        <v>0</v>
      </c>
      <c r="J280">
        <f>SUMIFS('2way'!$AF$3:$AF$7690,'2way'!$Q$3:$Q$7690,"="&amp;B280,'2way'!$Y$3:$Y$7690,"&lt;&gt;P") + SUMIFS('2way'!$AF$3:$AF$7690,'2way'!$R$3:$R$7690,"="&amp;B280,'2way'!$Y$3:$Y$7690,"&lt;&gt;P")</f>
        <v>0</v>
      </c>
      <c r="K280" s="60" t="e">
        <f t="shared" si="14"/>
        <v>#DIV/0!</v>
      </c>
    </row>
    <row r="281" spans="1:11" x14ac:dyDescent="0.25">
      <c r="A281" t="s">
        <v>185</v>
      </c>
      <c r="B281" t="s">
        <v>183</v>
      </c>
      <c r="C281">
        <f>SUMIFS('2way'!$Z$3:$Z$7690,'2way'!$Q$3:$Q$7690,"=" &amp;B281,'2way'!$Y$3:$Y$7690,"&lt;&gt;P") + SUMIFS('2way'!$Z$3:$Z$7690,'2way'!$R$3:$R$7690,"=" &amp;B281,'2way'!$Y$3:$Y$7690,"&lt;&gt;P")</f>
        <v>0</v>
      </c>
      <c r="D281">
        <f>SUMIFS('2way'!$AB$3:$AB$7690,'2way'!$Q$3:$Q$7690,"="&amp;B281,'2way'!$Z$3:$Z$7690,"&lt;&gt;P") + SUMIFS('2way'!$AB$3:$AB$7690,'2way'!$R$3:$R$7690,"="&amp;B281,'2way'!$Z$3:$Z$7690,"&lt;&gt;P")</f>
        <v>0</v>
      </c>
      <c r="E281" s="60" t="e">
        <f t="shared" si="12"/>
        <v>#DIV/0!</v>
      </c>
      <c r="F281">
        <f>SUMIFS('2way'!$Z$3:$Z$7690,'2way'!$Q$3:$Q$7690,"=" &amp;B281,'2way'!$Y$3:$Y$7690,"&lt;&gt;P") + SUMIFS('2way'!$Z$3:$Z$7690,'2way'!$R$3:$R$7690,"=" &amp;B281,'2way'!$Y$3:$Y$7690,"&lt;&gt;P")</f>
        <v>0</v>
      </c>
      <c r="G281">
        <f>SUMIFS('2way'!$AD$3:$AD$7690,'2way'!$Q$3:$Q$7690,"="&amp;B281,'2way'!$Y$3:$Y$7690,"&lt;&gt;P") + SUMIFS('2way'!$AD$3:$AD$7690,'2way'!$R$3:$R$7690,"="&amp;D281,'2way'!$Y$3:$Y$7690,"&lt;&gt;P")</f>
        <v>0</v>
      </c>
      <c r="H281" s="60" t="e">
        <f t="shared" si="13"/>
        <v>#DIV/0!</v>
      </c>
      <c r="I281">
        <f>SUMIFS('2way'!$Z$3:$Z$7690,'2way'!$Q$3:$Q$7690,"=" &amp;B281,'2way'!$Y$3:$Y$7690,"&lt;&gt;P") + SUMIFS('2way'!$Z$3:$Z$7690,'2way'!$R$3:$R$7690,"=" &amp;B281,'2way'!$Y$3:$Y$7690,"&lt;&gt;P")</f>
        <v>0</v>
      </c>
      <c r="J281">
        <f>SUMIFS('2way'!$AF$3:$AF$7690,'2way'!$Q$3:$Q$7690,"="&amp;B281,'2way'!$Y$3:$Y$7690,"&lt;&gt;P") + SUMIFS('2way'!$AF$3:$AF$7690,'2way'!$R$3:$R$7690,"="&amp;B281,'2way'!$Y$3:$Y$7690,"&lt;&gt;P")</f>
        <v>0</v>
      </c>
      <c r="K281" s="60" t="e">
        <f t="shared" si="14"/>
        <v>#DIV/0!</v>
      </c>
    </row>
    <row r="282" spans="1:11" x14ac:dyDescent="0.25">
      <c r="A282" t="s">
        <v>185</v>
      </c>
      <c r="B282" t="s">
        <v>198</v>
      </c>
      <c r="C282">
        <f>SUMIFS('2way'!$Z$3:$Z$7690,'2way'!$Q$3:$Q$7690,"=" &amp;B282,'2way'!$Y$3:$Y$7690,"&lt;&gt;P") + SUMIFS('2way'!$Z$3:$Z$7690,'2way'!$R$3:$R$7690,"=" &amp;B282,'2way'!$Y$3:$Y$7690,"&lt;&gt;P")</f>
        <v>0</v>
      </c>
      <c r="D282">
        <f>SUMIFS('2way'!$AB$3:$AB$7690,'2way'!$Q$3:$Q$7690,"="&amp;B282,'2way'!$Z$3:$Z$7690,"&lt;&gt;P") + SUMIFS('2way'!$AB$3:$AB$7690,'2way'!$R$3:$R$7690,"="&amp;B282,'2way'!$Z$3:$Z$7690,"&lt;&gt;P")</f>
        <v>0</v>
      </c>
      <c r="E282" s="60" t="e">
        <f t="shared" si="12"/>
        <v>#DIV/0!</v>
      </c>
      <c r="F282">
        <f>SUMIFS('2way'!$Z$3:$Z$7690,'2way'!$Q$3:$Q$7690,"=" &amp;B282,'2way'!$Y$3:$Y$7690,"&lt;&gt;P") + SUMIFS('2way'!$Z$3:$Z$7690,'2way'!$R$3:$R$7690,"=" &amp;B282,'2way'!$Y$3:$Y$7690,"&lt;&gt;P")</f>
        <v>0</v>
      </c>
      <c r="G282">
        <f>SUMIFS('2way'!$AD$3:$AD$7690,'2way'!$Q$3:$Q$7690,"="&amp;B282,'2way'!$Y$3:$Y$7690,"&lt;&gt;P") + SUMIFS('2way'!$AD$3:$AD$7690,'2way'!$R$3:$R$7690,"="&amp;D282,'2way'!$Y$3:$Y$7690,"&lt;&gt;P")</f>
        <v>0</v>
      </c>
      <c r="H282" s="60" t="e">
        <f t="shared" si="13"/>
        <v>#DIV/0!</v>
      </c>
      <c r="I282">
        <f>SUMIFS('2way'!$Z$3:$Z$7690,'2way'!$Q$3:$Q$7690,"=" &amp;B282,'2way'!$Y$3:$Y$7690,"&lt;&gt;P") + SUMIFS('2way'!$Z$3:$Z$7690,'2way'!$R$3:$R$7690,"=" &amp;B282,'2way'!$Y$3:$Y$7690,"&lt;&gt;P")</f>
        <v>0</v>
      </c>
      <c r="J282">
        <f>SUMIFS('2way'!$AF$3:$AF$7690,'2way'!$Q$3:$Q$7690,"="&amp;B282,'2way'!$Y$3:$Y$7690,"&lt;&gt;P") + SUMIFS('2way'!$AF$3:$AF$7690,'2way'!$R$3:$R$7690,"="&amp;B282,'2way'!$Y$3:$Y$7690,"&lt;&gt;P")</f>
        <v>0</v>
      </c>
      <c r="K282" s="60" t="e">
        <f t="shared" si="14"/>
        <v>#DIV/0!</v>
      </c>
    </row>
    <row r="283" spans="1:11" x14ac:dyDescent="0.25">
      <c r="A283" t="s">
        <v>185</v>
      </c>
      <c r="B283" t="s">
        <v>190</v>
      </c>
      <c r="C283">
        <f>SUMIFS('2way'!$Z$3:$Z$7690,'2way'!$Q$3:$Q$7690,"=" &amp;B283,'2way'!$Y$3:$Y$7690,"&lt;&gt;P") + SUMIFS('2way'!$Z$3:$Z$7690,'2way'!$R$3:$R$7690,"=" &amp;B283,'2way'!$Y$3:$Y$7690,"&lt;&gt;P")</f>
        <v>0</v>
      </c>
      <c r="D283">
        <f>SUMIFS('2way'!$AB$3:$AB$7690,'2way'!$Q$3:$Q$7690,"="&amp;B283,'2way'!$Z$3:$Z$7690,"&lt;&gt;P") + SUMIFS('2way'!$AB$3:$AB$7690,'2way'!$R$3:$R$7690,"="&amp;B283,'2way'!$Z$3:$Z$7690,"&lt;&gt;P")</f>
        <v>0</v>
      </c>
      <c r="E283" s="60" t="e">
        <f t="shared" si="12"/>
        <v>#DIV/0!</v>
      </c>
      <c r="F283">
        <f>SUMIFS('2way'!$Z$3:$Z$7690,'2way'!$Q$3:$Q$7690,"=" &amp;B283,'2way'!$Y$3:$Y$7690,"&lt;&gt;P") + SUMIFS('2way'!$Z$3:$Z$7690,'2way'!$R$3:$R$7690,"=" &amp;B283,'2way'!$Y$3:$Y$7690,"&lt;&gt;P")</f>
        <v>0</v>
      </c>
      <c r="G283">
        <f>SUMIFS('2way'!$AD$3:$AD$7690,'2way'!$Q$3:$Q$7690,"="&amp;B283,'2way'!$Y$3:$Y$7690,"&lt;&gt;P") + SUMIFS('2way'!$AD$3:$AD$7690,'2way'!$R$3:$R$7690,"="&amp;D283,'2way'!$Y$3:$Y$7690,"&lt;&gt;P")</f>
        <v>0</v>
      </c>
      <c r="H283" s="60" t="e">
        <f t="shared" si="13"/>
        <v>#DIV/0!</v>
      </c>
      <c r="I283">
        <f>SUMIFS('2way'!$Z$3:$Z$7690,'2way'!$Q$3:$Q$7690,"=" &amp;B283,'2way'!$Y$3:$Y$7690,"&lt;&gt;P") + SUMIFS('2way'!$Z$3:$Z$7690,'2way'!$R$3:$R$7690,"=" &amp;B283,'2way'!$Y$3:$Y$7690,"&lt;&gt;P")</f>
        <v>0</v>
      </c>
      <c r="J283">
        <f>SUMIFS('2way'!$AF$3:$AF$7690,'2way'!$Q$3:$Q$7690,"="&amp;B283,'2way'!$Y$3:$Y$7690,"&lt;&gt;P") + SUMIFS('2way'!$AF$3:$AF$7690,'2way'!$R$3:$R$7690,"="&amp;B283,'2way'!$Y$3:$Y$7690,"&lt;&gt;P")</f>
        <v>0</v>
      </c>
      <c r="K283" s="60" t="e">
        <f t="shared" si="14"/>
        <v>#DIV/0!</v>
      </c>
    </row>
    <row r="284" spans="1:11" x14ac:dyDescent="0.25">
      <c r="A284" t="s">
        <v>66</v>
      </c>
      <c r="B284" t="s">
        <v>136</v>
      </c>
      <c r="C284">
        <f>SUMIFS('2way'!$Z$3:$Z$7690,'2way'!$Q$3:$Q$7690,"=" &amp;B284,'2way'!$Y$3:$Y$7690,"&lt;&gt;P") + SUMIFS('2way'!$Z$3:$Z$7690,'2way'!$R$3:$R$7690,"=" &amp;B284,'2way'!$Y$3:$Y$7690,"&lt;&gt;P")</f>
        <v>0</v>
      </c>
      <c r="D284">
        <f>SUMIFS('2way'!$AB$3:$AB$7690,'2way'!$Q$3:$Q$7690,"="&amp;B284,'2way'!$Z$3:$Z$7690,"&lt;&gt;P") + SUMIFS('2way'!$AB$3:$AB$7690,'2way'!$R$3:$R$7690,"="&amp;B284,'2way'!$Z$3:$Z$7690,"&lt;&gt;P")</f>
        <v>0</v>
      </c>
      <c r="E284" s="60" t="e">
        <f t="shared" si="12"/>
        <v>#DIV/0!</v>
      </c>
      <c r="F284">
        <f>SUMIFS('2way'!$Z$3:$Z$7690,'2way'!$Q$3:$Q$7690,"=" &amp;B284,'2way'!$Y$3:$Y$7690,"&lt;&gt;P") + SUMIFS('2way'!$Z$3:$Z$7690,'2way'!$R$3:$R$7690,"=" &amp;B284,'2way'!$Y$3:$Y$7690,"&lt;&gt;P")</f>
        <v>0</v>
      </c>
      <c r="G284">
        <f>SUMIFS('2way'!$AD$3:$AD$7690,'2way'!$Q$3:$Q$7690,"="&amp;B284,'2way'!$Y$3:$Y$7690,"&lt;&gt;P") + SUMIFS('2way'!$AD$3:$AD$7690,'2way'!$R$3:$R$7690,"="&amp;D284,'2way'!$Y$3:$Y$7690,"&lt;&gt;P")</f>
        <v>0</v>
      </c>
      <c r="H284" s="60" t="e">
        <f t="shared" si="13"/>
        <v>#DIV/0!</v>
      </c>
      <c r="I284">
        <f>SUMIFS('2way'!$Z$3:$Z$7690,'2way'!$Q$3:$Q$7690,"=" &amp;B284,'2way'!$Y$3:$Y$7690,"&lt;&gt;P") + SUMIFS('2way'!$Z$3:$Z$7690,'2way'!$R$3:$R$7690,"=" &amp;B284,'2way'!$Y$3:$Y$7690,"&lt;&gt;P")</f>
        <v>0</v>
      </c>
      <c r="J284">
        <f>SUMIFS('2way'!$AF$3:$AF$7690,'2way'!$Q$3:$Q$7690,"="&amp;B284,'2way'!$Y$3:$Y$7690,"&lt;&gt;P") + SUMIFS('2way'!$AF$3:$AF$7690,'2way'!$R$3:$R$7690,"="&amp;B284,'2way'!$Y$3:$Y$7690,"&lt;&gt;P")</f>
        <v>0</v>
      </c>
      <c r="K284" s="60" t="e">
        <f t="shared" si="14"/>
        <v>#DIV/0!</v>
      </c>
    </row>
    <row r="285" spans="1:11" x14ac:dyDescent="0.25">
      <c r="A285" t="s">
        <v>66</v>
      </c>
      <c r="B285" t="s">
        <v>140</v>
      </c>
      <c r="C285">
        <f>SUMIFS('2way'!$Z$3:$Z$7690,'2way'!$Q$3:$Q$7690,"=" &amp;B285,'2way'!$Y$3:$Y$7690,"&lt;&gt;P") + SUMIFS('2way'!$Z$3:$Z$7690,'2way'!$R$3:$R$7690,"=" &amp;B285,'2way'!$Y$3:$Y$7690,"&lt;&gt;P")</f>
        <v>0</v>
      </c>
      <c r="D285">
        <f>SUMIFS('2way'!$AB$3:$AB$7690,'2way'!$Q$3:$Q$7690,"="&amp;B285,'2way'!$Z$3:$Z$7690,"&lt;&gt;P") + SUMIFS('2way'!$AB$3:$AB$7690,'2way'!$R$3:$R$7690,"="&amp;B285,'2way'!$Z$3:$Z$7690,"&lt;&gt;P")</f>
        <v>0</v>
      </c>
      <c r="E285" s="60" t="e">
        <f t="shared" si="12"/>
        <v>#DIV/0!</v>
      </c>
      <c r="F285">
        <f>SUMIFS('2way'!$Z$3:$Z$7690,'2way'!$Q$3:$Q$7690,"=" &amp;B285,'2way'!$Y$3:$Y$7690,"&lt;&gt;P") + SUMIFS('2way'!$Z$3:$Z$7690,'2way'!$R$3:$R$7690,"=" &amp;B285,'2way'!$Y$3:$Y$7690,"&lt;&gt;P")</f>
        <v>0</v>
      </c>
      <c r="G285">
        <f>SUMIFS('2way'!$AD$3:$AD$7690,'2way'!$Q$3:$Q$7690,"="&amp;B285,'2way'!$Y$3:$Y$7690,"&lt;&gt;P") + SUMIFS('2way'!$AD$3:$AD$7690,'2way'!$R$3:$R$7690,"="&amp;D285,'2way'!$Y$3:$Y$7690,"&lt;&gt;P")</f>
        <v>0</v>
      </c>
      <c r="H285" s="60" t="e">
        <f t="shared" si="13"/>
        <v>#DIV/0!</v>
      </c>
      <c r="I285">
        <f>SUMIFS('2way'!$Z$3:$Z$7690,'2way'!$Q$3:$Q$7690,"=" &amp;B285,'2way'!$Y$3:$Y$7690,"&lt;&gt;P") + SUMIFS('2way'!$Z$3:$Z$7690,'2way'!$R$3:$R$7690,"=" &amp;B285,'2way'!$Y$3:$Y$7690,"&lt;&gt;P")</f>
        <v>0</v>
      </c>
      <c r="J285">
        <f>SUMIFS('2way'!$AF$3:$AF$7690,'2way'!$Q$3:$Q$7690,"="&amp;B285,'2way'!$Y$3:$Y$7690,"&lt;&gt;P") + SUMIFS('2way'!$AF$3:$AF$7690,'2way'!$R$3:$R$7690,"="&amp;B285,'2way'!$Y$3:$Y$7690,"&lt;&gt;P")</f>
        <v>0</v>
      </c>
      <c r="K285" s="60" t="e">
        <f t="shared" si="14"/>
        <v>#DIV/0!</v>
      </c>
    </row>
    <row r="286" spans="1:11" x14ac:dyDescent="0.25">
      <c r="A286" t="s">
        <v>66</v>
      </c>
      <c r="B286" t="s">
        <v>139</v>
      </c>
      <c r="C286">
        <f>SUMIFS('2way'!$Z$3:$Z$7690,'2way'!$Q$3:$Q$7690,"=" &amp;B286,'2way'!$Y$3:$Y$7690,"&lt;&gt;P") + SUMIFS('2way'!$Z$3:$Z$7690,'2way'!$R$3:$R$7690,"=" &amp;B286,'2way'!$Y$3:$Y$7690,"&lt;&gt;P")</f>
        <v>0</v>
      </c>
      <c r="D286">
        <f>SUMIFS('2way'!$AB$3:$AB$7690,'2way'!$Q$3:$Q$7690,"="&amp;B286,'2way'!$Z$3:$Z$7690,"&lt;&gt;P") + SUMIFS('2way'!$AB$3:$AB$7690,'2way'!$R$3:$R$7690,"="&amp;B286,'2way'!$Z$3:$Z$7690,"&lt;&gt;P")</f>
        <v>0</v>
      </c>
      <c r="E286" s="60" t="e">
        <f t="shared" si="12"/>
        <v>#DIV/0!</v>
      </c>
      <c r="F286">
        <f>SUMIFS('2way'!$Z$3:$Z$7690,'2way'!$Q$3:$Q$7690,"=" &amp;B286,'2way'!$Y$3:$Y$7690,"&lt;&gt;P") + SUMIFS('2way'!$Z$3:$Z$7690,'2way'!$R$3:$R$7690,"=" &amp;B286,'2way'!$Y$3:$Y$7690,"&lt;&gt;P")</f>
        <v>0</v>
      </c>
      <c r="G286">
        <f>SUMIFS('2way'!$AD$3:$AD$7690,'2way'!$Q$3:$Q$7690,"="&amp;B286,'2way'!$Y$3:$Y$7690,"&lt;&gt;P") + SUMIFS('2way'!$AD$3:$AD$7690,'2way'!$R$3:$R$7690,"="&amp;D286,'2way'!$Y$3:$Y$7690,"&lt;&gt;P")</f>
        <v>0</v>
      </c>
      <c r="H286" s="60" t="e">
        <f t="shared" si="13"/>
        <v>#DIV/0!</v>
      </c>
      <c r="I286">
        <f>SUMIFS('2way'!$Z$3:$Z$7690,'2way'!$Q$3:$Q$7690,"=" &amp;B286,'2way'!$Y$3:$Y$7690,"&lt;&gt;P") + SUMIFS('2way'!$Z$3:$Z$7690,'2way'!$R$3:$R$7690,"=" &amp;B286,'2way'!$Y$3:$Y$7690,"&lt;&gt;P")</f>
        <v>0</v>
      </c>
      <c r="J286">
        <f>SUMIFS('2way'!$AF$3:$AF$7690,'2way'!$Q$3:$Q$7690,"="&amp;B286,'2way'!$Y$3:$Y$7690,"&lt;&gt;P") + SUMIFS('2way'!$AF$3:$AF$7690,'2way'!$R$3:$R$7690,"="&amp;B286,'2way'!$Y$3:$Y$7690,"&lt;&gt;P")</f>
        <v>0</v>
      </c>
      <c r="K286" s="60" t="e">
        <f t="shared" si="14"/>
        <v>#DIV/0!</v>
      </c>
    </row>
    <row r="287" spans="1:11" x14ac:dyDescent="0.25">
      <c r="A287" t="s">
        <v>66</v>
      </c>
      <c r="B287" t="s">
        <v>130</v>
      </c>
      <c r="C287">
        <f>SUMIFS('2way'!$Z$3:$Z$7690,'2way'!$Q$3:$Q$7690,"=" &amp;B287,'2way'!$Y$3:$Y$7690,"&lt;&gt;P") + SUMIFS('2way'!$Z$3:$Z$7690,'2way'!$R$3:$R$7690,"=" &amp;B287,'2way'!$Y$3:$Y$7690,"&lt;&gt;P")</f>
        <v>0</v>
      </c>
      <c r="D287">
        <f>SUMIFS('2way'!$AB$3:$AB$7690,'2way'!$Q$3:$Q$7690,"="&amp;B287,'2way'!$Z$3:$Z$7690,"&lt;&gt;P") + SUMIFS('2way'!$AB$3:$AB$7690,'2way'!$R$3:$R$7690,"="&amp;B287,'2way'!$Z$3:$Z$7690,"&lt;&gt;P")</f>
        <v>0</v>
      </c>
      <c r="E287" s="60" t="e">
        <f t="shared" si="12"/>
        <v>#DIV/0!</v>
      </c>
      <c r="F287">
        <f>SUMIFS('2way'!$Z$3:$Z$7690,'2way'!$Q$3:$Q$7690,"=" &amp;B287,'2way'!$Y$3:$Y$7690,"&lt;&gt;P") + SUMIFS('2way'!$Z$3:$Z$7690,'2way'!$R$3:$R$7690,"=" &amp;B287,'2way'!$Y$3:$Y$7690,"&lt;&gt;P")</f>
        <v>0</v>
      </c>
      <c r="G287">
        <f>SUMIFS('2way'!$AD$3:$AD$7690,'2way'!$Q$3:$Q$7690,"="&amp;B287,'2way'!$Y$3:$Y$7690,"&lt;&gt;P") + SUMIFS('2way'!$AD$3:$AD$7690,'2way'!$R$3:$R$7690,"="&amp;D287,'2way'!$Y$3:$Y$7690,"&lt;&gt;P")</f>
        <v>0</v>
      </c>
      <c r="H287" s="60" t="e">
        <f t="shared" si="13"/>
        <v>#DIV/0!</v>
      </c>
      <c r="I287">
        <f>SUMIFS('2way'!$Z$3:$Z$7690,'2way'!$Q$3:$Q$7690,"=" &amp;B287,'2way'!$Y$3:$Y$7690,"&lt;&gt;P") + SUMIFS('2way'!$Z$3:$Z$7690,'2way'!$R$3:$R$7690,"=" &amp;B287,'2way'!$Y$3:$Y$7690,"&lt;&gt;P")</f>
        <v>0</v>
      </c>
      <c r="J287">
        <f>SUMIFS('2way'!$AF$3:$AF$7690,'2way'!$Q$3:$Q$7690,"="&amp;B287,'2way'!$Y$3:$Y$7690,"&lt;&gt;P") + SUMIFS('2way'!$AF$3:$AF$7690,'2way'!$R$3:$R$7690,"="&amp;B287,'2way'!$Y$3:$Y$7690,"&lt;&gt;P")</f>
        <v>0</v>
      </c>
      <c r="K287" s="60" t="e">
        <f t="shared" si="14"/>
        <v>#DIV/0!</v>
      </c>
    </row>
    <row r="288" spans="1:11" x14ac:dyDescent="0.25">
      <c r="A288" t="s">
        <v>66</v>
      </c>
      <c r="B288" t="s">
        <v>134</v>
      </c>
      <c r="C288">
        <f>SUMIFS('2way'!$Z$3:$Z$7690,'2way'!$Q$3:$Q$7690,"=" &amp;B288,'2way'!$Y$3:$Y$7690,"&lt;&gt;P") + SUMIFS('2way'!$Z$3:$Z$7690,'2way'!$R$3:$R$7690,"=" &amp;B288,'2way'!$Y$3:$Y$7690,"&lt;&gt;P")</f>
        <v>0</v>
      </c>
      <c r="D288">
        <f>SUMIFS('2way'!$AB$3:$AB$7690,'2way'!$Q$3:$Q$7690,"="&amp;B288,'2way'!$Z$3:$Z$7690,"&lt;&gt;P") + SUMIFS('2way'!$AB$3:$AB$7690,'2way'!$R$3:$R$7690,"="&amp;B288,'2way'!$Z$3:$Z$7690,"&lt;&gt;P")</f>
        <v>0</v>
      </c>
      <c r="E288" s="60" t="e">
        <f t="shared" si="12"/>
        <v>#DIV/0!</v>
      </c>
      <c r="F288">
        <f>SUMIFS('2way'!$Z$3:$Z$7690,'2way'!$Q$3:$Q$7690,"=" &amp;B288,'2way'!$Y$3:$Y$7690,"&lt;&gt;P") + SUMIFS('2way'!$Z$3:$Z$7690,'2way'!$R$3:$R$7690,"=" &amp;B288,'2way'!$Y$3:$Y$7690,"&lt;&gt;P")</f>
        <v>0</v>
      </c>
      <c r="G288">
        <f>SUMIFS('2way'!$AD$3:$AD$7690,'2way'!$Q$3:$Q$7690,"="&amp;B288,'2way'!$Y$3:$Y$7690,"&lt;&gt;P") + SUMIFS('2way'!$AD$3:$AD$7690,'2way'!$R$3:$R$7690,"="&amp;D288,'2way'!$Y$3:$Y$7690,"&lt;&gt;P")</f>
        <v>0</v>
      </c>
      <c r="H288" s="60" t="e">
        <f t="shared" si="13"/>
        <v>#DIV/0!</v>
      </c>
      <c r="I288">
        <f>SUMIFS('2way'!$Z$3:$Z$7690,'2way'!$Q$3:$Q$7690,"=" &amp;B288,'2way'!$Y$3:$Y$7690,"&lt;&gt;P") + SUMIFS('2way'!$Z$3:$Z$7690,'2way'!$R$3:$R$7690,"=" &amp;B288,'2way'!$Y$3:$Y$7690,"&lt;&gt;P")</f>
        <v>0</v>
      </c>
      <c r="J288">
        <f>SUMIFS('2way'!$AF$3:$AF$7690,'2way'!$Q$3:$Q$7690,"="&amp;B288,'2way'!$Y$3:$Y$7690,"&lt;&gt;P") + SUMIFS('2way'!$AF$3:$AF$7690,'2way'!$R$3:$R$7690,"="&amp;B288,'2way'!$Y$3:$Y$7690,"&lt;&gt;P")</f>
        <v>0</v>
      </c>
      <c r="K288" s="60" t="e">
        <f t="shared" si="14"/>
        <v>#DIV/0!</v>
      </c>
    </row>
    <row r="289" spans="1:11" x14ac:dyDescent="0.25">
      <c r="A289" t="s">
        <v>66</v>
      </c>
      <c r="B289" t="s">
        <v>131</v>
      </c>
      <c r="C289">
        <f>SUMIFS('2way'!$Z$3:$Z$7690,'2way'!$Q$3:$Q$7690,"=" &amp;B289,'2way'!$Y$3:$Y$7690,"&lt;&gt;P") + SUMIFS('2way'!$Z$3:$Z$7690,'2way'!$R$3:$R$7690,"=" &amp;B289,'2way'!$Y$3:$Y$7690,"&lt;&gt;P")</f>
        <v>0</v>
      </c>
      <c r="D289">
        <f>SUMIFS('2way'!$AB$3:$AB$7690,'2way'!$Q$3:$Q$7690,"="&amp;B289,'2way'!$Z$3:$Z$7690,"&lt;&gt;P") + SUMIFS('2way'!$AB$3:$AB$7690,'2way'!$R$3:$R$7690,"="&amp;B289,'2way'!$Z$3:$Z$7690,"&lt;&gt;P")</f>
        <v>0</v>
      </c>
      <c r="E289" s="60" t="e">
        <f t="shared" si="12"/>
        <v>#DIV/0!</v>
      </c>
      <c r="F289">
        <f>SUMIFS('2way'!$Z$3:$Z$7690,'2way'!$Q$3:$Q$7690,"=" &amp;B289,'2way'!$Y$3:$Y$7690,"&lt;&gt;P") + SUMIFS('2way'!$Z$3:$Z$7690,'2way'!$R$3:$R$7690,"=" &amp;B289,'2way'!$Y$3:$Y$7690,"&lt;&gt;P")</f>
        <v>0</v>
      </c>
      <c r="G289">
        <f>SUMIFS('2way'!$AD$3:$AD$7690,'2way'!$Q$3:$Q$7690,"="&amp;B289,'2way'!$Y$3:$Y$7690,"&lt;&gt;P") + SUMIFS('2way'!$AD$3:$AD$7690,'2way'!$R$3:$R$7690,"="&amp;D289,'2way'!$Y$3:$Y$7690,"&lt;&gt;P")</f>
        <v>0</v>
      </c>
      <c r="H289" s="60" t="e">
        <f t="shared" si="13"/>
        <v>#DIV/0!</v>
      </c>
      <c r="I289">
        <f>SUMIFS('2way'!$Z$3:$Z$7690,'2way'!$Q$3:$Q$7690,"=" &amp;B289,'2way'!$Y$3:$Y$7690,"&lt;&gt;P") + SUMIFS('2way'!$Z$3:$Z$7690,'2way'!$R$3:$R$7690,"=" &amp;B289,'2way'!$Y$3:$Y$7690,"&lt;&gt;P")</f>
        <v>0</v>
      </c>
      <c r="J289">
        <f>SUMIFS('2way'!$AF$3:$AF$7690,'2way'!$Q$3:$Q$7690,"="&amp;B289,'2way'!$Y$3:$Y$7690,"&lt;&gt;P") + SUMIFS('2way'!$AF$3:$AF$7690,'2way'!$R$3:$R$7690,"="&amp;B289,'2way'!$Y$3:$Y$7690,"&lt;&gt;P")</f>
        <v>0</v>
      </c>
      <c r="K289" s="60" t="e">
        <f t="shared" si="14"/>
        <v>#DIV/0!</v>
      </c>
    </row>
    <row r="290" spans="1:11" x14ac:dyDescent="0.25">
      <c r="A290" t="s">
        <v>66</v>
      </c>
      <c r="B290" t="s">
        <v>144</v>
      </c>
      <c r="C290">
        <f>SUMIFS('2way'!$Z$3:$Z$7690,'2way'!$Q$3:$Q$7690,"=" &amp;B290,'2way'!$Y$3:$Y$7690,"&lt;&gt;P") + SUMIFS('2way'!$Z$3:$Z$7690,'2way'!$R$3:$R$7690,"=" &amp;B290,'2way'!$Y$3:$Y$7690,"&lt;&gt;P")</f>
        <v>0</v>
      </c>
      <c r="D290">
        <f>SUMIFS('2way'!$AB$3:$AB$7690,'2way'!$Q$3:$Q$7690,"="&amp;B290,'2way'!$Z$3:$Z$7690,"&lt;&gt;P") + SUMIFS('2way'!$AB$3:$AB$7690,'2way'!$R$3:$R$7690,"="&amp;B290,'2way'!$Z$3:$Z$7690,"&lt;&gt;P")</f>
        <v>0</v>
      </c>
      <c r="E290" s="60" t="e">
        <f t="shared" si="12"/>
        <v>#DIV/0!</v>
      </c>
      <c r="F290">
        <f>SUMIFS('2way'!$Z$3:$Z$7690,'2way'!$Q$3:$Q$7690,"=" &amp;B290,'2way'!$Y$3:$Y$7690,"&lt;&gt;P") + SUMIFS('2way'!$Z$3:$Z$7690,'2way'!$R$3:$R$7690,"=" &amp;B290,'2way'!$Y$3:$Y$7690,"&lt;&gt;P")</f>
        <v>0</v>
      </c>
      <c r="G290">
        <f>SUMIFS('2way'!$AD$3:$AD$7690,'2way'!$Q$3:$Q$7690,"="&amp;B290,'2way'!$Y$3:$Y$7690,"&lt;&gt;P") + SUMIFS('2way'!$AD$3:$AD$7690,'2way'!$R$3:$R$7690,"="&amp;D290,'2way'!$Y$3:$Y$7690,"&lt;&gt;P")</f>
        <v>0</v>
      </c>
      <c r="H290" s="60" t="e">
        <f t="shared" si="13"/>
        <v>#DIV/0!</v>
      </c>
      <c r="I290">
        <f>SUMIFS('2way'!$Z$3:$Z$7690,'2way'!$Q$3:$Q$7690,"=" &amp;B290,'2way'!$Y$3:$Y$7690,"&lt;&gt;P") + SUMIFS('2way'!$Z$3:$Z$7690,'2way'!$R$3:$R$7690,"=" &amp;B290,'2way'!$Y$3:$Y$7690,"&lt;&gt;P")</f>
        <v>0</v>
      </c>
      <c r="J290">
        <f>SUMIFS('2way'!$AF$3:$AF$7690,'2way'!$Q$3:$Q$7690,"="&amp;B290,'2way'!$Y$3:$Y$7690,"&lt;&gt;P") + SUMIFS('2way'!$AF$3:$AF$7690,'2way'!$R$3:$R$7690,"="&amp;B290,'2way'!$Y$3:$Y$7690,"&lt;&gt;P")</f>
        <v>0</v>
      </c>
      <c r="K290" s="60" t="e">
        <f t="shared" si="14"/>
        <v>#DIV/0!</v>
      </c>
    </row>
    <row r="291" spans="1:11" x14ac:dyDescent="0.25">
      <c r="A291" t="s">
        <v>66</v>
      </c>
      <c r="B291" t="s">
        <v>138</v>
      </c>
      <c r="C291">
        <f>SUMIFS('2way'!$Z$3:$Z$7690,'2way'!$Q$3:$Q$7690,"=" &amp;B291,'2way'!$Y$3:$Y$7690,"&lt;&gt;P") + SUMIFS('2way'!$Z$3:$Z$7690,'2way'!$R$3:$R$7690,"=" &amp;B291,'2way'!$Y$3:$Y$7690,"&lt;&gt;P")</f>
        <v>0</v>
      </c>
      <c r="D291">
        <f>SUMIFS('2way'!$AB$3:$AB$7690,'2way'!$Q$3:$Q$7690,"="&amp;B291,'2way'!$Z$3:$Z$7690,"&lt;&gt;P") + SUMIFS('2way'!$AB$3:$AB$7690,'2way'!$R$3:$R$7690,"="&amp;B291,'2way'!$Z$3:$Z$7690,"&lt;&gt;P")</f>
        <v>0</v>
      </c>
      <c r="E291" s="60" t="e">
        <f t="shared" si="12"/>
        <v>#DIV/0!</v>
      </c>
      <c r="F291">
        <f>SUMIFS('2way'!$Z$3:$Z$7690,'2way'!$Q$3:$Q$7690,"=" &amp;B291,'2way'!$Y$3:$Y$7690,"&lt;&gt;P") + SUMIFS('2way'!$Z$3:$Z$7690,'2way'!$R$3:$R$7690,"=" &amp;B291,'2way'!$Y$3:$Y$7690,"&lt;&gt;P")</f>
        <v>0</v>
      </c>
      <c r="G291">
        <f>SUMIFS('2way'!$AD$3:$AD$7690,'2way'!$Q$3:$Q$7690,"="&amp;B291,'2way'!$Y$3:$Y$7690,"&lt;&gt;P") + SUMIFS('2way'!$AD$3:$AD$7690,'2way'!$R$3:$R$7690,"="&amp;D291,'2way'!$Y$3:$Y$7690,"&lt;&gt;P")</f>
        <v>0</v>
      </c>
      <c r="H291" s="60" t="e">
        <f t="shared" si="13"/>
        <v>#DIV/0!</v>
      </c>
      <c r="I291">
        <f>SUMIFS('2way'!$Z$3:$Z$7690,'2way'!$Q$3:$Q$7690,"=" &amp;B291,'2way'!$Y$3:$Y$7690,"&lt;&gt;P") + SUMIFS('2way'!$Z$3:$Z$7690,'2way'!$R$3:$R$7690,"=" &amp;B291,'2way'!$Y$3:$Y$7690,"&lt;&gt;P")</f>
        <v>0</v>
      </c>
      <c r="J291">
        <f>SUMIFS('2way'!$AF$3:$AF$7690,'2way'!$Q$3:$Q$7690,"="&amp;B291,'2way'!$Y$3:$Y$7690,"&lt;&gt;P") + SUMIFS('2way'!$AF$3:$AF$7690,'2way'!$R$3:$R$7690,"="&amp;B291,'2way'!$Y$3:$Y$7690,"&lt;&gt;P")</f>
        <v>0</v>
      </c>
      <c r="K291" s="60" t="e">
        <f t="shared" si="14"/>
        <v>#DIV/0!</v>
      </c>
    </row>
    <row r="292" spans="1:11" x14ac:dyDescent="0.25">
      <c r="A292" t="s">
        <v>66</v>
      </c>
      <c r="B292" t="s">
        <v>142</v>
      </c>
      <c r="C292">
        <f>SUMIFS('2way'!$Z$3:$Z$7690,'2way'!$Q$3:$Q$7690,"=" &amp;B292,'2way'!$Y$3:$Y$7690,"&lt;&gt;P") + SUMIFS('2way'!$Z$3:$Z$7690,'2way'!$R$3:$R$7690,"=" &amp;B292,'2way'!$Y$3:$Y$7690,"&lt;&gt;P")</f>
        <v>0</v>
      </c>
      <c r="D292">
        <f>SUMIFS('2way'!$AB$3:$AB$7690,'2way'!$Q$3:$Q$7690,"="&amp;B292,'2way'!$Z$3:$Z$7690,"&lt;&gt;P") + SUMIFS('2way'!$AB$3:$AB$7690,'2way'!$R$3:$R$7690,"="&amp;B292,'2way'!$Z$3:$Z$7690,"&lt;&gt;P")</f>
        <v>0</v>
      </c>
      <c r="E292" s="60" t="e">
        <f t="shared" si="12"/>
        <v>#DIV/0!</v>
      </c>
      <c r="F292">
        <f>SUMIFS('2way'!$Z$3:$Z$7690,'2way'!$Q$3:$Q$7690,"=" &amp;B292,'2way'!$Y$3:$Y$7690,"&lt;&gt;P") + SUMIFS('2way'!$Z$3:$Z$7690,'2way'!$R$3:$R$7690,"=" &amp;B292,'2way'!$Y$3:$Y$7690,"&lt;&gt;P")</f>
        <v>0</v>
      </c>
      <c r="G292">
        <f>SUMIFS('2way'!$AD$3:$AD$7690,'2way'!$Q$3:$Q$7690,"="&amp;B292,'2way'!$Y$3:$Y$7690,"&lt;&gt;P") + SUMIFS('2way'!$AD$3:$AD$7690,'2way'!$R$3:$R$7690,"="&amp;D292,'2way'!$Y$3:$Y$7690,"&lt;&gt;P")</f>
        <v>0</v>
      </c>
      <c r="H292" s="60" t="e">
        <f t="shared" si="13"/>
        <v>#DIV/0!</v>
      </c>
      <c r="I292">
        <f>SUMIFS('2way'!$Z$3:$Z$7690,'2way'!$Q$3:$Q$7690,"=" &amp;B292,'2way'!$Y$3:$Y$7690,"&lt;&gt;P") + SUMIFS('2way'!$Z$3:$Z$7690,'2way'!$R$3:$R$7690,"=" &amp;B292,'2way'!$Y$3:$Y$7690,"&lt;&gt;P")</f>
        <v>0</v>
      </c>
      <c r="J292">
        <f>SUMIFS('2way'!$AF$3:$AF$7690,'2way'!$Q$3:$Q$7690,"="&amp;B292,'2way'!$Y$3:$Y$7690,"&lt;&gt;P") + SUMIFS('2way'!$AF$3:$AF$7690,'2way'!$R$3:$R$7690,"="&amp;B292,'2way'!$Y$3:$Y$7690,"&lt;&gt;P")</f>
        <v>0</v>
      </c>
      <c r="K292" s="60" t="e">
        <f t="shared" si="14"/>
        <v>#DIV/0!</v>
      </c>
    </row>
    <row r="293" spans="1:11" x14ac:dyDescent="0.25">
      <c r="A293" t="s">
        <v>66</v>
      </c>
      <c r="B293" t="s">
        <v>132</v>
      </c>
      <c r="C293">
        <f>SUMIFS('2way'!$Z$3:$Z$7690,'2way'!$Q$3:$Q$7690,"=" &amp;B293,'2way'!$Y$3:$Y$7690,"&lt;&gt;P") + SUMIFS('2way'!$Z$3:$Z$7690,'2way'!$R$3:$R$7690,"=" &amp;B293,'2way'!$Y$3:$Y$7690,"&lt;&gt;P")</f>
        <v>0</v>
      </c>
      <c r="D293">
        <f>SUMIFS('2way'!$AB$3:$AB$7690,'2way'!$Q$3:$Q$7690,"="&amp;B293,'2way'!$Z$3:$Z$7690,"&lt;&gt;P") + SUMIFS('2way'!$AB$3:$AB$7690,'2way'!$R$3:$R$7690,"="&amp;B293,'2way'!$Z$3:$Z$7690,"&lt;&gt;P")</f>
        <v>0</v>
      </c>
      <c r="E293" s="60" t="e">
        <f t="shared" si="12"/>
        <v>#DIV/0!</v>
      </c>
      <c r="F293">
        <f>SUMIFS('2way'!$Z$3:$Z$7690,'2way'!$Q$3:$Q$7690,"=" &amp;B293,'2way'!$Y$3:$Y$7690,"&lt;&gt;P") + SUMIFS('2way'!$Z$3:$Z$7690,'2way'!$R$3:$R$7690,"=" &amp;B293,'2way'!$Y$3:$Y$7690,"&lt;&gt;P")</f>
        <v>0</v>
      </c>
      <c r="G293">
        <f>SUMIFS('2way'!$AD$3:$AD$7690,'2way'!$Q$3:$Q$7690,"="&amp;B293,'2way'!$Y$3:$Y$7690,"&lt;&gt;P") + SUMIFS('2way'!$AD$3:$AD$7690,'2way'!$R$3:$R$7690,"="&amp;D293,'2way'!$Y$3:$Y$7690,"&lt;&gt;P")</f>
        <v>0</v>
      </c>
      <c r="H293" s="60" t="e">
        <f t="shared" si="13"/>
        <v>#DIV/0!</v>
      </c>
      <c r="I293">
        <f>SUMIFS('2way'!$Z$3:$Z$7690,'2way'!$Q$3:$Q$7690,"=" &amp;B293,'2way'!$Y$3:$Y$7690,"&lt;&gt;P") + SUMIFS('2way'!$Z$3:$Z$7690,'2way'!$R$3:$R$7690,"=" &amp;B293,'2way'!$Y$3:$Y$7690,"&lt;&gt;P")</f>
        <v>0</v>
      </c>
      <c r="J293">
        <f>SUMIFS('2way'!$AF$3:$AF$7690,'2way'!$Q$3:$Q$7690,"="&amp;B293,'2way'!$Y$3:$Y$7690,"&lt;&gt;P") + SUMIFS('2way'!$AF$3:$AF$7690,'2way'!$R$3:$R$7690,"="&amp;B293,'2way'!$Y$3:$Y$7690,"&lt;&gt;P")</f>
        <v>0</v>
      </c>
      <c r="K293" s="60" t="e">
        <f t="shared" si="14"/>
        <v>#DIV/0!</v>
      </c>
    </row>
    <row r="294" spans="1:11" x14ac:dyDescent="0.25">
      <c r="A294" t="s">
        <v>66</v>
      </c>
      <c r="B294" t="s">
        <v>135</v>
      </c>
      <c r="C294">
        <f>SUMIFS('2way'!$Z$3:$Z$7690,'2way'!$Q$3:$Q$7690,"=" &amp;B294,'2way'!$Y$3:$Y$7690,"&lt;&gt;P") + SUMIFS('2way'!$Z$3:$Z$7690,'2way'!$R$3:$R$7690,"=" &amp;B294,'2way'!$Y$3:$Y$7690,"&lt;&gt;P")</f>
        <v>0</v>
      </c>
      <c r="D294">
        <f>SUMIFS('2way'!$AB$3:$AB$7690,'2way'!$Q$3:$Q$7690,"="&amp;B294,'2way'!$Z$3:$Z$7690,"&lt;&gt;P") + SUMIFS('2way'!$AB$3:$AB$7690,'2way'!$R$3:$R$7690,"="&amp;B294,'2way'!$Z$3:$Z$7690,"&lt;&gt;P")</f>
        <v>0</v>
      </c>
      <c r="E294" s="60" t="e">
        <f t="shared" si="12"/>
        <v>#DIV/0!</v>
      </c>
      <c r="F294">
        <f>SUMIFS('2way'!$Z$3:$Z$7690,'2way'!$Q$3:$Q$7690,"=" &amp;B294,'2way'!$Y$3:$Y$7690,"&lt;&gt;P") + SUMIFS('2way'!$Z$3:$Z$7690,'2way'!$R$3:$R$7690,"=" &amp;B294,'2way'!$Y$3:$Y$7690,"&lt;&gt;P")</f>
        <v>0</v>
      </c>
      <c r="G294">
        <f>SUMIFS('2way'!$AD$3:$AD$7690,'2way'!$Q$3:$Q$7690,"="&amp;B294,'2way'!$Y$3:$Y$7690,"&lt;&gt;P") + SUMIFS('2way'!$AD$3:$AD$7690,'2way'!$R$3:$R$7690,"="&amp;D294,'2way'!$Y$3:$Y$7690,"&lt;&gt;P")</f>
        <v>0</v>
      </c>
      <c r="H294" s="60" t="e">
        <f t="shared" si="13"/>
        <v>#DIV/0!</v>
      </c>
      <c r="I294">
        <f>SUMIFS('2way'!$Z$3:$Z$7690,'2way'!$Q$3:$Q$7690,"=" &amp;B294,'2way'!$Y$3:$Y$7690,"&lt;&gt;P") + SUMIFS('2way'!$Z$3:$Z$7690,'2way'!$R$3:$R$7690,"=" &amp;B294,'2way'!$Y$3:$Y$7690,"&lt;&gt;P")</f>
        <v>0</v>
      </c>
      <c r="J294">
        <f>SUMIFS('2way'!$AF$3:$AF$7690,'2way'!$Q$3:$Q$7690,"="&amp;B294,'2way'!$Y$3:$Y$7690,"&lt;&gt;P") + SUMIFS('2way'!$AF$3:$AF$7690,'2way'!$R$3:$R$7690,"="&amp;B294,'2way'!$Y$3:$Y$7690,"&lt;&gt;P")</f>
        <v>0</v>
      </c>
      <c r="K294" s="60" t="e">
        <f t="shared" si="14"/>
        <v>#DIV/0!</v>
      </c>
    </row>
    <row r="295" spans="1:11" x14ac:dyDescent="0.25">
      <c r="A295" t="s">
        <v>66</v>
      </c>
      <c r="B295" t="s">
        <v>141</v>
      </c>
      <c r="C295">
        <f>SUMIFS('2way'!$Z$3:$Z$7690,'2way'!$Q$3:$Q$7690,"=" &amp;B295,'2way'!$Y$3:$Y$7690,"&lt;&gt;P") + SUMIFS('2way'!$Z$3:$Z$7690,'2way'!$R$3:$R$7690,"=" &amp;B295,'2way'!$Y$3:$Y$7690,"&lt;&gt;P")</f>
        <v>0</v>
      </c>
      <c r="D295">
        <f>SUMIFS('2way'!$AB$3:$AB$7690,'2way'!$Q$3:$Q$7690,"="&amp;B295,'2way'!$Z$3:$Z$7690,"&lt;&gt;P") + SUMIFS('2way'!$AB$3:$AB$7690,'2way'!$R$3:$R$7690,"="&amp;B295,'2way'!$Z$3:$Z$7690,"&lt;&gt;P")</f>
        <v>0</v>
      </c>
      <c r="E295" s="60" t="e">
        <f t="shared" si="12"/>
        <v>#DIV/0!</v>
      </c>
      <c r="F295">
        <f>SUMIFS('2way'!$Z$3:$Z$7690,'2way'!$Q$3:$Q$7690,"=" &amp;B295,'2way'!$Y$3:$Y$7690,"&lt;&gt;P") + SUMIFS('2way'!$Z$3:$Z$7690,'2way'!$R$3:$R$7690,"=" &amp;B295,'2way'!$Y$3:$Y$7690,"&lt;&gt;P")</f>
        <v>0</v>
      </c>
      <c r="G295">
        <f>SUMIFS('2way'!$AD$3:$AD$7690,'2way'!$Q$3:$Q$7690,"="&amp;B295,'2way'!$Y$3:$Y$7690,"&lt;&gt;P") + SUMIFS('2way'!$AD$3:$AD$7690,'2way'!$R$3:$R$7690,"="&amp;D295,'2way'!$Y$3:$Y$7690,"&lt;&gt;P")</f>
        <v>0</v>
      </c>
      <c r="H295" s="60" t="e">
        <f t="shared" si="13"/>
        <v>#DIV/0!</v>
      </c>
      <c r="I295">
        <f>SUMIFS('2way'!$Z$3:$Z$7690,'2way'!$Q$3:$Q$7690,"=" &amp;B295,'2way'!$Y$3:$Y$7690,"&lt;&gt;P") + SUMIFS('2way'!$Z$3:$Z$7690,'2way'!$R$3:$R$7690,"=" &amp;B295,'2way'!$Y$3:$Y$7690,"&lt;&gt;P")</f>
        <v>0</v>
      </c>
      <c r="J295">
        <f>SUMIFS('2way'!$AF$3:$AF$7690,'2way'!$Q$3:$Q$7690,"="&amp;B295,'2way'!$Y$3:$Y$7690,"&lt;&gt;P") + SUMIFS('2way'!$AF$3:$AF$7690,'2way'!$R$3:$R$7690,"="&amp;B295,'2way'!$Y$3:$Y$7690,"&lt;&gt;P")</f>
        <v>0</v>
      </c>
      <c r="K295" s="60" t="e">
        <f t="shared" si="14"/>
        <v>#DIV/0!</v>
      </c>
    </row>
    <row r="296" spans="1:11" x14ac:dyDescent="0.25">
      <c r="A296" t="s">
        <v>66</v>
      </c>
      <c r="B296" t="s">
        <v>145</v>
      </c>
      <c r="C296">
        <f>SUMIFS('2way'!$Z$3:$Z$7690,'2way'!$Q$3:$Q$7690,"=" &amp;B296,'2way'!$Y$3:$Y$7690,"&lt;&gt;P") + SUMIFS('2way'!$Z$3:$Z$7690,'2way'!$R$3:$R$7690,"=" &amp;B296,'2way'!$Y$3:$Y$7690,"&lt;&gt;P")</f>
        <v>0</v>
      </c>
      <c r="D296">
        <f>SUMIFS('2way'!$AB$3:$AB$7690,'2way'!$Q$3:$Q$7690,"="&amp;B296,'2way'!$Z$3:$Z$7690,"&lt;&gt;P") + SUMIFS('2way'!$AB$3:$AB$7690,'2way'!$R$3:$R$7690,"="&amp;B296,'2way'!$Z$3:$Z$7690,"&lt;&gt;P")</f>
        <v>0</v>
      </c>
      <c r="E296" s="60" t="e">
        <f t="shared" si="12"/>
        <v>#DIV/0!</v>
      </c>
      <c r="F296">
        <f>SUMIFS('2way'!$Z$3:$Z$7690,'2way'!$Q$3:$Q$7690,"=" &amp;B296,'2way'!$Y$3:$Y$7690,"&lt;&gt;P") + SUMIFS('2way'!$Z$3:$Z$7690,'2way'!$R$3:$R$7690,"=" &amp;B296,'2way'!$Y$3:$Y$7690,"&lt;&gt;P")</f>
        <v>0</v>
      </c>
      <c r="G296">
        <f>SUMIFS('2way'!$AD$3:$AD$7690,'2way'!$Q$3:$Q$7690,"="&amp;B296,'2way'!$Y$3:$Y$7690,"&lt;&gt;P") + SUMIFS('2way'!$AD$3:$AD$7690,'2way'!$R$3:$R$7690,"="&amp;D296,'2way'!$Y$3:$Y$7690,"&lt;&gt;P")</f>
        <v>0</v>
      </c>
      <c r="H296" s="60" t="e">
        <f t="shared" si="13"/>
        <v>#DIV/0!</v>
      </c>
      <c r="I296">
        <f>SUMIFS('2way'!$Z$3:$Z$7690,'2way'!$Q$3:$Q$7690,"=" &amp;B296,'2way'!$Y$3:$Y$7690,"&lt;&gt;P") + SUMIFS('2way'!$Z$3:$Z$7690,'2way'!$R$3:$R$7690,"=" &amp;B296,'2way'!$Y$3:$Y$7690,"&lt;&gt;P")</f>
        <v>0</v>
      </c>
      <c r="J296">
        <f>SUMIFS('2way'!$AF$3:$AF$7690,'2way'!$Q$3:$Q$7690,"="&amp;B296,'2way'!$Y$3:$Y$7690,"&lt;&gt;P") + SUMIFS('2way'!$AF$3:$AF$7690,'2way'!$R$3:$R$7690,"="&amp;B296,'2way'!$Y$3:$Y$7690,"&lt;&gt;P")</f>
        <v>0</v>
      </c>
      <c r="K296" s="60" t="e">
        <f t="shared" si="14"/>
        <v>#DIV/0!</v>
      </c>
    </row>
    <row r="297" spans="1:11" x14ac:dyDescent="0.25">
      <c r="A297" t="s">
        <v>66</v>
      </c>
      <c r="B297" t="s">
        <v>61</v>
      </c>
      <c r="C297">
        <f>SUMIFS('2way'!$Z$3:$Z$7690,'2way'!$Q$3:$Q$7690,"=" &amp;B297,'2way'!$Y$3:$Y$7690,"&lt;&gt;P") + SUMIFS('2way'!$Z$3:$Z$7690,'2way'!$R$3:$R$7690,"=" &amp;B297,'2way'!$Y$3:$Y$7690,"&lt;&gt;P")</f>
        <v>0</v>
      </c>
      <c r="D297">
        <f>SUMIFS('2way'!$AB$3:$AB$7690,'2way'!$Q$3:$Q$7690,"="&amp;B297,'2way'!$Z$3:$Z$7690,"&lt;&gt;P") + SUMIFS('2way'!$AB$3:$AB$7690,'2way'!$R$3:$R$7690,"="&amp;B297,'2way'!$Z$3:$Z$7690,"&lt;&gt;P")</f>
        <v>0</v>
      </c>
      <c r="E297" s="60" t="e">
        <f t="shared" si="12"/>
        <v>#DIV/0!</v>
      </c>
      <c r="F297">
        <f>SUMIFS('2way'!$Z$3:$Z$7690,'2way'!$Q$3:$Q$7690,"=" &amp;B297,'2way'!$Y$3:$Y$7690,"&lt;&gt;P") + SUMIFS('2way'!$Z$3:$Z$7690,'2way'!$R$3:$R$7690,"=" &amp;B297,'2way'!$Y$3:$Y$7690,"&lt;&gt;P")</f>
        <v>0</v>
      </c>
      <c r="G297">
        <f>SUMIFS('2way'!$AD$3:$AD$7690,'2way'!$Q$3:$Q$7690,"="&amp;B297,'2way'!$Y$3:$Y$7690,"&lt;&gt;P") + SUMIFS('2way'!$AD$3:$AD$7690,'2way'!$R$3:$R$7690,"="&amp;D297,'2way'!$Y$3:$Y$7690,"&lt;&gt;P")</f>
        <v>0</v>
      </c>
      <c r="H297" s="60" t="e">
        <f t="shared" si="13"/>
        <v>#DIV/0!</v>
      </c>
      <c r="I297">
        <f>SUMIFS('2way'!$Z$3:$Z$7690,'2way'!$Q$3:$Q$7690,"=" &amp;B297,'2way'!$Y$3:$Y$7690,"&lt;&gt;P") + SUMIFS('2way'!$Z$3:$Z$7690,'2way'!$R$3:$R$7690,"=" &amp;B297,'2way'!$Y$3:$Y$7690,"&lt;&gt;P")</f>
        <v>0</v>
      </c>
      <c r="J297">
        <f>SUMIFS('2way'!$AF$3:$AF$7690,'2way'!$Q$3:$Q$7690,"="&amp;B297,'2way'!$Y$3:$Y$7690,"&lt;&gt;P") + SUMIFS('2way'!$AF$3:$AF$7690,'2way'!$R$3:$R$7690,"="&amp;B297,'2way'!$Y$3:$Y$7690,"&lt;&gt;P")</f>
        <v>0</v>
      </c>
      <c r="K297" s="60" t="e">
        <f t="shared" si="14"/>
        <v>#DIV/0!</v>
      </c>
    </row>
    <row r="298" spans="1:11" x14ac:dyDescent="0.25">
      <c r="A298" t="s">
        <v>66</v>
      </c>
      <c r="B298" t="s">
        <v>143</v>
      </c>
      <c r="C298">
        <f>SUMIFS('2way'!$Z$3:$Z$7690,'2way'!$Q$3:$Q$7690,"=" &amp;B298,'2way'!$Y$3:$Y$7690,"&lt;&gt;P") + SUMIFS('2way'!$Z$3:$Z$7690,'2way'!$R$3:$R$7690,"=" &amp;B298,'2way'!$Y$3:$Y$7690,"&lt;&gt;P")</f>
        <v>0</v>
      </c>
      <c r="D298">
        <f>SUMIFS('2way'!$AB$3:$AB$7690,'2way'!$Q$3:$Q$7690,"="&amp;B298,'2way'!$Z$3:$Z$7690,"&lt;&gt;P") + SUMIFS('2way'!$AB$3:$AB$7690,'2way'!$R$3:$R$7690,"="&amp;B298,'2way'!$Z$3:$Z$7690,"&lt;&gt;P")</f>
        <v>0</v>
      </c>
      <c r="E298" s="60" t="e">
        <f t="shared" si="12"/>
        <v>#DIV/0!</v>
      </c>
      <c r="F298">
        <f>SUMIFS('2way'!$Z$3:$Z$7690,'2way'!$Q$3:$Q$7690,"=" &amp;B298,'2way'!$Y$3:$Y$7690,"&lt;&gt;P") + SUMIFS('2way'!$Z$3:$Z$7690,'2way'!$R$3:$R$7690,"=" &amp;B298,'2way'!$Y$3:$Y$7690,"&lt;&gt;P")</f>
        <v>0</v>
      </c>
      <c r="G298">
        <f>SUMIFS('2way'!$AD$3:$AD$7690,'2way'!$Q$3:$Q$7690,"="&amp;B298,'2way'!$Y$3:$Y$7690,"&lt;&gt;P") + SUMIFS('2way'!$AD$3:$AD$7690,'2way'!$R$3:$R$7690,"="&amp;D298,'2way'!$Y$3:$Y$7690,"&lt;&gt;P")</f>
        <v>0</v>
      </c>
      <c r="H298" s="60" t="e">
        <f t="shared" si="13"/>
        <v>#DIV/0!</v>
      </c>
      <c r="I298">
        <f>SUMIFS('2way'!$Z$3:$Z$7690,'2way'!$Q$3:$Q$7690,"=" &amp;B298,'2way'!$Y$3:$Y$7690,"&lt;&gt;P") + SUMIFS('2way'!$Z$3:$Z$7690,'2way'!$R$3:$R$7690,"=" &amp;B298,'2way'!$Y$3:$Y$7690,"&lt;&gt;P")</f>
        <v>0</v>
      </c>
      <c r="J298">
        <f>SUMIFS('2way'!$AF$3:$AF$7690,'2way'!$Q$3:$Q$7690,"="&amp;B298,'2way'!$Y$3:$Y$7690,"&lt;&gt;P") + SUMIFS('2way'!$AF$3:$AF$7690,'2way'!$R$3:$R$7690,"="&amp;B298,'2way'!$Y$3:$Y$7690,"&lt;&gt;P")</f>
        <v>0</v>
      </c>
      <c r="K298" s="60" t="e">
        <f t="shared" si="14"/>
        <v>#DIV/0!</v>
      </c>
    </row>
    <row r="299" spans="1:11" x14ac:dyDescent="0.25">
      <c r="A299" t="s">
        <v>66</v>
      </c>
      <c r="B299" t="s">
        <v>60</v>
      </c>
      <c r="C299">
        <f>SUMIFS('2way'!$Z$3:$Z$7690,'2way'!$Q$3:$Q$7690,"=" &amp;B299,'2way'!$Y$3:$Y$7690,"&lt;&gt;P") + SUMIFS('2way'!$Z$3:$Z$7690,'2way'!$R$3:$R$7690,"=" &amp;B299,'2way'!$Y$3:$Y$7690,"&lt;&gt;P")</f>
        <v>0</v>
      </c>
      <c r="D299">
        <f>SUMIFS('2way'!$AB$3:$AB$7690,'2way'!$Q$3:$Q$7690,"="&amp;B299,'2way'!$Z$3:$Z$7690,"&lt;&gt;P") + SUMIFS('2way'!$AB$3:$AB$7690,'2way'!$R$3:$R$7690,"="&amp;B299,'2way'!$Z$3:$Z$7690,"&lt;&gt;P")</f>
        <v>0</v>
      </c>
      <c r="E299" s="60" t="e">
        <f t="shared" si="12"/>
        <v>#DIV/0!</v>
      </c>
      <c r="F299">
        <f>SUMIFS('2way'!$Z$3:$Z$7690,'2way'!$Q$3:$Q$7690,"=" &amp;B299,'2way'!$Y$3:$Y$7690,"&lt;&gt;P") + SUMIFS('2way'!$Z$3:$Z$7690,'2way'!$R$3:$R$7690,"=" &amp;B299,'2way'!$Y$3:$Y$7690,"&lt;&gt;P")</f>
        <v>0</v>
      </c>
      <c r="G299">
        <f>SUMIFS('2way'!$AD$3:$AD$7690,'2way'!$Q$3:$Q$7690,"="&amp;B299,'2way'!$Y$3:$Y$7690,"&lt;&gt;P") + SUMIFS('2way'!$AD$3:$AD$7690,'2way'!$R$3:$R$7690,"="&amp;D299,'2way'!$Y$3:$Y$7690,"&lt;&gt;P")</f>
        <v>0</v>
      </c>
      <c r="H299" s="60" t="e">
        <f t="shared" si="13"/>
        <v>#DIV/0!</v>
      </c>
      <c r="I299">
        <f>SUMIFS('2way'!$Z$3:$Z$7690,'2way'!$Q$3:$Q$7690,"=" &amp;B299,'2way'!$Y$3:$Y$7690,"&lt;&gt;P") + SUMIFS('2way'!$Z$3:$Z$7690,'2way'!$R$3:$R$7690,"=" &amp;B299,'2way'!$Y$3:$Y$7690,"&lt;&gt;P")</f>
        <v>0</v>
      </c>
      <c r="J299">
        <f>SUMIFS('2way'!$AF$3:$AF$7690,'2way'!$Q$3:$Q$7690,"="&amp;B299,'2way'!$Y$3:$Y$7690,"&lt;&gt;P") + SUMIFS('2way'!$AF$3:$AF$7690,'2way'!$R$3:$R$7690,"="&amp;B299,'2way'!$Y$3:$Y$7690,"&lt;&gt;P")</f>
        <v>0</v>
      </c>
      <c r="K299" s="60" t="e">
        <f t="shared" si="14"/>
        <v>#DIV/0!</v>
      </c>
    </row>
    <row r="300" spans="1:11" x14ac:dyDescent="0.25">
      <c r="A300" t="s">
        <v>66</v>
      </c>
      <c r="B300" t="s">
        <v>137</v>
      </c>
      <c r="C300">
        <f>SUMIFS('2way'!$Z$3:$Z$7690,'2way'!$Q$3:$Q$7690,"=" &amp;B300,'2way'!$Y$3:$Y$7690,"&lt;&gt;P") + SUMIFS('2way'!$Z$3:$Z$7690,'2way'!$R$3:$R$7690,"=" &amp;B300,'2way'!$Y$3:$Y$7690,"&lt;&gt;P")</f>
        <v>0</v>
      </c>
      <c r="D300">
        <f>SUMIFS('2way'!$AB$3:$AB$7690,'2way'!$Q$3:$Q$7690,"="&amp;B300,'2way'!$Z$3:$Z$7690,"&lt;&gt;P") + SUMIFS('2way'!$AB$3:$AB$7690,'2way'!$R$3:$R$7690,"="&amp;B300,'2way'!$Z$3:$Z$7690,"&lt;&gt;P")</f>
        <v>0</v>
      </c>
      <c r="E300" s="60" t="e">
        <f t="shared" si="12"/>
        <v>#DIV/0!</v>
      </c>
      <c r="F300">
        <f>SUMIFS('2way'!$Z$3:$Z$7690,'2way'!$Q$3:$Q$7690,"=" &amp;B300,'2way'!$Y$3:$Y$7690,"&lt;&gt;P") + SUMIFS('2way'!$Z$3:$Z$7690,'2way'!$R$3:$R$7690,"=" &amp;B300,'2way'!$Y$3:$Y$7690,"&lt;&gt;P")</f>
        <v>0</v>
      </c>
      <c r="G300">
        <f>SUMIFS('2way'!$AD$3:$AD$7690,'2way'!$Q$3:$Q$7690,"="&amp;B300,'2way'!$Y$3:$Y$7690,"&lt;&gt;P") + SUMIFS('2way'!$AD$3:$AD$7690,'2way'!$R$3:$R$7690,"="&amp;D300,'2way'!$Y$3:$Y$7690,"&lt;&gt;P")</f>
        <v>0</v>
      </c>
      <c r="H300" s="60" t="e">
        <f t="shared" si="13"/>
        <v>#DIV/0!</v>
      </c>
      <c r="I300">
        <f>SUMIFS('2way'!$Z$3:$Z$7690,'2way'!$Q$3:$Q$7690,"=" &amp;B300,'2way'!$Y$3:$Y$7690,"&lt;&gt;P") + SUMIFS('2way'!$Z$3:$Z$7690,'2way'!$R$3:$R$7690,"=" &amp;B300,'2way'!$Y$3:$Y$7690,"&lt;&gt;P")</f>
        <v>0</v>
      </c>
      <c r="J300">
        <f>SUMIFS('2way'!$AF$3:$AF$7690,'2way'!$Q$3:$Q$7690,"="&amp;B300,'2way'!$Y$3:$Y$7690,"&lt;&gt;P") + SUMIFS('2way'!$AF$3:$AF$7690,'2way'!$R$3:$R$7690,"="&amp;B300,'2way'!$Y$3:$Y$7690,"&lt;&gt;P")</f>
        <v>0</v>
      </c>
      <c r="K300" s="60" t="e">
        <f t="shared" si="14"/>
        <v>#DIV/0!</v>
      </c>
    </row>
    <row r="301" spans="1:11" x14ac:dyDescent="0.25">
      <c r="A301" t="s">
        <v>66</v>
      </c>
      <c r="B301" t="s">
        <v>133</v>
      </c>
      <c r="C301">
        <f>SUMIFS('2way'!$Z$3:$Z$7690,'2way'!$Q$3:$Q$7690,"=" &amp;B301,'2way'!$Y$3:$Y$7690,"&lt;&gt;P") + SUMIFS('2way'!$Z$3:$Z$7690,'2way'!$R$3:$R$7690,"=" &amp;B301,'2way'!$Y$3:$Y$7690,"&lt;&gt;P")</f>
        <v>0</v>
      </c>
      <c r="D301">
        <f>SUMIFS('2way'!$AB$3:$AB$7690,'2way'!$Q$3:$Q$7690,"="&amp;B301,'2way'!$Z$3:$Z$7690,"&lt;&gt;P") + SUMIFS('2way'!$AB$3:$AB$7690,'2way'!$R$3:$R$7690,"="&amp;B301,'2way'!$Z$3:$Z$7690,"&lt;&gt;P")</f>
        <v>0</v>
      </c>
      <c r="E301" s="60" t="e">
        <f t="shared" si="12"/>
        <v>#DIV/0!</v>
      </c>
      <c r="F301">
        <f>SUMIFS('2way'!$Z$3:$Z$7690,'2way'!$Q$3:$Q$7690,"=" &amp;B301,'2way'!$Y$3:$Y$7690,"&lt;&gt;P") + SUMIFS('2way'!$Z$3:$Z$7690,'2way'!$R$3:$R$7690,"=" &amp;B301,'2way'!$Y$3:$Y$7690,"&lt;&gt;P")</f>
        <v>0</v>
      </c>
      <c r="G301">
        <f>SUMIFS('2way'!$AD$3:$AD$7690,'2way'!$Q$3:$Q$7690,"="&amp;B301,'2way'!$Y$3:$Y$7690,"&lt;&gt;P") + SUMIFS('2way'!$AD$3:$AD$7690,'2way'!$R$3:$R$7690,"="&amp;D301,'2way'!$Y$3:$Y$7690,"&lt;&gt;P")</f>
        <v>0</v>
      </c>
      <c r="H301" s="60" t="e">
        <f t="shared" si="13"/>
        <v>#DIV/0!</v>
      </c>
      <c r="I301">
        <f>SUMIFS('2way'!$Z$3:$Z$7690,'2way'!$Q$3:$Q$7690,"=" &amp;B301,'2way'!$Y$3:$Y$7690,"&lt;&gt;P") + SUMIFS('2way'!$Z$3:$Z$7690,'2way'!$R$3:$R$7690,"=" &amp;B301,'2way'!$Y$3:$Y$7690,"&lt;&gt;P")</f>
        <v>0</v>
      </c>
      <c r="J301">
        <f>SUMIFS('2way'!$AF$3:$AF$7690,'2way'!$Q$3:$Q$7690,"="&amp;B301,'2way'!$Y$3:$Y$7690,"&lt;&gt;P") + SUMIFS('2way'!$AF$3:$AF$7690,'2way'!$R$3:$R$7690,"="&amp;B301,'2way'!$Y$3:$Y$7690,"&lt;&gt;P")</f>
        <v>0</v>
      </c>
      <c r="K301" s="60" t="e">
        <f t="shared" si="14"/>
        <v>#DIV/0!</v>
      </c>
    </row>
    <row r="302" spans="1:11" x14ac:dyDescent="0.25">
      <c r="A302" t="s">
        <v>67</v>
      </c>
      <c r="B302" t="s">
        <v>41</v>
      </c>
      <c r="C302">
        <f>SUMIFS('2way'!$Z$3:$Z$7690,'2way'!$Q$3:$Q$7690,"=" &amp;B302,'2way'!$Y$3:$Y$7690,"&lt;&gt;P") + SUMIFS('2way'!$Z$3:$Z$7690,'2way'!$R$3:$R$7690,"=" &amp;B302,'2way'!$Y$3:$Y$7690,"&lt;&gt;P")</f>
        <v>0</v>
      </c>
      <c r="D302">
        <f>SUMIFS('2way'!$AB$3:$AB$7690,'2way'!$Q$3:$Q$7690,"="&amp;B302,'2way'!$Z$3:$Z$7690,"&lt;&gt;P") + SUMIFS('2way'!$AB$3:$AB$7690,'2way'!$R$3:$R$7690,"="&amp;B302,'2way'!$Z$3:$Z$7690,"&lt;&gt;P")</f>
        <v>0</v>
      </c>
      <c r="E302" s="60" t="e">
        <f t="shared" si="12"/>
        <v>#DIV/0!</v>
      </c>
      <c r="F302">
        <f>SUMIFS('2way'!$Z$3:$Z$7690,'2way'!$Q$3:$Q$7690,"=" &amp;B302,'2way'!$Y$3:$Y$7690,"&lt;&gt;P") + SUMIFS('2way'!$Z$3:$Z$7690,'2way'!$R$3:$R$7690,"=" &amp;B302,'2way'!$Y$3:$Y$7690,"&lt;&gt;P")</f>
        <v>0</v>
      </c>
      <c r="G302">
        <f>SUMIFS('2way'!$AD$3:$AD$7690,'2way'!$Q$3:$Q$7690,"="&amp;B302,'2way'!$Y$3:$Y$7690,"&lt;&gt;P") + SUMIFS('2way'!$AD$3:$AD$7690,'2way'!$R$3:$R$7690,"="&amp;D302,'2way'!$Y$3:$Y$7690,"&lt;&gt;P")</f>
        <v>0</v>
      </c>
      <c r="H302" s="60" t="e">
        <f t="shared" si="13"/>
        <v>#DIV/0!</v>
      </c>
      <c r="I302">
        <f>SUMIFS('2way'!$Z$3:$Z$7690,'2way'!$Q$3:$Q$7690,"=" &amp;B302,'2way'!$Y$3:$Y$7690,"&lt;&gt;P") + SUMIFS('2way'!$Z$3:$Z$7690,'2way'!$R$3:$R$7690,"=" &amp;B302,'2way'!$Y$3:$Y$7690,"&lt;&gt;P")</f>
        <v>0</v>
      </c>
      <c r="J302">
        <f>SUMIFS('2way'!$AF$3:$AF$7690,'2way'!$Q$3:$Q$7690,"="&amp;B302,'2way'!$Y$3:$Y$7690,"&lt;&gt;P") + SUMIFS('2way'!$AF$3:$AF$7690,'2way'!$R$3:$R$7690,"="&amp;B302,'2way'!$Y$3:$Y$7690,"&lt;&gt;P")</f>
        <v>0</v>
      </c>
      <c r="K302" s="60" t="e">
        <f t="shared" si="14"/>
        <v>#DIV/0!</v>
      </c>
    </row>
    <row r="303" spans="1:11" x14ac:dyDescent="0.25">
      <c r="A303" t="s">
        <v>67</v>
      </c>
      <c r="B303" t="s">
        <v>62</v>
      </c>
      <c r="C303">
        <f>SUMIFS('2way'!$Z$3:$Z$7690,'2way'!$Q$3:$Q$7690,"=" &amp;B303,'2way'!$Y$3:$Y$7690,"&lt;&gt;P") + SUMIFS('2way'!$Z$3:$Z$7690,'2way'!$R$3:$R$7690,"=" &amp;B303,'2way'!$Y$3:$Y$7690,"&lt;&gt;P")</f>
        <v>0</v>
      </c>
      <c r="D303">
        <f>SUMIFS('2way'!$AB$3:$AB$7690,'2way'!$Q$3:$Q$7690,"="&amp;B303,'2way'!$Z$3:$Z$7690,"&lt;&gt;P") + SUMIFS('2way'!$AB$3:$AB$7690,'2way'!$R$3:$R$7690,"="&amp;B303,'2way'!$Z$3:$Z$7690,"&lt;&gt;P")</f>
        <v>0</v>
      </c>
      <c r="E303" s="60" t="e">
        <f t="shared" si="12"/>
        <v>#DIV/0!</v>
      </c>
      <c r="F303">
        <f>SUMIFS('2way'!$Z$3:$Z$7690,'2way'!$Q$3:$Q$7690,"=" &amp;B303,'2way'!$Y$3:$Y$7690,"&lt;&gt;P") + SUMIFS('2way'!$Z$3:$Z$7690,'2way'!$R$3:$R$7690,"=" &amp;B303,'2way'!$Y$3:$Y$7690,"&lt;&gt;P")</f>
        <v>0</v>
      </c>
      <c r="G303">
        <f>SUMIFS('2way'!$AD$3:$AD$7690,'2way'!$Q$3:$Q$7690,"="&amp;B303,'2way'!$Y$3:$Y$7690,"&lt;&gt;P") + SUMIFS('2way'!$AD$3:$AD$7690,'2way'!$R$3:$R$7690,"="&amp;D303,'2way'!$Y$3:$Y$7690,"&lt;&gt;P")</f>
        <v>0</v>
      </c>
      <c r="H303" s="60" t="e">
        <f t="shared" si="13"/>
        <v>#DIV/0!</v>
      </c>
      <c r="I303">
        <f>SUMIFS('2way'!$Z$3:$Z$7690,'2way'!$Q$3:$Q$7690,"=" &amp;B303,'2way'!$Y$3:$Y$7690,"&lt;&gt;P") + SUMIFS('2way'!$Z$3:$Z$7690,'2way'!$R$3:$R$7690,"=" &amp;B303,'2way'!$Y$3:$Y$7690,"&lt;&gt;P")</f>
        <v>0</v>
      </c>
      <c r="J303">
        <f>SUMIFS('2way'!$AF$3:$AF$7690,'2way'!$Q$3:$Q$7690,"="&amp;B303,'2way'!$Y$3:$Y$7690,"&lt;&gt;P") + SUMIFS('2way'!$AF$3:$AF$7690,'2way'!$R$3:$R$7690,"="&amp;B303,'2way'!$Y$3:$Y$7690,"&lt;&gt;P")</f>
        <v>0</v>
      </c>
      <c r="K303" s="60" t="e">
        <f t="shared" si="14"/>
        <v>#DIV/0!</v>
      </c>
    </row>
    <row r="304" spans="1:11" x14ac:dyDescent="0.25">
      <c r="A304" t="s">
        <v>67</v>
      </c>
      <c r="B304" t="s">
        <v>17</v>
      </c>
      <c r="C304">
        <f>SUMIFS('2way'!$Z$3:$Z$7690,'2way'!$Q$3:$Q$7690,"=" &amp;B304,'2way'!$Y$3:$Y$7690,"&lt;&gt;P") + SUMIFS('2way'!$Z$3:$Z$7690,'2way'!$R$3:$R$7690,"=" &amp;B304,'2way'!$Y$3:$Y$7690,"&lt;&gt;P")</f>
        <v>0</v>
      </c>
      <c r="D304">
        <f>SUMIFS('2way'!$AB$3:$AB$7690,'2way'!$Q$3:$Q$7690,"="&amp;B304,'2way'!$Z$3:$Z$7690,"&lt;&gt;P") + SUMIFS('2way'!$AB$3:$AB$7690,'2way'!$R$3:$R$7690,"="&amp;B304,'2way'!$Z$3:$Z$7690,"&lt;&gt;P")</f>
        <v>0</v>
      </c>
      <c r="E304" s="60" t="e">
        <f t="shared" si="12"/>
        <v>#DIV/0!</v>
      </c>
      <c r="F304">
        <f>SUMIFS('2way'!$Z$3:$Z$7690,'2way'!$Q$3:$Q$7690,"=" &amp;B304,'2way'!$Y$3:$Y$7690,"&lt;&gt;P") + SUMIFS('2way'!$Z$3:$Z$7690,'2way'!$R$3:$R$7690,"=" &amp;B304,'2way'!$Y$3:$Y$7690,"&lt;&gt;P")</f>
        <v>0</v>
      </c>
      <c r="G304">
        <f>SUMIFS('2way'!$AD$3:$AD$7690,'2way'!$Q$3:$Q$7690,"="&amp;B304,'2way'!$Y$3:$Y$7690,"&lt;&gt;P") + SUMIFS('2way'!$AD$3:$AD$7690,'2way'!$R$3:$R$7690,"="&amp;D304,'2way'!$Y$3:$Y$7690,"&lt;&gt;P")</f>
        <v>0</v>
      </c>
      <c r="H304" s="60" t="e">
        <f t="shared" si="13"/>
        <v>#DIV/0!</v>
      </c>
      <c r="I304">
        <f>SUMIFS('2way'!$Z$3:$Z$7690,'2way'!$Q$3:$Q$7690,"=" &amp;B304,'2way'!$Y$3:$Y$7690,"&lt;&gt;P") + SUMIFS('2way'!$Z$3:$Z$7690,'2way'!$R$3:$R$7690,"=" &amp;B304,'2way'!$Y$3:$Y$7690,"&lt;&gt;P")</f>
        <v>0</v>
      </c>
      <c r="J304">
        <f>SUMIFS('2way'!$AF$3:$AF$7690,'2way'!$Q$3:$Q$7690,"="&amp;B304,'2way'!$Y$3:$Y$7690,"&lt;&gt;P") + SUMIFS('2way'!$AF$3:$AF$7690,'2way'!$R$3:$R$7690,"="&amp;B304,'2way'!$Y$3:$Y$7690,"&lt;&gt;P")</f>
        <v>0</v>
      </c>
      <c r="K304" s="60" t="e">
        <f t="shared" si="14"/>
        <v>#DIV/0!</v>
      </c>
    </row>
    <row r="305" spans="1:11" x14ac:dyDescent="0.25">
      <c r="A305" t="s">
        <v>67</v>
      </c>
      <c r="B305" t="s">
        <v>13</v>
      </c>
      <c r="C305">
        <f>SUMIFS('2way'!$Z$3:$Z$7690,'2way'!$Q$3:$Q$7690,"=" &amp;B305,'2way'!$Y$3:$Y$7690,"&lt;&gt;P") + SUMIFS('2way'!$Z$3:$Z$7690,'2way'!$R$3:$R$7690,"=" &amp;B305,'2way'!$Y$3:$Y$7690,"&lt;&gt;P")</f>
        <v>0</v>
      </c>
      <c r="D305">
        <f>SUMIFS('2way'!$AB$3:$AB$7690,'2way'!$Q$3:$Q$7690,"="&amp;B305,'2way'!$Z$3:$Z$7690,"&lt;&gt;P") + SUMIFS('2way'!$AB$3:$AB$7690,'2way'!$R$3:$R$7690,"="&amp;B305,'2way'!$Z$3:$Z$7690,"&lt;&gt;P")</f>
        <v>0</v>
      </c>
      <c r="E305" s="60" t="e">
        <f t="shared" si="12"/>
        <v>#DIV/0!</v>
      </c>
      <c r="F305">
        <f>SUMIFS('2way'!$Z$3:$Z$7690,'2way'!$Q$3:$Q$7690,"=" &amp;B305,'2way'!$Y$3:$Y$7690,"&lt;&gt;P") + SUMIFS('2way'!$Z$3:$Z$7690,'2way'!$R$3:$R$7690,"=" &amp;B305,'2way'!$Y$3:$Y$7690,"&lt;&gt;P")</f>
        <v>0</v>
      </c>
      <c r="G305">
        <f>SUMIFS('2way'!$AD$3:$AD$7690,'2way'!$Q$3:$Q$7690,"="&amp;B305,'2way'!$Y$3:$Y$7690,"&lt;&gt;P") + SUMIFS('2way'!$AD$3:$AD$7690,'2way'!$R$3:$R$7690,"="&amp;D305,'2way'!$Y$3:$Y$7690,"&lt;&gt;P")</f>
        <v>0</v>
      </c>
      <c r="H305" s="60" t="e">
        <f t="shared" si="13"/>
        <v>#DIV/0!</v>
      </c>
      <c r="I305">
        <f>SUMIFS('2way'!$Z$3:$Z$7690,'2way'!$Q$3:$Q$7690,"=" &amp;B305,'2way'!$Y$3:$Y$7690,"&lt;&gt;P") + SUMIFS('2way'!$Z$3:$Z$7690,'2way'!$R$3:$R$7690,"=" &amp;B305,'2way'!$Y$3:$Y$7690,"&lt;&gt;P")</f>
        <v>0</v>
      </c>
      <c r="J305">
        <f>SUMIFS('2way'!$AF$3:$AF$7690,'2way'!$Q$3:$Q$7690,"="&amp;B305,'2way'!$Y$3:$Y$7690,"&lt;&gt;P") + SUMIFS('2way'!$AF$3:$AF$7690,'2way'!$R$3:$R$7690,"="&amp;B305,'2way'!$Y$3:$Y$7690,"&lt;&gt;P")</f>
        <v>0</v>
      </c>
      <c r="K305" s="60" t="e">
        <f t="shared" si="14"/>
        <v>#DIV/0!</v>
      </c>
    </row>
    <row r="306" spans="1:11" x14ac:dyDescent="0.25">
      <c r="A306" t="s">
        <v>67</v>
      </c>
      <c r="B306" t="s">
        <v>16</v>
      </c>
      <c r="C306">
        <f>SUMIFS('2way'!$Z$3:$Z$7690,'2way'!$Q$3:$Q$7690,"=" &amp;B306,'2way'!$Y$3:$Y$7690,"&lt;&gt;P") + SUMIFS('2way'!$Z$3:$Z$7690,'2way'!$R$3:$R$7690,"=" &amp;B306,'2way'!$Y$3:$Y$7690,"&lt;&gt;P")</f>
        <v>0</v>
      </c>
      <c r="D306">
        <f>SUMIFS('2way'!$AB$3:$AB$7690,'2way'!$Q$3:$Q$7690,"="&amp;B306,'2way'!$Z$3:$Z$7690,"&lt;&gt;P") + SUMIFS('2way'!$AB$3:$AB$7690,'2way'!$R$3:$R$7690,"="&amp;B306,'2way'!$Z$3:$Z$7690,"&lt;&gt;P")</f>
        <v>0</v>
      </c>
      <c r="E306" s="60" t="e">
        <f t="shared" si="12"/>
        <v>#DIV/0!</v>
      </c>
      <c r="F306">
        <f>SUMIFS('2way'!$Z$3:$Z$7690,'2way'!$Q$3:$Q$7690,"=" &amp;B306,'2way'!$Y$3:$Y$7690,"&lt;&gt;P") + SUMIFS('2way'!$Z$3:$Z$7690,'2way'!$R$3:$R$7690,"=" &amp;B306,'2way'!$Y$3:$Y$7690,"&lt;&gt;P")</f>
        <v>0</v>
      </c>
      <c r="G306">
        <f>SUMIFS('2way'!$AD$3:$AD$7690,'2way'!$Q$3:$Q$7690,"="&amp;B306,'2way'!$Y$3:$Y$7690,"&lt;&gt;P") + SUMIFS('2way'!$AD$3:$AD$7690,'2way'!$R$3:$R$7690,"="&amp;D306,'2way'!$Y$3:$Y$7690,"&lt;&gt;P")</f>
        <v>0</v>
      </c>
      <c r="H306" s="60" t="e">
        <f t="shared" si="13"/>
        <v>#DIV/0!</v>
      </c>
      <c r="I306">
        <f>SUMIFS('2way'!$Z$3:$Z$7690,'2way'!$Q$3:$Q$7690,"=" &amp;B306,'2way'!$Y$3:$Y$7690,"&lt;&gt;P") + SUMIFS('2way'!$Z$3:$Z$7690,'2way'!$R$3:$R$7690,"=" &amp;B306,'2way'!$Y$3:$Y$7690,"&lt;&gt;P")</f>
        <v>0</v>
      </c>
      <c r="J306">
        <f>SUMIFS('2way'!$AF$3:$AF$7690,'2way'!$Q$3:$Q$7690,"="&amp;B306,'2way'!$Y$3:$Y$7690,"&lt;&gt;P") + SUMIFS('2way'!$AF$3:$AF$7690,'2way'!$R$3:$R$7690,"="&amp;B306,'2way'!$Y$3:$Y$7690,"&lt;&gt;P")</f>
        <v>0</v>
      </c>
      <c r="K306" s="60" t="e">
        <f t="shared" si="14"/>
        <v>#DIV/0!</v>
      </c>
    </row>
    <row r="307" spans="1:11" x14ac:dyDescent="0.25">
      <c r="A307" t="s">
        <v>67</v>
      </c>
      <c r="B307" t="s">
        <v>40</v>
      </c>
      <c r="C307">
        <f>SUMIFS('2way'!$Z$3:$Z$7690,'2way'!$Q$3:$Q$7690,"=" &amp;B307,'2way'!$Y$3:$Y$7690,"&lt;&gt;P") + SUMIFS('2way'!$Z$3:$Z$7690,'2way'!$R$3:$R$7690,"=" &amp;B307,'2way'!$Y$3:$Y$7690,"&lt;&gt;P")</f>
        <v>0</v>
      </c>
      <c r="D307">
        <f>SUMIFS('2way'!$AB$3:$AB$7690,'2way'!$Q$3:$Q$7690,"="&amp;B307,'2way'!$Z$3:$Z$7690,"&lt;&gt;P") + SUMIFS('2way'!$AB$3:$AB$7690,'2way'!$R$3:$R$7690,"="&amp;B307,'2way'!$Z$3:$Z$7690,"&lt;&gt;P")</f>
        <v>0</v>
      </c>
      <c r="E307" s="60" t="e">
        <f t="shared" si="12"/>
        <v>#DIV/0!</v>
      </c>
      <c r="F307">
        <f>SUMIFS('2way'!$Z$3:$Z$7690,'2way'!$Q$3:$Q$7690,"=" &amp;B307,'2way'!$Y$3:$Y$7690,"&lt;&gt;P") + SUMIFS('2way'!$Z$3:$Z$7690,'2way'!$R$3:$R$7690,"=" &amp;B307,'2way'!$Y$3:$Y$7690,"&lt;&gt;P")</f>
        <v>0</v>
      </c>
      <c r="G307">
        <f>SUMIFS('2way'!$AD$3:$AD$7690,'2way'!$Q$3:$Q$7690,"="&amp;B307,'2way'!$Y$3:$Y$7690,"&lt;&gt;P") + SUMIFS('2way'!$AD$3:$AD$7690,'2way'!$R$3:$R$7690,"="&amp;D307,'2way'!$Y$3:$Y$7690,"&lt;&gt;P")</f>
        <v>0</v>
      </c>
      <c r="H307" s="60" t="e">
        <f t="shared" si="13"/>
        <v>#DIV/0!</v>
      </c>
      <c r="I307">
        <f>SUMIFS('2way'!$Z$3:$Z$7690,'2way'!$Q$3:$Q$7690,"=" &amp;B307,'2way'!$Y$3:$Y$7690,"&lt;&gt;P") + SUMIFS('2way'!$Z$3:$Z$7690,'2way'!$R$3:$R$7690,"=" &amp;B307,'2way'!$Y$3:$Y$7690,"&lt;&gt;P")</f>
        <v>0</v>
      </c>
      <c r="J307">
        <f>SUMIFS('2way'!$AF$3:$AF$7690,'2way'!$Q$3:$Q$7690,"="&amp;B307,'2way'!$Y$3:$Y$7690,"&lt;&gt;P") + SUMIFS('2way'!$AF$3:$AF$7690,'2way'!$R$3:$R$7690,"="&amp;B307,'2way'!$Y$3:$Y$7690,"&lt;&gt;P")</f>
        <v>0</v>
      </c>
      <c r="K307" s="60" t="e">
        <f t="shared" si="14"/>
        <v>#DIV/0!</v>
      </c>
    </row>
    <row r="308" spans="1:11" x14ac:dyDescent="0.25">
      <c r="A308" t="s">
        <v>67</v>
      </c>
      <c r="B308" t="s">
        <v>63</v>
      </c>
      <c r="C308">
        <f>SUMIFS('2way'!$Z$3:$Z$7690,'2way'!$Q$3:$Q$7690,"=" &amp;B308,'2way'!$Y$3:$Y$7690,"&lt;&gt;P") + SUMIFS('2way'!$Z$3:$Z$7690,'2way'!$R$3:$R$7690,"=" &amp;B308,'2way'!$Y$3:$Y$7690,"&lt;&gt;P")</f>
        <v>0</v>
      </c>
      <c r="D308">
        <f>SUMIFS('2way'!$AB$3:$AB$7690,'2way'!$Q$3:$Q$7690,"="&amp;B308,'2way'!$Z$3:$Z$7690,"&lt;&gt;P") + SUMIFS('2way'!$AB$3:$AB$7690,'2way'!$R$3:$R$7690,"="&amp;B308,'2way'!$Z$3:$Z$7690,"&lt;&gt;P")</f>
        <v>0</v>
      </c>
      <c r="E308" s="60" t="e">
        <f t="shared" si="12"/>
        <v>#DIV/0!</v>
      </c>
      <c r="F308">
        <f>SUMIFS('2way'!$Z$3:$Z$7690,'2way'!$Q$3:$Q$7690,"=" &amp;B308,'2way'!$Y$3:$Y$7690,"&lt;&gt;P") + SUMIFS('2way'!$Z$3:$Z$7690,'2way'!$R$3:$R$7690,"=" &amp;B308,'2way'!$Y$3:$Y$7690,"&lt;&gt;P")</f>
        <v>0</v>
      </c>
      <c r="G308">
        <f>SUMIFS('2way'!$AD$3:$AD$7690,'2way'!$Q$3:$Q$7690,"="&amp;B308,'2way'!$Y$3:$Y$7690,"&lt;&gt;P") + SUMIFS('2way'!$AD$3:$AD$7690,'2way'!$R$3:$R$7690,"="&amp;D308,'2way'!$Y$3:$Y$7690,"&lt;&gt;P")</f>
        <v>0</v>
      </c>
      <c r="H308" s="60" t="e">
        <f t="shared" si="13"/>
        <v>#DIV/0!</v>
      </c>
      <c r="I308">
        <f>SUMIFS('2way'!$Z$3:$Z$7690,'2way'!$Q$3:$Q$7690,"=" &amp;B308,'2way'!$Y$3:$Y$7690,"&lt;&gt;P") + SUMIFS('2way'!$Z$3:$Z$7690,'2way'!$R$3:$R$7690,"=" &amp;B308,'2way'!$Y$3:$Y$7690,"&lt;&gt;P")</f>
        <v>0</v>
      </c>
      <c r="J308">
        <f>SUMIFS('2way'!$AF$3:$AF$7690,'2way'!$Q$3:$Q$7690,"="&amp;B308,'2way'!$Y$3:$Y$7690,"&lt;&gt;P") + SUMIFS('2way'!$AF$3:$AF$7690,'2way'!$R$3:$R$7690,"="&amp;B308,'2way'!$Y$3:$Y$7690,"&lt;&gt;P")</f>
        <v>0</v>
      </c>
      <c r="K308" s="60" t="e">
        <f t="shared" si="14"/>
        <v>#DIV/0!</v>
      </c>
    </row>
    <row r="309" spans="1:11" x14ac:dyDescent="0.25">
      <c r="A309" t="s">
        <v>67</v>
      </c>
      <c r="B309" t="s">
        <v>11</v>
      </c>
      <c r="C309">
        <f>SUMIFS('2way'!$Z$3:$Z$7690,'2way'!$Q$3:$Q$7690,"=" &amp;B309,'2way'!$Y$3:$Y$7690,"&lt;&gt;P") + SUMIFS('2way'!$Z$3:$Z$7690,'2way'!$R$3:$R$7690,"=" &amp;B309,'2way'!$Y$3:$Y$7690,"&lt;&gt;P")</f>
        <v>0</v>
      </c>
      <c r="D309">
        <f>SUMIFS('2way'!$AB$3:$AB$7690,'2way'!$Q$3:$Q$7690,"="&amp;B309,'2way'!$Z$3:$Z$7690,"&lt;&gt;P") + SUMIFS('2way'!$AB$3:$AB$7690,'2way'!$R$3:$R$7690,"="&amp;B309,'2way'!$Z$3:$Z$7690,"&lt;&gt;P")</f>
        <v>0</v>
      </c>
      <c r="E309" s="60" t="e">
        <f t="shared" si="12"/>
        <v>#DIV/0!</v>
      </c>
      <c r="F309">
        <f>SUMIFS('2way'!$Z$3:$Z$7690,'2way'!$Q$3:$Q$7690,"=" &amp;B309,'2way'!$Y$3:$Y$7690,"&lt;&gt;P") + SUMIFS('2way'!$Z$3:$Z$7690,'2way'!$R$3:$R$7690,"=" &amp;B309,'2way'!$Y$3:$Y$7690,"&lt;&gt;P")</f>
        <v>0</v>
      </c>
      <c r="G309">
        <f>SUMIFS('2way'!$AD$3:$AD$7690,'2way'!$Q$3:$Q$7690,"="&amp;B309,'2way'!$Y$3:$Y$7690,"&lt;&gt;P") + SUMIFS('2way'!$AD$3:$AD$7690,'2way'!$R$3:$R$7690,"="&amp;D309,'2way'!$Y$3:$Y$7690,"&lt;&gt;P")</f>
        <v>0</v>
      </c>
      <c r="H309" s="60" t="e">
        <f t="shared" si="13"/>
        <v>#DIV/0!</v>
      </c>
      <c r="I309">
        <f>SUMIFS('2way'!$Z$3:$Z$7690,'2way'!$Q$3:$Q$7690,"=" &amp;B309,'2way'!$Y$3:$Y$7690,"&lt;&gt;P") + SUMIFS('2way'!$Z$3:$Z$7690,'2way'!$R$3:$R$7690,"=" &amp;B309,'2way'!$Y$3:$Y$7690,"&lt;&gt;P")</f>
        <v>0</v>
      </c>
      <c r="J309">
        <f>SUMIFS('2way'!$AF$3:$AF$7690,'2way'!$Q$3:$Q$7690,"="&amp;B309,'2way'!$Y$3:$Y$7690,"&lt;&gt;P") + SUMIFS('2way'!$AF$3:$AF$7690,'2way'!$R$3:$R$7690,"="&amp;B309,'2way'!$Y$3:$Y$7690,"&lt;&gt;P")</f>
        <v>0</v>
      </c>
      <c r="K309" s="60" t="e">
        <f t="shared" si="14"/>
        <v>#DIV/0!</v>
      </c>
    </row>
    <row r="310" spans="1:11" x14ac:dyDescent="0.25">
      <c r="A310" t="s">
        <v>67</v>
      </c>
      <c r="B310" t="s">
        <v>10</v>
      </c>
      <c r="C310">
        <f>SUMIFS('2way'!$Z$3:$Z$7690,'2way'!$Q$3:$Q$7690,"=" &amp;B310,'2way'!$Y$3:$Y$7690,"&lt;&gt;P") + SUMIFS('2way'!$Z$3:$Z$7690,'2way'!$R$3:$R$7690,"=" &amp;B310,'2way'!$Y$3:$Y$7690,"&lt;&gt;P")</f>
        <v>0</v>
      </c>
      <c r="D310">
        <f>SUMIFS('2way'!$AB$3:$AB$7690,'2way'!$Q$3:$Q$7690,"="&amp;B310,'2way'!$Z$3:$Z$7690,"&lt;&gt;P") + SUMIFS('2way'!$AB$3:$AB$7690,'2way'!$R$3:$R$7690,"="&amp;B310,'2way'!$Z$3:$Z$7690,"&lt;&gt;P")</f>
        <v>0</v>
      </c>
      <c r="E310" s="60" t="e">
        <f t="shared" si="12"/>
        <v>#DIV/0!</v>
      </c>
      <c r="F310">
        <f>SUMIFS('2way'!$Z$3:$Z$7690,'2way'!$Q$3:$Q$7690,"=" &amp;B310,'2way'!$Y$3:$Y$7690,"&lt;&gt;P") + SUMIFS('2way'!$Z$3:$Z$7690,'2way'!$R$3:$R$7690,"=" &amp;B310,'2way'!$Y$3:$Y$7690,"&lt;&gt;P")</f>
        <v>0</v>
      </c>
      <c r="G310">
        <f>SUMIFS('2way'!$AD$3:$AD$7690,'2way'!$Q$3:$Q$7690,"="&amp;B310,'2way'!$Y$3:$Y$7690,"&lt;&gt;P") + SUMIFS('2way'!$AD$3:$AD$7690,'2way'!$R$3:$R$7690,"="&amp;D310,'2way'!$Y$3:$Y$7690,"&lt;&gt;P")</f>
        <v>0</v>
      </c>
      <c r="H310" s="60" t="e">
        <f t="shared" si="13"/>
        <v>#DIV/0!</v>
      </c>
      <c r="I310">
        <f>SUMIFS('2way'!$Z$3:$Z$7690,'2way'!$Q$3:$Q$7690,"=" &amp;B310,'2way'!$Y$3:$Y$7690,"&lt;&gt;P") + SUMIFS('2way'!$Z$3:$Z$7690,'2way'!$R$3:$R$7690,"=" &amp;B310,'2way'!$Y$3:$Y$7690,"&lt;&gt;P")</f>
        <v>0</v>
      </c>
      <c r="J310">
        <f>SUMIFS('2way'!$AF$3:$AF$7690,'2way'!$Q$3:$Q$7690,"="&amp;B310,'2way'!$Y$3:$Y$7690,"&lt;&gt;P") + SUMIFS('2way'!$AF$3:$AF$7690,'2way'!$R$3:$R$7690,"="&amp;B310,'2way'!$Y$3:$Y$7690,"&lt;&gt;P")</f>
        <v>0</v>
      </c>
      <c r="K310" s="60" t="e">
        <f t="shared" si="14"/>
        <v>#DIV/0!</v>
      </c>
    </row>
    <row r="311" spans="1:11" x14ac:dyDescent="0.25">
      <c r="A311" t="s">
        <v>67</v>
      </c>
      <c r="B311" t="s">
        <v>12</v>
      </c>
      <c r="C311">
        <f>SUMIFS('2way'!$Z$3:$Z$7690,'2way'!$Q$3:$Q$7690,"=" &amp;B311,'2way'!$Y$3:$Y$7690,"&lt;&gt;P") + SUMIFS('2way'!$Z$3:$Z$7690,'2way'!$R$3:$R$7690,"=" &amp;B311,'2way'!$Y$3:$Y$7690,"&lt;&gt;P")</f>
        <v>0</v>
      </c>
      <c r="D311">
        <f>SUMIFS('2way'!$AB$3:$AB$7690,'2way'!$Q$3:$Q$7690,"="&amp;B311,'2way'!$Z$3:$Z$7690,"&lt;&gt;P") + SUMIFS('2way'!$AB$3:$AB$7690,'2way'!$R$3:$R$7690,"="&amp;B311,'2way'!$Z$3:$Z$7690,"&lt;&gt;P")</f>
        <v>0</v>
      </c>
      <c r="E311" s="60" t="e">
        <f t="shared" si="12"/>
        <v>#DIV/0!</v>
      </c>
      <c r="F311">
        <f>SUMIFS('2way'!$Z$3:$Z$7690,'2way'!$Q$3:$Q$7690,"=" &amp;B311,'2way'!$Y$3:$Y$7690,"&lt;&gt;P") + SUMIFS('2way'!$Z$3:$Z$7690,'2way'!$R$3:$R$7690,"=" &amp;B311,'2way'!$Y$3:$Y$7690,"&lt;&gt;P")</f>
        <v>0</v>
      </c>
      <c r="G311">
        <f>SUMIFS('2way'!$AD$3:$AD$7690,'2way'!$Q$3:$Q$7690,"="&amp;B311,'2way'!$Y$3:$Y$7690,"&lt;&gt;P") + SUMIFS('2way'!$AD$3:$AD$7690,'2way'!$R$3:$R$7690,"="&amp;D311,'2way'!$Y$3:$Y$7690,"&lt;&gt;P")</f>
        <v>0</v>
      </c>
      <c r="H311" s="60" t="e">
        <f t="shared" si="13"/>
        <v>#DIV/0!</v>
      </c>
      <c r="I311">
        <f>SUMIFS('2way'!$Z$3:$Z$7690,'2way'!$Q$3:$Q$7690,"=" &amp;B311,'2way'!$Y$3:$Y$7690,"&lt;&gt;P") + SUMIFS('2way'!$Z$3:$Z$7690,'2way'!$R$3:$R$7690,"=" &amp;B311,'2way'!$Y$3:$Y$7690,"&lt;&gt;P")</f>
        <v>0</v>
      </c>
      <c r="J311">
        <f>SUMIFS('2way'!$AF$3:$AF$7690,'2way'!$Q$3:$Q$7690,"="&amp;B311,'2way'!$Y$3:$Y$7690,"&lt;&gt;P") + SUMIFS('2way'!$AF$3:$AF$7690,'2way'!$R$3:$R$7690,"="&amp;B311,'2way'!$Y$3:$Y$7690,"&lt;&gt;P")</f>
        <v>0</v>
      </c>
      <c r="K311" s="60" t="e">
        <f t="shared" si="14"/>
        <v>#DIV/0!</v>
      </c>
    </row>
    <row r="312" spans="1:11" x14ac:dyDescent="0.25">
      <c r="A312" t="s">
        <v>67</v>
      </c>
      <c r="B312" t="s">
        <v>15</v>
      </c>
      <c r="C312">
        <f>SUMIFS('2way'!$Z$3:$Z$7690,'2way'!$Q$3:$Q$7690,"=" &amp;B312,'2way'!$Y$3:$Y$7690,"&lt;&gt;P") + SUMIFS('2way'!$Z$3:$Z$7690,'2way'!$R$3:$R$7690,"=" &amp;B312,'2way'!$Y$3:$Y$7690,"&lt;&gt;P")</f>
        <v>0</v>
      </c>
      <c r="D312">
        <f>SUMIFS('2way'!$AB$3:$AB$7690,'2way'!$Q$3:$Q$7690,"="&amp;B312,'2way'!$Z$3:$Z$7690,"&lt;&gt;P") + SUMIFS('2way'!$AB$3:$AB$7690,'2way'!$R$3:$R$7690,"="&amp;B312,'2way'!$Z$3:$Z$7690,"&lt;&gt;P")</f>
        <v>0</v>
      </c>
      <c r="E312" s="60" t="e">
        <f t="shared" si="12"/>
        <v>#DIV/0!</v>
      </c>
      <c r="F312">
        <f>SUMIFS('2way'!$Z$3:$Z$7690,'2way'!$Q$3:$Q$7690,"=" &amp;B312,'2way'!$Y$3:$Y$7690,"&lt;&gt;P") + SUMIFS('2way'!$Z$3:$Z$7690,'2way'!$R$3:$R$7690,"=" &amp;B312,'2way'!$Y$3:$Y$7690,"&lt;&gt;P")</f>
        <v>0</v>
      </c>
      <c r="G312">
        <f>SUMIFS('2way'!$AD$3:$AD$7690,'2way'!$Q$3:$Q$7690,"="&amp;B312,'2way'!$Y$3:$Y$7690,"&lt;&gt;P") + SUMIFS('2way'!$AD$3:$AD$7690,'2way'!$R$3:$R$7690,"="&amp;D312,'2way'!$Y$3:$Y$7690,"&lt;&gt;P")</f>
        <v>0</v>
      </c>
      <c r="H312" s="60" t="e">
        <f t="shared" si="13"/>
        <v>#DIV/0!</v>
      </c>
      <c r="I312">
        <f>SUMIFS('2way'!$Z$3:$Z$7690,'2way'!$Q$3:$Q$7690,"=" &amp;B312,'2way'!$Y$3:$Y$7690,"&lt;&gt;P") + SUMIFS('2way'!$Z$3:$Z$7690,'2way'!$R$3:$R$7690,"=" &amp;B312,'2way'!$Y$3:$Y$7690,"&lt;&gt;P")</f>
        <v>0</v>
      </c>
      <c r="J312">
        <f>SUMIFS('2way'!$AF$3:$AF$7690,'2way'!$Q$3:$Q$7690,"="&amp;B312,'2way'!$Y$3:$Y$7690,"&lt;&gt;P") + SUMIFS('2way'!$AF$3:$AF$7690,'2way'!$R$3:$R$7690,"="&amp;B312,'2way'!$Y$3:$Y$7690,"&lt;&gt;P")</f>
        <v>0</v>
      </c>
      <c r="K312" s="60" t="e">
        <f t="shared" si="14"/>
        <v>#DIV/0!</v>
      </c>
    </row>
    <row r="313" spans="1:11" x14ac:dyDescent="0.25">
      <c r="A313" t="s">
        <v>67</v>
      </c>
      <c r="B313" t="s">
        <v>14</v>
      </c>
      <c r="C313">
        <f>SUMIFS('2way'!$Z$3:$Z$7690,'2way'!$Q$3:$Q$7690,"=" &amp;B313,'2way'!$Y$3:$Y$7690,"&lt;&gt;P") + SUMIFS('2way'!$Z$3:$Z$7690,'2way'!$R$3:$R$7690,"=" &amp;B313,'2way'!$Y$3:$Y$7690,"&lt;&gt;P")</f>
        <v>0</v>
      </c>
      <c r="D313">
        <f>SUMIFS('2way'!$AB$3:$AB$7690,'2way'!$Q$3:$Q$7690,"="&amp;B313,'2way'!$Z$3:$Z$7690,"&lt;&gt;P") + SUMIFS('2way'!$AB$3:$AB$7690,'2way'!$R$3:$R$7690,"="&amp;B313,'2way'!$Z$3:$Z$7690,"&lt;&gt;P")</f>
        <v>0</v>
      </c>
      <c r="E313" s="60" t="e">
        <f t="shared" si="12"/>
        <v>#DIV/0!</v>
      </c>
      <c r="F313">
        <f>SUMIFS('2way'!$Z$3:$Z$7690,'2way'!$Q$3:$Q$7690,"=" &amp;B313,'2way'!$Y$3:$Y$7690,"&lt;&gt;P") + SUMIFS('2way'!$Z$3:$Z$7690,'2way'!$R$3:$R$7690,"=" &amp;B313,'2way'!$Y$3:$Y$7690,"&lt;&gt;P")</f>
        <v>0</v>
      </c>
      <c r="G313">
        <f>SUMIFS('2way'!$AD$3:$AD$7690,'2way'!$Q$3:$Q$7690,"="&amp;B313,'2way'!$Y$3:$Y$7690,"&lt;&gt;P") + SUMIFS('2way'!$AD$3:$AD$7690,'2way'!$R$3:$R$7690,"="&amp;D313,'2way'!$Y$3:$Y$7690,"&lt;&gt;P")</f>
        <v>0</v>
      </c>
      <c r="H313" s="60" t="e">
        <f t="shared" si="13"/>
        <v>#DIV/0!</v>
      </c>
      <c r="I313">
        <f>SUMIFS('2way'!$Z$3:$Z$7690,'2way'!$Q$3:$Q$7690,"=" &amp;B313,'2way'!$Y$3:$Y$7690,"&lt;&gt;P") + SUMIFS('2way'!$Z$3:$Z$7690,'2way'!$R$3:$R$7690,"=" &amp;B313,'2way'!$Y$3:$Y$7690,"&lt;&gt;P")</f>
        <v>0</v>
      </c>
      <c r="J313">
        <f>SUMIFS('2way'!$AF$3:$AF$7690,'2way'!$Q$3:$Q$7690,"="&amp;B313,'2way'!$Y$3:$Y$7690,"&lt;&gt;P") + SUMIFS('2way'!$AF$3:$AF$7690,'2way'!$R$3:$R$7690,"="&amp;B313,'2way'!$Y$3:$Y$7690,"&lt;&gt;P")</f>
        <v>0</v>
      </c>
      <c r="K313" s="60" t="e">
        <f t="shared" si="14"/>
        <v>#DIV/0!</v>
      </c>
    </row>
    <row r="314" spans="1:11" x14ac:dyDescent="0.25">
      <c r="A314" t="s">
        <v>112</v>
      </c>
      <c r="B314" t="s">
        <v>110</v>
      </c>
      <c r="C314">
        <f>SUMIFS('2way'!$Z$3:$Z$7690,'2way'!$Q$3:$Q$7690,"=" &amp;B314,'2way'!$Y$3:$Y$7690,"&lt;&gt;P") + SUMIFS('2way'!$Z$3:$Z$7690,'2way'!$R$3:$R$7690,"=" &amp;B314,'2way'!$Y$3:$Y$7690,"&lt;&gt;P")</f>
        <v>0</v>
      </c>
      <c r="D314">
        <f>SUMIFS('2way'!$AB$3:$AB$7690,'2way'!$Q$3:$Q$7690,"="&amp;B314,'2way'!$Z$3:$Z$7690,"&lt;&gt;P") + SUMIFS('2way'!$AB$3:$AB$7690,'2way'!$R$3:$R$7690,"="&amp;B314,'2way'!$Z$3:$Z$7690,"&lt;&gt;P")</f>
        <v>0</v>
      </c>
      <c r="E314" s="60" t="e">
        <f t="shared" si="12"/>
        <v>#DIV/0!</v>
      </c>
      <c r="F314">
        <f>SUMIFS('2way'!$Z$3:$Z$7690,'2way'!$Q$3:$Q$7690,"=" &amp;B314,'2way'!$Y$3:$Y$7690,"&lt;&gt;P") + SUMIFS('2way'!$Z$3:$Z$7690,'2way'!$R$3:$R$7690,"=" &amp;B314,'2way'!$Y$3:$Y$7690,"&lt;&gt;P")</f>
        <v>0</v>
      </c>
      <c r="G314">
        <f>SUMIFS('2way'!$AD$3:$AD$7690,'2way'!$Q$3:$Q$7690,"="&amp;B314,'2way'!$Y$3:$Y$7690,"&lt;&gt;P") + SUMIFS('2way'!$AD$3:$AD$7690,'2way'!$R$3:$R$7690,"="&amp;D314,'2way'!$Y$3:$Y$7690,"&lt;&gt;P")</f>
        <v>0</v>
      </c>
      <c r="H314" s="60" t="e">
        <f t="shared" si="13"/>
        <v>#DIV/0!</v>
      </c>
      <c r="I314">
        <f>SUMIFS('2way'!$Z$3:$Z$7690,'2way'!$Q$3:$Q$7690,"=" &amp;B314,'2way'!$Y$3:$Y$7690,"&lt;&gt;P") + SUMIFS('2way'!$Z$3:$Z$7690,'2way'!$R$3:$R$7690,"=" &amp;B314,'2way'!$Y$3:$Y$7690,"&lt;&gt;P")</f>
        <v>0</v>
      </c>
      <c r="J314">
        <f>SUMIFS('2way'!$AF$3:$AF$7690,'2way'!$Q$3:$Q$7690,"="&amp;B314,'2way'!$Y$3:$Y$7690,"&lt;&gt;P") + SUMIFS('2way'!$AF$3:$AF$7690,'2way'!$R$3:$R$7690,"="&amp;B314,'2way'!$Y$3:$Y$7690,"&lt;&gt;P")</f>
        <v>0</v>
      </c>
      <c r="K314" s="60" t="e">
        <f t="shared" si="14"/>
        <v>#DIV/0!</v>
      </c>
    </row>
    <row r="315" spans="1:11" x14ac:dyDescent="0.25">
      <c r="A315" t="s">
        <v>112</v>
      </c>
      <c r="B315" t="s">
        <v>115</v>
      </c>
      <c r="C315">
        <f>SUMIFS('2way'!$Z$3:$Z$7690,'2way'!$Q$3:$Q$7690,"=" &amp;B315,'2way'!$Y$3:$Y$7690,"&lt;&gt;P") + SUMIFS('2way'!$Z$3:$Z$7690,'2way'!$R$3:$R$7690,"=" &amp;B315,'2way'!$Y$3:$Y$7690,"&lt;&gt;P")</f>
        <v>0</v>
      </c>
      <c r="D315">
        <f>SUMIFS('2way'!$AB$3:$AB$7690,'2way'!$Q$3:$Q$7690,"="&amp;B315,'2way'!$Z$3:$Z$7690,"&lt;&gt;P") + SUMIFS('2way'!$AB$3:$AB$7690,'2way'!$R$3:$R$7690,"="&amp;B315,'2way'!$Z$3:$Z$7690,"&lt;&gt;P")</f>
        <v>0</v>
      </c>
      <c r="E315" s="60" t="e">
        <f t="shared" si="12"/>
        <v>#DIV/0!</v>
      </c>
      <c r="F315">
        <f>SUMIFS('2way'!$Z$3:$Z$7690,'2way'!$Q$3:$Q$7690,"=" &amp;B315,'2way'!$Y$3:$Y$7690,"&lt;&gt;P") + SUMIFS('2way'!$Z$3:$Z$7690,'2way'!$R$3:$R$7690,"=" &amp;B315,'2way'!$Y$3:$Y$7690,"&lt;&gt;P")</f>
        <v>0</v>
      </c>
      <c r="G315">
        <f>SUMIFS('2way'!$AD$3:$AD$7690,'2way'!$Q$3:$Q$7690,"="&amp;B315,'2way'!$Y$3:$Y$7690,"&lt;&gt;P") + SUMIFS('2way'!$AD$3:$AD$7690,'2way'!$R$3:$R$7690,"="&amp;D315,'2way'!$Y$3:$Y$7690,"&lt;&gt;P")</f>
        <v>0</v>
      </c>
      <c r="H315" s="60" t="e">
        <f t="shared" si="13"/>
        <v>#DIV/0!</v>
      </c>
      <c r="I315">
        <f>SUMIFS('2way'!$Z$3:$Z$7690,'2way'!$Q$3:$Q$7690,"=" &amp;B315,'2way'!$Y$3:$Y$7690,"&lt;&gt;P") + SUMIFS('2way'!$Z$3:$Z$7690,'2way'!$R$3:$R$7690,"=" &amp;B315,'2way'!$Y$3:$Y$7690,"&lt;&gt;P")</f>
        <v>0</v>
      </c>
      <c r="J315">
        <f>SUMIFS('2way'!$AF$3:$AF$7690,'2way'!$Q$3:$Q$7690,"="&amp;B315,'2way'!$Y$3:$Y$7690,"&lt;&gt;P") + SUMIFS('2way'!$AF$3:$AF$7690,'2way'!$R$3:$R$7690,"="&amp;B315,'2way'!$Y$3:$Y$7690,"&lt;&gt;P")</f>
        <v>0</v>
      </c>
      <c r="K315" s="60" t="e">
        <f t="shared" si="14"/>
        <v>#DIV/0!</v>
      </c>
    </row>
    <row r="316" spans="1:11" x14ac:dyDescent="0.25">
      <c r="A316" t="s">
        <v>112</v>
      </c>
      <c r="B316" t="s">
        <v>117</v>
      </c>
      <c r="C316">
        <f>SUMIFS('2way'!$Z$3:$Z$7690,'2way'!$Q$3:$Q$7690,"=" &amp;B316,'2way'!$Y$3:$Y$7690,"&lt;&gt;P") + SUMIFS('2way'!$Z$3:$Z$7690,'2way'!$R$3:$R$7690,"=" &amp;B316,'2way'!$Y$3:$Y$7690,"&lt;&gt;P")</f>
        <v>0</v>
      </c>
      <c r="D316">
        <f>SUMIFS('2way'!$AB$3:$AB$7690,'2way'!$Q$3:$Q$7690,"="&amp;B316,'2way'!$Z$3:$Z$7690,"&lt;&gt;P") + SUMIFS('2way'!$AB$3:$AB$7690,'2way'!$R$3:$R$7690,"="&amp;B316,'2way'!$Z$3:$Z$7690,"&lt;&gt;P")</f>
        <v>0</v>
      </c>
      <c r="E316" s="60" t="e">
        <f t="shared" si="12"/>
        <v>#DIV/0!</v>
      </c>
      <c r="F316">
        <f>SUMIFS('2way'!$Z$3:$Z$7690,'2way'!$Q$3:$Q$7690,"=" &amp;B316,'2way'!$Y$3:$Y$7690,"&lt;&gt;P") + SUMIFS('2way'!$Z$3:$Z$7690,'2way'!$R$3:$R$7690,"=" &amp;B316,'2way'!$Y$3:$Y$7690,"&lt;&gt;P")</f>
        <v>0</v>
      </c>
      <c r="G316">
        <f>SUMIFS('2way'!$AD$3:$AD$7690,'2way'!$Q$3:$Q$7690,"="&amp;B316,'2way'!$Y$3:$Y$7690,"&lt;&gt;P") + SUMIFS('2way'!$AD$3:$AD$7690,'2way'!$R$3:$R$7690,"="&amp;D316,'2way'!$Y$3:$Y$7690,"&lt;&gt;P")</f>
        <v>0</v>
      </c>
      <c r="H316" s="60" t="e">
        <f t="shared" si="13"/>
        <v>#DIV/0!</v>
      </c>
      <c r="I316">
        <f>SUMIFS('2way'!$Z$3:$Z$7690,'2way'!$Q$3:$Q$7690,"=" &amp;B316,'2way'!$Y$3:$Y$7690,"&lt;&gt;P") + SUMIFS('2way'!$Z$3:$Z$7690,'2way'!$R$3:$R$7690,"=" &amp;B316,'2way'!$Y$3:$Y$7690,"&lt;&gt;P")</f>
        <v>0</v>
      </c>
      <c r="J316">
        <f>SUMIFS('2way'!$AF$3:$AF$7690,'2way'!$Q$3:$Q$7690,"="&amp;B316,'2way'!$Y$3:$Y$7690,"&lt;&gt;P") + SUMIFS('2way'!$AF$3:$AF$7690,'2way'!$R$3:$R$7690,"="&amp;B316,'2way'!$Y$3:$Y$7690,"&lt;&gt;P")</f>
        <v>0</v>
      </c>
      <c r="K316" s="60" t="e">
        <f t="shared" si="14"/>
        <v>#DIV/0!</v>
      </c>
    </row>
    <row r="317" spans="1:11" x14ac:dyDescent="0.25">
      <c r="A317" t="s">
        <v>112</v>
      </c>
      <c r="B317" t="s">
        <v>121</v>
      </c>
      <c r="C317">
        <f>SUMIFS('2way'!$Z$3:$Z$7690,'2way'!$Q$3:$Q$7690,"=" &amp;B317,'2way'!$Y$3:$Y$7690,"&lt;&gt;P") + SUMIFS('2way'!$Z$3:$Z$7690,'2way'!$R$3:$R$7690,"=" &amp;B317,'2way'!$Y$3:$Y$7690,"&lt;&gt;P")</f>
        <v>0</v>
      </c>
      <c r="D317">
        <f>SUMIFS('2way'!$AB$3:$AB$7690,'2way'!$Q$3:$Q$7690,"="&amp;B317,'2way'!$Z$3:$Z$7690,"&lt;&gt;P") + SUMIFS('2way'!$AB$3:$AB$7690,'2way'!$R$3:$R$7690,"="&amp;B317,'2way'!$Z$3:$Z$7690,"&lt;&gt;P")</f>
        <v>0</v>
      </c>
      <c r="E317" s="60" t="e">
        <f t="shared" si="12"/>
        <v>#DIV/0!</v>
      </c>
      <c r="F317">
        <f>SUMIFS('2way'!$Z$3:$Z$7690,'2way'!$Q$3:$Q$7690,"=" &amp;B317,'2way'!$Y$3:$Y$7690,"&lt;&gt;P") + SUMIFS('2way'!$Z$3:$Z$7690,'2way'!$R$3:$R$7690,"=" &amp;B317,'2way'!$Y$3:$Y$7690,"&lt;&gt;P")</f>
        <v>0</v>
      </c>
      <c r="G317">
        <f>SUMIFS('2way'!$AD$3:$AD$7690,'2way'!$Q$3:$Q$7690,"="&amp;B317,'2way'!$Y$3:$Y$7690,"&lt;&gt;P") + SUMIFS('2way'!$AD$3:$AD$7690,'2way'!$R$3:$R$7690,"="&amp;D317,'2way'!$Y$3:$Y$7690,"&lt;&gt;P")</f>
        <v>0</v>
      </c>
      <c r="H317" s="60" t="e">
        <f t="shared" si="13"/>
        <v>#DIV/0!</v>
      </c>
      <c r="I317">
        <f>SUMIFS('2way'!$Z$3:$Z$7690,'2way'!$Q$3:$Q$7690,"=" &amp;B317,'2way'!$Y$3:$Y$7690,"&lt;&gt;P") + SUMIFS('2way'!$Z$3:$Z$7690,'2way'!$R$3:$R$7690,"=" &amp;B317,'2way'!$Y$3:$Y$7690,"&lt;&gt;P")</f>
        <v>0</v>
      </c>
      <c r="J317">
        <f>SUMIFS('2way'!$AF$3:$AF$7690,'2way'!$Q$3:$Q$7690,"="&amp;B317,'2way'!$Y$3:$Y$7690,"&lt;&gt;P") + SUMIFS('2way'!$AF$3:$AF$7690,'2way'!$R$3:$R$7690,"="&amp;B317,'2way'!$Y$3:$Y$7690,"&lt;&gt;P")</f>
        <v>0</v>
      </c>
      <c r="K317" s="60" t="e">
        <f t="shared" si="14"/>
        <v>#DIV/0!</v>
      </c>
    </row>
    <row r="318" spans="1:11" x14ac:dyDescent="0.25">
      <c r="A318" t="s">
        <v>112</v>
      </c>
      <c r="B318" t="s">
        <v>114</v>
      </c>
      <c r="C318">
        <f>SUMIFS('2way'!$Z$3:$Z$7690,'2way'!$Q$3:$Q$7690,"=" &amp;B318,'2way'!$Y$3:$Y$7690,"&lt;&gt;P") + SUMIFS('2way'!$Z$3:$Z$7690,'2way'!$R$3:$R$7690,"=" &amp;B318,'2way'!$Y$3:$Y$7690,"&lt;&gt;P")</f>
        <v>0</v>
      </c>
      <c r="D318">
        <f>SUMIFS('2way'!$AB$3:$AB$7690,'2way'!$Q$3:$Q$7690,"="&amp;B318,'2way'!$Z$3:$Z$7690,"&lt;&gt;P") + SUMIFS('2way'!$AB$3:$AB$7690,'2way'!$R$3:$R$7690,"="&amp;B318,'2way'!$Z$3:$Z$7690,"&lt;&gt;P")</f>
        <v>0</v>
      </c>
      <c r="E318" s="60" t="e">
        <f t="shared" si="12"/>
        <v>#DIV/0!</v>
      </c>
      <c r="F318">
        <f>SUMIFS('2way'!$Z$3:$Z$7690,'2way'!$Q$3:$Q$7690,"=" &amp;B318,'2way'!$Y$3:$Y$7690,"&lt;&gt;P") + SUMIFS('2way'!$Z$3:$Z$7690,'2way'!$R$3:$R$7690,"=" &amp;B318,'2way'!$Y$3:$Y$7690,"&lt;&gt;P")</f>
        <v>0</v>
      </c>
      <c r="G318">
        <f>SUMIFS('2way'!$AD$3:$AD$7690,'2way'!$Q$3:$Q$7690,"="&amp;B318,'2way'!$Y$3:$Y$7690,"&lt;&gt;P") + SUMIFS('2way'!$AD$3:$AD$7690,'2way'!$R$3:$R$7690,"="&amp;D318,'2way'!$Y$3:$Y$7690,"&lt;&gt;P")</f>
        <v>0</v>
      </c>
      <c r="H318" s="60" t="e">
        <f t="shared" si="13"/>
        <v>#DIV/0!</v>
      </c>
      <c r="I318">
        <f>SUMIFS('2way'!$Z$3:$Z$7690,'2way'!$Q$3:$Q$7690,"=" &amp;B318,'2way'!$Y$3:$Y$7690,"&lt;&gt;P") + SUMIFS('2way'!$Z$3:$Z$7690,'2way'!$R$3:$R$7690,"=" &amp;B318,'2way'!$Y$3:$Y$7690,"&lt;&gt;P")</f>
        <v>0</v>
      </c>
      <c r="J318">
        <f>SUMIFS('2way'!$AF$3:$AF$7690,'2way'!$Q$3:$Q$7690,"="&amp;B318,'2way'!$Y$3:$Y$7690,"&lt;&gt;P") + SUMIFS('2way'!$AF$3:$AF$7690,'2way'!$R$3:$R$7690,"="&amp;B318,'2way'!$Y$3:$Y$7690,"&lt;&gt;P")</f>
        <v>0</v>
      </c>
      <c r="K318" s="60" t="e">
        <f t="shared" si="14"/>
        <v>#DIV/0!</v>
      </c>
    </row>
    <row r="319" spans="1:11" x14ac:dyDescent="0.25">
      <c r="A319" t="s">
        <v>112</v>
      </c>
      <c r="B319" t="s">
        <v>116</v>
      </c>
      <c r="C319">
        <f>SUMIFS('2way'!$Z$3:$Z$7690,'2way'!$Q$3:$Q$7690,"=" &amp;B319,'2way'!$Y$3:$Y$7690,"&lt;&gt;P") + SUMIFS('2way'!$Z$3:$Z$7690,'2way'!$R$3:$R$7690,"=" &amp;B319,'2way'!$Y$3:$Y$7690,"&lt;&gt;P")</f>
        <v>0</v>
      </c>
      <c r="D319">
        <f>SUMIFS('2way'!$AB$3:$AB$7690,'2way'!$Q$3:$Q$7690,"="&amp;B319,'2way'!$Z$3:$Z$7690,"&lt;&gt;P") + SUMIFS('2way'!$AB$3:$AB$7690,'2way'!$R$3:$R$7690,"="&amp;B319,'2way'!$Z$3:$Z$7690,"&lt;&gt;P")</f>
        <v>0</v>
      </c>
      <c r="E319" s="60" t="e">
        <f t="shared" si="12"/>
        <v>#DIV/0!</v>
      </c>
      <c r="F319">
        <f>SUMIFS('2way'!$Z$3:$Z$7690,'2way'!$Q$3:$Q$7690,"=" &amp;B319,'2way'!$Y$3:$Y$7690,"&lt;&gt;P") + SUMIFS('2way'!$Z$3:$Z$7690,'2way'!$R$3:$R$7690,"=" &amp;B319,'2way'!$Y$3:$Y$7690,"&lt;&gt;P")</f>
        <v>0</v>
      </c>
      <c r="G319">
        <f>SUMIFS('2way'!$AD$3:$AD$7690,'2way'!$Q$3:$Q$7690,"="&amp;B319,'2way'!$Y$3:$Y$7690,"&lt;&gt;P") + SUMIFS('2way'!$AD$3:$AD$7690,'2way'!$R$3:$R$7690,"="&amp;D319,'2way'!$Y$3:$Y$7690,"&lt;&gt;P")</f>
        <v>0</v>
      </c>
      <c r="H319" s="60" t="e">
        <f t="shared" si="13"/>
        <v>#DIV/0!</v>
      </c>
      <c r="I319">
        <f>SUMIFS('2way'!$Z$3:$Z$7690,'2way'!$Q$3:$Q$7690,"=" &amp;B319,'2way'!$Y$3:$Y$7690,"&lt;&gt;P") + SUMIFS('2way'!$Z$3:$Z$7690,'2way'!$R$3:$R$7690,"=" &amp;B319,'2way'!$Y$3:$Y$7690,"&lt;&gt;P")</f>
        <v>0</v>
      </c>
      <c r="J319">
        <f>SUMIFS('2way'!$AF$3:$AF$7690,'2way'!$Q$3:$Q$7690,"="&amp;B319,'2way'!$Y$3:$Y$7690,"&lt;&gt;P") + SUMIFS('2way'!$AF$3:$AF$7690,'2way'!$R$3:$R$7690,"="&amp;B319,'2way'!$Y$3:$Y$7690,"&lt;&gt;P")</f>
        <v>0</v>
      </c>
      <c r="K319" s="60" t="e">
        <f t="shared" si="14"/>
        <v>#DIV/0!</v>
      </c>
    </row>
    <row r="320" spans="1:11" x14ac:dyDescent="0.25">
      <c r="A320" t="s">
        <v>112</v>
      </c>
      <c r="B320" t="s">
        <v>119</v>
      </c>
      <c r="C320">
        <f>SUMIFS('2way'!$Z$3:$Z$7690,'2way'!$Q$3:$Q$7690,"=" &amp;B320,'2way'!$Y$3:$Y$7690,"&lt;&gt;P") + SUMIFS('2way'!$Z$3:$Z$7690,'2way'!$R$3:$R$7690,"=" &amp;B320,'2way'!$Y$3:$Y$7690,"&lt;&gt;P")</f>
        <v>0</v>
      </c>
      <c r="D320">
        <f>SUMIFS('2way'!$AB$3:$AB$7690,'2way'!$Q$3:$Q$7690,"="&amp;B320,'2way'!$Z$3:$Z$7690,"&lt;&gt;P") + SUMIFS('2way'!$AB$3:$AB$7690,'2way'!$R$3:$R$7690,"="&amp;B320,'2way'!$Z$3:$Z$7690,"&lt;&gt;P")</f>
        <v>0</v>
      </c>
      <c r="E320" s="60" t="e">
        <f t="shared" si="12"/>
        <v>#DIV/0!</v>
      </c>
      <c r="F320">
        <f>SUMIFS('2way'!$Z$3:$Z$7690,'2way'!$Q$3:$Q$7690,"=" &amp;B320,'2way'!$Y$3:$Y$7690,"&lt;&gt;P") + SUMIFS('2way'!$Z$3:$Z$7690,'2way'!$R$3:$R$7690,"=" &amp;B320,'2way'!$Y$3:$Y$7690,"&lt;&gt;P")</f>
        <v>0</v>
      </c>
      <c r="G320">
        <f>SUMIFS('2way'!$AD$3:$AD$7690,'2way'!$Q$3:$Q$7690,"="&amp;B320,'2way'!$Y$3:$Y$7690,"&lt;&gt;P") + SUMIFS('2way'!$AD$3:$AD$7690,'2way'!$R$3:$R$7690,"="&amp;D320,'2way'!$Y$3:$Y$7690,"&lt;&gt;P")</f>
        <v>0</v>
      </c>
      <c r="H320" s="60" t="e">
        <f t="shared" si="13"/>
        <v>#DIV/0!</v>
      </c>
      <c r="I320">
        <f>SUMIFS('2way'!$Z$3:$Z$7690,'2way'!$Q$3:$Q$7690,"=" &amp;B320,'2way'!$Y$3:$Y$7690,"&lt;&gt;P") + SUMIFS('2way'!$Z$3:$Z$7690,'2way'!$R$3:$R$7690,"=" &amp;B320,'2way'!$Y$3:$Y$7690,"&lt;&gt;P")</f>
        <v>0</v>
      </c>
      <c r="J320">
        <f>SUMIFS('2way'!$AF$3:$AF$7690,'2way'!$Q$3:$Q$7690,"="&amp;B320,'2way'!$Y$3:$Y$7690,"&lt;&gt;P") + SUMIFS('2way'!$AF$3:$AF$7690,'2way'!$R$3:$R$7690,"="&amp;B320,'2way'!$Y$3:$Y$7690,"&lt;&gt;P")</f>
        <v>0</v>
      </c>
      <c r="K320" s="60" t="e">
        <f t="shared" si="14"/>
        <v>#DIV/0!</v>
      </c>
    </row>
    <row r="321" spans="1:11" x14ac:dyDescent="0.25">
      <c r="A321" t="s">
        <v>112</v>
      </c>
      <c r="B321" t="s">
        <v>118</v>
      </c>
      <c r="C321">
        <f>SUMIFS('2way'!$Z$3:$Z$7690,'2way'!$Q$3:$Q$7690,"=" &amp;B321,'2way'!$Y$3:$Y$7690,"&lt;&gt;P") + SUMIFS('2way'!$Z$3:$Z$7690,'2way'!$R$3:$R$7690,"=" &amp;B321,'2way'!$Y$3:$Y$7690,"&lt;&gt;P")</f>
        <v>0</v>
      </c>
      <c r="D321">
        <f>SUMIFS('2way'!$AB$3:$AB$7690,'2way'!$Q$3:$Q$7690,"="&amp;B321,'2way'!$Z$3:$Z$7690,"&lt;&gt;P") + SUMIFS('2way'!$AB$3:$AB$7690,'2way'!$R$3:$R$7690,"="&amp;B321,'2way'!$Z$3:$Z$7690,"&lt;&gt;P")</f>
        <v>0</v>
      </c>
      <c r="E321" s="60" t="e">
        <f t="shared" si="12"/>
        <v>#DIV/0!</v>
      </c>
      <c r="F321">
        <f>SUMIFS('2way'!$Z$3:$Z$7690,'2way'!$Q$3:$Q$7690,"=" &amp;B321,'2way'!$Y$3:$Y$7690,"&lt;&gt;P") + SUMIFS('2way'!$Z$3:$Z$7690,'2way'!$R$3:$R$7690,"=" &amp;B321,'2way'!$Y$3:$Y$7690,"&lt;&gt;P")</f>
        <v>0</v>
      </c>
      <c r="G321">
        <f>SUMIFS('2way'!$AD$3:$AD$7690,'2way'!$Q$3:$Q$7690,"="&amp;B321,'2way'!$Y$3:$Y$7690,"&lt;&gt;P") + SUMIFS('2way'!$AD$3:$AD$7690,'2way'!$R$3:$R$7690,"="&amp;D321,'2way'!$Y$3:$Y$7690,"&lt;&gt;P")</f>
        <v>0</v>
      </c>
      <c r="H321" s="60" t="e">
        <f t="shared" si="13"/>
        <v>#DIV/0!</v>
      </c>
      <c r="I321">
        <f>SUMIFS('2way'!$Z$3:$Z$7690,'2way'!$Q$3:$Q$7690,"=" &amp;B321,'2way'!$Y$3:$Y$7690,"&lt;&gt;P") + SUMIFS('2way'!$Z$3:$Z$7690,'2way'!$R$3:$R$7690,"=" &amp;B321,'2way'!$Y$3:$Y$7690,"&lt;&gt;P")</f>
        <v>0</v>
      </c>
      <c r="J321">
        <f>SUMIFS('2way'!$AF$3:$AF$7690,'2way'!$Q$3:$Q$7690,"="&amp;B321,'2way'!$Y$3:$Y$7690,"&lt;&gt;P") + SUMIFS('2way'!$AF$3:$AF$7690,'2way'!$R$3:$R$7690,"="&amp;B321,'2way'!$Y$3:$Y$7690,"&lt;&gt;P")</f>
        <v>0</v>
      </c>
      <c r="K321" s="60" t="e">
        <f t="shared" si="14"/>
        <v>#DIV/0!</v>
      </c>
    </row>
    <row r="322" spans="1:11" x14ac:dyDescent="0.25">
      <c r="A322" t="s">
        <v>112</v>
      </c>
      <c r="B322" t="s">
        <v>120</v>
      </c>
      <c r="C322">
        <f>SUMIFS('2way'!$Z$3:$Z$7690,'2way'!$Q$3:$Q$7690,"=" &amp;B322,'2way'!$Y$3:$Y$7690,"&lt;&gt;P") + SUMIFS('2way'!$Z$3:$Z$7690,'2way'!$R$3:$R$7690,"=" &amp;B322,'2way'!$Y$3:$Y$7690,"&lt;&gt;P")</f>
        <v>0</v>
      </c>
      <c r="D322">
        <f>SUMIFS('2way'!$AB$3:$AB$7690,'2way'!$Q$3:$Q$7690,"="&amp;B322,'2way'!$Z$3:$Z$7690,"&lt;&gt;P") + SUMIFS('2way'!$AB$3:$AB$7690,'2way'!$R$3:$R$7690,"="&amp;B322,'2way'!$Z$3:$Z$7690,"&lt;&gt;P")</f>
        <v>0</v>
      </c>
      <c r="E322" s="60" t="e">
        <f t="shared" si="12"/>
        <v>#DIV/0!</v>
      </c>
      <c r="F322">
        <f>SUMIFS('2way'!$Z$3:$Z$7690,'2way'!$Q$3:$Q$7690,"=" &amp;B322,'2way'!$Y$3:$Y$7690,"&lt;&gt;P") + SUMIFS('2way'!$Z$3:$Z$7690,'2way'!$R$3:$R$7690,"=" &amp;B322,'2way'!$Y$3:$Y$7690,"&lt;&gt;P")</f>
        <v>0</v>
      </c>
      <c r="G322">
        <f>SUMIFS('2way'!$AD$3:$AD$7690,'2way'!$Q$3:$Q$7690,"="&amp;B322,'2way'!$Y$3:$Y$7690,"&lt;&gt;P") + SUMIFS('2way'!$AD$3:$AD$7690,'2way'!$R$3:$R$7690,"="&amp;D322,'2way'!$Y$3:$Y$7690,"&lt;&gt;P")</f>
        <v>0</v>
      </c>
      <c r="H322" s="60" t="e">
        <f t="shared" si="13"/>
        <v>#DIV/0!</v>
      </c>
      <c r="I322">
        <f>SUMIFS('2way'!$Z$3:$Z$7690,'2way'!$Q$3:$Q$7690,"=" &amp;B322,'2way'!$Y$3:$Y$7690,"&lt;&gt;P") + SUMIFS('2way'!$Z$3:$Z$7690,'2way'!$R$3:$R$7690,"=" &amp;B322,'2way'!$Y$3:$Y$7690,"&lt;&gt;P")</f>
        <v>0</v>
      </c>
      <c r="J322">
        <f>SUMIFS('2way'!$AF$3:$AF$7690,'2way'!$Q$3:$Q$7690,"="&amp;B322,'2way'!$Y$3:$Y$7690,"&lt;&gt;P") + SUMIFS('2way'!$AF$3:$AF$7690,'2way'!$R$3:$R$7690,"="&amp;B322,'2way'!$Y$3:$Y$7690,"&lt;&gt;P")</f>
        <v>0</v>
      </c>
      <c r="K322" s="60" t="e">
        <f t="shared" si="14"/>
        <v>#DIV/0!</v>
      </c>
    </row>
    <row r="323" spans="1:11" x14ac:dyDescent="0.25">
      <c r="A323" t="s">
        <v>112</v>
      </c>
      <c r="B323" t="s">
        <v>111</v>
      </c>
      <c r="C323">
        <f>SUMIFS('2way'!$Z$3:$Z$7690,'2way'!$Q$3:$Q$7690,"=" &amp;B323,'2way'!$Y$3:$Y$7690,"&lt;&gt;P") + SUMIFS('2way'!$Z$3:$Z$7690,'2way'!$R$3:$R$7690,"=" &amp;B323,'2way'!$Y$3:$Y$7690,"&lt;&gt;P")</f>
        <v>0</v>
      </c>
      <c r="D323">
        <f>SUMIFS('2way'!$AB$3:$AB$7690,'2way'!$Q$3:$Q$7690,"="&amp;B323,'2way'!$Z$3:$Z$7690,"&lt;&gt;P") + SUMIFS('2way'!$AB$3:$AB$7690,'2way'!$R$3:$R$7690,"="&amp;B323,'2way'!$Z$3:$Z$7690,"&lt;&gt;P")</f>
        <v>0</v>
      </c>
      <c r="E323" s="60" t="e">
        <f t="shared" si="12"/>
        <v>#DIV/0!</v>
      </c>
      <c r="F323">
        <f>SUMIFS('2way'!$Z$3:$Z$7690,'2way'!$Q$3:$Q$7690,"=" &amp;B323,'2way'!$Y$3:$Y$7690,"&lt;&gt;P") + SUMIFS('2way'!$Z$3:$Z$7690,'2way'!$R$3:$R$7690,"=" &amp;B323,'2way'!$Y$3:$Y$7690,"&lt;&gt;P")</f>
        <v>0</v>
      </c>
      <c r="G323">
        <f>SUMIFS('2way'!$AD$3:$AD$7690,'2way'!$Q$3:$Q$7690,"="&amp;B323,'2way'!$Y$3:$Y$7690,"&lt;&gt;P") + SUMIFS('2way'!$AD$3:$AD$7690,'2way'!$R$3:$R$7690,"="&amp;D323,'2way'!$Y$3:$Y$7690,"&lt;&gt;P")</f>
        <v>0</v>
      </c>
      <c r="H323" s="60" t="e">
        <f t="shared" si="13"/>
        <v>#DIV/0!</v>
      </c>
      <c r="I323">
        <f>SUMIFS('2way'!$Z$3:$Z$7690,'2way'!$Q$3:$Q$7690,"=" &amp;B323,'2way'!$Y$3:$Y$7690,"&lt;&gt;P") + SUMIFS('2way'!$Z$3:$Z$7690,'2way'!$R$3:$R$7690,"=" &amp;B323,'2way'!$Y$3:$Y$7690,"&lt;&gt;P")</f>
        <v>0</v>
      </c>
      <c r="J323">
        <f>SUMIFS('2way'!$AF$3:$AF$7690,'2way'!$Q$3:$Q$7690,"="&amp;B323,'2way'!$Y$3:$Y$7690,"&lt;&gt;P") + SUMIFS('2way'!$AF$3:$AF$7690,'2way'!$R$3:$R$7690,"="&amp;B323,'2way'!$Y$3:$Y$7690,"&lt;&gt;P")</f>
        <v>0</v>
      </c>
      <c r="K323" s="60" t="e">
        <f t="shared" si="14"/>
        <v>#DIV/0!</v>
      </c>
    </row>
    <row r="324" spans="1:11" x14ac:dyDescent="0.25">
      <c r="A324" t="s">
        <v>68</v>
      </c>
      <c r="B324" t="s">
        <v>244</v>
      </c>
      <c r="C324">
        <f>SUMIFS('2way'!$Z$3:$Z$7690,'2way'!$Q$3:$Q$7690,"=" &amp;B324,'2way'!$Y$3:$Y$7690,"&lt;&gt;P") + SUMIFS('2way'!$Z$3:$Z$7690,'2way'!$R$3:$R$7690,"=" &amp;B324,'2way'!$Y$3:$Y$7690,"&lt;&gt;P")</f>
        <v>0</v>
      </c>
      <c r="D324">
        <f>SUMIFS('2way'!$AB$3:$AB$7690,'2way'!$Q$3:$Q$7690,"="&amp;B324,'2way'!$Z$3:$Z$7690,"&lt;&gt;P") + SUMIFS('2way'!$AB$3:$AB$7690,'2way'!$R$3:$R$7690,"="&amp;B324,'2way'!$Z$3:$Z$7690,"&lt;&gt;P")</f>
        <v>0</v>
      </c>
      <c r="E324" s="60" t="e">
        <f t="shared" ref="E324:E387" si="15">D324/C324</f>
        <v>#DIV/0!</v>
      </c>
      <c r="F324">
        <f>SUMIFS('2way'!$Z$3:$Z$7690,'2way'!$Q$3:$Q$7690,"=" &amp;B324,'2way'!$Y$3:$Y$7690,"&lt;&gt;P") + SUMIFS('2way'!$Z$3:$Z$7690,'2way'!$R$3:$R$7690,"=" &amp;B324,'2way'!$Y$3:$Y$7690,"&lt;&gt;P")</f>
        <v>0</v>
      </c>
      <c r="G324">
        <f>SUMIFS('2way'!$AD$3:$AD$7690,'2way'!$Q$3:$Q$7690,"="&amp;B324,'2way'!$Y$3:$Y$7690,"&lt;&gt;P") + SUMIFS('2way'!$AD$3:$AD$7690,'2way'!$R$3:$R$7690,"="&amp;D324,'2way'!$Y$3:$Y$7690,"&lt;&gt;P")</f>
        <v>0</v>
      </c>
      <c r="H324" s="60" t="e">
        <f t="shared" ref="H324:H387" si="16">G324/F324</f>
        <v>#DIV/0!</v>
      </c>
      <c r="I324">
        <f>SUMIFS('2way'!$Z$3:$Z$7690,'2way'!$Q$3:$Q$7690,"=" &amp;B324,'2way'!$Y$3:$Y$7690,"&lt;&gt;P") + SUMIFS('2way'!$Z$3:$Z$7690,'2way'!$R$3:$R$7690,"=" &amp;B324,'2way'!$Y$3:$Y$7690,"&lt;&gt;P")</f>
        <v>0</v>
      </c>
      <c r="J324">
        <f>SUMIFS('2way'!$AF$3:$AF$7690,'2way'!$Q$3:$Q$7690,"="&amp;B324,'2way'!$Y$3:$Y$7690,"&lt;&gt;P") + SUMIFS('2way'!$AF$3:$AF$7690,'2way'!$R$3:$R$7690,"="&amp;B324,'2way'!$Y$3:$Y$7690,"&lt;&gt;P")</f>
        <v>0</v>
      </c>
      <c r="K324" s="60" t="e">
        <f t="shared" ref="K324:K387" si="17">J324/I324</f>
        <v>#DIV/0!</v>
      </c>
    </row>
    <row r="325" spans="1:11" x14ac:dyDescent="0.25">
      <c r="A325" t="s">
        <v>68</v>
      </c>
      <c r="B325" t="s">
        <v>124</v>
      </c>
      <c r="C325">
        <f>SUMIFS('2way'!$Z$3:$Z$7690,'2way'!$Q$3:$Q$7690,"=" &amp;B325,'2way'!$Y$3:$Y$7690,"&lt;&gt;P") + SUMIFS('2way'!$Z$3:$Z$7690,'2way'!$R$3:$R$7690,"=" &amp;B325,'2way'!$Y$3:$Y$7690,"&lt;&gt;P")</f>
        <v>0</v>
      </c>
      <c r="D325">
        <f>SUMIFS('2way'!$AB$3:$AB$7690,'2way'!$Q$3:$Q$7690,"="&amp;B325,'2way'!$Z$3:$Z$7690,"&lt;&gt;P") + SUMIFS('2way'!$AB$3:$AB$7690,'2way'!$R$3:$R$7690,"="&amp;B325,'2way'!$Z$3:$Z$7690,"&lt;&gt;P")</f>
        <v>0</v>
      </c>
      <c r="E325" s="60" t="e">
        <f t="shared" si="15"/>
        <v>#DIV/0!</v>
      </c>
      <c r="F325">
        <f>SUMIFS('2way'!$Z$3:$Z$7690,'2way'!$Q$3:$Q$7690,"=" &amp;B325,'2way'!$Y$3:$Y$7690,"&lt;&gt;P") + SUMIFS('2way'!$Z$3:$Z$7690,'2way'!$R$3:$R$7690,"=" &amp;B325,'2way'!$Y$3:$Y$7690,"&lt;&gt;P")</f>
        <v>0</v>
      </c>
      <c r="G325">
        <f>SUMIFS('2way'!$AD$3:$AD$7690,'2way'!$Q$3:$Q$7690,"="&amp;B325,'2way'!$Y$3:$Y$7690,"&lt;&gt;P") + SUMIFS('2way'!$AD$3:$AD$7690,'2way'!$R$3:$R$7690,"="&amp;D325,'2way'!$Y$3:$Y$7690,"&lt;&gt;P")</f>
        <v>0</v>
      </c>
      <c r="H325" s="60" t="e">
        <f t="shared" si="16"/>
        <v>#DIV/0!</v>
      </c>
      <c r="I325">
        <f>SUMIFS('2way'!$Z$3:$Z$7690,'2way'!$Q$3:$Q$7690,"=" &amp;B325,'2way'!$Y$3:$Y$7690,"&lt;&gt;P") + SUMIFS('2way'!$Z$3:$Z$7690,'2way'!$R$3:$R$7690,"=" &amp;B325,'2way'!$Y$3:$Y$7690,"&lt;&gt;P")</f>
        <v>0</v>
      </c>
      <c r="J325">
        <f>SUMIFS('2way'!$AF$3:$AF$7690,'2way'!$Q$3:$Q$7690,"="&amp;B325,'2way'!$Y$3:$Y$7690,"&lt;&gt;P") + SUMIFS('2way'!$AF$3:$AF$7690,'2way'!$R$3:$R$7690,"="&amp;B325,'2way'!$Y$3:$Y$7690,"&lt;&gt;P")</f>
        <v>0</v>
      </c>
      <c r="K325" s="60" t="e">
        <f t="shared" si="17"/>
        <v>#DIV/0!</v>
      </c>
    </row>
    <row r="326" spans="1:11" x14ac:dyDescent="0.25">
      <c r="A326" t="s">
        <v>68</v>
      </c>
      <c r="B326" t="s">
        <v>128</v>
      </c>
      <c r="C326">
        <f>SUMIFS('2way'!$Z$3:$Z$7690,'2way'!$Q$3:$Q$7690,"=" &amp;B326,'2way'!$Y$3:$Y$7690,"&lt;&gt;P") + SUMIFS('2way'!$Z$3:$Z$7690,'2way'!$R$3:$R$7690,"=" &amp;B326,'2way'!$Y$3:$Y$7690,"&lt;&gt;P")</f>
        <v>0</v>
      </c>
      <c r="D326">
        <f>SUMIFS('2way'!$AB$3:$AB$7690,'2way'!$Q$3:$Q$7690,"="&amp;B326,'2way'!$Z$3:$Z$7690,"&lt;&gt;P") + SUMIFS('2way'!$AB$3:$AB$7690,'2way'!$R$3:$R$7690,"="&amp;B326,'2way'!$Z$3:$Z$7690,"&lt;&gt;P")</f>
        <v>0</v>
      </c>
      <c r="E326" s="60" t="e">
        <f t="shared" si="15"/>
        <v>#DIV/0!</v>
      </c>
      <c r="F326">
        <f>SUMIFS('2way'!$Z$3:$Z$7690,'2way'!$Q$3:$Q$7690,"=" &amp;B326,'2way'!$Y$3:$Y$7690,"&lt;&gt;P") + SUMIFS('2way'!$Z$3:$Z$7690,'2way'!$R$3:$R$7690,"=" &amp;B326,'2way'!$Y$3:$Y$7690,"&lt;&gt;P")</f>
        <v>0</v>
      </c>
      <c r="G326">
        <f>SUMIFS('2way'!$AD$3:$AD$7690,'2way'!$Q$3:$Q$7690,"="&amp;B326,'2way'!$Y$3:$Y$7690,"&lt;&gt;P") + SUMIFS('2way'!$AD$3:$AD$7690,'2way'!$R$3:$R$7690,"="&amp;D326,'2way'!$Y$3:$Y$7690,"&lt;&gt;P")</f>
        <v>0</v>
      </c>
      <c r="H326" s="60" t="e">
        <f t="shared" si="16"/>
        <v>#DIV/0!</v>
      </c>
      <c r="I326">
        <f>SUMIFS('2way'!$Z$3:$Z$7690,'2way'!$Q$3:$Q$7690,"=" &amp;B326,'2way'!$Y$3:$Y$7690,"&lt;&gt;P") + SUMIFS('2way'!$Z$3:$Z$7690,'2way'!$R$3:$R$7690,"=" &amp;B326,'2way'!$Y$3:$Y$7690,"&lt;&gt;P")</f>
        <v>0</v>
      </c>
      <c r="J326">
        <f>SUMIFS('2way'!$AF$3:$AF$7690,'2way'!$Q$3:$Q$7690,"="&amp;B326,'2way'!$Y$3:$Y$7690,"&lt;&gt;P") + SUMIFS('2way'!$AF$3:$AF$7690,'2way'!$R$3:$R$7690,"="&amp;B326,'2way'!$Y$3:$Y$7690,"&lt;&gt;P")</f>
        <v>0</v>
      </c>
      <c r="K326" s="60" t="e">
        <f t="shared" si="17"/>
        <v>#DIV/0!</v>
      </c>
    </row>
    <row r="327" spans="1:11" x14ac:dyDescent="0.25">
      <c r="A327" t="s">
        <v>68</v>
      </c>
      <c r="B327" t="s">
        <v>245</v>
      </c>
      <c r="C327">
        <f>SUMIFS('2way'!$Z$3:$Z$7690,'2way'!$Q$3:$Q$7690,"=" &amp;B327,'2way'!$Y$3:$Y$7690,"&lt;&gt;P") + SUMIFS('2way'!$Z$3:$Z$7690,'2way'!$R$3:$R$7690,"=" &amp;B327,'2way'!$Y$3:$Y$7690,"&lt;&gt;P")</f>
        <v>0</v>
      </c>
      <c r="D327">
        <f>SUMIFS('2way'!$AB$3:$AB$7690,'2way'!$Q$3:$Q$7690,"="&amp;B327,'2way'!$Z$3:$Z$7690,"&lt;&gt;P") + SUMIFS('2way'!$AB$3:$AB$7690,'2way'!$R$3:$R$7690,"="&amp;B327,'2way'!$Z$3:$Z$7690,"&lt;&gt;P")</f>
        <v>0</v>
      </c>
      <c r="E327" s="60" t="e">
        <f t="shared" si="15"/>
        <v>#DIV/0!</v>
      </c>
      <c r="F327">
        <f>SUMIFS('2way'!$Z$3:$Z$7690,'2way'!$Q$3:$Q$7690,"=" &amp;B327,'2way'!$Y$3:$Y$7690,"&lt;&gt;P") + SUMIFS('2way'!$Z$3:$Z$7690,'2way'!$R$3:$R$7690,"=" &amp;B327,'2way'!$Y$3:$Y$7690,"&lt;&gt;P")</f>
        <v>0</v>
      </c>
      <c r="G327">
        <f>SUMIFS('2way'!$AD$3:$AD$7690,'2way'!$Q$3:$Q$7690,"="&amp;B327,'2way'!$Y$3:$Y$7690,"&lt;&gt;P") + SUMIFS('2way'!$AD$3:$AD$7690,'2way'!$R$3:$R$7690,"="&amp;D327,'2way'!$Y$3:$Y$7690,"&lt;&gt;P")</f>
        <v>0</v>
      </c>
      <c r="H327" s="60" t="e">
        <f t="shared" si="16"/>
        <v>#DIV/0!</v>
      </c>
      <c r="I327">
        <f>SUMIFS('2way'!$Z$3:$Z$7690,'2way'!$Q$3:$Q$7690,"=" &amp;B327,'2way'!$Y$3:$Y$7690,"&lt;&gt;P") + SUMIFS('2way'!$Z$3:$Z$7690,'2way'!$R$3:$R$7690,"=" &amp;B327,'2way'!$Y$3:$Y$7690,"&lt;&gt;P")</f>
        <v>0</v>
      </c>
      <c r="J327">
        <f>SUMIFS('2way'!$AF$3:$AF$7690,'2way'!$Q$3:$Q$7690,"="&amp;B327,'2way'!$Y$3:$Y$7690,"&lt;&gt;P") + SUMIFS('2way'!$AF$3:$AF$7690,'2way'!$R$3:$R$7690,"="&amp;B327,'2way'!$Y$3:$Y$7690,"&lt;&gt;P")</f>
        <v>0</v>
      </c>
      <c r="K327" s="60" t="e">
        <f t="shared" si="17"/>
        <v>#DIV/0!</v>
      </c>
    </row>
    <row r="328" spans="1:11" x14ac:dyDescent="0.25">
      <c r="A328" t="s">
        <v>68</v>
      </c>
      <c r="B328" t="s">
        <v>126</v>
      </c>
      <c r="C328">
        <f>SUMIFS('2way'!$Z$3:$Z$7690,'2way'!$Q$3:$Q$7690,"=" &amp;B328,'2way'!$Y$3:$Y$7690,"&lt;&gt;P") + SUMIFS('2way'!$Z$3:$Z$7690,'2way'!$R$3:$R$7690,"=" &amp;B328,'2way'!$Y$3:$Y$7690,"&lt;&gt;P")</f>
        <v>0</v>
      </c>
      <c r="D328">
        <f>SUMIFS('2way'!$AB$3:$AB$7690,'2way'!$Q$3:$Q$7690,"="&amp;B328,'2way'!$Z$3:$Z$7690,"&lt;&gt;P") + SUMIFS('2way'!$AB$3:$AB$7690,'2way'!$R$3:$R$7690,"="&amp;B328,'2way'!$Z$3:$Z$7690,"&lt;&gt;P")</f>
        <v>0</v>
      </c>
      <c r="E328" s="60" t="e">
        <f t="shared" si="15"/>
        <v>#DIV/0!</v>
      </c>
      <c r="F328">
        <f>SUMIFS('2way'!$Z$3:$Z$7690,'2way'!$Q$3:$Q$7690,"=" &amp;B328,'2way'!$Y$3:$Y$7690,"&lt;&gt;P") + SUMIFS('2way'!$Z$3:$Z$7690,'2way'!$R$3:$R$7690,"=" &amp;B328,'2way'!$Y$3:$Y$7690,"&lt;&gt;P")</f>
        <v>0</v>
      </c>
      <c r="G328">
        <f>SUMIFS('2way'!$AD$3:$AD$7690,'2way'!$Q$3:$Q$7690,"="&amp;B328,'2way'!$Y$3:$Y$7690,"&lt;&gt;P") + SUMIFS('2way'!$AD$3:$AD$7690,'2way'!$R$3:$R$7690,"="&amp;D328,'2way'!$Y$3:$Y$7690,"&lt;&gt;P")</f>
        <v>0</v>
      </c>
      <c r="H328" s="60" t="e">
        <f t="shared" si="16"/>
        <v>#DIV/0!</v>
      </c>
      <c r="I328">
        <f>SUMIFS('2way'!$Z$3:$Z$7690,'2way'!$Q$3:$Q$7690,"=" &amp;B328,'2way'!$Y$3:$Y$7690,"&lt;&gt;P") + SUMIFS('2way'!$Z$3:$Z$7690,'2way'!$R$3:$R$7690,"=" &amp;B328,'2way'!$Y$3:$Y$7690,"&lt;&gt;P")</f>
        <v>0</v>
      </c>
      <c r="J328">
        <f>SUMIFS('2way'!$AF$3:$AF$7690,'2way'!$Q$3:$Q$7690,"="&amp;B328,'2way'!$Y$3:$Y$7690,"&lt;&gt;P") + SUMIFS('2way'!$AF$3:$AF$7690,'2way'!$R$3:$R$7690,"="&amp;B328,'2way'!$Y$3:$Y$7690,"&lt;&gt;P")</f>
        <v>0</v>
      </c>
      <c r="K328" s="60" t="e">
        <f t="shared" si="17"/>
        <v>#DIV/0!</v>
      </c>
    </row>
    <row r="329" spans="1:11" x14ac:dyDescent="0.25">
      <c r="A329" t="s">
        <v>68</v>
      </c>
      <c r="B329" t="s">
        <v>122</v>
      </c>
      <c r="C329">
        <f>SUMIFS('2way'!$Z$3:$Z$7690,'2way'!$Q$3:$Q$7690,"=" &amp;B329,'2way'!$Y$3:$Y$7690,"&lt;&gt;P") + SUMIFS('2way'!$Z$3:$Z$7690,'2way'!$R$3:$R$7690,"=" &amp;B329,'2way'!$Y$3:$Y$7690,"&lt;&gt;P")</f>
        <v>0</v>
      </c>
      <c r="D329">
        <f>SUMIFS('2way'!$AB$3:$AB$7690,'2way'!$Q$3:$Q$7690,"="&amp;B329,'2way'!$Z$3:$Z$7690,"&lt;&gt;P") + SUMIFS('2way'!$AB$3:$AB$7690,'2way'!$R$3:$R$7690,"="&amp;B329,'2way'!$Z$3:$Z$7690,"&lt;&gt;P")</f>
        <v>0</v>
      </c>
      <c r="E329" s="60" t="e">
        <f t="shared" si="15"/>
        <v>#DIV/0!</v>
      </c>
      <c r="F329">
        <f>SUMIFS('2way'!$Z$3:$Z$7690,'2way'!$Q$3:$Q$7690,"=" &amp;B329,'2way'!$Y$3:$Y$7690,"&lt;&gt;P") + SUMIFS('2way'!$Z$3:$Z$7690,'2way'!$R$3:$R$7690,"=" &amp;B329,'2way'!$Y$3:$Y$7690,"&lt;&gt;P")</f>
        <v>0</v>
      </c>
      <c r="G329">
        <f>SUMIFS('2way'!$AD$3:$AD$7690,'2way'!$Q$3:$Q$7690,"="&amp;B329,'2way'!$Y$3:$Y$7690,"&lt;&gt;P") + SUMIFS('2way'!$AD$3:$AD$7690,'2way'!$R$3:$R$7690,"="&amp;D329,'2way'!$Y$3:$Y$7690,"&lt;&gt;P")</f>
        <v>0</v>
      </c>
      <c r="H329" s="60" t="e">
        <f t="shared" si="16"/>
        <v>#DIV/0!</v>
      </c>
      <c r="I329">
        <f>SUMIFS('2way'!$Z$3:$Z$7690,'2way'!$Q$3:$Q$7690,"=" &amp;B329,'2way'!$Y$3:$Y$7690,"&lt;&gt;P") + SUMIFS('2way'!$Z$3:$Z$7690,'2way'!$R$3:$R$7690,"=" &amp;B329,'2way'!$Y$3:$Y$7690,"&lt;&gt;P")</f>
        <v>0</v>
      </c>
      <c r="J329">
        <f>SUMIFS('2way'!$AF$3:$AF$7690,'2way'!$Q$3:$Q$7690,"="&amp;B329,'2way'!$Y$3:$Y$7690,"&lt;&gt;P") + SUMIFS('2way'!$AF$3:$AF$7690,'2way'!$R$3:$R$7690,"="&amp;B329,'2way'!$Y$3:$Y$7690,"&lt;&gt;P")</f>
        <v>0</v>
      </c>
      <c r="K329" s="60" t="e">
        <f t="shared" si="17"/>
        <v>#DIV/0!</v>
      </c>
    </row>
    <row r="330" spans="1:11" x14ac:dyDescent="0.25">
      <c r="A330" t="s">
        <v>68</v>
      </c>
      <c r="B330" t="s">
        <v>127</v>
      </c>
      <c r="C330">
        <f>SUMIFS('2way'!$Z$3:$Z$7690,'2way'!$Q$3:$Q$7690,"=" &amp;B330,'2way'!$Y$3:$Y$7690,"&lt;&gt;P") + SUMIFS('2way'!$Z$3:$Z$7690,'2way'!$R$3:$R$7690,"=" &amp;B330,'2way'!$Y$3:$Y$7690,"&lt;&gt;P")</f>
        <v>0</v>
      </c>
      <c r="D330">
        <f>SUMIFS('2way'!$AB$3:$AB$7690,'2way'!$Q$3:$Q$7690,"="&amp;B330,'2way'!$Z$3:$Z$7690,"&lt;&gt;P") + SUMIFS('2way'!$AB$3:$AB$7690,'2way'!$R$3:$R$7690,"="&amp;B330,'2way'!$Z$3:$Z$7690,"&lt;&gt;P")</f>
        <v>0</v>
      </c>
      <c r="E330" s="60" t="e">
        <f t="shared" si="15"/>
        <v>#DIV/0!</v>
      </c>
      <c r="F330">
        <f>SUMIFS('2way'!$Z$3:$Z$7690,'2way'!$Q$3:$Q$7690,"=" &amp;B330,'2way'!$Y$3:$Y$7690,"&lt;&gt;P") + SUMIFS('2way'!$Z$3:$Z$7690,'2way'!$R$3:$R$7690,"=" &amp;B330,'2way'!$Y$3:$Y$7690,"&lt;&gt;P")</f>
        <v>0</v>
      </c>
      <c r="G330">
        <f>SUMIFS('2way'!$AD$3:$AD$7690,'2way'!$Q$3:$Q$7690,"="&amp;B330,'2way'!$Y$3:$Y$7690,"&lt;&gt;P") + SUMIFS('2way'!$AD$3:$AD$7690,'2way'!$R$3:$R$7690,"="&amp;D330,'2way'!$Y$3:$Y$7690,"&lt;&gt;P")</f>
        <v>0</v>
      </c>
      <c r="H330" s="60" t="e">
        <f t="shared" si="16"/>
        <v>#DIV/0!</v>
      </c>
      <c r="I330">
        <f>SUMIFS('2way'!$Z$3:$Z$7690,'2way'!$Q$3:$Q$7690,"=" &amp;B330,'2way'!$Y$3:$Y$7690,"&lt;&gt;P") + SUMIFS('2way'!$Z$3:$Z$7690,'2way'!$R$3:$R$7690,"=" &amp;B330,'2way'!$Y$3:$Y$7690,"&lt;&gt;P")</f>
        <v>0</v>
      </c>
      <c r="J330">
        <f>SUMIFS('2way'!$AF$3:$AF$7690,'2way'!$Q$3:$Q$7690,"="&amp;B330,'2way'!$Y$3:$Y$7690,"&lt;&gt;P") + SUMIFS('2way'!$AF$3:$AF$7690,'2way'!$R$3:$R$7690,"="&amp;B330,'2way'!$Y$3:$Y$7690,"&lt;&gt;P")</f>
        <v>0</v>
      </c>
      <c r="K330" s="60" t="e">
        <f t="shared" si="17"/>
        <v>#DIV/0!</v>
      </c>
    </row>
    <row r="331" spans="1:11" x14ac:dyDescent="0.25">
      <c r="A331" t="s">
        <v>68</v>
      </c>
      <c r="B331" t="s">
        <v>18</v>
      </c>
      <c r="C331">
        <f>SUMIFS('2way'!$Z$3:$Z$7690,'2way'!$Q$3:$Q$7690,"=" &amp;B331,'2way'!$Y$3:$Y$7690,"&lt;&gt;P") + SUMIFS('2way'!$Z$3:$Z$7690,'2way'!$R$3:$R$7690,"=" &amp;B331,'2way'!$Y$3:$Y$7690,"&lt;&gt;P")</f>
        <v>0</v>
      </c>
      <c r="D331">
        <f>SUMIFS('2way'!$AB$3:$AB$7690,'2way'!$Q$3:$Q$7690,"="&amp;B331,'2way'!$Z$3:$Z$7690,"&lt;&gt;P") + SUMIFS('2way'!$AB$3:$AB$7690,'2way'!$R$3:$R$7690,"="&amp;B331,'2way'!$Z$3:$Z$7690,"&lt;&gt;P")</f>
        <v>0</v>
      </c>
      <c r="E331" s="60" t="e">
        <f t="shared" si="15"/>
        <v>#DIV/0!</v>
      </c>
      <c r="F331">
        <f>SUMIFS('2way'!$Z$3:$Z$7690,'2way'!$Q$3:$Q$7690,"=" &amp;B331,'2way'!$Y$3:$Y$7690,"&lt;&gt;P") + SUMIFS('2way'!$Z$3:$Z$7690,'2way'!$R$3:$R$7690,"=" &amp;B331,'2way'!$Y$3:$Y$7690,"&lt;&gt;P")</f>
        <v>0</v>
      </c>
      <c r="G331">
        <f>SUMIFS('2way'!$AD$3:$AD$7690,'2way'!$Q$3:$Q$7690,"="&amp;B331,'2way'!$Y$3:$Y$7690,"&lt;&gt;P") + SUMIFS('2way'!$AD$3:$AD$7690,'2way'!$R$3:$R$7690,"="&amp;D331,'2way'!$Y$3:$Y$7690,"&lt;&gt;P")</f>
        <v>0</v>
      </c>
      <c r="H331" s="60" t="e">
        <f t="shared" si="16"/>
        <v>#DIV/0!</v>
      </c>
      <c r="I331">
        <f>SUMIFS('2way'!$Z$3:$Z$7690,'2way'!$Q$3:$Q$7690,"=" &amp;B331,'2way'!$Y$3:$Y$7690,"&lt;&gt;P") + SUMIFS('2way'!$Z$3:$Z$7690,'2way'!$R$3:$R$7690,"=" &amp;B331,'2way'!$Y$3:$Y$7690,"&lt;&gt;P")</f>
        <v>0</v>
      </c>
      <c r="J331">
        <f>SUMIFS('2way'!$AF$3:$AF$7690,'2way'!$Q$3:$Q$7690,"="&amp;B331,'2way'!$Y$3:$Y$7690,"&lt;&gt;P") + SUMIFS('2way'!$AF$3:$AF$7690,'2way'!$R$3:$R$7690,"="&amp;B331,'2way'!$Y$3:$Y$7690,"&lt;&gt;P")</f>
        <v>0</v>
      </c>
      <c r="K331" s="60" t="e">
        <f t="shared" si="17"/>
        <v>#DIV/0!</v>
      </c>
    </row>
    <row r="332" spans="1:11" x14ac:dyDescent="0.25">
      <c r="A332" t="s">
        <v>68</v>
      </c>
      <c r="B332" t="s">
        <v>123</v>
      </c>
      <c r="C332">
        <f>SUMIFS('2way'!$Z$3:$Z$7690,'2way'!$Q$3:$Q$7690,"=" &amp;B332,'2way'!$Y$3:$Y$7690,"&lt;&gt;P") + SUMIFS('2way'!$Z$3:$Z$7690,'2way'!$R$3:$R$7690,"=" &amp;B332,'2way'!$Y$3:$Y$7690,"&lt;&gt;P")</f>
        <v>0</v>
      </c>
      <c r="D332">
        <f>SUMIFS('2way'!$AB$3:$AB$7690,'2way'!$Q$3:$Q$7690,"="&amp;B332,'2way'!$Z$3:$Z$7690,"&lt;&gt;P") + SUMIFS('2way'!$AB$3:$AB$7690,'2way'!$R$3:$R$7690,"="&amp;B332,'2way'!$Z$3:$Z$7690,"&lt;&gt;P")</f>
        <v>0</v>
      </c>
      <c r="E332" s="60" t="e">
        <f t="shared" si="15"/>
        <v>#DIV/0!</v>
      </c>
      <c r="F332">
        <f>SUMIFS('2way'!$Z$3:$Z$7690,'2way'!$Q$3:$Q$7690,"=" &amp;B332,'2way'!$Y$3:$Y$7690,"&lt;&gt;P") + SUMIFS('2way'!$Z$3:$Z$7690,'2way'!$R$3:$R$7690,"=" &amp;B332,'2way'!$Y$3:$Y$7690,"&lt;&gt;P")</f>
        <v>0</v>
      </c>
      <c r="G332">
        <f>SUMIFS('2way'!$AD$3:$AD$7690,'2way'!$Q$3:$Q$7690,"="&amp;B332,'2way'!$Y$3:$Y$7690,"&lt;&gt;P") + SUMIFS('2way'!$AD$3:$AD$7690,'2way'!$R$3:$R$7690,"="&amp;D332,'2way'!$Y$3:$Y$7690,"&lt;&gt;P")</f>
        <v>0</v>
      </c>
      <c r="H332" s="60" t="e">
        <f t="shared" si="16"/>
        <v>#DIV/0!</v>
      </c>
      <c r="I332">
        <f>SUMIFS('2way'!$Z$3:$Z$7690,'2way'!$Q$3:$Q$7690,"=" &amp;B332,'2way'!$Y$3:$Y$7690,"&lt;&gt;P") + SUMIFS('2way'!$Z$3:$Z$7690,'2way'!$R$3:$R$7690,"=" &amp;B332,'2way'!$Y$3:$Y$7690,"&lt;&gt;P")</f>
        <v>0</v>
      </c>
      <c r="J332">
        <f>SUMIFS('2way'!$AF$3:$AF$7690,'2way'!$Q$3:$Q$7690,"="&amp;B332,'2way'!$Y$3:$Y$7690,"&lt;&gt;P") + SUMIFS('2way'!$AF$3:$AF$7690,'2way'!$R$3:$R$7690,"="&amp;B332,'2way'!$Y$3:$Y$7690,"&lt;&gt;P")</f>
        <v>0</v>
      </c>
      <c r="K332" s="60" t="e">
        <f t="shared" si="17"/>
        <v>#DIV/0!</v>
      </c>
    </row>
    <row r="333" spans="1:11" x14ac:dyDescent="0.25">
      <c r="A333" t="s">
        <v>68</v>
      </c>
      <c r="B333" t="s">
        <v>19</v>
      </c>
      <c r="C333">
        <f>SUMIFS('2way'!$Z$3:$Z$7690,'2way'!$Q$3:$Q$7690,"=" &amp;B333,'2way'!$Y$3:$Y$7690,"&lt;&gt;P") + SUMIFS('2way'!$Z$3:$Z$7690,'2way'!$R$3:$R$7690,"=" &amp;B333,'2way'!$Y$3:$Y$7690,"&lt;&gt;P")</f>
        <v>0</v>
      </c>
      <c r="D333">
        <f>SUMIFS('2way'!$AB$3:$AB$7690,'2way'!$Q$3:$Q$7690,"="&amp;B333,'2way'!$Z$3:$Z$7690,"&lt;&gt;P") + SUMIFS('2way'!$AB$3:$AB$7690,'2way'!$R$3:$R$7690,"="&amp;B333,'2way'!$Z$3:$Z$7690,"&lt;&gt;P")</f>
        <v>0</v>
      </c>
      <c r="E333" s="60" t="e">
        <f t="shared" si="15"/>
        <v>#DIV/0!</v>
      </c>
      <c r="F333">
        <f>SUMIFS('2way'!$Z$3:$Z$7690,'2way'!$Q$3:$Q$7690,"=" &amp;B333,'2way'!$Y$3:$Y$7690,"&lt;&gt;P") + SUMIFS('2way'!$Z$3:$Z$7690,'2way'!$R$3:$R$7690,"=" &amp;B333,'2way'!$Y$3:$Y$7690,"&lt;&gt;P")</f>
        <v>0</v>
      </c>
      <c r="G333">
        <f>SUMIFS('2way'!$AD$3:$AD$7690,'2way'!$Q$3:$Q$7690,"="&amp;B333,'2way'!$Y$3:$Y$7690,"&lt;&gt;P") + SUMIFS('2way'!$AD$3:$AD$7690,'2way'!$R$3:$R$7690,"="&amp;D333,'2way'!$Y$3:$Y$7690,"&lt;&gt;P")</f>
        <v>0</v>
      </c>
      <c r="H333" s="60" t="e">
        <f t="shared" si="16"/>
        <v>#DIV/0!</v>
      </c>
      <c r="I333">
        <f>SUMIFS('2way'!$Z$3:$Z$7690,'2way'!$Q$3:$Q$7690,"=" &amp;B333,'2way'!$Y$3:$Y$7690,"&lt;&gt;P") + SUMIFS('2way'!$Z$3:$Z$7690,'2way'!$R$3:$R$7690,"=" &amp;B333,'2way'!$Y$3:$Y$7690,"&lt;&gt;P")</f>
        <v>0</v>
      </c>
      <c r="J333">
        <f>SUMIFS('2way'!$AF$3:$AF$7690,'2way'!$Q$3:$Q$7690,"="&amp;B333,'2way'!$Y$3:$Y$7690,"&lt;&gt;P") + SUMIFS('2way'!$AF$3:$AF$7690,'2way'!$R$3:$R$7690,"="&amp;B333,'2way'!$Y$3:$Y$7690,"&lt;&gt;P")</f>
        <v>0</v>
      </c>
      <c r="K333" s="60" t="e">
        <f t="shared" si="17"/>
        <v>#DIV/0!</v>
      </c>
    </row>
    <row r="334" spans="1:11" x14ac:dyDescent="0.25">
      <c r="A334" t="s">
        <v>69</v>
      </c>
      <c r="B334" t="s">
        <v>147</v>
      </c>
      <c r="C334">
        <f>SUMIFS('2way'!$Z$3:$Z$7690,'2way'!$Q$3:$Q$7690,"=" &amp;B334,'2way'!$Y$3:$Y$7690,"&lt;&gt;P") + SUMIFS('2way'!$Z$3:$Z$7690,'2way'!$R$3:$R$7690,"=" &amp;B334,'2way'!$Y$3:$Y$7690,"&lt;&gt;P")</f>
        <v>0</v>
      </c>
      <c r="D334">
        <f>SUMIFS('2way'!$AB$3:$AB$7690,'2way'!$Q$3:$Q$7690,"="&amp;B334,'2way'!$Z$3:$Z$7690,"&lt;&gt;P") + SUMIFS('2way'!$AB$3:$AB$7690,'2way'!$R$3:$R$7690,"="&amp;B334,'2way'!$Z$3:$Z$7690,"&lt;&gt;P")</f>
        <v>0</v>
      </c>
      <c r="E334" s="60" t="e">
        <f t="shared" si="15"/>
        <v>#DIV/0!</v>
      </c>
      <c r="F334">
        <f>SUMIFS('2way'!$Z$3:$Z$7690,'2way'!$Q$3:$Q$7690,"=" &amp;B334,'2way'!$Y$3:$Y$7690,"&lt;&gt;P") + SUMIFS('2way'!$Z$3:$Z$7690,'2way'!$R$3:$R$7690,"=" &amp;B334,'2way'!$Y$3:$Y$7690,"&lt;&gt;P")</f>
        <v>0</v>
      </c>
      <c r="G334">
        <f>SUMIFS('2way'!$AD$3:$AD$7690,'2way'!$Q$3:$Q$7690,"="&amp;B334,'2way'!$Y$3:$Y$7690,"&lt;&gt;P") + SUMIFS('2way'!$AD$3:$AD$7690,'2way'!$R$3:$R$7690,"="&amp;D334,'2way'!$Y$3:$Y$7690,"&lt;&gt;P")</f>
        <v>0</v>
      </c>
      <c r="H334" s="60" t="e">
        <f t="shared" si="16"/>
        <v>#DIV/0!</v>
      </c>
      <c r="I334">
        <f>SUMIFS('2way'!$Z$3:$Z$7690,'2way'!$Q$3:$Q$7690,"=" &amp;B334,'2way'!$Y$3:$Y$7690,"&lt;&gt;P") + SUMIFS('2way'!$Z$3:$Z$7690,'2way'!$R$3:$R$7690,"=" &amp;B334,'2way'!$Y$3:$Y$7690,"&lt;&gt;P")</f>
        <v>0</v>
      </c>
      <c r="J334">
        <f>SUMIFS('2way'!$AF$3:$AF$7690,'2way'!$Q$3:$Q$7690,"="&amp;B334,'2way'!$Y$3:$Y$7690,"&lt;&gt;P") + SUMIFS('2way'!$AF$3:$AF$7690,'2way'!$R$3:$R$7690,"="&amp;B334,'2way'!$Y$3:$Y$7690,"&lt;&gt;P")</f>
        <v>0</v>
      </c>
      <c r="K334" s="60" t="e">
        <f t="shared" si="17"/>
        <v>#DIV/0!</v>
      </c>
    </row>
    <row r="335" spans="1:11" x14ac:dyDescent="0.25">
      <c r="A335" t="s">
        <v>69</v>
      </c>
      <c r="B335" t="s">
        <v>20</v>
      </c>
      <c r="C335">
        <f>SUMIFS('2way'!$Z$3:$Z$7690,'2way'!$Q$3:$Q$7690,"=" &amp;B335,'2way'!$Y$3:$Y$7690,"&lt;&gt;P") + SUMIFS('2way'!$Z$3:$Z$7690,'2way'!$R$3:$R$7690,"=" &amp;B335,'2way'!$Y$3:$Y$7690,"&lt;&gt;P")</f>
        <v>0</v>
      </c>
      <c r="D335">
        <f>SUMIFS('2way'!$AB$3:$AB$7690,'2way'!$Q$3:$Q$7690,"="&amp;B335,'2way'!$Z$3:$Z$7690,"&lt;&gt;P") + SUMIFS('2way'!$AB$3:$AB$7690,'2way'!$R$3:$R$7690,"="&amp;B335,'2way'!$Z$3:$Z$7690,"&lt;&gt;P")</f>
        <v>0</v>
      </c>
      <c r="E335" s="60" t="e">
        <f t="shared" si="15"/>
        <v>#DIV/0!</v>
      </c>
      <c r="F335">
        <f>SUMIFS('2way'!$Z$3:$Z$7690,'2way'!$Q$3:$Q$7690,"=" &amp;B335,'2way'!$Y$3:$Y$7690,"&lt;&gt;P") + SUMIFS('2way'!$Z$3:$Z$7690,'2way'!$R$3:$R$7690,"=" &amp;B335,'2way'!$Y$3:$Y$7690,"&lt;&gt;P")</f>
        <v>0</v>
      </c>
      <c r="G335">
        <f>SUMIFS('2way'!$AD$3:$AD$7690,'2way'!$Q$3:$Q$7690,"="&amp;B335,'2way'!$Y$3:$Y$7690,"&lt;&gt;P") + SUMIFS('2way'!$AD$3:$AD$7690,'2way'!$R$3:$R$7690,"="&amp;D335,'2way'!$Y$3:$Y$7690,"&lt;&gt;P")</f>
        <v>0</v>
      </c>
      <c r="H335" s="60" t="e">
        <f t="shared" si="16"/>
        <v>#DIV/0!</v>
      </c>
      <c r="I335">
        <f>SUMIFS('2way'!$Z$3:$Z$7690,'2way'!$Q$3:$Q$7690,"=" &amp;B335,'2way'!$Y$3:$Y$7690,"&lt;&gt;P") + SUMIFS('2way'!$Z$3:$Z$7690,'2way'!$R$3:$R$7690,"=" &amp;B335,'2way'!$Y$3:$Y$7690,"&lt;&gt;P")</f>
        <v>0</v>
      </c>
      <c r="J335">
        <f>SUMIFS('2way'!$AF$3:$AF$7690,'2way'!$Q$3:$Q$7690,"="&amp;B335,'2way'!$Y$3:$Y$7690,"&lt;&gt;P") + SUMIFS('2way'!$AF$3:$AF$7690,'2way'!$R$3:$R$7690,"="&amp;B335,'2way'!$Y$3:$Y$7690,"&lt;&gt;P")</f>
        <v>0</v>
      </c>
      <c r="K335" s="60" t="e">
        <f t="shared" si="17"/>
        <v>#DIV/0!</v>
      </c>
    </row>
    <row r="336" spans="1:11" x14ac:dyDescent="0.25">
      <c r="A336" t="s">
        <v>69</v>
      </c>
      <c r="B336" t="s">
        <v>21</v>
      </c>
      <c r="C336">
        <f>SUMIFS('2way'!$Z$3:$Z$7690,'2way'!$Q$3:$Q$7690,"=" &amp;B336,'2way'!$Y$3:$Y$7690,"&lt;&gt;P") + SUMIFS('2way'!$Z$3:$Z$7690,'2way'!$R$3:$R$7690,"=" &amp;B336,'2way'!$Y$3:$Y$7690,"&lt;&gt;P")</f>
        <v>0</v>
      </c>
      <c r="D336">
        <f>SUMIFS('2way'!$AB$3:$AB$7690,'2way'!$Q$3:$Q$7690,"="&amp;B336,'2way'!$Z$3:$Z$7690,"&lt;&gt;P") + SUMIFS('2way'!$AB$3:$AB$7690,'2way'!$R$3:$R$7690,"="&amp;B336,'2way'!$Z$3:$Z$7690,"&lt;&gt;P")</f>
        <v>0</v>
      </c>
      <c r="E336" s="60" t="e">
        <f t="shared" si="15"/>
        <v>#DIV/0!</v>
      </c>
      <c r="F336">
        <f>SUMIFS('2way'!$Z$3:$Z$7690,'2way'!$Q$3:$Q$7690,"=" &amp;B336,'2way'!$Y$3:$Y$7690,"&lt;&gt;P") + SUMIFS('2way'!$Z$3:$Z$7690,'2way'!$R$3:$R$7690,"=" &amp;B336,'2way'!$Y$3:$Y$7690,"&lt;&gt;P")</f>
        <v>0</v>
      </c>
      <c r="G336">
        <f>SUMIFS('2way'!$AD$3:$AD$7690,'2way'!$Q$3:$Q$7690,"="&amp;B336,'2way'!$Y$3:$Y$7690,"&lt;&gt;P") + SUMIFS('2way'!$AD$3:$AD$7690,'2way'!$R$3:$R$7690,"="&amp;D336,'2way'!$Y$3:$Y$7690,"&lt;&gt;P")</f>
        <v>0</v>
      </c>
      <c r="H336" s="60" t="e">
        <f t="shared" si="16"/>
        <v>#DIV/0!</v>
      </c>
      <c r="I336">
        <f>SUMIFS('2way'!$Z$3:$Z$7690,'2way'!$Q$3:$Q$7690,"=" &amp;B336,'2way'!$Y$3:$Y$7690,"&lt;&gt;P") + SUMIFS('2way'!$Z$3:$Z$7690,'2way'!$R$3:$R$7690,"=" &amp;B336,'2way'!$Y$3:$Y$7690,"&lt;&gt;P")</f>
        <v>0</v>
      </c>
      <c r="J336">
        <f>SUMIFS('2way'!$AF$3:$AF$7690,'2way'!$Q$3:$Q$7690,"="&amp;B336,'2way'!$Y$3:$Y$7690,"&lt;&gt;P") + SUMIFS('2way'!$AF$3:$AF$7690,'2way'!$R$3:$R$7690,"="&amp;B336,'2way'!$Y$3:$Y$7690,"&lt;&gt;P")</f>
        <v>0</v>
      </c>
      <c r="K336" s="60" t="e">
        <f t="shared" si="17"/>
        <v>#DIV/0!</v>
      </c>
    </row>
    <row r="337" spans="1:11" x14ac:dyDescent="0.25">
      <c r="A337" t="s">
        <v>69</v>
      </c>
      <c r="B337" t="s">
        <v>150</v>
      </c>
      <c r="C337">
        <f>SUMIFS('2way'!$Z$3:$Z$7690,'2way'!$Q$3:$Q$7690,"=" &amp;B337,'2way'!$Y$3:$Y$7690,"&lt;&gt;P") + SUMIFS('2way'!$Z$3:$Z$7690,'2way'!$R$3:$R$7690,"=" &amp;B337,'2way'!$Y$3:$Y$7690,"&lt;&gt;P")</f>
        <v>0</v>
      </c>
      <c r="D337">
        <f>SUMIFS('2way'!$AB$3:$AB$7690,'2way'!$Q$3:$Q$7690,"="&amp;B337,'2way'!$Z$3:$Z$7690,"&lt;&gt;P") + SUMIFS('2way'!$AB$3:$AB$7690,'2way'!$R$3:$R$7690,"="&amp;B337,'2way'!$Z$3:$Z$7690,"&lt;&gt;P")</f>
        <v>0</v>
      </c>
      <c r="E337" s="60" t="e">
        <f t="shared" si="15"/>
        <v>#DIV/0!</v>
      </c>
      <c r="F337">
        <f>SUMIFS('2way'!$Z$3:$Z$7690,'2way'!$Q$3:$Q$7690,"=" &amp;B337,'2way'!$Y$3:$Y$7690,"&lt;&gt;P") + SUMIFS('2way'!$Z$3:$Z$7690,'2way'!$R$3:$R$7690,"=" &amp;B337,'2way'!$Y$3:$Y$7690,"&lt;&gt;P")</f>
        <v>0</v>
      </c>
      <c r="G337">
        <f>SUMIFS('2way'!$AD$3:$AD$7690,'2way'!$Q$3:$Q$7690,"="&amp;B337,'2way'!$Y$3:$Y$7690,"&lt;&gt;P") + SUMIFS('2way'!$AD$3:$AD$7690,'2way'!$R$3:$R$7690,"="&amp;D337,'2way'!$Y$3:$Y$7690,"&lt;&gt;P")</f>
        <v>0</v>
      </c>
      <c r="H337" s="60" t="e">
        <f t="shared" si="16"/>
        <v>#DIV/0!</v>
      </c>
      <c r="I337">
        <f>SUMIFS('2way'!$Z$3:$Z$7690,'2way'!$Q$3:$Q$7690,"=" &amp;B337,'2way'!$Y$3:$Y$7690,"&lt;&gt;P") + SUMIFS('2way'!$Z$3:$Z$7690,'2way'!$R$3:$R$7690,"=" &amp;B337,'2way'!$Y$3:$Y$7690,"&lt;&gt;P")</f>
        <v>0</v>
      </c>
      <c r="J337">
        <f>SUMIFS('2way'!$AF$3:$AF$7690,'2way'!$Q$3:$Q$7690,"="&amp;B337,'2way'!$Y$3:$Y$7690,"&lt;&gt;P") + SUMIFS('2way'!$AF$3:$AF$7690,'2way'!$R$3:$R$7690,"="&amp;B337,'2way'!$Y$3:$Y$7690,"&lt;&gt;P")</f>
        <v>0</v>
      </c>
      <c r="K337" s="60" t="e">
        <f t="shared" si="17"/>
        <v>#DIV/0!</v>
      </c>
    </row>
    <row r="338" spans="1:11" x14ac:dyDescent="0.25">
      <c r="A338" t="s">
        <v>69</v>
      </c>
      <c r="B338" t="s">
        <v>151</v>
      </c>
      <c r="C338">
        <f>SUMIFS('2way'!$Z$3:$Z$7690,'2way'!$Q$3:$Q$7690,"=" &amp;B338,'2way'!$Y$3:$Y$7690,"&lt;&gt;P") + SUMIFS('2way'!$Z$3:$Z$7690,'2way'!$R$3:$R$7690,"=" &amp;B338,'2way'!$Y$3:$Y$7690,"&lt;&gt;P")</f>
        <v>0</v>
      </c>
      <c r="D338">
        <f>SUMIFS('2way'!$AB$3:$AB$7690,'2way'!$Q$3:$Q$7690,"="&amp;B338,'2way'!$Z$3:$Z$7690,"&lt;&gt;P") + SUMIFS('2way'!$AB$3:$AB$7690,'2way'!$R$3:$R$7690,"="&amp;B338,'2way'!$Z$3:$Z$7690,"&lt;&gt;P")</f>
        <v>0</v>
      </c>
      <c r="E338" s="60" t="e">
        <f t="shared" si="15"/>
        <v>#DIV/0!</v>
      </c>
      <c r="F338">
        <f>SUMIFS('2way'!$Z$3:$Z$7690,'2way'!$Q$3:$Q$7690,"=" &amp;B338,'2way'!$Y$3:$Y$7690,"&lt;&gt;P") + SUMIFS('2way'!$Z$3:$Z$7690,'2way'!$R$3:$R$7690,"=" &amp;B338,'2way'!$Y$3:$Y$7690,"&lt;&gt;P")</f>
        <v>0</v>
      </c>
      <c r="G338">
        <f>SUMIFS('2way'!$AD$3:$AD$7690,'2way'!$Q$3:$Q$7690,"="&amp;B338,'2way'!$Y$3:$Y$7690,"&lt;&gt;P") + SUMIFS('2way'!$AD$3:$AD$7690,'2way'!$R$3:$R$7690,"="&amp;D338,'2way'!$Y$3:$Y$7690,"&lt;&gt;P")</f>
        <v>0</v>
      </c>
      <c r="H338" s="60" t="e">
        <f t="shared" si="16"/>
        <v>#DIV/0!</v>
      </c>
      <c r="I338">
        <f>SUMIFS('2way'!$Z$3:$Z$7690,'2way'!$Q$3:$Q$7690,"=" &amp;B338,'2way'!$Y$3:$Y$7690,"&lt;&gt;P") + SUMIFS('2way'!$Z$3:$Z$7690,'2way'!$R$3:$R$7690,"=" &amp;B338,'2way'!$Y$3:$Y$7690,"&lt;&gt;P")</f>
        <v>0</v>
      </c>
      <c r="J338">
        <f>SUMIFS('2way'!$AF$3:$AF$7690,'2way'!$Q$3:$Q$7690,"="&amp;B338,'2way'!$Y$3:$Y$7690,"&lt;&gt;P") + SUMIFS('2way'!$AF$3:$AF$7690,'2way'!$R$3:$R$7690,"="&amp;B338,'2way'!$Y$3:$Y$7690,"&lt;&gt;P")</f>
        <v>0</v>
      </c>
      <c r="K338" s="60" t="e">
        <f t="shared" si="17"/>
        <v>#DIV/0!</v>
      </c>
    </row>
    <row r="339" spans="1:11" x14ac:dyDescent="0.25">
      <c r="A339" t="s">
        <v>69</v>
      </c>
      <c r="B339" t="s">
        <v>149</v>
      </c>
      <c r="C339">
        <f>SUMIFS('2way'!$Z$3:$Z$7690,'2way'!$Q$3:$Q$7690,"=" &amp;B339,'2way'!$Y$3:$Y$7690,"&lt;&gt;P") + SUMIFS('2way'!$Z$3:$Z$7690,'2way'!$R$3:$R$7690,"=" &amp;B339,'2way'!$Y$3:$Y$7690,"&lt;&gt;P")</f>
        <v>0</v>
      </c>
      <c r="D339">
        <f>SUMIFS('2way'!$AB$3:$AB$7690,'2way'!$Q$3:$Q$7690,"="&amp;B339,'2way'!$Z$3:$Z$7690,"&lt;&gt;P") + SUMIFS('2way'!$AB$3:$AB$7690,'2way'!$R$3:$R$7690,"="&amp;B339,'2way'!$Z$3:$Z$7690,"&lt;&gt;P")</f>
        <v>0</v>
      </c>
      <c r="E339" s="60" t="e">
        <f t="shared" si="15"/>
        <v>#DIV/0!</v>
      </c>
      <c r="F339">
        <f>SUMIFS('2way'!$Z$3:$Z$7690,'2way'!$Q$3:$Q$7690,"=" &amp;B339,'2way'!$Y$3:$Y$7690,"&lt;&gt;P") + SUMIFS('2way'!$Z$3:$Z$7690,'2way'!$R$3:$R$7690,"=" &amp;B339,'2way'!$Y$3:$Y$7690,"&lt;&gt;P")</f>
        <v>0</v>
      </c>
      <c r="G339">
        <f>SUMIFS('2way'!$AD$3:$AD$7690,'2way'!$Q$3:$Q$7690,"="&amp;B339,'2way'!$Y$3:$Y$7690,"&lt;&gt;P") + SUMIFS('2way'!$AD$3:$AD$7690,'2way'!$R$3:$R$7690,"="&amp;D339,'2way'!$Y$3:$Y$7690,"&lt;&gt;P")</f>
        <v>0</v>
      </c>
      <c r="H339" s="60" t="e">
        <f t="shared" si="16"/>
        <v>#DIV/0!</v>
      </c>
      <c r="I339">
        <f>SUMIFS('2way'!$Z$3:$Z$7690,'2way'!$Q$3:$Q$7690,"=" &amp;B339,'2way'!$Y$3:$Y$7690,"&lt;&gt;P") + SUMIFS('2way'!$Z$3:$Z$7690,'2way'!$R$3:$R$7690,"=" &amp;B339,'2way'!$Y$3:$Y$7690,"&lt;&gt;P")</f>
        <v>0</v>
      </c>
      <c r="J339">
        <f>SUMIFS('2way'!$AF$3:$AF$7690,'2way'!$Q$3:$Q$7690,"="&amp;B339,'2way'!$Y$3:$Y$7690,"&lt;&gt;P") + SUMIFS('2way'!$AF$3:$AF$7690,'2way'!$R$3:$R$7690,"="&amp;B339,'2way'!$Y$3:$Y$7690,"&lt;&gt;P")</f>
        <v>0</v>
      </c>
      <c r="K339" s="60" t="e">
        <f t="shared" si="17"/>
        <v>#DIV/0!</v>
      </c>
    </row>
    <row r="340" spans="1:11" x14ac:dyDescent="0.25">
      <c r="A340" t="s">
        <v>69</v>
      </c>
      <c r="B340" t="s">
        <v>148</v>
      </c>
      <c r="C340">
        <f>SUMIFS('2way'!$Z$3:$Z$7690,'2way'!$Q$3:$Q$7690,"=" &amp;B340,'2way'!$Y$3:$Y$7690,"&lt;&gt;P") + SUMIFS('2way'!$Z$3:$Z$7690,'2way'!$R$3:$R$7690,"=" &amp;B340,'2way'!$Y$3:$Y$7690,"&lt;&gt;P")</f>
        <v>0</v>
      </c>
      <c r="D340">
        <f>SUMIFS('2way'!$AB$3:$AB$7690,'2way'!$Q$3:$Q$7690,"="&amp;B340,'2way'!$Z$3:$Z$7690,"&lt;&gt;P") + SUMIFS('2way'!$AB$3:$AB$7690,'2way'!$R$3:$R$7690,"="&amp;B340,'2way'!$Z$3:$Z$7690,"&lt;&gt;P")</f>
        <v>0</v>
      </c>
      <c r="E340" s="60" t="e">
        <f t="shared" si="15"/>
        <v>#DIV/0!</v>
      </c>
      <c r="F340">
        <f>SUMIFS('2way'!$Z$3:$Z$7690,'2way'!$Q$3:$Q$7690,"=" &amp;B340,'2way'!$Y$3:$Y$7690,"&lt;&gt;P") + SUMIFS('2way'!$Z$3:$Z$7690,'2way'!$R$3:$R$7690,"=" &amp;B340,'2way'!$Y$3:$Y$7690,"&lt;&gt;P")</f>
        <v>0</v>
      </c>
      <c r="G340">
        <f>SUMIFS('2way'!$AD$3:$AD$7690,'2way'!$Q$3:$Q$7690,"="&amp;B340,'2way'!$Y$3:$Y$7690,"&lt;&gt;P") + SUMIFS('2way'!$AD$3:$AD$7690,'2way'!$R$3:$R$7690,"="&amp;D340,'2way'!$Y$3:$Y$7690,"&lt;&gt;P")</f>
        <v>0</v>
      </c>
      <c r="H340" s="60" t="e">
        <f t="shared" si="16"/>
        <v>#DIV/0!</v>
      </c>
      <c r="I340">
        <f>SUMIFS('2way'!$Z$3:$Z$7690,'2way'!$Q$3:$Q$7690,"=" &amp;B340,'2way'!$Y$3:$Y$7690,"&lt;&gt;P") + SUMIFS('2way'!$Z$3:$Z$7690,'2way'!$R$3:$R$7690,"=" &amp;B340,'2way'!$Y$3:$Y$7690,"&lt;&gt;P")</f>
        <v>0</v>
      </c>
      <c r="J340">
        <f>SUMIFS('2way'!$AF$3:$AF$7690,'2way'!$Q$3:$Q$7690,"="&amp;B340,'2way'!$Y$3:$Y$7690,"&lt;&gt;P") + SUMIFS('2way'!$AF$3:$AF$7690,'2way'!$R$3:$R$7690,"="&amp;B340,'2way'!$Y$3:$Y$7690,"&lt;&gt;P")</f>
        <v>0</v>
      </c>
      <c r="K340" s="60" t="e">
        <f t="shared" si="17"/>
        <v>#DIV/0!</v>
      </c>
    </row>
    <row r="341" spans="1:11" x14ac:dyDescent="0.25">
      <c r="A341" t="s">
        <v>69</v>
      </c>
      <c r="B341" t="s">
        <v>152</v>
      </c>
      <c r="C341">
        <f>SUMIFS('2way'!$Z$3:$Z$7690,'2way'!$Q$3:$Q$7690,"=" &amp;B341,'2way'!$Y$3:$Y$7690,"&lt;&gt;P") + SUMIFS('2way'!$Z$3:$Z$7690,'2way'!$R$3:$R$7690,"=" &amp;B341,'2way'!$Y$3:$Y$7690,"&lt;&gt;P")</f>
        <v>0</v>
      </c>
      <c r="D341">
        <f>SUMIFS('2way'!$AB$3:$AB$7690,'2way'!$Q$3:$Q$7690,"="&amp;B341,'2way'!$Z$3:$Z$7690,"&lt;&gt;P") + SUMIFS('2way'!$AB$3:$AB$7690,'2way'!$R$3:$R$7690,"="&amp;B341,'2way'!$Z$3:$Z$7690,"&lt;&gt;P")</f>
        <v>0</v>
      </c>
      <c r="E341" s="60" t="e">
        <f t="shared" si="15"/>
        <v>#DIV/0!</v>
      </c>
      <c r="F341">
        <f>SUMIFS('2way'!$Z$3:$Z$7690,'2way'!$Q$3:$Q$7690,"=" &amp;B341,'2way'!$Y$3:$Y$7690,"&lt;&gt;P") + SUMIFS('2way'!$Z$3:$Z$7690,'2way'!$R$3:$R$7690,"=" &amp;B341,'2way'!$Y$3:$Y$7690,"&lt;&gt;P")</f>
        <v>0</v>
      </c>
      <c r="G341">
        <f>SUMIFS('2way'!$AD$3:$AD$7690,'2way'!$Q$3:$Q$7690,"="&amp;B341,'2way'!$Y$3:$Y$7690,"&lt;&gt;P") + SUMIFS('2way'!$AD$3:$AD$7690,'2way'!$R$3:$R$7690,"="&amp;D341,'2way'!$Y$3:$Y$7690,"&lt;&gt;P")</f>
        <v>0</v>
      </c>
      <c r="H341" s="60" t="e">
        <f t="shared" si="16"/>
        <v>#DIV/0!</v>
      </c>
      <c r="I341">
        <f>SUMIFS('2way'!$Z$3:$Z$7690,'2way'!$Q$3:$Q$7690,"=" &amp;B341,'2way'!$Y$3:$Y$7690,"&lt;&gt;P") + SUMIFS('2way'!$Z$3:$Z$7690,'2way'!$R$3:$R$7690,"=" &amp;B341,'2way'!$Y$3:$Y$7690,"&lt;&gt;P")</f>
        <v>0</v>
      </c>
      <c r="J341">
        <f>SUMIFS('2way'!$AF$3:$AF$7690,'2way'!$Q$3:$Q$7690,"="&amp;B341,'2way'!$Y$3:$Y$7690,"&lt;&gt;P") + SUMIFS('2way'!$AF$3:$AF$7690,'2way'!$R$3:$R$7690,"="&amp;B341,'2way'!$Y$3:$Y$7690,"&lt;&gt;P")</f>
        <v>0</v>
      </c>
      <c r="K341" s="60" t="e">
        <f t="shared" si="17"/>
        <v>#DIV/0!</v>
      </c>
    </row>
    <row r="342" spans="1:11" x14ac:dyDescent="0.25">
      <c r="A342" t="s">
        <v>69</v>
      </c>
      <c r="B342" t="s">
        <v>153</v>
      </c>
      <c r="C342">
        <f>SUMIFS('2way'!$Z$3:$Z$7690,'2way'!$Q$3:$Q$7690,"=" &amp;B342,'2way'!$Y$3:$Y$7690,"&lt;&gt;P") + SUMIFS('2way'!$Z$3:$Z$7690,'2way'!$R$3:$R$7690,"=" &amp;B342,'2way'!$Y$3:$Y$7690,"&lt;&gt;P")</f>
        <v>0</v>
      </c>
      <c r="D342">
        <f>SUMIFS('2way'!$AB$3:$AB$7690,'2way'!$Q$3:$Q$7690,"="&amp;B342,'2way'!$Z$3:$Z$7690,"&lt;&gt;P") + SUMIFS('2way'!$AB$3:$AB$7690,'2way'!$R$3:$R$7690,"="&amp;B342,'2way'!$Z$3:$Z$7690,"&lt;&gt;P")</f>
        <v>0</v>
      </c>
      <c r="E342" s="60" t="e">
        <f t="shared" si="15"/>
        <v>#DIV/0!</v>
      </c>
      <c r="F342">
        <f>SUMIFS('2way'!$Z$3:$Z$7690,'2way'!$Q$3:$Q$7690,"=" &amp;B342,'2way'!$Y$3:$Y$7690,"&lt;&gt;P") + SUMIFS('2way'!$Z$3:$Z$7690,'2way'!$R$3:$R$7690,"=" &amp;B342,'2way'!$Y$3:$Y$7690,"&lt;&gt;P")</f>
        <v>0</v>
      </c>
      <c r="G342">
        <f>SUMIFS('2way'!$AD$3:$AD$7690,'2way'!$Q$3:$Q$7690,"="&amp;B342,'2way'!$Y$3:$Y$7690,"&lt;&gt;P") + SUMIFS('2way'!$AD$3:$AD$7690,'2way'!$R$3:$R$7690,"="&amp;D342,'2way'!$Y$3:$Y$7690,"&lt;&gt;P")</f>
        <v>0</v>
      </c>
      <c r="H342" s="60" t="e">
        <f t="shared" si="16"/>
        <v>#DIV/0!</v>
      </c>
      <c r="I342">
        <f>SUMIFS('2way'!$Z$3:$Z$7690,'2way'!$Q$3:$Q$7690,"=" &amp;B342,'2way'!$Y$3:$Y$7690,"&lt;&gt;P") + SUMIFS('2way'!$Z$3:$Z$7690,'2way'!$R$3:$R$7690,"=" &amp;B342,'2way'!$Y$3:$Y$7690,"&lt;&gt;P")</f>
        <v>0</v>
      </c>
      <c r="J342">
        <f>SUMIFS('2way'!$AF$3:$AF$7690,'2way'!$Q$3:$Q$7690,"="&amp;B342,'2way'!$Y$3:$Y$7690,"&lt;&gt;P") + SUMIFS('2way'!$AF$3:$AF$7690,'2way'!$R$3:$R$7690,"="&amp;B342,'2way'!$Y$3:$Y$7690,"&lt;&gt;P")</f>
        <v>0</v>
      </c>
      <c r="K342" s="60" t="e">
        <f t="shared" si="17"/>
        <v>#DIV/0!</v>
      </c>
    </row>
    <row r="343" spans="1:11" x14ac:dyDescent="0.25">
      <c r="A343" t="s">
        <v>69</v>
      </c>
      <c r="B343" t="s">
        <v>154</v>
      </c>
      <c r="C343">
        <f>SUMIFS('2way'!$Z$3:$Z$7690,'2way'!$Q$3:$Q$7690,"=" &amp;B343,'2way'!$Y$3:$Y$7690,"&lt;&gt;P") + SUMIFS('2way'!$Z$3:$Z$7690,'2way'!$R$3:$R$7690,"=" &amp;B343,'2way'!$Y$3:$Y$7690,"&lt;&gt;P")</f>
        <v>0</v>
      </c>
      <c r="D343">
        <f>SUMIFS('2way'!$AB$3:$AB$7690,'2way'!$Q$3:$Q$7690,"="&amp;B343,'2way'!$Z$3:$Z$7690,"&lt;&gt;P") + SUMIFS('2way'!$AB$3:$AB$7690,'2way'!$R$3:$R$7690,"="&amp;B343,'2way'!$Z$3:$Z$7690,"&lt;&gt;P")</f>
        <v>0</v>
      </c>
      <c r="E343" s="60" t="e">
        <f t="shared" si="15"/>
        <v>#DIV/0!</v>
      </c>
      <c r="F343">
        <f>SUMIFS('2way'!$Z$3:$Z$7690,'2way'!$Q$3:$Q$7690,"=" &amp;B343,'2way'!$Y$3:$Y$7690,"&lt;&gt;P") + SUMIFS('2way'!$Z$3:$Z$7690,'2way'!$R$3:$R$7690,"=" &amp;B343,'2way'!$Y$3:$Y$7690,"&lt;&gt;P")</f>
        <v>0</v>
      </c>
      <c r="G343">
        <f>SUMIFS('2way'!$AD$3:$AD$7690,'2way'!$Q$3:$Q$7690,"="&amp;B343,'2way'!$Y$3:$Y$7690,"&lt;&gt;P") + SUMIFS('2way'!$AD$3:$AD$7690,'2way'!$R$3:$R$7690,"="&amp;D343,'2way'!$Y$3:$Y$7690,"&lt;&gt;P")</f>
        <v>0</v>
      </c>
      <c r="H343" s="60" t="e">
        <f t="shared" si="16"/>
        <v>#DIV/0!</v>
      </c>
      <c r="I343">
        <f>SUMIFS('2way'!$Z$3:$Z$7690,'2way'!$Q$3:$Q$7690,"=" &amp;B343,'2way'!$Y$3:$Y$7690,"&lt;&gt;P") + SUMIFS('2way'!$Z$3:$Z$7690,'2way'!$R$3:$R$7690,"=" &amp;B343,'2way'!$Y$3:$Y$7690,"&lt;&gt;P")</f>
        <v>0</v>
      </c>
      <c r="J343">
        <f>SUMIFS('2way'!$AF$3:$AF$7690,'2way'!$Q$3:$Q$7690,"="&amp;B343,'2way'!$Y$3:$Y$7690,"&lt;&gt;P") + SUMIFS('2way'!$AF$3:$AF$7690,'2way'!$R$3:$R$7690,"="&amp;B343,'2way'!$Y$3:$Y$7690,"&lt;&gt;P")</f>
        <v>0</v>
      </c>
      <c r="K343" s="60" t="e">
        <f t="shared" si="17"/>
        <v>#DIV/0!</v>
      </c>
    </row>
    <row r="344" spans="1:11" x14ac:dyDescent="0.25">
      <c r="A344" t="s">
        <v>70</v>
      </c>
      <c r="B344" t="s">
        <v>43</v>
      </c>
      <c r="C344">
        <f>SUMIFS('2way'!$Z$3:$Z$7690,'2way'!$Q$3:$Q$7690,"=" &amp;B344,'2way'!$Y$3:$Y$7690,"&lt;&gt;P") + SUMIFS('2way'!$Z$3:$Z$7690,'2way'!$R$3:$R$7690,"=" &amp;B344,'2way'!$Y$3:$Y$7690,"&lt;&gt;P")</f>
        <v>0</v>
      </c>
      <c r="D344">
        <f>SUMIFS('2way'!$AB$3:$AB$7690,'2way'!$Q$3:$Q$7690,"="&amp;B344,'2way'!$Z$3:$Z$7690,"&lt;&gt;P") + SUMIFS('2way'!$AB$3:$AB$7690,'2way'!$R$3:$R$7690,"="&amp;B344,'2way'!$Z$3:$Z$7690,"&lt;&gt;P")</f>
        <v>0</v>
      </c>
      <c r="E344" s="60" t="e">
        <f t="shared" si="15"/>
        <v>#DIV/0!</v>
      </c>
      <c r="F344">
        <f>SUMIFS('2way'!$Z$3:$Z$7690,'2way'!$Q$3:$Q$7690,"=" &amp;B344,'2way'!$Y$3:$Y$7690,"&lt;&gt;P") + SUMIFS('2way'!$Z$3:$Z$7690,'2way'!$R$3:$R$7690,"=" &amp;B344,'2way'!$Y$3:$Y$7690,"&lt;&gt;P")</f>
        <v>0</v>
      </c>
      <c r="G344">
        <f>SUMIFS('2way'!$AD$3:$AD$7690,'2way'!$Q$3:$Q$7690,"="&amp;B344,'2way'!$Y$3:$Y$7690,"&lt;&gt;P") + SUMIFS('2way'!$AD$3:$AD$7690,'2way'!$R$3:$R$7690,"="&amp;D344,'2way'!$Y$3:$Y$7690,"&lt;&gt;P")</f>
        <v>0</v>
      </c>
      <c r="H344" s="60" t="e">
        <f t="shared" si="16"/>
        <v>#DIV/0!</v>
      </c>
      <c r="I344">
        <f>SUMIFS('2way'!$Z$3:$Z$7690,'2way'!$Q$3:$Q$7690,"=" &amp;B344,'2way'!$Y$3:$Y$7690,"&lt;&gt;P") + SUMIFS('2way'!$Z$3:$Z$7690,'2way'!$R$3:$R$7690,"=" &amp;B344,'2way'!$Y$3:$Y$7690,"&lt;&gt;P")</f>
        <v>0</v>
      </c>
      <c r="J344">
        <f>SUMIFS('2way'!$AF$3:$AF$7690,'2way'!$Q$3:$Q$7690,"="&amp;B344,'2way'!$Y$3:$Y$7690,"&lt;&gt;P") + SUMIFS('2way'!$AF$3:$AF$7690,'2way'!$R$3:$R$7690,"="&amp;B344,'2way'!$Y$3:$Y$7690,"&lt;&gt;P")</f>
        <v>0</v>
      </c>
      <c r="K344" s="60" t="e">
        <f t="shared" si="17"/>
        <v>#DIV/0!</v>
      </c>
    </row>
    <row r="345" spans="1:11" x14ac:dyDescent="0.25">
      <c r="A345" t="s">
        <v>70</v>
      </c>
      <c r="B345" t="s">
        <v>7</v>
      </c>
      <c r="C345">
        <f>SUMIFS('2way'!$Z$3:$Z$7690,'2way'!$Q$3:$Q$7690,"=" &amp;B345,'2way'!$Y$3:$Y$7690,"&lt;&gt;P") + SUMIFS('2way'!$Z$3:$Z$7690,'2way'!$R$3:$R$7690,"=" &amp;B345,'2way'!$Y$3:$Y$7690,"&lt;&gt;P")</f>
        <v>0</v>
      </c>
      <c r="D345">
        <f>SUMIFS('2way'!$AB$3:$AB$7690,'2way'!$Q$3:$Q$7690,"="&amp;B345,'2way'!$Z$3:$Z$7690,"&lt;&gt;P") + SUMIFS('2way'!$AB$3:$AB$7690,'2way'!$R$3:$R$7690,"="&amp;B345,'2way'!$Z$3:$Z$7690,"&lt;&gt;P")</f>
        <v>0</v>
      </c>
      <c r="E345" s="60" t="e">
        <f t="shared" si="15"/>
        <v>#DIV/0!</v>
      </c>
      <c r="F345">
        <f>SUMIFS('2way'!$Z$3:$Z$7690,'2way'!$Q$3:$Q$7690,"=" &amp;B345,'2way'!$Y$3:$Y$7690,"&lt;&gt;P") + SUMIFS('2way'!$Z$3:$Z$7690,'2way'!$R$3:$R$7690,"=" &amp;B345,'2way'!$Y$3:$Y$7690,"&lt;&gt;P")</f>
        <v>0</v>
      </c>
      <c r="G345">
        <f>SUMIFS('2way'!$AD$3:$AD$7690,'2way'!$Q$3:$Q$7690,"="&amp;B345,'2way'!$Y$3:$Y$7690,"&lt;&gt;P") + SUMIFS('2way'!$AD$3:$AD$7690,'2way'!$R$3:$R$7690,"="&amp;D345,'2way'!$Y$3:$Y$7690,"&lt;&gt;P")</f>
        <v>0</v>
      </c>
      <c r="H345" s="60" t="e">
        <f t="shared" si="16"/>
        <v>#DIV/0!</v>
      </c>
      <c r="I345">
        <f>SUMIFS('2way'!$Z$3:$Z$7690,'2way'!$Q$3:$Q$7690,"=" &amp;B345,'2way'!$Y$3:$Y$7690,"&lt;&gt;P") + SUMIFS('2way'!$Z$3:$Z$7690,'2way'!$R$3:$R$7690,"=" &amp;B345,'2way'!$Y$3:$Y$7690,"&lt;&gt;P")</f>
        <v>0</v>
      </c>
      <c r="J345">
        <f>SUMIFS('2way'!$AF$3:$AF$7690,'2way'!$Q$3:$Q$7690,"="&amp;B345,'2way'!$Y$3:$Y$7690,"&lt;&gt;P") + SUMIFS('2way'!$AF$3:$AF$7690,'2way'!$R$3:$R$7690,"="&amp;B345,'2way'!$Y$3:$Y$7690,"&lt;&gt;P")</f>
        <v>0</v>
      </c>
      <c r="K345" s="60" t="e">
        <f t="shared" si="17"/>
        <v>#DIV/0!</v>
      </c>
    </row>
    <row r="346" spans="1:11" x14ac:dyDescent="0.25">
      <c r="A346" t="s">
        <v>70</v>
      </c>
      <c r="B346" t="s">
        <v>22</v>
      </c>
      <c r="C346">
        <f>SUMIFS('2way'!$Z$3:$Z$7690,'2way'!$Q$3:$Q$7690,"=" &amp;B346,'2way'!$Y$3:$Y$7690,"&lt;&gt;P") + SUMIFS('2way'!$Z$3:$Z$7690,'2way'!$R$3:$R$7690,"=" &amp;B346,'2way'!$Y$3:$Y$7690,"&lt;&gt;P")</f>
        <v>0</v>
      </c>
      <c r="D346">
        <f>SUMIFS('2way'!$AB$3:$AB$7690,'2way'!$Q$3:$Q$7690,"="&amp;B346,'2way'!$Z$3:$Z$7690,"&lt;&gt;P") + SUMIFS('2way'!$AB$3:$AB$7690,'2way'!$R$3:$R$7690,"="&amp;B346,'2way'!$Z$3:$Z$7690,"&lt;&gt;P")</f>
        <v>0</v>
      </c>
      <c r="E346" s="60" t="e">
        <f t="shared" si="15"/>
        <v>#DIV/0!</v>
      </c>
      <c r="F346">
        <f>SUMIFS('2way'!$Z$3:$Z$7690,'2way'!$Q$3:$Q$7690,"=" &amp;B346,'2way'!$Y$3:$Y$7690,"&lt;&gt;P") + SUMIFS('2way'!$Z$3:$Z$7690,'2way'!$R$3:$R$7690,"=" &amp;B346,'2way'!$Y$3:$Y$7690,"&lt;&gt;P")</f>
        <v>0</v>
      </c>
      <c r="G346">
        <f>SUMIFS('2way'!$AD$3:$AD$7690,'2way'!$Q$3:$Q$7690,"="&amp;B346,'2way'!$Y$3:$Y$7690,"&lt;&gt;P") + SUMIFS('2way'!$AD$3:$AD$7690,'2way'!$R$3:$R$7690,"="&amp;D346,'2way'!$Y$3:$Y$7690,"&lt;&gt;P")</f>
        <v>0</v>
      </c>
      <c r="H346" s="60" t="e">
        <f t="shared" si="16"/>
        <v>#DIV/0!</v>
      </c>
      <c r="I346">
        <f>SUMIFS('2way'!$Z$3:$Z$7690,'2way'!$Q$3:$Q$7690,"=" &amp;B346,'2way'!$Y$3:$Y$7690,"&lt;&gt;P") + SUMIFS('2way'!$Z$3:$Z$7690,'2way'!$R$3:$R$7690,"=" &amp;B346,'2way'!$Y$3:$Y$7690,"&lt;&gt;P")</f>
        <v>0</v>
      </c>
      <c r="J346">
        <f>SUMIFS('2way'!$AF$3:$AF$7690,'2way'!$Q$3:$Q$7690,"="&amp;B346,'2way'!$Y$3:$Y$7690,"&lt;&gt;P") + SUMIFS('2way'!$AF$3:$AF$7690,'2way'!$R$3:$R$7690,"="&amp;B346,'2way'!$Y$3:$Y$7690,"&lt;&gt;P")</f>
        <v>0</v>
      </c>
      <c r="K346" s="60" t="e">
        <f t="shared" si="17"/>
        <v>#DIV/0!</v>
      </c>
    </row>
    <row r="347" spans="1:11" x14ac:dyDescent="0.25">
      <c r="A347" t="s">
        <v>70</v>
      </c>
      <c r="B347" t="s">
        <v>24</v>
      </c>
      <c r="C347">
        <f>SUMIFS('2way'!$Z$3:$Z$7690,'2way'!$Q$3:$Q$7690,"=" &amp;B347,'2way'!$Y$3:$Y$7690,"&lt;&gt;P") + SUMIFS('2way'!$Z$3:$Z$7690,'2way'!$R$3:$R$7690,"=" &amp;B347,'2way'!$Y$3:$Y$7690,"&lt;&gt;P")</f>
        <v>0</v>
      </c>
      <c r="D347">
        <f>SUMIFS('2way'!$AB$3:$AB$7690,'2way'!$Q$3:$Q$7690,"="&amp;B347,'2way'!$Z$3:$Z$7690,"&lt;&gt;P") + SUMIFS('2way'!$AB$3:$AB$7690,'2way'!$R$3:$R$7690,"="&amp;B347,'2way'!$Z$3:$Z$7690,"&lt;&gt;P")</f>
        <v>0</v>
      </c>
      <c r="E347" s="60" t="e">
        <f t="shared" si="15"/>
        <v>#DIV/0!</v>
      </c>
      <c r="F347">
        <f>SUMIFS('2way'!$Z$3:$Z$7690,'2way'!$Q$3:$Q$7690,"=" &amp;B347,'2way'!$Y$3:$Y$7690,"&lt;&gt;P") + SUMIFS('2way'!$Z$3:$Z$7690,'2way'!$R$3:$R$7690,"=" &amp;B347,'2way'!$Y$3:$Y$7690,"&lt;&gt;P")</f>
        <v>0</v>
      </c>
      <c r="G347">
        <f>SUMIFS('2way'!$AD$3:$AD$7690,'2way'!$Q$3:$Q$7690,"="&amp;B347,'2way'!$Y$3:$Y$7690,"&lt;&gt;P") + SUMIFS('2way'!$AD$3:$AD$7690,'2way'!$R$3:$R$7690,"="&amp;D347,'2way'!$Y$3:$Y$7690,"&lt;&gt;P")</f>
        <v>0</v>
      </c>
      <c r="H347" s="60" t="e">
        <f t="shared" si="16"/>
        <v>#DIV/0!</v>
      </c>
      <c r="I347">
        <f>SUMIFS('2way'!$Z$3:$Z$7690,'2way'!$Q$3:$Q$7690,"=" &amp;B347,'2way'!$Y$3:$Y$7690,"&lt;&gt;P") + SUMIFS('2way'!$Z$3:$Z$7690,'2way'!$R$3:$R$7690,"=" &amp;B347,'2way'!$Y$3:$Y$7690,"&lt;&gt;P")</f>
        <v>0</v>
      </c>
      <c r="J347">
        <f>SUMIFS('2way'!$AF$3:$AF$7690,'2way'!$Q$3:$Q$7690,"="&amp;B347,'2way'!$Y$3:$Y$7690,"&lt;&gt;P") + SUMIFS('2way'!$AF$3:$AF$7690,'2way'!$R$3:$R$7690,"="&amp;B347,'2way'!$Y$3:$Y$7690,"&lt;&gt;P")</f>
        <v>0</v>
      </c>
      <c r="K347" s="60" t="e">
        <f t="shared" si="17"/>
        <v>#DIV/0!</v>
      </c>
    </row>
    <row r="348" spans="1:11" x14ac:dyDescent="0.25">
      <c r="A348" t="s">
        <v>70</v>
      </c>
      <c r="B348" t="s">
        <v>45</v>
      </c>
      <c r="C348">
        <f>SUMIFS('2way'!$Z$3:$Z$7690,'2way'!$Q$3:$Q$7690,"=" &amp;B348,'2way'!$Y$3:$Y$7690,"&lt;&gt;P") + SUMIFS('2way'!$Z$3:$Z$7690,'2way'!$R$3:$R$7690,"=" &amp;B348,'2way'!$Y$3:$Y$7690,"&lt;&gt;P")</f>
        <v>0</v>
      </c>
      <c r="D348">
        <f>SUMIFS('2way'!$AB$3:$AB$7690,'2way'!$Q$3:$Q$7690,"="&amp;B348,'2way'!$Z$3:$Z$7690,"&lt;&gt;P") + SUMIFS('2way'!$AB$3:$AB$7690,'2way'!$R$3:$R$7690,"="&amp;B348,'2way'!$Z$3:$Z$7690,"&lt;&gt;P")</f>
        <v>0</v>
      </c>
      <c r="E348" s="60" t="e">
        <f t="shared" si="15"/>
        <v>#DIV/0!</v>
      </c>
      <c r="F348">
        <f>SUMIFS('2way'!$Z$3:$Z$7690,'2way'!$Q$3:$Q$7690,"=" &amp;B348,'2way'!$Y$3:$Y$7690,"&lt;&gt;P") + SUMIFS('2way'!$Z$3:$Z$7690,'2way'!$R$3:$R$7690,"=" &amp;B348,'2way'!$Y$3:$Y$7690,"&lt;&gt;P")</f>
        <v>0</v>
      </c>
      <c r="G348">
        <f>SUMIFS('2way'!$AD$3:$AD$7690,'2way'!$Q$3:$Q$7690,"="&amp;B348,'2way'!$Y$3:$Y$7690,"&lt;&gt;P") + SUMIFS('2way'!$AD$3:$AD$7690,'2way'!$R$3:$R$7690,"="&amp;D348,'2way'!$Y$3:$Y$7690,"&lt;&gt;P")</f>
        <v>0</v>
      </c>
      <c r="H348" s="60" t="e">
        <f t="shared" si="16"/>
        <v>#DIV/0!</v>
      </c>
      <c r="I348">
        <f>SUMIFS('2way'!$Z$3:$Z$7690,'2way'!$Q$3:$Q$7690,"=" &amp;B348,'2way'!$Y$3:$Y$7690,"&lt;&gt;P") + SUMIFS('2way'!$Z$3:$Z$7690,'2way'!$R$3:$R$7690,"=" &amp;B348,'2way'!$Y$3:$Y$7690,"&lt;&gt;P")</f>
        <v>0</v>
      </c>
      <c r="J348">
        <f>SUMIFS('2way'!$AF$3:$AF$7690,'2way'!$Q$3:$Q$7690,"="&amp;B348,'2way'!$Y$3:$Y$7690,"&lt;&gt;P") + SUMIFS('2way'!$AF$3:$AF$7690,'2way'!$R$3:$R$7690,"="&amp;B348,'2way'!$Y$3:$Y$7690,"&lt;&gt;P")</f>
        <v>0</v>
      </c>
      <c r="K348" s="60" t="e">
        <f t="shared" si="17"/>
        <v>#DIV/0!</v>
      </c>
    </row>
    <row r="349" spans="1:11" x14ac:dyDescent="0.25">
      <c r="A349" t="s">
        <v>70</v>
      </c>
      <c r="B349" t="s">
        <v>46</v>
      </c>
      <c r="C349">
        <f>SUMIFS('2way'!$Z$3:$Z$7690,'2way'!$Q$3:$Q$7690,"=" &amp;B349,'2way'!$Y$3:$Y$7690,"&lt;&gt;P") + SUMIFS('2way'!$Z$3:$Z$7690,'2way'!$R$3:$R$7690,"=" &amp;B349,'2way'!$Y$3:$Y$7690,"&lt;&gt;P")</f>
        <v>0</v>
      </c>
      <c r="D349">
        <f>SUMIFS('2way'!$AB$3:$AB$7690,'2way'!$Q$3:$Q$7690,"="&amp;B349,'2way'!$Z$3:$Z$7690,"&lt;&gt;P") + SUMIFS('2way'!$AB$3:$AB$7690,'2way'!$R$3:$R$7690,"="&amp;B349,'2way'!$Z$3:$Z$7690,"&lt;&gt;P")</f>
        <v>0</v>
      </c>
      <c r="E349" s="60" t="e">
        <f t="shared" si="15"/>
        <v>#DIV/0!</v>
      </c>
      <c r="F349">
        <f>SUMIFS('2way'!$Z$3:$Z$7690,'2way'!$Q$3:$Q$7690,"=" &amp;B349,'2way'!$Y$3:$Y$7690,"&lt;&gt;P") + SUMIFS('2way'!$Z$3:$Z$7690,'2way'!$R$3:$R$7690,"=" &amp;B349,'2way'!$Y$3:$Y$7690,"&lt;&gt;P")</f>
        <v>0</v>
      </c>
      <c r="G349">
        <f>SUMIFS('2way'!$AD$3:$AD$7690,'2way'!$Q$3:$Q$7690,"="&amp;B349,'2way'!$Y$3:$Y$7690,"&lt;&gt;P") + SUMIFS('2way'!$AD$3:$AD$7690,'2way'!$R$3:$R$7690,"="&amp;D349,'2way'!$Y$3:$Y$7690,"&lt;&gt;P")</f>
        <v>0</v>
      </c>
      <c r="H349" s="60" t="e">
        <f t="shared" si="16"/>
        <v>#DIV/0!</v>
      </c>
      <c r="I349">
        <f>SUMIFS('2way'!$Z$3:$Z$7690,'2way'!$Q$3:$Q$7690,"=" &amp;B349,'2way'!$Y$3:$Y$7690,"&lt;&gt;P") + SUMIFS('2way'!$Z$3:$Z$7690,'2way'!$R$3:$R$7690,"=" &amp;B349,'2way'!$Y$3:$Y$7690,"&lt;&gt;P")</f>
        <v>0</v>
      </c>
      <c r="J349">
        <f>SUMIFS('2way'!$AF$3:$AF$7690,'2way'!$Q$3:$Q$7690,"="&amp;B349,'2way'!$Y$3:$Y$7690,"&lt;&gt;P") + SUMIFS('2way'!$AF$3:$AF$7690,'2way'!$R$3:$R$7690,"="&amp;B349,'2way'!$Y$3:$Y$7690,"&lt;&gt;P")</f>
        <v>0</v>
      </c>
      <c r="K349" s="60" t="e">
        <f t="shared" si="17"/>
        <v>#DIV/0!</v>
      </c>
    </row>
    <row r="350" spans="1:11" x14ac:dyDescent="0.25">
      <c r="A350" t="s">
        <v>70</v>
      </c>
      <c r="B350" t="s">
        <v>42</v>
      </c>
      <c r="C350">
        <f>SUMIFS('2way'!$Z$3:$Z$7690,'2way'!$Q$3:$Q$7690,"=" &amp;B350,'2way'!$Y$3:$Y$7690,"&lt;&gt;P") + SUMIFS('2way'!$Z$3:$Z$7690,'2way'!$R$3:$R$7690,"=" &amp;B350,'2way'!$Y$3:$Y$7690,"&lt;&gt;P")</f>
        <v>0</v>
      </c>
      <c r="D350">
        <f>SUMIFS('2way'!$AB$3:$AB$7690,'2way'!$Q$3:$Q$7690,"="&amp;B350,'2way'!$Z$3:$Z$7690,"&lt;&gt;P") + SUMIFS('2way'!$AB$3:$AB$7690,'2way'!$R$3:$R$7690,"="&amp;B350,'2way'!$Z$3:$Z$7690,"&lt;&gt;P")</f>
        <v>0</v>
      </c>
      <c r="E350" s="60" t="e">
        <f t="shared" si="15"/>
        <v>#DIV/0!</v>
      </c>
      <c r="F350">
        <f>SUMIFS('2way'!$Z$3:$Z$7690,'2way'!$Q$3:$Q$7690,"=" &amp;B350,'2way'!$Y$3:$Y$7690,"&lt;&gt;P") + SUMIFS('2way'!$Z$3:$Z$7690,'2way'!$R$3:$R$7690,"=" &amp;B350,'2way'!$Y$3:$Y$7690,"&lt;&gt;P")</f>
        <v>0</v>
      </c>
      <c r="G350">
        <f>SUMIFS('2way'!$AD$3:$AD$7690,'2way'!$Q$3:$Q$7690,"="&amp;B350,'2way'!$Y$3:$Y$7690,"&lt;&gt;P") + SUMIFS('2way'!$AD$3:$AD$7690,'2way'!$R$3:$R$7690,"="&amp;D350,'2way'!$Y$3:$Y$7690,"&lt;&gt;P")</f>
        <v>0</v>
      </c>
      <c r="H350" s="60" t="e">
        <f t="shared" si="16"/>
        <v>#DIV/0!</v>
      </c>
      <c r="I350">
        <f>SUMIFS('2way'!$Z$3:$Z$7690,'2way'!$Q$3:$Q$7690,"=" &amp;B350,'2way'!$Y$3:$Y$7690,"&lt;&gt;P") + SUMIFS('2way'!$Z$3:$Z$7690,'2way'!$R$3:$R$7690,"=" &amp;B350,'2way'!$Y$3:$Y$7690,"&lt;&gt;P")</f>
        <v>0</v>
      </c>
      <c r="J350">
        <f>SUMIFS('2way'!$AF$3:$AF$7690,'2way'!$Q$3:$Q$7690,"="&amp;B350,'2way'!$Y$3:$Y$7690,"&lt;&gt;P") + SUMIFS('2way'!$AF$3:$AF$7690,'2way'!$R$3:$R$7690,"="&amp;B350,'2way'!$Y$3:$Y$7690,"&lt;&gt;P")</f>
        <v>0</v>
      </c>
      <c r="K350" s="60" t="e">
        <f t="shared" si="17"/>
        <v>#DIV/0!</v>
      </c>
    </row>
    <row r="351" spans="1:11" x14ac:dyDescent="0.25">
      <c r="A351" t="s">
        <v>70</v>
      </c>
      <c r="B351" t="s">
        <v>48</v>
      </c>
      <c r="C351">
        <f>SUMIFS('2way'!$Z$3:$Z$7690,'2way'!$Q$3:$Q$7690,"=" &amp;B351,'2way'!$Y$3:$Y$7690,"&lt;&gt;P") + SUMIFS('2way'!$Z$3:$Z$7690,'2way'!$R$3:$R$7690,"=" &amp;B351,'2way'!$Y$3:$Y$7690,"&lt;&gt;P")</f>
        <v>0</v>
      </c>
      <c r="D351">
        <f>SUMIFS('2way'!$AB$3:$AB$7690,'2way'!$Q$3:$Q$7690,"="&amp;B351,'2way'!$Z$3:$Z$7690,"&lt;&gt;P") + SUMIFS('2way'!$AB$3:$AB$7690,'2way'!$R$3:$R$7690,"="&amp;B351,'2way'!$Z$3:$Z$7690,"&lt;&gt;P")</f>
        <v>0</v>
      </c>
      <c r="E351" s="60" t="e">
        <f t="shared" si="15"/>
        <v>#DIV/0!</v>
      </c>
      <c r="F351">
        <f>SUMIFS('2way'!$Z$3:$Z$7690,'2way'!$Q$3:$Q$7690,"=" &amp;B351,'2way'!$Y$3:$Y$7690,"&lt;&gt;P") + SUMIFS('2way'!$Z$3:$Z$7690,'2way'!$R$3:$R$7690,"=" &amp;B351,'2way'!$Y$3:$Y$7690,"&lt;&gt;P")</f>
        <v>0</v>
      </c>
      <c r="G351">
        <f>SUMIFS('2way'!$AD$3:$AD$7690,'2way'!$Q$3:$Q$7690,"="&amp;B351,'2way'!$Y$3:$Y$7690,"&lt;&gt;P") + SUMIFS('2way'!$AD$3:$AD$7690,'2way'!$R$3:$R$7690,"="&amp;D351,'2way'!$Y$3:$Y$7690,"&lt;&gt;P")</f>
        <v>0</v>
      </c>
      <c r="H351" s="60" t="e">
        <f t="shared" si="16"/>
        <v>#DIV/0!</v>
      </c>
      <c r="I351">
        <f>SUMIFS('2way'!$Z$3:$Z$7690,'2way'!$Q$3:$Q$7690,"=" &amp;B351,'2way'!$Y$3:$Y$7690,"&lt;&gt;P") + SUMIFS('2way'!$Z$3:$Z$7690,'2way'!$R$3:$R$7690,"=" &amp;B351,'2way'!$Y$3:$Y$7690,"&lt;&gt;P")</f>
        <v>0</v>
      </c>
      <c r="J351">
        <f>SUMIFS('2way'!$AF$3:$AF$7690,'2way'!$Q$3:$Q$7690,"="&amp;B351,'2way'!$Y$3:$Y$7690,"&lt;&gt;P") + SUMIFS('2way'!$AF$3:$AF$7690,'2way'!$R$3:$R$7690,"="&amp;B351,'2way'!$Y$3:$Y$7690,"&lt;&gt;P")</f>
        <v>0</v>
      </c>
      <c r="K351" s="60" t="e">
        <f t="shared" si="17"/>
        <v>#DIV/0!</v>
      </c>
    </row>
    <row r="352" spans="1:11" x14ac:dyDescent="0.25">
      <c r="A352" t="s">
        <v>70</v>
      </c>
      <c r="B352" t="s">
        <v>23</v>
      </c>
      <c r="C352">
        <f>SUMIFS('2way'!$Z$3:$Z$7690,'2way'!$Q$3:$Q$7690,"=" &amp;B352,'2way'!$Y$3:$Y$7690,"&lt;&gt;P") + SUMIFS('2way'!$Z$3:$Z$7690,'2way'!$R$3:$R$7690,"=" &amp;B352,'2way'!$Y$3:$Y$7690,"&lt;&gt;P")</f>
        <v>0</v>
      </c>
      <c r="D352">
        <f>SUMIFS('2way'!$AB$3:$AB$7690,'2way'!$Q$3:$Q$7690,"="&amp;B352,'2way'!$Z$3:$Z$7690,"&lt;&gt;P") + SUMIFS('2way'!$AB$3:$AB$7690,'2way'!$R$3:$R$7690,"="&amp;B352,'2way'!$Z$3:$Z$7690,"&lt;&gt;P")</f>
        <v>0</v>
      </c>
      <c r="E352" s="60" t="e">
        <f t="shared" si="15"/>
        <v>#DIV/0!</v>
      </c>
      <c r="F352">
        <f>SUMIFS('2way'!$Z$3:$Z$7690,'2way'!$Q$3:$Q$7690,"=" &amp;B352,'2way'!$Y$3:$Y$7690,"&lt;&gt;P") + SUMIFS('2way'!$Z$3:$Z$7690,'2way'!$R$3:$R$7690,"=" &amp;B352,'2way'!$Y$3:$Y$7690,"&lt;&gt;P")</f>
        <v>0</v>
      </c>
      <c r="G352">
        <f>SUMIFS('2way'!$AD$3:$AD$7690,'2way'!$Q$3:$Q$7690,"="&amp;B352,'2way'!$Y$3:$Y$7690,"&lt;&gt;P") + SUMIFS('2way'!$AD$3:$AD$7690,'2way'!$R$3:$R$7690,"="&amp;D352,'2way'!$Y$3:$Y$7690,"&lt;&gt;P")</f>
        <v>0</v>
      </c>
      <c r="H352" s="60" t="e">
        <f t="shared" si="16"/>
        <v>#DIV/0!</v>
      </c>
      <c r="I352">
        <f>SUMIFS('2way'!$Z$3:$Z$7690,'2way'!$Q$3:$Q$7690,"=" &amp;B352,'2way'!$Y$3:$Y$7690,"&lt;&gt;P") + SUMIFS('2way'!$Z$3:$Z$7690,'2way'!$R$3:$R$7690,"=" &amp;B352,'2way'!$Y$3:$Y$7690,"&lt;&gt;P")</f>
        <v>0</v>
      </c>
      <c r="J352">
        <f>SUMIFS('2way'!$AF$3:$AF$7690,'2way'!$Q$3:$Q$7690,"="&amp;B352,'2way'!$Y$3:$Y$7690,"&lt;&gt;P") + SUMIFS('2way'!$AF$3:$AF$7690,'2way'!$R$3:$R$7690,"="&amp;B352,'2way'!$Y$3:$Y$7690,"&lt;&gt;P")</f>
        <v>0</v>
      </c>
      <c r="K352" s="60" t="e">
        <f t="shared" si="17"/>
        <v>#DIV/0!</v>
      </c>
    </row>
    <row r="353" spans="1:11" x14ac:dyDescent="0.25">
      <c r="A353" t="s">
        <v>70</v>
      </c>
      <c r="B353" t="s">
        <v>47</v>
      </c>
      <c r="C353">
        <f>SUMIFS('2way'!$Z$3:$Z$7690,'2way'!$Q$3:$Q$7690,"=" &amp;B353,'2way'!$Y$3:$Y$7690,"&lt;&gt;P") + SUMIFS('2way'!$Z$3:$Z$7690,'2way'!$R$3:$R$7690,"=" &amp;B353,'2way'!$Y$3:$Y$7690,"&lt;&gt;P")</f>
        <v>0</v>
      </c>
      <c r="D353">
        <f>SUMIFS('2way'!$AB$3:$AB$7690,'2way'!$Q$3:$Q$7690,"="&amp;B353,'2way'!$Z$3:$Z$7690,"&lt;&gt;P") + SUMIFS('2way'!$AB$3:$AB$7690,'2way'!$R$3:$R$7690,"="&amp;B353,'2way'!$Z$3:$Z$7690,"&lt;&gt;P")</f>
        <v>0</v>
      </c>
      <c r="E353" s="60" t="e">
        <f t="shared" si="15"/>
        <v>#DIV/0!</v>
      </c>
      <c r="F353">
        <f>SUMIFS('2way'!$Z$3:$Z$7690,'2way'!$Q$3:$Q$7690,"=" &amp;B353,'2way'!$Y$3:$Y$7690,"&lt;&gt;P") + SUMIFS('2way'!$Z$3:$Z$7690,'2way'!$R$3:$R$7690,"=" &amp;B353,'2way'!$Y$3:$Y$7690,"&lt;&gt;P")</f>
        <v>0</v>
      </c>
      <c r="G353">
        <f>SUMIFS('2way'!$AD$3:$AD$7690,'2way'!$Q$3:$Q$7690,"="&amp;B353,'2way'!$Y$3:$Y$7690,"&lt;&gt;P") + SUMIFS('2way'!$AD$3:$AD$7690,'2way'!$R$3:$R$7690,"="&amp;D353,'2way'!$Y$3:$Y$7690,"&lt;&gt;P")</f>
        <v>0</v>
      </c>
      <c r="H353" s="60" t="e">
        <f t="shared" si="16"/>
        <v>#DIV/0!</v>
      </c>
      <c r="I353">
        <f>SUMIFS('2way'!$Z$3:$Z$7690,'2way'!$Q$3:$Q$7690,"=" &amp;B353,'2way'!$Y$3:$Y$7690,"&lt;&gt;P") + SUMIFS('2way'!$Z$3:$Z$7690,'2way'!$R$3:$R$7690,"=" &amp;B353,'2way'!$Y$3:$Y$7690,"&lt;&gt;P")</f>
        <v>0</v>
      </c>
      <c r="J353">
        <f>SUMIFS('2way'!$AF$3:$AF$7690,'2way'!$Q$3:$Q$7690,"="&amp;B353,'2way'!$Y$3:$Y$7690,"&lt;&gt;P") + SUMIFS('2way'!$AF$3:$AF$7690,'2way'!$R$3:$R$7690,"="&amp;B353,'2way'!$Y$3:$Y$7690,"&lt;&gt;P")</f>
        <v>0</v>
      </c>
      <c r="K353" s="60" t="e">
        <f t="shared" si="17"/>
        <v>#DIV/0!</v>
      </c>
    </row>
    <row r="354" spans="1:11" x14ac:dyDescent="0.25">
      <c r="A354" t="s">
        <v>70</v>
      </c>
      <c r="B354" t="s">
        <v>44</v>
      </c>
      <c r="C354">
        <f>SUMIFS('2way'!$Z$3:$Z$7690,'2way'!$Q$3:$Q$7690,"=" &amp;B354,'2way'!$Y$3:$Y$7690,"&lt;&gt;P") + SUMIFS('2way'!$Z$3:$Z$7690,'2way'!$R$3:$R$7690,"=" &amp;B354,'2way'!$Y$3:$Y$7690,"&lt;&gt;P")</f>
        <v>0</v>
      </c>
      <c r="D354">
        <f>SUMIFS('2way'!$AB$3:$AB$7690,'2way'!$Q$3:$Q$7690,"="&amp;B354,'2way'!$Z$3:$Z$7690,"&lt;&gt;P") + SUMIFS('2way'!$AB$3:$AB$7690,'2way'!$R$3:$R$7690,"="&amp;B354,'2way'!$Z$3:$Z$7690,"&lt;&gt;P")</f>
        <v>0</v>
      </c>
      <c r="E354" s="60" t="e">
        <f t="shared" si="15"/>
        <v>#DIV/0!</v>
      </c>
      <c r="F354">
        <f>SUMIFS('2way'!$Z$3:$Z$7690,'2way'!$Q$3:$Q$7690,"=" &amp;B354,'2way'!$Y$3:$Y$7690,"&lt;&gt;P") + SUMIFS('2way'!$Z$3:$Z$7690,'2way'!$R$3:$R$7690,"=" &amp;B354,'2way'!$Y$3:$Y$7690,"&lt;&gt;P")</f>
        <v>0</v>
      </c>
      <c r="G354">
        <f>SUMIFS('2way'!$AD$3:$AD$7690,'2way'!$Q$3:$Q$7690,"="&amp;B354,'2way'!$Y$3:$Y$7690,"&lt;&gt;P") + SUMIFS('2way'!$AD$3:$AD$7690,'2way'!$R$3:$R$7690,"="&amp;D354,'2way'!$Y$3:$Y$7690,"&lt;&gt;P")</f>
        <v>0</v>
      </c>
      <c r="H354" s="60" t="e">
        <f t="shared" si="16"/>
        <v>#DIV/0!</v>
      </c>
      <c r="I354">
        <f>SUMIFS('2way'!$Z$3:$Z$7690,'2way'!$Q$3:$Q$7690,"=" &amp;B354,'2way'!$Y$3:$Y$7690,"&lt;&gt;P") + SUMIFS('2way'!$Z$3:$Z$7690,'2way'!$R$3:$R$7690,"=" &amp;B354,'2way'!$Y$3:$Y$7690,"&lt;&gt;P")</f>
        <v>0</v>
      </c>
      <c r="J354">
        <f>SUMIFS('2way'!$AF$3:$AF$7690,'2way'!$Q$3:$Q$7690,"="&amp;B354,'2way'!$Y$3:$Y$7690,"&lt;&gt;P") + SUMIFS('2way'!$AF$3:$AF$7690,'2way'!$R$3:$R$7690,"="&amp;B354,'2way'!$Y$3:$Y$7690,"&lt;&gt;P")</f>
        <v>0</v>
      </c>
      <c r="K354" s="60" t="e">
        <f t="shared" si="17"/>
        <v>#DIV/0!</v>
      </c>
    </row>
    <row r="355" spans="1:11" x14ac:dyDescent="0.25">
      <c r="A355" t="s">
        <v>70</v>
      </c>
      <c r="B355" t="s">
        <v>8</v>
      </c>
      <c r="C355">
        <f>SUMIFS('2way'!$Z$3:$Z$7690,'2way'!$Q$3:$Q$7690,"=" &amp;B355,'2way'!$Y$3:$Y$7690,"&lt;&gt;P") + SUMIFS('2way'!$Z$3:$Z$7690,'2way'!$R$3:$R$7690,"=" &amp;B355,'2way'!$Y$3:$Y$7690,"&lt;&gt;P")</f>
        <v>0</v>
      </c>
      <c r="D355">
        <f>SUMIFS('2way'!$AB$3:$AB$7690,'2way'!$Q$3:$Q$7690,"="&amp;B355,'2way'!$Z$3:$Z$7690,"&lt;&gt;P") + SUMIFS('2way'!$AB$3:$AB$7690,'2way'!$R$3:$R$7690,"="&amp;B355,'2way'!$Z$3:$Z$7690,"&lt;&gt;P")</f>
        <v>0</v>
      </c>
      <c r="E355" s="60" t="e">
        <f t="shared" si="15"/>
        <v>#DIV/0!</v>
      </c>
      <c r="F355">
        <f>SUMIFS('2way'!$Z$3:$Z$7690,'2way'!$Q$3:$Q$7690,"=" &amp;B355,'2way'!$Y$3:$Y$7690,"&lt;&gt;P") + SUMIFS('2way'!$Z$3:$Z$7690,'2way'!$R$3:$R$7690,"=" &amp;B355,'2way'!$Y$3:$Y$7690,"&lt;&gt;P")</f>
        <v>0</v>
      </c>
      <c r="G355">
        <f>SUMIFS('2way'!$AD$3:$AD$7690,'2way'!$Q$3:$Q$7690,"="&amp;B355,'2way'!$Y$3:$Y$7690,"&lt;&gt;P") + SUMIFS('2way'!$AD$3:$AD$7690,'2way'!$R$3:$R$7690,"="&amp;D355,'2way'!$Y$3:$Y$7690,"&lt;&gt;P")</f>
        <v>0</v>
      </c>
      <c r="H355" s="60" t="e">
        <f t="shared" si="16"/>
        <v>#DIV/0!</v>
      </c>
      <c r="I355">
        <f>SUMIFS('2way'!$Z$3:$Z$7690,'2way'!$Q$3:$Q$7690,"=" &amp;B355,'2way'!$Y$3:$Y$7690,"&lt;&gt;P") + SUMIFS('2way'!$Z$3:$Z$7690,'2way'!$R$3:$R$7690,"=" &amp;B355,'2way'!$Y$3:$Y$7690,"&lt;&gt;P")</f>
        <v>0</v>
      </c>
      <c r="J355">
        <f>SUMIFS('2way'!$AF$3:$AF$7690,'2way'!$Q$3:$Q$7690,"="&amp;B355,'2way'!$Y$3:$Y$7690,"&lt;&gt;P") + SUMIFS('2way'!$AF$3:$AF$7690,'2way'!$R$3:$R$7690,"="&amp;B355,'2way'!$Y$3:$Y$7690,"&lt;&gt;P")</f>
        <v>0</v>
      </c>
      <c r="K355" s="60" t="e">
        <f t="shared" si="17"/>
        <v>#DIV/0!</v>
      </c>
    </row>
    <row r="356" spans="1:11" x14ac:dyDescent="0.25">
      <c r="A356" t="s">
        <v>70</v>
      </c>
      <c r="B356" t="s">
        <v>26</v>
      </c>
      <c r="C356">
        <f>SUMIFS('2way'!$Z$3:$Z$7690,'2way'!$Q$3:$Q$7690,"=" &amp;B356,'2way'!$Y$3:$Y$7690,"&lt;&gt;P") + SUMIFS('2way'!$Z$3:$Z$7690,'2way'!$R$3:$R$7690,"=" &amp;B356,'2way'!$Y$3:$Y$7690,"&lt;&gt;P")</f>
        <v>0</v>
      </c>
      <c r="D356">
        <f>SUMIFS('2way'!$AB$3:$AB$7690,'2way'!$Q$3:$Q$7690,"="&amp;B356,'2way'!$Z$3:$Z$7690,"&lt;&gt;P") + SUMIFS('2way'!$AB$3:$AB$7690,'2way'!$R$3:$R$7690,"="&amp;B356,'2way'!$Z$3:$Z$7690,"&lt;&gt;P")</f>
        <v>0</v>
      </c>
      <c r="E356" s="60" t="e">
        <f t="shared" si="15"/>
        <v>#DIV/0!</v>
      </c>
      <c r="F356">
        <f>SUMIFS('2way'!$Z$3:$Z$7690,'2way'!$Q$3:$Q$7690,"=" &amp;B356,'2way'!$Y$3:$Y$7690,"&lt;&gt;P") + SUMIFS('2way'!$Z$3:$Z$7690,'2way'!$R$3:$R$7690,"=" &amp;B356,'2way'!$Y$3:$Y$7690,"&lt;&gt;P")</f>
        <v>0</v>
      </c>
      <c r="G356">
        <f>SUMIFS('2way'!$AD$3:$AD$7690,'2way'!$Q$3:$Q$7690,"="&amp;B356,'2way'!$Y$3:$Y$7690,"&lt;&gt;P") + SUMIFS('2way'!$AD$3:$AD$7690,'2way'!$R$3:$R$7690,"="&amp;D356,'2way'!$Y$3:$Y$7690,"&lt;&gt;P")</f>
        <v>0</v>
      </c>
      <c r="H356" s="60" t="e">
        <f t="shared" si="16"/>
        <v>#DIV/0!</v>
      </c>
      <c r="I356">
        <f>SUMIFS('2way'!$Z$3:$Z$7690,'2way'!$Q$3:$Q$7690,"=" &amp;B356,'2way'!$Y$3:$Y$7690,"&lt;&gt;P") + SUMIFS('2way'!$Z$3:$Z$7690,'2way'!$R$3:$R$7690,"=" &amp;B356,'2way'!$Y$3:$Y$7690,"&lt;&gt;P")</f>
        <v>0</v>
      </c>
      <c r="J356">
        <f>SUMIFS('2way'!$AF$3:$AF$7690,'2way'!$Q$3:$Q$7690,"="&amp;B356,'2way'!$Y$3:$Y$7690,"&lt;&gt;P") + SUMIFS('2way'!$AF$3:$AF$7690,'2way'!$R$3:$R$7690,"="&amp;B356,'2way'!$Y$3:$Y$7690,"&lt;&gt;P")</f>
        <v>0</v>
      </c>
      <c r="K356" s="60" t="e">
        <f t="shared" si="17"/>
        <v>#DIV/0!</v>
      </c>
    </row>
    <row r="357" spans="1:11" x14ac:dyDescent="0.25">
      <c r="A357" t="s">
        <v>70</v>
      </c>
      <c r="B357" t="s">
        <v>28</v>
      </c>
      <c r="C357">
        <f>SUMIFS('2way'!$Z$3:$Z$7690,'2way'!$Q$3:$Q$7690,"=" &amp;B357,'2way'!$Y$3:$Y$7690,"&lt;&gt;P") + SUMIFS('2way'!$Z$3:$Z$7690,'2way'!$R$3:$R$7690,"=" &amp;B357,'2way'!$Y$3:$Y$7690,"&lt;&gt;P")</f>
        <v>0</v>
      </c>
      <c r="D357">
        <f>SUMIFS('2way'!$AB$3:$AB$7690,'2way'!$Q$3:$Q$7690,"="&amp;B357,'2way'!$Z$3:$Z$7690,"&lt;&gt;P") + SUMIFS('2way'!$AB$3:$AB$7690,'2way'!$R$3:$R$7690,"="&amp;B357,'2way'!$Z$3:$Z$7690,"&lt;&gt;P")</f>
        <v>0</v>
      </c>
      <c r="E357" s="60" t="e">
        <f t="shared" si="15"/>
        <v>#DIV/0!</v>
      </c>
      <c r="F357">
        <f>SUMIFS('2way'!$Z$3:$Z$7690,'2way'!$Q$3:$Q$7690,"=" &amp;B357,'2way'!$Y$3:$Y$7690,"&lt;&gt;P") + SUMIFS('2way'!$Z$3:$Z$7690,'2way'!$R$3:$R$7690,"=" &amp;B357,'2way'!$Y$3:$Y$7690,"&lt;&gt;P")</f>
        <v>0</v>
      </c>
      <c r="G357">
        <f>SUMIFS('2way'!$AD$3:$AD$7690,'2way'!$Q$3:$Q$7690,"="&amp;B357,'2way'!$Y$3:$Y$7690,"&lt;&gt;P") + SUMIFS('2way'!$AD$3:$AD$7690,'2way'!$R$3:$R$7690,"="&amp;D357,'2way'!$Y$3:$Y$7690,"&lt;&gt;P")</f>
        <v>0</v>
      </c>
      <c r="H357" s="60" t="e">
        <f t="shared" si="16"/>
        <v>#DIV/0!</v>
      </c>
      <c r="I357">
        <f>SUMIFS('2way'!$Z$3:$Z$7690,'2way'!$Q$3:$Q$7690,"=" &amp;B357,'2way'!$Y$3:$Y$7690,"&lt;&gt;P") + SUMIFS('2way'!$Z$3:$Z$7690,'2way'!$R$3:$R$7690,"=" &amp;B357,'2way'!$Y$3:$Y$7690,"&lt;&gt;P")</f>
        <v>0</v>
      </c>
      <c r="J357">
        <f>SUMIFS('2way'!$AF$3:$AF$7690,'2way'!$Q$3:$Q$7690,"="&amp;B357,'2way'!$Y$3:$Y$7690,"&lt;&gt;P") + SUMIFS('2way'!$AF$3:$AF$7690,'2way'!$R$3:$R$7690,"="&amp;B357,'2way'!$Y$3:$Y$7690,"&lt;&gt;P")</f>
        <v>0</v>
      </c>
      <c r="K357" s="60" t="e">
        <f t="shared" si="17"/>
        <v>#DIV/0!</v>
      </c>
    </row>
    <row r="358" spans="1:11" x14ac:dyDescent="0.25">
      <c r="A358" t="s">
        <v>70</v>
      </c>
      <c r="B358" t="s">
        <v>49</v>
      </c>
      <c r="C358">
        <f>SUMIFS('2way'!$Z$3:$Z$7690,'2way'!$Q$3:$Q$7690,"=" &amp;B358,'2way'!$Y$3:$Y$7690,"&lt;&gt;P") + SUMIFS('2way'!$Z$3:$Z$7690,'2way'!$R$3:$R$7690,"=" &amp;B358,'2way'!$Y$3:$Y$7690,"&lt;&gt;P")</f>
        <v>0</v>
      </c>
      <c r="D358">
        <f>SUMIFS('2way'!$AB$3:$AB$7690,'2way'!$Q$3:$Q$7690,"="&amp;B358,'2way'!$Z$3:$Z$7690,"&lt;&gt;P") + SUMIFS('2way'!$AB$3:$AB$7690,'2way'!$R$3:$R$7690,"="&amp;B358,'2way'!$Z$3:$Z$7690,"&lt;&gt;P")</f>
        <v>0</v>
      </c>
      <c r="E358" s="60" t="e">
        <f t="shared" si="15"/>
        <v>#DIV/0!</v>
      </c>
      <c r="F358">
        <f>SUMIFS('2way'!$Z$3:$Z$7690,'2way'!$Q$3:$Q$7690,"=" &amp;B358,'2way'!$Y$3:$Y$7690,"&lt;&gt;P") + SUMIFS('2way'!$Z$3:$Z$7690,'2way'!$R$3:$R$7690,"=" &amp;B358,'2way'!$Y$3:$Y$7690,"&lt;&gt;P")</f>
        <v>0</v>
      </c>
      <c r="G358">
        <f>SUMIFS('2way'!$AD$3:$AD$7690,'2way'!$Q$3:$Q$7690,"="&amp;B358,'2way'!$Y$3:$Y$7690,"&lt;&gt;P") + SUMIFS('2way'!$AD$3:$AD$7690,'2way'!$R$3:$R$7690,"="&amp;D358,'2way'!$Y$3:$Y$7690,"&lt;&gt;P")</f>
        <v>0</v>
      </c>
      <c r="H358" s="60" t="e">
        <f t="shared" si="16"/>
        <v>#DIV/0!</v>
      </c>
      <c r="I358">
        <f>SUMIFS('2way'!$Z$3:$Z$7690,'2way'!$Q$3:$Q$7690,"=" &amp;B358,'2way'!$Y$3:$Y$7690,"&lt;&gt;P") + SUMIFS('2way'!$Z$3:$Z$7690,'2way'!$R$3:$R$7690,"=" &amp;B358,'2way'!$Y$3:$Y$7690,"&lt;&gt;P")</f>
        <v>0</v>
      </c>
      <c r="J358">
        <f>SUMIFS('2way'!$AF$3:$AF$7690,'2way'!$Q$3:$Q$7690,"="&amp;B358,'2way'!$Y$3:$Y$7690,"&lt;&gt;P") + SUMIFS('2way'!$AF$3:$AF$7690,'2way'!$R$3:$R$7690,"="&amp;B358,'2way'!$Y$3:$Y$7690,"&lt;&gt;P")</f>
        <v>0</v>
      </c>
      <c r="K358" s="60" t="e">
        <f t="shared" si="17"/>
        <v>#DIV/0!</v>
      </c>
    </row>
    <row r="359" spans="1:11" x14ac:dyDescent="0.25">
      <c r="A359" t="s">
        <v>70</v>
      </c>
      <c r="B359" t="s">
        <v>30</v>
      </c>
      <c r="C359">
        <f>SUMIFS('2way'!$Z$3:$Z$7690,'2way'!$Q$3:$Q$7690,"=" &amp;B359,'2way'!$Y$3:$Y$7690,"&lt;&gt;P") + SUMIFS('2way'!$Z$3:$Z$7690,'2way'!$R$3:$R$7690,"=" &amp;B359,'2way'!$Y$3:$Y$7690,"&lt;&gt;P")</f>
        <v>0</v>
      </c>
      <c r="D359">
        <f>SUMIFS('2way'!$AB$3:$AB$7690,'2way'!$Q$3:$Q$7690,"="&amp;B359,'2way'!$Z$3:$Z$7690,"&lt;&gt;P") + SUMIFS('2way'!$AB$3:$AB$7690,'2way'!$R$3:$R$7690,"="&amp;B359,'2way'!$Z$3:$Z$7690,"&lt;&gt;P")</f>
        <v>0</v>
      </c>
      <c r="E359" s="60" t="e">
        <f t="shared" si="15"/>
        <v>#DIV/0!</v>
      </c>
      <c r="F359">
        <f>SUMIFS('2way'!$Z$3:$Z$7690,'2way'!$Q$3:$Q$7690,"=" &amp;B359,'2way'!$Y$3:$Y$7690,"&lt;&gt;P") + SUMIFS('2way'!$Z$3:$Z$7690,'2way'!$R$3:$R$7690,"=" &amp;B359,'2way'!$Y$3:$Y$7690,"&lt;&gt;P")</f>
        <v>0</v>
      </c>
      <c r="G359">
        <f>SUMIFS('2way'!$AD$3:$AD$7690,'2way'!$Q$3:$Q$7690,"="&amp;B359,'2way'!$Y$3:$Y$7690,"&lt;&gt;P") + SUMIFS('2way'!$AD$3:$AD$7690,'2way'!$R$3:$R$7690,"="&amp;D359,'2way'!$Y$3:$Y$7690,"&lt;&gt;P")</f>
        <v>0</v>
      </c>
      <c r="H359" s="60" t="e">
        <f t="shared" si="16"/>
        <v>#DIV/0!</v>
      </c>
      <c r="I359">
        <f>SUMIFS('2way'!$Z$3:$Z$7690,'2way'!$Q$3:$Q$7690,"=" &amp;B359,'2way'!$Y$3:$Y$7690,"&lt;&gt;P") + SUMIFS('2way'!$Z$3:$Z$7690,'2way'!$R$3:$R$7690,"=" &amp;B359,'2way'!$Y$3:$Y$7690,"&lt;&gt;P")</f>
        <v>0</v>
      </c>
      <c r="J359">
        <f>SUMIFS('2way'!$AF$3:$AF$7690,'2way'!$Q$3:$Q$7690,"="&amp;B359,'2way'!$Y$3:$Y$7690,"&lt;&gt;P") + SUMIFS('2way'!$AF$3:$AF$7690,'2way'!$R$3:$R$7690,"="&amp;B359,'2way'!$Y$3:$Y$7690,"&lt;&gt;P")</f>
        <v>0</v>
      </c>
      <c r="K359" s="60" t="e">
        <f t="shared" si="17"/>
        <v>#DIV/0!</v>
      </c>
    </row>
    <row r="360" spans="1:11" x14ac:dyDescent="0.25">
      <c r="A360" t="s">
        <v>70</v>
      </c>
      <c r="B360" t="s">
        <v>27</v>
      </c>
      <c r="C360">
        <f>SUMIFS('2way'!$Z$3:$Z$7690,'2way'!$Q$3:$Q$7690,"=" &amp;B360,'2way'!$Y$3:$Y$7690,"&lt;&gt;P") + SUMIFS('2way'!$Z$3:$Z$7690,'2way'!$R$3:$R$7690,"=" &amp;B360,'2way'!$Y$3:$Y$7690,"&lt;&gt;P")</f>
        <v>0</v>
      </c>
      <c r="D360">
        <f>SUMIFS('2way'!$AB$3:$AB$7690,'2way'!$Q$3:$Q$7690,"="&amp;B360,'2way'!$Z$3:$Z$7690,"&lt;&gt;P") + SUMIFS('2way'!$AB$3:$AB$7690,'2way'!$R$3:$R$7690,"="&amp;B360,'2way'!$Z$3:$Z$7690,"&lt;&gt;P")</f>
        <v>0</v>
      </c>
      <c r="E360" s="60" t="e">
        <f t="shared" si="15"/>
        <v>#DIV/0!</v>
      </c>
      <c r="F360">
        <f>SUMIFS('2way'!$Z$3:$Z$7690,'2way'!$Q$3:$Q$7690,"=" &amp;B360,'2way'!$Y$3:$Y$7690,"&lt;&gt;P") + SUMIFS('2way'!$Z$3:$Z$7690,'2way'!$R$3:$R$7690,"=" &amp;B360,'2way'!$Y$3:$Y$7690,"&lt;&gt;P")</f>
        <v>0</v>
      </c>
      <c r="G360">
        <f>SUMIFS('2way'!$AD$3:$AD$7690,'2way'!$Q$3:$Q$7690,"="&amp;B360,'2way'!$Y$3:$Y$7690,"&lt;&gt;P") + SUMIFS('2way'!$AD$3:$AD$7690,'2way'!$R$3:$R$7690,"="&amp;D360,'2way'!$Y$3:$Y$7690,"&lt;&gt;P")</f>
        <v>0</v>
      </c>
      <c r="H360" s="60" t="e">
        <f t="shared" si="16"/>
        <v>#DIV/0!</v>
      </c>
      <c r="I360">
        <f>SUMIFS('2way'!$Z$3:$Z$7690,'2way'!$Q$3:$Q$7690,"=" &amp;B360,'2way'!$Y$3:$Y$7690,"&lt;&gt;P") + SUMIFS('2way'!$Z$3:$Z$7690,'2way'!$R$3:$R$7690,"=" &amp;B360,'2way'!$Y$3:$Y$7690,"&lt;&gt;P")</f>
        <v>0</v>
      </c>
      <c r="J360">
        <f>SUMIFS('2way'!$AF$3:$AF$7690,'2way'!$Q$3:$Q$7690,"="&amp;B360,'2way'!$Y$3:$Y$7690,"&lt;&gt;P") + SUMIFS('2way'!$AF$3:$AF$7690,'2way'!$R$3:$R$7690,"="&amp;B360,'2way'!$Y$3:$Y$7690,"&lt;&gt;P")</f>
        <v>0</v>
      </c>
      <c r="K360" s="60" t="e">
        <f t="shared" si="17"/>
        <v>#DIV/0!</v>
      </c>
    </row>
    <row r="361" spans="1:11" x14ac:dyDescent="0.25">
      <c r="A361" t="s">
        <v>70</v>
      </c>
      <c r="B361" t="s">
        <v>25</v>
      </c>
      <c r="C361">
        <f>SUMIFS('2way'!$Z$3:$Z$7690,'2way'!$Q$3:$Q$7690,"=" &amp;B361,'2way'!$Y$3:$Y$7690,"&lt;&gt;P") + SUMIFS('2way'!$Z$3:$Z$7690,'2way'!$R$3:$R$7690,"=" &amp;B361,'2way'!$Y$3:$Y$7690,"&lt;&gt;P")</f>
        <v>0</v>
      </c>
      <c r="D361">
        <f>SUMIFS('2way'!$AB$3:$AB$7690,'2way'!$Q$3:$Q$7690,"="&amp;B361,'2way'!$Z$3:$Z$7690,"&lt;&gt;P") + SUMIFS('2way'!$AB$3:$AB$7690,'2way'!$R$3:$R$7690,"="&amp;B361,'2way'!$Z$3:$Z$7690,"&lt;&gt;P")</f>
        <v>0</v>
      </c>
      <c r="E361" s="60" t="e">
        <f t="shared" si="15"/>
        <v>#DIV/0!</v>
      </c>
      <c r="F361">
        <f>SUMIFS('2way'!$Z$3:$Z$7690,'2way'!$Q$3:$Q$7690,"=" &amp;B361,'2way'!$Y$3:$Y$7690,"&lt;&gt;P") + SUMIFS('2way'!$Z$3:$Z$7690,'2way'!$R$3:$R$7690,"=" &amp;B361,'2way'!$Y$3:$Y$7690,"&lt;&gt;P")</f>
        <v>0</v>
      </c>
      <c r="G361">
        <f>SUMIFS('2way'!$AD$3:$AD$7690,'2way'!$Q$3:$Q$7690,"="&amp;B361,'2way'!$Y$3:$Y$7690,"&lt;&gt;P") + SUMIFS('2way'!$AD$3:$AD$7690,'2way'!$R$3:$R$7690,"="&amp;D361,'2way'!$Y$3:$Y$7690,"&lt;&gt;P")</f>
        <v>0</v>
      </c>
      <c r="H361" s="60" t="e">
        <f t="shared" si="16"/>
        <v>#DIV/0!</v>
      </c>
      <c r="I361">
        <f>SUMIFS('2way'!$Z$3:$Z$7690,'2way'!$Q$3:$Q$7690,"=" &amp;B361,'2way'!$Y$3:$Y$7690,"&lt;&gt;P") + SUMIFS('2way'!$Z$3:$Z$7690,'2way'!$R$3:$R$7690,"=" &amp;B361,'2way'!$Y$3:$Y$7690,"&lt;&gt;P")</f>
        <v>0</v>
      </c>
      <c r="J361">
        <f>SUMIFS('2way'!$AF$3:$AF$7690,'2way'!$Q$3:$Q$7690,"="&amp;B361,'2way'!$Y$3:$Y$7690,"&lt;&gt;P") + SUMIFS('2way'!$AF$3:$AF$7690,'2way'!$R$3:$R$7690,"="&amp;B361,'2way'!$Y$3:$Y$7690,"&lt;&gt;P")</f>
        <v>0</v>
      </c>
      <c r="K361" s="60" t="e">
        <f t="shared" si="17"/>
        <v>#DIV/0!</v>
      </c>
    </row>
    <row r="362" spans="1:11" x14ac:dyDescent="0.25">
      <c r="A362" t="s">
        <v>70</v>
      </c>
      <c r="B362" t="s">
        <v>31</v>
      </c>
      <c r="C362">
        <f>SUMIFS('2way'!$Z$3:$Z$7690,'2way'!$Q$3:$Q$7690,"=" &amp;B362,'2way'!$Y$3:$Y$7690,"&lt;&gt;P") + SUMIFS('2way'!$Z$3:$Z$7690,'2way'!$R$3:$R$7690,"=" &amp;B362,'2way'!$Y$3:$Y$7690,"&lt;&gt;P")</f>
        <v>0</v>
      </c>
      <c r="D362">
        <f>SUMIFS('2way'!$AB$3:$AB$7690,'2way'!$Q$3:$Q$7690,"="&amp;B362,'2way'!$Z$3:$Z$7690,"&lt;&gt;P") + SUMIFS('2way'!$AB$3:$AB$7690,'2way'!$R$3:$R$7690,"="&amp;B362,'2way'!$Z$3:$Z$7690,"&lt;&gt;P")</f>
        <v>0</v>
      </c>
      <c r="E362" s="60" t="e">
        <f t="shared" si="15"/>
        <v>#DIV/0!</v>
      </c>
      <c r="F362">
        <f>SUMIFS('2way'!$Z$3:$Z$7690,'2way'!$Q$3:$Q$7690,"=" &amp;B362,'2way'!$Y$3:$Y$7690,"&lt;&gt;P") + SUMIFS('2way'!$Z$3:$Z$7690,'2way'!$R$3:$R$7690,"=" &amp;B362,'2way'!$Y$3:$Y$7690,"&lt;&gt;P")</f>
        <v>0</v>
      </c>
      <c r="G362">
        <f>SUMIFS('2way'!$AD$3:$AD$7690,'2way'!$Q$3:$Q$7690,"="&amp;B362,'2way'!$Y$3:$Y$7690,"&lt;&gt;P") + SUMIFS('2way'!$AD$3:$AD$7690,'2way'!$R$3:$R$7690,"="&amp;D362,'2way'!$Y$3:$Y$7690,"&lt;&gt;P")</f>
        <v>0</v>
      </c>
      <c r="H362" s="60" t="e">
        <f t="shared" si="16"/>
        <v>#DIV/0!</v>
      </c>
      <c r="I362">
        <f>SUMIFS('2way'!$Z$3:$Z$7690,'2way'!$Q$3:$Q$7690,"=" &amp;B362,'2way'!$Y$3:$Y$7690,"&lt;&gt;P") + SUMIFS('2way'!$Z$3:$Z$7690,'2way'!$R$3:$R$7690,"=" &amp;B362,'2way'!$Y$3:$Y$7690,"&lt;&gt;P")</f>
        <v>0</v>
      </c>
      <c r="J362">
        <f>SUMIFS('2way'!$AF$3:$AF$7690,'2way'!$Q$3:$Q$7690,"="&amp;B362,'2way'!$Y$3:$Y$7690,"&lt;&gt;P") + SUMIFS('2way'!$AF$3:$AF$7690,'2way'!$R$3:$R$7690,"="&amp;B362,'2way'!$Y$3:$Y$7690,"&lt;&gt;P")</f>
        <v>0</v>
      </c>
      <c r="K362" s="60" t="e">
        <f t="shared" si="17"/>
        <v>#DIV/0!</v>
      </c>
    </row>
    <row r="363" spans="1:11" x14ac:dyDescent="0.25">
      <c r="A363" t="s">
        <v>70</v>
      </c>
      <c r="B363" t="s">
        <v>29</v>
      </c>
      <c r="C363">
        <f>SUMIFS('2way'!$Z$3:$Z$7690,'2way'!$Q$3:$Q$7690,"=" &amp;B363,'2way'!$Y$3:$Y$7690,"&lt;&gt;P") + SUMIFS('2way'!$Z$3:$Z$7690,'2way'!$R$3:$R$7690,"=" &amp;B363,'2way'!$Y$3:$Y$7690,"&lt;&gt;P")</f>
        <v>0</v>
      </c>
      <c r="D363">
        <f>SUMIFS('2way'!$AB$3:$AB$7690,'2way'!$Q$3:$Q$7690,"="&amp;B363,'2way'!$Z$3:$Z$7690,"&lt;&gt;P") + SUMIFS('2way'!$AB$3:$AB$7690,'2way'!$R$3:$R$7690,"="&amp;B363,'2way'!$Z$3:$Z$7690,"&lt;&gt;P")</f>
        <v>0</v>
      </c>
      <c r="E363" s="60" t="e">
        <f t="shared" si="15"/>
        <v>#DIV/0!</v>
      </c>
      <c r="F363">
        <f>SUMIFS('2way'!$Z$3:$Z$7690,'2way'!$Q$3:$Q$7690,"=" &amp;B363,'2way'!$Y$3:$Y$7690,"&lt;&gt;P") + SUMIFS('2way'!$Z$3:$Z$7690,'2way'!$R$3:$R$7690,"=" &amp;B363,'2way'!$Y$3:$Y$7690,"&lt;&gt;P")</f>
        <v>0</v>
      </c>
      <c r="G363">
        <f>SUMIFS('2way'!$AD$3:$AD$7690,'2way'!$Q$3:$Q$7690,"="&amp;B363,'2way'!$Y$3:$Y$7690,"&lt;&gt;P") + SUMIFS('2way'!$AD$3:$AD$7690,'2way'!$R$3:$R$7690,"="&amp;D363,'2way'!$Y$3:$Y$7690,"&lt;&gt;P")</f>
        <v>0</v>
      </c>
      <c r="H363" s="60" t="e">
        <f t="shared" si="16"/>
        <v>#DIV/0!</v>
      </c>
      <c r="I363">
        <f>SUMIFS('2way'!$Z$3:$Z$7690,'2way'!$Q$3:$Q$7690,"=" &amp;B363,'2way'!$Y$3:$Y$7690,"&lt;&gt;P") + SUMIFS('2way'!$Z$3:$Z$7690,'2way'!$R$3:$R$7690,"=" &amp;B363,'2way'!$Y$3:$Y$7690,"&lt;&gt;P")</f>
        <v>0</v>
      </c>
      <c r="J363">
        <f>SUMIFS('2way'!$AF$3:$AF$7690,'2way'!$Q$3:$Q$7690,"="&amp;B363,'2way'!$Y$3:$Y$7690,"&lt;&gt;P") + SUMIFS('2way'!$AF$3:$AF$7690,'2way'!$R$3:$R$7690,"="&amp;B363,'2way'!$Y$3:$Y$7690,"&lt;&gt;P")</f>
        <v>0</v>
      </c>
      <c r="K363" s="60" t="e">
        <f t="shared" si="17"/>
        <v>#DIV/0!</v>
      </c>
    </row>
    <row r="364" spans="1:11" x14ac:dyDescent="0.25">
      <c r="A364" t="s">
        <v>157</v>
      </c>
      <c r="B364" t="s">
        <v>171</v>
      </c>
      <c r="C364">
        <f>SUMIFS('2way'!$Z$3:$Z$7690,'2way'!$Q$3:$Q$7690,"=" &amp;B364,'2way'!$Y$3:$Y$7690,"&lt;&gt;P") + SUMIFS('2way'!$Z$3:$Z$7690,'2way'!$R$3:$R$7690,"=" &amp;B364,'2way'!$Y$3:$Y$7690,"&lt;&gt;P")</f>
        <v>0</v>
      </c>
      <c r="D364">
        <f>SUMIFS('2way'!$AB$3:$AB$7690,'2way'!$Q$3:$Q$7690,"="&amp;B364,'2way'!$Z$3:$Z$7690,"&lt;&gt;P") + SUMIFS('2way'!$AB$3:$AB$7690,'2way'!$R$3:$R$7690,"="&amp;B364,'2way'!$Z$3:$Z$7690,"&lt;&gt;P")</f>
        <v>0</v>
      </c>
      <c r="E364" s="60" t="e">
        <f t="shared" si="15"/>
        <v>#DIV/0!</v>
      </c>
      <c r="F364">
        <f>SUMIFS('2way'!$Z$3:$Z$7690,'2way'!$Q$3:$Q$7690,"=" &amp;B364,'2way'!$Y$3:$Y$7690,"&lt;&gt;P") + SUMIFS('2way'!$Z$3:$Z$7690,'2way'!$R$3:$R$7690,"=" &amp;B364,'2way'!$Y$3:$Y$7690,"&lt;&gt;P")</f>
        <v>0</v>
      </c>
      <c r="G364">
        <f>SUMIFS('2way'!$AD$3:$AD$7690,'2way'!$Q$3:$Q$7690,"="&amp;B364,'2way'!$Y$3:$Y$7690,"&lt;&gt;P") + SUMIFS('2way'!$AD$3:$AD$7690,'2way'!$R$3:$R$7690,"="&amp;D364,'2way'!$Y$3:$Y$7690,"&lt;&gt;P")</f>
        <v>0</v>
      </c>
      <c r="H364" s="60" t="e">
        <f t="shared" si="16"/>
        <v>#DIV/0!</v>
      </c>
      <c r="I364">
        <f>SUMIFS('2way'!$Z$3:$Z$7690,'2way'!$Q$3:$Q$7690,"=" &amp;B364,'2way'!$Y$3:$Y$7690,"&lt;&gt;P") + SUMIFS('2way'!$Z$3:$Z$7690,'2way'!$R$3:$R$7690,"=" &amp;B364,'2way'!$Y$3:$Y$7690,"&lt;&gt;P")</f>
        <v>0</v>
      </c>
      <c r="J364">
        <f>SUMIFS('2way'!$AF$3:$AF$7690,'2way'!$Q$3:$Q$7690,"="&amp;B364,'2way'!$Y$3:$Y$7690,"&lt;&gt;P") + SUMIFS('2way'!$AF$3:$AF$7690,'2way'!$R$3:$R$7690,"="&amp;B364,'2way'!$Y$3:$Y$7690,"&lt;&gt;P")</f>
        <v>0</v>
      </c>
      <c r="K364" s="60" t="e">
        <f t="shared" si="17"/>
        <v>#DIV/0!</v>
      </c>
    </row>
    <row r="365" spans="1:11" x14ac:dyDescent="0.25">
      <c r="A365" t="s">
        <v>157</v>
      </c>
      <c r="B365" t="s">
        <v>159</v>
      </c>
      <c r="C365">
        <f>SUMIFS('2way'!$Z$3:$Z$7690,'2way'!$Q$3:$Q$7690,"=" &amp;B365,'2way'!$Y$3:$Y$7690,"&lt;&gt;P") + SUMIFS('2way'!$Z$3:$Z$7690,'2way'!$R$3:$R$7690,"=" &amp;B365,'2way'!$Y$3:$Y$7690,"&lt;&gt;P")</f>
        <v>0</v>
      </c>
      <c r="D365">
        <f>SUMIFS('2way'!$AB$3:$AB$7690,'2way'!$Q$3:$Q$7690,"="&amp;B365,'2way'!$Z$3:$Z$7690,"&lt;&gt;P") + SUMIFS('2way'!$AB$3:$AB$7690,'2way'!$R$3:$R$7690,"="&amp;B365,'2way'!$Z$3:$Z$7690,"&lt;&gt;P")</f>
        <v>0</v>
      </c>
      <c r="E365" s="60" t="e">
        <f t="shared" si="15"/>
        <v>#DIV/0!</v>
      </c>
      <c r="F365">
        <f>SUMIFS('2way'!$Z$3:$Z$7690,'2way'!$Q$3:$Q$7690,"=" &amp;B365,'2way'!$Y$3:$Y$7690,"&lt;&gt;P") + SUMIFS('2way'!$Z$3:$Z$7690,'2way'!$R$3:$R$7690,"=" &amp;B365,'2way'!$Y$3:$Y$7690,"&lt;&gt;P")</f>
        <v>0</v>
      </c>
      <c r="G365">
        <f>SUMIFS('2way'!$AD$3:$AD$7690,'2way'!$Q$3:$Q$7690,"="&amp;B365,'2way'!$Y$3:$Y$7690,"&lt;&gt;P") + SUMIFS('2way'!$AD$3:$AD$7690,'2way'!$R$3:$R$7690,"="&amp;D365,'2way'!$Y$3:$Y$7690,"&lt;&gt;P")</f>
        <v>0</v>
      </c>
      <c r="H365" s="60" t="e">
        <f t="shared" si="16"/>
        <v>#DIV/0!</v>
      </c>
      <c r="I365">
        <f>SUMIFS('2way'!$Z$3:$Z$7690,'2way'!$Q$3:$Q$7690,"=" &amp;B365,'2way'!$Y$3:$Y$7690,"&lt;&gt;P") + SUMIFS('2way'!$Z$3:$Z$7690,'2way'!$R$3:$R$7690,"=" &amp;B365,'2way'!$Y$3:$Y$7690,"&lt;&gt;P")</f>
        <v>0</v>
      </c>
      <c r="J365">
        <f>SUMIFS('2way'!$AF$3:$AF$7690,'2way'!$Q$3:$Q$7690,"="&amp;B365,'2way'!$Y$3:$Y$7690,"&lt;&gt;P") + SUMIFS('2way'!$AF$3:$AF$7690,'2way'!$R$3:$R$7690,"="&amp;B365,'2way'!$Y$3:$Y$7690,"&lt;&gt;P")</f>
        <v>0</v>
      </c>
      <c r="K365" s="60" t="e">
        <f t="shared" si="17"/>
        <v>#DIV/0!</v>
      </c>
    </row>
    <row r="366" spans="1:11" x14ac:dyDescent="0.25">
      <c r="A366" t="s">
        <v>157</v>
      </c>
      <c r="B366" t="s">
        <v>173</v>
      </c>
      <c r="C366">
        <f>SUMIFS('2way'!$Z$3:$Z$7690,'2way'!$Q$3:$Q$7690,"=" &amp;B366,'2way'!$Y$3:$Y$7690,"&lt;&gt;P") + SUMIFS('2way'!$Z$3:$Z$7690,'2way'!$R$3:$R$7690,"=" &amp;B366,'2way'!$Y$3:$Y$7690,"&lt;&gt;P")</f>
        <v>0</v>
      </c>
      <c r="D366">
        <f>SUMIFS('2way'!$AB$3:$AB$7690,'2way'!$Q$3:$Q$7690,"="&amp;B366,'2way'!$Z$3:$Z$7690,"&lt;&gt;P") + SUMIFS('2way'!$AB$3:$AB$7690,'2way'!$R$3:$R$7690,"="&amp;B366,'2way'!$Z$3:$Z$7690,"&lt;&gt;P")</f>
        <v>0</v>
      </c>
      <c r="E366" s="60" t="e">
        <f t="shared" si="15"/>
        <v>#DIV/0!</v>
      </c>
      <c r="F366">
        <f>SUMIFS('2way'!$Z$3:$Z$7690,'2way'!$Q$3:$Q$7690,"=" &amp;B366,'2way'!$Y$3:$Y$7690,"&lt;&gt;P") + SUMIFS('2way'!$Z$3:$Z$7690,'2way'!$R$3:$R$7690,"=" &amp;B366,'2way'!$Y$3:$Y$7690,"&lt;&gt;P")</f>
        <v>0</v>
      </c>
      <c r="G366">
        <f>SUMIFS('2way'!$AD$3:$AD$7690,'2way'!$Q$3:$Q$7690,"="&amp;B366,'2way'!$Y$3:$Y$7690,"&lt;&gt;P") + SUMIFS('2way'!$AD$3:$AD$7690,'2way'!$R$3:$R$7690,"="&amp;D366,'2way'!$Y$3:$Y$7690,"&lt;&gt;P")</f>
        <v>0</v>
      </c>
      <c r="H366" s="60" t="e">
        <f t="shared" si="16"/>
        <v>#DIV/0!</v>
      </c>
      <c r="I366">
        <f>SUMIFS('2way'!$Z$3:$Z$7690,'2way'!$Q$3:$Q$7690,"=" &amp;B366,'2way'!$Y$3:$Y$7690,"&lt;&gt;P") + SUMIFS('2way'!$Z$3:$Z$7690,'2way'!$R$3:$R$7690,"=" &amp;B366,'2way'!$Y$3:$Y$7690,"&lt;&gt;P")</f>
        <v>0</v>
      </c>
      <c r="J366">
        <f>SUMIFS('2way'!$AF$3:$AF$7690,'2way'!$Q$3:$Q$7690,"="&amp;B366,'2way'!$Y$3:$Y$7690,"&lt;&gt;P") + SUMIFS('2way'!$AF$3:$AF$7690,'2way'!$R$3:$R$7690,"="&amp;B366,'2way'!$Y$3:$Y$7690,"&lt;&gt;P")</f>
        <v>0</v>
      </c>
      <c r="K366" s="60" t="e">
        <f t="shared" si="17"/>
        <v>#DIV/0!</v>
      </c>
    </row>
    <row r="367" spans="1:11" x14ac:dyDescent="0.25">
      <c r="A367" t="s">
        <v>157</v>
      </c>
      <c r="B367" t="s">
        <v>162</v>
      </c>
      <c r="C367">
        <f>SUMIFS('2way'!$Z$3:$Z$7690,'2way'!$Q$3:$Q$7690,"=" &amp;B367,'2way'!$Y$3:$Y$7690,"&lt;&gt;P") + SUMIFS('2way'!$Z$3:$Z$7690,'2way'!$R$3:$R$7690,"=" &amp;B367,'2way'!$Y$3:$Y$7690,"&lt;&gt;P")</f>
        <v>0</v>
      </c>
      <c r="D367">
        <f>SUMIFS('2way'!$AB$3:$AB$7690,'2way'!$Q$3:$Q$7690,"="&amp;B367,'2way'!$Z$3:$Z$7690,"&lt;&gt;P") + SUMIFS('2way'!$AB$3:$AB$7690,'2way'!$R$3:$R$7690,"="&amp;B367,'2way'!$Z$3:$Z$7690,"&lt;&gt;P")</f>
        <v>0</v>
      </c>
      <c r="E367" s="60" t="e">
        <f t="shared" si="15"/>
        <v>#DIV/0!</v>
      </c>
      <c r="F367">
        <f>SUMIFS('2way'!$Z$3:$Z$7690,'2way'!$Q$3:$Q$7690,"=" &amp;B367,'2way'!$Y$3:$Y$7690,"&lt;&gt;P") + SUMIFS('2way'!$Z$3:$Z$7690,'2way'!$R$3:$R$7690,"=" &amp;B367,'2way'!$Y$3:$Y$7690,"&lt;&gt;P")</f>
        <v>0</v>
      </c>
      <c r="G367">
        <f>SUMIFS('2way'!$AD$3:$AD$7690,'2way'!$Q$3:$Q$7690,"="&amp;B367,'2way'!$Y$3:$Y$7690,"&lt;&gt;P") + SUMIFS('2way'!$AD$3:$AD$7690,'2way'!$R$3:$R$7690,"="&amp;D367,'2way'!$Y$3:$Y$7690,"&lt;&gt;P")</f>
        <v>0</v>
      </c>
      <c r="H367" s="60" t="e">
        <f t="shared" si="16"/>
        <v>#DIV/0!</v>
      </c>
      <c r="I367">
        <f>SUMIFS('2way'!$Z$3:$Z$7690,'2way'!$Q$3:$Q$7690,"=" &amp;B367,'2way'!$Y$3:$Y$7690,"&lt;&gt;P") + SUMIFS('2way'!$Z$3:$Z$7690,'2way'!$R$3:$R$7690,"=" &amp;B367,'2way'!$Y$3:$Y$7690,"&lt;&gt;P")</f>
        <v>0</v>
      </c>
      <c r="J367">
        <f>SUMIFS('2way'!$AF$3:$AF$7690,'2way'!$Q$3:$Q$7690,"="&amp;B367,'2way'!$Y$3:$Y$7690,"&lt;&gt;P") + SUMIFS('2way'!$AF$3:$AF$7690,'2way'!$R$3:$R$7690,"="&amp;B367,'2way'!$Y$3:$Y$7690,"&lt;&gt;P")</f>
        <v>0</v>
      </c>
      <c r="K367" s="60" t="e">
        <f t="shared" si="17"/>
        <v>#DIV/0!</v>
      </c>
    </row>
    <row r="368" spans="1:11" x14ac:dyDescent="0.25">
      <c r="A368" t="s">
        <v>157</v>
      </c>
      <c r="B368" t="s">
        <v>167</v>
      </c>
      <c r="C368">
        <f>SUMIFS('2way'!$Z$3:$Z$7690,'2way'!$Q$3:$Q$7690,"=" &amp;B368,'2way'!$Y$3:$Y$7690,"&lt;&gt;P") + SUMIFS('2way'!$Z$3:$Z$7690,'2way'!$R$3:$R$7690,"=" &amp;B368,'2way'!$Y$3:$Y$7690,"&lt;&gt;P")</f>
        <v>0</v>
      </c>
      <c r="D368">
        <f>SUMIFS('2way'!$AB$3:$AB$7690,'2way'!$Q$3:$Q$7690,"="&amp;B368,'2way'!$Z$3:$Z$7690,"&lt;&gt;P") + SUMIFS('2way'!$AB$3:$AB$7690,'2way'!$R$3:$R$7690,"="&amp;B368,'2way'!$Z$3:$Z$7690,"&lt;&gt;P")</f>
        <v>0</v>
      </c>
      <c r="E368" s="60" t="e">
        <f t="shared" si="15"/>
        <v>#DIV/0!</v>
      </c>
      <c r="F368">
        <f>SUMIFS('2way'!$Z$3:$Z$7690,'2way'!$Q$3:$Q$7690,"=" &amp;B368,'2way'!$Y$3:$Y$7690,"&lt;&gt;P") + SUMIFS('2way'!$Z$3:$Z$7690,'2way'!$R$3:$R$7690,"=" &amp;B368,'2way'!$Y$3:$Y$7690,"&lt;&gt;P")</f>
        <v>0</v>
      </c>
      <c r="G368">
        <f>SUMIFS('2way'!$AD$3:$AD$7690,'2way'!$Q$3:$Q$7690,"="&amp;B368,'2way'!$Y$3:$Y$7690,"&lt;&gt;P") + SUMIFS('2way'!$AD$3:$AD$7690,'2way'!$R$3:$R$7690,"="&amp;D368,'2way'!$Y$3:$Y$7690,"&lt;&gt;P")</f>
        <v>0</v>
      </c>
      <c r="H368" s="60" t="e">
        <f t="shared" si="16"/>
        <v>#DIV/0!</v>
      </c>
      <c r="I368">
        <f>SUMIFS('2way'!$Z$3:$Z$7690,'2way'!$Q$3:$Q$7690,"=" &amp;B368,'2way'!$Y$3:$Y$7690,"&lt;&gt;P") + SUMIFS('2way'!$Z$3:$Z$7690,'2way'!$R$3:$R$7690,"=" &amp;B368,'2way'!$Y$3:$Y$7690,"&lt;&gt;P")</f>
        <v>0</v>
      </c>
      <c r="J368">
        <f>SUMIFS('2way'!$AF$3:$AF$7690,'2way'!$Q$3:$Q$7690,"="&amp;B368,'2way'!$Y$3:$Y$7690,"&lt;&gt;P") + SUMIFS('2way'!$AF$3:$AF$7690,'2way'!$R$3:$R$7690,"="&amp;B368,'2way'!$Y$3:$Y$7690,"&lt;&gt;P")</f>
        <v>0</v>
      </c>
      <c r="K368" s="60" t="e">
        <f t="shared" si="17"/>
        <v>#DIV/0!</v>
      </c>
    </row>
    <row r="369" spans="1:11" x14ac:dyDescent="0.25">
      <c r="A369" t="s">
        <v>157</v>
      </c>
      <c r="B369" t="s">
        <v>170</v>
      </c>
      <c r="C369">
        <f>SUMIFS('2way'!$Z$3:$Z$7690,'2way'!$Q$3:$Q$7690,"=" &amp;B369,'2way'!$Y$3:$Y$7690,"&lt;&gt;P") + SUMIFS('2way'!$Z$3:$Z$7690,'2way'!$R$3:$R$7690,"=" &amp;B369,'2way'!$Y$3:$Y$7690,"&lt;&gt;P")</f>
        <v>0</v>
      </c>
      <c r="D369">
        <f>SUMIFS('2way'!$AB$3:$AB$7690,'2way'!$Q$3:$Q$7690,"="&amp;B369,'2way'!$Z$3:$Z$7690,"&lt;&gt;P") + SUMIFS('2way'!$AB$3:$AB$7690,'2way'!$R$3:$R$7690,"="&amp;B369,'2way'!$Z$3:$Z$7690,"&lt;&gt;P")</f>
        <v>0</v>
      </c>
      <c r="E369" s="60" t="e">
        <f t="shared" si="15"/>
        <v>#DIV/0!</v>
      </c>
      <c r="F369">
        <f>SUMIFS('2way'!$Z$3:$Z$7690,'2way'!$Q$3:$Q$7690,"=" &amp;B369,'2way'!$Y$3:$Y$7690,"&lt;&gt;P") + SUMIFS('2way'!$Z$3:$Z$7690,'2way'!$R$3:$R$7690,"=" &amp;B369,'2way'!$Y$3:$Y$7690,"&lt;&gt;P")</f>
        <v>0</v>
      </c>
      <c r="G369">
        <f>SUMIFS('2way'!$AD$3:$AD$7690,'2way'!$Q$3:$Q$7690,"="&amp;B369,'2way'!$Y$3:$Y$7690,"&lt;&gt;P") + SUMIFS('2way'!$AD$3:$AD$7690,'2way'!$R$3:$R$7690,"="&amp;D369,'2way'!$Y$3:$Y$7690,"&lt;&gt;P")</f>
        <v>0</v>
      </c>
      <c r="H369" s="60" t="e">
        <f t="shared" si="16"/>
        <v>#DIV/0!</v>
      </c>
      <c r="I369">
        <f>SUMIFS('2way'!$Z$3:$Z$7690,'2way'!$Q$3:$Q$7690,"=" &amp;B369,'2way'!$Y$3:$Y$7690,"&lt;&gt;P") + SUMIFS('2way'!$Z$3:$Z$7690,'2way'!$R$3:$R$7690,"=" &amp;B369,'2way'!$Y$3:$Y$7690,"&lt;&gt;P")</f>
        <v>0</v>
      </c>
      <c r="J369">
        <f>SUMIFS('2way'!$AF$3:$AF$7690,'2way'!$Q$3:$Q$7690,"="&amp;B369,'2way'!$Y$3:$Y$7690,"&lt;&gt;P") + SUMIFS('2way'!$AF$3:$AF$7690,'2way'!$R$3:$R$7690,"="&amp;B369,'2way'!$Y$3:$Y$7690,"&lt;&gt;P")</f>
        <v>0</v>
      </c>
      <c r="K369" s="60" t="e">
        <f t="shared" si="17"/>
        <v>#DIV/0!</v>
      </c>
    </row>
    <row r="370" spans="1:11" x14ac:dyDescent="0.25">
      <c r="A370" t="s">
        <v>157</v>
      </c>
      <c r="B370" t="s">
        <v>155</v>
      </c>
      <c r="C370">
        <f>SUMIFS('2way'!$Z$3:$Z$7690,'2way'!$Q$3:$Q$7690,"=" &amp;B370,'2way'!$Y$3:$Y$7690,"&lt;&gt;P") + SUMIFS('2way'!$Z$3:$Z$7690,'2way'!$R$3:$R$7690,"=" &amp;B370,'2way'!$Y$3:$Y$7690,"&lt;&gt;P")</f>
        <v>0</v>
      </c>
      <c r="D370">
        <f>SUMIFS('2way'!$AB$3:$AB$7690,'2way'!$Q$3:$Q$7690,"="&amp;B370,'2way'!$Z$3:$Z$7690,"&lt;&gt;P") + SUMIFS('2way'!$AB$3:$AB$7690,'2way'!$R$3:$R$7690,"="&amp;B370,'2way'!$Z$3:$Z$7690,"&lt;&gt;P")</f>
        <v>0</v>
      </c>
      <c r="E370" s="60" t="e">
        <f t="shared" si="15"/>
        <v>#DIV/0!</v>
      </c>
      <c r="F370">
        <f>SUMIFS('2way'!$Z$3:$Z$7690,'2way'!$Q$3:$Q$7690,"=" &amp;B370,'2way'!$Y$3:$Y$7690,"&lt;&gt;P") + SUMIFS('2way'!$Z$3:$Z$7690,'2way'!$R$3:$R$7690,"=" &amp;B370,'2way'!$Y$3:$Y$7690,"&lt;&gt;P")</f>
        <v>0</v>
      </c>
      <c r="G370">
        <f>SUMIFS('2way'!$AD$3:$AD$7690,'2way'!$Q$3:$Q$7690,"="&amp;B370,'2way'!$Y$3:$Y$7690,"&lt;&gt;P") + SUMIFS('2way'!$AD$3:$AD$7690,'2way'!$R$3:$R$7690,"="&amp;D370,'2way'!$Y$3:$Y$7690,"&lt;&gt;P")</f>
        <v>0</v>
      </c>
      <c r="H370" s="60" t="e">
        <f t="shared" si="16"/>
        <v>#DIV/0!</v>
      </c>
      <c r="I370">
        <f>SUMIFS('2way'!$Z$3:$Z$7690,'2way'!$Q$3:$Q$7690,"=" &amp;B370,'2way'!$Y$3:$Y$7690,"&lt;&gt;P") + SUMIFS('2way'!$Z$3:$Z$7690,'2way'!$R$3:$R$7690,"=" &amp;B370,'2way'!$Y$3:$Y$7690,"&lt;&gt;P")</f>
        <v>0</v>
      </c>
      <c r="J370">
        <f>SUMIFS('2way'!$AF$3:$AF$7690,'2way'!$Q$3:$Q$7690,"="&amp;B370,'2way'!$Y$3:$Y$7690,"&lt;&gt;P") + SUMIFS('2way'!$AF$3:$AF$7690,'2way'!$R$3:$R$7690,"="&amp;B370,'2way'!$Y$3:$Y$7690,"&lt;&gt;P")</f>
        <v>0</v>
      </c>
      <c r="K370" s="60" t="e">
        <f t="shared" si="17"/>
        <v>#DIV/0!</v>
      </c>
    </row>
    <row r="371" spans="1:11" x14ac:dyDescent="0.25">
      <c r="A371" t="s">
        <v>157</v>
      </c>
      <c r="B371" t="s">
        <v>177</v>
      </c>
      <c r="C371">
        <f>SUMIFS('2way'!$Z$3:$Z$7690,'2way'!$Q$3:$Q$7690,"=" &amp;B371,'2way'!$Y$3:$Y$7690,"&lt;&gt;P") + SUMIFS('2way'!$Z$3:$Z$7690,'2way'!$R$3:$R$7690,"=" &amp;B371,'2way'!$Y$3:$Y$7690,"&lt;&gt;P")</f>
        <v>0</v>
      </c>
      <c r="D371">
        <f>SUMIFS('2way'!$AB$3:$AB$7690,'2way'!$Q$3:$Q$7690,"="&amp;B371,'2way'!$Z$3:$Z$7690,"&lt;&gt;P") + SUMIFS('2way'!$AB$3:$AB$7690,'2way'!$R$3:$R$7690,"="&amp;B371,'2way'!$Z$3:$Z$7690,"&lt;&gt;P")</f>
        <v>0</v>
      </c>
      <c r="E371" s="60" t="e">
        <f t="shared" si="15"/>
        <v>#DIV/0!</v>
      </c>
      <c r="F371">
        <f>SUMIFS('2way'!$Z$3:$Z$7690,'2way'!$Q$3:$Q$7690,"=" &amp;B371,'2way'!$Y$3:$Y$7690,"&lt;&gt;P") + SUMIFS('2way'!$Z$3:$Z$7690,'2way'!$R$3:$R$7690,"=" &amp;B371,'2way'!$Y$3:$Y$7690,"&lt;&gt;P")</f>
        <v>0</v>
      </c>
      <c r="G371">
        <f>SUMIFS('2way'!$AD$3:$AD$7690,'2way'!$Q$3:$Q$7690,"="&amp;B371,'2way'!$Y$3:$Y$7690,"&lt;&gt;P") + SUMIFS('2way'!$AD$3:$AD$7690,'2way'!$R$3:$R$7690,"="&amp;D371,'2way'!$Y$3:$Y$7690,"&lt;&gt;P")</f>
        <v>0</v>
      </c>
      <c r="H371" s="60" t="e">
        <f t="shared" si="16"/>
        <v>#DIV/0!</v>
      </c>
      <c r="I371">
        <f>SUMIFS('2way'!$Z$3:$Z$7690,'2way'!$Q$3:$Q$7690,"=" &amp;B371,'2way'!$Y$3:$Y$7690,"&lt;&gt;P") + SUMIFS('2way'!$Z$3:$Z$7690,'2way'!$R$3:$R$7690,"=" &amp;B371,'2way'!$Y$3:$Y$7690,"&lt;&gt;P")</f>
        <v>0</v>
      </c>
      <c r="J371">
        <f>SUMIFS('2way'!$AF$3:$AF$7690,'2way'!$Q$3:$Q$7690,"="&amp;B371,'2way'!$Y$3:$Y$7690,"&lt;&gt;P") + SUMIFS('2way'!$AF$3:$AF$7690,'2way'!$R$3:$R$7690,"="&amp;B371,'2way'!$Y$3:$Y$7690,"&lt;&gt;P")</f>
        <v>0</v>
      </c>
      <c r="K371" s="60" t="e">
        <f t="shared" si="17"/>
        <v>#DIV/0!</v>
      </c>
    </row>
    <row r="372" spans="1:11" x14ac:dyDescent="0.25">
      <c r="A372" t="s">
        <v>157</v>
      </c>
      <c r="B372" t="s">
        <v>169</v>
      </c>
      <c r="C372">
        <f>SUMIFS('2way'!$Z$3:$Z$7690,'2way'!$Q$3:$Q$7690,"=" &amp;B372,'2way'!$Y$3:$Y$7690,"&lt;&gt;P") + SUMIFS('2way'!$Z$3:$Z$7690,'2way'!$R$3:$R$7690,"=" &amp;B372,'2way'!$Y$3:$Y$7690,"&lt;&gt;P")</f>
        <v>0</v>
      </c>
      <c r="D372">
        <f>SUMIFS('2way'!$AB$3:$AB$7690,'2way'!$Q$3:$Q$7690,"="&amp;B372,'2way'!$Z$3:$Z$7690,"&lt;&gt;P") + SUMIFS('2way'!$AB$3:$AB$7690,'2way'!$R$3:$R$7690,"="&amp;B372,'2way'!$Z$3:$Z$7690,"&lt;&gt;P")</f>
        <v>0</v>
      </c>
      <c r="E372" s="60" t="e">
        <f t="shared" si="15"/>
        <v>#DIV/0!</v>
      </c>
      <c r="F372">
        <f>SUMIFS('2way'!$Z$3:$Z$7690,'2way'!$Q$3:$Q$7690,"=" &amp;B372,'2way'!$Y$3:$Y$7690,"&lt;&gt;P") + SUMIFS('2way'!$Z$3:$Z$7690,'2way'!$R$3:$R$7690,"=" &amp;B372,'2way'!$Y$3:$Y$7690,"&lt;&gt;P")</f>
        <v>0</v>
      </c>
      <c r="G372">
        <f>SUMIFS('2way'!$AD$3:$AD$7690,'2way'!$Q$3:$Q$7690,"="&amp;B372,'2way'!$Y$3:$Y$7690,"&lt;&gt;P") + SUMIFS('2way'!$AD$3:$AD$7690,'2way'!$R$3:$R$7690,"="&amp;D372,'2way'!$Y$3:$Y$7690,"&lt;&gt;P")</f>
        <v>0</v>
      </c>
      <c r="H372" s="60" t="e">
        <f t="shared" si="16"/>
        <v>#DIV/0!</v>
      </c>
      <c r="I372">
        <f>SUMIFS('2way'!$Z$3:$Z$7690,'2way'!$Q$3:$Q$7690,"=" &amp;B372,'2way'!$Y$3:$Y$7690,"&lt;&gt;P") + SUMIFS('2way'!$Z$3:$Z$7690,'2way'!$R$3:$R$7690,"=" &amp;B372,'2way'!$Y$3:$Y$7690,"&lt;&gt;P")</f>
        <v>0</v>
      </c>
      <c r="J372">
        <f>SUMIFS('2way'!$AF$3:$AF$7690,'2way'!$Q$3:$Q$7690,"="&amp;B372,'2way'!$Y$3:$Y$7690,"&lt;&gt;P") + SUMIFS('2way'!$AF$3:$AF$7690,'2way'!$R$3:$R$7690,"="&amp;B372,'2way'!$Y$3:$Y$7690,"&lt;&gt;P")</f>
        <v>0</v>
      </c>
      <c r="K372" s="60" t="e">
        <f t="shared" si="17"/>
        <v>#DIV/0!</v>
      </c>
    </row>
    <row r="373" spans="1:11" x14ac:dyDescent="0.25">
      <c r="A373" t="s">
        <v>157</v>
      </c>
      <c r="B373" t="s">
        <v>156</v>
      </c>
      <c r="C373">
        <f>SUMIFS('2way'!$Z$3:$Z$7690,'2way'!$Q$3:$Q$7690,"=" &amp;B373,'2way'!$Y$3:$Y$7690,"&lt;&gt;P") + SUMIFS('2way'!$Z$3:$Z$7690,'2way'!$R$3:$R$7690,"=" &amp;B373,'2way'!$Y$3:$Y$7690,"&lt;&gt;P")</f>
        <v>0</v>
      </c>
      <c r="D373">
        <f>SUMIFS('2way'!$AB$3:$AB$7690,'2way'!$Q$3:$Q$7690,"="&amp;B373,'2way'!$Z$3:$Z$7690,"&lt;&gt;P") + SUMIFS('2way'!$AB$3:$AB$7690,'2way'!$R$3:$R$7690,"="&amp;B373,'2way'!$Z$3:$Z$7690,"&lt;&gt;P")</f>
        <v>0</v>
      </c>
      <c r="E373" s="60" t="e">
        <f t="shared" si="15"/>
        <v>#DIV/0!</v>
      </c>
      <c r="F373">
        <f>SUMIFS('2way'!$Z$3:$Z$7690,'2way'!$Q$3:$Q$7690,"=" &amp;B373,'2way'!$Y$3:$Y$7690,"&lt;&gt;P") + SUMIFS('2way'!$Z$3:$Z$7690,'2way'!$R$3:$R$7690,"=" &amp;B373,'2way'!$Y$3:$Y$7690,"&lt;&gt;P")</f>
        <v>0</v>
      </c>
      <c r="G373">
        <f>SUMIFS('2way'!$AD$3:$AD$7690,'2way'!$Q$3:$Q$7690,"="&amp;B373,'2way'!$Y$3:$Y$7690,"&lt;&gt;P") + SUMIFS('2way'!$AD$3:$AD$7690,'2way'!$R$3:$R$7690,"="&amp;D373,'2way'!$Y$3:$Y$7690,"&lt;&gt;P")</f>
        <v>0</v>
      </c>
      <c r="H373" s="60" t="e">
        <f t="shared" si="16"/>
        <v>#DIV/0!</v>
      </c>
      <c r="I373">
        <f>SUMIFS('2way'!$Z$3:$Z$7690,'2way'!$Q$3:$Q$7690,"=" &amp;B373,'2way'!$Y$3:$Y$7690,"&lt;&gt;P") + SUMIFS('2way'!$Z$3:$Z$7690,'2way'!$R$3:$R$7690,"=" &amp;B373,'2way'!$Y$3:$Y$7690,"&lt;&gt;P")</f>
        <v>0</v>
      </c>
      <c r="J373">
        <f>SUMIFS('2way'!$AF$3:$AF$7690,'2way'!$Q$3:$Q$7690,"="&amp;B373,'2way'!$Y$3:$Y$7690,"&lt;&gt;P") + SUMIFS('2way'!$AF$3:$AF$7690,'2way'!$R$3:$R$7690,"="&amp;B373,'2way'!$Y$3:$Y$7690,"&lt;&gt;P")</f>
        <v>0</v>
      </c>
      <c r="K373" s="60" t="e">
        <f t="shared" si="17"/>
        <v>#DIV/0!</v>
      </c>
    </row>
    <row r="374" spans="1:11" x14ac:dyDescent="0.25">
      <c r="A374" t="s">
        <v>157</v>
      </c>
      <c r="B374" t="s">
        <v>160</v>
      </c>
      <c r="C374">
        <f>SUMIFS('2way'!$Z$3:$Z$7690,'2way'!$Q$3:$Q$7690,"=" &amp;B374,'2way'!$Y$3:$Y$7690,"&lt;&gt;P") + SUMIFS('2way'!$Z$3:$Z$7690,'2way'!$R$3:$R$7690,"=" &amp;B374,'2way'!$Y$3:$Y$7690,"&lt;&gt;P")</f>
        <v>0</v>
      </c>
      <c r="D374">
        <f>SUMIFS('2way'!$AB$3:$AB$7690,'2way'!$Q$3:$Q$7690,"="&amp;B374,'2way'!$Z$3:$Z$7690,"&lt;&gt;P") + SUMIFS('2way'!$AB$3:$AB$7690,'2way'!$R$3:$R$7690,"="&amp;B374,'2way'!$Z$3:$Z$7690,"&lt;&gt;P")</f>
        <v>0</v>
      </c>
      <c r="E374" s="60" t="e">
        <f t="shared" si="15"/>
        <v>#DIV/0!</v>
      </c>
      <c r="F374">
        <f>SUMIFS('2way'!$Z$3:$Z$7690,'2way'!$Q$3:$Q$7690,"=" &amp;B374,'2way'!$Y$3:$Y$7690,"&lt;&gt;P") + SUMIFS('2way'!$Z$3:$Z$7690,'2way'!$R$3:$R$7690,"=" &amp;B374,'2way'!$Y$3:$Y$7690,"&lt;&gt;P")</f>
        <v>0</v>
      </c>
      <c r="G374">
        <f>SUMIFS('2way'!$AD$3:$AD$7690,'2way'!$Q$3:$Q$7690,"="&amp;B374,'2way'!$Y$3:$Y$7690,"&lt;&gt;P") + SUMIFS('2way'!$AD$3:$AD$7690,'2way'!$R$3:$R$7690,"="&amp;D374,'2way'!$Y$3:$Y$7690,"&lt;&gt;P")</f>
        <v>0</v>
      </c>
      <c r="H374" s="60" t="e">
        <f t="shared" si="16"/>
        <v>#DIV/0!</v>
      </c>
      <c r="I374">
        <f>SUMIFS('2way'!$Z$3:$Z$7690,'2way'!$Q$3:$Q$7690,"=" &amp;B374,'2way'!$Y$3:$Y$7690,"&lt;&gt;P") + SUMIFS('2way'!$Z$3:$Z$7690,'2way'!$R$3:$R$7690,"=" &amp;B374,'2way'!$Y$3:$Y$7690,"&lt;&gt;P")</f>
        <v>0</v>
      </c>
      <c r="J374">
        <f>SUMIFS('2way'!$AF$3:$AF$7690,'2way'!$Q$3:$Q$7690,"="&amp;B374,'2way'!$Y$3:$Y$7690,"&lt;&gt;P") + SUMIFS('2way'!$AF$3:$AF$7690,'2way'!$R$3:$R$7690,"="&amp;B374,'2way'!$Y$3:$Y$7690,"&lt;&gt;P")</f>
        <v>0</v>
      </c>
      <c r="K374" s="60" t="e">
        <f t="shared" si="17"/>
        <v>#DIV/0!</v>
      </c>
    </row>
    <row r="375" spans="1:11" x14ac:dyDescent="0.25">
      <c r="A375" t="s">
        <v>157</v>
      </c>
      <c r="B375" t="s">
        <v>179</v>
      </c>
      <c r="C375">
        <f>SUMIFS('2way'!$Z$3:$Z$7690,'2way'!$Q$3:$Q$7690,"=" &amp;B375,'2way'!$Y$3:$Y$7690,"&lt;&gt;P") + SUMIFS('2way'!$Z$3:$Z$7690,'2way'!$R$3:$R$7690,"=" &amp;B375,'2way'!$Y$3:$Y$7690,"&lt;&gt;P")</f>
        <v>0</v>
      </c>
      <c r="D375">
        <f>SUMIFS('2way'!$AB$3:$AB$7690,'2way'!$Q$3:$Q$7690,"="&amp;B375,'2way'!$Z$3:$Z$7690,"&lt;&gt;P") + SUMIFS('2way'!$AB$3:$AB$7690,'2way'!$R$3:$R$7690,"="&amp;B375,'2way'!$Z$3:$Z$7690,"&lt;&gt;P")</f>
        <v>0</v>
      </c>
      <c r="E375" s="60" t="e">
        <f t="shared" si="15"/>
        <v>#DIV/0!</v>
      </c>
      <c r="F375">
        <f>SUMIFS('2way'!$Z$3:$Z$7690,'2way'!$Q$3:$Q$7690,"=" &amp;B375,'2way'!$Y$3:$Y$7690,"&lt;&gt;P") + SUMIFS('2way'!$Z$3:$Z$7690,'2way'!$R$3:$R$7690,"=" &amp;B375,'2way'!$Y$3:$Y$7690,"&lt;&gt;P")</f>
        <v>0</v>
      </c>
      <c r="G375">
        <f>SUMIFS('2way'!$AD$3:$AD$7690,'2way'!$Q$3:$Q$7690,"="&amp;B375,'2way'!$Y$3:$Y$7690,"&lt;&gt;P") + SUMIFS('2way'!$AD$3:$AD$7690,'2way'!$R$3:$R$7690,"="&amp;D375,'2way'!$Y$3:$Y$7690,"&lt;&gt;P")</f>
        <v>0</v>
      </c>
      <c r="H375" s="60" t="e">
        <f t="shared" si="16"/>
        <v>#DIV/0!</v>
      </c>
      <c r="I375">
        <f>SUMIFS('2way'!$Z$3:$Z$7690,'2way'!$Q$3:$Q$7690,"=" &amp;B375,'2way'!$Y$3:$Y$7690,"&lt;&gt;P") + SUMIFS('2way'!$Z$3:$Z$7690,'2way'!$R$3:$R$7690,"=" &amp;B375,'2way'!$Y$3:$Y$7690,"&lt;&gt;P")</f>
        <v>0</v>
      </c>
      <c r="J375">
        <f>SUMIFS('2way'!$AF$3:$AF$7690,'2way'!$Q$3:$Q$7690,"="&amp;B375,'2way'!$Y$3:$Y$7690,"&lt;&gt;P") + SUMIFS('2way'!$AF$3:$AF$7690,'2way'!$R$3:$R$7690,"="&amp;B375,'2way'!$Y$3:$Y$7690,"&lt;&gt;P")</f>
        <v>0</v>
      </c>
      <c r="K375" s="60" t="e">
        <f t="shared" si="17"/>
        <v>#DIV/0!</v>
      </c>
    </row>
    <row r="376" spans="1:11" x14ac:dyDescent="0.25">
      <c r="A376" t="s">
        <v>157</v>
      </c>
      <c r="B376" t="s">
        <v>172</v>
      </c>
      <c r="C376">
        <f>SUMIFS('2way'!$Z$3:$Z$7690,'2way'!$Q$3:$Q$7690,"=" &amp;B376,'2way'!$Y$3:$Y$7690,"&lt;&gt;P") + SUMIFS('2way'!$Z$3:$Z$7690,'2way'!$R$3:$R$7690,"=" &amp;B376,'2way'!$Y$3:$Y$7690,"&lt;&gt;P")</f>
        <v>0</v>
      </c>
      <c r="D376">
        <f>SUMIFS('2way'!$AB$3:$AB$7690,'2way'!$Q$3:$Q$7690,"="&amp;B376,'2way'!$Z$3:$Z$7690,"&lt;&gt;P") + SUMIFS('2way'!$AB$3:$AB$7690,'2way'!$R$3:$R$7690,"="&amp;B376,'2way'!$Z$3:$Z$7690,"&lt;&gt;P")</f>
        <v>0</v>
      </c>
      <c r="E376" s="60" t="e">
        <f t="shared" si="15"/>
        <v>#DIV/0!</v>
      </c>
      <c r="F376">
        <f>SUMIFS('2way'!$Z$3:$Z$7690,'2way'!$Q$3:$Q$7690,"=" &amp;B376,'2way'!$Y$3:$Y$7690,"&lt;&gt;P") + SUMIFS('2way'!$Z$3:$Z$7690,'2way'!$R$3:$R$7690,"=" &amp;B376,'2way'!$Y$3:$Y$7690,"&lt;&gt;P")</f>
        <v>0</v>
      </c>
      <c r="G376">
        <f>SUMIFS('2way'!$AD$3:$AD$7690,'2way'!$Q$3:$Q$7690,"="&amp;B376,'2way'!$Y$3:$Y$7690,"&lt;&gt;P") + SUMIFS('2way'!$AD$3:$AD$7690,'2way'!$R$3:$R$7690,"="&amp;D376,'2way'!$Y$3:$Y$7690,"&lt;&gt;P")</f>
        <v>0</v>
      </c>
      <c r="H376" s="60" t="e">
        <f t="shared" si="16"/>
        <v>#DIV/0!</v>
      </c>
      <c r="I376">
        <f>SUMIFS('2way'!$Z$3:$Z$7690,'2way'!$Q$3:$Q$7690,"=" &amp;B376,'2way'!$Y$3:$Y$7690,"&lt;&gt;P") + SUMIFS('2way'!$Z$3:$Z$7690,'2way'!$R$3:$R$7690,"=" &amp;B376,'2way'!$Y$3:$Y$7690,"&lt;&gt;P")</f>
        <v>0</v>
      </c>
      <c r="J376">
        <f>SUMIFS('2way'!$AF$3:$AF$7690,'2way'!$Q$3:$Q$7690,"="&amp;B376,'2way'!$Y$3:$Y$7690,"&lt;&gt;P") + SUMIFS('2way'!$AF$3:$AF$7690,'2way'!$R$3:$R$7690,"="&amp;B376,'2way'!$Y$3:$Y$7690,"&lt;&gt;P")</f>
        <v>0</v>
      </c>
      <c r="K376" s="60" t="e">
        <f t="shared" si="17"/>
        <v>#DIV/0!</v>
      </c>
    </row>
    <row r="377" spans="1:11" x14ac:dyDescent="0.25">
      <c r="A377" t="s">
        <v>157</v>
      </c>
      <c r="B377" t="s">
        <v>176</v>
      </c>
      <c r="C377">
        <f>SUMIFS('2way'!$Z$3:$Z$7690,'2way'!$Q$3:$Q$7690,"=" &amp;B377,'2way'!$Y$3:$Y$7690,"&lt;&gt;P") + SUMIFS('2way'!$Z$3:$Z$7690,'2way'!$R$3:$R$7690,"=" &amp;B377,'2way'!$Y$3:$Y$7690,"&lt;&gt;P")</f>
        <v>0</v>
      </c>
      <c r="D377">
        <f>SUMIFS('2way'!$AB$3:$AB$7690,'2way'!$Q$3:$Q$7690,"="&amp;B377,'2way'!$Z$3:$Z$7690,"&lt;&gt;P") + SUMIFS('2way'!$AB$3:$AB$7690,'2way'!$R$3:$R$7690,"="&amp;B377,'2way'!$Z$3:$Z$7690,"&lt;&gt;P")</f>
        <v>0</v>
      </c>
      <c r="E377" s="60" t="e">
        <f t="shared" si="15"/>
        <v>#DIV/0!</v>
      </c>
      <c r="F377">
        <f>SUMIFS('2way'!$Z$3:$Z$7690,'2way'!$Q$3:$Q$7690,"=" &amp;B377,'2way'!$Y$3:$Y$7690,"&lt;&gt;P") + SUMIFS('2way'!$Z$3:$Z$7690,'2way'!$R$3:$R$7690,"=" &amp;B377,'2way'!$Y$3:$Y$7690,"&lt;&gt;P")</f>
        <v>0</v>
      </c>
      <c r="G377">
        <f>SUMIFS('2way'!$AD$3:$AD$7690,'2way'!$Q$3:$Q$7690,"="&amp;B377,'2way'!$Y$3:$Y$7690,"&lt;&gt;P") + SUMIFS('2way'!$AD$3:$AD$7690,'2way'!$R$3:$R$7690,"="&amp;D377,'2way'!$Y$3:$Y$7690,"&lt;&gt;P")</f>
        <v>0</v>
      </c>
      <c r="H377" s="60" t="e">
        <f t="shared" si="16"/>
        <v>#DIV/0!</v>
      </c>
      <c r="I377">
        <f>SUMIFS('2way'!$Z$3:$Z$7690,'2way'!$Q$3:$Q$7690,"=" &amp;B377,'2way'!$Y$3:$Y$7690,"&lt;&gt;P") + SUMIFS('2way'!$Z$3:$Z$7690,'2way'!$R$3:$R$7690,"=" &amp;B377,'2way'!$Y$3:$Y$7690,"&lt;&gt;P")</f>
        <v>0</v>
      </c>
      <c r="J377">
        <f>SUMIFS('2way'!$AF$3:$AF$7690,'2way'!$Q$3:$Q$7690,"="&amp;B377,'2way'!$Y$3:$Y$7690,"&lt;&gt;P") + SUMIFS('2way'!$AF$3:$AF$7690,'2way'!$R$3:$R$7690,"="&amp;B377,'2way'!$Y$3:$Y$7690,"&lt;&gt;P")</f>
        <v>0</v>
      </c>
      <c r="K377" s="60" t="e">
        <f t="shared" si="17"/>
        <v>#DIV/0!</v>
      </c>
    </row>
    <row r="378" spans="1:11" x14ac:dyDescent="0.25">
      <c r="A378" t="s">
        <v>157</v>
      </c>
      <c r="B378" t="s">
        <v>161</v>
      </c>
      <c r="C378">
        <f>SUMIFS('2way'!$Z$3:$Z$7690,'2way'!$Q$3:$Q$7690,"=" &amp;B378,'2way'!$Y$3:$Y$7690,"&lt;&gt;P") + SUMIFS('2way'!$Z$3:$Z$7690,'2way'!$R$3:$R$7690,"=" &amp;B378,'2way'!$Y$3:$Y$7690,"&lt;&gt;P")</f>
        <v>0</v>
      </c>
      <c r="D378">
        <f>SUMIFS('2way'!$AB$3:$AB$7690,'2way'!$Q$3:$Q$7690,"="&amp;B378,'2way'!$Z$3:$Z$7690,"&lt;&gt;P") + SUMIFS('2way'!$AB$3:$AB$7690,'2way'!$R$3:$R$7690,"="&amp;B378,'2way'!$Z$3:$Z$7690,"&lt;&gt;P")</f>
        <v>0</v>
      </c>
      <c r="E378" s="60" t="e">
        <f t="shared" si="15"/>
        <v>#DIV/0!</v>
      </c>
      <c r="F378">
        <f>SUMIFS('2way'!$Z$3:$Z$7690,'2way'!$Q$3:$Q$7690,"=" &amp;B378,'2way'!$Y$3:$Y$7690,"&lt;&gt;P") + SUMIFS('2way'!$Z$3:$Z$7690,'2way'!$R$3:$R$7690,"=" &amp;B378,'2way'!$Y$3:$Y$7690,"&lt;&gt;P")</f>
        <v>0</v>
      </c>
      <c r="G378">
        <f>SUMIFS('2way'!$AD$3:$AD$7690,'2way'!$Q$3:$Q$7690,"="&amp;B378,'2way'!$Y$3:$Y$7690,"&lt;&gt;P") + SUMIFS('2way'!$AD$3:$AD$7690,'2way'!$R$3:$R$7690,"="&amp;D378,'2way'!$Y$3:$Y$7690,"&lt;&gt;P")</f>
        <v>0</v>
      </c>
      <c r="H378" s="60" t="e">
        <f t="shared" si="16"/>
        <v>#DIV/0!</v>
      </c>
      <c r="I378">
        <f>SUMIFS('2way'!$Z$3:$Z$7690,'2way'!$Q$3:$Q$7690,"=" &amp;B378,'2way'!$Y$3:$Y$7690,"&lt;&gt;P") + SUMIFS('2way'!$Z$3:$Z$7690,'2way'!$R$3:$R$7690,"=" &amp;B378,'2way'!$Y$3:$Y$7690,"&lt;&gt;P")</f>
        <v>0</v>
      </c>
      <c r="J378">
        <f>SUMIFS('2way'!$AF$3:$AF$7690,'2way'!$Q$3:$Q$7690,"="&amp;B378,'2way'!$Y$3:$Y$7690,"&lt;&gt;P") + SUMIFS('2way'!$AF$3:$AF$7690,'2way'!$R$3:$R$7690,"="&amp;B378,'2way'!$Y$3:$Y$7690,"&lt;&gt;P")</f>
        <v>0</v>
      </c>
      <c r="K378" s="60" t="e">
        <f t="shared" si="17"/>
        <v>#DIV/0!</v>
      </c>
    </row>
    <row r="379" spans="1:11" x14ac:dyDescent="0.25">
      <c r="A379" t="s">
        <v>157</v>
      </c>
      <c r="B379" t="s">
        <v>175</v>
      </c>
      <c r="C379">
        <f>SUMIFS('2way'!$Z$3:$Z$7690,'2way'!$Q$3:$Q$7690,"=" &amp;B379,'2way'!$Y$3:$Y$7690,"&lt;&gt;P") + SUMIFS('2way'!$Z$3:$Z$7690,'2way'!$R$3:$R$7690,"=" &amp;B379,'2way'!$Y$3:$Y$7690,"&lt;&gt;P")</f>
        <v>0</v>
      </c>
      <c r="D379">
        <f>SUMIFS('2way'!$AB$3:$AB$7690,'2way'!$Q$3:$Q$7690,"="&amp;B379,'2way'!$Z$3:$Z$7690,"&lt;&gt;P") + SUMIFS('2way'!$AB$3:$AB$7690,'2way'!$R$3:$R$7690,"="&amp;B379,'2way'!$Z$3:$Z$7690,"&lt;&gt;P")</f>
        <v>0</v>
      </c>
      <c r="E379" s="60" t="e">
        <f t="shared" si="15"/>
        <v>#DIV/0!</v>
      </c>
      <c r="F379">
        <f>SUMIFS('2way'!$Z$3:$Z$7690,'2way'!$Q$3:$Q$7690,"=" &amp;B379,'2way'!$Y$3:$Y$7690,"&lt;&gt;P") + SUMIFS('2way'!$Z$3:$Z$7690,'2way'!$R$3:$R$7690,"=" &amp;B379,'2way'!$Y$3:$Y$7690,"&lt;&gt;P")</f>
        <v>0</v>
      </c>
      <c r="G379">
        <f>SUMIFS('2way'!$AD$3:$AD$7690,'2way'!$Q$3:$Q$7690,"="&amp;B379,'2way'!$Y$3:$Y$7690,"&lt;&gt;P") + SUMIFS('2way'!$AD$3:$AD$7690,'2way'!$R$3:$R$7690,"="&amp;D379,'2way'!$Y$3:$Y$7690,"&lt;&gt;P")</f>
        <v>0</v>
      </c>
      <c r="H379" s="60" t="e">
        <f t="shared" si="16"/>
        <v>#DIV/0!</v>
      </c>
      <c r="I379">
        <f>SUMIFS('2way'!$Z$3:$Z$7690,'2way'!$Q$3:$Q$7690,"=" &amp;B379,'2way'!$Y$3:$Y$7690,"&lt;&gt;P") + SUMIFS('2way'!$Z$3:$Z$7690,'2way'!$R$3:$R$7690,"=" &amp;B379,'2way'!$Y$3:$Y$7690,"&lt;&gt;P")</f>
        <v>0</v>
      </c>
      <c r="J379">
        <f>SUMIFS('2way'!$AF$3:$AF$7690,'2way'!$Q$3:$Q$7690,"="&amp;B379,'2way'!$Y$3:$Y$7690,"&lt;&gt;P") + SUMIFS('2way'!$AF$3:$AF$7690,'2way'!$R$3:$R$7690,"="&amp;B379,'2way'!$Y$3:$Y$7690,"&lt;&gt;P")</f>
        <v>0</v>
      </c>
      <c r="K379" s="60" t="e">
        <f t="shared" si="17"/>
        <v>#DIV/0!</v>
      </c>
    </row>
    <row r="380" spans="1:11" x14ac:dyDescent="0.25">
      <c r="A380" t="s">
        <v>157</v>
      </c>
      <c r="B380" t="s">
        <v>174</v>
      </c>
      <c r="C380">
        <f>SUMIFS('2way'!$Z$3:$Z$7690,'2way'!$Q$3:$Q$7690,"=" &amp;B380,'2way'!$Y$3:$Y$7690,"&lt;&gt;P") + SUMIFS('2way'!$Z$3:$Z$7690,'2way'!$R$3:$R$7690,"=" &amp;B380,'2way'!$Y$3:$Y$7690,"&lt;&gt;P")</f>
        <v>0</v>
      </c>
      <c r="D380">
        <f>SUMIFS('2way'!$AB$3:$AB$7690,'2way'!$Q$3:$Q$7690,"="&amp;B380,'2way'!$Z$3:$Z$7690,"&lt;&gt;P") + SUMIFS('2way'!$AB$3:$AB$7690,'2way'!$R$3:$R$7690,"="&amp;B380,'2way'!$Z$3:$Z$7690,"&lt;&gt;P")</f>
        <v>0</v>
      </c>
      <c r="E380" s="60" t="e">
        <f t="shared" si="15"/>
        <v>#DIV/0!</v>
      </c>
      <c r="F380">
        <f>SUMIFS('2way'!$Z$3:$Z$7690,'2way'!$Q$3:$Q$7690,"=" &amp;B380,'2way'!$Y$3:$Y$7690,"&lt;&gt;P") + SUMIFS('2way'!$Z$3:$Z$7690,'2way'!$R$3:$R$7690,"=" &amp;B380,'2way'!$Y$3:$Y$7690,"&lt;&gt;P")</f>
        <v>0</v>
      </c>
      <c r="G380">
        <f>SUMIFS('2way'!$AD$3:$AD$7690,'2way'!$Q$3:$Q$7690,"="&amp;B380,'2way'!$Y$3:$Y$7690,"&lt;&gt;P") + SUMIFS('2way'!$AD$3:$AD$7690,'2way'!$R$3:$R$7690,"="&amp;D380,'2way'!$Y$3:$Y$7690,"&lt;&gt;P")</f>
        <v>0</v>
      </c>
      <c r="H380" s="60" t="e">
        <f t="shared" si="16"/>
        <v>#DIV/0!</v>
      </c>
      <c r="I380">
        <f>SUMIFS('2way'!$Z$3:$Z$7690,'2way'!$Q$3:$Q$7690,"=" &amp;B380,'2way'!$Y$3:$Y$7690,"&lt;&gt;P") + SUMIFS('2way'!$Z$3:$Z$7690,'2way'!$R$3:$R$7690,"=" &amp;B380,'2way'!$Y$3:$Y$7690,"&lt;&gt;P")</f>
        <v>0</v>
      </c>
      <c r="J380">
        <f>SUMIFS('2way'!$AF$3:$AF$7690,'2way'!$Q$3:$Q$7690,"="&amp;B380,'2way'!$Y$3:$Y$7690,"&lt;&gt;P") + SUMIFS('2way'!$AF$3:$AF$7690,'2way'!$R$3:$R$7690,"="&amp;B380,'2way'!$Y$3:$Y$7690,"&lt;&gt;P")</f>
        <v>0</v>
      </c>
      <c r="K380" s="60" t="e">
        <f t="shared" si="17"/>
        <v>#DIV/0!</v>
      </c>
    </row>
    <row r="381" spans="1:11" x14ac:dyDescent="0.25">
      <c r="A381" t="s">
        <v>157</v>
      </c>
      <c r="B381" t="s">
        <v>178</v>
      </c>
      <c r="C381">
        <f>SUMIFS('2way'!$Z$3:$Z$7690,'2way'!$Q$3:$Q$7690,"=" &amp;B381,'2way'!$Y$3:$Y$7690,"&lt;&gt;P") + SUMIFS('2way'!$Z$3:$Z$7690,'2way'!$R$3:$R$7690,"=" &amp;B381,'2way'!$Y$3:$Y$7690,"&lt;&gt;P")</f>
        <v>0</v>
      </c>
      <c r="D381">
        <f>SUMIFS('2way'!$AB$3:$AB$7690,'2way'!$Q$3:$Q$7690,"="&amp;B381,'2way'!$Z$3:$Z$7690,"&lt;&gt;P") + SUMIFS('2way'!$AB$3:$AB$7690,'2way'!$R$3:$R$7690,"="&amp;B381,'2way'!$Z$3:$Z$7690,"&lt;&gt;P")</f>
        <v>0</v>
      </c>
      <c r="E381" s="60" t="e">
        <f t="shared" si="15"/>
        <v>#DIV/0!</v>
      </c>
      <c r="F381">
        <f>SUMIFS('2way'!$Z$3:$Z$7690,'2way'!$Q$3:$Q$7690,"=" &amp;B381,'2way'!$Y$3:$Y$7690,"&lt;&gt;P") + SUMIFS('2way'!$Z$3:$Z$7690,'2way'!$R$3:$R$7690,"=" &amp;B381,'2way'!$Y$3:$Y$7690,"&lt;&gt;P")</f>
        <v>0</v>
      </c>
      <c r="G381">
        <f>SUMIFS('2way'!$AD$3:$AD$7690,'2way'!$Q$3:$Q$7690,"="&amp;B381,'2way'!$Y$3:$Y$7690,"&lt;&gt;P") + SUMIFS('2way'!$AD$3:$AD$7690,'2way'!$R$3:$R$7690,"="&amp;D381,'2way'!$Y$3:$Y$7690,"&lt;&gt;P")</f>
        <v>0</v>
      </c>
      <c r="H381" s="60" t="e">
        <f t="shared" si="16"/>
        <v>#DIV/0!</v>
      </c>
      <c r="I381">
        <f>SUMIFS('2way'!$Z$3:$Z$7690,'2way'!$Q$3:$Q$7690,"=" &amp;B381,'2way'!$Y$3:$Y$7690,"&lt;&gt;P") + SUMIFS('2way'!$Z$3:$Z$7690,'2way'!$R$3:$R$7690,"=" &amp;B381,'2way'!$Y$3:$Y$7690,"&lt;&gt;P")</f>
        <v>0</v>
      </c>
      <c r="J381">
        <f>SUMIFS('2way'!$AF$3:$AF$7690,'2way'!$Q$3:$Q$7690,"="&amp;B381,'2way'!$Y$3:$Y$7690,"&lt;&gt;P") + SUMIFS('2way'!$AF$3:$AF$7690,'2way'!$R$3:$R$7690,"="&amp;B381,'2way'!$Y$3:$Y$7690,"&lt;&gt;P")</f>
        <v>0</v>
      </c>
      <c r="K381" s="60" t="e">
        <f t="shared" si="17"/>
        <v>#DIV/0!</v>
      </c>
    </row>
    <row r="382" spans="1:11" x14ac:dyDescent="0.25">
      <c r="A382" t="s">
        <v>157</v>
      </c>
      <c r="B382" t="s">
        <v>180</v>
      </c>
      <c r="C382">
        <f>SUMIFS('2way'!$Z$3:$Z$7690,'2way'!$Q$3:$Q$7690,"=" &amp;B382,'2way'!$Y$3:$Y$7690,"&lt;&gt;P") + SUMIFS('2way'!$Z$3:$Z$7690,'2way'!$R$3:$R$7690,"=" &amp;B382,'2way'!$Y$3:$Y$7690,"&lt;&gt;P")</f>
        <v>0</v>
      </c>
      <c r="D382">
        <f>SUMIFS('2way'!$AB$3:$AB$7690,'2way'!$Q$3:$Q$7690,"="&amp;B382,'2way'!$Z$3:$Z$7690,"&lt;&gt;P") + SUMIFS('2way'!$AB$3:$AB$7690,'2way'!$R$3:$R$7690,"="&amp;B382,'2way'!$Z$3:$Z$7690,"&lt;&gt;P")</f>
        <v>0</v>
      </c>
      <c r="E382" s="60" t="e">
        <f t="shared" si="15"/>
        <v>#DIV/0!</v>
      </c>
      <c r="F382">
        <f>SUMIFS('2way'!$Z$3:$Z$7690,'2way'!$Q$3:$Q$7690,"=" &amp;B382,'2way'!$Y$3:$Y$7690,"&lt;&gt;P") + SUMIFS('2way'!$Z$3:$Z$7690,'2way'!$R$3:$R$7690,"=" &amp;B382,'2way'!$Y$3:$Y$7690,"&lt;&gt;P")</f>
        <v>0</v>
      </c>
      <c r="G382">
        <f>SUMIFS('2way'!$AD$3:$AD$7690,'2way'!$Q$3:$Q$7690,"="&amp;B382,'2way'!$Y$3:$Y$7690,"&lt;&gt;P") + SUMIFS('2way'!$AD$3:$AD$7690,'2way'!$R$3:$R$7690,"="&amp;D382,'2way'!$Y$3:$Y$7690,"&lt;&gt;P")</f>
        <v>0</v>
      </c>
      <c r="H382" s="60" t="e">
        <f t="shared" si="16"/>
        <v>#DIV/0!</v>
      </c>
      <c r="I382">
        <f>SUMIFS('2way'!$Z$3:$Z$7690,'2way'!$Q$3:$Q$7690,"=" &amp;B382,'2way'!$Y$3:$Y$7690,"&lt;&gt;P") + SUMIFS('2way'!$Z$3:$Z$7690,'2way'!$R$3:$R$7690,"=" &amp;B382,'2way'!$Y$3:$Y$7690,"&lt;&gt;P")</f>
        <v>0</v>
      </c>
      <c r="J382">
        <f>SUMIFS('2way'!$AF$3:$AF$7690,'2way'!$Q$3:$Q$7690,"="&amp;B382,'2way'!$Y$3:$Y$7690,"&lt;&gt;P") + SUMIFS('2way'!$AF$3:$AF$7690,'2way'!$R$3:$R$7690,"="&amp;B382,'2way'!$Y$3:$Y$7690,"&lt;&gt;P")</f>
        <v>0</v>
      </c>
      <c r="K382" s="60" t="e">
        <f t="shared" si="17"/>
        <v>#DIV/0!</v>
      </c>
    </row>
    <row r="383" spans="1:11" x14ac:dyDescent="0.25">
      <c r="A383" t="s">
        <v>157</v>
      </c>
      <c r="B383" t="s">
        <v>168</v>
      </c>
      <c r="C383">
        <f>SUMIFS('2way'!$Z$3:$Z$7690,'2way'!$Q$3:$Q$7690,"=" &amp;B383,'2way'!$Y$3:$Y$7690,"&lt;&gt;P") + SUMIFS('2way'!$Z$3:$Z$7690,'2way'!$R$3:$R$7690,"=" &amp;B383,'2way'!$Y$3:$Y$7690,"&lt;&gt;P")</f>
        <v>0</v>
      </c>
      <c r="D383">
        <f>SUMIFS('2way'!$AB$3:$AB$7690,'2way'!$Q$3:$Q$7690,"="&amp;B383,'2way'!$Z$3:$Z$7690,"&lt;&gt;P") + SUMIFS('2way'!$AB$3:$AB$7690,'2way'!$R$3:$R$7690,"="&amp;B383,'2way'!$Z$3:$Z$7690,"&lt;&gt;P")</f>
        <v>0</v>
      </c>
      <c r="E383" s="60" t="e">
        <f t="shared" si="15"/>
        <v>#DIV/0!</v>
      </c>
      <c r="F383">
        <f>SUMIFS('2way'!$Z$3:$Z$7690,'2way'!$Q$3:$Q$7690,"=" &amp;B383,'2way'!$Y$3:$Y$7690,"&lt;&gt;P") + SUMIFS('2way'!$Z$3:$Z$7690,'2way'!$R$3:$R$7690,"=" &amp;B383,'2way'!$Y$3:$Y$7690,"&lt;&gt;P")</f>
        <v>0</v>
      </c>
      <c r="G383">
        <f>SUMIFS('2way'!$AD$3:$AD$7690,'2way'!$Q$3:$Q$7690,"="&amp;B383,'2way'!$Y$3:$Y$7690,"&lt;&gt;P") + SUMIFS('2way'!$AD$3:$AD$7690,'2way'!$R$3:$R$7690,"="&amp;D383,'2way'!$Y$3:$Y$7690,"&lt;&gt;P")</f>
        <v>0</v>
      </c>
      <c r="H383" s="60" t="e">
        <f t="shared" si="16"/>
        <v>#DIV/0!</v>
      </c>
      <c r="I383">
        <f>SUMIFS('2way'!$Z$3:$Z$7690,'2way'!$Q$3:$Q$7690,"=" &amp;B383,'2way'!$Y$3:$Y$7690,"&lt;&gt;P") + SUMIFS('2way'!$Z$3:$Z$7690,'2way'!$R$3:$R$7690,"=" &amp;B383,'2way'!$Y$3:$Y$7690,"&lt;&gt;P")</f>
        <v>0</v>
      </c>
      <c r="J383">
        <f>SUMIFS('2way'!$AF$3:$AF$7690,'2way'!$Q$3:$Q$7690,"="&amp;B383,'2way'!$Y$3:$Y$7690,"&lt;&gt;P") + SUMIFS('2way'!$AF$3:$AF$7690,'2way'!$R$3:$R$7690,"="&amp;B383,'2way'!$Y$3:$Y$7690,"&lt;&gt;P")</f>
        <v>0</v>
      </c>
      <c r="K383" s="60" t="e">
        <f t="shared" si="17"/>
        <v>#DIV/0!</v>
      </c>
    </row>
    <row r="384" spans="1:11" x14ac:dyDescent="0.25">
      <c r="A384" t="s">
        <v>157</v>
      </c>
      <c r="B384" t="s">
        <v>158</v>
      </c>
      <c r="C384">
        <f>SUMIFS('2way'!$Z$3:$Z$7690,'2way'!$Q$3:$Q$7690,"=" &amp;B384,'2way'!$Y$3:$Y$7690,"&lt;&gt;P") + SUMIFS('2way'!$Z$3:$Z$7690,'2way'!$R$3:$R$7690,"=" &amp;B384,'2way'!$Y$3:$Y$7690,"&lt;&gt;P")</f>
        <v>0</v>
      </c>
      <c r="D384">
        <f>SUMIFS('2way'!$AB$3:$AB$7690,'2way'!$Q$3:$Q$7690,"="&amp;B384,'2way'!$Z$3:$Z$7690,"&lt;&gt;P") + SUMIFS('2way'!$AB$3:$AB$7690,'2way'!$R$3:$R$7690,"="&amp;B384,'2way'!$Z$3:$Z$7690,"&lt;&gt;P")</f>
        <v>0</v>
      </c>
      <c r="E384" s="60" t="e">
        <f t="shared" si="15"/>
        <v>#DIV/0!</v>
      </c>
      <c r="F384">
        <f>SUMIFS('2way'!$Z$3:$Z$7690,'2way'!$Q$3:$Q$7690,"=" &amp;B384,'2way'!$Y$3:$Y$7690,"&lt;&gt;P") + SUMIFS('2way'!$Z$3:$Z$7690,'2way'!$R$3:$R$7690,"=" &amp;B384,'2way'!$Y$3:$Y$7690,"&lt;&gt;P")</f>
        <v>0</v>
      </c>
      <c r="G384">
        <f>SUMIFS('2way'!$AD$3:$AD$7690,'2way'!$Q$3:$Q$7690,"="&amp;B384,'2way'!$Y$3:$Y$7690,"&lt;&gt;P") + SUMIFS('2way'!$AD$3:$AD$7690,'2way'!$R$3:$R$7690,"="&amp;D384,'2way'!$Y$3:$Y$7690,"&lt;&gt;P")</f>
        <v>0</v>
      </c>
      <c r="H384" s="60" t="e">
        <f t="shared" si="16"/>
        <v>#DIV/0!</v>
      </c>
      <c r="I384">
        <f>SUMIFS('2way'!$Z$3:$Z$7690,'2way'!$Q$3:$Q$7690,"=" &amp;B384,'2way'!$Y$3:$Y$7690,"&lt;&gt;P") + SUMIFS('2way'!$Z$3:$Z$7690,'2way'!$R$3:$R$7690,"=" &amp;B384,'2way'!$Y$3:$Y$7690,"&lt;&gt;P")</f>
        <v>0</v>
      </c>
      <c r="J384">
        <f>SUMIFS('2way'!$AF$3:$AF$7690,'2way'!$Q$3:$Q$7690,"="&amp;B384,'2way'!$Y$3:$Y$7690,"&lt;&gt;P") + SUMIFS('2way'!$AF$3:$AF$7690,'2way'!$R$3:$R$7690,"="&amp;B384,'2way'!$Y$3:$Y$7690,"&lt;&gt;P")</f>
        <v>0</v>
      </c>
      <c r="K384" s="60" t="e">
        <f t="shared" si="17"/>
        <v>#DIV/0!</v>
      </c>
    </row>
    <row r="385" spans="1:11" x14ac:dyDescent="0.25">
      <c r="A385" t="s">
        <v>157</v>
      </c>
      <c r="B385" t="s">
        <v>163</v>
      </c>
      <c r="C385">
        <f>SUMIFS('2way'!$Z$3:$Z$7690,'2way'!$Q$3:$Q$7690,"=" &amp;B385,'2way'!$Y$3:$Y$7690,"&lt;&gt;P") + SUMIFS('2way'!$Z$3:$Z$7690,'2way'!$R$3:$R$7690,"=" &amp;B385,'2way'!$Y$3:$Y$7690,"&lt;&gt;P")</f>
        <v>0</v>
      </c>
      <c r="D385">
        <f>SUMIFS('2way'!$AB$3:$AB$7690,'2way'!$Q$3:$Q$7690,"="&amp;B385,'2way'!$Z$3:$Z$7690,"&lt;&gt;P") + SUMIFS('2way'!$AB$3:$AB$7690,'2way'!$R$3:$R$7690,"="&amp;B385,'2way'!$Z$3:$Z$7690,"&lt;&gt;P")</f>
        <v>0</v>
      </c>
      <c r="E385" s="60" t="e">
        <f t="shared" si="15"/>
        <v>#DIV/0!</v>
      </c>
      <c r="F385">
        <f>SUMIFS('2way'!$Z$3:$Z$7690,'2way'!$Q$3:$Q$7690,"=" &amp;B385,'2way'!$Y$3:$Y$7690,"&lt;&gt;P") + SUMIFS('2way'!$Z$3:$Z$7690,'2way'!$R$3:$R$7690,"=" &amp;B385,'2way'!$Y$3:$Y$7690,"&lt;&gt;P")</f>
        <v>0</v>
      </c>
      <c r="G385">
        <f>SUMIFS('2way'!$AD$3:$AD$7690,'2way'!$Q$3:$Q$7690,"="&amp;B385,'2way'!$Y$3:$Y$7690,"&lt;&gt;P") + SUMIFS('2way'!$AD$3:$AD$7690,'2way'!$R$3:$R$7690,"="&amp;D385,'2way'!$Y$3:$Y$7690,"&lt;&gt;P")</f>
        <v>0</v>
      </c>
      <c r="H385" s="60" t="e">
        <f t="shared" si="16"/>
        <v>#DIV/0!</v>
      </c>
      <c r="I385">
        <f>SUMIFS('2way'!$Z$3:$Z$7690,'2way'!$Q$3:$Q$7690,"=" &amp;B385,'2way'!$Y$3:$Y$7690,"&lt;&gt;P") + SUMIFS('2way'!$Z$3:$Z$7690,'2way'!$R$3:$R$7690,"=" &amp;B385,'2way'!$Y$3:$Y$7690,"&lt;&gt;P")</f>
        <v>0</v>
      </c>
      <c r="J385">
        <f>SUMIFS('2way'!$AF$3:$AF$7690,'2way'!$Q$3:$Q$7690,"="&amp;B385,'2way'!$Y$3:$Y$7690,"&lt;&gt;P") + SUMIFS('2way'!$AF$3:$AF$7690,'2way'!$R$3:$R$7690,"="&amp;B385,'2way'!$Y$3:$Y$7690,"&lt;&gt;P")</f>
        <v>0</v>
      </c>
      <c r="K385" s="60" t="e">
        <f t="shared" si="17"/>
        <v>#DIV/0!</v>
      </c>
    </row>
    <row r="386" spans="1:11" x14ac:dyDescent="0.25">
      <c r="A386" t="s">
        <v>71</v>
      </c>
      <c r="B386" t="s">
        <v>53</v>
      </c>
      <c r="C386">
        <f>SUMIFS('2way'!$Z$3:$Z$7690,'2way'!$Q$3:$Q$7690,"=" &amp;B386,'2way'!$Y$3:$Y$7690,"&lt;&gt;P") + SUMIFS('2way'!$Z$3:$Z$7690,'2way'!$R$3:$R$7690,"=" &amp;B386,'2way'!$Y$3:$Y$7690,"&lt;&gt;P")</f>
        <v>0</v>
      </c>
      <c r="D386">
        <f>SUMIFS('2way'!$AB$3:$AB$7690,'2way'!$Q$3:$Q$7690,"="&amp;B386,'2way'!$Z$3:$Z$7690,"&lt;&gt;P") + SUMIFS('2way'!$AB$3:$AB$7690,'2way'!$R$3:$R$7690,"="&amp;B386,'2way'!$Z$3:$Z$7690,"&lt;&gt;P")</f>
        <v>0</v>
      </c>
      <c r="E386" s="60" t="e">
        <f t="shared" si="15"/>
        <v>#DIV/0!</v>
      </c>
      <c r="F386">
        <f>SUMIFS('2way'!$Z$3:$Z$7690,'2way'!$Q$3:$Q$7690,"=" &amp;B386,'2way'!$Y$3:$Y$7690,"&lt;&gt;P") + SUMIFS('2way'!$Z$3:$Z$7690,'2way'!$R$3:$R$7690,"=" &amp;B386,'2way'!$Y$3:$Y$7690,"&lt;&gt;P")</f>
        <v>0</v>
      </c>
      <c r="G386">
        <f>SUMIFS('2way'!$AD$3:$AD$7690,'2way'!$Q$3:$Q$7690,"="&amp;B386,'2way'!$Y$3:$Y$7690,"&lt;&gt;P") + SUMIFS('2way'!$AD$3:$AD$7690,'2way'!$R$3:$R$7690,"="&amp;D386,'2way'!$Y$3:$Y$7690,"&lt;&gt;P")</f>
        <v>0</v>
      </c>
      <c r="H386" s="60" t="e">
        <f t="shared" si="16"/>
        <v>#DIV/0!</v>
      </c>
      <c r="I386">
        <f>SUMIFS('2way'!$Z$3:$Z$7690,'2way'!$Q$3:$Q$7690,"=" &amp;B386,'2way'!$Y$3:$Y$7690,"&lt;&gt;P") + SUMIFS('2way'!$Z$3:$Z$7690,'2way'!$R$3:$R$7690,"=" &amp;B386,'2way'!$Y$3:$Y$7690,"&lt;&gt;P")</f>
        <v>0</v>
      </c>
      <c r="J386">
        <f>SUMIFS('2way'!$AF$3:$AF$7690,'2way'!$Q$3:$Q$7690,"="&amp;B386,'2way'!$Y$3:$Y$7690,"&lt;&gt;P") + SUMIFS('2way'!$AF$3:$AF$7690,'2way'!$R$3:$R$7690,"="&amp;B386,'2way'!$Y$3:$Y$7690,"&lt;&gt;P")</f>
        <v>0</v>
      </c>
      <c r="K386" s="60" t="e">
        <f t="shared" si="17"/>
        <v>#DIV/0!</v>
      </c>
    </row>
    <row r="387" spans="1:11" x14ac:dyDescent="0.25">
      <c r="A387" t="s">
        <v>71</v>
      </c>
      <c r="B387" t="s">
        <v>51</v>
      </c>
      <c r="C387">
        <f>SUMIFS('2way'!$Z$3:$Z$7690,'2way'!$Q$3:$Q$7690,"=" &amp;B387,'2way'!$Y$3:$Y$7690,"&lt;&gt;P") + SUMIFS('2way'!$Z$3:$Z$7690,'2way'!$R$3:$R$7690,"=" &amp;B387,'2way'!$Y$3:$Y$7690,"&lt;&gt;P")</f>
        <v>0</v>
      </c>
      <c r="D387">
        <f>SUMIFS('2way'!$AB$3:$AB$7690,'2way'!$Q$3:$Q$7690,"="&amp;B387,'2way'!$Z$3:$Z$7690,"&lt;&gt;P") + SUMIFS('2way'!$AB$3:$AB$7690,'2way'!$R$3:$R$7690,"="&amp;B387,'2way'!$Z$3:$Z$7690,"&lt;&gt;P")</f>
        <v>0</v>
      </c>
      <c r="E387" s="60" t="e">
        <f t="shared" si="15"/>
        <v>#DIV/0!</v>
      </c>
      <c r="F387">
        <f>SUMIFS('2way'!$Z$3:$Z$7690,'2way'!$Q$3:$Q$7690,"=" &amp;B387,'2way'!$Y$3:$Y$7690,"&lt;&gt;P") + SUMIFS('2way'!$Z$3:$Z$7690,'2way'!$R$3:$R$7690,"=" &amp;B387,'2way'!$Y$3:$Y$7690,"&lt;&gt;P")</f>
        <v>0</v>
      </c>
      <c r="G387">
        <f>SUMIFS('2way'!$AD$3:$AD$7690,'2way'!$Q$3:$Q$7690,"="&amp;B387,'2way'!$Y$3:$Y$7690,"&lt;&gt;P") + SUMIFS('2way'!$AD$3:$AD$7690,'2way'!$R$3:$R$7690,"="&amp;D387,'2way'!$Y$3:$Y$7690,"&lt;&gt;P")</f>
        <v>0</v>
      </c>
      <c r="H387" s="60" t="e">
        <f t="shared" si="16"/>
        <v>#DIV/0!</v>
      </c>
      <c r="I387">
        <f>SUMIFS('2way'!$Z$3:$Z$7690,'2way'!$Q$3:$Q$7690,"=" &amp;B387,'2way'!$Y$3:$Y$7690,"&lt;&gt;P") + SUMIFS('2way'!$Z$3:$Z$7690,'2way'!$R$3:$R$7690,"=" &amp;B387,'2way'!$Y$3:$Y$7690,"&lt;&gt;P")</f>
        <v>0</v>
      </c>
      <c r="J387">
        <f>SUMIFS('2way'!$AF$3:$AF$7690,'2way'!$Q$3:$Q$7690,"="&amp;B387,'2way'!$Y$3:$Y$7690,"&lt;&gt;P") + SUMIFS('2way'!$AF$3:$AF$7690,'2way'!$R$3:$R$7690,"="&amp;B387,'2way'!$Y$3:$Y$7690,"&lt;&gt;P")</f>
        <v>0</v>
      </c>
      <c r="K387" s="60" t="e">
        <f t="shared" si="17"/>
        <v>#DIV/0!</v>
      </c>
    </row>
    <row r="388" spans="1:11" x14ac:dyDescent="0.25">
      <c r="A388" t="s">
        <v>71</v>
      </c>
      <c r="B388" t="s">
        <v>56</v>
      </c>
      <c r="C388">
        <f>SUMIFS('2way'!$Z$3:$Z$7690,'2way'!$Q$3:$Q$7690,"=" &amp;B388,'2way'!$Y$3:$Y$7690,"&lt;&gt;P") + SUMIFS('2way'!$Z$3:$Z$7690,'2way'!$R$3:$R$7690,"=" &amp;B388,'2way'!$Y$3:$Y$7690,"&lt;&gt;P")</f>
        <v>0</v>
      </c>
      <c r="D388">
        <f>SUMIFS('2way'!$AB$3:$AB$7690,'2way'!$Q$3:$Q$7690,"="&amp;B388,'2way'!$Z$3:$Z$7690,"&lt;&gt;P") + SUMIFS('2way'!$AB$3:$AB$7690,'2way'!$R$3:$R$7690,"="&amp;B388,'2way'!$Z$3:$Z$7690,"&lt;&gt;P")</f>
        <v>0</v>
      </c>
      <c r="E388" s="60" t="e">
        <f t="shared" ref="E388:E406" si="18">D388/C388</f>
        <v>#DIV/0!</v>
      </c>
      <c r="F388">
        <f>SUMIFS('2way'!$Z$3:$Z$7690,'2way'!$Q$3:$Q$7690,"=" &amp;B388,'2way'!$Y$3:$Y$7690,"&lt;&gt;P") + SUMIFS('2way'!$Z$3:$Z$7690,'2way'!$R$3:$R$7690,"=" &amp;B388,'2way'!$Y$3:$Y$7690,"&lt;&gt;P")</f>
        <v>0</v>
      </c>
      <c r="G388">
        <f>SUMIFS('2way'!$AD$3:$AD$7690,'2way'!$Q$3:$Q$7690,"="&amp;B388,'2way'!$Y$3:$Y$7690,"&lt;&gt;P") + SUMIFS('2way'!$AD$3:$AD$7690,'2way'!$R$3:$R$7690,"="&amp;D388,'2way'!$Y$3:$Y$7690,"&lt;&gt;P")</f>
        <v>0</v>
      </c>
      <c r="H388" s="60" t="e">
        <f t="shared" ref="H388:H406" si="19">G388/F388</f>
        <v>#DIV/0!</v>
      </c>
      <c r="I388">
        <f>SUMIFS('2way'!$Z$3:$Z$7690,'2way'!$Q$3:$Q$7690,"=" &amp;B388,'2way'!$Y$3:$Y$7690,"&lt;&gt;P") + SUMIFS('2way'!$Z$3:$Z$7690,'2way'!$R$3:$R$7690,"=" &amp;B388,'2way'!$Y$3:$Y$7690,"&lt;&gt;P")</f>
        <v>0</v>
      </c>
      <c r="J388">
        <f>SUMIFS('2way'!$AF$3:$AF$7690,'2way'!$Q$3:$Q$7690,"="&amp;B388,'2way'!$Y$3:$Y$7690,"&lt;&gt;P") + SUMIFS('2way'!$AF$3:$AF$7690,'2way'!$R$3:$R$7690,"="&amp;B388,'2way'!$Y$3:$Y$7690,"&lt;&gt;P")</f>
        <v>0</v>
      </c>
      <c r="K388" s="60" t="e">
        <f t="shared" ref="K388:K406" si="20">J388/I388</f>
        <v>#DIV/0!</v>
      </c>
    </row>
    <row r="389" spans="1:11" x14ac:dyDescent="0.25">
      <c r="A389" t="s">
        <v>71</v>
      </c>
      <c r="B389" t="s">
        <v>54</v>
      </c>
      <c r="C389">
        <f>SUMIFS('2way'!$Z$3:$Z$7690,'2way'!$Q$3:$Q$7690,"=" &amp;B389,'2way'!$Y$3:$Y$7690,"&lt;&gt;P") + SUMIFS('2way'!$Z$3:$Z$7690,'2way'!$R$3:$R$7690,"=" &amp;B389,'2way'!$Y$3:$Y$7690,"&lt;&gt;P")</f>
        <v>0</v>
      </c>
      <c r="D389">
        <f>SUMIFS('2way'!$AB$3:$AB$7690,'2way'!$Q$3:$Q$7690,"="&amp;B389,'2way'!$Z$3:$Z$7690,"&lt;&gt;P") + SUMIFS('2way'!$AB$3:$AB$7690,'2way'!$R$3:$R$7690,"="&amp;B389,'2way'!$Z$3:$Z$7690,"&lt;&gt;P")</f>
        <v>0</v>
      </c>
      <c r="E389" s="60" t="e">
        <f t="shared" si="18"/>
        <v>#DIV/0!</v>
      </c>
      <c r="F389">
        <f>SUMIFS('2way'!$Z$3:$Z$7690,'2way'!$Q$3:$Q$7690,"=" &amp;B389,'2way'!$Y$3:$Y$7690,"&lt;&gt;P") + SUMIFS('2way'!$Z$3:$Z$7690,'2way'!$R$3:$R$7690,"=" &amp;B389,'2way'!$Y$3:$Y$7690,"&lt;&gt;P")</f>
        <v>0</v>
      </c>
      <c r="G389">
        <f>SUMIFS('2way'!$AD$3:$AD$7690,'2way'!$Q$3:$Q$7690,"="&amp;B389,'2way'!$Y$3:$Y$7690,"&lt;&gt;P") + SUMIFS('2way'!$AD$3:$AD$7690,'2way'!$R$3:$R$7690,"="&amp;D389,'2way'!$Y$3:$Y$7690,"&lt;&gt;P")</f>
        <v>0</v>
      </c>
      <c r="H389" s="60" t="e">
        <f t="shared" si="19"/>
        <v>#DIV/0!</v>
      </c>
      <c r="I389">
        <f>SUMIFS('2way'!$Z$3:$Z$7690,'2way'!$Q$3:$Q$7690,"=" &amp;B389,'2way'!$Y$3:$Y$7690,"&lt;&gt;P") + SUMIFS('2way'!$Z$3:$Z$7690,'2way'!$R$3:$R$7690,"=" &amp;B389,'2way'!$Y$3:$Y$7690,"&lt;&gt;P")</f>
        <v>0</v>
      </c>
      <c r="J389">
        <f>SUMIFS('2way'!$AF$3:$AF$7690,'2way'!$Q$3:$Q$7690,"="&amp;B389,'2way'!$Y$3:$Y$7690,"&lt;&gt;P") + SUMIFS('2way'!$AF$3:$AF$7690,'2way'!$R$3:$R$7690,"="&amp;B389,'2way'!$Y$3:$Y$7690,"&lt;&gt;P")</f>
        <v>0</v>
      </c>
      <c r="K389" s="60" t="e">
        <f t="shared" si="20"/>
        <v>#DIV/0!</v>
      </c>
    </row>
    <row r="390" spans="1:11" x14ac:dyDescent="0.25">
      <c r="A390" t="s">
        <v>71</v>
      </c>
      <c r="B390" t="s">
        <v>64</v>
      </c>
      <c r="C390">
        <f>SUMIFS('2way'!$Z$3:$Z$7690,'2way'!$Q$3:$Q$7690,"=" &amp;B390,'2way'!$Y$3:$Y$7690,"&lt;&gt;P") + SUMIFS('2way'!$Z$3:$Z$7690,'2way'!$R$3:$R$7690,"=" &amp;B390,'2way'!$Y$3:$Y$7690,"&lt;&gt;P")</f>
        <v>0</v>
      </c>
      <c r="D390">
        <f>SUMIFS('2way'!$AB$3:$AB$7690,'2way'!$Q$3:$Q$7690,"="&amp;B390,'2way'!$Z$3:$Z$7690,"&lt;&gt;P") + SUMIFS('2way'!$AB$3:$AB$7690,'2way'!$R$3:$R$7690,"="&amp;B390,'2way'!$Z$3:$Z$7690,"&lt;&gt;P")</f>
        <v>0</v>
      </c>
      <c r="E390" s="60" t="e">
        <f t="shared" si="18"/>
        <v>#DIV/0!</v>
      </c>
      <c r="F390">
        <f>SUMIFS('2way'!$Z$3:$Z$7690,'2way'!$Q$3:$Q$7690,"=" &amp;B390,'2way'!$Y$3:$Y$7690,"&lt;&gt;P") + SUMIFS('2way'!$Z$3:$Z$7690,'2way'!$R$3:$R$7690,"=" &amp;B390,'2way'!$Y$3:$Y$7690,"&lt;&gt;P")</f>
        <v>0</v>
      </c>
      <c r="G390">
        <f>SUMIFS('2way'!$AD$3:$AD$7690,'2way'!$Q$3:$Q$7690,"="&amp;B390,'2way'!$Y$3:$Y$7690,"&lt;&gt;P") + SUMIFS('2way'!$AD$3:$AD$7690,'2way'!$R$3:$R$7690,"="&amp;D390,'2way'!$Y$3:$Y$7690,"&lt;&gt;P")</f>
        <v>0</v>
      </c>
      <c r="H390" s="60" t="e">
        <f t="shared" si="19"/>
        <v>#DIV/0!</v>
      </c>
      <c r="I390">
        <f>SUMIFS('2way'!$Z$3:$Z$7690,'2way'!$Q$3:$Q$7690,"=" &amp;B390,'2way'!$Y$3:$Y$7690,"&lt;&gt;P") + SUMIFS('2way'!$Z$3:$Z$7690,'2way'!$R$3:$R$7690,"=" &amp;B390,'2way'!$Y$3:$Y$7690,"&lt;&gt;P")</f>
        <v>0</v>
      </c>
      <c r="J390">
        <f>SUMIFS('2way'!$AF$3:$AF$7690,'2way'!$Q$3:$Q$7690,"="&amp;B390,'2way'!$Y$3:$Y$7690,"&lt;&gt;P") + SUMIFS('2way'!$AF$3:$AF$7690,'2way'!$R$3:$R$7690,"="&amp;B390,'2way'!$Y$3:$Y$7690,"&lt;&gt;P")</f>
        <v>0</v>
      </c>
      <c r="K390" s="60" t="e">
        <f t="shared" si="20"/>
        <v>#DIV/0!</v>
      </c>
    </row>
    <row r="391" spans="1:11" x14ac:dyDescent="0.25">
      <c r="A391" t="s">
        <v>71</v>
      </c>
      <c r="B391" t="s">
        <v>52</v>
      </c>
      <c r="C391">
        <f>SUMIFS('2way'!$Z$3:$Z$7690,'2way'!$Q$3:$Q$7690,"=" &amp;B391,'2way'!$Y$3:$Y$7690,"&lt;&gt;P") + SUMIFS('2way'!$Z$3:$Z$7690,'2way'!$R$3:$R$7690,"=" &amp;B391,'2way'!$Y$3:$Y$7690,"&lt;&gt;P")</f>
        <v>0</v>
      </c>
      <c r="D391">
        <f>SUMIFS('2way'!$AB$3:$AB$7690,'2way'!$Q$3:$Q$7690,"="&amp;B391,'2way'!$Z$3:$Z$7690,"&lt;&gt;P") + SUMIFS('2way'!$AB$3:$AB$7690,'2way'!$R$3:$R$7690,"="&amp;B391,'2way'!$Z$3:$Z$7690,"&lt;&gt;P")</f>
        <v>0</v>
      </c>
      <c r="E391" s="60" t="e">
        <f t="shared" si="18"/>
        <v>#DIV/0!</v>
      </c>
      <c r="F391">
        <f>SUMIFS('2way'!$Z$3:$Z$7690,'2way'!$Q$3:$Q$7690,"=" &amp;B391,'2way'!$Y$3:$Y$7690,"&lt;&gt;P") + SUMIFS('2way'!$Z$3:$Z$7690,'2way'!$R$3:$R$7690,"=" &amp;B391,'2way'!$Y$3:$Y$7690,"&lt;&gt;P")</f>
        <v>0</v>
      </c>
      <c r="G391">
        <f>SUMIFS('2way'!$AD$3:$AD$7690,'2way'!$Q$3:$Q$7690,"="&amp;B391,'2way'!$Y$3:$Y$7690,"&lt;&gt;P") + SUMIFS('2way'!$AD$3:$AD$7690,'2way'!$R$3:$R$7690,"="&amp;D391,'2way'!$Y$3:$Y$7690,"&lt;&gt;P")</f>
        <v>0</v>
      </c>
      <c r="H391" s="60" t="e">
        <f t="shared" si="19"/>
        <v>#DIV/0!</v>
      </c>
      <c r="I391">
        <f>SUMIFS('2way'!$Z$3:$Z$7690,'2way'!$Q$3:$Q$7690,"=" &amp;B391,'2way'!$Y$3:$Y$7690,"&lt;&gt;P") + SUMIFS('2way'!$Z$3:$Z$7690,'2way'!$R$3:$R$7690,"=" &amp;B391,'2way'!$Y$3:$Y$7690,"&lt;&gt;P")</f>
        <v>0</v>
      </c>
      <c r="J391">
        <f>SUMIFS('2way'!$AF$3:$AF$7690,'2way'!$Q$3:$Q$7690,"="&amp;B391,'2way'!$Y$3:$Y$7690,"&lt;&gt;P") + SUMIFS('2way'!$AF$3:$AF$7690,'2way'!$R$3:$R$7690,"="&amp;B391,'2way'!$Y$3:$Y$7690,"&lt;&gt;P")</f>
        <v>0</v>
      </c>
      <c r="K391" s="60" t="e">
        <f t="shared" si="20"/>
        <v>#DIV/0!</v>
      </c>
    </row>
    <row r="392" spans="1:11" x14ac:dyDescent="0.25">
      <c r="A392" t="s">
        <v>71</v>
      </c>
      <c r="B392" t="s">
        <v>55</v>
      </c>
      <c r="C392">
        <f>SUMIFS('2way'!$Z$3:$Z$7690,'2way'!$Q$3:$Q$7690,"=" &amp;B392,'2way'!$Y$3:$Y$7690,"&lt;&gt;P") + SUMIFS('2way'!$Z$3:$Z$7690,'2way'!$R$3:$R$7690,"=" &amp;B392,'2way'!$Y$3:$Y$7690,"&lt;&gt;P")</f>
        <v>0</v>
      </c>
      <c r="D392">
        <f>SUMIFS('2way'!$AB$3:$AB$7690,'2way'!$Q$3:$Q$7690,"="&amp;B392,'2way'!$Z$3:$Z$7690,"&lt;&gt;P") + SUMIFS('2way'!$AB$3:$AB$7690,'2way'!$R$3:$R$7690,"="&amp;B392,'2way'!$Z$3:$Z$7690,"&lt;&gt;P")</f>
        <v>0</v>
      </c>
      <c r="E392" s="60" t="e">
        <f t="shared" si="18"/>
        <v>#DIV/0!</v>
      </c>
      <c r="F392">
        <f>SUMIFS('2way'!$Z$3:$Z$7690,'2way'!$Q$3:$Q$7690,"=" &amp;B392,'2way'!$Y$3:$Y$7690,"&lt;&gt;P") + SUMIFS('2way'!$Z$3:$Z$7690,'2way'!$R$3:$R$7690,"=" &amp;B392,'2way'!$Y$3:$Y$7690,"&lt;&gt;P")</f>
        <v>0</v>
      </c>
      <c r="G392">
        <f>SUMIFS('2way'!$AD$3:$AD$7690,'2way'!$Q$3:$Q$7690,"="&amp;B392,'2way'!$Y$3:$Y$7690,"&lt;&gt;P") + SUMIFS('2way'!$AD$3:$AD$7690,'2way'!$R$3:$R$7690,"="&amp;D392,'2way'!$Y$3:$Y$7690,"&lt;&gt;P")</f>
        <v>0</v>
      </c>
      <c r="H392" s="60" t="e">
        <f t="shared" si="19"/>
        <v>#DIV/0!</v>
      </c>
      <c r="I392">
        <f>SUMIFS('2way'!$Z$3:$Z$7690,'2way'!$Q$3:$Q$7690,"=" &amp;B392,'2way'!$Y$3:$Y$7690,"&lt;&gt;P") + SUMIFS('2way'!$Z$3:$Z$7690,'2way'!$R$3:$R$7690,"=" &amp;B392,'2way'!$Y$3:$Y$7690,"&lt;&gt;P")</f>
        <v>0</v>
      </c>
      <c r="J392">
        <f>SUMIFS('2way'!$AF$3:$AF$7690,'2way'!$Q$3:$Q$7690,"="&amp;B392,'2way'!$Y$3:$Y$7690,"&lt;&gt;P") + SUMIFS('2way'!$AF$3:$AF$7690,'2way'!$R$3:$R$7690,"="&amp;B392,'2way'!$Y$3:$Y$7690,"&lt;&gt;P")</f>
        <v>0</v>
      </c>
      <c r="K392" s="60" t="e">
        <f t="shared" si="20"/>
        <v>#DIV/0!</v>
      </c>
    </row>
    <row r="393" spans="1:11" x14ac:dyDescent="0.25">
      <c r="A393" t="s">
        <v>71</v>
      </c>
      <c r="B393" t="s">
        <v>39</v>
      </c>
      <c r="C393">
        <f>SUMIFS('2way'!$Z$3:$Z$7690,'2way'!$Q$3:$Q$7690,"=" &amp;B393,'2way'!$Y$3:$Y$7690,"&lt;&gt;P") + SUMIFS('2way'!$Z$3:$Z$7690,'2way'!$R$3:$R$7690,"=" &amp;B393,'2way'!$Y$3:$Y$7690,"&lt;&gt;P")</f>
        <v>0</v>
      </c>
      <c r="D393">
        <f>SUMIFS('2way'!$AB$3:$AB$7690,'2way'!$Q$3:$Q$7690,"="&amp;B393,'2way'!$Z$3:$Z$7690,"&lt;&gt;P") + SUMIFS('2way'!$AB$3:$AB$7690,'2way'!$R$3:$R$7690,"="&amp;B393,'2way'!$Z$3:$Z$7690,"&lt;&gt;P")</f>
        <v>0</v>
      </c>
      <c r="E393" s="60" t="e">
        <f t="shared" si="18"/>
        <v>#DIV/0!</v>
      </c>
      <c r="F393">
        <f>SUMIFS('2way'!$Z$3:$Z$7690,'2way'!$Q$3:$Q$7690,"=" &amp;B393,'2way'!$Y$3:$Y$7690,"&lt;&gt;P") + SUMIFS('2way'!$Z$3:$Z$7690,'2way'!$R$3:$R$7690,"=" &amp;B393,'2way'!$Y$3:$Y$7690,"&lt;&gt;P")</f>
        <v>0</v>
      </c>
      <c r="G393">
        <f>SUMIFS('2way'!$AD$3:$AD$7690,'2way'!$Q$3:$Q$7690,"="&amp;B393,'2way'!$Y$3:$Y$7690,"&lt;&gt;P") + SUMIFS('2way'!$AD$3:$AD$7690,'2way'!$R$3:$R$7690,"="&amp;D393,'2way'!$Y$3:$Y$7690,"&lt;&gt;P")</f>
        <v>0</v>
      </c>
      <c r="H393" s="60" t="e">
        <f t="shared" si="19"/>
        <v>#DIV/0!</v>
      </c>
      <c r="I393">
        <f>SUMIFS('2way'!$Z$3:$Z$7690,'2way'!$Q$3:$Q$7690,"=" &amp;B393,'2way'!$Y$3:$Y$7690,"&lt;&gt;P") + SUMIFS('2way'!$Z$3:$Z$7690,'2way'!$R$3:$R$7690,"=" &amp;B393,'2way'!$Y$3:$Y$7690,"&lt;&gt;P")</f>
        <v>0</v>
      </c>
      <c r="J393">
        <f>SUMIFS('2way'!$AF$3:$AF$7690,'2way'!$Q$3:$Q$7690,"="&amp;B393,'2way'!$Y$3:$Y$7690,"&lt;&gt;P") + SUMIFS('2way'!$AF$3:$AF$7690,'2way'!$R$3:$R$7690,"="&amp;B393,'2way'!$Y$3:$Y$7690,"&lt;&gt;P")</f>
        <v>0</v>
      </c>
      <c r="K393" s="60" t="e">
        <f t="shared" si="20"/>
        <v>#DIV/0!</v>
      </c>
    </row>
    <row r="394" spans="1:11" x14ac:dyDescent="0.25">
      <c r="A394" t="s">
        <v>71</v>
      </c>
      <c r="B394" t="s">
        <v>9</v>
      </c>
      <c r="C394">
        <f>SUMIFS('2way'!$Z$3:$Z$7690,'2way'!$Q$3:$Q$7690,"=" &amp;B394,'2way'!$Y$3:$Y$7690,"&lt;&gt;P") + SUMIFS('2way'!$Z$3:$Z$7690,'2way'!$R$3:$R$7690,"=" &amp;B394,'2way'!$Y$3:$Y$7690,"&lt;&gt;P")</f>
        <v>0</v>
      </c>
      <c r="D394">
        <f>SUMIFS('2way'!$AB$3:$AB$7690,'2way'!$Q$3:$Q$7690,"="&amp;B394,'2way'!$Z$3:$Z$7690,"&lt;&gt;P") + SUMIFS('2way'!$AB$3:$AB$7690,'2way'!$R$3:$R$7690,"="&amp;B394,'2way'!$Z$3:$Z$7690,"&lt;&gt;P")</f>
        <v>0</v>
      </c>
      <c r="E394" s="60" t="e">
        <f t="shared" si="18"/>
        <v>#DIV/0!</v>
      </c>
      <c r="F394">
        <f>SUMIFS('2way'!$Z$3:$Z$7690,'2way'!$Q$3:$Q$7690,"=" &amp;B394,'2way'!$Y$3:$Y$7690,"&lt;&gt;P") + SUMIFS('2way'!$Z$3:$Z$7690,'2way'!$R$3:$R$7690,"=" &amp;B394,'2way'!$Y$3:$Y$7690,"&lt;&gt;P")</f>
        <v>0</v>
      </c>
      <c r="G394">
        <f>SUMIFS('2way'!$AD$3:$AD$7690,'2way'!$Q$3:$Q$7690,"="&amp;B394,'2way'!$Y$3:$Y$7690,"&lt;&gt;P") + SUMIFS('2way'!$AD$3:$AD$7690,'2way'!$R$3:$R$7690,"="&amp;D394,'2way'!$Y$3:$Y$7690,"&lt;&gt;P")</f>
        <v>0</v>
      </c>
      <c r="H394" s="60" t="e">
        <f t="shared" si="19"/>
        <v>#DIV/0!</v>
      </c>
      <c r="I394">
        <f>SUMIFS('2way'!$Z$3:$Z$7690,'2way'!$Q$3:$Q$7690,"=" &amp;B394,'2way'!$Y$3:$Y$7690,"&lt;&gt;P") + SUMIFS('2way'!$Z$3:$Z$7690,'2way'!$R$3:$R$7690,"=" &amp;B394,'2way'!$Y$3:$Y$7690,"&lt;&gt;P")</f>
        <v>0</v>
      </c>
      <c r="J394">
        <f>SUMIFS('2way'!$AF$3:$AF$7690,'2way'!$Q$3:$Q$7690,"="&amp;B394,'2way'!$Y$3:$Y$7690,"&lt;&gt;P") + SUMIFS('2way'!$AF$3:$AF$7690,'2way'!$R$3:$R$7690,"="&amp;B394,'2way'!$Y$3:$Y$7690,"&lt;&gt;P")</f>
        <v>0</v>
      </c>
      <c r="K394" s="60" t="e">
        <f t="shared" si="20"/>
        <v>#DIV/0!</v>
      </c>
    </row>
    <row r="395" spans="1:11" x14ac:dyDescent="0.25">
      <c r="A395" t="s">
        <v>71</v>
      </c>
      <c r="B395" t="s">
        <v>38</v>
      </c>
      <c r="C395">
        <f>SUMIFS('2way'!$Z$3:$Z$7690,'2way'!$Q$3:$Q$7690,"=" &amp;B395,'2way'!$Y$3:$Y$7690,"&lt;&gt;P") + SUMIFS('2way'!$Z$3:$Z$7690,'2way'!$R$3:$R$7690,"=" &amp;B395,'2way'!$Y$3:$Y$7690,"&lt;&gt;P")</f>
        <v>0</v>
      </c>
      <c r="D395">
        <f>SUMIFS('2way'!$AB$3:$AB$7690,'2way'!$Q$3:$Q$7690,"="&amp;B395,'2way'!$Z$3:$Z$7690,"&lt;&gt;P") + SUMIFS('2way'!$AB$3:$AB$7690,'2way'!$R$3:$R$7690,"="&amp;B395,'2way'!$Z$3:$Z$7690,"&lt;&gt;P")</f>
        <v>0</v>
      </c>
      <c r="E395" s="60" t="e">
        <f t="shared" si="18"/>
        <v>#DIV/0!</v>
      </c>
      <c r="F395">
        <f>SUMIFS('2way'!$Z$3:$Z$7690,'2way'!$Q$3:$Q$7690,"=" &amp;B395,'2way'!$Y$3:$Y$7690,"&lt;&gt;P") + SUMIFS('2way'!$Z$3:$Z$7690,'2way'!$R$3:$R$7690,"=" &amp;B395,'2way'!$Y$3:$Y$7690,"&lt;&gt;P")</f>
        <v>0</v>
      </c>
      <c r="G395">
        <f>SUMIFS('2way'!$AD$3:$AD$7690,'2way'!$Q$3:$Q$7690,"="&amp;B395,'2way'!$Y$3:$Y$7690,"&lt;&gt;P") + SUMIFS('2way'!$AD$3:$AD$7690,'2way'!$R$3:$R$7690,"="&amp;D395,'2way'!$Y$3:$Y$7690,"&lt;&gt;P")</f>
        <v>0</v>
      </c>
      <c r="H395" s="60" t="e">
        <f t="shared" si="19"/>
        <v>#DIV/0!</v>
      </c>
      <c r="I395">
        <f>SUMIFS('2way'!$Z$3:$Z$7690,'2way'!$Q$3:$Q$7690,"=" &amp;B395,'2way'!$Y$3:$Y$7690,"&lt;&gt;P") + SUMIFS('2way'!$Z$3:$Z$7690,'2way'!$R$3:$R$7690,"=" &amp;B395,'2way'!$Y$3:$Y$7690,"&lt;&gt;P")</f>
        <v>0</v>
      </c>
      <c r="J395">
        <f>SUMIFS('2way'!$AF$3:$AF$7690,'2way'!$Q$3:$Q$7690,"="&amp;B395,'2way'!$Y$3:$Y$7690,"&lt;&gt;P") + SUMIFS('2way'!$AF$3:$AF$7690,'2way'!$R$3:$R$7690,"="&amp;B395,'2way'!$Y$3:$Y$7690,"&lt;&gt;P")</f>
        <v>0</v>
      </c>
      <c r="K395" s="60" t="e">
        <f t="shared" si="20"/>
        <v>#DIV/0!</v>
      </c>
    </row>
    <row r="396" spans="1:11" x14ac:dyDescent="0.25">
      <c r="A396" t="s">
        <v>71</v>
      </c>
      <c r="B396" t="s">
        <v>50</v>
      </c>
      <c r="C396">
        <f>SUMIFS('2way'!$Z$3:$Z$7690,'2way'!$Q$3:$Q$7690,"=" &amp;B396,'2way'!$Y$3:$Y$7690,"&lt;&gt;P") + SUMIFS('2way'!$Z$3:$Z$7690,'2way'!$R$3:$R$7690,"=" &amp;B396,'2way'!$Y$3:$Y$7690,"&lt;&gt;P")</f>
        <v>0</v>
      </c>
      <c r="D396">
        <f>SUMIFS('2way'!$AB$3:$AB$7690,'2way'!$Q$3:$Q$7690,"="&amp;B396,'2way'!$Z$3:$Z$7690,"&lt;&gt;P") + SUMIFS('2way'!$AB$3:$AB$7690,'2way'!$R$3:$R$7690,"="&amp;B396,'2way'!$Z$3:$Z$7690,"&lt;&gt;P")</f>
        <v>0</v>
      </c>
      <c r="E396" s="60" t="e">
        <f t="shared" si="18"/>
        <v>#DIV/0!</v>
      </c>
      <c r="F396">
        <f>SUMIFS('2way'!$Z$3:$Z$7690,'2way'!$Q$3:$Q$7690,"=" &amp;B396,'2way'!$Y$3:$Y$7690,"&lt;&gt;P") + SUMIFS('2way'!$Z$3:$Z$7690,'2way'!$R$3:$R$7690,"=" &amp;B396,'2way'!$Y$3:$Y$7690,"&lt;&gt;P")</f>
        <v>0</v>
      </c>
      <c r="G396">
        <f>SUMIFS('2way'!$AD$3:$AD$7690,'2way'!$Q$3:$Q$7690,"="&amp;B396,'2way'!$Y$3:$Y$7690,"&lt;&gt;P") + SUMIFS('2way'!$AD$3:$AD$7690,'2way'!$R$3:$R$7690,"="&amp;D396,'2way'!$Y$3:$Y$7690,"&lt;&gt;P")</f>
        <v>0</v>
      </c>
      <c r="H396" s="60" t="e">
        <f t="shared" si="19"/>
        <v>#DIV/0!</v>
      </c>
      <c r="I396">
        <f>SUMIFS('2way'!$Z$3:$Z$7690,'2way'!$Q$3:$Q$7690,"=" &amp;B396,'2way'!$Y$3:$Y$7690,"&lt;&gt;P") + SUMIFS('2way'!$Z$3:$Z$7690,'2way'!$R$3:$R$7690,"=" &amp;B396,'2way'!$Y$3:$Y$7690,"&lt;&gt;P")</f>
        <v>0</v>
      </c>
      <c r="J396">
        <f>SUMIFS('2way'!$AF$3:$AF$7690,'2way'!$Q$3:$Q$7690,"="&amp;B396,'2way'!$Y$3:$Y$7690,"&lt;&gt;P") + SUMIFS('2way'!$AF$3:$AF$7690,'2way'!$R$3:$R$7690,"="&amp;B396,'2way'!$Y$3:$Y$7690,"&lt;&gt;P")</f>
        <v>0</v>
      </c>
      <c r="K396" s="60" t="e">
        <f t="shared" si="20"/>
        <v>#DIV/0!</v>
      </c>
    </row>
    <row r="397" spans="1:11" x14ac:dyDescent="0.25">
      <c r="A397" t="s">
        <v>71</v>
      </c>
      <c r="B397" t="s">
        <v>32</v>
      </c>
      <c r="C397">
        <f>SUMIFS('2way'!$Z$3:$Z$7690,'2way'!$Q$3:$Q$7690,"=" &amp;B397,'2way'!$Y$3:$Y$7690,"&lt;&gt;P") + SUMIFS('2way'!$Z$3:$Z$7690,'2way'!$R$3:$R$7690,"=" &amp;B397,'2way'!$Y$3:$Y$7690,"&lt;&gt;P")</f>
        <v>0</v>
      </c>
      <c r="D397">
        <f>SUMIFS('2way'!$AB$3:$AB$7690,'2way'!$Q$3:$Q$7690,"="&amp;B397,'2way'!$Z$3:$Z$7690,"&lt;&gt;P") + SUMIFS('2way'!$AB$3:$AB$7690,'2way'!$R$3:$R$7690,"="&amp;B397,'2way'!$Z$3:$Z$7690,"&lt;&gt;P")</f>
        <v>0</v>
      </c>
      <c r="E397" s="60" t="e">
        <f t="shared" si="18"/>
        <v>#DIV/0!</v>
      </c>
      <c r="F397">
        <f>SUMIFS('2way'!$Z$3:$Z$7690,'2way'!$Q$3:$Q$7690,"=" &amp;B397,'2way'!$Y$3:$Y$7690,"&lt;&gt;P") + SUMIFS('2way'!$Z$3:$Z$7690,'2way'!$R$3:$R$7690,"=" &amp;B397,'2way'!$Y$3:$Y$7690,"&lt;&gt;P")</f>
        <v>0</v>
      </c>
      <c r="G397">
        <f>SUMIFS('2way'!$AD$3:$AD$7690,'2way'!$Q$3:$Q$7690,"="&amp;B397,'2way'!$Y$3:$Y$7690,"&lt;&gt;P") + SUMIFS('2way'!$AD$3:$AD$7690,'2way'!$R$3:$R$7690,"="&amp;D397,'2way'!$Y$3:$Y$7690,"&lt;&gt;P")</f>
        <v>0</v>
      </c>
      <c r="H397" s="60" t="e">
        <f t="shared" si="19"/>
        <v>#DIV/0!</v>
      </c>
      <c r="I397">
        <f>SUMIFS('2way'!$Z$3:$Z$7690,'2way'!$Q$3:$Q$7690,"=" &amp;B397,'2way'!$Y$3:$Y$7690,"&lt;&gt;P") + SUMIFS('2way'!$Z$3:$Z$7690,'2way'!$R$3:$R$7690,"=" &amp;B397,'2way'!$Y$3:$Y$7690,"&lt;&gt;P")</f>
        <v>0</v>
      </c>
      <c r="J397">
        <f>SUMIFS('2way'!$AF$3:$AF$7690,'2way'!$Q$3:$Q$7690,"="&amp;B397,'2way'!$Y$3:$Y$7690,"&lt;&gt;P") + SUMIFS('2way'!$AF$3:$AF$7690,'2way'!$R$3:$R$7690,"="&amp;B397,'2way'!$Y$3:$Y$7690,"&lt;&gt;P")</f>
        <v>0</v>
      </c>
      <c r="K397" s="60" t="e">
        <f t="shared" si="20"/>
        <v>#DIV/0!</v>
      </c>
    </row>
    <row r="398" spans="1:11" x14ac:dyDescent="0.25">
      <c r="A398" t="s">
        <v>71</v>
      </c>
      <c r="B398" t="s">
        <v>33</v>
      </c>
      <c r="C398">
        <f>SUMIFS('2way'!$Z$3:$Z$7690,'2way'!$Q$3:$Q$7690,"=" &amp;B398,'2way'!$Y$3:$Y$7690,"&lt;&gt;P") + SUMIFS('2way'!$Z$3:$Z$7690,'2way'!$R$3:$R$7690,"=" &amp;B398,'2way'!$Y$3:$Y$7690,"&lt;&gt;P")</f>
        <v>0</v>
      </c>
      <c r="D398">
        <f>SUMIFS('2way'!$AB$3:$AB$7690,'2way'!$Q$3:$Q$7690,"="&amp;B398,'2way'!$Z$3:$Z$7690,"&lt;&gt;P") + SUMIFS('2way'!$AB$3:$AB$7690,'2way'!$R$3:$R$7690,"="&amp;B398,'2way'!$Z$3:$Z$7690,"&lt;&gt;P")</f>
        <v>0</v>
      </c>
      <c r="E398" s="60" t="e">
        <f t="shared" si="18"/>
        <v>#DIV/0!</v>
      </c>
      <c r="F398">
        <f>SUMIFS('2way'!$Z$3:$Z$7690,'2way'!$Q$3:$Q$7690,"=" &amp;B398,'2way'!$Y$3:$Y$7690,"&lt;&gt;P") + SUMIFS('2way'!$Z$3:$Z$7690,'2way'!$R$3:$R$7690,"=" &amp;B398,'2way'!$Y$3:$Y$7690,"&lt;&gt;P")</f>
        <v>0</v>
      </c>
      <c r="G398">
        <f>SUMIFS('2way'!$AD$3:$AD$7690,'2way'!$Q$3:$Q$7690,"="&amp;B398,'2way'!$Y$3:$Y$7690,"&lt;&gt;P") + SUMIFS('2way'!$AD$3:$AD$7690,'2way'!$R$3:$R$7690,"="&amp;D398,'2way'!$Y$3:$Y$7690,"&lt;&gt;P")</f>
        <v>0</v>
      </c>
      <c r="H398" s="60" t="e">
        <f t="shared" si="19"/>
        <v>#DIV/0!</v>
      </c>
      <c r="I398">
        <f>SUMIFS('2way'!$Z$3:$Z$7690,'2way'!$Q$3:$Q$7690,"=" &amp;B398,'2way'!$Y$3:$Y$7690,"&lt;&gt;P") + SUMIFS('2way'!$Z$3:$Z$7690,'2way'!$R$3:$R$7690,"=" &amp;B398,'2way'!$Y$3:$Y$7690,"&lt;&gt;P")</f>
        <v>0</v>
      </c>
      <c r="J398">
        <f>SUMIFS('2way'!$AF$3:$AF$7690,'2way'!$Q$3:$Q$7690,"="&amp;B398,'2way'!$Y$3:$Y$7690,"&lt;&gt;P") + SUMIFS('2way'!$AF$3:$AF$7690,'2way'!$R$3:$R$7690,"="&amp;B398,'2way'!$Y$3:$Y$7690,"&lt;&gt;P")</f>
        <v>0</v>
      </c>
      <c r="K398" s="60" t="e">
        <f t="shared" si="20"/>
        <v>#DIV/0!</v>
      </c>
    </row>
    <row r="399" spans="1:11" x14ac:dyDescent="0.25">
      <c r="A399" t="s">
        <v>71</v>
      </c>
      <c r="B399" t="s">
        <v>129</v>
      </c>
      <c r="C399">
        <f>SUMIFS('2way'!$Z$3:$Z$7690,'2way'!$Q$3:$Q$7690,"=" &amp;B399,'2way'!$Y$3:$Y$7690,"&lt;&gt;P") + SUMIFS('2way'!$Z$3:$Z$7690,'2way'!$R$3:$R$7690,"=" &amp;B399,'2way'!$Y$3:$Y$7690,"&lt;&gt;P")</f>
        <v>0</v>
      </c>
      <c r="D399">
        <f>SUMIFS('2way'!$AB$3:$AB$7690,'2way'!$Q$3:$Q$7690,"="&amp;B399,'2way'!$Z$3:$Z$7690,"&lt;&gt;P") + SUMIFS('2way'!$AB$3:$AB$7690,'2way'!$R$3:$R$7690,"="&amp;B399,'2way'!$Z$3:$Z$7690,"&lt;&gt;P")</f>
        <v>0</v>
      </c>
      <c r="E399" s="60" t="e">
        <f t="shared" si="18"/>
        <v>#DIV/0!</v>
      </c>
      <c r="F399">
        <f>SUMIFS('2way'!$Z$3:$Z$7690,'2way'!$Q$3:$Q$7690,"=" &amp;B399,'2way'!$Y$3:$Y$7690,"&lt;&gt;P") + SUMIFS('2way'!$Z$3:$Z$7690,'2way'!$R$3:$R$7690,"=" &amp;B399,'2way'!$Y$3:$Y$7690,"&lt;&gt;P")</f>
        <v>0</v>
      </c>
      <c r="G399">
        <f>SUMIFS('2way'!$AD$3:$AD$7690,'2way'!$Q$3:$Q$7690,"="&amp;B399,'2way'!$Y$3:$Y$7690,"&lt;&gt;P") + SUMIFS('2way'!$AD$3:$AD$7690,'2way'!$R$3:$R$7690,"="&amp;D399,'2way'!$Y$3:$Y$7690,"&lt;&gt;P")</f>
        <v>0</v>
      </c>
      <c r="H399" s="60" t="e">
        <f t="shared" si="19"/>
        <v>#DIV/0!</v>
      </c>
      <c r="I399">
        <f>SUMIFS('2way'!$Z$3:$Z$7690,'2way'!$Q$3:$Q$7690,"=" &amp;B399,'2way'!$Y$3:$Y$7690,"&lt;&gt;P") + SUMIFS('2way'!$Z$3:$Z$7690,'2way'!$R$3:$R$7690,"=" &amp;B399,'2way'!$Y$3:$Y$7690,"&lt;&gt;P")</f>
        <v>0</v>
      </c>
      <c r="J399">
        <f>SUMIFS('2way'!$AF$3:$AF$7690,'2way'!$Q$3:$Q$7690,"="&amp;B399,'2way'!$Y$3:$Y$7690,"&lt;&gt;P") + SUMIFS('2way'!$AF$3:$AF$7690,'2way'!$R$3:$R$7690,"="&amp;B399,'2way'!$Y$3:$Y$7690,"&lt;&gt;P")</f>
        <v>0</v>
      </c>
      <c r="K399" s="60" t="e">
        <f t="shared" si="20"/>
        <v>#DIV/0!</v>
      </c>
    </row>
    <row r="400" spans="1:11" x14ac:dyDescent="0.25">
      <c r="A400" t="s">
        <v>71</v>
      </c>
      <c r="B400" t="s">
        <v>37</v>
      </c>
      <c r="C400">
        <f>SUMIFS('2way'!$Z$3:$Z$7690,'2way'!$Q$3:$Q$7690,"=" &amp;B400,'2way'!$Y$3:$Y$7690,"&lt;&gt;P") + SUMIFS('2way'!$Z$3:$Z$7690,'2way'!$R$3:$R$7690,"=" &amp;B400,'2way'!$Y$3:$Y$7690,"&lt;&gt;P")</f>
        <v>0</v>
      </c>
      <c r="D400">
        <f>SUMIFS('2way'!$AB$3:$AB$7690,'2way'!$Q$3:$Q$7690,"="&amp;B400,'2way'!$Z$3:$Z$7690,"&lt;&gt;P") + SUMIFS('2way'!$AB$3:$AB$7690,'2way'!$R$3:$R$7690,"="&amp;B400,'2way'!$Z$3:$Z$7690,"&lt;&gt;P")</f>
        <v>0</v>
      </c>
      <c r="E400" s="60" t="e">
        <f t="shared" si="18"/>
        <v>#DIV/0!</v>
      </c>
      <c r="F400">
        <f>SUMIFS('2way'!$Z$3:$Z$7690,'2way'!$Q$3:$Q$7690,"=" &amp;B400,'2way'!$Y$3:$Y$7690,"&lt;&gt;P") + SUMIFS('2way'!$Z$3:$Z$7690,'2way'!$R$3:$R$7690,"=" &amp;B400,'2way'!$Y$3:$Y$7690,"&lt;&gt;P")</f>
        <v>0</v>
      </c>
      <c r="G400">
        <f>SUMIFS('2way'!$AD$3:$AD$7690,'2way'!$Q$3:$Q$7690,"="&amp;B400,'2way'!$Y$3:$Y$7690,"&lt;&gt;P") + SUMIFS('2way'!$AD$3:$AD$7690,'2way'!$R$3:$R$7690,"="&amp;D400,'2way'!$Y$3:$Y$7690,"&lt;&gt;P")</f>
        <v>0</v>
      </c>
      <c r="H400" s="60" t="e">
        <f t="shared" si="19"/>
        <v>#DIV/0!</v>
      </c>
      <c r="I400">
        <f>SUMIFS('2way'!$Z$3:$Z$7690,'2way'!$Q$3:$Q$7690,"=" &amp;B400,'2way'!$Y$3:$Y$7690,"&lt;&gt;P") + SUMIFS('2way'!$Z$3:$Z$7690,'2way'!$R$3:$R$7690,"=" &amp;B400,'2way'!$Y$3:$Y$7690,"&lt;&gt;P")</f>
        <v>0</v>
      </c>
      <c r="J400">
        <f>SUMIFS('2way'!$AF$3:$AF$7690,'2way'!$Q$3:$Q$7690,"="&amp;B400,'2way'!$Y$3:$Y$7690,"&lt;&gt;P") + SUMIFS('2way'!$AF$3:$AF$7690,'2way'!$R$3:$R$7690,"="&amp;B400,'2way'!$Y$3:$Y$7690,"&lt;&gt;P")</f>
        <v>0</v>
      </c>
      <c r="K400" s="60" t="e">
        <f t="shared" si="20"/>
        <v>#DIV/0!</v>
      </c>
    </row>
    <row r="401" spans="1:11" x14ac:dyDescent="0.25">
      <c r="A401" t="s">
        <v>71</v>
      </c>
      <c r="B401" t="s">
        <v>57</v>
      </c>
      <c r="C401">
        <f>SUMIFS('2way'!$Z$3:$Z$7690,'2way'!$Q$3:$Q$7690,"=" &amp;B401,'2way'!$Y$3:$Y$7690,"&lt;&gt;P") + SUMIFS('2way'!$Z$3:$Z$7690,'2way'!$R$3:$R$7690,"=" &amp;B401,'2way'!$Y$3:$Y$7690,"&lt;&gt;P")</f>
        <v>0</v>
      </c>
      <c r="D401">
        <f>SUMIFS('2way'!$AB$3:$AB$7690,'2way'!$Q$3:$Q$7690,"="&amp;B401,'2way'!$Z$3:$Z$7690,"&lt;&gt;P") + SUMIFS('2way'!$AB$3:$AB$7690,'2way'!$R$3:$R$7690,"="&amp;B401,'2way'!$Z$3:$Z$7690,"&lt;&gt;P")</f>
        <v>0</v>
      </c>
      <c r="E401" s="60" t="e">
        <f t="shared" si="18"/>
        <v>#DIV/0!</v>
      </c>
      <c r="F401">
        <f>SUMIFS('2way'!$Z$3:$Z$7690,'2way'!$Q$3:$Q$7690,"=" &amp;B401,'2way'!$Y$3:$Y$7690,"&lt;&gt;P") + SUMIFS('2way'!$Z$3:$Z$7690,'2way'!$R$3:$R$7690,"=" &amp;B401,'2way'!$Y$3:$Y$7690,"&lt;&gt;P")</f>
        <v>0</v>
      </c>
      <c r="G401">
        <f>SUMIFS('2way'!$AD$3:$AD$7690,'2way'!$Q$3:$Q$7690,"="&amp;B401,'2way'!$Y$3:$Y$7690,"&lt;&gt;P") + SUMIFS('2way'!$AD$3:$AD$7690,'2way'!$R$3:$R$7690,"="&amp;D401,'2way'!$Y$3:$Y$7690,"&lt;&gt;P")</f>
        <v>0</v>
      </c>
      <c r="H401" s="60" t="e">
        <f t="shared" si="19"/>
        <v>#DIV/0!</v>
      </c>
      <c r="I401">
        <f>SUMIFS('2way'!$Z$3:$Z$7690,'2way'!$Q$3:$Q$7690,"=" &amp;B401,'2way'!$Y$3:$Y$7690,"&lt;&gt;P") + SUMIFS('2way'!$Z$3:$Z$7690,'2way'!$R$3:$R$7690,"=" &amp;B401,'2way'!$Y$3:$Y$7690,"&lt;&gt;P")</f>
        <v>0</v>
      </c>
      <c r="J401">
        <f>SUMIFS('2way'!$AF$3:$AF$7690,'2way'!$Q$3:$Q$7690,"="&amp;B401,'2way'!$Y$3:$Y$7690,"&lt;&gt;P") + SUMIFS('2way'!$AF$3:$AF$7690,'2way'!$R$3:$R$7690,"="&amp;B401,'2way'!$Y$3:$Y$7690,"&lt;&gt;P")</f>
        <v>0</v>
      </c>
      <c r="K401" s="60" t="e">
        <f t="shared" si="20"/>
        <v>#DIV/0!</v>
      </c>
    </row>
    <row r="402" spans="1:11" x14ac:dyDescent="0.25">
      <c r="A402" t="s">
        <v>71</v>
      </c>
      <c r="B402" t="s">
        <v>58</v>
      </c>
      <c r="C402">
        <f>SUMIFS('2way'!$Z$3:$Z$7690,'2way'!$Q$3:$Q$7690,"=" &amp;B402,'2way'!$Y$3:$Y$7690,"&lt;&gt;P") + SUMIFS('2way'!$Z$3:$Z$7690,'2way'!$R$3:$R$7690,"=" &amp;B402,'2way'!$Y$3:$Y$7690,"&lt;&gt;P")</f>
        <v>0</v>
      </c>
      <c r="D402">
        <f>SUMIFS('2way'!$AB$3:$AB$7690,'2way'!$Q$3:$Q$7690,"="&amp;B402,'2way'!$Z$3:$Z$7690,"&lt;&gt;P") + SUMIFS('2way'!$AB$3:$AB$7690,'2way'!$R$3:$R$7690,"="&amp;B402,'2way'!$Z$3:$Z$7690,"&lt;&gt;P")</f>
        <v>0</v>
      </c>
      <c r="E402" s="60" t="e">
        <f t="shared" si="18"/>
        <v>#DIV/0!</v>
      </c>
      <c r="F402">
        <f>SUMIFS('2way'!$Z$3:$Z$7690,'2way'!$Q$3:$Q$7690,"=" &amp;B402,'2way'!$Y$3:$Y$7690,"&lt;&gt;P") + SUMIFS('2way'!$Z$3:$Z$7690,'2way'!$R$3:$R$7690,"=" &amp;B402,'2way'!$Y$3:$Y$7690,"&lt;&gt;P")</f>
        <v>0</v>
      </c>
      <c r="G402">
        <f>SUMIFS('2way'!$AD$3:$AD$7690,'2way'!$Q$3:$Q$7690,"="&amp;B402,'2way'!$Y$3:$Y$7690,"&lt;&gt;P") + SUMIFS('2way'!$AD$3:$AD$7690,'2way'!$R$3:$R$7690,"="&amp;D402,'2way'!$Y$3:$Y$7690,"&lt;&gt;P")</f>
        <v>0</v>
      </c>
      <c r="H402" s="60" t="e">
        <f t="shared" si="19"/>
        <v>#DIV/0!</v>
      </c>
      <c r="I402">
        <f>SUMIFS('2way'!$Z$3:$Z$7690,'2way'!$Q$3:$Q$7690,"=" &amp;B402,'2way'!$Y$3:$Y$7690,"&lt;&gt;P") + SUMIFS('2way'!$Z$3:$Z$7690,'2way'!$R$3:$R$7690,"=" &amp;B402,'2way'!$Y$3:$Y$7690,"&lt;&gt;P")</f>
        <v>0</v>
      </c>
      <c r="J402">
        <f>SUMIFS('2way'!$AF$3:$AF$7690,'2way'!$Q$3:$Q$7690,"="&amp;B402,'2way'!$Y$3:$Y$7690,"&lt;&gt;P") + SUMIFS('2way'!$AF$3:$AF$7690,'2way'!$R$3:$R$7690,"="&amp;B402,'2way'!$Y$3:$Y$7690,"&lt;&gt;P")</f>
        <v>0</v>
      </c>
      <c r="K402" s="60" t="e">
        <f t="shared" si="20"/>
        <v>#DIV/0!</v>
      </c>
    </row>
    <row r="403" spans="1:11" x14ac:dyDescent="0.25">
      <c r="A403" t="s">
        <v>71</v>
      </c>
      <c r="B403" t="s">
        <v>35</v>
      </c>
      <c r="C403">
        <f>SUMIFS('2way'!$Z$3:$Z$7690,'2way'!$Q$3:$Q$7690,"=" &amp;B403,'2way'!$Y$3:$Y$7690,"&lt;&gt;P") + SUMIFS('2way'!$Z$3:$Z$7690,'2way'!$R$3:$R$7690,"=" &amp;B403,'2way'!$Y$3:$Y$7690,"&lt;&gt;P")</f>
        <v>0</v>
      </c>
      <c r="D403">
        <f>SUMIFS('2way'!$AB$3:$AB$7690,'2way'!$Q$3:$Q$7690,"="&amp;B403,'2way'!$Z$3:$Z$7690,"&lt;&gt;P") + SUMIFS('2way'!$AB$3:$AB$7690,'2way'!$R$3:$R$7690,"="&amp;B403,'2way'!$Z$3:$Z$7690,"&lt;&gt;P")</f>
        <v>0</v>
      </c>
      <c r="E403" s="60" t="e">
        <f t="shared" si="18"/>
        <v>#DIV/0!</v>
      </c>
      <c r="F403">
        <f>SUMIFS('2way'!$Z$3:$Z$7690,'2way'!$Q$3:$Q$7690,"=" &amp;B403,'2way'!$Y$3:$Y$7690,"&lt;&gt;P") + SUMIFS('2way'!$Z$3:$Z$7690,'2way'!$R$3:$R$7690,"=" &amp;B403,'2way'!$Y$3:$Y$7690,"&lt;&gt;P")</f>
        <v>0</v>
      </c>
      <c r="G403">
        <f>SUMIFS('2way'!$AD$3:$AD$7690,'2way'!$Q$3:$Q$7690,"="&amp;B403,'2way'!$Y$3:$Y$7690,"&lt;&gt;P") + SUMIFS('2way'!$AD$3:$AD$7690,'2way'!$R$3:$R$7690,"="&amp;D403,'2way'!$Y$3:$Y$7690,"&lt;&gt;P")</f>
        <v>0</v>
      </c>
      <c r="H403" s="60" t="e">
        <f t="shared" si="19"/>
        <v>#DIV/0!</v>
      </c>
      <c r="I403">
        <f>SUMIFS('2way'!$Z$3:$Z$7690,'2way'!$Q$3:$Q$7690,"=" &amp;B403,'2way'!$Y$3:$Y$7690,"&lt;&gt;P") + SUMIFS('2way'!$Z$3:$Z$7690,'2way'!$R$3:$R$7690,"=" &amp;B403,'2way'!$Y$3:$Y$7690,"&lt;&gt;P")</f>
        <v>0</v>
      </c>
      <c r="J403">
        <f>SUMIFS('2way'!$AF$3:$AF$7690,'2way'!$Q$3:$Q$7690,"="&amp;B403,'2way'!$Y$3:$Y$7690,"&lt;&gt;P") + SUMIFS('2way'!$AF$3:$AF$7690,'2way'!$R$3:$R$7690,"="&amp;B403,'2way'!$Y$3:$Y$7690,"&lt;&gt;P")</f>
        <v>0</v>
      </c>
      <c r="K403" s="60" t="e">
        <f t="shared" si="20"/>
        <v>#DIV/0!</v>
      </c>
    </row>
    <row r="404" spans="1:11" x14ac:dyDescent="0.25">
      <c r="A404" t="s">
        <v>71</v>
      </c>
      <c r="B404" t="s">
        <v>59</v>
      </c>
      <c r="C404">
        <f>SUMIFS('2way'!$Z$3:$Z$7690,'2way'!$Q$3:$Q$7690,"=" &amp;B404,'2way'!$Y$3:$Y$7690,"&lt;&gt;P") + SUMIFS('2way'!$Z$3:$Z$7690,'2way'!$R$3:$R$7690,"=" &amp;B404,'2way'!$Y$3:$Y$7690,"&lt;&gt;P")</f>
        <v>0</v>
      </c>
      <c r="D404">
        <f>SUMIFS('2way'!$AB$3:$AB$7690,'2way'!$Q$3:$Q$7690,"="&amp;B404,'2way'!$Z$3:$Z$7690,"&lt;&gt;P") + SUMIFS('2way'!$AB$3:$AB$7690,'2way'!$R$3:$R$7690,"="&amp;B404,'2way'!$Z$3:$Z$7690,"&lt;&gt;P")</f>
        <v>0</v>
      </c>
      <c r="E404" s="60" t="e">
        <f t="shared" si="18"/>
        <v>#DIV/0!</v>
      </c>
      <c r="F404">
        <f>SUMIFS('2way'!$Z$3:$Z$7690,'2way'!$Q$3:$Q$7690,"=" &amp;B404,'2way'!$Y$3:$Y$7690,"&lt;&gt;P") + SUMIFS('2way'!$Z$3:$Z$7690,'2way'!$R$3:$R$7690,"=" &amp;B404,'2way'!$Y$3:$Y$7690,"&lt;&gt;P")</f>
        <v>0</v>
      </c>
      <c r="G404">
        <f>SUMIFS('2way'!$AD$3:$AD$7690,'2way'!$Q$3:$Q$7690,"="&amp;B404,'2way'!$Y$3:$Y$7690,"&lt;&gt;P") + SUMIFS('2way'!$AD$3:$AD$7690,'2way'!$R$3:$R$7690,"="&amp;D404,'2way'!$Y$3:$Y$7690,"&lt;&gt;P")</f>
        <v>0</v>
      </c>
      <c r="H404" s="60" t="e">
        <f t="shared" si="19"/>
        <v>#DIV/0!</v>
      </c>
      <c r="I404">
        <f>SUMIFS('2way'!$Z$3:$Z$7690,'2way'!$Q$3:$Q$7690,"=" &amp;B404,'2way'!$Y$3:$Y$7690,"&lt;&gt;P") + SUMIFS('2way'!$Z$3:$Z$7690,'2way'!$R$3:$R$7690,"=" &amp;B404,'2way'!$Y$3:$Y$7690,"&lt;&gt;P")</f>
        <v>0</v>
      </c>
      <c r="J404">
        <f>SUMIFS('2way'!$AF$3:$AF$7690,'2way'!$Q$3:$Q$7690,"="&amp;B404,'2way'!$Y$3:$Y$7690,"&lt;&gt;P") + SUMIFS('2way'!$AF$3:$AF$7690,'2way'!$R$3:$R$7690,"="&amp;B404,'2way'!$Y$3:$Y$7690,"&lt;&gt;P")</f>
        <v>0</v>
      </c>
      <c r="K404" s="60" t="e">
        <f t="shared" si="20"/>
        <v>#DIV/0!</v>
      </c>
    </row>
    <row r="405" spans="1:11" x14ac:dyDescent="0.25">
      <c r="A405" t="s">
        <v>71</v>
      </c>
      <c r="B405" t="s">
        <v>34</v>
      </c>
      <c r="C405">
        <f>SUMIFS('2way'!$Z$3:$Z$7690,'2way'!$Q$3:$Q$7690,"=" &amp;B405,'2way'!$Y$3:$Y$7690,"&lt;&gt;P") + SUMIFS('2way'!$Z$3:$Z$7690,'2way'!$R$3:$R$7690,"=" &amp;B405,'2way'!$Y$3:$Y$7690,"&lt;&gt;P")</f>
        <v>0</v>
      </c>
      <c r="D405">
        <f>SUMIFS('2way'!$AB$3:$AB$7690,'2way'!$Q$3:$Q$7690,"="&amp;B405,'2way'!$Z$3:$Z$7690,"&lt;&gt;P") + SUMIFS('2way'!$AB$3:$AB$7690,'2way'!$R$3:$R$7690,"="&amp;B405,'2way'!$Z$3:$Z$7690,"&lt;&gt;P")</f>
        <v>0</v>
      </c>
      <c r="E405" s="60" t="e">
        <f t="shared" si="18"/>
        <v>#DIV/0!</v>
      </c>
      <c r="F405">
        <f>SUMIFS('2way'!$Z$3:$Z$7690,'2way'!$Q$3:$Q$7690,"=" &amp;B405,'2way'!$Y$3:$Y$7690,"&lt;&gt;P") + SUMIFS('2way'!$Z$3:$Z$7690,'2way'!$R$3:$R$7690,"=" &amp;B405,'2way'!$Y$3:$Y$7690,"&lt;&gt;P")</f>
        <v>0</v>
      </c>
      <c r="G405">
        <f>SUMIFS('2way'!$AD$3:$AD$7690,'2way'!$Q$3:$Q$7690,"="&amp;B405,'2way'!$Y$3:$Y$7690,"&lt;&gt;P") + SUMIFS('2way'!$AD$3:$AD$7690,'2way'!$R$3:$R$7690,"="&amp;D405,'2way'!$Y$3:$Y$7690,"&lt;&gt;P")</f>
        <v>0</v>
      </c>
      <c r="H405" s="60" t="e">
        <f t="shared" si="19"/>
        <v>#DIV/0!</v>
      </c>
      <c r="I405">
        <f>SUMIFS('2way'!$Z$3:$Z$7690,'2way'!$Q$3:$Q$7690,"=" &amp;B405,'2way'!$Y$3:$Y$7690,"&lt;&gt;P") + SUMIFS('2way'!$Z$3:$Z$7690,'2way'!$R$3:$R$7690,"=" &amp;B405,'2way'!$Y$3:$Y$7690,"&lt;&gt;P")</f>
        <v>0</v>
      </c>
      <c r="J405">
        <f>SUMIFS('2way'!$AF$3:$AF$7690,'2way'!$Q$3:$Q$7690,"="&amp;B405,'2way'!$Y$3:$Y$7690,"&lt;&gt;P") + SUMIFS('2way'!$AF$3:$AF$7690,'2way'!$R$3:$R$7690,"="&amp;B405,'2way'!$Y$3:$Y$7690,"&lt;&gt;P")</f>
        <v>0</v>
      </c>
      <c r="K405" s="60" t="e">
        <f t="shared" si="20"/>
        <v>#DIV/0!</v>
      </c>
    </row>
    <row r="406" spans="1:11" x14ac:dyDescent="0.25">
      <c r="A406" t="s">
        <v>71</v>
      </c>
      <c r="B406" t="s">
        <v>36</v>
      </c>
      <c r="C406">
        <f>SUMIFS('2way'!$Z$3:$Z$7690,'2way'!$Q$3:$Q$7690,"=" &amp;B406,'2way'!$Y$3:$Y$7690,"&lt;&gt;P") + SUMIFS('2way'!$Z$3:$Z$7690,'2way'!$R$3:$R$7690,"=" &amp;B406,'2way'!$Y$3:$Y$7690,"&lt;&gt;P")</f>
        <v>0</v>
      </c>
      <c r="D406">
        <f>SUMIFS('2way'!$AB$3:$AB$7690,'2way'!$Q$3:$Q$7690,"="&amp;B406,'2way'!$Z$3:$Z$7690,"&lt;&gt;P") + SUMIFS('2way'!$AB$3:$AB$7690,'2way'!$R$3:$R$7690,"="&amp;B406,'2way'!$Z$3:$Z$7690,"&lt;&gt;P")</f>
        <v>0</v>
      </c>
      <c r="E406" s="60" t="e">
        <f t="shared" si="18"/>
        <v>#DIV/0!</v>
      </c>
      <c r="F406">
        <f>SUMIFS('2way'!$Z$3:$Z$7690,'2way'!$Q$3:$Q$7690,"=" &amp;B406,'2way'!$Y$3:$Y$7690,"&lt;&gt;P") + SUMIFS('2way'!$Z$3:$Z$7690,'2way'!$R$3:$R$7690,"=" &amp;B406,'2way'!$Y$3:$Y$7690,"&lt;&gt;P")</f>
        <v>0</v>
      </c>
      <c r="G406">
        <f>SUMIFS('2way'!$AD$3:$AD$7690,'2way'!$Q$3:$Q$7690,"="&amp;B406,'2way'!$Y$3:$Y$7690,"&lt;&gt;P") + SUMIFS('2way'!$AD$3:$AD$7690,'2way'!$R$3:$R$7690,"="&amp;D406,'2way'!$Y$3:$Y$7690,"&lt;&gt;P")</f>
        <v>0</v>
      </c>
      <c r="H406" s="60" t="e">
        <f t="shared" si="19"/>
        <v>#DIV/0!</v>
      </c>
      <c r="I406">
        <f>SUMIFS('2way'!$Z$3:$Z$7690,'2way'!$Q$3:$Q$7690,"=" &amp;B406,'2way'!$Y$3:$Y$7690,"&lt;&gt;P") + SUMIFS('2way'!$Z$3:$Z$7690,'2way'!$R$3:$R$7690,"=" &amp;B406,'2way'!$Y$3:$Y$7690,"&lt;&gt;P")</f>
        <v>0</v>
      </c>
      <c r="J406">
        <f>SUMIFS('2way'!$AF$3:$AF$7690,'2way'!$Q$3:$Q$7690,"="&amp;B406,'2way'!$Y$3:$Y$7690,"&lt;&gt;P") + SUMIFS('2way'!$AF$3:$AF$7690,'2way'!$R$3:$R$7690,"="&amp;B406,'2way'!$Y$3:$Y$7690,"&lt;&gt;P")</f>
        <v>0</v>
      </c>
      <c r="K406" s="60" t="e">
        <f t="shared" si="20"/>
        <v>#DIV/0!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2way</vt:lpstr>
      <vt:lpstr>3way</vt:lpstr>
      <vt:lpstr>cs_lookup</vt:lpstr>
      <vt:lpstr>OV-UN model DIVS</vt:lpstr>
      <vt:lpstr>OV-UN model TEAMS</vt:lpstr>
      <vt:lpstr>1X2 Model compare</vt:lpstr>
      <vt:lpstr>Correct score</vt:lpstr>
      <vt:lpstr>1X2</vt:lpstr>
      <vt:lpstr>Financials DIVS</vt:lpstr>
      <vt:lpstr>Financials 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</dc:creator>
  <cp:lastModifiedBy>Magut</cp:lastModifiedBy>
  <dcterms:created xsi:type="dcterms:W3CDTF">2015-06-05T18:17:20Z</dcterms:created>
  <dcterms:modified xsi:type="dcterms:W3CDTF">2022-01-03T09:47:15Z</dcterms:modified>
</cp:coreProperties>
</file>